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Ex7.xml" ContentType="application/vnd.ms-office.chartex+xml"/>
  <Override PartName="/xl/charts/style7.xml" ContentType="application/vnd.ms-office.chartstyle+xml"/>
  <Override PartName="/xl/charts/colors7.xml" ContentType="application/vnd.ms-office.chartcolorstyle+xml"/>
  <Override PartName="/xl/charts/chartEx8.xml" ContentType="application/vnd.ms-office.chartex+xml"/>
  <Override PartName="/xl/charts/style8.xml" ContentType="application/vnd.ms-office.chartstyle+xml"/>
  <Override PartName="/xl/charts/colors8.xml" ContentType="application/vnd.ms-office.chartcolorstyle+xml"/>
  <Override PartName="/xl/charts/chartEx9.xml" ContentType="application/vnd.ms-office.chartex+xml"/>
  <Override PartName="/xl/charts/style9.xml" ContentType="application/vnd.ms-office.chartstyle+xml"/>
  <Override PartName="/xl/charts/colors9.xml" ContentType="application/vnd.ms-office.chartcolorstyle+xml"/>
  <Override PartName="/xl/charts/chartEx10.xml" ContentType="application/vnd.ms-office.chartex+xml"/>
  <Override PartName="/xl/charts/style10.xml" ContentType="application/vnd.ms-office.chartstyle+xml"/>
  <Override PartName="/xl/charts/colors10.xml" ContentType="application/vnd.ms-office.chartcolorstyle+xml"/>
  <Override PartName="/xl/charts/chartEx11.xml" ContentType="application/vnd.ms-office.chartex+xml"/>
  <Override PartName="/xl/charts/style11.xml" ContentType="application/vnd.ms-office.chartstyle+xml"/>
  <Override PartName="/xl/charts/colors11.xml" ContentType="application/vnd.ms-office.chartcolorstyle+xml"/>
  <Override PartName="/xl/charts/chartEx12.xml" ContentType="application/vnd.ms-office.chartex+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rama6534\Box\#PostDoc-SRC-MFF\Publications\Scenario Diets\Comms Earth + Envi\Final Submission\"/>
    </mc:Choice>
  </mc:AlternateContent>
  <xr:revisionPtr revIDLastSave="0" documentId="13_ncr:1_{7C1AAA90-2F72-4299-8FE2-60C000D5EB76}" xr6:coauthVersionLast="47" xr6:coauthVersionMax="47" xr10:uidLastSave="{00000000-0000-0000-0000-000000000000}"/>
  <bookViews>
    <workbookView xWindow="-110" yWindow="-110" windowWidth="19420" windowHeight="12220" tabRatio="804" firstSheet="14" activeTab="1" xr2:uid="{429868E0-8B96-4AA6-8883-BDB84C2BB9BE}"/>
  </bookViews>
  <sheets>
    <sheet name="Title Sheet" sheetId="23" r:id="rId1"/>
    <sheet name="1.Scenario Diets" sheetId="1" r:id="rId2"/>
    <sheet name="2.Product Database" sheetId="2" r:id="rId3"/>
    <sheet name="3.Justifications" sheetId="6" r:id="rId4"/>
    <sheet name="4.Key Swaps" sheetId="10" r:id="rId5"/>
    <sheet name="5.Diets + Import Proportions" sheetId="5" r:id="rId6"/>
    <sheet name="6.Export Trends_SWE" sheetId="11" r:id="rId7"/>
    <sheet name="7.Targets+Benchmarking" sheetId="9" r:id="rId8"/>
    <sheet name="8.Results-all_solution" sheetId="13" r:id="rId9"/>
    <sheet name="9.Results-group_totals" sheetId="15" r:id="rId10"/>
    <sheet name="10.Results-diet_totals" sheetId="14" r:id="rId11"/>
    <sheet name="11.Group intake" sheetId="17" r:id="rId12"/>
    <sheet name="12.NNR_RDAs_db" sheetId="18" r:id="rId13"/>
    <sheet name="13.SA-waste_all_solution" sheetId="19" r:id="rId14"/>
    <sheet name="14.SA-waste_group_totals" sheetId="21" r:id="rId15"/>
    <sheet name="15.SA-waste_diet_totals" sheetId="20" r:id="rId16"/>
    <sheet name="16.Protein quality" sheetId="22" r:id="rId17"/>
    <sheet name="17.%of CF from ASF" sheetId="24" r:id="rId18"/>
    <sheet name="18.Impact Proportions_SE" sheetId="25" r:id="rId19"/>
  </sheets>
  <definedNames>
    <definedName name="_xlnm._FilterDatabase" localSheetId="10" hidden="1">'10.Results-diet_totals'!$A$3:$BQ$3</definedName>
    <definedName name="_xlnm._FilterDatabase" localSheetId="13" hidden="1">'13.SA-waste_all_solution'!$A$3:$BT$3</definedName>
    <definedName name="_xlnm._FilterDatabase" localSheetId="14" hidden="1">'14.SA-waste_group_totals'!$A$3:$BR$3</definedName>
    <definedName name="_xlnm._FilterDatabase" localSheetId="16" hidden="1">'16.Protein quality'!#REF!</definedName>
    <definedName name="_xlnm._FilterDatabase" localSheetId="17" hidden="1">'17.%of CF from ASF'!$A$3:$D$108</definedName>
    <definedName name="_xlnm._FilterDatabase" localSheetId="2" hidden="1">'2.Product Database'!$A$3:$BU$171</definedName>
    <definedName name="_xlnm._FilterDatabase" localSheetId="8" hidden="1">'8.Results-all_solution'!$A$3:$BT$838</definedName>
    <definedName name="_xlnm._FilterDatabase" localSheetId="9" hidden="1">'9.Results-group_totals'!$A$3:$BR$108</definedName>
    <definedName name="_xlchart.v1.0" hidden="1">'5.Diets + Import Proportions'!$C$5:$D$171</definedName>
    <definedName name="_xlchart.v1.1" hidden="1">'5.Diets + Import Proportions'!$M$5:$M$171</definedName>
    <definedName name="_xlchart.v1.10" hidden="1">'5.Diets + Import Proportions'!$B$5:$D$171</definedName>
    <definedName name="_xlchart.v1.11" hidden="1">'5.Diets + Import Proportions'!$G$5:$G$171</definedName>
    <definedName name="_xlchart.v1.12" hidden="1">'5.Diets + Import Proportions'!$C$5:$D$171</definedName>
    <definedName name="_xlchart.v1.13" hidden="1">'5.Diets + Import Proportions'!$Q$5:$Q$171</definedName>
    <definedName name="_xlchart.v1.14" hidden="1">'5.Diets + Import Proportions'!$C$5:$D$171</definedName>
    <definedName name="_xlchart.v1.15" hidden="1">'5.Diets + Import Proportions'!$Q$5:$Q$171</definedName>
    <definedName name="_xlchart.v1.16" hidden="1">'5.Diets + Import Proportions'!$C$5:$D$171</definedName>
    <definedName name="_xlchart.v1.17" hidden="1">'5.Diets + Import Proportions'!$N$5:$N$171</definedName>
    <definedName name="_xlchart.v1.18" hidden="1">'5.Diets + Import Proportions'!$C$5:$D$171</definedName>
    <definedName name="_xlchart.v1.19" hidden="1">'5.Diets + Import Proportions'!$S$5:$S$171</definedName>
    <definedName name="_xlchart.v1.2" hidden="1">'5.Diets + Import Proportions'!$C$5:$D$171</definedName>
    <definedName name="_xlchart.v1.20" hidden="1">'5.Diets + Import Proportions'!$C$5:$D$171</definedName>
    <definedName name="_xlchart.v1.21" hidden="1">'5.Diets + Import Proportions'!$S$5:$S$171</definedName>
    <definedName name="_xlchart.v1.22" hidden="1">'5.Diets + Import Proportions'!$C$5:$D$171</definedName>
    <definedName name="_xlchart.v1.23" hidden="1">'5.Diets + Import Proportions'!$P$5:$P$171</definedName>
    <definedName name="_xlchart.v1.3" hidden="1">'5.Diets + Import Proportions'!$H$5:$H$171</definedName>
    <definedName name="_xlchart.v1.4" hidden="1">'5.Diets + Import Proportions'!$C$5:$D$171</definedName>
    <definedName name="_xlchart.v1.5" hidden="1">'5.Diets + Import Proportions'!$E$5:$E$171</definedName>
    <definedName name="_xlchart.v1.6" hidden="1">'5.Diets + Import Proportions'!$C$5:$D$171</definedName>
    <definedName name="_xlchart.v1.7" hidden="1">'5.Diets + Import Proportions'!$J$5:$J$171</definedName>
    <definedName name="_xlchart.v1.8" hidden="1">'5.Diets + Import Proportions'!$C$5:$D$171</definedName>
    <definedName name="_xlchart.v1.9" hidden="1">'5.Diets + Import Proportions'!$K$5:$K$171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0" i="20" l="1"/>
  <c r="C31" i="20"/>
  <c r="C32" i="20"/>
  <c r="C33" i="20"/>
  <c r="C34" i="20"/>
  <c r="C29" i="20"/>
  <c r="B111" i="24"/>
  <c r="G112" i="24" s="1"/>
  <c r="K112" i="24" s="1"/>
  <c r="L112" i="24" s="1"/>
  <c r="B112" i="24"/>
  <c r="G114" i="24" s="1"/>
  <c r="K114" i="24" s="1"/>
  <c r="L114" i="24" s="1"/>
  <c r="B113" i="24"/>
  <c r="G115" i="24" s="1"/>
  <c r="K115" i="24" s="1"/>
  <c r="L115" i="24" s="1"/>
  <c r="B114" i="24"/>
  <c r="G111" i="24" s="1"/>
  <c r="K111" i="24" s="1"/>
  <c r="L111" i="24" s="1"/>
  <c r="B115" i="24"/>
  <c r="G113" i="24" s="1"/>
  <c r="K113" i="24" s="1"/>
  <c r="L113" i="24" s="1"/>
  <c r="B110" i="24"/>
  <c r="C63" i="20"/>
  <c r="C54" i="20"/>
  <c r="C46" i="20"/>
  <c r="H30" i="20"/>
  <c r="H31" i="20"/>
  <c r="H32" i="20"/>
  <c r="H33" i="20"/>
  <c r="H34" i="20"/>
  <c r="H29" i="20"/>
  <c r="G30" i="20"/>
  <c r="G31" i="20"/>
  <c r="G32" i="20"/>
  <c r="G33" i="20"/>
  <c r="G34" i="20"/>
  <c r="G29" i="20"/>
  <c r="F30" i="20"/>
  <c r="F31" i="20"/>
  <c r="F32" i="20"/>
  <c r="F33" i="20"/>
  <c r="F34" i="20"/>
  <c r="F29" i="20"/>
  <c r="E30" i="20"/>
  <c r="E31" i="20"/>
  <c r="E32" i="20"/>
  <c r="E33" i="20"/>
  <c r="E34" i="20"/>
  <c r="E29" i="20"/>
  <c r="D30" i="20"/>
  <c r="D31" i="20"/>
  <c r="D32" i="20"/>
  <c r="D33" i="20"/>
  <c r="D34" i="20"/>
  <c r="D29" i="20"/>
  <c r="B30" i="20"/>
  <c r="C38" i="20" s="1"/>
  <c r="B31" i="20"/>
  <c r="C39" i="20" s="1"/>
  <c r="B32" i="20"/>
  <c r="C40" i="20" s="1"/>
  <c r="B33" i="20"/>
  <c r="C41" i="20" s="1"/>
  <c r="B34" i="20"/>
  <c r="C42" i="20" s="1"/>
  <c r="B29" i="20"/>
  <c r="C37" i="20" s="1"/>
  <c r="G26" i="14"/>
  <c r="BZ19" i="22"/>
  <c r="CA19" i="22"/>
  <c r="CB19" i="22"/>
  <c r="CC19" i="22"/>
  <c r="CD19" i="22"/>
  <c r="CE19" i="22"/>
  <c r="CF19" i="22"/>
  <c r="CG19" i="22"/>
  <c r="BY19" i="22"/>
  <c r="L234" i="22" a="1"/>
  <c r="L234" i="22" s="1"/>
  <c r="L233" i="22" a="1"/>
  <c r="L233" i="22" s="1"/>
  <c r="L232" i="22" a="1"/>
  <c r="L232" i="22" s="1"/>
  <c r="L231" i="22" a="1"/>
  <c r="L231" i="22" s="1"/>
  <c r="L230" i="22" a="1"/>
  <c r="L230" i="22" s="1"/>
  <c r="L229" i="22" a="1"/>
  <c r="L229" i="22" s="1"/>
  <c r="L228" i="22" a="1"/>
  <c r="L228" i="22" s="1"/>
  <c r="L227" i="22" a="1"/>
  <c r="L227" i="22" s="1"/>
  <c r="L226" i="22" a="1"/>
  <c r="L226" i="22" s="1"/>
  <c r="L225" i="22" a="1"/>
  <c r="L225" i="22" s="1"/>
  <c r="L224" i="22" a="1"/>
  <c r="L224" i="22" s="1"/>
  <c r="L223" i="22" a="1"/>
  <c r="L223" i="22" s="1"/>
  <c r="L222" i="22" a="1"/>
  <c r="L222" i="22" s="1"/>
  <c r="L221" i="22" a="1"/>
  <c r="L221" i="22" s="1"/>
  <c r="L220" i="22" a="1"/>
  <c r="L220" i="22" s="1"/>
  <c r="L219" i="22" a="1"/>
  <c r="L219" i="22" s="1"/>
  <c r="L218" i="22" a="1"/>
  <c r="L218" i="22" s="1"/>
  <c r="L217" i="22" a="1"/>
  <c r="L217" i="22" s="1"/>
  <c r="L216" i="22" a="1"/>
  <c r="L216" i="22" s="1"/>
  <c r="L215" i="22" a="1"/>
  <c r="L215" i="22" s="1"/>
  <c r="L214" i="22" a="1"/>
  <c r="L214" i="22" s="1"/>
  <c r="L213" i="22" a="1"/>
  <c r="L213" i="22" s="1"/>
  <c r="L212" i="22" a="1"/>
  <c r="L212" i="22" s="1"/>
  <c r="L211" i="22" a="1"/>
  <c r="L211" i="22" s="1"/>
  <c r="L210" i="22" a="1"/>
  <c r="L210" i="22" s="1"/>
  <c r="L209" i="22" a="1"/>
  <c r="L209" i="22" s="1"/>
  <c r="L208" i="22" a="1"/>
  <c r="L208" i="22" s="1"/>
  <c r="L207" i="22" a="1"/>
  <c r="L207" i="22" s="1"/>
  <c r="L206" i="22" a="1"/>
  <c r="L206" i="22" s="1"/>
  <c r="L205" i="22" a="1"/>
  <c r="L205" i="22" s="1"/>
  <c r="L204" i="22" a="1"/>
  <c r="L204" i="22" s="1"/>
  <c r="L203" i="22" a="1"/>
  <c r="L203" i="22" s="1"/>
  <c r="L202" i="22" a="1"/>
  <c r="L202" i="22" s="1"/>
  <c r="L201" i="22" a="1"/>
  <c r="L201" i="22" s="1"/>
  <c r="L200" i="22" a="1"/>
  <c r="L200" i="22" s="1"/>
  <c r="L199" i="22" a="1"/>
  <c r="L199" i="22" s="1"/>
  <c r="L198" i="22" a="1"/>
  <c r="L198" i="22" s="1"/>
  <c r="L197" i="22" a="1"/>
  <c r="L197" i="22" s="1"/>
  <c r="L196" i="22" a="1"/>
  <c r="L196" i="22" s="1"/>
  <c r="L195" i="22" a="1"/>
  <c r="L195" i="22" s="1"/>
  <c r="L194" i="22" a="1"/>
  <c r="L194" i="22" s="1"/>
  <c r="L193" i="22" a="1"/>
  <c r="L193" i="22" s="1"/>
  <c r="L192" i="22" a="1"/>
  <c r="L192" i="22" s="1"/>
  <c r="L191" i="22" a="1"/>
  <c r="L191" i="22" s="1"/>
  <c r="L190" i="22" a="1"/>
  <c r="L190" i="22" s="1"/>
  <c r="L189" i="22" a="1"/>
  <c r="L189" i="22" s="1"/>
  <c r="L188" i="22" a="1"/>
  <c r="L188" i="22" s="1"/>
  <c r="L187" i="22" a="1"/>
  <c r="L187" i="22" s="1"/>
  <c r="L186" i="22" a="1"/>
  <c r="L186" i="22" s="1"/>
  <c r="L185" i="22" a="1"/>
  <c r="L185" i="22" s="1"/>
  <c r="L184" i="22" a="1"/>
  <c r="L184" i="22" s="1"/>
  <c r="L183" i="22" a="1"/>
  <c r="L183" i="22" s="1"/>
  <c r="L182" i="22" a="1"/>
  <c r="L182" i="22" s="1"/>
  <c r="L181" i="22" a="1"/>
  <c r="L181" i="22" s="1"/>
  <c r="L180" i="22" a="1"/>
  <c r="L180" i="22" s="1"/>
  <c r="L179" i="22" a="1"/>
  <c r="L179" i="22" s="1"/>
  <c r="L178" i="22" a="1"/>
  <c r="L178" i="22" s="1"/>
  <c r="L177" i="22" a="1"/>
  <c r="L177" i="22" s="1"/>
  <c r="L176" i="22" a="1"/>
  <c r="L176" i="22" s="1"/>
  <c r="L175" i="22" a="1"/>
  <c r="L175" i="22" s="1"/>
  <c r="L174" i="22" a="1"/>
  <c r="L174" i="22" s="1"/>
  <c r="L173" i="22" a="1"/>
  <c r="L173" i="22" s="1"/>
  <c r="L172" i="22" a="1"/>
  <c r="L172" i="22" s="1"/>
  <c r="L171" i="22" a="1"/>
  <c r="L171" i="22" s="1"/>
  <c r="L170" i="22" a="1"/>
  <c r="L170" i="22" s="1"/>
  <c r="L169" i="22" a="1"/>
  <c r="L169" i="22" s="1"/>
  <c r="L168" i="22" a="1"/>
  <c r="L168" i="22" s="1"/>
  <c r="L167" i="22" a="1"/>
  <c r="L167" i="22" s="1"/>
  <c r="L166" i="22" a="1"/>
  <c r="L166" i="22" s="1"/>
  <c r="L165" i="22" a="1"/>
  <c r="L165" i="22" s="1"/>
  <c r="L164" i="22" a="1"/>
  <c r="L164" i="22" s="1"/>
  <c r="L163" i="22" a="1"/>
  <c r="L163" i="22" s="1"/>
  <c r="L162" i="22" a="1"/>
  <c r="L162" i="22" s="1"/>
  <c r="L161" i="22" a="1"/>
  <c r="L161" i="22" s="1"/>
  <c r="L160" i="22" a="1"/>
  <c r="L160" i="22" s="1"/>
  <c r="L159" i="22" a="1"/>
  <c r="L159" i="22" s="1"/>
  <c r="L158" i="22" a="1"/>
  <c r="L158" i="22" s="1"/>
  <c r="L157" i="22" a="1"/>
  <c r="L157" i="22" s="1"/>
  <c r="L156" i="22" a="1"/>
  <c r="L156" i="22" s="1"/>
  <c r="L155" i="22" a="1"/>
  <c r="L155" i="22" s="1"/>
  <c r="L154" i="22" a="1"/>
  <c r="L154" i="22" s="1"/>
  <c r="L153" i="22" a="1"/>
  <c r="L153" i="22" s="1"/>
  <c r="L152" i="22" a="1"/>
  <c r="L152" i="22" s="1"/>
  <c r="L151" i="22" a="1"/>
  <c r="L151" i="22" s="1"/>
  <c r="L150" i="22" a="1"/>
  <c r="L150" i="22" s="1"/>
  <c r="L149" i="22" a="1"/>
  <c r="L149" i="22" s="1"/>
  <c r="L148" i="22" a="1"/>
  <c r="L148" i="22" s="1"/>
  <c r="L147" i="22" a="1"/>
  <c r="L147" i="22" s="1"/>
  <c r="L146" i="22" a="1"/>
  <c r="L146" i="22" s="1"/>
  <c r="L145" i="22" a="1"/>
  <c r="L145" i="22" s="1"/>
  <c r="L144" i="22" a="1"/>
  <c r="L144" i="22" s="1"/>
  <c r="L143" i="22" a="1"/>
  <c r="L143" i="22" s="1"/>
  <c r="L142" i="22" a="1"/>
  <c r="L142" i="22" s="1"/>
  <c r="L141" i="22" a="1"/>
  <c r="L141" i="22" s="1"/>
  <c r="L140" i="22" a="1"/>
  <c r="L140" i="22" s="1"/>
  <c r="L139" i="22" a="1"/>
  <c r="L139" i="22" s="1"/>
  <c r="L138" i="22" a="1"/>
  <c r="L138" i="22" s="1"/>
  <c r="L137" i="22" a="1"/>
  <c r="L137" i="22" s="1"/>
  <c r="L136" i="22" a="1"/>
  <c r="L136" i="22" s="1"/>
  <c r="L135" i="22" a="1"/>
  <c r="L135" i="22" s="1"/>
  <c r="L134" i="22" a="1"/>
  <c r="L134" i="22" s="1"/>
  <c r="L133" i="22" a="1"/>
  <c r="L133" i="22" s="1"/>
  <c r="L132" i="22" a="1"/>
  <c r="L132" i="22" s="1"/>
  <c r="L131" i="22" a="1"/>
  <c r="L131" i="22" s="1"/>
  <c r="L130" i="22" a="1"/>
  <c r="L130" i="22" s="1"/>
  <c r="L129" i="22" a="1"/>
  <c r="L129" i="22" s="1"/>
  <c r="L128" i="22" a="1"/>
  <c r="L128" i="22" s="1"/>
  <c r="L127" i="22" a="1"/>
  <c r="L127" i="22" s="1"/>
  <c r="L126" i="22" a="1"/>
  <c r="L126" i="22" s="1"/>
  <c r="L125" i="22" a="1"/>
  <c r="L125" i="22" s="1"/>
  <c r="L124" i="22" a="1"/>
  <c r="L124" i="22" s="1"/>
  <c r="L123" i="22" a="1"/>
  <c r="L123" i="22" s="1"/>
  <c r="L122" i="22" a="1"/>
  <c r="L122" i="22" s="1"/>
  <c r="L121" i="22" a="1"/>
  <c r="L121" i="22" s="1"/>
  <c r="L120" i="22" a="1"/>
  <c r="L120" i="22" s="1"/>
  <c r="L119" i="22" a="1"/>
  <c r="L119" i="22" s="1"/>
  <c r="L118" i="22" a="1"/>
  <c r="L118" i="22" s="1"/>
  <c r="L117" i="22" a="1"/>
  <c r="L117" i="22" s="1"/>
  <c r="L116" i="22" a="1"/>
  <c r="L116" i="22" s="1"/>
  <c r="L115" i="22" a="1"/>
  <c r="L115" i="22" s="1"/>
  <c r="L114" i="22" a="1"/>
  <c r="L114" i="22" s="1"/>
  <c r="L113" i="22" a="1"/>
  <c r="L113" i="22" s="1"/>
  <c r="L112" i="22" a="1"/>
  <c r="L112" i="22" s="1"/>
  <c r="L111" i="22" a="1"/>
  <c r="L111" i="22" s="1"/>
  <c r="L110" i="22" a="1"/>
  <c r="L110" i="22" s="1"/>
  <c r="L109" i="22" a="1"/>
  <c r="L109" i="22" s="1"/>
  <c r="L108" i="22" a="1"/>
  <c r="L108" i="22" s="1"/>
  <c r="L107" i="22" a="1"/>
  <c r="L107" i="22" s="1"/>
  <c r="L106" i="22" a="1"/>
  <c r="L106" i="22" s="1"/>
  <c r="L105" i="22" a="1"/>
  <c r="L105" i="22" s="1"/>
  <c r="L104" i="22" a="1"/>
  <c r="L104" i="22" s="1"/>
  <c r="L103" i="22" a="1"/>
  <c r="L103" i="22" s="1"/>
  <c r="L102" i="22" a="1"/>
  <c r="L102" i="22" s="1"/>
  <c r="L101" i="22" a="1"/>
  <c r="L101" i="22" s="1"/>
  <c r="L100" i="22" a="1"/>
  <c r="L100" i="22" s="1"/>
  <c r="L99" i="22" a="1"/>
  <c r="L99" i="22" s="1"/>
  <c r="L98" i="22" a="1"/>
  <c r="L98" i="22" s="1"/>
  <c r="L97" i="22" a="1"/>
  <c r="L97" i="22" s="1"/>
  <c r="L96" i="22" a="1"/>
  <c r="L96" i="22" s="1"/>
  <c r="L95" i="22" a="1"/>
  <c r="L95" i="22" s="1"/>
  <c r="L94" i="22" a="1"/>
  <c r="L94" i="22" s="1"/>
  <c r="L93" i="22" a="1"/>
  <c r="L93" i="22" s="1"/>
  <c r="L92" i="22" a="1"/>
  <c r="L92" i="22" s="1"/>
  <c r="L91" i="22" a="1"/>
  <c r="L91" i="22" s="1"/>
  <c r="L90" i="22" a="1"/>
  <c r="L90" i="22" s="1"/>
  <c r="L89" i="22" a="1"/>
  <c r="L89" i="22" s="1"/>
  <c r="L88" i="22" a="1"/>
  <c r="L88" i="22" s="1"/>
  <c r="L87" i="22" a="1"/>
  <c r="L87" i="22" s="1"/>
  <c r="L86" i="22" a="1"/>
  <c r="L86" i="22" s="1"/>
  <c r="L85" i="22" a="1"/>
  <c r="L85" i="22" s="1"/>
  <c r="L84" i="22" a="1"/>
  <c r="L84" i="22" s="1"/>
  <c r="L83" i="22" a="1"/>
  <c r="L83" i="22" s="1"/>
  <c r="L82" i="22" a="1"/>
  <c r="L82" i="22" s="1"/>
  <c r="L81" i="22" a="1"/>
  <c r="L81" i="22" s="1"/>
  <c r="L80" i="22" a="1"/>
  <c r="L80" i="22" s="1"/>
  <c r="L79" i="22" a="1"/>
  <c r="L79" i="22" s="1"/>
  <c r="L78" i="22" a="1"/>
  <c r="L78" i="22" s="1"/>
  <c r="L77" i="22" a="1"/>
  <c r="L77" i="22" s="1"/>
  <c r="L76" i="22" a="1"/>
  <c r="L76" i="22" s="1"/>
  <c r="L75" i="22" a="1"/>
  <c r="L75" i="22" s="1"/>
  <c r="L74" i="22" a="1"/>
  <c r="L74" i="22" s="1"/>
  <c r="L73" i="22" a="1"/>
  <c r="L73" i="22" s="1"/>
  <c r="L72" i="22" a="1"/>
  <c r="L72" i="22" s="1"/>
  <c r="L71" i="22" a="1"/>
  <c r="L71" i="22" s="1"/>
  <c r="L70" i="22" a="1"/>
  <c r="L70" i="22" s="1"/>
  <c r="L69" i="22" a="1"/>
  <c r="L69" i="22" s="1"/>
  <c r="L68" i="22" a="1"/>
  <c r="L68" i="22" s="1"/>
  <c r="L67" i="22" a="1"/>
  <c r="L67" i="22" s="1"/>
  <c r="L66" i="22" a="1"/>
  <c r="L66" i="22" s="1"/>
  <c r="L65" i="22" a="1"/>
  <c r="L65" i="22" s="1"/>
  <c r="L64" i="22" a="1"/>
  <c r="L64" i="22" s="1"/>
  <c r="L63" i="22" a="1"/>
  <c r="L63" i="22" s="1"/>
  <c r="L62" i="22" a="1"/>
  <c r="L62" i="22" s="1"/>
  <c r="L61" i="22" a="1"/>
  <c r="L61" i="22" s="1"/>
  <c r="L60" i="22" a="1"/>
  <c r="L60" i="22" s="1"/>
  <c r="L59" i="22" a="1"/>
  <c r="L59" i="22" s="1"/>
  <c r="L58" i="22" a="1"/>
  <c r="L58" i="22" s="1"/>
  <c r="L57" i="22" a="1"/>
  <c r="L57" i="22" s="1"/>
  <c r="L56" i="22" a="1"/>
  <c r="L56" i="22" s="1"/>
  <c r="L55" i="22" a="1"/>
  <c r="L55" i="22" s="1"/>
  <c r="L54" i="22" a="1"/>
  <c r="L54" i="22" s="1"/>
  <c r="L53" i="22" a="1"/>
  <c r="L53" i="22" s="1"/>
  <c r="L52" i="22" a="1"/>
  <c r="L52" i="22" s="1"/>
  <c r="L51" i="22" a="1"/>
  <c r="L51" i="22" s="1"/>
  <c r="L50" i="22" a="1"/>
  <c r="L50" i="22" s="1"/>
  <c r="L49" i="22" a="1"/>
  <c r="L49" i="22" s="1"/>
  <c r="L48" i="22" a="1"/>
  <c r="L48" i="22" s="1"/>
  <c r="L47" i="22" a="1"/>
  <c r="L47" i="22" s="1"/>
  <c r="L46" i="22" a="1"/>
  <c r="L46" i="22" s="1"/>
  <c r="L45" i="22" a="1"/>
  <c r="L45" i="22" s="1"/>
  <c r="L44" i="22" a="1"/>
  <c r="L44" i="22" s="1"/>
  <c r="L43" i="22" a="1"/>
  <c r="L43" i="22" s="1"/>
  <c r="L42" i="22" a="1"/>
  <c r="L42" i="22" s="1"/>
  <c r="L41" i="22" a="1"/>
  <c r="L41" i="22" s="1"/>
  <c r="L40" i="22" a="1"/>
  <c r="L40" i="22" s="1"/>
  <c r="L39" i="22" a="1"/>
  <c r="L39" i="22" s="1"/>
  <c r="L38" i="22" a="1"/>
  <c r="L38" i="22" s="1"/>
  <c r="L37" i="22" a="1"/>
  <c r="L37" i="22" s="1"/>
  <c r="L36" i="22" a="1"/>
  <c r="L36" i="22" s="1"/>
  <c r="L35" i="22" a="1"/>
  <c r="L35" i="22" s="1"/>
  <c r="L34" i="22" a="1"/>
  <c r="L34" i="22" s="1"/>
  <c r="L33" i="22" a="1"/>
  <c r="L33" i="22" s="1"/>
  <c r="L32" i="22" a="1"/>
  <c r="L32" i="22" s="1"/>
  <c r="L31" i="22" a="1"/>
  <c r="L31" i="22" s="1"/>
  <c r="L30" i="22" a="1"/>
  <c r="L30" i="22" s="1"/>
  <c r="L29" i="22" a="1"/>
  <c r="L29" i="22" s="1"/>
  <c r="L28" i="22" a="1"/>
  <c r="L28" i="22" s="1"/>
  <c r="L27" i="22" a="1"/>
  <c r="L27" i="22" s="1"/>
  <c r="L26" i="22" a="1"/>
  <c r="L26" i="22" s="1"/>
  <c r="L25" i="22" a="1"/>
  <c r="L25" i="22" s="1"/>
  <c r="L24" i="22" a="1"/>
  <c r="L24" i="22" s="1"/>
  <c r="L23" i="22" a="1"/>
  <c r="L23" i="22" s="1"/>
  <c r="L22" i="22" a="1"/>
  <c r="L22" i="22" s="1"/>
  <c r="L21" i="22" a="1"/>
  <c r="L21" i="22" s="1"/>
  <c r="L20" i="22" a="1"/>
  <c r="L20" i="22" s="1"/>
  <c r="L19" i="22" a="1"/>
  <c r="L19" i="22" s="1"/>
  <c r="L18" i="22" a="1"/>
  <c r="L18" i="22" s="1"/>
  <c r="L17" i="22" a="1"/>
  <c r="L17" i="22" s="1"/>
  <c r="L16" i="22" a="1"/>
  <c r="L16" i="22" s="1"/>
  <c r="L15" i="22" a="1"/>
  <c r="L15" i="22" s="1"/>
  <c r="L14" i="22" a="1"/>
  <c r="L14" i="22" s="1"/>
  <c r="L13" i="22" a="1"/>
  <c r="L13" i="22" s="1"/>
  <c r="L12" i="22" a="1"/>
  <c r="L12" i="22" s="1"/>
  <c r="H15" i="17"/>
  <c r="H8" i="17"/>
  <c r="L7" i="17"/>
  <c r="I7" i="17"/>
  <c r="J7" i="17"/>
  <c r="K7" i="17"/>
  <c r="H7" i="17"/>
  <c r="I8" i="17"/>
  <c r="J8" i="17"/>
  <c r="K8" i="17"/>
  <c r="L8" i="17"/>
  <c r="I9" i="17"/>
  <c r="J9" i="17"/>
  <c r="K9" i="17"/>
  <c r="L9" i="17"/>
  <c r="I10" i="17"/>
  <c r="J10" i="17"/>
  <c r="K10" i="17"/>
  <c r="L10" i="17"/>
  <c r="I11" i="17"/>
  <c r="J11" i="17"/>
  <c r="K11" i="17"/>
  <c r="L11" i="17"/>
  <c r="I12" i="17"/>
  <c r="J12" i="17"/>
  <c r="K12" i="17"/>
  <c r="L12" i="17"/>
  <c r="I13" i="17"/>
  <c r="J13" i="17"/>
  <c r="K13" i="17"/>
  <c r="L13" i="17"/>
  <c r="I14" i="17"/>
  <c r="J14" i="17"/>
  <c r="K14" i="17"/>
  <c r="L14" i="17"/>
  <c r="I15" i="17"/>
  <c r="J15" i="17"/>
  <c r="K15" i="17"/>
  <c r="L15" i="17"/>
  <c r="I16" i="17"/>
  <c r="J16" i="17"/>
  <c r="K16" i="17"/>
  <c r="L16" i="17"/>
  <c r="I17" i="17"/>
  <c r="J17" i="17"/>
  <c r="K17" i="17"/>
  <c r="L17" i="17"/>
  <c r="I18" i="17"/>
  <c r="J18" i="17"/>
  <c r="K18" i="17"/>
  <c r="L18" i="17"/>
  <c r="I19" i="17"/>
  <c r="J19" i="17"/>
  <c r="K19" i="17"/>
  <c r="L19" i="17"/>
  <c r="I20" i="17"/>
  <c r="J20" i="17"/>
  <c r="K20" i="17"/>
  <c r="L20" i="17"/>
  <c r="I21" i="17"/>
  <c r="J21" i="17"/>
  <c r="K21" i="17"/>
  <c r="L21" i="17"/>
  <c r="I22" i="17"/>
  <c r="J22" i="17"/>
  <c r="K22" i="17"/>
  <c r="L22" i="17"/>
  <c r="I23" i="17"/>
  <c r="J23" i="17"/>
  <c r="K23" i="17"/>
  <c r="L23" i="17"/>
  <c r="I24" i="17"/>
  <c r="J24" i="17"/>
  <c r="K24" i="17"/>
  <c r="L24" i="17"/>
  <c r="I25" i="17"/>
  <c r="J25" i="17"/>
  <c r="K25" i="17"/>
  <c r="L25" i="17"/>
  <c r="H9" i="17"/>
  <c r="H10" i="17"/>
  <c r="H11" i="17"/>
  <c r="H12" i="17"/>
  <c r="H13" i="17"/>
  <c r="H14" i="17"/>
  <c r="H16" i="17"/>
  <c r="H17" i="17"/>
  <c r="H18" i="17"/>
  <c r="H19" i="17"/>
  <c r="H20" i="17"/>
  <c r="H21" i="17"/>
  <c r="H22" i="17"/>
  <c r="H23" i="17"/>
  <c r="H24" i="17"/>
  <c r="H25" i="17"/>
  <c r="I6" i="17"/>
  <c r="J6" i="17"/>
  <c r="K6" i="17"/>
  <c r="L6" i="17"/>
  <c r="H6" i="17"/>
  <c r="E7" i="9"/>
  <c r="F7" i="9" s="1"/>
  <c r="B29" i="9" s="1"/>
  <c r="E9" i="9"/>
  <c r="E8" i="9"/>
  <c r="F8" i="9" s="1"/>
  <c r="B24" i="9" s="1"/>
  <c r="B25" i="9" s="1"/>
  <c r="B27" i="9" s="1"/>
  <c r="N32" i="14"/>
  <c r="O32" i="14" s="1"/>
  <c r="N33" i="14"/>
  <c r="O33" i="14" s="1"/>
  <c r="N34" i="14"/>
  <c r="O34" i="14" s="1"/>
  <c r="N35" i="14"/>
  <c r="O35" i="14" s="1"/>
  <c r="N31" i="14"/>
  <c r="O31" i="14" s="1"/>
  <c r="A27" i="9"/>
  <c r="N25" i="9"/>
  <c r="L25" i="9"/>
  <c r="I25" i="9"/>
  <c r="G25" i="9"/>
  <c r="I24" i="14"/>
  <c r="G24" i="14"/>
  <c r="L8" i="22" l="1"/>
  <c r="L9" i="22" s="1"/>
  <c r="Q30" i="20"/>
  <c r="U34" i="20"/>
  <c r="U33" i="20"/>
  <c r="U32" i="20"/>
  <c r="U30" i="20"/>
  <c r="U31" i="20"/>
  <c r="Q31" i="20"/>
  <c r="Q33" i="20"/>
  <c r="L30" i="20"/>
  <c r="C64" i="20" s="1"/>
  <c r="Q32" i="20"/>
  <c r="L34" i="20"/>
  <c r="C68" i="20" s="1"/>
  <c r="L33" i="20"/>
  <c r="C67" i="20" s="1"/>
  <c r="L32" i="20"/>
  <c r="C66" i="20" s="1"/>
  <c r="F42" i="20"/>
  <c r="E42" i="20"/>
  <c r="E41" i="20"/>
  <c r="F41" i="20"/>
  <c r="F40" i="20"/>
  <c r="E40" i="20"/>
  <c r="F38" i="20"/>
  <c r="E38" i="20"/>
  <c r="F39" i="20"/>
  <c r="E39" i="20"/>
  <c r="L31" i="20"/>
  <c r="J30" i="20"/>
  <c r="J34" i="20"/>
  <c r="J33" i="20"/>
  <c r="J32" i="20"/>
  <c r="J31" i="20"/>
  <c r="Q34" i="20"/>
  <c r="Z13" i="22"/>
  <c r="Z184" i="22"/>
  <c r="AA184" i="22"/>
  <c r="AB184" i="22"/>
  <c r="AC184" i="22"/>
  <c r="AD184" i="22"/>
  <c r="AE184" i="22"/>
  <c r="AF184" i="22"/>
  <c r="AG184" i="22"/>
  <c r="AH184" i="22"/>
  <c r="AJ184" i="22"/>
  <c r="AK184" i="22"/>
  <c r="AL184" i="22"/>
  <c r="AM184" i="22"/>
  <c r="AN184" i="22"/>
  <c r="AO184" i="22"/>
  <c r="AP184" i="22"/>
  <c r="AQ184" i="22"/>
  <c r="AR184" i="22"/>
  <c r="AT184" i="22"/>
  <c r="AU184" i="22"/>
  <c r="AV184" i="22"/>
  <c r="AW184" i="22"/>
  <c r="AX184" i="22"/>
  <c r="AY184" i="22"/>
  <c r="AZ184" i="22"/>
  <c r="BA184" i="22"/>
  <c r="BB184" i="22"/>
  <c r="BD184" i="22"/>
  <c r="BE184" i="22"/>
  <c r="BF184" i="22"/>
  <c r="BG184" i="22"/>
  <c r="BH184" i="22"/>
  <c r="BI184" i="22"/>
  <c r="BJ184" i="22"/>
  <c r="BK184" i="22"/>
  <c r="BL184" i="22"/>
  <c r="BN184" i="22"/>
  <c r="BO184" i="22"/>
  <c r="BP184" i="22"/>
  <c r="BQ184" i="22"/>
  <c r="BR184" i="22"/>
  <c r="BS184" i="22"/>
  <c r="BT184" i="22"/>
  <c r="BU184" i="22"/>
  <c r="BV184" i="22"/>
  <c r="Z185" i="22"/>
  <c r="AA185" i="22"/>
  <c r="AB185" i="22"/>
  <c r="AC185" i="22"/>
  <c r="AD185" i="22"/>
  <c r="AE185" i="22"/>
  <c r="AF185" i="22"/>
  <c r="AG185" i="22"/>
  <c r="AH185" i="22"/>
  <c r="AJ185" i="22"/>
  <c r="AK185" i="22"/>
  <c r="AL185" i="22"/>
  <c r="AM185" i="22"/>
  <c r="AN185" i="22"/>
  <c r="AO185" i="22"/>
  <c r="AP185" i="22"/>
  <c r="AQ185" i="22"/>
  <c r="AR185" i="22"/>
  <c r="AT185" i="22"/>
  <c r="AU185" i="22"/>
  <c r="AV185" i="22"/>
  <c r="AW185" i="22"/>
  <c r="AX185" i="22"/>
  <c r="AY185" i="22"/>
  <c r="AZ185" i="22"/>
  <c r="BA185" i="22"/>
  <c r="BB185" i="22"/>
  <c r="BD185" i="22"/>
  <c r="BE185" i="22"/>
  <c r="BF185" i="22"/>
  <c r="BG185" i="22"/>
  <c r="BH185" i="22"/>
  <c r="BI185" i="22"/>
  <c r="BJ185" i="22"/>
  <c r="BK185" i="22"/>
  <c r="BL185" i="22"/>
  <c r="BN185" i="22"/>
  <c r="BO185" i="22"/>
  <c r="BP185" i="22"/>
  <c r="BQ185" i="22"/>
  <c r="BR185" i="22"/>
  <c r="BS185" i="22"/>
  <c r="BT185" i="22"/>
  <c r="BU185" i="22"/>
  <c r="BV185" i="22"/>
  <c r="Z186" i="22"/>
  <c r="AA186" i="22"/>
  <c r="AB186" i="22"/>
  <c r="AC186" i="22"/>
  <c r="AD186" i="22"/>
  <c r="AE186" i="22"/>
  <c r="AF186" i="22"/>
  <c r="AG186" i="22"/>
  <c r="AH186" i="22"/>
  <c r="AJ186" i="22"/>
  <c r="AK186" i="22"/>
  <c r="AL186" i="22"/>
  <c r="AM186" i="22"/>
  <c r="AN186" i="22"/>
  <c r="AO186" i="22"/>
  <c r="AP186" i="22"/>
  <c r="AQ186" i="22"/>
  <c r="AR186" i="22"/>
  <c r="AT186" i="22"/>
  <c r="AU186" i="22"/>
  <c r="AV186" i="22"/>
  <c r="AW186" i="22"/>
  <c r="AX186" i="22"/>
  <c r="AY186" i="22"/>
  <c r="AZ186" i="22"/>
  <c r="BA186" i="22"/>
  <c r="BB186" i="22"/>
  <c r="BD186" i="22"/>
  <c r="BE186" i="22"/>
  <c r="BF186" i="22"/>
  <c r="BG186" i="22"/>
  <c r="BH186" i="22"/>
  <c r="BI186" i="22"/>
  <c r="BJ186" i="22"/>
  <c r="BK186" i="22"/>
  <c r="BL186" i="22"/>
  <c r="BN186" i="22"/>
  <c r="BO186" i="22"/>
  <c r="BP186" i="22"/>
  <c r="BQ186" i="22"/>
  <c r="BR186" i="22"/>
  <c r="BS186" i="22"/>
  <c r="BT186" i="22"/>
  <c r="BU186" i="22"/>
  <c r="BV186" i="22"/>
  <c r="Z187" i="22"/>
  <c r="AA187" i="22"/>
  <c r="AB187" i="22"/>
  <c r="AC187" i="22"/>
  <c r="AD187" i="22"/>
  <c r="AE187" i="22"/>
  <c r="AF187" i="22"/>
  <c r="AG187" i="22"/>
  <c r="AH187" i="22"/>
  <c r="AJ187" i="22"/>
  <c r="AK187" i="22"/>
  <c r="AL187" i="22"/>
  <c r="AM187" i="22"/>
  <c r="AN187" i="22"/>
  <c r="AO187" i="22"/>
  <c r="AP187" i="22"/>
  <c r="AQ187" i="22"/>
  <c r="AR187" i="22"/>
  <c r="AT187" i="22"/>
  <c r="AU187" i="22"/>
  <c r="AV187" i="22"/>
  <c r="AW187" i="22"/>
  <c r="AX187" i="22"/>
  <c r="AY187" i="22"/>
  <c r="AZ187" i="22"/>
  <c r="BA187" i="22"/>
  <c r="BB187" i="22"/>
  <c r="BD187" i="22"/>
  <c r="BE187" i="22"/>
  <c r="BF187" i="22"/>
  <c r="BG187" i="22"/>
  <c r="BH187" i="22"/>
  <c r="BI187" i="22"/>
  <c r="BJ187" i="22"/>
  <c r="BK187" i="22"/>
  <c r="BL187" i="22"/>
  <c r="BN187" i="22"/>
  <c r="BO187" i="22"/>
  <c r="BP187" i="22"/>
  <c r="BQ187" i="22"/>
  <c r="BR187" i="22"/>
  <c r="BS187" i="22"/>
  <c r="BT187" i="22"/>
  <c r="BU187" i="22"/>
  <c r="BV187" i="22"/>
  <c r="Z188" i="22"/>
  <c r="AA188" i="22"/>
  <c r="AB188" i="22"/>
  <c r="AC188" i="22"/>
  <c r="AD188" i="22"/>
  <c r="AE188" i="22"/>
  <c r="AF188" i="22"/>
  <c r="AG188" i="22"/>
  <c r="AH188" i="22"/>
  <c r="AJ188" i="22"/>
  <c r="AK188" i="22"/>
  <c r="AL188" i="22"/>
  <c r="AM188" i="22"/>
  <c r="AN188" i="22"/>
  <c r="AO188" i="22"/>
  <c r="AP188" i="22"/>
  <c r="AQ188" i="22"/>
  <c r="AR188" i="22"/>
  <c r="AT188" i="22"/>
  <c r="AU188" i="22"/>
  <c r="AV188" i="22"/>
  <c r="AW188" i="22"/>
  <c r="AX188" i="22"/>
  <c r="AY188" i="22"/>
  <c r="AZ188" i="22"/>
  <c r="BA188" i="22"/>
  <c r="BB188" i="22"/>
  <c r="BD188" i="22"/>
  <c r="BE188" i="22"/>
  <c r="BF188" i="22"/>
  <c r="BG188" i="22"/>
  <c r="BH188" i="22"/>
  <c r="BI188" i="22"/>
  <c r="BJ188" i="22"/>
  <c r="BK188" i="22"/>
  <c r="BL188" i="22"/>
  <c r="BN188" i="22"/>
  <c r="BO188" i="22"/>
  <c r="BP188" i="22"/>
  <c r="BQ188" i="22"/>
  <c r="BR188" i="22"/>
  <c r="BS188" i="22"/>
  <c r="BT188" i="22"/>
  <c r="BU188" i="22"/>
  <c r="BV188" i="22"/>
  <c r="Z189" i="22"/>
  <c r="AA189" i="22"/>
  <c r="AB189" i="22"/>
  <c r="AC189" i="22"/>
  <c r="AD189" i="22"/>
  <c r="AE189" i="22"/>
  <c r="AF189" i="22"/>
  <c r="AG189" i="22"/>
  <c r="AH189" i="22"/>
  <c r="AJ189" i="22"/>
  <c r="AK189" i="22"/>
  <c r="AL189" i="22"/>
  <c r="AM189" i="22"/>
  <c r="AN189" i="22"/>
  <c r="AO189" i="22"/>
  <c r="AP189" i="22"/>
  <c r="AQ189" i="22"/>
  <c r="AR189" i="22"/>
  <c r="AT189" i="22"/>
  <c r="AU189" i="22"/>
  <c r="AV189" i="22"/>
  <c r="AW189" i="22"/>
  <c r="AX189" i="22"/>
  <c r="AY189" i="22"/>
  <c r="AZ189" i="22"/>
  <c r="BA189" i="22"/>
  <c r="BB189" i="22"/>
  <c r="BD189" i="22"/>
  <c r="BE189" i="22"/>
  <c r="BF189" i="22"/>
  <c r="BG189" i="22"/>
  <c r="BH189" i="22"/>
  <c r="BI189" i="22"/>
  <c r="BJ189" i="22"/>
  <c r="BK189" i="22"/>
  <c r="BL189" i="22"/>
  <c r="BN189" i="22"/>
  <c r="BO189" i="22"/>
  <c r="BP189" i="22"/>
  <c r="BQ189" i="22"/>
  <c r="BR189" i="22"/>
  <c r="BS189" i="22"/>
  <c r="BT189" i="22"/>
  <c r="BU189" i="22"/>
  <c r="BV189" i="22"/>
  <c r="Z190" i="22"/>
  <c r="AA190" i="22"/>
  <c r="AB190" i="22"/>
  <c r="AC190" i="22"/>
  <c r="AD190" i="22"/>
  <c r="AE190" i="22"/>
  <c r="AF190" i="22"/>
  <c r="AG190" i="22"/>
  <c r="AH190" i="22"/>
  <c r="AJ190" i="22"/>
  <c r="AK190" i="22"/>
  <c r="AL190" i="22"/>
  <c r="AM190" i="22"/>
  <c r="AN190" i="22"/>
  <c r="AO190" i="22"/>
  <c r="AP190" i="22"/>
  <c r="AQ190" i="22"/>
  <c r="AR190" i="22"/>
  <c r="AT190" i="22"/>
  <c r="AU190" i="22"/>
  <c r="AV190" i="22"/>
  <c r="AW190" i="22"/>
  <c r="AX190" i="22"/>
  <c r="AY190" i="22"/>
  <c r="AZ190" i="22"/>
  <c r="BA190" i="22"/>
  <c r="BB190" i="22"/>
  <c r="BD190" i="22"/>
  <c r="BE190" i="22"/>
  <c r="BF190" i="22"/>
  <c r="BG190" i="22"/>
  <c r="BH190" i="22"/>
  <c r="BI190" i="22"/>
  <c r="BJ190" i="22"/>
  <c r="BK190" i="22"/>
  <c r="BL190" i="22"/>
  <c r="BN190" i="22"/>
  <c r="BO190" i="22"/>
  <c r="BP190" i="22"/>
  <c r="BQ190" i="22"/>
  <c r="BR190" i="22"/>
  <c r="BS190" i="22"/>
  <c r="BT190" i="22"/>
  <c r="BU190" i="22"/>
  <c r="BV190" i="22"/>
  <c r="Z191" i="22"/>
  <c r="AA191" i="22"/>
  <c r="AB191" i="22"/>
  <c r="AC191" i="22"/>
  <c r="AD191" i="22"/>
  <c r="AE191" i="22"/>
  <c r="AF191" i="22"/>
  <c r="AG191" i="22"/>
  <c r="AH191" i="22"/>
  <c r="AJ191" i="22"/>
  <c r="AK191" i="22"/>
  <c r="AL191" i="22"/>
  <c r="AM191" i="22"/>
  <c r="AN191" i="22"/>
  <c r="AO191" i="22"/>
  <c r="AP191" i="22"/>
  <c r="AQ191" i="22"/>
  <c r="AR191" i="22"/>
  <c r="AT191" i="22"/>
  <c r="AU191" i="22"/>
  <c r="AV191" i="22"/>
  <c r="AW191" i="22"/>
  <c r="AX191" i="22"/>
  <c r="AY191" i="22"/>
  <c r="AZ191" i="22"/>
  <c r="BA191" i="22"/>
  <c r="BB191" i="22"/>
  <c r="BD191" i="22"/>
  <c r="BE191" i="22"/>
  <c r="BF191" i="22"/>
  <c r="BG191" i="22"/>
  <c r="BH191" i="22"/>
  <c r="BI191" i="22"/>
  <c r="BJ191" i="22"/>
  <c r="BK191" i="22"/>
  <c r="BL191" i="22"/>
  <c r="BN191" i="22"/>
  <c r="BO191" i="22"/>
  <c r="BP191" i="22"/>
  <c r="BQ191" i="22"/>
  <c r="BR191" i="22"/>
  <c r="BS191" i="22"/>
  <c r="BT191" i="22"/>
  <c r="BU191" i="22"/>
  <c r="BV191" i="22"/>
  <c r="Z192" i="22"/>
  <c r="AA192" i="22"/>
  <c r="AB192" i="22"/>
  <c r="AC192" i="22"/>
  <c r="AD192" i="22"/>
  <c r="AE192" i="22"/>
  <c r="AF192" i="22"/>
  <c r="AG192" i="22"/>
  <c r="AH192" i="22"/>
  <c r="AJ192" i="22"/>
  <c r="AK192" i="22"/>
  <c r="AL192" i="22"/>
  <c r="AM192" i="22"/>
  <c r="AN192" i="22"/>
  <c r="AO192" i="22"/>
  <c r="AP192" i="22"/>
  <c r="AQ192" i="22"/>
  <c r="AR192" i="22"/>
  <c r="AT192" i="22"/>
  <c r="AU192" i="22"/>
  <c r="AV192" i="22"/>
  <c r="AW192" i="22"/>
  <c r="AX192" i="22"/>
  <c r="AY192" i="22"/>
  <c r="AZ192" i="22"/>
  <c r="BA192" i="22"/>
  <c r="BB192" i="22"/>
  <c r="BD192" i="22"/>
  <c r="BE192" i="22"/>
  <c r="BF192" i="22"/>
  <c r="BG192" i="22"/>
  <c r="BH192" i="22"/>
  <c r="BI192" i="22"/>
  <c r="BJ192" i="22"/>
  <c r="BK192" i="22"/>
  <c r="BL192" i="22"/>
  <c r="BN192" i="22"/>
  <c r="BO192" i="22"/>
  <c r="BP192" i="22"/>
  <c r="BQ192" i="22"/>
  <c r="BR192" i="22"/>
  <c r="BS192" i="22"/>
  <c r="BT192" i="22"/>
  <c r="BU192" i="22"/>
  <c r="BV192" i="22"/>
  <c r="Z193" i="22"/>
  <c r="AA193" i="22"/>
  <c r="AB193" i="22"/>
  <c r="AC193" i="22"/>
  <c r="AD193" i="22"/>
  <c r="AE193" i="22"/>
  <c r="AF193" i="22"/>
  <c r="AG193" i="22"/>
  <c r="AH193" i="22"/>
  <c r="AJ193" i="22"/>
  <c r="AK193" i="22"/>
  <c r="AL193" i="22"/>
  <c r="AM193" i="22"/>
  <c r="AN193" i="22"/>
  <c r="AO193" i="22"/>
  <c r="AP193" i="22"/>
  <c r="AQ193" i="22"/>
  <c r="AR193" i="22"/>
  <c r="AT193" i="22"/>
  <c r="AU193" i="22"/>
  <c r="AV193" i="22"/>
  <c r="AW193" i="22"/>
  <c r="AX193" i="22"/>
  <c r="AY193" i="22"/>
  <c r="AZ193" i="22"/>
  <c r="BA193" i="22"/>
  <c r="BB193" i="22"/>
  <c r="BD193" i="22"/>
  <c r="BE193" i="22"/>
  <c r="BF193" i="22"/>
  <c r="BG193" i="22"/>
  <c r="BH193" i="22"/>
  <c r="BI193" i="22"/>
  <c r="BJ193" i="22"/>
  <c r="BK193" i="22"/>
  <c r="BL193" i="22"/>
  <c r="BN193" i="22"/>
  <c r="BO193" i="22"/>
  <c r="BP193" i="22"/>
  <c r="BQ193" i="22"/>
  <c r="BR193" i="22"/>
  <c r="BS193" i="22"/>
  <c r="BT193" i="22"/>
  <c r="BU193" i="22"/>
  <c r="BV193" i="22"/>
  <c r="Z194" i="22"/>
  <c r="AA194" i="22"/>
  <c r="AB194" i="22"/>
  <c r="AC194" i="22"/>
  <c r="AD194" i="22"/>
  <c r="AE194" i="22"/>
  <c r="AF194" i="22"/>
  <c r="AG194" i="22"/>
  <c r="AH194" i="22"/>
  <c r="AJ194" i="22"/>
  <c r="AK194" i="22"/>
  <c r="AL194" i="22"/>
  <c r="AM194" i="22"/>
  <c r="AN194" i="22"/>
  <c r="AO194" i="22"/>
  <c r="AP194" i="22"/>
  <c r="AQ194" i="22"/>
  <c r="AR194" i="22"/>
  <c r="AT194" i="22"/>
  <c r="AU194" i="22"/>
  <c r="AV194" i="22"/>
  <c r="AW194" i="22"/>
  <c r="AX194" i="22"/>
  <c r="AY194" i="22"/>
  <c r="AZ194" i="22"/>
  <c r="BA194" i="22"/>
  <c r="BB194" i="22"/>
  <c r="BD194" i="22"/>
  <c r="BE194" i="22"/>
  <c r="BF194" i="22"/>
  <c r="BG194" i="22"/>
  <c r="BH194" i="22"/>
  <c r="BI194" i="22"/>
  <c r="BJ194" i="22"/>
  <c r="BK194" i="22"/>
  <c r="BL194" i="22"/>
  <c r="BN194" i="22"/>
  <c r="BO194" i="22"/>
  <c r="BP194" i="22"/>
  <c r="BQ194" i="22"/>
  <c r="BR194" i="22"/>
  <c r="BS194" i="22"/>
  <c r="BT194" i="22"/>
  <c r="BU194" i="22"/>
  <c r="BV194" i="22"/>
  <c r="Z195" i="22"/>
  <c r="AA195" i="22"/>
  <c r="AB195" i="22"/>
  <c r="AC195" i="22"/>
  <c r="AD195" i="22"/>
  <c r="AE195" i="22"/>
  <c r="AF195" i="22"/>
  <c r="AG195" i="22"/>
  <c r="AH195" i="22"/>
  <c r="AJ195" i="22"/>
  <c r="AK195" i="22"/>
  <c r="AL195" i="22"/>
  <c r="AM195" i="22"/>
  <c r="AN195" i="22"/>
  <c r="AO195" i="22"/>
  <c r="AP195" i="22"/>
  <c r="AQ195" i="22"/>
  <c r="AR195" i="22"/>
  <c r="AT195" i="22"/>
  <c r="AU195" i="22"/>
  <c r="AV195" i="22"/>
  <c r="AW195" i="22"/>
  <c r="AX195" i="22"/>
  <c r="AY195" i="22"/>
  <c r="AZ195" i="22"/>
  <c r="BA195" i="22"/>
  <c r="BB195" i="22"/>
  <c r="BD195" i="22"/>
  <c r="BE195" i="22"/>
  <c r="BF195" i="22"/>
  <c r="BG195" i="22"/>
  <c r="BH195" i="22"/>
  <c r="BI195" i="22"/>
  <c r="BJ195" i="22"/>
  <c r="BK195" i="22"/>
  <c r="BL195" i="22"/>
  <c r="BN195" i="22"/>
  <c r="BO195" i="22"/>
  <c r="BP195" i="22"/>
  <c r="BQ195" i="22"/>
  <c r="BR195" i="22"/>
  <c r="BS195" i="22"/>
  <c r="BT195" i="22"/>
  <c r="BU195" i="22"/>
  <c r="BV195" i="22"/>
  <c r="Z196" i="22"/>
  <c r="AA196" i="22"/>
  <c r="AB196" i="22"/>
  <c r="AC196" i="22"/>
  <c r="AD196" i="22"/>
  <c r="AE196" i="22"/>
  <c r="AF196" i="22"/>
  <c r="AG196" i="22"/>
  <c r="AH196" i="22"/>
  <c r="AJ196" i="22"/>
  <c r="AK196" i="22"/>
  <c r="AL196" i="22"/>
  <c r="AM196" i="22"/>
  <c r="AN196" i="22"/>
  <c r="AO196" i="22"/>
  <c r="AP196" i="22"/>
  <c r="AQ196" i="22"/>
  <c r="AR196" i="22"/>
  <c r="AT196" i="22"/>
  <c r="AU196" i="22"/>
  <c r="AV196" i="22"/>
  <c r="AW196" i="22"/>
  <c r="AX196" i="22"/>
  <c r="AY196" i="22"/>
  <c r="AZ196" i="22"/>
  <c r="BA196" i="22"/>
  <c r="BB196" i="22"/>
  <c r="BD196" i="22"/>
  <c r="BE196" i="22"/>
  <c r="BF196" i="22"/>
  <c r="BG196" i="22"/>
  <c r="BH196" i="22"/>
  <c r="BI196" i="22"/>
  <c r="BJ196" i="22"/>
  <c r="BK196" i="22"/>
  <c r="BL196" i="22"/>
  <c r="BN196" i="22"/>
  <c r="BO196" i="22"/>
  <c r="BP196" i="22"/>
  <c r="BQ196" i="22"/>
  <c r="BR196" i="22"/>
  <c r="BS196" i="22"/>
  <c r="BT196" i="22"/>
  <c r="BU196" i="22"/>
  <c r="BV196" i="22"/>
  <c r="Z197" i="22"/>
  <c r="AA197" i="22"/>
  <c r="AB197" i="22"/>
  <c r="AC197" i="22"/>
  <c r="AD197" i="22"/>
  <c r="AE197" i="22"/>
  <c r="AF197" i="22"/>
  <c r="AG197" i="22"/>
  <c r="AH197" i="22"/>
  <c r="AJ197" i="22"/>
  <c r="AK197" i="22"/>
  <c r="AL197" i="22"/>
  <c r="AM197" i="22"/>
  <c r="AN197" i="22"/>
  <c r="AO197" i="22"/>
  <c r="AP197" i="22"/>
  <c r="AQ197" i="22"/>
  <c r="AR197" i="22"/>
  <c r="AT197" i="22"/>
  <c r="AU197" i="22"/>
  <c r="AV197" i="22"/>
  <c r="AW197" i="22"/>
  <c r="AX197" i="22"/>
  <c r="AY197" i="22"/>
  <c r="AZ197" i="22"/>
  <c r="BA197" i="22"/>
  <c r="BB197" i="22"/>
  <c r="BD197" i="22"/>
  <c r="BE197" i="22"/>
  <c r="BF197" i="22"/>
  <c r="BG197" i="22"/>
  <c r="BH197" i="22"/>
  <c r="BI197" i="22"/>
  <c r="BJ197" i="22"/>
  <c r="BK197" i="22"/>
  <c r="BL197" i="22"/>
  <c r="BN197" i="22"/>
  <c r="BO197" i="22"/>
  <c r="BP197" i="22"/>
  <c r="BQ197" i="22"/>
  <c r="BR197" i="22"/>
  <c r="BS197" i="22"/>
  <c r="BT197" i="22"/>
  <c r="BU197" i="22"/>
  <c r="BV197" i="22"/>
  <c r="Z198" i="22"/>
  <c r="AA198" i="22"/>
  <c r="AB198" i="22"/>
  <c r="AC198" i="22"/>
  <c r="AD198" i="22"/>
  <c r="AE198" i="22"/>
  <c r="AF198" i="22"/>
  <c r="AG198" i="22"/>
  <c r="AH198" i="22"/>
  <c r="AJ198" i="22"/>
  <c r="AK198" i="22"/>
  <c r="AL198" i="22"/>
  <c r="AM198" i="22"/>
  <c r="AN198" i="22"/>
  <c r="AO198" i="22"/>
  <c r="AP198" i="22"/>
  <c r="AQ198" i="22"/>
  <c r="AR198" i="22"/>
  <c r="AT198" i="22"/>
  <c r="AU198" i="22"/>
  <c r="AV198" i="22"/>
  <c r="AW198" i="22"/>
  <c r="AX198" i="22"/>
  <c r="AY198" i="22"/>
  <c r="AZ198" i="22"/>
  <c r="BA198" i="22"/>
  <c r="BB198" i="22"/>
  <c r="BD198" i="22"/>
  <c r="BE198" i="22"/>
  <c r="BF198" i="22"/>
  <c r="BG198" i="22"/>
  <c r="BH198" i="22"/>
  <c r="BI198" i="22"/>
  <c r="BJ198" i="22"/>
  <c r="BK198" i="22"/>
  <c r="BL198" i="22"/>
  <c r="BN198" i="22"/>
  <c r="BO198" i="22"/>
  <c r="BP198" i="22"/>
  <c r="BQ198" i="22"/>
  <c r="BR198" i="22"/>
  <c r="BS198" i="22"/>
  <c r="BT198" i="22"/>
  <c r="BU198" i="22"/>
  <c r="BV198" i="22"/>
  <c r="Z199" i="22"/>
  <c r="AA199" i="22"/>
  <c r="AB199" i="22"/>
  <c r="AC199" i="22"/>
  <c r="AD199" i="22"/>
  <c r="AE199" i="22"/>
  <c r="AF199" i="22"/>
  <c r="AG199" i="22"/>
  <c r="AH199" i="22"/>
  <c r="AJ199" i="22"/>
  <c r="AK199" i="22"/>
  <c r="AL199" i="22"/>
  <c r="AM199" i="22"/>
  <c r="AN199" i="22"/>
  <c r="AO199" i="22"/>
  <c r="AP199" i="22"/>
  <c r="AQ199" i="22"/>
  <c r="AR199" i="22"/>
  <c r="AT199" i="22"/>
  <c r="AU199" i="22"/>
  <c r="AV199" i="22"/>
  <c r="AW199" i="22"/>
  <c r="AX199" i="22"/>
  <c r="AY199" i="22"/>
  <c r="AZ199" i="22"/>
  <c r="BA199" i="22"/>
  <c r="BB199" i="22"/>
  <c r="BD199" i="22"/>
  <c r="BE199" i="22"/>
  <c r="BF199" i="22"/>
  <c r="BG199" i="22"/>
  <c r="BH199" i="22"/>
  <c r="BI199" i="22"/>
  <c r="BJ199" i="22"/>
  <c r="BK199" i="22"/>
  <c r="BL199" i="22"/>
  <c r="BN199" i="22"/>
  <c r="BO199" i="22"/>
  <c r="BP199" i="22"/>
  <c r="BQ199" i="22"/>
  <c r="BR199" i="22"/>
  <c r="BS199" i="22"/>
  <c r="BT199" i="22"/>
  <c r="BU199" i="22"/>
  <c r="BV199" i="22"/>
  <c r="Z200" i="22"/>
  <c r="AA200" i="22"/>
  <c r="AB200" i="22"/>
  <c r="AC200" i="22"/>
  <c r="AD200" i="22"/>
  <c r="AE200" i="22"/>
  <c r="AF200" i="22"/>
  <c r="AG200" i="22"/>
  <c r="AH200" i="22"/>
  <c r="AJ200" i="22"/>
  <c r="AK200" i="22"/>
  <c r="AL200" i="22"/>
  <c r="AM200" i="22"/>
  <c r="AN200" i="22"/>
  <c r="AO200" i="22"/>
  <c r="AP200" i="22"/>
  <c r="AQ200" i="22"/>
  <c r="AR200" i="22"/>
  <c r="AT200" i="22"/>
  <c r="AU200" i="22"/>
  <c r="AV200" i="22"/>
  <c r="AW200" i="22"/>
  <c r="AX200" i="22"/>
  <c r="AY200" i="22"/>
  <c r="AZ200" i="22"/>
  <c r="BA200" i="22"/>
  <c r="BB200" i="22"/>
  <c r="BD200" i="22"/>
  <c r="BE200" i="22"/>
  <c r="BF200" i="22"/>
  <c r="BG200" i="22"/>
  <c r="BH200" i="22"/>
  <c r="BI200" i="22"/>
  <c r="BJ200" i="22"/>
  <c r="BK200" i="22"/>
  <c r="BL200" i="22"/>
  <c r="BN200" i="22"/>
  <c r="BO200" i="22"/>
  <c r="BP200" i="22"/>
  <c r="BQ200" i="22"/>
  <c r="BR200" i="22"/>
  <c r="BS200" i="22"/>
  <c r="BT200" i="22"/>
  <c r="BU200" i="22"/>
  <c r="BV200" i="22"/>
  <c r="Z201" i="22"/>
  <c r="AA201" i="22"/>
  <c r="AB201" i="22"/>
  <c r="AC201" i="22"/>
  <c r="AD201" i="22"/>
  <c r="AE201" i="22"/>
  <c r="AF201" i="22"/>
  <c r="AG201" i="22"/>
  <c r="AH201" i="22"/>
  <c r="AJ201" i="22"/>
  <c r="AK201" i="22"/>
  <c r="AL201" i="22"/>
  <c r="AM201" i="22"/>
  <c r="AN201" i="22"/>
  <c r="AO201" i="22"/>
  <c r="AP201" i="22"/>
  <c r="AQ201" i="22"/>
  <c r="AR201" i="22"/>
  <c r="AT201" i="22"/>
  <c r="AU201" i="22"/>
  <c r="AV201" i="22"/>
  <c r="AW201" i="22"/>
  <c r="AX201" i="22"/>
  <c r="AY201" i="22"/>
  <c r="AZ201" i="22"/>
  <c r="BA201" i="22"/>
  <c r="BB201" i="22"/>
  <c r="BD201" i="22"/>
  <c r="BE201" i="22"/>
  <c r="BF201" i="22"/>
  <c r="BG201" i="22"/>
  <c r="BH201" i="22"/>
  <c r="BI201" i="22"/>
  <c r="BJ201" i="22"/>
  <c r="BK201" i="22"/>
  <c r="BL201" i="22"/>
  <c r="BN201" i="22"/>
  <c r="BO201" i="22"/>
  <c r="BP201" i="22"/>
  <c r="BQ201" i="22"/>
  <c r="BR201" i="22"/>
  <c r="BS201" i="22"/>
  <c r="BT201" i="22"/>
  <c r="BU201" i="22"/>
  <c r="BV201" i="22"/>
  <c r="Z202" i="22"/>
  <c r="AA202" i="22"/>
  <c r="AB202" i="22"/>
  <c r="AC202" i="22"/>
  <c r="AD202" i="22"/>
  <c r="AE202" i="22"/>
  <c r="AF202" i="22"/>
  <c r="AG202" i="22"/>
  <c r="AH202" i="22"/>
  <c r="AJ202" i="22"/>
  <c r="AK202" i="22"/>
  <c r="AL202" i="22"/>
  <c r="AM202" i="22"/>
  <c r="AN202" i="22"/>
  <c r="AO202" i="22"/>
  <c r="AP202" i="22"/>
  <c r="AQ202" i="22"/>
  <c r="AR202" i="22"/>
  <c r="AT202" i="22"/>
  <c r="AU202" i="22"/>
  <c r="AV202" i="22"/>
  <c r="AW202" i="22"/>
  <c r="AX202" i="22"/>
  <c r="AY202" i="22"/>
  <c r="AZ202" i="22"/>
  <c r="BA202" i="22"/>
  <c r="BB202" i="22"/>
  <c r="BD202" i="22"/>
  <c r="BE202" i="22"/>
  <c r="BF202" i="22"/>
  <c r="BG202" i="22"/>
  <c r="BH202" i="22"/>
  <c r="BI202" i="22"/>
  <c r="BJ202" i="22"/>
  <c r="BK202" i="22"/>
  <c r="BL202" i="22"/>
  <c r="BN202" i="22"/>
  <c r="BO202" i="22"/>
  <c r="BP202" i="22"/>
  <c r="BQ202" i="22"/>
  <c r="BR202" i="22"/>
  <c r="BS202" i="22"/>
  <c r="BT202" i="22"/>
  <c r="BU202" i="22"/>
  <c r="BV202" i="22"/>
  <c r="Z203" i="22"/>
  <c r="AA203" i="22"/>
  <c r="AB203" i="22"/>
  <c r="AC203" i="22"/>
  <c r="AD203" i="22"/>
  <c r="AE203" i="22"/>
  <c r="AF203" i="22"/>
  <c r="AG203" i="22"/>
  <c r="AH203" i="22"/>
  <c r="AJ203" i="22"/>
  <c r="AK203" i="22"/>
  <c r="AL203" i="22"/>
  <c r="AM203" i="22"/>
  <c r="AN203" i="22"/>
  <c r="AO203" i="22"/>
  <c r="AP203" i="22"/>
  <c r="AQ203" i="22"/>
  <c r="AR203" i="22"/>
  <c r="AT203" i="22"/>
  <c r="AU203" i="22"/>
  <c r="AV203" i="22"/>
  <c r="AW203" i="22"/>
  <c r="AX203" i="22"/>
  <c r="AY203" i="22"/>
  <c r="AZ203" i="22"/>
  <c r="BA203" i="22"/>
  <c r="BB203" i="22"/>
  <c r="BD203" i="22"/>
  <c r="BE203" i="22"/>
  <c r="BF203" i="22"/>
  <c r="BG203" i="22"/>
  <c r="BH203" i="22"/>
  <c r="BI203" i="22"/>
  <c r="BJ203" i="22"/>
  <c r="BK203" i="22"/>
  <c r="BL203" i="22"/>
  <c r="BN203" i="22"/>
  <c r="BO203" i="22"/>
  <c r="BP203" i="22"/>
  <c r="BQ203" i="22"/>
  <c r="BR203" i="22"/>
  <c r="BS203" i="22"/>
  <c r="BT203" i="22"/>
  <c r="BU203" i="22"/>
  <c r="BV203" i="22"/>
  <c r="Z204" i="22"/>
  <c r="AA204" i="22"/>
  <c r="AB204" i="22"/>
  <c r="AC204" i="22"/>
  <c r="AD204" i="22"/>
  <c r="AE204" i="22"/>
  <c r="AF204" i="22"/>
  <c r="AG204" i="22"/>
  <c r="AH204" i="22"/>
  <c r="AJ204" i="22"/>
  <c r="AK204" i="22"/>
  <c r="AL204" i="22"/>
  <c r="AM204" i="22"/>
  <c r="AN204" i="22"/>
  <c r="AO204" i="22"/>
  <c r="AP204" i="22"/>
  <c r="AQ204" i="22"/>
  <c r="AR204" i="22"/>
  <c r="AT204" i="22"/>
  <c r="AU204" i="22"/>
  <c r="AV204" i="22"/>
  <c r="AW204" i="22"/>
  <c r="AX204" i="22"/>
  <c r="AY204" i="22"/>
  <c r="AZ204" i="22"/>
  <c r="BA204" i="22"/>
  <c r="BB204" i="22"/>
  <c r="BD204" i="22"/>
  <c r="BE204" i="22"/>
  <c r="BF204" i="22"/>
  <c r="BG204" i="22"/>
  <c r="BH204" i="22"/>
  <c r="BI204" i="22"/>
  <c r="BJ204" i="22"/>
  <c r="BK204" i="22"/>
  <c r="BL204" i="22"/>
  <c r="BN204" i="22"/>
  <c r="BO204" i="22"/>
  <c r="BP204" i="22"/>
  <c r="BQ204" i="22"/>
  <c r="BR204" i="22"/>
  <c r="BS204" i="22"/>
  <c r="BT204" i="22"/>
  <c r="BU204" i="22"/>
  <c r="BV204" i="22"/>
  <c r="Z205" i="22"/>
  <c r="AA205" i="22"/>
  <c r="AB205" i="22"/>
  <c r="AC205" i="22"/>
  <c r="AD205" i="22"/>
  <c r="AE205" i="22"/>
  <c r="AF205" i="22"/>
  <c r="AG205" i="22"/>
  <c r="AH205" i="22"/>
  <c r="AJ205" i="22"/>
  <c r="AK205" i="22"/>
  <c r="AL205" i="22"/>
  <c r="AM205" i="22"/>
  <c r="AN205" i="22"/>
  <c r="AO205" i="22"/>
  <c r="AP205" i="22"/>
  <c r="AQ205" i="22"/>
  <c r="AR205" i="22"/>
  <c r="AT205" i="22"/>
  <c r="AU205" i="22"/>
  <c r="AV205" i="22"/>
  <c r="AW205" i="22"/>
  <c r="AX205" i="22"/>
  <c r="AY205" i="22"/>
  <c r="AZ205" i="22"/>
  <c r="BA205" i="22"/>
  <c r="BB205" i="22"/>
  <c r="BD205" i="22"/>
  <c r="BE205" i="22"/>
  <c r="BF205" i="22"/>
  <c r="BG205" i="22"/>
  <c r="BH205" i="22"/>
  <c r="BI205" i="22"/>
  <c r="BJ205" i="22"/>
  <c r="BK205" i="22"/>
  <c r="BL205" i="22"/>
  <c r="BN205" i="22"/>
  <c r="BO205" i="22"/>
  <c r="BP205" i="22"/>
  <c r="BQ205" i="22"/>
  <c r="BR205" i="22"/>
  <c r="BS205" i="22"/>
  <c r="BT205" i="22"/>
  <c r="BU205" i="22"/>
  <c r="BV205" i="22"/>
  <c r="Z206" i="22"/>
  <c r="AA206" i="22"/>
  <c r="AB206" i="22"/>
  <c r="AC206" i="22"/>
  <c r="AD206" i="22"/>
  <c r="AE206" i="22"/>
  <c r="AF206" i="22"/>
  <c r="AG206" i="22"/>
  <c r="AH206" i="22"/>
  <c r="AJ206" i="22"/>
  <c r="AK206" i="22"/>
  <c r="AL206" i="22"/>
  <c r="AM206" i="22"/>
  <c r="AN206" i="22"/>
  <c r="AO206" i="22"/>
  <c r="AP206" i="22"/>
  <c r="AQ206" i="22"/>
  <c r="AR206" i="22"/>
  <c r="AT206" i="22"/>
  <c r="AU206" i="22"/>
  <c r="AV206" i="22"/>
  <c r="AW206" i="22"/>
  <c r="AX206" i="22"/>
  <c r="AY206" i="22"/>
  <c r="AZ206" i="22"/>
  <c r="BA206" i="22"/>
  <c r="BB206" i="22"/>
  <c r="BD206" i="22"/>
  <c r="BE206" i="22"/>
  <c r="BF206" i="22"/>
  <c r="BG206" i="22"/>
  <c r="BH206" i="22"/>
  <c r="BI206" i="22"/>
  <c r="BJ206" i="22"/>
  <c r="BK206" i="22"/>
  <c r="BL206" i="22"/>
  <c r="BN206" i="22"/>
  <c r="BO206" i="22"/>
  <c r="BP206" i="22"/>
  <c r="BQ206" i="22"/>
  <c r="BR206" i="22"/>
  <c r="BS206" i="22"/>
  <c r="BT206" i="22"/>
  <c r="BU206" i="22"/>
  <c r="BV206" i="22"/>
  <c r="Z207" i="22"/>
  <c r="AA207" i="22"/>
  <c r="AB207" i="22"/>
  <c r="AC207" i="22"/>
  <c r="AD207" i="22"/>
  <c r="AE207" i="22"/>
  <c r="AF207" i="22"/>
  <c r="AG207" i="22"/>
  <c r="AH207" i="22"/>
  <c r="AJ207" i="22"/>
  <c r="AK207" i="22"/>
  <c r="AL207" i="22"/>
  <c r="AM207" i="22"/>
  <c r="AN207" i="22"/>
  <c r="AO207" i="22"/>
  <c r="AP207" i="22"/>
  <c r="AQ207" i="22"/>
  <c r="AR207" i="22"/>
  <c r="AT207" i="22"/>
  <c r="AU207" i="22"/>
  <c r="AV207" i="22"/>
  <c r="AW207" i="22"/>
  <c r="AX207" i="22"/>
  <c r="AY207" i="22"/>
  <c r="AZ207" i="22"/>
  <c r="BA207" i="22"/>
  <c r="BB207" i="22"/>
  <c r="BD207" i="22"/>
  <c r="BE207" i="22"/>
  <c r="BF207" i="22"/>
  <c r="BG207" i="22"/>
  <c r="BH207" i="22"/>
  <c r="BI207" i="22"/>
  <c r="BJ207" i="22"/>
  <c r="BK207" i="22"/>
  <c r="BL207" i="22"/>
  <c r="BN207" i="22"/>
  <c r="BO207" i="22"/>
  <c r="BP207" i="22"/>
  <c r="BQ207" i="22"/>
  <c r="BR207" i="22"/>
  <c r="BS207" i="22"/>
  <c r="BT207" i="22"/>
  <c r="BU207" i="22"/>
  <c r="BV207" i="22"/>
  <c r="Z208" i="22"/>
  <c r="AA208" i="22"/>
  <c r="AB208" i="22"/>
  <c r="AC208" i="22"/>
  <c r="AD208" i="22"/>
  <c r="AE208" i="22"/>
  <c r="AF208" i="22"/>
  <c r="AG208" i="22"/>
  <c r="AH208" i="22"/>
  <c r="AJ208" i="22"/>
  <c r="AK208" i="22"/>
  <c r="AL208" i="22"/>
  <c r="AM208" i="22"/>
  <c r="AN208" i="22"/>
  <c r="AO208" i="22"/>
  <c r="AP208" i="22"/>
  <c r="AQ208" i="22"/>
  <c r="AR208" i="22"/>
  <c r="AT208" i="22"/>
  <c r="AU208" i="22"/>
  <c r="AV208" i="22"/>
  <c r="AW208" i="22"/>
  <c r="AX208" i="22"/>
  <c r="AY208" i="22"/>
  <c r="AZ208" i="22"/>
  <c r="BA208" i="22"/>
  <c r="BB208" i="22"/>
  <c r="BD208" i="22"/>
  <c r="BE208" i="22"/>
  <c r="BF208" i="22"/>
  <c r="BG208" i="22"/>
  <c r="BH208" i="22"/>
  <c r="BI208" i="22"/>
  <c r="BJ208" i="22"/>
  <c r="BK208" i="22"/>
  <c r="BL208" i="22"/>
  <c r="BN208" i="22"/>
  <c r="BO208" i="22"/>
  <c r="BP208" i="22"/>
  <c r="BQ208" i="22"/>
  <c r="BR208" i="22"/>
  <c r="BS208" i="22"/>
  <c r="BT208" i="22"/>
  <c r="BU208" i="22"/>
  <c r="BV208" i="22"/>
  <c r="Z209" i="22"/>
  <c r="AA209" i="22"/>
  <c r="AB209" i="22"/>
  <c r="AC209" i="22"/>
  <c r="AD209" i="22"/>
  <c r="AE209" i="22"/>
  <c r="AF209" i="22"/>
  <c r="AG209" i="22"/>
  <c r="AH209" i="22"/>
  <c r="AJ209" i="22"/>
  <c r="AK209" i="22"/>
  <c r="AL209" i="22"/>
  <c r="AM209" i="22"/>
  <c r="AN209" i="22"/>
  <c r="AO209" i="22"/>
  <c r="AP209" i="22"/>
  <c r="AQ209" i="22"/>
  <c r="AR209" i="22"/>
  <c r="AT209" i="22"/>
  <c r="AU209" i="22"/>
  <c r="AV209" i="22"/>
  <c r="AW209" i="22"/>
  <c r="AX209" i="22"/>
  <c r="AY209" i="22"/>
  <c r="AZ209" i="22"/>
  <c r="BA209" i="22"/>
  <c r="BB209" i="22"/>
  <c r="BD209" i="22"/>
  <c r="BE209" i="22"/>
  <c r="BF209" i="22"/>
  <c r="BG209" i="22"/>
  <c r="BH209" i="22"/>
  <c r="BI209" i="22"/>
  <c r="BJ209" i="22"/>
  <c r="BK209" i="22"/>
  <c r="BL209" i="22"/>
  <c r="BN209" i="22"/>
  <c r="BO209" i="22"/>
  <c r="BP209" i="22"/>
  <c r="BQ209" i="22"/>
  <c r="BR209" i="22"/>
  <c r="BS209" i="22"/>
  <c r="BT209" i="22"/>
  <c r="BU209" i="22"/>
  <c r="BV209" i="22"/>
  <c r="Z210" i="22"/>
  <c r="AA210" i="22"/>
  <c r="AB210" i="22"/>
  <c r="AC210" i="22"/>
  <c r="AD210" i="22"/>
  <c r="AE210" i="22"/>
  <c r="AF210" i="22"/>
  <c r="AG210" i="22"/>
  <c r="AH210" i="22"/>
  <c r="AJ210" i="22"/>
  <c r="AK210" i="22"/>
  <c r="AL210" i="22"/>
  <c r="AM210" i="22"/>
  <c r="AN210" i="22"/>
  <c r="AO210" i="22"/>
  <c r="AP210" i="22"/>
  <c r="AQ210" i="22"/>
  <c r="AR210" i="22"/>
  <c r="AT210" i="22"/>
  <c r="AU210" i="22"/>
  <c r="AV210" i="22"/>
  <c r="AW210" i="22"/>
  <c r="AX210" i="22"/>
  <c r="AY210" i="22"/>
  <c r="AZ210" i="22"/>
  <c r="BA210" i="22"/>
  <c r="BB210" i="22"/>
  <c r="BD210" i="22"/>
  <c r="BE210" i="22"/>
  <c r="BF210" i="22"/>
  <c r="BG210" i="22"/>
  <c r="BH210" i="22"/>
  <c r="BI210" i="22"/>
  <c r="BJ210" i="22"/>
  <c r="BK210" i="22"/>
  <c r="BL210" i="22"/>
  <c r="BN210" i="22"/>
  <c r="BO210" i="22"/>
  <c r="BP210" i="22"/>
  <c r="BQ210" i="22"/>
  <c r="BR210" i="22"/>
  <c r="BS210" i="22"/>
  <c r="BT210" i="22"/>
  <c r="BU210" i="22"/>
  <c r="BV210" i="22"/>
  <c r="Z211" i="22"/>
  <c r="AA211" i="22"/>
  <c r="AB211" i="22"/>
  <c r="AC211" i="22"/>
  <c r="AD211" i="22"/>
  <c r="AE211" i="22"/>
  <c r="AF211" i="22"/>
  <c r="AG211" i="22"/>
  <c r="AH211" i="22"/>
  <c r="AJ211" i="22"/>
  <c r="AK211" i="22"/>
  <c r="AL211" i="22"/>
  <c r="AM211" i="22"/>
  <c r="AN211" i="22"/>
  <c r="AO211" i="22"/>
  <c r="AP211" i="22"/>
  <c r="AQ211" i="22"/>
  <c r="AR211" i="22"/>
  <c r="AT211" i="22"/>
  <c r="AU211" i="22"/>
  <c r="AV211" i="22"/>
  <c r="AW211" i="22"/>
  <c r="AX211" i="22"/>
  <c r="AY211" i="22"/>
  <c r="AZ211" i="22"/>
  <c r="BA211" i="22"/>
  <c r="BB211" i="22"/>
  <c r="BD211" i="22"/>
  <c r="BE211" i="22"/>
  <c r="BF211" i="22"/>
  <c r="BG211" i="22"/>
  <c r="BH211" i="22"/>
  <c r="BI211" i="22"/>
  <c r="BJ211" i="22"/>
  <c r="BK211" i="22"/>
  <c r="BL211" i="22"/>
  <c r="BN211" i="22"/>
  <c r="BO211" i="22"/>
  <c r="BP211" i="22"/>
  <c r="BQ211" i="22"/>
  <c r="BR211" i="22"/>
  <c r="BS211" i="22"/>
  <c r="BT211" i="22"/>
  <c r="BU211" i="22"/>
  <c r="BV211" i="22"/>
  <c r="Z212" i="22"/>
  <c r="AA212" i="22"/>
  <c r="AB212" i="22"/>
  <c r="AC212" i="22"/>
  <c r="AD212" i="22"/>
  <c r="AE212" i="22"/>
  <c r="AF212" i="22"/>
  <c r="AG212" i="22"/>
  <c r="AH212" i="22"/>
  <c r="AJ212" i="22"/>
  <c r="AK212" i="22"/>
  <c r="AL212" i="22"/>
  <c r="AM212" i="22"/>
  <c r="AN212" i="22"/>
  <c r="AO212" i="22"/>
  <c r="AP212" i="22"/>
  <c r="AQ212" i="22"/>
  <c r="AR212" i="22"/>
  <c r="AT212" i="22"/>
  <c r="AU212" i="22"/>
  <c r="AV212" i="22"/>
  <c r="AW212" i="22"/>
  <c r="AX212" i="22"/>
  <c r="AY212" i="22"/>
  <c r="AZ212" i="22"/>
  <c r="BA212" i="22"/>
  <c r="BB212" i="22"/>
  <c r="BD212" i="22"/>
  <c r="BE212" i="22"/>
  <c r="BF212" i="22"/>
  <c r="BG212" i="22"/>
  <c r="BH212" i="22"/>
  <c r="BI212" i="22"/>
  <c r="BJ212" i="22"/>
  <c r="BK212" i="22"/>
  <c r="BL212" i="22"/>
  <c r="BN212" i="22"/>
  <c r="BO212" i="22"/>
  <c r="BP212" i="22"/>
  <c r="BQ212" i="22"/>
  <c r="BR212" i="22"/>
  <c r="BS212" i="22"/>
  <c r="BT212" i="22"/>
  <c r="BU212" i="22"/>
  <c r="BV212" i="22"/>
  <c r="Z213" i="22"/>
  <c r="AA213" i="22"/>
  <c r="AB213" i="22"/>
  <c r="AC213" i="22"/>
  <c r="AD213" i="22"/>
  <c r="AE213" i="22"/>
  <c r="AF213" i="22"/>
  <c r="AG213" i="22"/>
  <c r="AH213" i="22"/>
  <c r="AJ213" i="22"/>
  <c r="AK213" i="22"/>
  <c r="AL213" i="22"/>
  <c r="AM213" i="22"/>
  <c r="AN213" i="22"/>
  <c r="AO213" i="22"/>
  <c r="AP213" i="22"/>
  <c r="AQ213" i="22"/>
  <c r="AR213" i="22"/>
  <c r="AT213" i="22"/>
  <c r="AU213" i="22"/>
  <c r="AV213" i="22"/>
  <c r="AW213" i="22"/>
  <c r="AX213" i="22"/>
  <c r="AY213" i="22"/>
  <c r="AZ213" i="22"/>
  <c r="BA213" i="22"/>
  <c r="BB213" i="22"/>
  <c r="BD213" i="22"/>
  <c r="BE213" i="22"/>
  <c r="BF213" i="22"/>
  <c r="BG213" i="22"/>
  <c r="BH213" i="22"/>
  <c r="BI213" i="22"/>
  <c r="BJ213" i="22"/>
  <c r="BK213" i="22"/>
  <c r="BL213" i="22"/>
  <c r="BN213" i="22"/>
  <c r="BO213" i="22"/>
  <c r="BP213" i="22"/>
  <c r="BQ213" i="22"/>
  <c r="BR213" i="22"/>
  <c r="BS213" i="22"/>
  <c r="BT213" i="22"/>
  <c r="BU213" i="22"/>
  <c r="BV213" i="22"/>
  <c r="Z214" i="22"/>
  <c r="AA214" i="22"/>
  <c r="AB214" i="22"/>
  <c r="AC214" i="22"/>
  <c r="AD214" i="22"/>
  <c r="AE214" i="22"/>
  <c r="AF214" i="22"/>
  <c r="AG214" i="22"/>
  <c r="AH214" i="22"/>
  <c r="AJ214" i="22"/>
  <c r="AK214" i="22"/>
  <c r="AL214" i="22"/>
  <c r="AM214" i="22"/>
  <c r="AN214" i="22"/>
  <c r="AO214" i="22"/>
  <c r="AP214" i="22"/>
  <c r="AQ214" i="22"/>
  <c r="AR214" i="22"/>
  <c r="AT214" i="22"/>
  <c r="AU214" i="22"/>
  <c r="AV214" i="22"/>
  <c r="AW214" i="22"/>
  <c r="AX214" i="22"/>
  <c r="AY214" i="22"/>
  <c r="AZ214" i="22"/>
  <c r="BA214" i="22"/>
  <c r="BB214" i="22"/>
  <c r="BD214" i="22"/>
  <c r="BE214" i="22"/>
  <c r="BF214" i="22"/>
  <c r="BG214" i="22"/>
  <c r="BH214" i="22"/>
  <c r="BI214" i="22"/>
  <c r="BJ214" i="22"/>
  <c r="BK214" i="22"/>
  <c r="BL214" i="22"/>
  <c r="BN214" i="22"/>
  <c r="BO214" i="22"/>
  <c r="BP214" i="22"/>
  <c r="BQ214" i="22"/>
  <c r="BR214" i="22"/>
  <c r="BS214" i="22"/>
  <c r="BT214" i="22"/>
  <c r="BU214" i="22"/>
  <c r="BV214" i="22"/>
  <c r="Z218" i="22"/>
  <c r="AA218" i="22"/>
  <c r="AB218" i="22"/>
  <c r="AC218" i="22"/>
  <c r="AD218" i="22"/>
  <c r="AE218" i="22"/>
  <c r="AF218" i="22"/>
  <c r="AG218" i="22"/>
  <c r="AH218" i="22"/>
  <c r="AJ218" i="22"/>
  <c r="AK218" i="22"/>
  <c r="AL218" i="22"/>
  <c r="AM218" i="22"/>
  <c r="AN218" i="22"/>
  <c r="AO218" i="22"/>
  <c r="AP218" i="22"/>
  <c r="AQ218" i="22"/>
  <c r="AR218" i="22"/>
  <c r="AT218" i="22"/>
  <c r="AU218" i="22"/>
  <c r="AV218" i="22"/>
  <c r="AW218" i="22"/>
  <c r="AX218" i="22"/>
  <c r="AY218" i="22"/>
  <c r="AZ218" i="22"/>
  <c r="BA218" i="22"/>
  <c r="BB218" i="22"/>
  <c r="BD218" i="22"/>
  <c r="BE218" i="22"/>
  <c r="BF218" i="22"/>
  <c r="BG218" i="22"/>
  <c r="BH218" i="22"/>
  <c r="BI218" i="22"/>
  <c r="BJ218" i="22"/>
  <c r="BK218" i="22"/>
  <c r="BL218" i="22"/>
  <c r="BN218" i="22"/>
  <c r="BO218" i="22"/>
  <c r="BP218" i="22"/>
  <c r="BQ218" i="22"/>
  <c r="BR218" i="22"/>
  <c r="BS218" i="22"/>
  <c r="BT218" i="22"/>
  <c r="BU218" i="22"/>
  <c r="BV218" i="22"/>
  <c r="Z219" i="22"/>
  <c r="AA219" i="22"/>
  <c r="AB219" i="22"/>
  <c r="AC219" i="22"/>
  <c r="AD219" i="22"/>
  <c r="AE219" i="22"/>
  <c r="AF219" i="22"/>
  <c r="AG219" i="22"/>
  <c r="AH219" i="22"/>
  <c r="AJ219" i="22"/>
  <c r="AK219" i="22"/>
  <c r="AL219" i="22"/>
  <c r="AM219" i="22"/>
  <c r="AN219" i="22"/>
  <c r="AO219" i="22"/>
  <c r="AP219" i="22"/>
  <c r="AQ219" i="22"/>
  <c r="AR219" i="22"/>
  <c r="AT219" i="22"/>
  <c r="AU219" i="22"/>
  <c r="AV219" i="22"/>
  <c r="AW219" i="22"/>
  <c r="AX219" i="22"/>
  <c r="AY219" i="22"/>
  <c r="AZ219" i="22"/>
  <c r="BA219" i="22"/>
  <c r="BB219" i="22"/>
  <c r="BD219" i="22"/>
  <c r="BE219" i="22"/>
  <c r="BF219" i="22"/>
  <c r="BG219" i="22"/>
  <c r="BH219" i="22"/>
  <c r="BI219" i="22"/>
  <c r="BJ219" i="22"/>
  <c r="BK219" i="22"/>
  <c r="BL219" i="22"/>
  <c r="BN219" i="22"/>
  <c r="BO219" i="22"/>
  <c r="BP219" i="22"/>
  <c r="BQ219" i="22"/>
  <c r="BR219" i="22"/>
  <c r="BS219" i="22"/>
  <c r="BT219" i="22"/>
  <c r="BU219" i="22"/>
  <c r="BV219" i="22"/>
  <c r="Z220" i="22"/>
  <c r="AA220" i="22"/>
  <c r="AB220" i="22"/>
  <c r="AC220" i="22"/>
  <c r="AD220" i="22"/>
  <c r="AE220" i="22"/>
  <c r="AF220" i="22"/>
  <c r="AG220" i="22"/>
  <c r="AH220" i="22"/>
  <c r="AJ220" i="22"/>
  <c r="AK220" i="22"/>
  <c r="AL220" i="22"/>
  <c r="AM220" i="22"/>
  <c r="AN220" i="22"/>
  <c r="AO220" i="22"/>
  <c r="AP220" i="22"/>
  <c r="AQ220" i="22"/>
  <c r="AR220" i="22"/>
  <c r="AT220" i="22"/>
  <c r="AU220" i="22"/>
  <c r="AV220" i="22"/>
  <c r="AW220" i="22"/>
  <c r="AX220" i="22"/>
  <c r="AY220" i="22"/>
  <c r="AZ220" i="22"/>
  <c r="BA220" i="22"/>
  <c r="BB220" i="22"/>
  <c r="BD220" i="22"/>
  <c r="BE220" i="22"/>
  <c r="BF220" i="22"/>
  <c r="BG220" i="22"/>
  <c r="BH220" i="22"/>
  <c r="BI220" i="22"/>
  <c r="BJ220" i="22"/>
  <c r="BK220" i="22"/>
  <c r="BL220" i="22"/>
  <c r="BN220" i="22"/>
  <c r="BO220" i="22"/>
  <c r="BP220" i="22"/>
  <c r="BQ220" i="22"/>
  <c r="BR220" i="22"/>
  <c r="BS220" i="22"/>
  <c r="BT220" i="22"/>
  <c r="BU220" i="22"/>
  <c r="BV220" i="22"/>
  <c r="Z221" i="22"/>
  <c r="AA221" i="22"/>
  <c r="AB221" i="22"/>
  <c r="AC221" i="22"/>
  <c r="AD221" i="22"/>
  <c r="AE221" i="22"/>
  <c r="AF221" i="22"/>
  <c r="AG221" i="22"/>
  <c r="AH221" i="22"/>
  <c r="AJ221" i="22"/>
  <c r="AK221" i="22"/>
  <c r="AL221" i="22"/>
  <c r="AM221" i="22"/>
  <c r="AN221" i="22"/>
  <c r="AO221" i="22"/>
  <c r="AP221" i="22"/>
  <c r="AQ221" i="22"/>
  <c r="AR221" i="22"/>
  <c r="AT221" i="22"/>
  <c r="AU221" i="22"/>
  <c r="AV221" i="22"/>
  <c r="AW221" i="22"/>
  <c r="AX221" i="22"/>
  <c r="AY221" i="22"/>
  <c r="AZ221" i="22"/>
  <c r="BA221" i="22"/>
  <c r="BB221" i="22"/>
  <c r="BD221" i="22"/>
  <c r="BE221" i="22"/>
  <c r="BF221" i="22"/>
  <c r="BG221" i="22"/>
  <c r="BH221" i="22"/>
  <c r="BI221" i="22"/>
  <c r="BJ221" i="22"/>
  <c r="BK221" i="22"/>
  <c r="BL221" i="22"/>
  <c r="BN221" i="22"/>
  <c r="BO221" i="22"/>
  <c r="BP221" i="22"/>
  <c r="BQ221" i="22"/>
  <c r="BR221" i="22"/>
  <c r="BS221" i="22"/>
  <c r="BT221" i="22"/>
  <c r="BU221" i="22"/>
  <c r="BV221" i="22"/>
  <c r="Z222" i="22"/>
  <c r="AA222" i="22"/>
  <c r="AB222" i="22"/>
  <c r="AC222" i="22"/>
  <c r="AD222" i="22"/>
  <c r="AE222" i="22"/>
  <c r="AF222" i="22"/>
  <c r="AG222" i="22"/>
  <c r="AH222" i="22"/>
  <c r="AJ222" i="22"/>
  <c r="AK222" i="22"/>
  <c r="AL222" i="22"/>
  <c r="AM222" i="22"/>
  <c r="AN222" i="22"/>
  <c r="AO222" i="22"/>
  <c r="AP222" i="22"/>
  <c r="AQ222" i="22"/>
  <c r="AR222" i="22"/>
  <c r="AT222" i="22"/>
  <c r="AU222" i="22"/>
  <c r="AV222" i="22"/>
  <c r="AW222" i="22"/>
  <c r="AX222" i="22"/>
  <c r="AY222" i="22"/>
  <c r="AZ222" i="22"/>
  <c r="BA222" i="22"/>
  <c r="BB222" i="22"/>
  <c r="BD222" i="22"/>
  <c r="BE222" i="22"/>
  <c r="BF222" i="22"/>
  <c r="BG222" i="22"/>
  <c r="BH222" i="22"/>
  <c r="BI222" i="22"/>
  <c r="BJ222" i="22"/>
  <c r="BK222" i="22"/>
  <c r="BL222" i="22"/>
  <c r="BN222" i="22"/>
  <c r="BO222" i="22"/>
  <c r="BP222" i="22"/>
  <c r="BQ222" i="22"/>
  <c r="BR222" i="22"/>
  <c r="BS222" i="22"/>
  <c r="BT222" i="22"/>
  <c r="BU222" i="22"/>
  <c r="BV222" i="22"/>
  <c r="Z223" i="22"/>
  <c r="AA223" i="22"/>
  <c r="AB223" i="22"/>
  <c r="AC223" i="22"/>
  <c r="AD223" i="22"/>
  <c r="AE223" i="22"/>
  <c r="AF223" i="22"/>
  <c r="AG223" i="22"/>
  <c r="AH223" i="22"/>
  <c r="AJ223" i="22"/>
  <c r="AK223" i="22"/>
  <c r="AL223" i="22"/>
  <c r="AM223" i="22"/>
  <c r="AN223" i="22"/>
  <c r="AO223" i="22"/>
  <c r="AP223" i="22"/>
  <c r="AQ223" i="22"/>
  <c r="AR223" i="22"/>
  <c r="AT223" i="22"/>
  <c r="AU223" i="22"/>
  <c r="AV223" i="22"/>
  <c r="AW223" i="22"/>
  <c r="AX223" i="22"/>
  <c r="AY223" i="22"/>
  <c r="AZ223" i="22"/>
  <c r="BA223" i="22"/>
  <c r="BB223" i="22"/>
  <c r="BD223" i="22"/>
  <c r="BE223" i="22"/>
  <c r="BF223" i="22"/>
  <c r="BG223" i="22"/>
  <c r="BH223" i="22"/>
  <c r="BI223" i="22"/>
  <c r="BJ223" i="22"/>
  <c r="BK223" i="22"/>
  <c r="BL223" i="22"/>
  <c r="BN223" i="22"/>
  <c r="BO223" i="22"/>
  <c r="BP223" i="22"/>
  <c r="BQ223" i="22"/>
  <c r="BR223" i="22"/>
  <c r="BS223" i="22"/>
  <c r="BT223" i="22"/>
  <c r="BU223" i="22"/>
  <c r="BV223" i="22"/>
  <c r="Z224" i="22"/>
  <c r="AA224" i="22"/>
  <c r="AB224" i="22"/>
  <c r="AC224" i="22"/>
  <c r="AD224" i="22"/>
  <c r="AE224" i="22"/>
  <c r="AF224" i="22"/>
  <c r="AG224" i="22"/>
  <c r="AH224" i="22"/>
  <c r="AJ224" i="22"/>
  <c r="AK224" i="22"/>
  <c r="AL224" i="22"/>
  <c r="AM224" i="22"/>
  <c r="AN224" i="22"/>
  <c r="AO224" i="22"/>
  <c r="AP224" i="22"/>
  <c r="AQ224" i="22"/>
  <c r="AR224" i="22"/>
  <c r="AT224" i="22"/>
  <c r="AU224" i="22"/>
  <c r="AV224" i="22"/>
  <c r="AW224" i="22"/>
  <c r="AX224" i="22"/>
  <c r="AY224" i="22"/>
  <c r="AZ224" i="22"/>
  <c r="BA224" i="22"/>
  <c r="BB224" i="22"/>
  <c r="BD224" i="22"/>
  <c r="BE224" i="22"/>
  <c r="BF224" i="22"/>
  <c r="BG224" i="22"/>
  <c r="BH224" i="22"/>
  <c r="BI224" i="22"/>
  <c r="BJ224" i="22"/>
  <c r="BK224" i="22"/>
  <c r="BL224" i="22"/>
  <c r="BN224" i="22"/>
  <c r="BO224" i="22"/>
  <c r="BP224" i="22"/>
  <c r="BQ224" i="22"/>
  <c r="BR224" i="22"/>
  <c r="BS224" i="22"/>
  <c r="BT224" i="22"/>
  <c r="BU224" i="22"/>
  <c r="BV224" i="22"/>
  <c r="Z226" i="22"/>
  <c r="AA226" i="22"/>
  <c r="AB226" i="22"/>
  <c r="AC226" i="22"/>
  <c r="AD226" i="22"/>
  <c r="AE226" i="22"/>
  <c r="AF226" i="22"/>
  <c r="AG226" i="22"/>
  <c r="AH226" i="22"/>
  <c r="AJ226" i="22"/>
  <c r="AK226" i="22"/>
  <c r="AL226" i="22"/>
  <c r="AM226" i="22"/>
  <c r="AN226" i="22"/>
  <c r="AO226" i="22"/>
  <c r="AP226" i="22"/>
  <c r="AQ226" i="22"/>
  <c r="AR226" i="22"/>
  <c r="AT226" i="22"/>
  <c r="AU226" i="22"/>
  <c r="AV226" i="22"/>
  <c r="AW226" i="22"/>
  <c r="AX226" i="22"/>
  <c r="AY226" i="22"/>
  <c r="AZ226" i="22"/>
  <c r="BA226" i="22"/>
  <c r="BB226" i="22"/>
  <c r="BD226" i="22"/>
  <c r="BE226" i="22"/>
  <c r="BF226" i="22"/>
  <c r="BG226" i="22"/>
  <c r="BH226" i="22"/>
  <c r="BI226" i="22"/>
  <c r="BJ226" i="22"/>
  <c r="BK226" i="22"/>
  <c r="BL226" i="22"/>
  <c r="BN226" i="22"/>
  <c r="BO226" i="22"/>
  <c r="BP226" i="22"/>
  <c r="BQ226" i="22"/>
  <c r="BR226" i="22"/>
  <c r="BS226" i="22"/>
  <c r="BT226" i="22"/>
  <c r="BU226" i="22"/>
  <c r="BV226" i="22"/>
  <c r="Z227" i="22"/>
  <c r="AA227" i="22"/>
  <c r="AB227" i="22"/>
  <c r="AC227" i="22"/>
  <c r="AD227" i="22"/>
  <c r="AE227" i="22"/>
  <c r="AF227" i="22"/>
  <c r="AG227" i="22"/>
  <c r="AH227" i="22"/>
  <c r="AJ227" i="22"/>
  <c r="AK227" i="22"/>
  <c r="AL227" i="22"/>
  <c r="AM227" i="22"/>
  <c r="AN227" i="22"/>
  <c r="AO227" i="22"/>
  <c r="AP227" i="22"/>
  <c r="AQ227" i="22"/>
  <c r="AR227" i="22"/>
  <c r="AT227" i="22"/>
  <c r="AU227" i="22"/>
  <c r="AV227" i="22"/>
  <c r="AW227" i="22"/>
  <c r="AX227" i="22"/>
  <c r="AY227" i="22"/>
  <c r="AZ227" i="22"/>
  <c r="BA227" i="22"/>
  <c r="BB227" i="22"/>
  <c r="BD227" i="22"/>
  <c r="BE227" i="22"/>
  <c r="BF227" i="22"/>
  <c r="BG227" i="22"/>
  <c r="BH227" i="22"/>
  <c r="BI227" i="22"/>
  <c r="BJ227" i="22"/>
  <c r="BK227" i="22"/>
  <c r="BL227" i="22"/>
  <c r="BN227" i="22"/>
  <c r="BO227" i="22"/>
  <c r="BP227" i="22"/>
  <c r="BQ227" i="22"/>
  <c r="BR227" i="22"/>
  <c r="BS227" i="22"/>
  <c r="BT227" i="22"/>
  <c r="BU227" i="22"/>
  <c r="BV227" i="22"/>
  <c r="Z228" i="22"/>
  <c r="AA228" i="22"/>
  <c r="AB228" i="22"/>
  <c r="AC228" i="22"/>
  <c r="AD228" i="22"/>
  <c r="AE228" i="22"/>
  <c r="AF228" i="22"/>
  <c r="AG228" i="22"/>
  <c r="AH228" i="22"/>
  <c r="AJ228" i="22"/>
  <c r="AK228" i="22"/>
  <c r="AL228" i="22"/>
  <c r="AM228" i="22"/>
  <c r="AN228" i="22"/>
  <c r="AO228" i="22"/>
  <c r="AP228" i="22"/>
  <c r="AQ228" i="22"/>
  <c r="AR228" i="22"/>
  <c r="AT228" i="22"/>
  <c r="AU228" i="22"/>
  <c r="AV228" i="22"/>
  <c r="AW228" i="22"/>
  <c r="AX228" i="22"/>
  <c r="AY228" i="22"/>
  <c r="AZ228" i="22"/>
  <c r="BA228" i="22"/>
  <c r="BB228" i="22"/>
  <c r="BD228" i="22"/>
  <c r="BE228" i="22"/>
  <c r="BF228" i="22"/>
  <c r="BG228" i="22"/>
  <c r="BH228" i="22"/>
  <c r="BI228" i="22"/>
  <c r="BJ228" i="22"/>
  <c r="BK228" i="22"/>
  <c r="BL228" i="22"/>
  <c r="BN228" i="22"/>
  <c r="BO228" i="22"/>
  <c r="BP228" i="22"/>
  <c r="BQ228" i="22"/>
  <c r="BR228" i="22"/>
  <c r="BS228" i="22"/>
  <c r="BT228" i="22"/>
  <c r="BU228" i="22"/>
  <c r="BV228" i="22"/>
  <c r="Z229" i="22"/>
  <c r="AA229" i="22"/>
  <c r="AB229" i="22"/>
  <c r="AC229" i="22"/>
  <c r="AD229" i="22"/>
  <c r="AE229" i="22"/>
  <c r="AF229" i="22"/>
  <c r="AG229" i="22"/>
  <c r="AH229" i="22"/>
  <c r="AJ229" i="22"/>
  <c r="AK229" i="22"/>
  <c r="AL229" i="22"/>
  <c r="AM229" i="22"/>
  <c r="AN229" i="22"/>
  <c r="AO229" i="22"/>
  <c r="AP229" i="22"/>
  <c r="AQ229" i="22"/>
  <c r="AR229" i="22"/>
  <c r="AT229" i="22"/>
  <c r="AU229" i="22"/>
  <c r="AV229" i="22"/>
  <c r="AW229" i="22"/>
  <c r="AX229" i="22"/>
  <c r="AY229" i="22"/>
  <c r="AZ229" i="22"/>
  <c r="BA229" i="22"/>
  <c r="BB229" i="22"/>
  <c r="BD229" i="22"/>
  <c r="BE229" i="22"/>
  <c r="BF229" i="22"/>
  <c r="BG229" i="22"/>
  <c r="BH229" i="22"/>
  <c r="BI229" i="22"/>
  <c r="BJ229" i="22"/>
  <c r="BK229" i="22"/>
  <c r="BL229" i="22"/>
  <c r="BN229" i="22"/>
  <c r="BO229" i="22"/>
  <c r="BP229" i="22"/>
  <c r="BQ229" i="22"/>
  <c r="BR229" i="22"/>
  <c r="BS229" i="22"/>
  <c r="BT229" i="22"/>
  <c r="BU229" i="22"/>
  <c r="BV229" i="22"/>
  <c r="Z230" i="22"/>
  <c r="AA230" i="22"/>
  <c r="AB230" i="22"/>
  <c r="AC230" i="22"/>
  <c r="AD230" i="22"/>
  <c r="AE230" i="22"/>
  <c r="AF230" i="22"/>
  <c r="AG230" i="22"/>
  <c r="AH230" i="22"/>
  <c r="AJ230" i="22"/>
  <c r="AK230" i="22"/>
  <c r="AL230" i="22"/>
  <c r="AM230" i="22"/>
  <c r="AN230" i="22"/>
  <c r="AO230" i="22"/>
  <c r="AP230" i="22"/>
  <c r="AQ230" i="22"/>
  <c r="AR230" i="22"/>
  <c r="AT230" i="22"/>
  <c r="AU230" i="22"/>
  <c r="AV230" i="22"/>
  <c r="AW230" i="22"/>
  <c r="AX230" i="22"/>
  <c r="AY230" i="22"/>
  <c r="AZ230" i="22"/>
  <c r="BA230" i="22"/>
  <c r="BB230" i="22"/>
  <c r="BD230" i="22"/>
  <c r="BE230" i="22"/>
  <c r="BF230" i="22"/>
  <c r="BG230" i="22"/>
  <c r="BH230" i="22"/>
  <c r="BI230" i="22"/>
  <c r="BJ230" i="22"/>
  <c r="BK230" i="22"/>
  <c r="BL230" i="22"/>
  <c r="BN230" i="22"/>
  <c r="BO230" i="22"/>
  <c r="BP230" i="22"/>
  <c r="BQ230" i="22"/>
  <c r="BR230" i="22"/>
  <c r="BS230" i="22"/>
  <c r="BT230" i="22"/>
  <c r="BU230" i="22"/>
  <c r="BV230" i="22"/>
  <c r="Z232" i="22"/>
  <c r="AA232" i="22"/>
  <c r="AB232" i="22"/>
  <c r="AC232" i="22"/>
  <c r="AD232" i="22"/>
  <c r="AE232" i="22"/>
  <c r="AF232" i="22"/>
  <c r="AG232" i="22"/>
  <c r="AH232" i="22"/>
  <c r="AJ232" i="22"/>
  <c r="AK232" i="22"/>
  <c r="AL232" i="22"/>
  <c r="AM232" i="22"/>
  <c r="AN232" i="22"/>
  <c r="AO232" i="22"/>
  <c r="AP232" i="22"/>
  <c r="AQ232" i="22"/>
  <c r="AR232" i="22"/>
  <c r="AT232" i="22"/>
  <c r="AU232" i="22"/>
  <c r="AV232" i="22"/>
  <c r="AW232" i="22"/>
  <c r="AX232" i="22"/>
  <c r="AY232" i="22"/>
  <c r="AZ232" i="22"/>
  <c r="BA232" i="22"/>
  <c r="BB232" i="22"/>
  <c r="BD232" i="22"/>
  <c r="BE232" i="22"/>
  <c r="BF232" i="22"/>
  <c r="BG232" i="22"/>
  <c r="BH232" i="22"/>
  <c r="BI232" i="22"/>
  <c r="BJ232" i="22"/>
  <c r="BK232" i="22"/>
  <c r="BL232" i="22"/>
  <c r="BN232" i="22"/>
  <c r="BO232" i="22"/>
  <c r="BP232" i="22"/>
  <c r="BQ232" i="22"/>
  <c r="BR232" i="22"/>
  <c r="BS232" i="22"/>
  <c r="BT232" i="22"/>
  <c r="BU232" i="22"/>
  <c r="BV232" i="22"/>
  <c r="Z233" i="22"/>
  <c r="AA233" i="22"/>
  <c r="AB233" i="22"/>
  <c r="AC233" i="22"/>
  <c r="AD233" i="22"/>
  <c r="AE233" i="22"/>
  <c r="AF233" i="22"/>
  <c r="AG233" i="22"/>
  <c r="AH233" i="22"/>
  <c r="AJ233" i="22"/>
  <c r="AK233" i="22"/>
  <c r="AL233" i="22"/>
  <c r="AM233" i="22"/>
  <c r="AN233" i="22"/>
  <c r="AO233" i="22"/>
  <c r="AP233" i="22"/>
  <c r="AQ233" i="22"/>
  <c r="AR233" i="22"/>
  <c r="AT233" i="22"/>
  <c r="AU233" i="22"/>
  <c r="AV233" i="22"/>
  <c r="AW233" i="22"/>
  <c r="AX233" i="22"/>
  <c r="AY233" i="22"/>
  <c r="AZ233" i="22"/>
  <c r="BA233" i="22"/>
  <c r="BB233" i="22"/>
  <c r="BD233" i="22"/>
  <c r="BE233" i="22"/>
  <c r="BF233" i="22"/>
  <c r="BG233" i="22"/>
  <c r="BH233" i="22"/>
  <c r="BI233" i="22"/>
  <c r="BJ233" i="22"/>
  <c r="BK233" i="22"/>
  <c r="BL233" i="22"/>
  <c r="BN233" i="22"/>
  <c r="BO233" i="22"/>
  <c r="BP233" i="22"/>
  <c r="BQ233" i="22"/>
  <c r="BR233" i="22"/>
  <c r="BS233" i="22"/>
  <c r="BT233" i="22"/>
  <c r="BU233" i="22"/>
  <c r="BV233" i="22"/>
  <c r="Z234" i="22"/>
  <c r="AA234" i="22"/>
  <c r="AB234" i="22"/>
  <c r="AC234" i="22"/>
  <c r="AD234" i="22"/>
  <c r="AE234" i="22"/>
  <c r="AF234" i="22"/>
  <c r="AG234" i="22"/>
  <c r="AH234" i="22"/>
  <c r="AJ234" i="22"/>
  <c r="AK234" i="22"/>
  <c r="AL234" i="22"/>
  <c r="AM234" i="22"/>
  <c r="AN234" i="22"/>
  <c r="AO234" i="22"/>
  <c r="AP234" i="22"/>
  <c r="AQ234" i="22"/>
  <c r="AR234" i="22"/>
  <c r="AT234" i="22"/>
  <c r="AU234" i="22"/>
  <c r="AV234" i="22"/>
  <c r="AW234" i="22"/>
  <c r="AX234" i="22"/>
  <c r="AY234" i="22"/>
  <c r="AZ234" i="22"/>
  <c r="BA234" i="22"/>
  <c r="BB234" i="22"/>
  <c r="BD234" i="22"/>
  <c r="BE234" i="22"/>
  <c r="BF234" i="22"/>
  <c r="BG234" i="22"/>
  <c r="BH234" i="22"/>
  <c r="BI234" i="22"/>
  <c r="BJ234" i="22"/>
  <c r="BK234" i="22"/>
  <c r="BL234" i="22"/>
  <c r="BN234" i="22"/>
  <c r="BO234" i="22"/>
  <c r="BP234" i="22"/>
  <c r="BQ234" i="22"/>
  <c r="BR234" i="22"/>
  <c r="BS234" i="22"/>
  <c r="BT234" i="22"/>
  <c r="BU234" i="22"/>
  <c r="BV234" i="22"/>
  <c r="Z215" i="22"/>
  <c r="AJ215" i="22"/>
  <c r="AT215" i="22"/>
  <c r="BD215" i="22"/>
  <c r="BN215" i="22"/>
  <c r="Z216" i="22"/>
  <c r="AJ216" i="22"/>
  <c r="AT216" i="22"/>
  <c r="BD216" i="22"/>
  <c r="BN216" i="22"/>
  <c r="Z217" i="22"/>
  <c r="AJ217" i="22"/>
  <c r="AT217" i="22"/>
  <c r="BD217" i="22"/>
  <c r="BN217" i="22"/>
  <c r="Z225" i="22"/>
  <c r="AJ225" i="22"/>
  <c r="AT225" i="22"/>
  <c r="BD225" i="22"/>
  <c r="BN225" i="22"/>
  <c r="Z231" i="22"/>
  <c r="AJ231" i="22"/>
  <c r="AT231" i="22"/>
  <c r="BD231" i="22"/>
  <c r="BN231" i="22"/>
  <c r="AH215" i="22"/>
  <c r="AR215" i="22"/>
  <c r="BB215" i="22"/>
  <c r="BL215" i="22"/>
  <c r="BV215" i="22"/>
  <c r="AH216" i="22"/>
  <c r="AR216" i="22"/>
  <c r="BB216" i="22"/>
  <c r="BL216" i="22"/>
  <c r="BV216" i="22"/>
  <c r="AH217" i="22"/>
  <c r="AR217" i="22"/>
  <c r="BB217" i="22"/>
  <c r="BL217" i="22"/>
  <c r="BV217" i="22"/>
  <c r="AH225" i="22"/>
  <c r="AR225" i="22"/>
  <c r="BB225" i="22"/>
  <c r="BL225" i="22"/>
  <c r="BV225" i="22"/>
  <c r="AH231" i="22"/>
  <c r="AR231" i="22"/>
  <c r="BB231" i="22"/>
  <c r="BL231" i="22"/>
  <c r="BV231" i="22"/>
  <c r="AG215" i="22"/>
  <c r="AQ215" i="22"/>
  <c r="BA215" i="22"/>
  <c r="BK215" i="22"/>
  <c r="BU215" i="22"/>
  <c r="AG216" i="22"/>
  <c r="AQ216" i="22"/>
  <c r="BA216" i="22"/>
  <c r="BK216" i="22"/>
  <c r="BU216" i="22"/>
  <c r="AG217" i="22"/>
  <c r="AQ217" i="22"/>
  <c r="BA217" i="22"/>
  <c r="BK217" i="22"/>
  <c r="BU217" i="22"/>
  <c r="AG225" i="22"/>
  <c r="AQ225" i="22"/>
  <c r="BA225" i="22"/>
  <c r="BK225" i="22"/>
  <c r="BU225" i="22"/>
  <c r="AG231" i="22"/>
  <c r="AQ231" i="22"/>
  <c r="BA231" i="22"/>
  <c r="BK231" i="22"/>
  <c r="BU231" i="22"/>
  <c r="AF215" i="22"/>
  <c r="AP215" i="22"/>
  <c r="AZ215" i="22"/>
  <c r="BJ215" i="22"/>
  <c r="BT215" i="22"/>
  <c r="AF216" i="22"/>
  <c r="AP216" i="22"/>
  <c r="AZ216" i="22"/>
  <c r="BJ216" i="22"/>
  <c r="BT216" i="22"/>
  <c r="AF217" i="22"/>
  <c r="AP217" i="22"/>
  <c r="AZ217" i="22"/>
  <c r="BJ217" i="22"/>
  <c r="BT217" i="22"/>
  <c r="AF225" i="22"/>
  <c r="AP225" i="22"/>
  <c r="AZ225" i="22"/>
  <c r="BJ225" i="22"/>
  <c r="BT225" i="22"/>
  <c r="AF231" i="22"/>
  <c r="AP231" i="22"/>
  <c r="AZ231" i="22"/>
  <c r="BJ231" i="22"/>
  <c r="BT231" i="22"/>
  <c r="AE215" i="22"/>
  <c r="AO215" i="22"/>
  <c r="AY215" i="22"/>
  <c r="BI215" i="22"/>
  <c r="BS215" i="22"/>
  <c r="AE216" i="22"/>
  <c r="AO216" i="22"/>
  <c r="AY216" i="22"/>
  <c r="BI216" i="22"/>
  <c r="BS216" i="22"/>
  <c r="AE217" i="22"/>
  <c r="AO217" i="22"/>
  <c r="AY217" i="22"/>
  <c r="BI217" i="22"/>
  <c r="BS217" i="22"/>
  <c r="AE225" i="22"/>
  <c r="AO225" i="22"/>
  <c r="AY225" i="22"/>
  <c r="BI225" i="22"/>
  <c r="BS225" i="22"/>
  <c r="AE231" i="22"/>
  <c r="AO231" i="22"/>
  <c r="AY231" i="22"/>
  <c r="BI231" i="22"/>
  <c r="BS231" i="22"/>
  <c r="AD215" i="22"/>
  <c r="AN215" i="22"/>
  <c r="AX215" i="22"/>
  <c r="BH215" i="22"/>
  <c r="BR215" i="22"/>
  <c r="AD216" i="22"/>
  <c r="AN216" i="22"/>
  <c r="AX216" i="22"/>
  <c r="BH216" i="22"/>
  <c r="BR216" i="22"/>
  <c r="AD217" i="22"/>
  <c r="AN217" i="22"/>
  <c r="AX217" i="22"/>
  <c r="BH217" i="22"/>
  <c r="BR217" i="22"/>
  <c r="AD225" i="22"/>
  <c r="AN225" i="22"/>
  <c r="AX225" i="22"/>
  <c r="BH225" i="22"/>
  <c r="BR225" i="22"/>
  <c r="AD231" i="22"/>
  <c r="AN231" i="22"/>
  <c r="AX231" i="22"/>
  <c r="BH231" i="22"/>
  <c r="BR231" i="22"/>
  <c r="AC215" i="22"/>
  <c r="AM215" i="22"/>
  <c r="AW215" i="22"/>
  <c r="BG215" i="22"/>
  <c r="BQ215" i="22"/>
  <c r="AC216" i="22"/>
  <c r="AM216" i="22"/>
  <c r="AW216" i="22"/>
  <c r="BG216" i="22"/>
  <c r="BQ216" i="22"/>
  <c r="AC217" i="22"/>
  <c r="AM217" i="22"/>
  <c r="AW217" i="22"/>
  <c r="BG217" i="22"/>
  <c r="BQ217" i="22"/>
  <c r="AC225" i="22"/>
  <c r="AM225" i="22"/>
  <c r="AW225" i="22"/>
  <c r="BG225" i="22"/>
  <c r="BQ225" i="22"/>
  <c r="AC231" i="22"/>
  <c r="AM231" i="22"/>
  <c r="AW231" i="22"/>
  <c r="BG231" i="22"/>
  <c r="BQ231" i="22"/>
  <c r="AB215" i="22"/>
  <c r="AL215" i="22"/>
  <c r="AV215" i="22"/>
  <c r="BF215" i="22"/>
  <c r="BP215" i="22"/>
  <c r="AB216" i="22"/>
  <c r="AL216" i="22"/>
  <c r="AV216" i="22"/>
  <c r="BF216" i="22"/>
  <c r="BP216" i="22"/>
  <c r="AB217" i="22"/>
  <c r="AL217" i="22"/>
  <c r="AV217" i="22"/>
  <c r="BF217" i="22"/>
  <c r="BP217" i="22"/>
  <c r="AB225" i="22"/>
  <c r="AL225" i="22"/>
  <c r="AV225" i="22"/>
  <c r="BF225" i="22"/>
  <c r="BP225" i="22"/>
  <c r="AB231" i="22"/>
  <c r="AL231" i="22"/>
  <c r="AV231" i="22"/>
  <c r="BF231" i="22"/>
  <c r="BP231" i="22"/>
  <c r="AA215" i="22"/>
  <c r="AK215" i="22"/>
  <c r="AU215" i="22"/>
  <c r="BE215" i="22"/>
  <c r="BO215" i="22"/>
  <c r="AA216" i="22"/>
  <c r="AK216" i="22"/>
  <c r="AU216" i="22"/>
  <c r="BE216" i="22"/>
  <c r="BO216" i="22"/>
  <c r="AA217" i="22"/>
  <c r="AK217" i="22"/>
  <c r="AU217" i="22"/>
  <c r="BE217" i="22"/>
  <c r="BO217" i="22"/>
  <c r="AA225" i="22"/>
  <c r="AK225" i="22"/>
  <c r="AU225" i="22"/>
  <c r="BE225" i="22"/>
  <c r="BO225" i="22"/>
  <c r="AA231" i="22"/>
  <c r="AK231" i="22"/>
  <c r="AU231" i="22"/>
  <c r="BE231" i="22"/>
  <c r="BO231" i="22"/>
  <c r="M8" i="22"/>
  <c r="M9" i="22" s="1"/>
  <c r="N8" i="22"/>
  <c r="N9" i="22" s="1"/>
  <c r="O8" i="22"/>
  <c r="O9" i="22" s="1"/>
  <c r="P8" i="22"/>
  <c r="P9" i="22" s="1"/>
  <c r="O29" i="14"/>
  <c r="D14" i="14"/>
  <c r="G14" i="14" s="1"/>
  <c r="B14" i="14"/>
  <c r="E14" i="14" s="1"/>
  <c r="C14" i="14"/>
  <c r="F14" i="14" s="1"/>
  <c r="K14" i="14"/>
  <c r="B15" i="14"/>
  <c r="C15" i="14"/>
  <c r="D15" i="14"/>
  <c r="K15" i="14"/>
  <c r="B16" i="14"/>
  <c r="C16" i="14"/>
  <c r="D16" i="14"/>
  <c r="K16" i="14"/>
  <c r="B17" i="14"/>
  <c r="C17" i="14"/>
  <c r="D17" i="14"/>
  <c r="K17" i="14"/>
  <c r="B18" i="14"/>
  <c r="C18" i="14"/>
  <c r="D18" i="14"/>
  <c r="K18" i="14"/>
  <c r="H24" i="14"/>
  <c r="J24" i="14"/>
  <c r="K24" i="14"/>
  <c r="L24" i="14"/>
  <c r="G25" i="14"/>
  <c r="H25" i="14"/>
  <c r="I25" i="14"/>
  <c r="J25" i="14"/>
  <c r="K25" i="14"/>
  <c r="L25" i="14"/>
  <c r="H26" i="14"/>
  <c r="I26" i="14"/>
  <c r="J26" i="14"/>
  <c r="K26" i="14"/>
  <c r="L26" i="14"/>
  <c r="G27" i="14"/>
  <c r="H27" i="14"/>
  <c r="I27" i="14"/>
  <c r="J27" i="14"/>
  <c r="K27" i="14"/>
  <c r="L27" i="14"/>
  <c r="G28" i="14"/>
  <c r="H28" i="14"/>
  <c r="I28" i="14"/>
  <c r="J28" i="14"/>
  <c r="K28" i="14"/>
  <c r="L28" i="14"/>
  <c r="G31" i="14"/>
  <c r="H31" i="14"/>
  <c r="I31" i="14"/>
  <c r="J31" i="14"/>
  <c r="K31" i="14"/>
  <c r="L31" i="14"/>
  <c r="G32" i="14"/>
  <c r="H32" i="14"/>
  <c r="I32" i="14"/>
  <c r="J32" i="14"/>
  <c r="K32" i="14"/>
  <c r="L32" i="14"/>
  <c r="G33" i="14"/>
  <c r="H33" i="14"/>
  <c r="I33" i="14"/>
  <c r="J33" i="14"/>
  <c r="K33" i="14"/>
  <c r="L33" i="14"/>
  <c r="G34" i="14"/>
  <c r="H34" i="14"/>
  <c r="I34" i="14"/>
  <c r="J34" i="14"/>
  <c r="K34" i="14"/>
  <c r="L34" i="14"/>
  <c r="G35" i="14"/>
  <c r="H35" i="14"/>
  <c r="I35" i="14"/>
  <c r="J35" i="14"/>
  <c r="K35" i="14"/>
  <c r="L35" i="14"/>
  <c r="G38" i="14"/>
  <c r="H38" i="14"/>
  <c r="I38" i="14"/>
  <c r="J38" i="14"/>
  <c r="K38" i="14"/>
  <c r="L38" i="14"/>
  <c r="G39" i="14"/>
  <c r="H39" i="14"/>
  <c r="I39" i="14"/>
  <c r="J39" i="14"/>
  <c r="K39" i="14"/>
  <c r="L39" i="14"/>
  <c r="G40" i="14"/>
  <c r="H40" i="14"/>
  <c r="I40" i="14"/>
  <c r="J40" i="14"/>
  <c r="K40" i="14"/>
  <c r="L40" i="14"/>
  <c r="G41" i="14"/>
  <c r="H41" i="14"/>
  <c r="I41" i="14"/>
  <c r="J41" i="14"/>
  <c r="K41" i="14"/>
  <c r="L41" i="14"/>
  <c r="G42" i="14"/>
  <c r="H42" i="14"/>
  <c r="I42" i="14"/>
  <c r="J42" i="14"/>
  <c r="K42" i="14"/>
  <c r="L42" i="14"/>
  <c r="P33" i="20" l="1"/>
  <c r="C50" i="20"/>
  <c r="P32" i="20"/>
  <c r="C49" i="20"/>
  <c r="P34" i="20"/>
  <c r="C51" i="20"/>
  <c r="F66" i="20"/>
  <c r="E66" i="20"/>
  <c r="P30" i="20"/>
  <c r="C47" i="20"/>
  <c r="F67" i="20"/>
  <c r="E67" i="20"/>
  <c r="P31" i="20"/>
  <c r="C48" i="20"/>
  <c r="M31" i="20"/>
  <c r="C65" i="20"/>
  <c r="F68" i="20"/>
  <c r="E68" i="20"/>
  <c r="M32" i="20"/>
  <c r="M33" i="20"/>
  <c r="F64" i="20"/>
  <c r="E64" i="20"/>
  <c r="M34" i="20"/>
  <c r="M30" i="20"/>
  <c r="E16" i="14"/>
  <c r="F16" i="14"/>
  <c r="G17" i="14"/>
  <c r="G16" i="14"/>
  <c r="G15" i="14"/>
  <c r="G18" i="14"/>
  <c r="F15" i="14"/>
  <c r="F17" i="14"/>
  <c r="F18" i="14"/>
  <c r="E18" i="14"/>
  <c r="E15" i="14"/>
  <c r="E17" i="14"/>
  <c r="BW820" i="13"/>
  <c r="F20" i="14" l="1"/>
  <c r="E49" i="20"/>
  <c r="F49" i="20"/>
  <c r="H49" i="20" s="1"/>
  <c r="F50" i="20"/>
  <c r="H50" i="20" s="1"/>
  <c r="E50" i="20"/>
  <c r="F65" i="20"/>
  <c r="E65" i="20"/>
  <c r="F47" i="20"/>
  <c r="H47" i="20" s="1"/>
  <c r="E47" i="20"/>
  <c r="F51" i="20"/>
  <c r="H51" i="20" s="1"/>
  <c r="E51" i="20"/>
  <c r="E48" i="20"/>
  <c r="F48" i="20"/>
  <c r="H48" i="20" s="1"/>
  <c r="J239" i="1"/>
  <c r="X237" i="1" l="1"/>
  <c r="T237" i="1"/>
  <c r="P237" i="1"/>
  <c r="L237" i="1"/>
  <c r="G17" i="20"/>
  <c r="G18" i="20"/>
  <c r="G19" i="20"/>
  <c r="G20" i="20"/>
  <c r="G16" i="20"/>
  <c r="F17" i="20"/>
  <c r="F18" i="20"/>
  <c r="F19" i="20"/>
  <c r="F20" i="20"/>
  <c r="F16" i="20"/>
  <c r="E17" i="20"/>
  <c r="E18" i="20"/>
  <c r="E19" i="20"/>
  <c r="E20" i="20"/>
  <c r="E16" i="20"/>
  <c r="D17" i="20"/>
  <c r="D18" i="20"/>
  <c r="D19" i="20"/>
  <c r="D20" i="20"/>
  <c r="D16" i="20"/>
  <c r="C17" i="20"/>
  <c r="C18" i="20"/>
  <c r="C19" i="20"/>
  <c r="C20" i="20"/>
  <c r="C16" i="20"/>
  <c r="B17" i="20"/>
  <c r="B18" i="20"/>
  <c r="B19" i="20"/>
  <c r="B20" i="20"/>
  <c r="B16" i="20"/>
  <c r="I30" i="20" l="1"/>
  <c r="C55" i="20" s="1"/>
  <c r="I34" i="20"/>
  <c r="C59" i="20" s="1"/>
  <c r="I31" i="20"/>
  <c r="K19" i="20"/>
  <c r="I33" i="20"/>
  <c r="I32" i="20"/>
  <c r="L18" i="20"/>
  <c r="K16" i="20"/>
  <c r="K20" i="20"/>
  <c r="K18" i="20"/>
  <c r="L16" i="20"/>
  <c r="L20" i="20"/>
  <c r="M20" i="20"/>
  <c r="M19" i="20"/>
  <c r="M17" i="20"/>
  <c r="L19" i="20"/>
  <c r="L17" i="20"/>
  <c r="M18" i="20"/>
  <c r="K17" i="20"/>
  <c r="M16" i="20"/>
  <c r="AA27" i="17"/>
  <c r="AA22" i="17"/>
  <c r="AA14" i="17"/>
  <c r="AA9" i="17"/>
  <c r="R184" i="22" a="1"/>
  <c r="R184" i="22" s="1"/>
  <c r="S184" i="22" a="1"/>
  <c r="S184" i="22" s="1"/>
  <c r="T184" i="22" a="1"/>
  <c r="T184" i="22" s="1"/>
  <c r="U184" i="22" a="1"/>
  <c r="U184" i="22" s="1"/>
  <c r="R185" i="22" a="1"/>
  <c r="R185" i="22" s="1"/>
  <c r="S185" i="22" a="1"/>
  <c r="S185" i="22" s="1"/>
  <c r="T185" i="22" a="1"/>
  <c r="T185" i="22" s="1"/>
  <c r="U185" i="22" a="1"/>
  <c r="U185" i="22" s="1"/>
  <c r="R186" i="22" a="1"/>
  <c r="R186" i="22" s="1"/>
  <c r="S186" i="22" a="1"/>
  <c r="S186" i="22" s="1"/>
  <c r="T186" i="22" a="1"/>
  <c r="T186" i="22" s="1"/>
  <c r="U186" i="22" a="1"/>
  <c r="U186" i="22" s="1"/>
  <c r="R187" i="22" a="1"/>
  <c r="R187" i="22" s="1"/>
  <c r="S187" i="22" a="1"/>
  <c r="S187" i="22" s="1"/>
  <c r="T187" i="22" a="1"/>
  <c r="T187" i="22" s="1"/>
  <c r="U187" i="22" a="1"/>
  <c r="U187" i="22" s="1"/>
  <c r="R188" i="22" a="1"/>
  <c r="R188" i="22" s="1"/>
  <c r="S188" i="22" a="1"/>
  <c r="S188" i="22" s="1"/>
  <c r="T188" i="22" a="1"/>
  <c r="T188" i="22" s="1"/>
  <c r="U188" i="22" a="1"/>
  <c r="U188" i="22" s="1"/>
  <c r="AR169" i="22"/>
  <c r="AA169" i="22"/>
  <c r="R11" i="22" a="1"/>
  <c r="R11" i="22" s="1"/>
  <c r="S11" i="22" a="1"/>
  <c r="S11" i="22" s="1"/>
  <c r="T11" i="22" a="1"/>
  <c r="T11" i="22" s="1"/>
  <c r="U11" i="22" a="1"/>
  <c r="U11" i="22" s="1"/>
  <c r="V11" i="22" a="1"/>
  <c r="V11" i="22" s="1"/>
  <c r="BN3" i="22"/>
  <c r="AT3" i="22"/>
  <c r="BD3" i="22"/>
  <c r="AJ3" i="22"/>
  <c r="Z3" i="22"/>
  <c r="AP161" i="22"/>
  <c r="AT162" i="22"/>
  <c r="AW163" i="22"/>
  <c r="AE163" i="22"/>
  <c r="AZ164" i="22"/>
  <c r="AL165" i="22"/>
  <c r="AO166" i="22"/>
  <c r="AB14" i="17"/>
  <c r="D20" i="9"/>
  <c r="D21" i="9" s="1"/>
  <c r="D20" i="14" s="1"/>
  <c r="B20" i="9"/>
  <c r="B21" i="9" s="1"/>
  <c r="D19" i="14" s="1"/>
  <c r="D21" i="14" s="1"/>
  <c r="D14" i="9"/>
  <c r="D15" i="9" s="1"/>
  <c r="D16" i="9" s="1"/>
  <c r="B20" i="14" s="1"/>
  <c r="H9" i="9"/>
  <c r="F9" i="9"/>
  <c r="D24" i="9" s="1"/>
  <c r="D25" i="9" s="1"/>
  <c r="D9" i="9"/>
  <c r="H8" i="9"/>
  <c r="C19" i="14"/>
  <c r="D8" i="9"/>
  <c r="B14" i="9" s="1"/>
  <c r="B15" i="9" s="1"/>
  <c r="H7" i="9"/>
  <c r="D7" i="9"/>
  <c r="N20" i="9"/>
  <c r="N21" i="9" s="1"/>
  <c r="L20" i="9"/>
  <c r="L21" i="9" s="1"/>
  <c r="I16" i="20"/>
  <c r="J16" i="20"/>
  <c r="I17" i="20"/>
  <c r="J17" i="20"/>
  <c r="I18" i="20"/>
  <c r="J18" i="20"/>
  <c r="I19" i="20"/>
  <c r="J19" i="20"/>
  <c r="I20" i="20"/>
  <c r="J20" i="20"/>
  <c r="H17" i="20"/>
  <c r="H18" i="20"/>
  <c r="H19" i="20"/>
  <c r="H20" i="20"/>
  <c r="H16" i="20"/>
  <c r="O34" i="20" l="1"/>
  <c r="O30" i="20"/>
  <c r="O32" i="20"/>
  <c r="C57" i="20"/>
  <c r="E59" i="20"/>
  <c r="F59" i="20"/>
  <c r="I59" i="20" s="1"/>
  <c r="I68" i="20" s="1"/>
  <c r="O33" i="20"/>
  <c r="C58" i="20"/>
  <c r="O31" i="20"/>
  <c r="C56" i="20"/>
  <c r="F55" i="20"/>
  <c r="I55" i="20" s="1"/>
  <c r="I64" i="20" s="1"/>
  <c r="E55" i="20"/>
  <c r="B16" i="9"/>
  <c r="B19" i="14" s="1"/>
  <c r="B21" i="14" s="1"/>
  <c r="D27" i="9"/>
  <c r="C20" i="14" s="1"/>
  <c r="C21" i="14" s="1"/>
  <c r="AB162" i="22"/>
  <c r="AH164" i="22"/>
  <c r="Z165" i="22"/>
  <c r="BI169" i="22"/>
  <c r="AQ169" i="22"/>
  <c r="Z169" i="22"/>
  <c r="R169" i="22" s="1" a="1"/>
  <c r="R169" i="22" s="1"/>
  <c r="BF166" i="22"/>
  <c r="AN166" i="22"/>
  <c r="BT165" i="22"/>
  <c r="BB165" i="22"/>
  <c r="AK165" i="22"/>
  <c r="BQ164" i="22"/>
  <c r="AY164" i="22"/>
  <c r="AG164" i="22"/>
  <c r="BN163" i="22"/>
  <c r="AV163" i="22"/>
  <c r="AD163" i="22"/>
  <c r="BJ162" i="22"/>
  <c r="AR162" i="22"/>
  <c r="AA162" i="22"/>
  <c r="BG161" i="22"/>
  <c r="AO161" i="22"/>
  <c r="BH169" i="22"/>
  <c r="AP169" i="22"/>
  <c r="BV166" i="22"/>
  <c r="BE166" i="22"/>
  <c r="AM166" i="22"/>
  <c r="BS165" i="22"/>
  <c r="BA165" i="22"/>
  <c r="AJ165" i="22"/>
  <c r="BP164" i="22"/>
  <c r="AX164" i="22"/>
  <c r="BL163" i="22"/>
  <c r="AU163" i="22"/>
  <c r="AC163" i="22"/>
  <c r="BI162" i="22"/>
  <c r="AQ162" i="22"/>
  <c r="Z162" i="22"/>
  <c r="BF161" i="22"/>
  <c r="AN161" i="22"/>
  <c r="BG169" i="22"/>
  <c r="AO169" i="22"/>
  <c r="BU166" i="22"/>
  <c r="BD166" i="22"/>
  <c r="AL166" i="22"/>
  <c r="BR165" i="22"/>
  <c r="AZ165" i="22"/>
  <c r="BO164" i="22"/>
  <c r="AW164" i="22"/>
  <c r="BK163" i="22"/>
  <c r="AT163" i="22"/>
  <c r="AB163" i="22"/>
  <c r="BH162" i="22"/>
  <c r="AP162" i="22"/>
  <c r="BV161" i="22"/>
  <c r="BE161" i="22"/>
  <c r="AM161" i="22"/>
  <c r="BF169" i="22"/>
  <c r="AN169" i="22"/>
  <c r="BT166" i="22"/>
  <c r="BB166" i="22"/>
  <c r="AK166" i="22"/>
  <c r="BQ165" i="22"/>
  <c r="AY165" i="22"/>
  <c r="AG165" i="22"/>
  <c r="BN164" i="22"/>
  <c r="AV164" i="22"/>
  <c r="BJ163" i="22"/>
  <c r="AR163" i="22"/>
  <c r="AA163" i="22"/>
  <c r="BG162" i="22"/>
  <c r="AO162" i="22"/>
  <c r="BU161" i="22"/>
  <c r="BD161" i="22"/>
  <c r="AL161" i="22"/>
  <c r="BV169" i="22"/>
  <c r="BE169" i="22"/>
  <c r="AM169" i="22"/>
  <c r="BS166" i="22"/>
  <c r="BA166" i="22"/>
  <c r="AJ166" i="22"/>
  <c r="BP165" i="22"/>
  <c r="AX165" i="22"/>
  <c r="AF165" i="22"/>
  <c r="BL164" i="22"/>
  <c r="AU164" i="22"/>
  <c r="AC164" i="22"/>
  <c r="BI163" i="22"/>
  <c r="AQ163" i="22"/>
  <c r="Z163" i="22"/>
  <c r="BF162" i="22"/>
  <c r="AN162" i="22"/>
  <c r="BT161" i="22"/>
  <c r="BB161" i="22"/>
  <c r="AK161" i="22"/>
  <c r="BU169" i="22"/>
  <c r="BD169" i="22"/>
  <c r="U169" i="22" s="1" a="1"/>
  <c r="U169" i="22" s="1"/>
  <c r="AL169" i="22"/>
  <c r="BR166" i="22"/>
  <c r="AZ166" i="22"/>
  <c r="BO165" i="22"/>
  <c r="AW165" i="22"/>
  <c r="AE165" i="22"/>
  <c r="BK164" i="22"/>
  <c r="AT164" i="22"/>
  <c r="AB164" i="22"/>
  <c r="BH163" i="22"/>
  <c r="AP163" i="22"/>
  <c r="BV162" i="22"/>
  <c r="BE162" i="22"/>
  <c r="AM162" i="22"/>
  <c r="BS161" i="22"/>
  <c r="BA161" i="22"/>
  <c r="AJ161" i="22"/>
  <c r="BT169" i="22"/>
  <c r="BB169" i="22"/>
  <c r="AK169" i="22"/>
  <c r="BQ166" i="22"/>
  <c r="AY166" i="22"/>
  <c r="BN165" i="22"/>
  <c r="AV165" i="22"/>
  <c r="AD165" i="22"/>
  <c r="BJ164" i="22"/>
  <c r="AR164" i="22"/>
  <c r="AA164" i="22"/>
  <c r="BG163" i="22"/>
  <c r="AO163" i="22"/>
  <c r="BU162" i="22"/>
  <c r="BD162" i="22"/>
  <c r="AL162" i="22"/>
  <c r="BR161" i="22"/>
  <c r="AZ161" i="22"/>
  <c r="BS169" i="22"/>
  <c r="BA169" i="22"/>
  <c r="AJ169" i="22"/>
  <c r="S169" i="22" s="1" a="1"/>
  <c r="S169" i="22" s="1"/>
  <c r="BP166" i="22"/>
  <c r="AX166" i="22"/>
  <c r="BL165" i="22"/>
  <c r="AU165" i="22"/>
  <c r="AC165" i="22"/>
  <c r="BI164" i="22"/>
  <c r="AQ164" i="22"/>
  <c r="BF163" i="22"/>
  <c r="AN163" i="22"/>
  <c r="BT162" i="22"/>
  <c r="BB162" i="22"/>
  <c r="AK162" i="22"/>
  <c r="BQ161" i="22"/>
  <c r="AY161" i="22"/>
  <c r="BR169" i="22"/>
  <c r="AZ169" i="22"/>
  <c r="AH169" i="22"/>
  <c r="BO166" i="22"/>
  <c r="AW166" i="22"/>
  <c r="BK165" i="22"/>
  <c r="AT165" i="22"/>
  <c r="AB165" i="22"/>
  <c r="BH164" i="22"/>
  <c r="AP164" i="22"/>
  <c r="BV163" i="22"/>
  <c r="BE163" i="22"/>
  <c r="AM163" i="22"/>
  <c r="BS162" i="22"/>
  <c r="BA162" i="22"/>
  <c r="AJ162" i="22"/>
  <c r="BP161" i="22"/>
  <c r="AX161" i="22"/>
  <c r="BQ169" i="22"/>
  <c r="AY169" i="22"/>
  <c r="AG169" i="22"/>
  <c r="BN166" i="22"/>
  <c r="AV166" i="22"/>
  <c r="BJ165" i="22"/>
  <c r="AR165" i="22"/>
  <c r="AA165" i="22"/>
  <c r="BG164" i="22"/>
  <c r="AO164" i="22"/>
  <c r="BU163" i="22"/>
  <c r="BD163" i="22"/>
  <c r="AL163" i="22"/>
  <c r="BR162" i="22"/>
  <c r="AZ162" i="22"/>
  <c r="AH162" i="22"/>
  <c r="BO161" i="22"/>
  <c r="AW161" i="22"/>
  <c r="BP169" i="22"/>
  <c r="AX169" i="22"/>
  <c r="AF169" i="22"/>
  <c r="BL166" i="22"/>
  <c r="AU166" i="22"/>
  <c r="BI165" i="22"/>
  <c r="AQ165" i="22"/>
  <c r="BF164" i="22"/>
  <c r="AN164" i="22"/>
  <c r="BT163" i="22"/>
  <c r="BB163" i="22"/>
  <c r="AK163" i="22"/>
  <c r="BQ162" i="22"/>
  <c r="AY162" i="22"/>
  <c r="AG162" i="22"/>
  <c r="BN161" i="22"/>
  <c r="AV161" i="22"/>
  <c r="BO169" i="22"/>
  <c r="AW169" i="22"/>
  <c r="AE169" i="22"/>
  <c r="BK166" i="22"/>
  <c r="AT166" i="22"/>
  <c r="BH165" i="22"/>
  <c r="AP165" i="22"/>
  <c r="BV164" i="22"/>
  <c r="BE164" i="22"/>
  <c r="AM164" i="22"/>
  <c r="BS163" i="22"/>
  <c r="BA163" i="22"/>
  <c r="AJ163" i="22"/>
  <c r="BP162" i="22"/>
  <c r="AX162" i="22"/>
  <c r="AF162" i="22"/>
  <c r="BL161" i="22"/>
  <c r="AU161" i="22"/>
  <c r="BN169" i="22"/>
  <c r="AV169" i="22"/>
  <c r="AD169" i="22"/>
  <c r="BJ166" i="22"/>
  <c r="AR166" i="22"/>
  <c r="BG165" i="22"/>
  <c r="AO165" i="22"/>
  <c r="BU164" i="22"/>
  <c r="BD164" i="22"/>
  <c r="AL164" i="22"/>
  <c r="BR163" i="22"/>
  <c r="AZ163" i="22"/>
  <c r="AH163" i="22"/>
  <c r="BO162" i="22"/>
  <c r="AW162" i="22"/>
  <c r="AE162" i="22"/>
  <c r="BK161" i="22"/>
  <c r="AT161" i="22"/>
  <c r="BL169" i="22"/>
  <c r="AU169" i="22"/>
  <c r="AC169" i="22"/>
  <c r="BI166" i="22"/>
  <c r="AQ166" i="22"/>
  <c r="BF165" i="22"/>
  <c r="AN165" i="22"/>
  <c r="BT164" i="22"/>
  <c r="BB164" i="22"/>
  <c r="AK164" i="22"/>
  <c r="BQ163" i="22"/>
  <c r="AY163" i="22"/>
  <c r="AG163" i="22"/>
  <c r="BN162" i="22"/>
  <c r="AV162" i="22"/>
  <c r="AD162" i="22"/>
  <c r="BJ161" i="22"/>
  <c r="AR161" i="22"/>
  <c r="BK169" i="22"/>
  <c r="AT169" i="22"/>
  <c r="T169" i="22" s="1" a="1"/>
  <c r="T169" i="22" s="1"/>
  <c r="AB169" i="22"/>
  <c r="BH166" i="22"/>
  <c r="AP166" i="22"/>
  <c r="BV165" i="22"/>
  <c r="BE165" i="22"/>
  <c r="AM165" i="22"/>
  <c r="BS164" i="22"/>
  <c r="BA164" i="22"/>
  <c r="AJ164" i="22"/>
  <c r="BP163" i="22"/>
  <c r="AX163" i="22"/>
  <c r="AF163" i="22"/>
  <c r="BL162" i="22"/>
  <c r="AU162" i="22"/>
  <c r="AC162" i="22"/>
  <c r="BI161" i="22"/>
  <c r="AQ161" i="22"/>
  <c r="BJ169" i="22"/>
  <c r="BG166" i="22"/>
  <c r="BU165" i="22"/>
  <c r="BD165" i="22"/>
  <c r="BR164" i="22"/>
  <c r="BO163" i="22"/>
  <c r="BK162" i="22"/>
  <c r="BH161" i="22"/>
  <c r="Z168" i="22"/>
  <c r="AA168" i="22"/>
  <c r="AB168" i="22"/>
  <c r="AC168" i="22"/>
  <c r="AD168" i="22"/>
  <c r="AE168" i="22"/>
  <c r="AF168" i="22"/>
  <c r="AG168" i="22"/>
  <c r="AH168" i="22"/>
  <c r="AJ168" i="22"/>
  <c r="AK168" i="22"/>
  <c r="AL168" i="22"/>
  <c r="AM168" i="22"/>
  <c r="AN168" i="22"/>
  <c r="AO168" i="22"/>
  <c r="AP168" i="22"/>
  <c r="AQ168" i="22"/>
  <c r="AR168" i="22"/>
  <c r="AT168" i="22"/>
  <c r="AU168" i="22"/>
  <c r="AV168" i="22"/>
  <c r="AW168" i="22"/>
  <c r="AX168" i="22"/>
  <c r="AY168" i="22"/>
  <c r="AZ168" i="22"/>
  <c r="BA168" i="22"/>
  <c r="BB168" i="22"/>
  <c r="BD168" i="22"/>
  <c r="BE168" i="22"/>
  <c r="BF168" i="22"/>
  <c r="BG168" i="22"/>
  <c r="BH168" i="22"/>
  <c r="BI168" i="22"/>
  <c r="BJ168" i="22"/>
  <c r="BK168" i="22"/>
  <c r="BL168" i="22"/>
  <c r="BN168" i="22"/>
  <c r="BO168" i="22"/>
  <c r="BP168" i="22"/>
  <c r="BQ168" i="22"/>
  <c r="BR168" i="22"/>
  <c r="BS168" i="22"/>
  <c r="BT168" i="22"/>
  <c r="BU168" i="22"/>
  <c r="BV168" i="22"/>
  <c r="Z167" i="22"/>
  <c r="AA167" i="22"/>
  <c r="AB167" i="22"/>
  <c r="AC167" i="22"/>
  <c r="AD167" i="22"/>
  <c r="AE167" i="22"/>
  <c r="AF167" i="22"/>
  <c r="AG167" i="22"/>
  <c r="AH167" i="22"/>
  <c r="M10" i="22"/>
  <c r="N10" i="22"/>
  <c r="O10" i="22"/>
  <c r="P10" i="22"/>
  <c r="AJ167" i="22"/>
  <c r="AK167" i="22"/>
  <c r="AL167" i="22"/>
  <c r="AM167" i="22"/>
  <c r="AN167" i="22"/>
  <c r="AO167" i="22"/>
  <c r="AP167" i="22"/>
  <c r="AQ167" i="22"/>
  <c r="AR167" i="22"/>
  <c r="AT167" i="22"/>
  <c r="AU167" i="22"/>
  <c r="AV167" i="22"/>
  <c r="AW167" i="22"/>
  <c r="AX167" i="22"/>
  <c r="AY167" i="22"/>
  <c r="AZ167" i="22"/>
  <c r="BA167" i="22"/>
  <c r="BB167" i="22"/>
  <c r="BD167" i="22"/>
  <c r="BE167" i="22"/>
  <c r="BF167" i="22"/>
  <c r="BG167" i="22"/>
  <c r="BH167" i="22"/>
  <c r="BI167" i="22"/>
  <c r="BJ167" i="22"/>
  <c r="BK167" i="22"/>
  <c r="BL167" i="22"/>
  <c r="BN167" i="22"/>
  <c r="BO167" i="22"/>
  <c r="BP167" i="22"/>
  <c r="BQ167" i="22"/>
  <c r="BR167" i="22"/>
  <c r="BS167" i="22"/>
  <c r="BT167" i="22"/>
  <c r="BU167" i="22"/>
  <c r="BV167" i="22"/>
  <c r="Z183" i="22"/>
  <c r="R183" i="22" s="1" a="1"/>
  <c r="R183" i="22" s="1"/>
  <c r="AA183" i="22"/>
  <c r="AB183" i="22"/>
  <c r="AC183" i="22"/>
  <c r="AD183" i="22"/>
  <c r="AE183" i="22"/>
  <c r="AF183" i="22"/>
  <c r="AG183" i="22"/>
  <c r="AH183" i="22"/>
  <c r="AJ183" i="22"/>
  <c r="S183" i="22" s="1" a="1"/>
  <c r="S183" i="22" s="1"/>
  <c r="AK183" i="22"/>
  <c r="AL183" i="22"/>
  <c r="AM183" i="22"/>
  <c r="AN183" i="22"/>
  <c r="AO183" i="22"/>
  <c r="AP183" i="22"/>
  <c r="AQ183" i="22"/>
  <c r="AR183" i="22"/>
  <c r="AT183" i="22"/>
  <c r="AU183" i="22"/>
  <c r="AV183" i="22"/>
  <c r="AW183" i="22"/>
  <c r="AX183" i="22"/>
  <c r="AY183" i="22"/>
  <c r="AZ183" i="22"/>
  <c r="BA183" i="22"/>
  <c r="BB183" i="22"/>
  <c r="BD183" i="22"/>
  <c r="U183" i="22" s="1" a="1"/>
  <c r="U183" i="22" s="1"/>
  <c r="BE183" i="22"/>
  <c r="BF183" i="22"/>
  <c r="BG183" i="22"/>
  <c r="BH183" i="22"/>
  <c r="BI183" i="22"/>
  <c r="BJ183" i="22"/>
  <c r="BK183" i="22"/>
  <c r="BL183" i="22"/>
  <c r="BN183" i="22"/>
  <c r="BO183" i="22"/>
  <c r="BP183" i="22"/>
  <c r="BQ183" i="22"/>
  <c r="BR183" i="22"/>
  <c r="BS183" i="22"/>
  <c r="BT183" i="22"/>
  <c r="BU183" i="22"/>
  <c r="BV183" i="22"/>
  <c r="Z182" i="22"/>
  <c r="R182" i="22" s="1" a="1"/>
  <c r="R182" i="22" s="1"/>
  <c r="AA182" i="22"/>
  <c r="AB182" i="22"/>
  <c r="AC182" i="22"/>
  <c r="AD182" i="22"/>
  <c r="AE182" i="22"/>
  <c r="AF182" i="22"/>
  <c r="AG182" i="22"/>
  <c r="AH182" i="22"/>
  <c r="AJ182" i="22"/>
  <c r="S182" i="22" s="1" a="1"/>
  <c r="S182" i="22" s="1"/>
  <c r="AK182" i="22"/>
  <c r="AL182" i="22"/>
  <c r="AM182" i="22"/>
  <c r="AN182" i="22"/>
  <c r="AO182" i="22"/>
  <c r="AP182" i="22"/>
  <c r="AQ182" i="22"/>
  <c r="AR182" i="22"/>
  <c r="AT182" i="22"/>
  <c r="T182" i="22" s="1" a="1"/>
  <c r="T182" i="22" s="1"/>
  <c r="AU182" i="22"/>
  <c r="AV182" i="22"/>
  <c r="AW182" i="22"/>
  <c r="AX182" i="22"/>
  <c r="AY182" i="22"/>
  <c r="AZ182" i="22"/>
  <c r="BA182" i="22"/>
  <c r="BB182" i="22"/>
  <c r="BD182" i="22"/>
  <c r="U182" i="22" s="1" a="1"/>
  <c r="U182" i="22" s="1"/>
  <c r="BE182" i="22"/>
  <c r="BF182" i="22"/>
  <c r="BG182" i="22"/>
  <c r="BH182" i="22"/>
  <c r="BI182" i="22"/>
  <c r="BJ182" i="22"/>
  <c r="BK182" i="22"/>
  <c r="BL182" i="22"/>
  <c r="BN182" i="22"/>
  <c r="BO182" i="22"/>
  <c r="BP182" i="22"/>
  <c r="BQ182" i="22"/>
  <c r="BR182" i="22"/>
  <c r="BS182" i="22"/>
  <c r="BT182" i="22"/>
  <c r="BU182" i="22"/>
  <c r="BV182" i="22"/>
  <c r="Z181" i="22"/>
  <c r="R181" i="22" s="1" a="1"/>
  <c r="R181" i="22" s="1"/>
  <c r="AA181" i="22"/>
  <c r="AB181" i="22"/>
  <c r="AC181" i="22"/>
  <c r="AD181" i="22"/>
  <c r="AE181" i="22"/>
  <c r="AF181" i="22"/>
  <c r="AG181" i="22"/>
  <c r="AH181" i="22"/>
  <c r="AJ181" i="22"/>
  <c r="S181" i="22" s="1" a="1"/>
  <c r="S181" i="22" s="1"/>
  <c r="AK181" i="22"/>
  <c r="AL181" i="22"/>
  <c r="AM181" i="22"/>
  <c r="AN181" i="22"/>
  <c r="AO181" i="22"/>
  <c r="AP181" i="22"/>
  <c r="AQ181" i="22"/>
  <c r="AR181" i="22"/>
  <c r="AT181" i="22"/>
  <c r="T181" i="22" s="1" a="1"/>
  <c r="T181" i="22" s="1"/>
  <c r="AU181" i="22"/>
  <c r="AV181" i="22"/>
  <c r="AW181" i="22"/>
  <c r="AX181" i="22"/>
  <c r="AY181" i="22"/>
  <c r="AZ181" i="22"/>
  <c r="BA181" i="22"/>
  <c r="BB181" i="22"/>
  <c r="BD181" i="22"/>
  <c r="U181" i="22" s="1" a="1"/>
  <c r="U181" i="22" s="1"/>
  <c r="BE181" i="22"/>
  <c r="BF181" i="22"/>
  <c r="BG181" i="22"/>
  <c r="BH181" i="22"/>
  <c r="BI181" i="22"/>
  <c r="BJ181" i="22"/>
  <c r="BK181" i="22"/>
  <c r="BL181" i="22"/>
  <c r="BN181" i="22"/>
  <c r="BO181" i="22"/>
  <c r="BP181" i="22"/>
  <c r="BQ181" i="22"/>
  <c r="BR181" i="22"/>
  <c r="BS181" i="22"/>
  <c r="BT181" i="22"/>
  <c r="BU181" i="22"/>
  <c r="BV181" i="22"/>
  <c r="Z180" i="22"/>
  <c r="R180" i="22" s="1" a="1"/>
  <c r="R180" i="22" s="1"/>
  <c r="AA180" i="22"/>
  <c r="AB180" i="22"/>
  <c r="AC180" i="22"/>
  <c r="AD180" i="22"/>
  <c r="AE180" i="22"/>
  <c r="AF180" i="22"/>
  <c r="AG180" i="22"/>
  <c r="AH180" i="22"/>
  <c r="AJ180" i="22"/>
  <c r="S180" i="22" s="1" a="1"/>
  <c r="S180" i="22" s="1"/>
  <c r="AK180" i="22"/>
  <c r="AL180" i="22"/>
  <c r="AM180" i="22"/>
  <c r="AN180" i="22"/>
  <c r="AO180" i="22"/>
  <c r="AP180" i="22"/>
  <c r="AQ180" i="22"/>
  <c r="AR180" i="22"/>
  <c r="AT180" i="22"/>
  <c r="AU180" i="22"/>
  <c r="AV180" i="22"/>
  <c r="AW180" i="22"/>
  <c r="AX180" i="22"/>
  <c r="AY180" i="22"/>
  <c r="AZ180" i="22"/>
  <c r="BA180" i="22"/>
  <c r="BB180" i="22"/>
  <c r="BD180" i="22"/>
  <c r="U180" i="22" s="1" a="1"/>
  <c r="U180" i="22" s="1"/>
  <c r="BE180" i="22"/>
  <c r="BF180" i="22"/>
  <c r="BG180" i="22"/>
  <c r="BH180" i="22"/>
  <c r="BI180" i="22"/>
  <c r="BJ180" i="22"/>
  <c r="BK180" i="22"/>
  <c r="BL180" i="22"/>
  <c r="BN180" i="22"/>
  <c r="BO180" i="22"/>
  <c r="BP180" i="22"/>
  <c r="BQ180" i="22"/>
  <c r="BR180" i="22"/>
  <c r="BS180" i="22"/>
  <c r="BT180" i="22"/>
  <c r="BU180" i="22"/>
  <c r="BV180" i="22"/>
  <c r="Z179" i="22"/>
  <c r="AA179" i="22"/>
  <c r="AB179" i="22"/>
  <c r="AC179" i="22"/>
  <c r="AD179" i="22"/>
  <c r="AE179" i="22"/>
  <c r="AF179" i="22"/>
  <c r="AG179" i="22"/>
  <c r="AH179" i="22"/>
  <c r="AJ179" i="22"/>
  <c r="AK179" i="22"/>
  <c r="AL179" i="22"/>
  <c r="AM179" i="22"/>
  <c r="AN179" i="22"/>
  <c r="AO179" i="22"/>
  <c r="AP179" i="22"/>
  <c r="AQ179" i="22"/>
  <c r="AR179" i="22"/>
  <c r="AT179" i="22"/>
  <c r="AU179" i="22"/>
  <c r="AV179" i="22"/>
  <c r="AW179" i="22"/>
  <c r="AX179" i="22"/>
  <c r="AY179" i="22"/>
  <c r="AZ179" i="22"/>
  <c r="BA179" i="22"/>
  <c r="BB179" i="22"/>
  <c r="BD179" i="22"/>
  <c r="BE179" i="22"/>
  <c r="BF179" i="22"/>
  <c r="BG179" i="22"/>
  <c r="BH179" i="22"/>
  <c r="BI179" i="22"/>
  <c r="BJ179" i="22"/>
  <c r="BK179" i="22"/>
  <c r="BL179" i="22"/>
  <c r="BN179" i="22"/>
  <c r="BO179" i="22"/>
  <c r="BP179" i="22"/>
  <c r="BQ179" i="22"/>
  <c r="BR179" i="22"/>
  <c r="BS179" i="22"/>
  <c r="BT179" i="22"/>
  <c r="BU179" i="22"/>
  <c r="BV179" i="22"/>
  <c r="Z178" i="22"/>
  <c r="AA178" i="22"/>
  <c r="AB178" i="22"/>
  <c r="AC178" i="22"/>
  <c r="AD178" i="22"/>
  <c r="AE178" i="22"/>
  <c r="AF178" i="22"/>
  <c r="AG178" i="22"/>
  <c r="AH178" i="22"/>
  <c r="AJ178" i="22"/>
  <c r="AK178" i="22"/>
  <c r="AL178" i="22"/>
  <c r="AM178" i="22"/>
  <c r="AN178" i="22"/>
  <c r="AO178" i="22"/>
  <c r="AP178" i="22"/>
  <c r="AQ178" i="22"/>
  <c r="AR178" i="22"/>
  <c r="AT178" i="22"/>
  <c r="AU178" i="22"/>
  <c r="AV178" i="22"/>
  <c r="AW178" i="22"/>
  <c r="AX178" i="22"/>
  <c r="AY178" i="22"/>
  <c r="AZ178" i="22"/>
  <c r="BA178" i="22"/>
  <c r="BB178" i="22"/>
  <c r="BD178" i="22"/>
  <c r="BE178" i="22"/>
  <c r="BF178" i="22"/>
  <c r="BG178" i="22"/>
  <c r="BH178" i="22"/>
  <c r="BI178" i="22"/>
  <c r="BJ178" i="22"/>
  <c r="BK178" i="22"/>
  <c r="BL178" i="22"/>
  <c r="BN178" i="22"/>
  <c r="BO178" i="22"/>
  <c r="BP178" i="22"/>
  <c r="BQ178" i="22"/>
  <c r="BR178" i="22"/>
  <c r="BS178" i="22"/>
  <c r="BT178" i="22"/>
  <c r="BU178" i="22"/>
  <c r="BV178" i="22"/>
  <c r="Z177" i="22"/>
  <c r="AA177" i="22"/>
  <c r="AB177" i="22"/>
  <c r="AC177" i="22"/>
  <c r="AD177" i="22"/>
  <c r="AE177" i="22"/>
  <c r="AF177" i="22"/>
  <c r="AG177" i="22"/>
  <c r="AH177" i="22"/>
  <c r="AJ177" i="22"/>
  <c r="AK177" i="22"/>
  <c r="AL177" i="22"/>
  <c r="AM177" i="22"/>
  <c r="AN177" i="22"/>
  <c r="AO177" i="22"/>
  <c r="AP177" i="22"/>
  <c r="AQ177" i="22"/>
  <c r="AR177" i="22"/>
  <c r="AT177" i="22"/>
  <c r="AU177" i="22"/>
  <c r="AV177" i="22"/>
  <c r="AW177" i="22"/>
  <c r="AX177" i="22"/>
  <c r="AY177" i="22"/>
  <c r="AZ177" i="22"/>
  <c r="BA177" i="22"/>
  <c r="BB177" i="22"/>
  <c r="BD177" i="22"/>
  <c r="BE177" i="22"/>
  <c r="BF177" i="22"/>
  <c r="BG177" i="22"/>
  <c r="BH177" i="22"/>
  <c r="BI177" i="22"/>
  <c r="BJ177" i="22"/>
  <c r="BK177" i="22"/>
  <c r="BL177" i="22"/>
  <c r="BN177" i="22"/>
  <c r="BO177" i="22"/>
  <c r="BP177" i="22"/>
  <c r="BQ177" i="22"/>
  <c r="BR177" i="22"/>
  <c r="BS177" i="22"/>
  <c r="BT177" i="22"/>
  <c r="BU177" i="22"/>
  <c r="BV177" i="22"/>
  <c r="Z176" i="22"/>
  <c r="AA176" i="22"/>
  <c r="AB176" i="22"/>
  <c r="AC176" i="22"/>
  <c r="AD176" i="22"/>
  <c r="AE176" i="22"/>
  <c r="AF176" i="22"/>
  <c r="AG176" i="22"/>
  <c r="AH176" i="22"/>
  <c r="AJ176" i="22"/>
  <c r="AK176" i="22"/>
  <c r="AL176" i="22"/>
  <c r="AM176" i="22"/>
  <c r="AN176" i="22"/>
  <c r="AO176" i="22"/>
  <c r="AP176" i="22"/>
  <c r="AQ176" i="22"/>
  <c r="AR176" i="22"/>
  <c r="AT176" i="22"/>
  <c r="AU176" i="22"/>
  <c r="AV176" i="22"/>
  <c r="AW176" i="22"/>
  <c r="AX176" i="22"/>
  <c r="AY176" i="22"/>
  <c r="AZ176" i="22"/>
  <c r="BA176" i="22"/>
  <c r="BB176" i="22"/>
  <c r="BD176" i="22"/>
  <c r="BE176" i="22"/>
  <c r="BF176" i="22"/>
  <c r="BG176" i="22"/>
  <c r="BH176" i="22"/>
  <c r="BI176" i="22"/>
  <c r="BJ176" i="22"/>
  <c r="BK176" i="22"/>
  <c r="BL176" i="22"/>
  <c r="BN176" i="22"/>
  <c r="BO176" i="22"/>
  <c r="BP176" i="22"/>
  <c r="BQ176" i="22"/>
  <c r="BR176" i="22"/>
  <c r="BS176" i="22"/>
  <c r="BT176" i="22"/>
  <c r="BU176" i="22"/>
  <c r="BV176" i="22"/>
  <c r="Z175" i="22"/>
  <c r="AA175" i="22"/>
  <c r="AB175" i="22"/>
  <c r="AC175" i="22"/>
  <c r="AD175" i="22"/>
  <c r="AE175" i="22"/>
  <c r="AF175" i="22"/>
  <c r="AG175" i="22"/>
  <c r="AH175" i="22"/>
  <c r="AJ175" i="22"/>
  <c r="AK175" i="22"/>
  <c r="AL175" i="22"/>
  <c r="AM175" i="22"/>
  <c r="AN175" i="22"/>
  <c r="AO175" i="22"/>
  <c r="AP175" i="22"/>
  <c r="AQ175" i="22"/>
  <c r="AR175" i="22"/>
  <c r="AT175" i="22"/>
  <c r="AU175" i="22"/>
  <c r="AV175" i="22"/>
  <c r="AW175" i="22"/>
  <c r="AX175" i="22"/>
  <c r="AY175" i="22"/>
  <c r="AZ175" i="22"/>
  <c r="BA175" i="22"/>
  <c r="BB175" i="22"/>
  <c r="BD175" i="22"/>
  <c r="BE175" i="22"/>
  <c r="BF175" i="22"/>
  <c r="BG175" i="22"/>
  <c r="BH175" i="22"/>
  <c r="BI175" i="22"/>
  <c r="BJ175" i="22"/>
  <c r="BK175" i="22"/>
  <c r="BL175" i="22"/>
  <c r="BN175" i="22"/>
  <c r="BO175" i="22"/>
  <c r="BP175" i="22"/>
  <c r="BQ175" i="22"/>
  <c r="BR175" i="22"/>
  <c r="BS175" i="22"/>
  <c r="BT175" i="22"/>
  <c r="BU175" i="22"/>
  <c r="BV175" i="22"/>
  <c r="Z174" i="22"/>
  <c r="AA174" i="22"/>
  <c r="AB174" i="22"/>
  <c r="AC174" i="22"/>
  <c r="AD174" i="22"/>
  <c r="AE174" i="22"/>
  <c r="AF174" i="22"/>
  <c r="AG174" i="22"/>
  <c r="AH174" i="22"/>
  <c r="AJ174" i="22"/>
  <c r="AK174" i="22"/>
  <c r="AL174" i="22"/>
  <c r="AM174" i="22"/>
  <c r="AN174" i="22"/>
  <c r="AO174" i="22"/>
  <c r="AP174" i="22"/>
  <c r="AQ174" i="22"/>
  <c r="AR174" i="22"/>
  <c r="AT174" i="22"/>
  <c r="AU174" i="22"/>
  <c r="AV174" i="22"/>
  <c r="AW174" i="22"/>
  <c r="AX174" i="22"/>
  <c r="AY174" i="22"/>
  <c r="AZ174" i="22"/>
  <c r="BA174" i="22"/>
  <c r="BB174" i="22"/>
  <c r="BD174" i="22"/>
  <c r="BE174" i="22"/>
  <c r="BF174" i="22"/>
  <c r="BG174" i="22"/>
  <c r="BH174" i="22"/>
  <c r="BI174" i="22"/>
  <c r="BJ174" i="22"/>
  <c r="BK174" i="22"/>
  <c r="BL174" i="22"/>
  <c r="BN174" i="22"/>
  <c r="BO174" i="22"/>
  <c r="BP174" i="22"/>
  <c r="BQ174" i="22"/>
  <c r="BR174" i="22"/>
  <c r="BS174" i="22"/>
  <c r="BT174" i="22"/>
  <c r="BU174" i="22"/>
  <c r="BV174" i="22"/>
  <c r="Z173" i="22"/>
  <c r="AA173" i="22"/>
  <c r="AB173" i="22"/>
  <c r="AC173" i="22"/>
  <c r="AD173" i="22"/>
  <c r="AE173" i="22"/>
  <c r="AF173" i="22"/>
  <c r="AG173" i="22"/>
  <c r="AH173" i="22"/>
  <c r="AJ173" i="22"/>
  <c r="AK173" i="22"/>
  <c r="AL173" i="22"/>
  <c r="AM173" i="22"/>
  <c r="AN173" i="22"/>
  <c r="AO173" i="22"/>
  <c r="AP173" i="22"/>
  <c r="AQ173" i="22"/>
  <c r="AR173" i="22"/>
  <c r="AT173" i="22"/>
  <c r="AU173" i="22"/>
  <c r="AV173" i="22"/>
  <c r="AW173" i="22"/>
  <c r="AX173" i="22"/>
  <c r="AY173" i="22"/>
  <c r="AZ173" i="22"/>
  <c r="BA173" i="22"/>
  <c r="BB173" i="22"/>
  <c r="BD173" i="22"/>
  <c r="BE173" i="22"/>
  <c r="BF173" i="22"/>
  <c r="BG173" i="22"/>
  <c r="BH173" i="22"/>
  <c r="BI173" i="22"/>
  <c r="BJ173" i="22"/>
  <c r="BK173" i="22"/>
  <c r="BL173" i="22"/>
  <c r="BN173" i="22"/>
  <c r="BO173" i="22"/>
  <c r="BP173" i="22"/>
  <c r="BQ173" i="22"/>
  <c r="BR173" i="22"/>
  <c r="BS173" i="22"/>
  <c r="BT173" i="22"/>
  <c r="BU173" i="22"/>
  <c r="BV173" i="22"/>
  <c r="Z172" i="22"/>
  <c r="AA172" i="22"/>
  <c r="AB172" i="22"/>
  <c r="AC172" i="22"/>
  <c r="AD172" i="22"/>
  <c r="AE172" i="22"/>
  <c r="AF172" i="22"/>
  <c r="AG172" i="22"/>
  <c r="AH172" i="22"/>
  <c r="AJ172" i="22"/>
  <c r="AK172" i="22"/>
  <c r="AL172" i="22"/>
  <c r="AM172" i="22"/>
  <c r="AN172" i="22"/>
  <c r="AO172" i="22"/>
  <c r="AP172" i="22"/>
  <c r="AQ172" i="22"/>
  <c r="AR172" i="22"/>
  <c r="AT172" i="22"/>
  <c r="AU172" i="22"/>
  <c r="AV172" i="22"/>
  <c r="AW172" i="22"/>
  <c r="AX172" i="22"/>
  <c r="AY172" i="22"/>
  <c r="AZ172" i="22"/>
  <c r="BA172" i="22"/>
  <c r="BB172" i="22"/>
  <c r="BD172" i="22"/>
  <c r="BE172" i="22"/>
  <c r="BF172" i="22"/>
  <c r="BG172" i="22"/>
  <c r="BH172" i="22"/>
  <c r="BI172" i="22"/>
  <c r="BJ172" i="22"/>
  <c r="BK172" i="22"/>
  <c r="BL172" i="22"/>
  <c r="BN172" i="22"/>
  <c r="BO172" i="22"/>
  <c r="BP172" i="22"/>
  <c r="BQ172" i="22"/>
  <c r="BR172" i="22"/>
  <c r="BS172" i="22"/>
  <c r="BT172" i="22"/>
  <c r="BU172" i="22"/>
  <c r="BV172" i="22"/>
  <c r="Z171" i="22"/>
  <c r="AA171" i="22"/>
  <c r="AB171" i="22"/>
  <c r="AC171" i="22"/>
  <c r="AD171" i="22"/>
  <c r="AE171" i="22"/>
  <c r="AF171" i="22"/>
  <c r="AG171" i="22"/>
  <c r="AH171" i="22"/>
  <c r="AJ171" i="22"/>
  <c r="AK171" i="22"/>
  <c r="AL171" i="22"/>
  <c r="AM171" i="22"/>
  <c r="AN171" i="22"/>
  <c r="AO171" i="22"/>
  <c r="AP171" i="22"/>
  <c r="AQ171" i="22"/>
  <c r="AR171" i="22"/>
  <c r="AT171" i="22"/>
  <c r="AU171" i="22"/>
  <c r="AV171" i="22"/>
  <c r="AW171" i="22"/>
  <c r="AX171" i="22"/>
  <c r="AY171" i="22"/>
  <c r="AZ171" i="22"/>
  <c r="BA171" i="22"/>
  <c r="BB171" i="22"/>
  <c r="BD171" i="22"/>
  <c r="BE171" i="22"/>
  <c r="BF171" i="22"/>
  <c r="BG171" i="22"/>
  <c r="BH171" i="22"/>
  <c r="BI171" i="22"/>
  <c r="BJ171" i="22"/>
  <c r="BK171" i="22"/>
  <c r="BL171" i="22"/>
  <c r="BN171" i="22"/>
  <c r="BO171" i="22"/>
  <c r="BP171" i="22"/>
  <c r="BQ171" i="22"/>
  <c r="BR171" i="22"/>
  <c r="BS171" i="22"/>
  <c r="BT171" i="22"/>
  <c r="BU171" i="22"/>
  <c r="BV171" i="22"/>
  <c r="Z170" i="22"/>
  <c r="AA170" i="22"/>
  <c r="AB170" i="22"/>
  <c r="AC170" i="22"/>
  <c r="AD170" i="22"/>
  <c r="AE170" i="22"/>
  <c r="AF170" i="22"/>
  <c r="AG170" i="22"/>
  <c r="AH170" i="22"/>
  <c r="AJ170" i="22"/>
  <c r="AK170" i="22"/>
  <c r="AL170" i="22"/>
  <c r="AM170" i="22"/>
  <c r="AN170" i="22"/>
  <c r="AO170" i="22"/>
  <c r="AP170" i="22"/>
  <c r="AQ170" i="22"/>
  <c r="AR170" i="22"/>
  <c r="AT170" i="22"/>
  <c r="AU170" i="22"/>
  <c r="AV170" i="22"/>
  <c r="AW170" i="22"/>
  <c r="AX170" i="22"/>
  <c r="AY170" i="22"/>
  <c r="AZ170" i="22"/>
  <c r="BA170" i="22"/>
  <c r="BB170" i="22"/>
  <c r="BD170" i="22"/>
  <c r="BE170" i="22"/>
  <c r="BF170" i="22"/>
  <c r="BG170" i="22"/>
  <c r="BH170" i="22"/>
  <c r="BI170" i="22"/>
  <c r="BJ170" i="22"/>
  <c r="BK170" i="22"/>
  <c r="BL170" i="22"/>
  <c r="BN170" i="22"/>
  <c r="BO170" i="22"/>
  <c r="BP170" i="22"/>
  <c r="BQ170" i="22"/>
  <c r="BR170" i="22"/>
  <c r="BS170" i="22"/>
  <c r="BT170" i="22"/>
  <c r="BU170" i="22"/>
  <c r="BV170" i="22"/>
  <c r="AH12" i="22"/>
  <c r="AG12" i="22"/>
  <c r="AF12" i="22"/>
  <c r="AE12" i="22"/>
  <c r="AD12" i="22"/>
  <c r="AC12" i="22"/>
  <c r="AB12" i="22"/>
  <c r="AA12" i="22"/>
  <c r="Z12" i="22"/>
  <c r="R12" i="22" s="1" a="1"/>
  <c r="R12" i="22" s="1"/>
  <c r="BO12" i="22"/>
  <c r="BP12" i="22"/>
  <c r="BQ12" i="22"/>
  <c r="BR12" i="22"/>
  <c r="BS12" i="22"/>
  <c r="BT12" i="22"/>
  <c r="BU12" i="22"/>
  <c r="BV12" i="22"/>
  <c r="BN12" i="22"/>
  <c r="V12" i="22" s="1" a="1"/>
  <c r="V12" i="22" s="1"/>
  <c r="BE12" i="22"/>
  <c r="BF12" i="22"/>
  <c r="BG12" i="22"/>
  <c r="BH12" i="22"/>
  <c r="BI12" i="22"/>
  <c r="BJ12" i="22"/>
  <c r="BK12" i="22"/>
  <c r="BL12" i="22"/>
  <c r="BD12" i="22"/>
  <c r="U12" i="22" s="1" a="1"/>
  <c r="U12" i="22" s="1"/>
  <c r="AU12" i="22"/>
  <c r="AV12" i="22"/>
  <c r="AW12" i="22"/>
  <c r="AX12" i="22"/>
  <c r="AY12" i="22"/>
  <c r="AZ12" i="22"/>
  <c r="BA12" i="22"/>
  <c r="BB12" i="22"/>
  <c r="AT12" i="22"/>
  <c r="T12" i="22" s="1" a="1"/>
  <c r="T12" i="22" s="1"/>
  <c r="AK12" i="22"/>
  <c r="AL12" i="22"/>
  <c r="AM12" i="22"/>
  <c r="AN12" i="22"/>
  <c r="AO12" i="22"/>
  <c r="AP12" i="22"/>
  <c r="AQ12" i="22"/>
  <c r="AR12" i="22"/>
  <c r="AJ12" i="22"/>
  <c r="S12" i="22" s="1" a="1"/>
  <c r="S12" i="22" s="1"/>
  <c r="Z160" i="22"/>
  <c r="AA160" i="22"/>
  <c r="AB160" i="22"/>
  <c r="AC160" i="22"/>
  <c r="AD160" i="22"/>
  <c r="AE160" i="22"/>
  <c r="AF160" i="22"/>
  <c r="AG160" i="22"/>
  <c r="AH160" i="22"/>
  <c r="BN160" i="22"/>
  <c r="BO160" i="22"/>
  <c r="BP160" i="22"/>
  <c r="BQ160" i="22"/>
  <c r="BR160" i="22"/>
  <c r="BS160" i="22"/>
  <c r="BT160" i="22"/>
  <c r="BU160" i="22"/>
  <c r="BV160" i="22"/>
  <c r="BD160" i="22"/>
  <c r="BE160" i="22"/>
  <c r="BF160" i="22"/>
  <c r="BG160" i="22"/>
  <c r="BH160" i="22"/>
  <c r="BI160" i="22"/>
  <c r="BJ160" i="22"/>
  <c r="BK160" i="22"/>
  <c r="BL160" i="22"/>
  <c r="AT160" i="22"/>
  <c r="AU160" i="22"/>
  <c r="AV160" i="22"/>
  <c r="AW160" i="22"/>
  <c r="AX160" i="22"/>
  <c r="AY160" i="22"/>
  <c r="AZ160" i="22"/>
  <c r="BA160" i="22"/>
  <c r="BB160" i="22"/>
  <c r="AJ160" i="22"/>
  <c r="AK160" i="22"/>
  <c r="AL160" i="22"/>
  <c r="AM160" i="22"/>
  <c r="AN160" i="22"/>
  <c r="AO160" i="22"/>
  <c r="AP160" i="22"/>
  <c r="AQ160" i="22"/>
  <c r="AR160" i="22"/>
  <c r="Z159" i="22"/>
  <c r="R159" i="22" s="1" a="1"/>
  <c r="R159" i="22" s="1"/>
  <c r="AA159" i="22"/>
  <c r="AB159" i="22"/>
  <c r="AC159" i="22"/>
  <c r="AD159" i="22"/>
  <c r="AE159" i="22"/>
  <c r="AF159" i="22"/>
  <c r="AG159" i="22"/>
  <c r="AH159" i="22"/>
  <c r="BN159" i="22"/>
  <c r="BO159" i="22"/>
  <c r="BP159" i="22"/>
  <c r="BQ159" i="22"/>
  <c r="BR159" i="22"/>
  <c r="BS159" i="22"/>
  <c r="BT159" i="22"/>
  <c r="BU159" i="22"/>
  <c r="BV159" i="22"/>
  <c r="BD159" i="22"/>
  <c r="U159" i="22" s="1" a="1"/>
  <c r="U159" i="22" s="1"/>
  <c r="BE159" i="22"/>
  <c r="BF159" i="22"/>
  <c r="BG159" i="22"/>
  <c r="BH159" i="22"/>
  <c r="BI159" i="22"/>
  <c r="BJ159" i="22"/>
  <c r="BK159" i="22"/>
  <c r="BL159" i="22"/>
  <c r="AT159" i="22"/>
  <c r="T159" i="22" s="1" a="1"/>
  <c r="T159" i="22" s="1"/>
  <c r="AU159" i="22"/>
  <c r="AV159" i="22"/>
  <c r="AW159" i="22"/>
  <c r="AX159" i="22"/>
  <c r="AY159" i="22"/>
  <c r="AZ159" i="22"/>
  <c r="BA159" i="22"/>
  <c r="BB159" i="22"/>
  <c r="AJ159" i="22"/>
  <c r="S159" i="22" s="1" a="1"/>
  <c r="S159" i="22" s="1"/>
  <c r="AK159" i="22"/>
  <c r="AL159" i="22"/>
  <c r="AM159" i="22"/>
  <c r="AN159" i="22"/>
  <c r="AO159" i="22"/>
  <c r="AP159" i="22"/>
  <c r="AQ159" i="22"/>
  <c r="AR159" i="22"/>
  <c r="Z158" i="22"/>
  <c r="R158" i="22" s="1" a="1"/>
  <c r="R158" i="22" s="1"/>
  <c r="AA158" i="22"/>
  <c r="AB158" i="22"/>
  <c r="AC158" i="22"/>
  <c r="AD158" i="22"/>
  <c r="AE158" i="22"/>
  <c r="AF158" i="22"/>
  <c r="AG158" i="22"/>
  <c r="AH158" i="22"/>
  <c r="BN158" i="22"/>
  <c r="BO158" i="22"/>
  <c r="BP158" i="22"/>
  <c r="BQ158" i="22"/>
  <c r="BR158" i="22"/>
  <c r="BS158" i="22"/>
  <c r="BT158" i="22"/>
  <c r="BU158" i="22"/>
  <c r="BV158" i="22"/>
  <c r="BD158" i="22"/>
  <c r="U158" i="22" s="1" a="1"/>
  <c r="U158" i="22" s="1"/>
  <c r="BE158" i="22"/>
  <c r="BF158" i="22"/>
  <c r="BG158" i="22"/>
  <c r="BH158" i="22"/>
  <c r="BI158" i="22"/>
  <c r="BJ158" i="22"/>
  <c r="BK158" i="22"/>
  <c r="BL158" i="22"/>
  <c r="AT158" i="22"/>
  <c r="T158" i="22" s="1" a="1"/>
  <c r="T158" i="22" s="1"/>
  <c r="AU158" i="22"/>
  <c r="AV158" i="22"/>
  <c r="AW158" i="22"/>
  <c r="AX158" i="22"/>
  <c r="AY158" i="22"/>
  <c r="AZ158" i="22"/>
  <c r="BA158" i="22"/>
  <c r="BB158" i="22"/>
  <c r="AJ158" i="22"/>
  <c r="S158" i="22" s="1" a="1"/>
  <c r="S158" i="22" s="1"/>
  <c r="AK158" i="22"/>
  <c r="AL158" i="22"/>
  <c r="AM158" i="22"/>
  <c r="AN158" i="22"/>
  <c r="AO158" i="22"/>
  <c r="AP158" i="22"/>
  <c r="AQ158" i="22"/>
  <c r="AR158" i="22"/>
  <c r="Z157" i="22"/>
  <c r="R157" i="22" s="1" a="1"/>
  <c r="R157" i="22" s="1"/>
  <c r="AA157" i="22"/>
  <c r="AB157" i="22"/>
  <c r="AC157" i="22"/>
  <c r="AD157" i="22"/>
  <c r="AE157" i="22"/>
  <c r="AF157" i="22"/>
  <c r="AG157" i="22"/>
  <c r="AH157" i="22"/>
  <c r="BN157" i="22"/>
  <c r="BO157" i="22"/>
  <c r="BP157" i="22"/>
  <c r="BQ157" i="22"/>
  <c r="BR157" i="22"/>
  <c r="BS157" i="22"/>
  <c r="BT157" i="22"/>
  <c r="BU157" i="22"/>
  <c r="BV157" i="22"/>
  <c r="BD157" i="22"/>
  <c r="U157" i="22" s="1" a="1"/>
  <c r="U157" i="22" s="1"/>
  <c r="BE157" i="22"/>
  <c r="BF157" i="22"/>
  <c r="BG157" i="22"/>
  <c r="BH157" i="22"/>
  <c r="BI157" i="22"/>
  <c r="BJ157" i="22"/>
  <c r="BK157" i="22"/>
  <c r="BL157" i="22"/>
  <c r="AT157" i="22"/>
  <c r="T157" i="22" s="1" a="1"/>
  <c r="T157" i="22" s="1"/>
  <c r="AU157" i="22"/>
  <c r="AV157" i="22"/>
  <c r="AW157" i="22"/>
  <c r="AX157" i="22"/>
  <c r="AY157" i="22"/>
  <c r="AZ157" i="22"/>
  <c r="BA157" i="22"/>
  <c r="BB157" i="22"/>
  <c r="AJ157" i="22"/>
  <c r="S157" i="22" s="1" a="1"/>
  <c r="S157" i="22" s="1"/>
  <c r="AK157" i="22"/>
  <c r="AL157" i="22"/>
  <c r="AM157" i="22"/>
  <c r="AN157" i="22"/>
  <c r="AO157" i="22"/>
  <c r="AP157" i="22"/>
  <c r="AQ157" i="22"/>
  <c r="AR157" i="22"/>
  <c r="Z156" i="22"/>
  <c r="R156" i="22" s="1" a="1"/>
  <c r="R156" i="22" s="1"/>
  <c r="AA156" i="22"/>
  <c r="AB156" i="22"/>
  <c r="AC156" i="22"/>
  <c r="AD156" i="22"/>
  <c r="AE156" i="22"/>
  <c r="AF156" i="22"/>
  <c r="AG156" i="22"/>
  <c r="AH156" i="22"/>
  <c r="BN156" i="22"/>
  <c r="BO156" i="22"/>
  <c r="BP156" i="22"/>
  <c r="BQ156" i="22"/>
  <c r="BR156" i="22"/>
  <c r="BS156" i="22"/>
  <c r="BT156" i="22"/>
  <c r="BU156" i="22"/>
  <c r="BV156" i="22"/>
  <c r="BD156" i="22"/>
  <c r="U156" i="22" s="1" a="1"/>
  <c r="U156" i="22" s="1"/>
  <c r="BE156" i="22"/>
  <c r="BF156" i="22"/>
  <c r="BG156" i="22"/>
  <c r="BH156" i="22"/>
  <c r="BI156" i="22"/>
  <c r="BJ156" i="22"/>
  <c r="BK156" i="22"/>
  <c r="BL156" i="22"/>
  <c r="AT156" i="22"/>
  <c r="T156" i="22" s="1" a="1"/>
  <c r="T156" i="22" s="1"/>
  <c r="AU156" i="22"/>
  <c r="AV156" i="22"/>
  <c r="AW156" i="22"/>
  <c r="AX156" i="22"/>
  <c r="AY156" i="22"/>
  <c r="AZ156" i="22"/>
  <c r="BA156" i="22"/>
  <c r="BB156" i="22"/>
  <c r="AJ156" i="22"/>
  <c r="S156" i="22" s="1" a="1"/>
  <c r="S156" i="22" s="1"/>
  <c r="AK156" i="22"/>
  <c r="AL156" i="22"/>
  <c r="AM156" i="22"/>
  <c r="AN156" i="22"/>
  <c r="AO156" i="22"/>
  <c r="AP156" i="22"/>
  <c r="AQ156" i="22"/>
  <c r="AR156" i="22"/>
  <c r="Z155" i="22"/>
  <c r="R155" i="22" s="1" a="1"/>
  <c r="R155" i="22" s="1"/>
  <c r="AA155" i="22"/>
  <c r="AB155" i="22"/>
  <c r="AC155" i="22"/>
  <c r="AD155" i="22"/>
  <c r="AE155" i="22"/>
  <c r="AF155" i="22"/>
  <c r="AG155" i="22"/>
  <c r="AH155" i="22"/>
  <c r="BN155" i="22"/>
  <c r="BO155" i="22"/>
  <c r="BP155" i="22"/>
  <c r="BQ155" i="22"/>
  <c r="BR155" i="22"/>
  <c r="BS155" i="22"/>
  <c r="BT155" i="22"/>
  <c r="BU155" i="22"/>
  <c r="BV155" i="22"/>
  <c r="BD155" i="22"/>
  <c r="U155" i="22" s="1" a="1"/>
  <c r="U155" i="22" s="1"/>
  <c r="BE155" i="22"/>
  <c r="BF155" i="22"/>
  <c r="BG155" i="22"/>
  <c r="BH155" i="22"/>
  <c r="BI155" i="22"/>
  <c r="BJ155" i="22"/>
  <c r="BK155" i="22"/>
  <c r="BL155" i="22"/>
  <c r="AT155" i="22"/>
  <c r="T155" i="22" s="1" a="1"/>
  <c r="T155" i="22" s="1"/>
  <c r="AU155" i="22"/>
  <c r="AV155" i="22"/>
  <c r="AW155" i="22"/>
  <c r="AX155" i="22"/>
  <c r="AY155" i="22"/>
  <c r="AZ155" i="22"/>
  <c r="BA155" i="22"/>
  <c r="BB155" i="22"/>
  <c r="AJ155" i="22"/>
  <c r="S155" i="22" s="1" a="1"/>
  <c r="S155" i="22" s="1"/>
  <c r="AK155" i="22"/>
  <c r="AL155" i="22"/>
  <c r="AM155" i="22"/>
  <c r="AN155" i="22"/>
  <c r="AO155" i="22"/>
  <c r="AP155" i="22"/>
  <c r="AQ155" i="22"/>
  <c r="AR155" i="22"/>
  <c r="Z154" i="22"/>
  <c r="R154" i="22" s="1" a="1"/>
  <c r="R154" i="22" s="1"/>
  <c r="AA154" i="22"/>
  <c r="AB154" i="22"/>
  <c r="AC154" i="22"/>
  <c r="AD154" i="22"/>
  <c r="AE154" i="22"/>
  <c r="AF154" i="22"/>
  <c r="AG154" i="22"/>
  <c r="AH154" i="22"/>
  <c r="BN154" i="22"/>
  <c r="BO154" i="22"/>
  <c r="BP154" i="22"/>
  <c r="BQ154" i="22"/>
  <c r="BR154" i="22"/>
  <c r="BS154" i="22"/>
  <c r="BT154" i="22"/>
  <c r="BU154" i="22"/>
  <c r="BV154" i="22"/>
  <c r="BD154" i="22"/>
  <c r="BE154" i="22"/>
  <c r="BF154" i="22"/>
  <c r="BG154" i="22"/>
  <c r="BH154" i="22"/>
  <c r="BI154" i="22"/>
  <c r="BJ154" i="22"/>
  <c r="BK154" i="22"/>
  <c r="BL154" i="22"/>
  <c r="AT154" i="22"/>
  <c r="T154" i="22" s="1" a="1"/>
  <c r="T154" i="22" s="1"/>
  <c r="AU154" i="22"/>
  <c r="AV154" i="22"/>
  <c r="AW154" i="22"/>
  <c r="AX154" i="22"/>
  <c r="AY154" i="22"/>
  <c r="AZ154" i="22"/>
  <c r="BA154" i="22"/>
  <c r="BB154" i="22"/>
  <c r="AJ154" i="22"/>
  <c r="S154" i="22" s="1" a="1"/>
  <c r="S154" i="22" s="1"/>
  <c r="AK154" i="22"/>
  <c r="AL154" i="22"/>
  <c r="AM154" i="22"/>
  <c r="AN154" i="22"/>
  <c r="AO154" i="22"/>
  <c r="AP154" i="22"/>
  <c r="AQ154" i="22"/>
  <c r="AR154" i="22"/>
  <c r="Z153" i="22"/>
  <c r="AA153" i="22"/>
  <c r="AB153" i="22"/>
  <c r="AC153" i="22"/>
  <c r="AD153" i="22"/>
  <c r="AE153" i="22"/>
  <c r="AF153" i="22"/>
  <c r="AG153" i="22"/>
  <c r="AH153" i="22"/>
  <c r="BN153" i="22"/>
  <c r="BO153" i="22"/>
  <c r="BP153" i="22"/>
  <c r="BQ153" i="22"/>
  <c r="BR153" i="22"/>
  <c r="BS153" i="22"/>
  <c r="BT153" i="22"/>
  <c r="BU153" i="22"/>
  <c r="BV153" i="22"/>
  <c r="BD153" i="22"/>
  <c r="BE153" i="22"/>
  <c r="BF153" i="22"/>
  <c r="BG153" i="22"/>
  <c r="BH153" i="22"/>
  <c r="BI153" i="22"/>
  <c r="BJ153" i="22"/>
  <c r="BK153" i="22"/>
  <c r="BL153" i="22"/>
  <c r="AT153" i="22"/>
  <c r="AU153" i="22"/>
  <c r="AV153" i="22"/>
  <c r="AW153" i="22"/>
  <c r="AX153" i="22"/>
  <c r="AY153" i="22"/>
  <c r="AZ153" i="22"/>
  <c r="BA153" i="22"/>
  <c r="BB153" i="22"/>
  <c r="AJ153" i="22"/>
  <c r="AK153" i="22"/>
  <c r="AL153" i="22"/>
  <c r="AM153" i="22"/>
  <c r="AN153" i="22"/>
  <c r="AO153" i="22"/>
  <c r="AP153" i="22"/>
  <c r="AQ153" i="22"/>
  <c r="AR153" i="22"/>
  <c r="Z152" i="22"/>
  <c r="AA152" i="22"/>
  <c r="AB152" i="22"/>
  <c r="AC152" i="22"/>
  <c r="AD152" i="22"/>
  <c r="AE152" i="22"/>
  <c r="AF152" i="22"/>
  <c r="AG152" i="22"/>
  <c r="AH152" i="22"/>
  <c r="BN152" i="22"/>
  <c r="BO152" i="22"/>
  <c r="BP152" i="22"/>
  <c r="BQ152" i="22"/>
  <c r="BR152" i="22"/>
  <c r="BS152" i="22"/>
  <c r="BT152" i="22"/>
  <c r="BU152" i="22"/>
  <c r="BV152" i="22"/>
  <c r="BD152" i="22"/>
  <c r="BE152" i="22"/>
  <c r="BF152" i="22"/>
  <c r="BG152" i="22"/>
  <c r="BH152" i="22"/>
  <c r="BI152" i="22"/>
  <c r="BJ152" i="22"/>
  <c r="BK152" i="22"/>
  <c r="BL152" i="22"/>
  <c r="AT152" i="22"/>
  <c r="AU152" i="22"/>
  <c r="AV152" i="22"/>
  <c r="AW152" i="22"/>
  <c r="AX152" i="22"/>
  <c r="AY152" i="22"/>
  <c r="AZ152" i="22"/>
  <c r="BA152" i="22"/>
  <c r="BB152" i="22"/>
  <c r="AJ152" i="22"/>
  <c r="AK152" i="22"/>
  <c r="AL152" i="22"/>
  <c r="AM152" i="22"/>
  <c r="AN152" i="22"/>
  <c r="AO152" i="22"/>
  <c r="AP152" i="22"/>
  <c r="AQ152" i="22"/>
  <c r="AR152" i="22"/>
  <c r="Z151" i="22"/>
  <c r="AA151" i="22"/>
  <c r="AB151" i="22"/>
  <c r="AC151" i="22"/>
  <c r="AD151" i="22"/>
  <c r="AE151" i="22"/>
  <c r="AF151" i="22"/>
  <c r="AG151" i="22"/>
  <c r="AH151" i="22"/>
  <c r="BN151" i="22"/>
  <c r="BO151" i="22"/>
  <c r="BP151" i="22"/>
  <c r="BQ151" i="22"/>
  <c r="BR151" i="22"/>
  <c r="BS151" i="22"/>
  <c r="BT151" i="22"/>
  <c r="BU151" i="22"/>
  <c r="BV151" i="22"/>
  <c r="BD151" i="22"/>
  <c r="BE151" i="22"/>
  <c r="BF151" i="22"/>
  <c r="BG151" i="22"/>
  <c r="BH151" i="22"/>
  <c r="BI151" i="22"/>
  <c r="BJ151" i="22"/>
  <c r="BK151" i="22"/>
  <c r="BL151" i="22"/>
  <c r="AT151" i="22"/>
  <c r="AU151" i="22"/>
  <c r="AV151" i="22"/>
  <c r="AW151" i="22"/>
  <c r="AX151" i="22"/>
  <c r="AY151" i="22"/>
  <c r="AZ151" i="22"/>
  <c r="BA151" i="22"/>
  <c r="BB151" i="22"/>
  <c r="AJ151" i="22"/>
  <c r="AK151" i="22"/>
  <c r="AL151" i="22"/>
  <c r="AM151" i="22"/>
  <c r="AN151" i="22"/>
  <c r="AO151" i="22"/>
  <c r="AP151" i="22"/>
  <c r="AQ151" i="22"/>
  <c r="AR151" i="22"/>
  <c r="Z150" i="22"/>
  <c r="AA150" i="22"/>
  <c r="AB150" i="22"/>
  <c r="AC150" i="22"/>
  <c r="AD150" i="22"/>
  <c r="AE150" i="22"/>
  <c r="AF150" i="22"/>
  <c r="AG150" i="22"/>
  <c r="AH150" i="22"/>
  <c r="BN150" i="22"/>
  <c r="BO150" i="22"/>
  <c r="BP150" i="22"/>
  <c r="BQ150" i="22"/>
  <c r="BR150" i="22"/>
  <c r="BS150" i="22"/>
  <c r="BT150" i="22"/>
  <c r="BU150" i="22"/>
  <c r="BV150" i="22"/>
  <c r="BD150" i="22"/>
  <c r="BE150" i="22"/>
  <c r="BF150" i="22"/>
  <c r="BG150" i="22"/>
  <c r="BH150" i="22"/>
  <c r="BI150" i="22"/>
  <c r="BJ150" i="22"/>
  <c r="BK150" i="22"/>
  <c r="BL150" i="22"/>
  <c r="AT150" i="22"/>
  <c r="AU150" i="22"/>
  <c r="AV150" i="22"/>
  <c r="AW150" i="22"/>
  <c r="AX150" i="22"/>
  <c r="AY150" i="22"/>
  <c r="AZ150" i="22"/>
  <c r="BA150" i="22"/>
  <c r="BB150" i="22"/>
  <c r="AJ150" i="22"/>
  <c r="AK150" i="22"/>
  <c r="AL150" i="22"/>
  <c r="AM150" i="22"/>
  <c r="AN150" i="22"/>
  <c r="AO150" i="22"/>
  <c r="AP150" i="22"/>
  <c r="AQ150" i="22"/>
  <c r="AR150" i="22"/>
  <c r="Z149" i="22"/>
  <c r="R149" i="22" s="1" a="1"/>
  <c r="R149" i="22" s="1"/>
  <c r="AA149" i="22"/>
  <c r="AB149" i="22"/>
  <c r="AC149" i="22"/>
  <c r="AD149" i="22"/>
  <c r="AE149" i="22"/>
  <c r="AF149" i="22"/>
  <c r="AG149" i="22"/>
  <c r="AH149" i="22"/>
  <c r="BN149" i="22"/>
  <c r="BO149" i="22"/>
  <c r="BP149" i="22"/>
  <c r="BQ149" i="22"/>
  <c r="BR149" i="22"/>
  <c r="BS149" i="22"/>
  <c r="BT149" i="22"/>
  <c r="BU149" i="22"/>
  <c r="BV149" i="22"/>
  <c r="BD149" i="22"/>
  <c r="U149" i="22" s="1" a="1"/>
  <c r="U149" i="22" s="1"/>
  <c r="BE149" i="22"/>
  <c r="BF149" i="22"/>
  <c r="BG149" i="22"/>
  <c r="BH149" i="22"/>
  <c r="BI149" i="22"/>
  <c r="BJ149" i="22"/>
  <c r="BK149" i="22"/>
  <c r="BL149" i="22"/>
  <c r="AT149" i="22"/>
  <c r="T149" i="22" s="1" a="1"/>
  <c r="T149" i="22" s="1"/>
  <c r="AU149" i="22"/>
  <c r="AV149" i="22"/>
  <c r="AW149" i="22"/>
  <c r="AX149" i="22"/>
  <c r="AY149" i="22"/>
  <c r="AZ149" i="22"/>
  <c r="BA149" i="22"/>
  <c r="BB149" i="22"/>
  <c r="AJ149" i="22"/>
  <c r="S149" i="22" s="1" a="1"/>
  <c r="S149" i="22" s="1"/>
  <c r="AK149" i="22"/>
  <c r="AL149" i="22"/>
  <c r="AM149" i="22"/>
  <c r="AN149" i="22"/>
  <c r="AO149" i="22"/>
  <c r="AP149" i="22"/>
  <c r="AQ149" i="22"/>
  <c r="AR149" i="22"/>
  <c r="Z148" i="22"/>
  <c r="R148" i="22" s="1" a="1"/>
  <c r="R148" i="22" s="1"/>
  <c r="AA148" i="22"/>
  <c r="AB148" i="22"/>
  <c r="AC148" i="22"/>
  <c r="AD148" i="22"/>
  <c r="AE148" i="22"/>
  <c r="AF148" i="22"/>
  <c r="AG148" i="22"/>
  <c r="AH148" i="22"/>
  <c r="BN148" i="22"/>
  <c r="BO148" i="22"/>
  <c r="BP148" i="22"/>
  <c r="BQ148" i="22"/>
  <c r="BR148" i="22"/>
  <c r="BS148" i="22"/>
  <c r="BT148" i="22"/>
  <c r="BU148" i="22"/>
  <c r="BV148" i="22"/>
  <c r="BD148" i="22"/>
  <c r="BE148" i="22"/>
  <c r="BF148" i="22"/>
  <c r="BG148" i="22"/>
  <c r="BH148" i="22"/>
  <c r="BI148" i="22"/>
  <c r="BJ148" i="22"/>
  <c r="BK148" i="22"/>
  <c r="BL148" i="22"/>
  <c r="AT148" i="22"/>
  <c r="T148" i="22" s="1" a="1"/>
  <c r="T148" i="22" s="1"/>
  <c r="AU148" i="22"/>
  <c r="AV148" i="22"/>
  <c r="AW148" i="22"/>
  <c r="AX148" i="22"/>
  <c r="AY148" i="22"/>
  <c r="AZ148" i="22"/>
  <c r="BA148" i="22"/>
  <c r="BB148" i="22"/>
  <c r="AJ148" i="22"/>
  <c r="S148" i="22" s="1" a="1"/>
  <c r="S148" i="22" s="1"/>
  <c r="AK148" i="22"/>
  <c r="AL148" i="22"/>
  <c r="AM148" i="22"/>
  <c r="AN148" i="22"/>
  <c r="AO148" i="22"/>
  <c r="AP148" i="22"/>
  <c r="AQ148" i="22"/>
  <c r="AR148" i="22"/>
  <c r="Z147" i="22"/>
  <c r="R147" i="22" s="1" a="1"/>
  <c r="R147" i="22" s="1"/>
  <c r="AA147" i="22"/>
  <c r="AB147" i="22"/>
  <c r="AC147" i="22"/>
  <c r="AD147" i="22"/>
  <c r="AE147" i="22"/>
  <c r="AF147" i="22"/>
  <c r="AG147" i="22"/>
  <c r="AH147" i="22"/>
  <c r="BN147" i="22"/>
  <c r="BO147" i="22"/>
  <c r="BP147" i="22"/>
  <c r="BQ147" i="22"/>
  <c r="BR147" i="22"/>
  <c r="BS147" i="22"/>
  <c r="BT147" i="22"/>
  <c r="BU147" i="22"/>
  <c r="BV147" i="22"/>
  <c r="BD147" i="22"/>
  <c r="BE147" i="22"/>
  <c r="BF147" i="22"/>
  <c r="BG147" i="22"/>
  <c r="BH147" i="22"/>
  <c r="BI147" i="22"/>
  <c r="BJ147" i="22"/>
  <c r="BK147" i="22"/>
  <c r="BL147" i="22"/>
  <c r="AT147" i="22"/>
  <c r="T147" i="22" s="1" a="1"/>
  <c r="T147" i="22" s="1"/>
  <c r="AU147" i="22"/>
  <c r="AV147" i="22"/>
  <c r="AW147" i="22"/>
  <c r="AX147" i="22"/>
  <c r="AY147" i="22"/>
  <c r="AZ147" i="22"/>
  <c r="BA147" i="22"/>
  <c r="BB147" i="22"/>
  <c r="AJ147" i="22"/>
  <c r="S147" i="22" s="1" a="1"/>
  <c r="S147" i="22" s="1"/>
  <c r="AK147" i="22"/>
  <c r="AL147" i="22"/>
  <c r="AM147" i="22"/>
  <c r="AN147" i="22"/>
  <c r="AO147" i="22"/>
  <c r="AP147" i="22"/>
  <c r="AQ147" i="22"/>
  <c r="AR147" i="22"/>
  <c r="Z146" i="22"/>
  <c r="AA146" i="22"/>
  <c r="AB146" i="22"/>
  <c r="AC146" i="22"/>
  <c r="AD146" i="22"/>
  <c r="AE146" i="22"/>
  <c r="AF146" i="22"/>
  <c r="AG146" i="22"/>
  <c r="AH146" i="22"/>
  <c r="BN146" i="22"/>
  <c r="BO146" i="22"/>
  <c r="BP146" i="22"/>
  <c r="BQ146" i="22"/>
  <c r="BR146" i="22"/>
  <c r="BS146" i="22"/>
  <c r="BT146" i="22"/>
  <c r="BU146" i="22"/>
  <c r="BV146" i="22"/>
  <c r="BD146" i="22"/>
  <c r="BE146" i="22"/>
  <c r="BF146" i="22"/>
  <c r="BG146" i="22"/>
  <c r="BH146" i="22"/>
  <c r="BI146" i="22"/>
  <c r="BJ146" i="22"/>
  <c r="BK146" i="22"/>
  <c r="BL146" i="22"/>
  <c r="AT146" i="22"/>
  <c r="AU146" i="22"/>
  <c r="AV146" i="22"/>
  <c r="AW146" i="22"/>
  <c r="AX146" i="22"/>
  <c r="AY146" i="22"/>
  <c r="AZ146" i="22"/>
  <c r="BA146" i="22"/>
  <c r="BB146" i="22"/>
  <c r="AJ146" i="22"/>
  <c r="AK146" i="22"/>
  <c r="AL146" i="22"/>
  <c r="AM146" i="22"/>
  <c r="AN146" i="22"/>
  <c r="AO146" i="22"/>
  <c r="AP146" i="22"/>
  <c r="AQ146" i="22"/>
  <c r="AR146" i="22"/>
  <c r="Z145" i="22"/>
  <c r="AA145" i="22"/>
  <c r="AB145" i="22"/>
  <c r="AC145" i="22"/>
  <c r="AD145" i="22"/>
  <c r="AE145" i="22"/>
  <c r="AF145" i="22"/>
  <c r="AG145" i="22"/>
  <c r="AH145" i="22"/>
  <c r="BN145" i="22"/>
  <c r="BO145" i="22"/>
  <c r="BP145" i="22"/>
  <c r="BQ145" i="22"/>
  <c r="BR145" i="22"/>
  <c r="BS145" i="22"/>
  <c r="BT145" i="22"/>
  <c r="BU145" i="22"/>
  <c r="BV145" i="22"/>
  <c r="BD145" i="22"/>
  <c r="BE145" i="22"/>
  <c r="BF145" i="22"/>
  <c r="BG145" i="22"/>
  <c r="BH145" i="22"/>
  <c r="BI145" i="22"/>
  <c r="BJ145" i="22"/>
  <c r="BK145" i="22"/>
  <c r="BL145" i="22"/>
  <c r="AT145" i="22"/>
  <c r="AU145" i="22"/>
  <c r="AV145" i="22"/>
  <c r="AW145" i="22"/>
  <c r="AX145" i="22"/>
  <c r="AY145" i="22"/>
  <c r="AZ145" i="22"/>
  <c r="BA145" i="22"/>
  <c r="BB145" i="22"/>
  <c r="AJ145" i="22"/>
  <c r="AK145" i="22"/>
  <c r="AL145" i="22"/>
  <c r="AM145" i="22"/>
  <c r="AN145" i="22"/>
  <c r="AO145" i="22"/>
  <c r="AP145" i="22"/>
  <c r="AQ145" i="22"/>
  <c r="AR145" i="22"/>
  <c r="Z144" i="22"/>
  <c r="R144" i="22" s="1" a="1"/>
  <c r="R144" i="22" s="1"/>
  <c r="AA144" i="22"/>
  <c r="AB144" i="22"/>
  <c r="AC144" i="22"/>
  <c r="AD144" i="22"/>
  <c r="AE144" i="22"/>
  <c r="AF144" i="22"/>
  <c r="AG144" i="22"/>
  <c r="AH144" i="22"/>
  <c r="BN144" i="22"/>
  <c r="BO144" i="22"/>
  <c r="BP144" i="22"/>
  <c r="BQ144" i="22"/>
  <c r="BR144" i="22"/>
  <c r="BS144" i="22"/>
  <c r="BT144" i="22"/>
  <c r="BU144" i="22"/>
  <c r="BV144" i="22"/>
  <c r="BD144" i="22"/>
  <c r="BE144" i="22"/>
  <c r="BF144" i="22"/>
  <c r="BG144" i="22"/>
  <c r="BH144" i="22"/>
  <c r="BI144" i="22"/>
  <c r="BJ144" i="22"/>
  <c r="BK144" i="22"/>
  <c r="BL144" i="22"/>
  <c r="AT144" i="22"/>
  <c r="T144" i="22" s="1" a="1"/>
  <c r="T144" i="22" s="1"/>
  <c r="AU144" i="22"/>
  <c r="AV144" i="22"/>
  <c r="AW144" i="22"/>
  <c r="AX144" i="22"/>
  <c r="AY144" i="22"/>
  <c r="AZ144" i="22"/>
  <c r="BA144" i="22"/>
  <c r="BB144" i="22"/>
  <c r="AJ144" i="22"/>
  <c r="S144" i="22" s="1" a="1"/>
  <c r="S144" i="22" s="1"/>
  <c r="AK144" i="22"/>
  <c r="AL144" i="22"/>
  <c r="AM144" i="22"/>
  <c r="AN144" i="22"/>
  <c r="AO144" i="22"/>
  <c r="AP144" i="22"/>
  <c r="AQ144" i="22"/>
  <c r="AR144" i="22"/>
  <c r="Z143" i="22"/>
  <c r="AA143" i="22"/>
  <c r="AB143" i="22"/>
  <c r="AC143" i="22"/>
  <c r="AD143" i="22"/>
  <c r="AE143" i="22"/>
  <c r="AF143" i="22"/>
  <c r="AG143" i="22"/>
  <c r="AH143" i="22"/>
  <c r="BN143" i="22"/>
  <c r="BO143" i="22"/>
  <c r="BP143" i="22"/>
  <c r="BQ143" i="22"/>
  <c r="BR143" i="22"/>
  <c r="BS143" i="22"/>
  <c r="BT143" i="22"/>
  <c r="BU143" i="22"/>
  <c r="BV143" i="22"/>
  <c r="BD143" i="22"/>
  <c r="BE143" i="22"/>
  <c r="BF143" i="22"/>
  <c r="BG143" i="22"/>
  <c r="BH143" i="22"/>
  <c r="BI143" i="22"/>
  <c r="BJ143" i="22"/>
  <c r="BK143" i="22"/>
  <c r="BL143" i="22"/>
  <c r="AT143" i="22"/>
  <c r="AU143" i="22"/>
  <c r="AV143" i="22"/>
  <c r="AW143" i="22"/>
  <c r="AX143" i="22"/>
  <c r="AY143" i="22"/>
  <c r="AZ143" i="22"/>
  <c r="BA143" i="22"/>
  <c r="BB143" i="22"/>
  <c r="AJ143" i="22"/>
  <c r="AK143" i="22"/>
  <c r="AL143" i="22"/>
  <c r="AM143" i="22"/>
  <c r="AN143" i="22"/>
  <c r="AO143" i="22"/>
  <c r="AP143" i="22"/>
  <c r="AQ143" i="22"/>
  <c r="AR143" i="22"/>
  <c r="Z142" i="22"/>
  <c r="AA142" i="22"/>
  <c r="AB142" i="22"/>
  <c r="AC142" i="22"/>
  <c r="AD142" i="22"/>
  <c r="AE142" i="22"/>
  <c r="AF142" i="22"/>
  <c r="AG142" i="22"/>
  <c r="AH142" i="22"/>
  <c r="BN142" i="22"/>
  <c r="BO142" i="22"/>
  <c r="BP142" i="22"/>
  <c r="BQ142" i="22"/>
  <c r="BR142" i="22"/>
  <c r="BS142" i="22"/>
  <c r="BT142" i="22"/>
  <c r="BU142" i="22"/>
  <c r="BV142" i="22"/>
  <c r="BD142" i="22"/>
  <c r="BE142" i="22"/>
  <c r="BF142" i="22"/>
  <c r="BG142" i="22"/>
  <c r="BH142" i="22"/>
  <c r="BI142" i="22"/>
  <c r="BJ142" i="22"/>
  <c r="BK142" i="22"/>
  <c r="BL142" i="22"/>
  <c r="AT142" i="22"/>
  <c r="AU142" i="22"/>
  <c r="AV142" i="22"/>
  <c r="AW142" i="22"/>
  <c r="AX142" i="22"/>
  <c r="AY142" i="22"/>
  <c r="AZ142" i="22"/>
  <c r="BA142" i="22"/>
  <c r="BB142" i="22"/>
  <c r="AJ142" i="22"/>
  <c r="AK142" i="22"/>
  <c r="AL142" i="22"/>
  <c r="AM142" i="22"/>
  <c r="AN142" i="22"/>
  <c r="AO142" i="22"/>
  <c r="AP142" i="22"/>
  <c r="AQ142" i="22"/>
  <c r="AR142" i="22"/>
  <c r="Z141" i="22"/>
  <c r="AA141" i="22"/>
  <c r="AB141" i="22"/>
  <c r="AC141" i="22"/>
  <c r="AD141" i="22"/>
  <c r="AE141" i="22"/>
  <c r="AF141" i="22"/>
  <c r="AG141" i="22"/>
  <c r="AH141" i="22"/>
  <c r="BN141" i="22"/>
  <c r="BO141" i="22"/>
  <c r="BP141" i="22"/>
  <c r="BQ141" i="22"/>
  <c r="BR141" i="22"/>
  <c r="BS141" i="22"/>
  <c r="BT141" i="22"/>
  <c r="BU141" i="22"/>
  <c r="BV141" i="22"/>
  <c r="BD141" i="22"/>
  <c r="BE141" i="22"/>
  <c r="BF141" i="22"/>
  <c r="BG141" i="22"/>
  <c r="BH141" i="22"/>
  <c r="BI141" i="22"/>
  <c r="BJ141" i="22"/>
  <c r="BK141" i="22"/>
  <c r="BL141" i="22"/>
  <c r="AT141" i="22"/>
  <c r="AU141" i="22"/>
  <c r="AV141" i="22"/>
  <c r="AW141" i="22"/>
  <c r="AX141" i="22"/>
  <c r="AY141" i="22"/>
  <c r="AZ141" i="22"/>
  <c r="BA141" i="22"/>
  <c r="BB141" i="22"/>
  <c r="AJ141" i="22"/>
  <c r="AK141" i="22"/>
  <c r="AL141" i="22"/>
  <c r="AM141" i="22"/>
  <c r="AN141" i="22"/>
  <c r="AO141" i="22"/>
  <c r="AP141" i="22"/>
  <c r="AQ141" i="22"/>
  <c r="AR141" i="22"/>
  <c r="Z140" i="22"/>
  <c r="R140" i="22" s="1" a="1"/>
  <c r="R140" i="22" s="1"/>
  <c r="AA140" i="22"/>
  <c r="AB140" i="22"/>
  <c r="AC140" i="22"/>
  <c r="AD140" i="22"/>
  <c r="AE140" i="22"/>
  <c r="AF140" i="22"/>
  <c r="AG140" i="22"/>
  <c r="AH140" i="22"/>
  <c r="BN140" i="22"/>
  <c r="BO140" i="22"/>
  <c r="BP140" i="22"/>
  <c r="BQ140" i="22"/>
  <c r="BR140" i="22"/>
  <c r="BS140" i="22"/>
  <c r="BT140" i="22"/>
  <c r="BU140" i="22"/>
  <c r="BV140" i="22"/>
  <c r="BD140" i="22"/>
  <c r="U140" i="22" s="1" a="1"/>
  <c r="U140" i="22" s="1"/>
  <c r="BE140" i="22"/>
  <c r="BF140" i="22"/>
  <c r="BG140" i="22"/>
  <c r="BH140" i="22"/>
  <c r="BI140" i="22"/>
  <c r="BJ140" i="22"/>
  <c r="BK140" i="22"/>
  <c r="BL140" i="22"/>
  <c r="AT140" i="22"/>
  <c r="T140" i="22" s="1" a="1"/>
  <c r="T140" i="22" s="1"/>
  <c r="AU140" i="22"/>
  <c r="AV140" i="22"/>
  <c r="AW140" i="22"/>
  <c r="AX140" i="22"/>
  <c r="AY140" i="22"/>
  <c r="AZ140" i="22"/>
  <c r="BA140" i="22"/>
  <c r="BB140" i="22"/>
  <c r="AJ140" i="22"/>
  <c r="S140" i="22" s="1" a="1"/>
  <c r="S140" i="22" s="1"/>
  <c r="AK140" i="22"/>
  <c r="AL140" i="22"/>
  <c r="AM140" i="22"/>
  <c r="AN140" i="22"/>
  <c r="AO140" i="22"/>
  <c r="AP140" i="22"/>
  <c r="AQ140" i="22"/>
  <c r="AR140" i="22"/>
  <c r="Z139" i="22"/>
  <c r="R139" i="22" s="1" a="1"/>
  <c r="R139" i="22" s="1"/>
  <c r="AA139" i="22"/>
  <c r="AB139" i="22"/>
  <c r="AC139" i="22"/>
  <c r="AD139" i="22"/>
  <c r="AE139" i="22"/>
  <c r="AF139" i="22"/>
  <c r="AG139" i="22"/>
  <c r="AH139" i="22"/>
  <c r="BN139" i="22"/>
  <c r="BO139" i="22"/>
  <c r="BP139" i="22"/>
  <c r="BQ139" i="22"/>
  <c r="BR139" i="22"/>
  <c r="BS139" i="22"/>
  <c r="BT139" i="22"/>
  <c r="BU139" i="22"/>
  <c r="BV139" i="22"/>
  <c r="BD139" i="22"/>
  <c r="U139" i="22" s="1" a="1"/>
  <c r="U139" i="22" s="1"/>
  <c r="BE139" i="22"/>
  <c r="BF139" i="22"/>
  <c r="BG139" i="22"/>
  <c r="BH139" i="22"/>
  <c r="BI139" i="22"/>
  <c r="BJ139" i="22"/>
  <c r="BK139" i="22"/>
  <c r="BL139" i="22"/>
  <c r="AT139" i="22"/>
  <c r="T139" i="22" s="1" a="1"/>
  <c r="T139" i="22" s="1"/>
  <c r="AU139" i="22"/>
  <c r="AV139" i="22"/>
  <c r="AW139" i="22"/>
  <c r="AX139" i="22"/>
  <c r="AY139" i="22"/>
  <c r="AZ139" i="22"/>
  <c r="BA139" i="22"/>
  <c r="BB139" i="22"/>
  <c r="AJ139" i="22"/>
  <c r="S139" i="22" s="1" a="1"/>
  <c r="S139" i="22" s="1"/>
  <c r="AK139" i="22"/>
  <c r="AL139" i="22"/>
  <c r="AM139" i="22"/>
  <c r="AN139" i="22"/>
  <c r="AO139" i="22"/>
  <c r="AP139" i="22"/>
  <c r="AQ139" i="22"/>
  <c r="AR139" i="22"/>
  <c r="Z138" i="22"/>
  <c r="R138" i="22" s="1" a="1"/>
  <c r="R138" i="22" s="1"/>
  <c r="AA138" i="22"/>
  <c r="AB138" i="22"/>
  <c r="AC138" i="22"/>
  <c r="AD138" i="22"/>
  <c r="AE138" i="22"/>
  <c r="AF138" i="22"/>
  <c r="AG138" i="22"/>
  <c r="AH138" i="22"/>
  <c r="BN138" i="22"/>
  <c r="BO138" i="22"/>
  <c r="BP138" i="22"/>
  <c r="BQ138" i="22"/>
  <c r="BR138" i="22"/>
  <c r="BS138" i="22"/>
  <c r="BT138" i="22"/>
  <c r="BU138" i="22"/>
  <c r="BV138" i="22"/>
  <c r="BD138" i="22"/>
  <c r="U138" i="22" s="1" a="1"/>
  <c r="U138" i="22" s="1"/>
  <c r="BE138" i="22"/>
  <c r="BF138" i="22"/>
  <c r="BG138" i="22"/>
  <c r="BH138" i="22"/>
  <c r="BI138" i="22"/>
  <c r="BJ138" i="22"/>
  <c r="BK138" i="22"/>
  <c r="BL138" i="22"/>
  <c r="AT138" i="22"/>
  <c r="T138" i="22" s="1" a="1"/>
  <c r="T138" i="22" s="1"/>
  <c r="AU138" i="22"/>
  <c r="AV138" i="22"/>
  <c r="AW138" i="22"/>
  <c r="AX138" i="22"/>
  <c r="AY138" i="22"/>
  <c r="AZ138" i="22"/>
  <c r="BA138" i="22"/>
  <c r="BB138" i="22"/>
  <c r="AJ138" i="22"/>
  <c r="S138" i="22" s="1" a="1"/>
  <c r="S138" i="22" s="1"/>
  <c r="AK138" i="22"/>
  <c r="AL138" i="22"/>
  <c r="AM138" i="22"/>
  <c r="AN138" i="22"/>
  <c r="AO138" i="22"/>
  <c r="AP138" i="22"/>
  <c r="AQ138" i="22"/>
  <c r="AR138" i="22"/>
  <c r="Z137" i="22"/>
  <c r="R137" i="22" s="1" a="1"/>
  <c r="R137" i="22" s="1"/>
  <c r="AA137" i="22"/>
  <c r="AB137" i="22"/>
  <c r="AC137" i="22"/>
  <c r="AD137" i="22"/>
  <c r="AE137" i="22"/>
  <c r="AF137" i="22"/>
  <c r="AG137" i="22"/>
  <c r="AH137" i="22"/>
  <c r="BN137" i="22"/>
  <c r="BO137" i="22"/>
  <c r="BP137" i="22"/>
  <c r="BQ137" i="22"/>
  <c r="BR137" i="22"/>
  <c r="BS137" i="22"/>
  <c r="BT137" i="22"/>
  <c r="BU137" i="22"/>
  <c r="BV137" i="22"/>
  <c r="BD137" i="22"/>
  <c r="U137" i="22" s="1" a="1"/>
  <c r="U137" i="22" s="1"/>
  <c r="BE137" i="22"/>
  <c r="BF137" i="22"/>
  <c r="BG137" i="22"/>
  <c r="BH137" i="22"/>
  <c r="BI137" i="22"/>
  <c r="BJ137" i="22"/>
  <c r="BK137" i="22"/>
  <c r="BL137" i="22"/>
  <c r="AT137" i="22"/>
  <c r="T137" i="22" s="1" a="1"/>
  <c r="T137" i="22" s="1"/>
  <c r="AU137" i="22"/>
  <c r="AV137" i="22"/>
  <c r="AW137" i="22"/>
  <c r="AX137" i="22"/>
  <c r="AY137" i="22"/>
  <c r="AZ137" i="22"/>
  <c r="BA137" i="22"/>
  <c r="BB137" i="22"/>
  <c r="AJ137" i="22"/>
  <c r="S137" i="22" s="1" a="1"/>
  <c r="S137" i="22" s="1"/>
  <c r="AK137" i="22"/>
  <c r="AL137" i="22"/>
  <c r="AM137" i="22"/>
  <c r="AN137" i="22"/>
  <c r="AO137" i="22"/>
  <c r="AP137" i="22"/>
  <c r="AQ137" i="22"/>
  <c r="AR137" i="22"/>
  <c r="Z136" i="22"/>
  <c r="AA136" i="22"/>
  <c r="AB136" i="22"/>
  <c r="AC136" i="22"/>
  <c r="AD136" i="22"/>
  <c r="AE136" i="22"/>
  <c r="AF136" i="22"/>
  <c r="AG136" i="22"/>
  <c r="AH136" i="22"/>
  <c r="BN136" i="22"/>
  <c r="BO136" i="22"/>
  <c r="BP136" i="22"/>
  <c r="BQ136" i="22"/>
  <c r="BR136" i="22"/>
  <c r="BS136" i="22"/>
  <c r="BT136" i="22"/>
  <c r="BU136" i="22"/>
  <c r="BV136" i="22"/>
  <c r="BD136" i="22"/>
  <c r="BE136" i="22"/>
  <c r="BF136" i="22"/>
  <c r="BG136" i="22"/>
  <c r="BH136" i="22"/>
  <c r="BI136" i="22"/>
  <c r="BJ136" i="22"/>
  <c r="BK136" i="22"/>
  <c r="BL136" i="22"/>
  <c r="AT136" i="22"/>
  <c r="AU136" i="22"/>
  <c r="AV136" i="22"/>
  <c r="AW136" i="22"/>
  <c r="AX136" i="22"/>
  <c r="AY136" i="22"/>
  <c r="AZ136" i="22"/>
  <c r="BA136" i="22"/>
  <c r="BB136" i="22"/>
  <c r="AJ136" i="22"/>
  <c r="AK136" i="22"/>
  <c r="AL136" i="22"/>
  <c r="AM136" i="22"/>
  <c r="AN136" i="22"/>
  <c r="AO136" i="22"/>
  <c r="AP136" i="22"/>
  <c r="AQ136" i="22"/>
  <c r="AR136" i="22"/>
  <c r="Z135" i="22"/>
  <c r="AA135" i="22"/>
  <c r="AB135" i="22"/>
  <c r="AC135" i="22"/>
  <c r="AD135" i="22"/>
  <c r="AE135" i="22"/>
  <c r="AF135" i="22"/>
  <c r="AG135" i="22"/>
  <c r="AH135" i="22"/>
  <c r="BN135" i="22"/>
  <c r="BO135" i="22"/>
  <c r="BP135" i="22"/>
  <c r="BQ135" i="22"/>
  <c r="BR135" i="22"/>
  <c r="BS135" i="22"/>
  <c r="BT135" i="22"/>
  <c r="BU135" i="22"/>
  <c r="BV135" i="22"/>
  <c r="BD135" i="22"/>
  <c r="BE135" i="22"/>
  <c r="BF135" i="22"/>
  <c r="BG135" i="22"/>
  <c r="BH135" i="22"/>
  <c r="BI135" i="22"/>
  <c r="BJ135" i="22"/>
  <c r="BK135" i="22"/>
  <c r="BL135" i="22"/>
  <c r="AT135" i="22"/>
  <c r="AU135" i="22"/>
  <c r="AV135" i="22"/>
  <c r="AW135" i="22"/>
  <c r="AX135" i="22"/>
  <c r="AY135" i="22"/>
  <c r="AZ135" i="22"/>
  <c r="BA135" i="22"/>
  <c r="BB135" i="22"/>
  <c r="AJ135" i="22"/>
  <c r="AK135" i="22"/>
  <c r="AL135" i="22"/>
  <c r="AM135" i="22"/>
  <c r="AN135" i="22"/>
  <c r="AO135" i="22"/>
  <c r="AP135" i="22"/>
  <c r="AQ135" i="22"/>
  <c r="AR135" i="22"/>
  <c r="Z134" i="22"/>
  <c r="AA134" i="22"/>
  <c r="AB134" i="22"/>
  <c r="AC134" i="22"/>
  <c r="AD134" i="22"/>
  <c r="AE134" i="22"/>
  <c r="AF134" i="22"/>
  <c r="AG134" i="22"/>
  <c r="AH134" i="22"/>
  <c r="BN134" i="22"/>
  <c r="BO134" i="22"/>
  <c r="BP134" i="22"/>
  <c r="BQ134" i="22"/>
  <c r="BR134" i="22"/>
  <c r="BS134" i="22"/>
  <c r="BT134" i="22"/>
  <c r="BU134" i="22"/>
  <c r="BV134" i="22"/>
  <c r="BD134" i="22"/>
  <c r="BE134" i="22"/>
  <c r="BF134" i="22"/>
  <c r="BG134" i="22"/>
  <c r="BH134" i="22"/>
  <c r="BI134" i="22"/>
  <c r="BJ134" i="22"/>
  <c r="BK134" i="22"/>
  <c r="BL134" i="22"/>
  <c r="AT134" i="22"/>
  <c r="AU134" i="22"/>
  <c r="AV134" i="22"/>
  <c r="AW134" i="22"/>
  <c r="AX134" i="22"/>
  <c r="AY134" i="22"/>
  <c r="AZ134" i="22"/>
  <c r="BA134" i="22"/>
  <c r="BB134" i="22"/>
  <c r="AJ134" i="22"/>
  <c r="AK134" i="22"/>
  <c r="AL134" i="22"/>
  <c r="AM134" i="22"/>
  <c r="AN134" i="22"/>
  <c r="AO134" i="22"/>
  <c r="AP134" i="22"/>
  <c r="AQ134" i="22"/>
  <c r="AR134" i="22"/>
  <c r="Z133" i="22"/>
  <c r="AA133" i="22"/>
  <c r="AB133" i="22"/>
  <c r="AC133" i="22"/>
  <c r="AD133" i="22"/>
  <c r="AE133" i="22"/>
  <c r="AF133" i="22"/>
  <c r="AG133" i="22"/>
  <c r="AH133" i="22"/>
  <c r="BN133" i="22"/>
  <c r="BO133" i="22"/>
  <c r="BP133" i="22"/>
  <c r="BQ133" i="22"/>
  <c r="BR133" i="22"/>
  <c r="BS133" i="22"/>
  <c r="BT133" i="22"/>
  <c r="BU133" i="22"/>
  <c r="BV133" i="22"/>
  <c r="BD133" i="22"/>
  <c r="BE133" i="22"/>
  <c r="BF133" i="22"/>
  <c r="BG133" i="22"/>
  <c r="BH133" i="22"/>
  <c r="BI133" i="22"/>
  <c r="BJ133" i="22"/>
  <c r="BK133" i="22"/>
  <c r="BL133" i="22"/>
  <c r="AT133" i="22"/>
  <c r="AU133" i="22"/>
  <c r="AV133" i="22"/>
  <c r="AW133" i="22"/>
  <c r="AX133" i="22"/>
  <c r="AY133" i="22"/>
  <c r="AZ133" i="22"/>
  <c r="BA133" i="22"/>
  <c r="BB133" i="22"/>
  <c r="AJ133" i="22"/>
  <c r="AK133" i="22"/>
  <c r="AL133" i="22"/>
  <c r="AM133" i="22"/>
  <c r="AN133" i="22"/>
  <c r="AO133" i="22"/>
  <c r="AP133" i="22"/>
  <c r="AQ133" i="22"/>
  <c r="AR133" i="22"/>
  <c r="Z132" i="22"/>
  <c r="AA132" i="22"/>
  <c r="AB132" i="22"/>
  <c r="AC132" i="22"/>
  <c r="AD132" i="22"/>
  <c r="AE132" i="22"/>
  <c r="AF132" i="22"/>
  <c r="AG132" i="22"/>
  <c r="AH132" i="22"/>
  <c r="BN132" i="22"/>
  <c r="BO132" i="22"/>
  <c r="BP132" i="22"/>
  <c r="BQ132" i="22"/>
  <c r="BR132" i="22"/>
  <c r="BS132" i="22"/>
  <c r="BT132" i="22"/>
  <c r="BU132" i="22"/>
  <c r="BV132" i="22"/>
  <c r="BD132" i="22"/>
  <c r="BE132" i="22"/>
  <c r="BF132" i="22"/>
  <c r="BG132" i="22"/>
  <c r="BH132" i="22"/>
  <c r="BI132" i="22"/>
  <c r="BJ132" i="22"/>
  <c r="BK132" i="22"/>
  <c r="BL132" i="22"/>
  <c r="AT132" i="22"/>
  <c r="AU132" i="22"/>
  <c r="AV132" i="22"/>
  <c r="AW132" i="22"/>
  <c r="AX132" i="22"/>
  <c r="AY132" i="22"/>
  <c r="AZ132" i="22"/>
  <c r="BA132" i="22"/>
  <c r="BB132" i="22"/>
  <c r="AJ132" i="22"/>
  <c r="AK132" i="22"/>
  <c r="AL132" i="22"/>
  <c r="AM132" i="22"/>
  <c r="AN132" i="22"/>
  <c r="AO132" i="22"/>
  <c r="AP132" i="22"/>
  <c r="AQ132" i="22"/>
  <c r="AR132" i="22"/>
  <c r="Z131" i="22"/>
  <c r="AA131" i="22"/>
  <c r="AB131" i="22"/>
  <c r="AC131" i="22"/>
  <c r="AD131" i="22"/>
  <c r="AE131" i="22"/>
  <c r="AF131" i="22"/>
  <c r="AG131" i="22"/>
  <c r="AH131" i="22"/>
  <c r="BN131" i="22"/>
  <c r="BO131" i="22"/>
  <c r="BP131" i="22"/>
  <c r="BQ131" i="22"/>
  <c r="BR131" i="22"/>
  <c r="BS131" i="22"/>
  <c r="BT131" i="22"/>
  <c r="BU131" i="22"/>
  <c r="BV131" i="22"/>
  <c r="BD131" i="22"/>
  <c r="BE131" i="22"/>
  <c r="BF131" i="22"/>
  <c r="BG131" i="22"/>
  <c r="BH131" i="22"/>
  <c r="BI131" i="22"/>
  <c r="BJ131" i="22"/>
  <c r="BK131" i="22"/>
  <c r="BL131" i="22"/>
  <c r="AT131" i="22"/>
  <c r="AU131" i="22"/>
  <c r="AV131" i="22"/>
  <c r="AW131" i="22"/>
  <c r="AX131" i="22"/>
  <c r="AY131" i="22"/>
  <c r="AZ131" i="22"/>
  <c r="BA131" i="22"/>
  <c r="BB131" i="22"/>
  <c r="AJ131" i="22"/>
  <c r="AK131" i="22"/>
  <c r="AL131" i="22"/>
  <c r="AM131" i="22"/>
  <c r="AN131" i="22"/>
  <c r="AO131" i="22"/>
  <c r="AP131" i="22"/>
  <c r="AQ131" i="22"/>
  <c r="AR131" i="22"/>
  <c r="Z130" i="22"/>
  <c r="AA130" i="22"/>
  <c r="AB130" i="22"/>
  <c r="AC130" i="22"/>
  <c r="AD130" i="22"/>
  <c r="AE130" i="22"/>
  <c r="AF130" i="22"/>
  <c r="AG130" i="22"/>
  <c r="AH130" i="22"/>
  <c r="BN130" i="22"/>
  <c r="BO130" i="22"/>
  <c r="BP130" i="22"/>
  <c r="BQ130" i="22"/>
  <c r="BR130" i="22"/>
  <c r="BS130" i="22"/>
  <c r="BT130" i="22"/>
  <c r="BU130" i="22"/>
  <c r="BV130" i="22"/>
  <c r="BD130" i="22"/>
  <c r="U130" i="22" s="1" a="1"/>
  <c r="U130" i="22" s="1"/>
  <c r="BE130" i="22"/>
  <c r="BF130" i="22"/>
  <c r="BG130" i="22"/>
  <c r="BH130" i="22"/>
  <c r="BI130" i="22"/>
  <c r="BJ130" i="22"/>
  <c r="BK130" i="22"/>
  <c r="BL130" i="22"/>
  <c r="AT130" i="22"/>
  <c r="T130" i="22" s="1" a="1"/>
  <c r="T130" i="22" s="1"/>
  <c r="AU130" i="22"/>
  <c r="AV130" i="22"/>
  <c r="AW130" i="22"/>
  <c r="AX130" i="22"/>
  <c r="AY130" i="22"/>
  <c r="AZ130" i="22"/>
  <c r="BA130" i="22"/>
  <c r="BB130" i="22"/>
  <c r="AJ130" i="22"/>
  <c r="AK130" i="22"/>
  <c r="AL130" i="22"/>
  <c r="AM130" i="22"/>
  <c r="AN130" i="22"/>
  <c r="AO130" i="22"/>
  <c r="AP130" i="22"/>
  <c r="AQ130" i="22"/>
  <c r="AR130" i="22"/>
  <c r="Z129" i="22"/>
  <c r="AA129" i="22"/>
  <c r="AB129" i="22"/>
  <c r="AC129" i="22"/>
  <c r="AD129" i="22"/>
  <c r="AE129" i="22"/>
  <c r="AF129" i="22"/>
  <c r="AG129" i="22"/>
  <c r="AH129" i="22"/>
  <c r="BN129" i="22"/>
  <c r="BO129" i="22"/>
  <c r="BP129" i="22"/>
  <c r="BQ129" i="22"/>
  <c r="BR129" i="22"/>
  <c r="BS129" i="22"/>
  <c r="BT129" i="22"/>
  <c r="BU129" i="22"/>
  <c r="BV129" i="22"/>
  <c r="BD129" i="22"/>
  <c r="U129" i="22" s="1" a="1"/>
  <c r="U129" i="22" s="1"/>
  <c r="BE129" i="22"/>
  <c r="BF129" i="22"/>
  <c r="BG129" i="22"/>
  <c r="BH129" i="22"/>
  <c r="BI129" i="22"/>
  <c r="BJ129" i="22"/>
  <c r="BK129" i="22"/>
  <c r="BL129" i="22"/>
  <c r="AT129" i="22"/>
  <c r="AU129" i="22"/>
  <c r="AV129" i="22"/>
  <c r="AW129" i="22"/>
  <c r="AX129" i="22"/>
  <c r="AY129" i="22"/>
  <c r="AZ129" i="22"/>
  <c r="BA129" i="22"/>
  <c r="BB129" i="22"/>
  <c r="AJ129" i="22"/>
  <c r="AK129" i="22"/>
  <c r="AL129" i="22"/>
  <c r="AM129" i="22"/>
  <c r="AN129" i="22"/>
  <c r="AO129" i="22"/>
  <c r="AP129" i="22"/>
  <c r="AQ129" i="22"/>
  <c r="AR129" i="22"/>
  <c r="Z128" i="22"/>
  <c r="AA128" i="22"/>
  <c r="AB128" i="22"/>
  <c r="AC128" i="22"/>
  <c r="AD128" i="22"/>
  <c r="AE128" i="22"/>
  <c r="AF128" i="22"/>
  <c r="AG128" i="22"/>
  <c r="AH128" i="22"/>
  <c r="BN128" i="22"/>
  <c r="BO128" i="22"/>
  <c r="BP128" i="22"/>
  <c r="BQ128" i="22"/>
  <c r="BR128" i="22"/>
  <c r="BS128" i="22"/>
  <c r="BT128" i="22"/>
  <c r="BU128" i="22"/>
  <c r="BV128" i="22"/>
  <c r="BD128" i="22"/>
  <c r="BE128" i="22"/>
  <c r="BF128" i="22"/>
  <c r="BG128" i="22"/>
  <c r="BH128" i="22"/>
  <c r="BI128" i="22"/>
  <c r="BJ128" i="22"/>
  <c r="BK128" i="22"/>
  <c r="BL128" i="22"/>
  <c r="AT128" i="22"/>
  <c r="AU128" i="22"/>
  <c r="AV128" i="22"/>
  <c r="AW128" i="22"/>
  <c r="AX128" i="22"/>
  <c r="AY128" i="22"/>
  <c r="AZ128" i="22"/>
  <c r="BA128" i="22"/>
  <c r="BB128" i="22"/>
  <c r="AJ128" i="22"/>
  <c r="AK128" i="22"/>
  <c r="AL128" i="22"/>
  <c r="AM128" i="22"/>
  <c r="AN128" i="22"/>
  <c r="AO128" i="22"/>
  <c r="AP128" i="22"/>
  <c r="AQ128" i="22"/>
  <c r="AR128" i="22"/>
  <c r="Z127" i="22"/>
  <c r="AA127" i="22"/>
  <c r="AB127" i="22"/>
  <c r="AC127" i="22"/>
  <c r="AD127" i="22"/>
  <c r="AE127" i="22"/>
  <c r="AF127" i="22"/>
  <c r="AG127" i="22"/>
  <c r="AH127" i="22"/>
  <c r="BN127" i="22"/>
  <c r="BO127" i="22"/>
  <c r="BP127" i="22"/>
  <c r="BQ127" i="22"/>
  <c r="BR127" i="22"/>
  <c r="BS127" i="22"/>
  <c r="BT127" i="22"/>
  <c r="BU127" i="22"/>
  <c r="BV127" i="22"/>
  <c r="BD127" i="22"/>
  <c r="U127" i="22" s="1" a="1"/>
  <c r="U127" i="22" s="1"/>
  <c r="BE127" i="22"/>
  <c r="BF127" i="22"/>
  <c r="BG127" i="22"/>
  <c r="BH127" i="22"/>
  <c r="BI127" i="22"/>
  <c r="BJ127" i="22"/>
  <c r="BK127" i="22"/>
  <c r="BL127" i="22"/>
  <c r="AT127" i="22"/>
  <c r="AU127" i="22"/>
  <c r="AV127" i="22"/>
  <c r="AW127" i="22"/>
  <c r="AX127" i="22"/>
  <c r="AY127" i="22"/>
  <c r="AZ127" i="22"/>
  <c r="BA127" i="22"/>
  <c r="BB127" i="22"/>
  <c r="AJ127" i="22"/>
  <c r="AK127" i="22"/>
  <c r="AL127" i="22"/>
  <c r="AM127" i="22"/>
  <c r="AN127" i="22"/>
  <c r="AO127" i="22"/>
  <c r="AP127" i="22"/>
  <c r="AQ127" i="22"/>
  <c r="AR127" i="22"/>
  <c r="Z126" i="22"/>
  <c r="R126" i="22" s="1" a="1"/>
  <c r="R126" i="22" s="1"/>
  <c r="AA126" i="22"/>
  <c r="AB126" i="22"/>
  <c r="AC126" i="22"/>
  <c r="AD126" i="22"/>
  <c r="AE126" i="22"/>
  <c r="AF126" i="22"/>
  <c r="AG126" i="22"/>
  <c r="AH126" i="22"/>
  <c r="BN126" i="22"/>
  <c r="BO126" i="22"/>
  <c r="BP126" i="22"/>
  <c r="BQ126" i="22"/>
  <c r="BR126" i="22"/>
  <c r="BS126" i="22"/>
  <c r="BT126" i="22"/>
  <c r="BU126" i="22"/>
  <c r="BV126" i="22"/>
  <c r="BD126" i="22"/>
  <c r="BE126" i="22"/>
  <c r="BF126" i="22"/>
  <c r="BG126" i="22"/>
  <c r="BH126" i="22"/>
  <c r="BI126" i="22"/>
  <c r="BJ126" i="22"/>
  <c r="BK126" i="22"/>
  <c r="BL126" i="22"/>
  <c r="AT126" i="22"/>
  <c r="AU126" i="22"/>
  <c r="AV126" i="22"/>
  <c r="AW126" i="22"/>
  <c r="AX126" i="22"/>
  <c r="AY126" i="22"/>
  <c r="AZ126" i="22"/>
  <c r="BA126" i="22"/>
  <c r="BB126" i="22"/>
  <c r="AJ126" i="22"/>
  <c r="AK126" i="22"/>
  <c r="AL126" i="22"/>
  <c r="AM126" i="22"/>
  <c r="AN126" i="22"/>
  <c r="AO126" i="22"/>
  <c r="AP126" i="22"/>
  <c r="AQ126" i="22"/>
  <c r="AR126" i="22"/>
  <c r="Z125" i="22"/>
  <c r="R125" i="22" s="1" a="1"/>
  <c r="R125" i="22" s="1"/>
  <c r="AA125" i="22"/>
  <c r="AB125" i="22"/>
  <c r="AC125" i="22"/>
  <c r="AD125" i="22"/>
  <c r="AE125" i="22"/>
  <c r="AF125" i="22"/>
  <c r="AG125" i="22"/>
  <c r="AH125" i="22"/>
  <c r="BN125" i="22"/>
  <c r="BO125" i="22"/>
  <c r="BP125" i="22"/>
  <c r="BQ125" i="22"/>
  <c r="BR125" i="22"/>
  <c r="BS125" i="22"/>
  <c r="BT125" i="22"/>
  <c r="BU125" i="22"/>
  <c r="BV125" i="22"/>
  <c r="BD125" i="22"/>
  <c r="BE125" i="22"/>
  <c r="BF125" i="22"/>
  <c r="BG125" i="22"/>
  <c r="BH125" i="22"/>
  <c r="BI125" i="22"/>
  <c r="BJ125" i="22"/>
  <c r="BK125" i="22"/>
  <c r="BL125" i="22"/>
  <c r="AT125" i="22"/>
  <c r="AU125" i="22"/>
  <c r="AV125" i="22"/>
  <c r="AW125" i="22"/>
  <c r="AX125" i="22"/>
  <c r="AY125" i="22"/>
  <c r="AZ125" i="22"/>
  <c r="BA125" i="22"/>
  <c r="BB125" i="22"/>
  <c r="AJ125" i="22"/>
  <c r="AK125" i="22"/>
  <c r="AL125" i="22"/>
  <c r="AM125" i="22"/>
  <c r="AN125" i="22"/>
  <c r="AO125" i="22"/>
  <c r="AP125" i="22"/>
  <c r="AQ125" i="22"/>
  <c r="AR125" i="22"/>
  <c r="Z124" i="22"/>
  <c r="AA124" i="22"/>
  <c r="AB124" i="22"/>
  <c r="AC124" i="22"/>
  <c r="AD124" i="22"/>
  <c r="AE124" i="22"/>
  <c r="AF124" i="22"/>
  <c r="AG124" i="22"/>
  <c r="AH124" i="22"/>
  <c r="BN124" i="22"/>
  <c r="BO124" i="22"/>
  <c r="BP124" i="22"/>
  <c r="BQ124" i="22"/>
  <c r="BR124" i="22"/>
  <c r="BS124" i="22"/>
  <c r="BT124" i="22"/>
  <c r="BU124" i="22"/>
  <c r="BV124" i="22"/>
  <c r="BD124" i="22"/>
  <c r="BE124" i="22"/>
  <c r="BF124" i="22"/>
  <c r="BG124" i="22"/>
  <c r="BH124" i="22"/>
  <c r="BI124" i="22"/>
  <c r="BJ124" i="22"/>
  <c r="BK124" i="22"/>
  <c r="BL124" i="22"/>
  <c r="AT124" i="22"/>
  <c r="AU124" i="22"/>
  <c r="AV124" i="22"/>
  <c r="AW124" i="22"/>
  <c r="AX124" i="22"/>
  <c r="AY124" i="22"/>
  <c r="AZ124" i="22"/>
  <c r="BA124" i="22"/>
  <c r="BB124" i="22"/>
  <c r="AJ124" i="22"/>
  <c r="AK124" i="22"/>
  <c r="AL124" i="22"/>
  <c r="AM124" i="22"/>
  <c r="AN124" i="22"/>
  <c r="AO124" i="22"/>
  <c r="AP124" i="22"/>
  <c r="AQ124" i="22"/>
  <c r="AR124" i="22"/>
  <c r="Z123" i="22"/>
  <c r="AA123" i="22"/>
  <c r="AB123" i="22"/>
  <c r="AC123" i="22"/>
  <c r="AD123" i="22"/>
  <c r="AE123" i="22"/>
  <c r="AF123" i="22"/>
  <c r="AG123" i="22"/>
  <c r="AH123" i="22"/>
  <c r="BN123" i="22"/>
  <c r="BO123" i="22"/>
  <c r="BP123" i="22"/>
  <c r="BQ123" i="22"/>
  <c r="BR123" i="22"/>
  <c r="BS123" i="22"/>
  <c r="BT123" i="22"/>
  <c r="BU123" i="22"/>
  <c r="BV123" i="22"/>
  <c r="BD123" i="22"/>
  <c r="BE123" i="22"/>
  <c r="BF123" i="22"/>
  <c r="BG123" i="22"/>
  <c r="BH123" i="22"/>
  <c r="BI123" i="22"/>
  <c r="BJ123" i="22"/>
  <c r="BK123" i="22"/>
  <c r="BL123" i="22"/>
  <c r="AT123" i="22"/>
  <c r="AU123" i="22"/>
  <c r="AV123" i="22"/>
  <c r="AW123" i="22"/>
  <c r="AX123" i="22"/>
  <c r="AY123" i="22"/>
  <c r="AZ123" i="22"/>
  <c r="BA123" i="22"/>
  <c r="BB123" i="22"/>
  <c r="AJ123" i="22"/>
  <c r="AK123" i="22"/>
  <c r="AL123" i="22"/>
  <c r="AM123" i="22"/>
  <c r="AN123" i="22"/>
  <c r="AO123" i="22"/>
  <c r="AP123" i="22"/>
  <c r="AQ123" i="22"/>
  <c r="AR123" i="22"/>
  <c r="Z122" i="22"/>
  <c r="R122" i="22" s="1" a="1"/>
  <c r="R122" i="22" s="1"/>
  <c r="AA122" i="22"/>
  <c r="AB122" i="22"/>
  <c r="AC122" i="22"/>
  <c r="AD122" i="22"/>
  <c r="AE122" i="22"/>
  <c r="AF122" i="22"/>
  <c r="AG122" i="22"/>
  <c r="AH122" i="22"/>
  <c r="BN122" i="22"/>
  <c r="BO122" i="22"/>
  <c r="BP122" i="22"/>
  <c r="BQ122" i="22"/>
  <c r="BR122" i="22"/>
  <c r="BS122" i="22"/>
  <c r="BT122" i="22"/>
  <c r="BU122" i="22"/>
  <c r="BV122" i="22"/>
  <c r="BD122" i="22"/>
  <c r="U122" i="22" s="1" a="1"/>
  <c r="U122" i="22" s="1"/>
  <c r="BE122" i="22"/>
  <c r="BF122" i="22"/>
  <c r="BG122" i="22"/>
  <c r="BH122" i="22"/>
  <c r="BI122" i="22"/>
  <c r="BJ122" i="22"/>
  <c r="BK122" i="22"/>
  <c r="BL122" i="22"/>
  <c r="AT122" i="22"/>
  <c r="T122" i="22" s="1" a="1"/>
  <c r="T122" i="22" s="1"/>
  <c r="AU122" i="22"/>
  <c r="AV122" i="22"/>
  <c r="AW122" i="22"/>
  <c r="AX122" i="22"/>
  <c r="AY122" i="22"/>
  <c r="AZ122" i="22"/>
  <c r="BA122" i="22"/>
  <c r="BB122" i="22"/>
  <c r="AJ122" i="22"/>
  <c r="S122" i="22" s="1" a="1"/>
  <c r="S122" i="22" s="1"/>
  <c r="AK122" i="22"/>
  <c r="AL122" i="22"/>
  <c r="AM122" i="22"/>
  <c r="AN122" i="22"/>
  <c r="AO122" i="22"/>
  <c r="AP122" i="22"/>
  <c r="AQ122" i="22"/>
  <c r="AR122" i="22"/>
  <c r="Z121" i="22"/>
  <c r="AA121" i="22"/>
  <c r="AB121" i="22"/>
  <c r="AC121" i="22"/>
  <c r="AD121" i="22"/>
  <c r="AE121" i="22"/>
  <c r="AF121" i="22"/>
  <c r="AG121" i="22"/>
  <c r="AH121" i="22"/>
  <c r="BN121" i="22"/>
  <c r="BO121" i="22"/>
  <c r="BP121" i="22"/>
  <c r="BQ121" i="22"/>
  <c r="BR121" i="22"/>
  <c r="BS121" i="22"/>
  <c r="BT121" i="22"/>
  <c r="BU121" i="22"/>
  <c r="BV121" i="22"/>
  <c r="BD121" i="22"/>
  <c r="BE121" i="22"/>
  <c r="BF121" i="22"/>
  <c r="BG121" i="22"/>
  <c r="BH121" i="22"/>
  <c r="BI121" i="22"/>
  <c r="BJ121" i="22"/>
  <c r="BK121" i="22"/>
  <c r="BL121" i="22"/>
  <c r="AT121" i="22"/>
  <c r="AU121" i="22"/>
  <c r="AV121" i="22"/>
  <c r="AW121" i="22"/>
  <c r="AX121" i="22"/>
  <c r="AY121" i="22"/>
  <c r="AZ121" i="22"/>
  <c r="BA121" i="22"/>
  <c r="BB121" i="22"/>
  <c r="AJ121" i="22"/>
  <c r="AK121" i="22"/>
  <c r="AL121" i="22"/>
  <c r="AM121" i="22"/>
  <c r="AN121" i="22"/>
  <c r="AO121" i="22"/>
  <c r="AP121" i="22"/>
  <c r="AQ121" i="22"/>
  <c r="AR121" i="22"/>
  <c r="Z120" i="22"/>
  <c r="R120" i="22" s="1" a="1"/>
  <c r="R120" i="22" s="1"/>
  <c r="AA120" i="22"/>
  <c r="AB120" i="22"/>
  <c r="AC120" i="22"/>
  <c r="AD120" i="22"/>
  <c r="AE120" i="22"/>
  <c r="AF120" i="22"/>
  <c r="AG120" i="22"/>
  <c r="AH120" i="22"/>
  <c r="BN120" i="22"/>
  <c r="BO120" i="22"/>
  <c r="BP120" i="22"/>
  <c r="BQ120" i="22"/>
  <c r="BR120" i="22"/>
  <c r="BS120" i="22"/>
  <c r="BT120" i="22"/>
  <c r="BU120" i="22"/>
  <c r="BV120" i="22"/>
  <c r="BD120" i="22"/>
  <c r="U120" i="22" s="1" a="1"/>
  <c r="U120" i="22" s="1"/>
  <c r="BE120" i="22"/>
  <c r="BF120" i="22"/>
  <c r="BG120" i="22"/>
  <c r="BH120" i="22"/>
  <c r="BI120" i="22"/>
  <c r="BJ120" i="22"/>
  <c r="BK120" i="22"/>
  <c r="BL120" i="22"/>
  <c r="AT120" i="22"/>
  <c r="T120" i="22" s="1" a="1"/>
  <c r="T120" i="22" s="1"/>
  <c r="AU120" i="22"/>
  <c r="AV120" i="22"/>
  <c r="AW120" i="22"/>
  <c r="AX120" i="22"/>
  <c r="AY120" i="22"/>
  <c r="AZ120" i="22"/>
  <c r="BA120" i="22"/>
  <c r="BB120" i="22"/>
  <c r="AJ120" i="22"/>
  <c r="S120" i="22" s="1" a="1"/>
  <c r="S120" i="22" s="1"/>
  <c r="AK120" i="22"/>
  <c r="AL120" i="22"/>
  <c r="AM120" i="22"/>
  <c r="AN120" i="22"/>
  <c r="AO120" i="22"/>
  <c r="AP120" i="22"/>
  <c r="AQ120" i="22"/>
  <c r="AR120" i="22"/>
  <c r="Z119" i="22"/>
  <c r="AA119" i="22"/>
  <c r="AB119" i="22"/>
  <c r="AC119" i="22"/>
  <c r="AD119" i="22"/>
  <c r="AE119" i="22"/>
  <c r="AF119" i="22"/>
  <c r="AG119" i="22"/>
  <c r="AH119" i="22"/>
  <c r="BN119" i="22"/>
  <c r="BO119" i="22"/>
  <c r="BP119" i="22"/>
  <c r="BQ119" i="22"/>
  <c r="BR119" i="22"/>
  <c r="BS119" i="22"/>
  <c r="BT119" i="22"/>
  <c r="BU119" i="22"/>
  <c r="BV119" i="22"/>
  <c r="BD119" i="22"/>
  <c r="BE119" i="22"/>
  <c r="BF119" i="22"/>
  <c r="BG119" i="22"/>
  <c r="BH119" i="22"/>
  <c r="BI119" i="22"/>
  <c r="BJ119" i="22"/>
  <c r="BK119" i="22"/>
  <c r="BL119" i="22"/>
  <c r="AT119" i="22"/>
  <c r="AU119" i="22"/>
  <c r="AV119" i="22"/>
  <c r="AW119" i="22"/>
  <c r="AX119" i="22"/>
  <c r="AY119" i="22"/>
  <c r="AZ119" i="22"/>
  <c r="BA119" i="22"/>
  <c r="BB119" i="22"/>
  <c r="AJ119" i="22"/>
  <c r="AK119" i="22"/>
  <c r="AL119" i="22"/>
  <c r="AM119" i="22"/>
  <c r="AN119" i="22"/>
  <c r="AO119" i="22"/>
  <c r="AP119" i="22"/>
  <c r="AQ119" i="22"/>
  <c r="AR119" i="22"/>
  <c r="Z118" i="22"/>
  <c r="AA118" i="22"/>
  <c r="AB118" i="22"/>
  <c r="AC118" i="22"/>
  <c r="AD118" i="22"/>
  <c r="AE118" i="22"/>
  <c r="AF118" i="22"/>
  <c r="AG118" i="22"/>
  <c r="AH118" i="22"/>
  <c r="BN118" i="22"/>
  <c r="BO118" i="22"/>
  <c r="BP118" i="22"/>
  <c r="BQ118" i="22"/>
  <c r="BR118" i="22"/>
  <c r="BS118" i="22"/>
  <c r="BT118" i="22"/>
  <c r="BU118" i="22"/>
  <c r="BV118" i="22"/>
  <c r="BD118" i="22"/>
  <c r="BE118" i="22"/>
  <c r="BF118" i="22"/>
  <c r="BG118" i="22"/>
  <c r="BH118" i="22"/>
  <c r="BI118" i="22"/>
  <c r="BJ118" i="22"/>
  <c r="BK118" i="22"/>
  <c r="BL118" i="22"/>
  <c r="AT118" i="22"/>
  <c r="AU118" i="22"/>
  <c r="AV118" i="22"/>
  <c r="AW118" i="22"/>
  <c r="AX118" i="22"/>
  <c r="AY118" i="22"/>
  <c r="AZ118" i="22"/>
  <c r="BA118" i="22"/>
  <c r="BB118" i="22"/>
  <c r="AJ118" i="22"/>
  <c r="AK118" i="22"/>
  <c r="AL118" i="22"/>
  <c r="AM118" i="22"/>
  <c r="AN118" i="22"/>
  <c r="AO118" i="22"/>
  <c r="AP118" i="22"/>
  <c r="AQ118" i="22"/>
  <c r="AR118" i="22"/>
  <c r="Z117" i="22"/>
  <c r="R117" i="22" s="1" a="1"/>
  <c r="R117" i="22" s="1"/>
  <c r="AA117" i="22"/>
  <c r="AB117" i="22"/>
  <c r="AC117" i="22"/>
  <c r="AD117" i="22"/>
  <c r="AE117" i="22"/>
  <c r="AF117" i="22"/>
  <c r="AG117" i="22"/>
  <c r="AH117" i="22"/>
  <c r="BN117" i="22"/>
  <c r="BO117" i="22"/>
  <c r="BP117" i="22"/>
  <c r="BQ117" i="22"/>
  <c r="BR117" i="22"/>
  <c r="BS117" i="22"/>
  <c r="BT117" i="22"/>
  <c r="BU117" i="22"/>
  <c r="BV117" i="22"/>
  <c r="BD117" i="22"/>
  <c r="U117" i="22" s="1" a="1"/>
  <c r="U117" i="22" s="1"/>
  <c r="BE117" i="22"/>
  <c r="BF117" i="22"/>
  <c r="BG117" i="22"/>
  <c r="BH117" i="22"/>
  <c r="BI117" i="22"/>
  <c r="BJ117" i="22"/>
  <c r="BK117" i="22"/>
  <c r="BL117" i="22"/>
  <c r="AT117" i="22"/>
  <c r="T117" i="22" s="1" a="1"/>
  <c r="T117" i="22" s="1"/>
  <c r="AU117" i="22"/>
  <c r="AV117" i="22"/>
  <c r="AW117" i="22"/>
  <c r="AX117" i="22"/>
  <c r="AY117" i="22"/>
  <c r="AZ117" i="22"/>
  <c r="BA117" i="22"/>
  <c r="BB117" i="22"/>
  <c r="AJ117" i="22"/>
  <c r="S117" i="22" s="1" a="1"/>
  <c r="S117" i="22" s="1"/>
  <c r="AK117" i="22"/>
  <c r="AL117" i="22"/>
  <c r="AM117" i="22"/>
  <c r="AN117" i="22"/>
  <c r="AO117" i="22"/>
  <c r="AP117" i="22"/>
  <c r="AQ117" i="22"/>
  <c r="AR117" i="22"/>
  <c r="Z116" i="22"/>
  <c r="R116" i="22" s="1" a="1"/>
  <c r="R116" i="22" s="1"/>
  <c r="AA116" i="22"/>
  <c r="AB116" i="22"/>
  <c r="AC116" i="22"/>
  <c r="AD116" i="22"/>
  <c r="AE116" i="22"/>
  <c r="AF116" i="22"/>
  <c r="AG116" i="22"/>
  <c r="AH116" i="22"/>
  <c r="BN116" i="22"/>
  <c r="BO116" i="22"/>
  <c r="BP116" i="22"/>
  <c r="BQ116" i="22"/>
  <c r="BR116" i="22"/>
  <c r="BS116" i="22"/>
  <c r="BT116" i="22"/>
  <c r="BU116" i="22"/>
  <c r="BV116" i="22"/>
  <c r="BD116" i="22"/>
  <c r="U116" i="22" s="1" a="1"/>
  <c r="U116" i="22" s="1"/>
  <c r="BE116" i="22"/>
  <c r="BF116" i="22"/>
  <c r="BG116" i="22"/>
  <c r="BH116" i="22"/>
  <c r="BI116" i="22"/>
  <c r="BJ116" i="22"/>
  <c r="BK116" i="22"/>
  <c r="BL116" i="22"/>
  <c r="AT116" i="22"/>
  <c r="T116" i="22" s="1" a="1"/>
  <c r="T116" i="22" s="1"/>
  <c r="AU116" i="22"/>
  <c r="AV116" i="22"/>
  <c r="AW116" i="22"/>
  <c r="AX116" i="22"/>
  <c r="AY116" i="22"/>
  <c r="AZ116" i="22"/>
  <c r="BA116" i="22"/>
  <c r="BB116" i="22"/>
  <c r="AJ116" i="22"/>
  <c r="S116" i="22" s="1" a="1"/>
  <c r="S116" i="22" s="1"/>
  <c r="AK116" i="22"/>
  <c r="AL116" i="22"/>
  <c r="AM116" i="22"/>
  <c r="AN116" i="22"/>
  <c r="AO116" i="22"/>
  <c r="AP116" i="22"/>
  <c r="AQ116" i="22"/>
  <c r="AR116" i="22"/>
  <c r="Z115" i="22"/>
  <c r="AA115" i="22"/>
  <c r="AB115" i="22"/>
  <c r="AC115" i="22"/>
  <c r="AD115" i="22"/>
  <c r="AE115" i="22"/>
  <c r="AF115" i="22"/>
  <c r="AG115" i="22"/>
  <c r="AH115" i="22"/>
  <c r="BN115" i="22"/>
  <c r="BO115" i="22"/>
  <c r="BP115" i="22"/>
  <c r="BQ115" i="22"/>
  <c r="BR115" i="22"/>
  <c r="BS115" i="22"/>
  <c r="BT115" i="22"/>
  <c r="BU115" i="22"/>
  <c r="BV115" i="22"/>
  <c r="BD115" i="22"/>
  <c r="BE115" i="22"/>
  <c r="BF115" i="22"/>
  <c r="BG115" i="22"/>
  <c r="BH115" i="22"/>
  <c r="BI115" i="22"/>
  <c r="BJ115" i="22"/>
  <c r="BK115" i="22"/>
  <c r="BL115" i="22"/>
  <c r="AT115" i="22"/>
  <c r="T115" i="22" s="1" a="1"/>
  <c r="T115" i="22" s="1"/>
  <c r="AU115" i="22"/>
  <c r="AV115" i="22"/>
  <c r="AW115" i="22"/>
  <c r="AX115" i="22"/>
  <c r="AY115" i="22"/>
  <c r="AZ115" i="22"/>
  <c r="BA115" i="22"/>
  <c r="BB115" i="22"/>
  <c r="AJ115" i="22"/>
  <c r="AK115" i="22"/>
  <c r="AL115" i="22"/>
  <c r="AM115" i="22"/>
  <c r="AN115" i="22"/>
  <c r="AO115" i="22"/>
  <c r="AP115" i="22"/>
  <c r="AQ115" i="22"/>
  <c r="AR115" i="22"/>
  <c r="Z114" i="22"/>
  <c r="R114" i="22" s="1" a="1"/>
  <c r="R114" i="22" s="1"/>
  <c r="AA114" i="22"/>
  <c r="AB114" i="22"/>
  <c r="AC114" i="22"/>
  <c r="AD114" i="22"/>
  <c r="AE114" i="22"/>
  <c r="AF114" i="22"/>
  <c r="AG114" i="22"/>
  <c r="AH114" i="22"/>
  <c r="BN114" i="22"/>
  <c r="BO114" i="22"/>
  <c r="BP114" i="22"/>
  <c r="BQ114" i="22"/>
  <c r="BR114" i="22"/>
  <c r="BS114" i="22"/>
  <c r="BT114" i="22"/>
  <c r="BU114" i="22"/>
  <c r="BV114" i="22"/>
  <c r="BD114" i="22"/>
  <c r="U114" i="22" s="1" a="1"/>
  <c r="U114" i="22" s="1"/>
  <c r="BE114" i="22"/>
  <c r="BF114" i="22"/>
  <c r="BG114" i="22"/>
  <c r="BH114" i="22"/>
  <c r="BI114" i="22"/>
  <c r="BJ114" i="22"/>
  <c r="BK114" i="22"/>
  <c r="BL114" i="22"/>
  <c r="AT114" i="22"/>
  <c r="T114" i="22" s="1" a="1"/>
  <c r="T114" i="22" s="1"/>
  <c r="AU114" i="22"/>
  <c r="AV114" i="22"/>
  <c r="AW114" i="22"/>
  <c r="AX114" i="22"/>
  <c r="AY114" i="22"/>
  <c r="AZ114" i="22"/>
  <c r="BA114" i="22"/>
  <c r="BB114" i="22"/>
  <c r="AJ114" i="22"/>
  <c r="S114" i="22" s="1" a="1"/>
  <c r="S114" i="22" s="1"/>
  <c r="AK114" i="22"/>
  <c r="AL114" i="22"/>
  <c r="AM114" i="22"/>
  <c r="AN114" i="22"/>
  <c r="AO114" i="22"/>
  <c r="AP114" i="22"/>
  <c r="AQ114" i="22"/>
  <c r="AR114" i="22"/>
  <c r="Z113" i="22"/>
  <c r="AA113" i="22"/>
  <c r="AB113" i="22"/>
  <c r="AC113" i="22"/>
  <c r="AD113" i="22"/>
  <c r="AE113" i="22"/>
  <c r="AF113" i="22"/>
  <c r="AG113" i="22"/>
  <c r="AH113" i="22"/>
  <c r="BN113" i="22"/>
  <c r="BO113" i="22"/>
  <c r="BP113" i="22"/>
  <c r="BQ113" i="22"/>
  <c r="BR113" i="22"/>
  <c r="BS113" i="22"/>
  <c r="BT113" i="22"/>
  <c r="BU113" i="22"/>
  <c r="BV113" i="22"/>
  <c r="BD113" i="22"/>
  <c r="BE113" i="22"/>
  <c r="BF113" i="22"/>
  <c r="BG113" i="22"/>
  <c r="BH113" i="22"/>
  <c r="BI113" i="22"/>
  <c r="BJ113" i="22"/>
  <c r="BK113" i="22"/>
  <c r="BL113" i="22"/>
  <c r="AT113" i="22"/>
  <c r="T113" i="22" s="1" a="1"/>
  <c r="T113" i="22" s="1"/>
  <c r="AU113" i="22"/>
  <c r="AV113" i="22"/>
  <c r="AW113" i="22"/>
  <c r="AX113" i="22"/>
  <c r="AY113" i="22"/>
  <c r="AZ113" i="22"/>
  <c r="BA113" i="22"/>
  <c r="BB113" i="22"/>
  <c r="AJ113" i="22"/>
  <c r="AK113" i="22"/>
  <c r="AL113" i="22"/>
  <c r="AM113" i="22"/>
  <c r="AN113" i="22"/>
  <c r="AO113" i="22"/>
  <c r="AP113" i="22"/>
  <c r="AQ113" i="22"/>
  <c r="AR113" i="22"/>
  <c r="Z112" i="22"/>
  <c r="AA112" i="22"/>
  <c r="AB112" i="22"/>
  <c r="AC112" i="22"/>
  <c r="AD112" i="22"/>
  <c r="AE112" i="22"/>
  <c r="AF112" i="22"/>
  <c r="AG112" i="22"/>
  <c r="AH112" i="22"/>
  <c r="BN112" i="22"/>
  <c r="BO112" i="22"/>
  <c r="BP112" i="22"/>
  <c r="BQ112" i="22"/>
  <c r="BR112" i="22"/>
  <c r="BS112" i="22"/>
  <c r="BT112" i="22"/>
  <c r="BU112" i="22"/>
  <c r="BV112" i="22"/>
  <c r="BD112" i="22"/>
  <c r="BE112" i="22"/>
  <c r="BF112" i="22"/>
  <c r="BG112" i="22"/>
  <c r="BH112" i="22"/>
  <c r="BI112" i="22"/>
  <c r="BJ112" i="22"/>
  <c r="BK112" i="22"/>
  <c r="BL112" i="22"/>
  <c r="AT112" i="22"/>
  <c r="AU112" i="22"/>
  <c r="AV112" i="22"/>
  <c r="AW112" i="22"/>
  <c r="AX112" i="22"/>
  <c r="AY112" i="22"/>
  <c r="AZ112" i="22"/>
  <c r="BA112" i="22"/>
  <c r="BB112" i="22"/>
  <c r="AJ112" i="22"/>
  <c r="AK112" i="22"/>
  <c r="AL112" i="22"/>
  <c r="AM112" i="22"/>
  <c r="AN112" i="22"/>
  <c r="AO112" i="22"/>
  <c r="AP112" i="22"/>
  <c r="AQ112" i="22"/>
  <c r="AR112" i="22"/>
  <c r="Z111" i="22"/>
  <c r="AA111" i="22"/>
  <c r="AB111" i="22"/>
  <c r="AC111" i="22"/>
  <c r="AD111" i="22"/>
  <c r="AE111" i="22"/>
  <c r="AF111" i="22"/>
  <c r="AG111" i="22"/>
  <c r="AH111" i="22"/>
  <c r="BN111" i="22"/>
  <c r="BO111" i="22"/>
  <c r="BP111" i="22"/>
  <c r="BQ111" i="22"/>
  <c r="BR111" i="22"/>
  <c r="BS111" i="22"/>
  <c r="BT111" i="22"/>
  <c r="BU111" i="22"/>
  <c r="BV111" i="22"/>
  <c r="BD111" i="22"/>
  <c r="BE111" i="22"/>
  <c r="BF111" i="22"/>
  <c r="BG111" i="22"/>
  <c r="BH111" i="22"/>
  <c r="BI111" i="22"/>
  <c r="BJ111" i="22"/>
  <c r="BK111" i="22"/>
  <c r="BL111" i="22"/>
  <c r="AT111" i="22"/>
  <c r="AU111" i="22"/>
  <c r="AV111" i="22"/>
  <c r="AW111" i="22"/>
  <c r="AX111" i="22"/>
  <c r="AY111" i="22"/>
  <c r="AZ111" i="22"/>
  <c r="BA111" i="22"/>
  <c r="BB111" i="22"/>
  <c r="AJ111" i="22"/>
  <c r="AK111" i="22"/>
  <c r="AL111" i="22"/>
  <c r="AM111" i="22"/>
  <c r="AN111" i="22"/>
  <c r="AO111" i="22"/>
  <c r="AP111" i="22"/>
  <c r="AQ111" i="22"/>
  <c r="AR111" i="22"/>
  <c r="Z110" i="22"/>
  <c r="R110" i="22" s="1" a="1"/>
  <c r="R110" i="22" s="1"/>
  <c r="AA110" i="22"/>
  <c r="AB110" i="22"/>
  <c r="AC110" i="22"/>
  <c r="AD110" i="22"/>
  <c r="AE110" i="22"/>
  <c r="AF110" i="22"/>
  <c r="AG110" i="22"/>
  <c r="AH110" i="22"/>
  <c r="BN110" i="22"/>
  <c r="BO110" i="22"/>
  <c r="BP110" i="22"/>
  <c r="BQ110" i="22"/>
  <c r="BR110" i="22"/>
  <c r="BS110" i="22"/>
  <c r="BT110" i="22"/>
  <c r="BU110" i="22"/>
  <c r="BV110" i="22"/>
  <c r="BD110" i="22"/>
  <c r="U110" i="22" s="1" a="1"/>
  <c r="U110" i="22" s="1"/>
  <c r="BE110" i="22"/>
  <c r="BF110" i="22"/>
  <c r="BG110" i="22"/>
  <c r="BH110" i="22"/>
  <c r="BI110" i="22"/>
  <c r="BJ110" i="22"/>
  <c r="BK110" i="22"/>
  <c r="BL110" i="22"/>
  <c r="AT110" i="22"/>
  <c r="T110" i="22" s="1" a="1"/>
  <c r="T110" i="22" s="1"/>
  <c r="AU110" i="22"/>
  <c r="AV110" i="22"/>
  <c r="AW110" i="22"/>
  <c r="AX110" i="22"/>
  <c r="AY110" i="22"/>
  <c r="AZ110" i="22"/>
  <c r="BA110" i="22"/>
  <c r="BB110" i="22"/>
  <c r="AJ110" i="22"/>
  <c r="S110" i="22" s="1" a="1"/>
  <c r="S110" i="22" s="1"/>
  <c r="AK110" i="22"/>
  <c r="AL110" i="22"/>
  <c r="AM110" i="22"/>
  <c r="AN110" i="22"/>
  <c r="AO110" i="22"/>
  <c r="AP110" i="22"/>
  <c r="AQ110" i="22"/>
  <c r="AR110" i="22"/>
  <c r="Z109" i="22"/>
  <c r="R109" i="22" s="1" a="1"/>
  <c r="R109" i="22" s="1"/>
  <c r="AA109" i="22"/>
  <c r="AB109" i="22"/>
  <c r="AC109" i="22"/>
  <c r="AD109" i="22"/>
  <c r="AE109" i="22"/>
  <c r="AF109" i="22"/>
  <c r="AG109" i="22"/>
  <c r="AH109" i="22"/>
  <c r="BN109" i="22"/>
  <c r="BO109" i="22"/>
  <c r="BP109" i="22"/>
  <c r="BQ109" i="22"/>
  <c r="BR109" i="22"/>
  <c r="BS109" i="22"/>
  <c r="BT109" i="22"/>
  <c r="BU109" i="22"/>
  <c r="BV109" i="22"/>
  <c r="BD109" i="22"/>
  <c r="U109" i="22" s="1" a="1"/>
  <c r="U109" i="22" s="1"/>
  <c r="BE109" i="22"/>
  <c r="BF109" i="22"/>
  <c r="BG109" i="22"/>
  <c r="BH109" i="22"/>
  <c r="BI109" i="22"/>
  <c r="BJ109" i="22"/>
  <c r="BK109" i="22"/>
  <c r="BL109" i="22"/>
  <c r="AT109" i="22"/>
  <c r="T109" i="22" s="1" a="1"/>
  <c r="T109" i="22" s="1"/>
  <c r="AU109" i="22"/>
  <c r="AV109" i="22"/>
  <c r="AW109" i="22"/>
  <c r="AX109" i="22"/>
  <c r="AY109" i="22"/>
  <c r="AZ109" i="22"/>
  <c r="BA109" i="22"/>
  <c r="BB109" i="22"/>
  <c r="AJ109" i="22"/>
  <c r="S109" i="22" s="1" a="1"/>
  <c r="S109" i="22" s="1"/>
  <c r="AK109" i="22"/>
  <c r="AL109" i="22"/>
  <c r="AM109" i="22"/>
  <c r="AN109" i="22"/>
  <c r="AO109" i="22"/>
  <c r="AP109" i="22"/>
  <c r="AQ109" i="22"/>
  <c r="AR109" i="22"/>
  <c r="Z108" i="22"/>
  <c r="R108" i="22" s="1" a="1"/>
  <c r="R108" i="22" s="1"/>
  <c r="AA108" i="22"/>
  <c r="AB108" i="22"/>
  <c r="AC108" i="22"/>
  <c r="AD108" i="22"/>
  <c r="AE108" i="22"/>
  <c r="AF108" i="22"/>
  <c r="AG108" i="22"/>
  <c r="AH108" i="22"/>
  <c r="BN108" i="22"/>
  <c r="BO108" i="22"/>
  <c r="BP108" i="22"/>
  <c r="BQ108" i="22"/>
  <c r="BR108" i="22"/>
  <c r="BS108" i="22"/>
  <c r="BT108" i="22"/>
  <c r="BU108" i="22"/>
  <c r="BV108" i="22"/>
  <c r="BD108" i="22"/>
  <c r="U108" i="22" s="1" a="1"/>
  <c r="U108" i="22" s="1"/>
  <c r="BE108" i="22"/>
  <c r="BF108" i="22"/>
  <c r="BG108" i="22"/>
  <c r="BH108" i="22"/>
  <c r="BI108" i="22"/>
  <c r="BJ108" i="22"/>
  <c r="BK108" i="22"/>
  <c r="BL108" i="22"/>
  <c r="AT108" i="22"/>
  <c r="T108" i="22" s="1" a="1"/>
  <c r="T108" i="22" s="1"/>
  <c r="AU108" i="22"/>
  <c r="AV108" i="22"/>
  <c r="AW108" i="22"/>
  <c r="AX108" i="22"/>
  <c r="AY108" i="22"/>
  <c r="AZ108" i="22"/>
  <c r="BA108" i="22"/>
  <c r="BB108" i="22"/>
  <c r="AJ108" i="22"/>
  <c r="S108" i="22" s="1" a="1"/>
  <c r="S108" i="22" s="1"/>
  <c r="AK108" i="22"/>
  <c r="AL108" i="22"/>
  <c r="AM108" i="22"/>
  <c r="AN108" i="22"/>
  <c r="AO108" i="22"/>
  <c r="AP108" i="22"/>
  <c r="AQ108" i="22"/>
  <c r="AR108" i="22"/>
  <c r="Z107" i="22"/>
  <c r="R107" i="22" s="1" a="1"/>
  <c r="R107" i="22" s="1"/>
  <c r="AA107" i="22"/>
  <c r="AB107" i="22"/>
  <c r="AC107" i="22"/>
  <c r="AD107" i="22"/>
  <c r="AE107" i="22"/>
  <c r="AF107" i="22"/>
  <c r="AG107" i="22"/>
  <c r="AH107" i="22"/>
  <c r="BN107" i="22"/>
  <c r="BO107" i="22"/>
  <c r="BP107" i="22"/>
  <c r="BQ107" i="22"/>
  <c r="BR107" i="22"/>
  <c r="BS107" i="22"/>
  <c r="BT107" i="22"/>
  <c r="BU107" i="22"/>
  <c r="BV107" i="22"/>
  <c r="BD107" i="22"/>
  <c r="U107" i="22" s="1" a="1"/>
  <c r="U107" i="22" s="1"/>
  <c r="BE107" i="22"/>
  <c r="BF107" i="22"/>
  <c r="BG107" i="22"/>
  <c r="BH107" i="22"/>
  <c r="BI107" i="22"/>
  <c r="BJ107" i="22"/>
  <c r="BK107" i="22"/>
  <c r="BL107" i="22"/>
  <c r="AT107" i="22"/>
  <c r="T107" i="22" s="1" a="1"/>
  <c r="T107" i="22" s="1"/>
  <c r="AU107" i="22"/>
  <c r="AV107" i="22"/>
  <c r="AW107" i="22"/>
  <c r="AX107" i="22"/>
  <c r="AY107" i="22"/>
  <c r="AZ107" i="22"/>
  <c r="BA107" i="22"/>
  <c r="BB107" i="22"/>
  <c r="AJ107" i="22"/>
  <c r="S107" i="22" s="1" a="1"/>
  <c r="S107" i="22" s="1"/>
  <c r="AK107" i="22"/>
  <c r="AL107" i="22"/>
  <c r="AM107" i="22"/>
  <c r="AN107" i="22"/>
  <c r="AO107" i="22"/>
  <c r="AP107" i="22"/>
  <c r="AQ107" i="22"/>
  <c r="AR107" i="22"/>
  <c r="Z106" i="22"/>
  <c r="R106" i="22" s="1" a="1"/>
  <c r="R106" i="22" s="1"/>
  <c r="AA106" i="22"/>
  <c r="AB106" i="22"/>
  <c r="AC106" i="22"/>
  <c r="AD106" i="22"/>
  <c r="AE106" i="22"/>
  <c r="AF106" i="22"/>
  <c r="AG106" i="22"/>
  <c r="AH106" i="22"/>
  <c r="BN106" i="22"/>
  <c r="BO106" i="22"/>
  <c r="BP106" i="22"/>
  <c r="BQ106" i="22"/>
  <c r="BR106" i="22"/>
  <c r="BS106" i="22"/>
  <c r="BT106" i="22"/>
  <c r="BU106" i="22"/>
  <c r="BV106" i="22"/>
  <c r="BD106" i="22"/>
  <c r="U106" i="22" s="1" a="1"/>
  <c r="U106" i="22" s="1"/>
  <c r="BE106" i="22"/>
  <c r="BF106" i="22"/>
  <c r="BG106" i="22"/>
  <c r="BH106" i="22"/>
  <c r="BI106" i="22"/>
  <c r="BJ106" i="22"/>
  <c r="BK106" i="22"/>
  <c r="BL106" i="22"/>
  <c r="AT106" i="22"/>
  <c r="T106" i="22" s="1" a="1"/>
  <c r="T106" i="22" s="1"/>
  <c r="AU106" i="22"/>
  <c r="AV106" i="22"/>
  <c r="AW106" i="22"/>
  <c r="AX106" i="22"/>
  <c r="AY106" i="22"/>
  <c r="AZ106" i="22"/>
  <c r="BA106" i="22"/>
  <c r="BB106" i="22"/>
  <c r="AJ106" i="22"/>
  <c r="S106" i="22" s="1" a="1"/>
  <c r="S106" i="22" s="1"/>
  <c r="AK106" i="22"/>
  <c r="AL106" i="22"/>
  <c r="AM106" i="22"/>
  <c r="AN106" i="22"/>
  <c r="AO106" i="22"/>
  <c r="AP106" i="22"/>
  <c r="AQ106" i="22"/>
  <c r="AR106" i="22"/>
  <c r="Z105" i="22"/>
  <c r="AA105" i="22"/>
  <c r="AB105" i="22"/>
  <c r="AC105" i="22"/>
  <c r="AD105" i="22"/>
  <c r="AE105" i="22"/>
  <c r="AF105" i="22"/>
  <c r="AG105" i="22"/>
  <c r="AH105" i="22"/>
  <c r="BN105" i="22"/>
  <c r="BO105" i="22"/>
  <c r="BP105" i="22"/>
  <c r="BQ105" i="22"/>
  <c r="BR105" i="22"/>
  <c r="BS105" i="22"/>
  <c r="BT105" i="22"/>
  <c r="BU105" i="22"/>
  <c r="BV105" i="22"/>
  <c r="BD105" i="22"/>
  <c r="BE105" i="22"/>
  <c r="BF105" i="22"/>
  <c r="BG105" i="22"/>
  <c r="BH105" i="22"/>
  <c r="BI105" i="22"/>
  <c r="BJ105" i="22"/>
  <c r="BK105" i="22"/>
  <c r="BL105" i="22"/>
  <c r="AT105" i="22"/>
  <c r="AU105" i="22"/>
  <c r="AV105" i="22"/>
  <c r="AW105" i="22"/>
  <c r="AX105" i="22"/>
  <c r="AY105" i="22"/>
  <c r="AZ105" i="22"/>
  <c r="BA105" i="22"/>
  <c r="BB105" i="22"/>
  <c r="AJ105" i="22"/>
  <c r="AK105" i="22"/>
  <c r="AL105" i="22"/>
  <c r="AM105" i="22"/>
  <c r="AN105" i="22"/>
  <c r="AO105" i="22"/>
  <c r="AP105" i="22"/>
  <c r="AQ105" i="22"/>
  <c r="AR105" i="22"/>
  <c r="Z104" i="22"/>
  <c r="AA104" i="22"/>
  <c r="AB104" i="22"/>
  <c r="AC104" i="22"/>
  <c r="AD104" i="22"/>
  <c r="AE104" i="22"/>
  <c r="AF104" i="22"/>
  <c r="AG104" i="22"/>
  <c r="AH104" i="22"/>
  <c r="BN104" i="22"/>
  <c r="BO104" i="22"/>
  <c r="BP104" i="22"/>
  <c r="BQ104" i="22"/>
  <c r="BR104" i="22"/>
  <c r="BS104" i="22"/>
  <c r="BT104" i="22"/>
  <c r="BU104" i="22"/>
  <c r="BV104" i="22"/>
  <c r="BD104" i="22"/>
  <c r="BE104" i="22"/>
  <c r="BF104" i="22"/>
  <c r="BG104" i="22"/>
  <c r="BH104" i="22"/>
  <c r="BI104" i="22"/>
  <c r="BJ104" i="22"/>
  <c r="BK104" i="22"/>
  <c r="BL104" i="22"/>
  <c r="AT104" i="22"/>
  <c r="AU104" i="22"/>
  <c r="AV104" i="22"/>
  <c r="AW104" i="22"/>
  <c r="AX104" i="22"/>
  <c r="AY104" i="22"/>
  <c r="AZ104" i="22"/>
  <c r="BA104" i="22"/>
  <c r="BB104" i="22"/>
  <c r="AJ104" i="22"/>
  <c r="AK104" i="22"/>
  <c r="AL104" i="22"/>
  <c r="AM104" i="22"/>
  <c r="AN104" i="22"/>
  <c r="AO104" i="22"/>
  <c r="AP104" i="22"/>
  <c r="AQ104" i="22"/>
  <c r="AR104" i="22"/>
  <c r="Z103" i="22"/>
  <c r="R103" i="22" s="1" a="1"/>
  <c r="R103" i="22" s="1"/>
  <c r="AA103" i="22"/>
  <c r="AB103" i="22"/>
  <c r="AC103" i="22"/>
  <c r="AD103" i="22"/>
  <c r="AE103" i="22"/>
  <c r="AF103" i="22"/>
  <c r="AG103" i="22"/>
  <c r="AH103" i="22"/>
  <c r="BN103" i="22"/>
  <c r="BO103" i="22"/>
  <c r="BP103" i="22"/>
  <c r="BQ103" i="22"/>
  <c r="BR103" i="22"/>
  <c r="BS103" i="22"/>
  <c r="BT103" i="22"/>
  <c r="BU103" i="22"/>
  <c r="BV103" i="22"/>
  <c r="BD103" i="22"/>
  <c r="U103" i="22" s="1" a="1"/>
  <c r="U103" i="22" s="1"/>
  <c r="BE103" i="22"/>
  <c r="BF103" i="22"/>
  <c r="BG103" i="22"/>
  <c r="BH103" i="22"/>
  <c r="BI103" i="22"/>
  <c r="BJ103" i="22"/>
  <c r="BK103" i="22"/>
  <c r="BL103" i="22"/>
  <c r="AT103" i="22"/>
  <c r="T103" i="22" s="1" a="1"/>
  <c r="T103" i="22" s="1"/>
  <c r="AU103" i="22"/>
  <c r="AV103" i="22"/>
  <c r="AW103" i="22"/>
  <c r="AX103" i="22"/>
  <c r="AY103" i="22"/>
  <c r="AZ103" i="22"/>
  <c r="BA103" i="22"/>
  <c r="BB103" i="22"/>
  <c r="AJ103" i="22"/>
  <c r="S103" i="22" s="1" a="1"/>
  <c r="S103" i="22" s="1"/>
  <c r="AK103" i="22"/>
  <c r="AL103" i="22"/>
  <c r="AM103" i="22"/>
  <c r="AN103" i="22"/>
  <c r="AO103" i="22"/>
  <c r="AP103" i="22"/>
  <c r="AQ103" i="22"/>
  <c r="AR103" i="22"/>
  <c r="Z102" i="22"/>
  <c r="AA102" i="22"/>
  <c r="AB102" i="22"/>
  <c r="AC102" i="22"/>
  <c r="AD102" i="22"/>
  <c r="AE102" i="22"/>
  <c r="AF102" i="22"/>
  <c r="AG102" i="22"/>
  <c r="AH102" i="22"/>
  <c r="BN102" i="22"/>
  <c r="BO102" i="22"/>
  <c r="BP102" i="22"/>
  <c r="BQ102" i="22"/>
  <c r="BR102" i="22"/>
  <c r="BS102" i="22"/>
  <c r="BT102" i="22"/>
  <c r="BU102" i="22"/>
  <c r="BV102" i="22"/>
  <c r="BD102" i="22"/>
  <c r="BE102" i="22"/>
  <c r="BF102" i="22"/>
  <c r="BG102" i="22"/>
  <c r="BH102" i="22"/>
  <c r="BI102" i="22"/>
  <c r="BJ102" i="22"/>
  <c r="BK102" i="22"/>
  <c r="BL102" i="22"/>
  <c r="AT102" i="22"/>
  <c r="AU102" i="22"/>
  <c r="AV102" i="22"/>
  <c r="AW102" i="22"/>
  <c r="AX102" i="22"/>
  <c r="AY102" i="22"/>
  <c r="AZ102" i="22"/>
  <c r="BA102" i="22"/>
  <c r="BB102" i="22"/>
  <c r="AJ102" i="22"/>
  <c r="AK102" i="22"/>
  <c r="AL102" i="22"/>
  <c r="AM102" i="22"/>
  <c r="AN102" i="22"/>
  <c r="AO102" i="22"/>
  <c r="AP102" i="22"/>
  <c r="AQ102" i="22"/>
  <c r="AR102" i="22"/>
  <c r="Z101" i="22"/>
  <c r="AA101" i="22"/>
  <c r="AB101" i="22"/>
  <c r="AC101" i="22"/>
  <c r="AD101" i="22"/>
  <c r="AE101" i="22"/>
  <c r="AF101" i="22"/>
  <c r="AG101" i="22"/>
  <c r="AH101" i="22"/>
  <c r="BN101" i="22"/>
  <c r="BO101" i="22"/>
  <c r="BP101" i="22"/>
  <c r="BQ101" i="22"/>
  <c r="BR101" i="22"/>
  <c r="BS101" i="22"/>
  <c r="BT101" i="22"/>
  <c r="BU101" i="22"/>
  <c r="BV101" i="22"/>
  <c r="BD101" i="22"/>
  <c r="BE101" i="22"/>
  <c r="BF101" i="22"/>
  <c r="BG101" i="22"/>
  <c r="BH101" i="22"/>
  <c r="BI101" i="22"/>
  <c r="BJ101" i="22"/>
  <c r="BK101" i="22"/>
  <c r="BL101" i="22"/>
  <c r="AT101" i="22"/>
  <c r="AU101" i="22"/>
  <c r="AV101" i="22"/>
  <c r="AW101" i="22"/>
  <c r="AX101" i="22"/>
  <c r="AY101" i="22"/>
  <c r="AZ101" i="22"/>
  <c r="BA101" i="22"/>
  <c r="BB101" i="22"/>
  <c r="AJ101" i="22"/>
  <c r="AK101" i="22"/>
  <c r="AL101" i="22"/>
  <c r="AM101" i="22"/>
  <c r="AN101" i="22"/>
  <c r="AO101" i="22"/>
  <c r="AP101" i="22"/>
  <c r="AQ101" i="22"/>
  <c r="AR101" i="22"/>
  <c r="Z100" i="22"/>
  <c r="AA100" i="22"/>
  <c r="AB100" i="22"/>
  <c r="AC100" i="22"/>
  <c r="AD100" i="22"/>
  <c r="AE100" i="22"/>
  <c r="AF100" i="22"/>
  <c r="AG100" i="22"/>
  <c r="AH100" i="22"/>
  <c r="BN100" i="22"/>
  <c r="BO100" i="22"/>
  <c r="BP100" i="22"/>
  <c r="BQ100" i="22"/>
  <c r="BR100" i="22"/>
  <c r="BS100" i="22"/>
  <c r="BT100" i="22"/>
  <c r="BU100" i="22"/>
  <c r="BV100" i="22"/>
  <c r="BD100" i="22"/>
  <c r="BE100" i="22"/>
  <c r="BF100" i="22"/>
  <c r="BG100" i="22"/>
  <c r="BH100" i="22"/>
  <c r="BI100" i="22"/>
  <c r="BJ100" i="22"/>
  <c r="BK100" i="22"/>
  <c r="BL100" i="22"/>
  <c r="AT100" i="22"/>
  <c r="AU100" i="22"/>
  <c r="AV100" i="22"/>
  <c r="AW100" i="22"/>
  <c r="AX100" i="22"/>
  <c r="AY100" i="22"/>
  <c r="AZ100" i="22"/>
  <c r="BA100" i="22"/>
  <c r="BB100" i="22"/>
  <c r="AJ100" i="22"/>
  <c r="AK100" i="22"/>
  <c r="AL100" i="22"/>
  <c r="AM100" i="22"/>
  <c r="AN100" i="22"/>
  <c r="AO100" i="22"/>
  <c r="AP100" i="22"/>
  <c r="AQ100" i="22"/>
  <c r="AR100" i="22"/>
  <c r="Z99" i="22"/>
  <c r="R99" i="22" s="1" a="1"/>
  <c r="R99" i="22" s="1"/>
  <c r="AA99" i="22"/>
  <c r="AB99" i="22"/>
  <c r="AC99" i="22"/>
  <c r="AD99" i="22"/>
  <c r="AE99" i="22"/>
  <c r="AF99" i="22"/>
  <c r="AG99" i="22"/>
  <c r="AH99" i="22"/>
  <c r="BN99" i="22"/>
  <c r="BO99" i="22"/>
  <c r="BP99" i="22"/>
  <c r="BQ99" i="22"/>
  <c r="BR99" i="22"/>
  <c r="BS99" i="22"/>
  <c r="BT99" i="22"/>
  <c r="BU99" i="22"/>
  <c r="BV99" i="22"/>
  <c r="BD99" i="22"/>
  <c r="BE99" i="22"/>
  <c r="BF99" i="22"/>
  <c r="BG99" i="22"/>
  <c r="BH99" i="22"/>
  <c r="BI99" i="22"/>
  <c r="BJ99" i="22"/>
  <c r="BK99" i="22"/>
  <c r="BL99" i="22"/>
  <c r="AT99" i="22"/>
  <c r="T99" i="22" s="1" a="1"/>
  <c r="T99" i="22" s="1"/>
  <c r="AU99" i="22"/>
  <c r="AV99" i="22"/>
  <c r="AW99" i="22"/>
  <c r="AX99" i="22"/>
  <c r="AY99" i="22"/>
  <c r="AZ99" i="22"/>
  <c r="BA99" i="22"/>
  <c r="BB99" i="22"/>
  <c r="AJ99" i="22"/>
  <c r="S99" i="22" s="1" a="1"/>
  <c r="S99" i="22" s="1"/>
  <c r="AK99" i="22"/>
  <c r="AL99" i="22"/>
  <c r="AM99" i="22"/>
  <c r="AN99" i="22"/>
  <c r="AO99" i="22"/>
  <c r="AP99" i="22"/>
  <c r="AQ99" i="22"/>
  <c r="AR99" i="22"/>
  <c r="Z98" i="22"/>
  <c r="AA98" i="22"/>
  <c r="AB98" i="22"/>
  <c r="AC98" i="22"/>
  <c r="AD98" i="22"/>
  <c r="AE98" i="22"/>
  <c r="AF98" i="22"/>
  <c r="AG98" i="22"/>
  <c r="AH98" i="22"/>
  <c r="BN98" i="22"/>
  <c r="BO98" i="22"/>
  <c r="BP98" i="22"/>
  <c r="BQ98" i="22"/>
  <c r="BR98" i="22"/>
  <c r="BS98" i="22"/>
  <c r="BT98" i="22"/>
  <c r="BU98" i="22"/>
  <c r="BV98" i="22"/>
  <c r="BD98" i="22"/>
  <c r="BE98" i="22"/>
  <c r="BF98" i="22"/>
  <c r="BG98" i="22"/>
  <c r="BH98" i="22"/>
  <c r="BI98" i="22"/>
  <c r="BJ98" i="22"/>
  <c r="BK98" i="22"/>
  <c r="BL98" i="22"/>
  <c r="AT98" i="22"/>
  <c r="AU98" i="22"/>
  <c r="AV98" i="22"/>
  <c r="AW98" i="22"/>
  <c r="AX98" i="22"/>
  <c r="AY98" i="22"/>
  <c r="AZ98" i="22"/>
  <c r="BA98" i="22"/>
  <c r="BB98" i="22"/>
  <c r="AJ98" i="22"/>
  <c r="AK98" i="22"/>
  <c r="AL98" i="22"/>
  <c r="AM98" i="22"/>
  <c r="AN98" i="22"/>
  <c r="AO98" i="22"/>
  <c r="AP98" i="22"/>
  <c r="AQ98" i="22"/>
  <c r="AR98" i="22"/>
  <c r="Z97" i="22"/>
  <c r="AA97" i="22"/>
  <c r="AB97" i="22"/>
  <c r="AC97" i="22"/>
  <c r="AD97" i="22"/>
  <c r="AE97" i="22"/>
  <c r="AF97" i="22"/>
  <c r="AG97" i="22"/>
  <c r="AH97" i="22"/>
  <c r="BN97" i="22"/>
  <c r="BO97" i="22"/>
  <c r="BP97" i="22"/>
  <c r="BQ97" i="22"/>
  <c r="BR97" i="22"/>
  <c r="BS97" i="22"/>
  <c r="BT97" i="22"/>
  <c r="BU97" i="22"/>
  <c r="BV97" i="22"/>
  <c r="BD97" i="22"/>
  <c r="BE97" i="22"/>
  <c r="BF97" i="22"/>
  <c r="BG97" i="22"/>
  <c r="BH97" i="22"/>
  <c r="BI97" i="22"/>
  <c r="BJ97" i="22"/>
  <c r="BK97" i="22"/>
  <c r="BL97" i="22"/>
  <c r="AT97" i="22"/>
  <c r="AU97" i="22"/>
  <c r="AV97" i="22"/>
  <c r="AW97" i="22"/>
  <c r="AX97" i="22"/>
  <c r="AY97" i="22"/>
  <c r="AZ97" i="22"/>
  <c r="BA97" i="22"/>
  <c r="BB97" i="22"/>
  <c r="AJ97" i="22"/>
  <c r="AK97" i="22"/>
  <c r="AL97" i="22"/>
  <c r="AM97" i="22"/>
  <c r="AN97" i="22"/>
  <c r="AO97" i="22"/>
  <c r="AP97" i="22"/>
  <c r="AQ97" i="22"/>
  <c r="AR97" i="22"/>
  <c r="Z96" i="22"/>
  <c r="AA96" i="22"/>
  <c r="AB96" i="22"/>
  <c r="AC96" i="22"/>
  <c r="AD96" i="22"/>
  <c r="AE96" i="22"/>
  <c r="AF96" i="22"/>
  <c r="AG96" i="22"/>
  <c r="AH96" i="22"/>
  <c r="BN96" i="22"/>
  <c r="BO96" i="22"/>
  <c r="BP96" i="22"/>
  <c r="BQ96" i="22"/>
  <c r="BR96" i="22"/>
  <c r="BS96" i="22"/>
  <c r="BT96" i="22"/>
  <c r="BU96" i="22"/>
  <c r="BV96" i="22"/>
  <c r="BD96" i="22"/>
  <c r="BE96" i="22"/>
  <c r="BF96" i="22"/>
  <c r="BG96" i="22"/>
  <c r="BH96" i="22"/>
  <c r="BI96" i="22"/>
  <c r="BJ96" i="22"/>
  <c r="BK96" i="22"/>
  <c r="BL96" i="22"/>
  <c r="AT96" i="22"/>
  <c r="AU96" i="22"/>
  <c r="AV96" i="22"/>
  <c r="AW96" i="22"/>
  <c r="AX96" i="22"/>
  <c r="AY96" i="22"/>
  <c r="AZ96" i="22"/>
  <c r="BA96" i="22"/>
  <c r="BB96" i="22"/>
  <c r="AJ96" i="22"/>
  <c r="AK96" i="22"/>
  <c r="AL96" i="22"/>
  <c r="AM96" i="22"/>
  <c r="AN96" i="22"/>
  <c r="AO96" i="22"/>
  <c r="AP96" i="22"/>
  <c r="AQ96" i="22"/>
  <c r="AR96" i="22"/>
  <c r="Z95" i="22"/>
  <c r="AA95" i="22"/>
  <c r="AB95" i="22"/>
  <c r="AC95" i="22"/>
  <c r="AD95" i="22"/>
  <c r="AE95" i="22"/>
  <c r="AF95" i="22"/>
  <c r="AG95" i="22"/>
  <c r="AH95" i="22"/>
  <c r="BN95" i="22"/>
  <c r="BO95" i="22"/>
  <c r="BP95" i="22"/>
  <c r="BQ95" i="22"/>
  <c r="BR95" i="22"/>
  <c r="BS95" i="22"/>
  <c r="BT95" i="22"/>
  <c r="BU95" i="22"/>
  <c r="BV95" i="22"/>
  <c r="BD95" i="22"/>
  <c r="BE95" i="22"/>
  <c r="BF95" i="22"/>
  <c r="BG95" i="22"/>
  <c r="BH95" i="22"/>
  <c r="BI95" i="22"/>
  <c r="BJ95" i="22"/>
  <c r="BK95" i="22"/>
  <c r="BL95" i="22"/>
  <c r="AT95" i="22"/>
  <c r="AU95" i="22"/>
  <c r="AV95" i="22"/>
  <c r="AW95" i="22"/>
  <c r="AX95" i="22"/>
  <c r="AY95" i="22"/>
  <c r="AZ95" i="22"/>
  <c r="BA95" i="22"/>
  <c r="BB95" i="22"/>
  <c r="AJ95" i="22"/>
  <c r="AK95" i="22"/>
  <c r="AL95" i="22"/>
  <c r="AM95" i="22"/>
  <c r="AN95" i="22"/>
  <c r="AO95" i="22"/>
  <c r="AP95" i="22"/>
  <c r="AQ95" i="22"/>
  <c r="AR95" i="22"/>
  <c r="Z94" i="22"/>
  <c r="AA94" i="22"/>
  <c r="AB94" i="22"/>
  <c r="AC94" i="22"/>
  <c r="AD94" i="22"/>
  <c r="AE94" i="22"/>
  <c r="AF94" i="22"/>
  <c r="AG94" i="22"/>
  <c r="AH94" i="22"/>
  <c r="BN94" i="22"/>
  <c r="BO94" i="22"/>
  <c r="BP94" i="22"/>
  <c r="BQ94" i="22"/>
  <c r="BR94" i="22"/>
  <c r="BS94" i="22"/>
  <c r="BT94" i="22"/>
  <c r="BU94" i="22"/>
  <c r="BV94" i="22"/>
  <c r="BD94" i="22"/>
  <c r="BE94" i="22"/>
  <c r="BF94" i="22"/>
  <c r="BG94" i="22"/>
  <c r="BH94" i="22"/>
  <c r="BI94" i="22"/>
  <c r="BJ94" i="22"/>
  <c r="BK94" i="22"/>
  <c r="BL94" i="22"/>
  <c r="AT94" i="22"/>
  <c r="AU94" i="22"/>
  <c r="AV94" i="22"/>
  <c r="AW94" i="22"/>
  <c r="AX94" i="22"/>
  <c r="AY94" i="22"/>
  <c r="AZ94" i="22"/>
  <c r="BA94" i="22"/>
  <c r="BB94" i="22"/>
  <c r="AJ94" i="22"/>
  <c r="AK94" i="22"/>
  <c r="AL94" i="22"/>
  <c r="AM94" i="22"/>
  <c r="AN94" i="22"/>
  <c r="AO94" i="22"/>
  <c r="AP94" i="22"/>
  <c r="AQ94" i="22"/>
  <c r="AR94" i="22"/>
  <c r="Z93" i="22"/>
  <c r="AA93" i="22"/>
  <c r="AB93" i="22"/>
  <c r="AC93" i="22"/>
  <c r="AD93" i="22"/>
  <c r="AE93" i="22"/>
  <c r="AF93" i="22"/>
  <c r="AG93" i="22"/>
  <c r="AH93" i="22"/>
  <c r="BN93" i="22"/>
  <c r="BO93" i="22"/>
  <c r="BP93" i="22"/>
  <c r="BQ93" i="22"/>
  <c r="BR93" i="22"/>
  <c r="BS93" i="22"/>
  <c r="BT93" i="22"/>
  <c r="BU93" i="22"/>
  <c r="BV93" i="22"/>
  <c r="BD93" i="22"/>
  <c r="BE93" i="22"/>
  <c r="BF93" i="22"/>
  <c r="BG93" i="22"/>
  <c r="BH93" i="22"/>
  <c r="BI93" i="22"/>
  <c r="BJ93" i="22"/>
  <c r="BK93" i="22"/>
  <c r="BL93" i="22"/>
  <c r="AT93" i="22"/>
  <c r="AU93" i="22"/>
  <c r="AV93" i="22"/>
  <c r="AW93" i="22"/>
  <c r="AX93" i="22"/>
  <c r="AY93" i="22"/>
  <c r="AZ93" i="22"/>
  <c r="BA93" i="22"/>
  <c r="BB93" i="22"/>
  <c r="AJ93" i="22"/>
  <c r="AK93" i="22"/>
  <c r="AL93" i="22"/>
  <c r="AM93" i="22"/>
  <c r="AN93" i="22"/>
  <c r="AO93" i="22"/>
  <c r="AP93" i="22"/>
  <c r="AQ93" i="22"/>
  <c r="AR93" i="22"/>
  <c r="Z92" i="22"/>
  <c r="AA92" i="22"/>
  <c r="AB92" i="22"/>
  <c r="AC92" i="22"/>
  <c r="AD92" i="22"/>
  <c r="AE92" i="22"/>
  <c r="AF92" i="22"/>
  <c r="AG92" i="22"/>
  <c r="AH92" i="22"/>
  <c r="BN92" i="22"/>
  <c r="BO92" i="22"/>
  <c r="BP92" i="22"/>
  <c r="BQ92" i="22"/>
  <c r="BR92" i="22"/>
  <c r="BS92" i="22"/>
  <c r="BT92" i="22"/>
  <c r="BU92" i="22"/>
  <c r="BV92" i="22"/>
  <c r="BD92" i="22"/>
  <c r="BE92" i="22"/>
  <c r="BF92" i="22"/>
  <c r="BG92" i="22"/>
  <c r="BH92" i="22"/>
  <c r="BI92" i="22"/>
  <c r="BJ92" i="22"/>
  <c r="BK92" i="22"/>
  <c r="BL92" i="22"/>
  <c r="AT92" i="22"/>
  <c r="AU92" i="22"/>
  <c r="AV92" i="22"/>
  <c r="AW92" i="22"/>
  <c r="AX92" i="22"/>
  <c r="AY92" i="22"/>
  <c r="AZ92" i="22"/>
  <c r="BA92" i="22"/>
  <c r="BB92" i="22"/>
  <c r="AJ92" i="22"/>
  <c r="AK92" i="22"/>
  <c r="AL92" i="22"/>
  <c r="AM92" i="22"/>
  <c r="AN92" i="22"/>
  <c r="AO92" i="22"/>
  <c r="AP92" i="22"/>
  <c r="AQ92" i="22"/>
  <c r="AR92" i="22"/>
  <c r="Z91" i="22"/>
  <c r="AA91" i="22"/>
  <c r="AB91" i="22"/>
  <c r="AC91" i="22"/>
  <c r="AD91" i="22"/>
  <c r="AE91" i="22"/>
  <c r="AF91" i="22"/>
  <c r="AG91" i="22"/>
  <c r="AH91" i="22"/>
  <c r="BN91" i="22"/>
  <c r="BO91" i="22"/>
  <c r="BP91" i="22"/>
  <c r="BQ91" i="22"/>
  <c r="BR91" i="22"/>
  <c r="BS91" i="22"/>
  <c r="BT91" i="22"/>
  <c r="BU91" i="22"/>
  <c r="BV91" i="22"/>
  <c r="BD91" i="22"/>
  <c r="BE91" i="22"/>
  <c r="BF91" i="22"/>
  <c r="BG91" i="22"/>
  <c r="BH91" i="22"/>
  <c r="BI91" i="22"/>
  <c r="BJ91" i="22"/>
  <c r="BK91" i="22"/>
  <c r="BL91" i="22"/>
  <c r="AT91" i="22"/>
  <c r="AU91" i="22"/>
  <c r="AV91" i="22"/>
  <c r="AW91" i="22"/>
  <c r="AX91" i="22"/>
  <c r="AY91" i="22"/>
  <c r="AZ91" i="22"/>
  <c r="BA91" i="22"/>
  <c r="BB91" i="22"/>
  <c r="AJ91" i="22"/>
  <c r="AK91" i="22"/>
  <c r="AL91" i="22"/>
  <c r="AM91" i="22"/>
  <c r="AN91" i="22"/>
  <c r="AO91" i="22"/>
  <c r="AP91" i="22"/>
  <c r="AQ91" i="22"/>
  <c r="AR91" i="22"/>
  <c r="Z90" i="22"/>
  <c r="AA90" i="22"/>
  <c r="AB90" i="22"/>
  <c r="AC90" i="22"/>
  <c r="AD90" i="22"/>
  <c r="AE90" i="22"/>
  <c r="AF90" i="22"/>
  <c r="AG90" i="22"/>
  <c r="AH90" i="22"/>
  <c r="BN90" i="22"/>
  <c r="BO90" i="22"/>
  <c r="BP90" i="22"/>
  <c r="BQ90" i="22"/>
  <c r="BR90" i="22"/>
  <c r="BS90" i="22"/>
  <c r="BT90" i="22"/>
  <c r="BU90" i="22"/>
  <c r="BV90" i="22"/>
  <c r="BD90" i="22"/>
  <c r="BE90" i="22"/>
  <c r="BF90" i="22"/>
  <c r="BG90" i="22"/>
  <c r="BH90" i="22"/>
  <c r="BI90" i="22"/>
  <c r="BJ90" i="22"/>
  <c r="BK90" i="22"/>
  <c r="BL90" i="22"/>
  <c r="AT90" i="22"/>
  <c r="AU90" i="22"/>
  <c r="AV90" i="22"/>
  <c r="AW90" i="22"/>
  <c r="AX90" i="22"/>
  <c r="AY90" i="22"/>
  <c r="AZ90" i="22"/>
  <c r="BA90" i="22"/>
  <c r="BB90" i="22"/>
  <c r="AJ90" i="22"/>
  <c r="AK90" i="22"/>
  <c r="AL90" i="22"/>
  <c r="AM90" i="22"/>
  <c r="AN90" i="22"/>
  <c r="AO90" i="22"/>
  <c r="AP90" i="22"/>
  <c r="AQ90" i="22"/>
  <c r="AR90" i="22"/>
  <c r="Z89" i="22"/>
  <c r="AA89" i="22"/>
  <c r="AB89" i="22"/>
  <c r="AC89" i="22"/>
  <c r="AD89" i="22"/>
  <c r="AE89" i="22"/>
  <c r="AF89" i="22"/>
  <c r="AG89" i="22"/>
  <c r="AH89" i="22"/>
  <c r="BN89" i="22"/>
  <c r="BO89" i="22"/>
  <c r="BP89" i="22"/>
  <c r="BQ89" i="22"/>
  <c r="BR89" i="22"/>
  <c r="BS89" i="22"/>
  <c r="BT89" i="22"/>
  <c r="BU89" i="22"/>
  <c r="BV89" i="22"/>
  <c r="BD89" i="22"/>
  <c r="BE89" i="22"/>
  <c r="BF89" i="22"/>
  <c r="BG89" i="22"/>
  <c r="BH89" i="22"/>
  <c r="BI89" i="22"/>
  <c r="BJ89" i="22"/>
  <c r="BK89" i="22"/>
  <c r="BL89" i="22"/>
  <c r="AT89" i="22"/>
  <c r="AU89" i="22"/>
  <c r="AV89" i="22"/>
  <c r="AW89" i="22"/>
  <c r="AX89" i="22"/>
  <c r="AY89" i="22"/>
  <c r="AZ89" i="22"/>
  <c r="BA89" i="22"/>
  <c r="BB89" i="22"/>
  <c r="AJ89" i="22"/>
  <c r="AK89" i="22"/>
  <c r="AL89" i="22"/>
  <c r="AM89" i="22"/>
  <c r="AN89" i="22"/>
  <c r="AO89" i="22"/>
  <c r="AP89" i="22"/>
  <c r="AQ89" i="22"/>
  <c r="AR89" i="22"/>
  <c r="Z88" i="22"/>
  <c r="R88" i="22" s="1" a="1"/>
  <c r="R88" i="22" s="1"/>
  <c r="AA88" i="22"/>
  <c r="AB88" i="22"/>
  <c r="AC88" i="22"/>
  <c r="AD88" i="22"/>
  <c r="AE88" i="22"/>
  <c r="AF88" i="22"/>
  <c r="AG88" i="22"/>
  <c r="AH88" i="22"/>
  <c r="BN88" i="22"/>
  <c r="BO88" i="22"/>
  <c r="BP88" i="22"/>
  <c r="BQ88" i="22"/>
  <c r="BR88" i="22"/>
  <c r="BS88" i="22"/>
  <c r="BT88" i="22"/>
  <c r="BU88" i="22"/>
  <c r="BV88" i="22"/>
  <c r="BD88" i="22"/>
  <c r="U88" i="22" s="1" a="1"/>
  <c r="U88" i="22" s="1"/>
  <c r="BE88" i="22"/>
  <c r="BF88" i="22"/>
  <c r="BG88" i="22"/>
  <c r="BH88" i="22"/>
  <c r="BI88" i="22"/>
  <c r="BJ88" i="22"/>
  <c r="BK88" i="22"/>
  <c r="BL88" i="22"/>
  <c r="AT88" i="22"/>
  <c r="T88" i="22" s="1" a="1"/>
  <c r="T88" i="22" s="1"/>
  <c r="AU88" i="22"/>
  <c r="AV88" i="22"/>
  <c r="AW88" i="22"/>
  <c r="AX88" i="22"/>
  <c r="AY88" i="22"/>
  <c r="AZ88" i="22"/>
  <c r="BA88" i="22"/>
  <c r="BB88" i="22"/>
  <c r="AJ88" i="22"/>
  <c r="S88" i="22" s="1" a="1"/>
  <c r="S88" i="22" s="1"/>
  <c r="AK88" i="22"/>
  <c r="AL88" i="22"/>
  <c r="AM88" i="22"/>
  <c r="AN88" i="22"/>
  <c r="AO88" i="22"/>
  <c r="AP88" i="22"/>
  <c r="AQ88" i="22"/>
  <c r="AR88" i="22"/>
  <c r="Z87" i="22"/>
  <c r="AA87" i="22"/>
  <c r="AB87" i="22"/>
  <c r="AC87" i="22"/>
  <c r="AD87" i="22"/>
  <c r="AE87" i="22"/>
  <c r="AF87" i="22"/>
  <c r="AG87" i="22"/>
  <c r="AH87" i="22"/>
  <c r="BN87" i="22"/>
  <c r="BO87" i="22"/>
  <c r="BP87" i="22"/>
  <c r="BQ87" i="22"/>
  <c r="BR87" i="22"/>
  <c r="BS87" i="22"/>
  <c r="BT87" i="22"/>
  <c r="BU87" i="22"/>
  <c r="BV87" i="22"/>
  <c r="BD87" i="22"/>
  <c r="BE87" i="22"/>
  <c r="BF87" i="22"/>
  <c r="BG87" i="22"/>
  <c r="BH87" i="22"/>
  <c r="BI87" i="22"/>
  <c r="BJ87" i="22"/>
  <c r="BK87" i="22"/>
  <c r="BL87" i="22"/>
  <c r="AT87" i="22"/>
  <c r="AU87" i="22"/>
  <c r="AV87" i="22"/>
  <c r="AW87" i="22"/>
  <c r="AX87" i="22"/>
  <c r="AY87" i="22"/>
  <c r="AZ87" i="22"/>
  <c r="BA87" i="22"/>
  <c r="BB87" i="22"/>
  <c r="AJ87" i="22"/>
  <c r="AK87" i="22"/>
  <c r="AL87" i="22"/>
  <c r="AM87" i="22"/>
  <c r="AN87" i="22"/>
  <c r="AO87" i="22"/>
  <c r="AP87" i="22"/>
  <c r="AQ87" i="22"/>
  <c r="AR87" i="22"/>
  <c r="Z86" i="22"/>
  <c r="R86" i="22" s="1" a="1"/>
  <c r="R86" i="22" s="1"/>
  <c r="AA86" i="22"/>
  <c r="AB86" i="22"/>
  <c r="AC86" i="22"/>
  <c r="AD86" i="22"/>
  <c r="AE86" i="22"/>
  <c r="AF86" i="22"/>
  <c r="AG86" i="22"/>
  <c r="AH86" i="22"/>
  <c r="BN86" i="22"/>
  <c r="V86" i="22" s="1" a="1"/>
  <c r="V86" i="22" s="1"/>
  <c r="BO86" i="22"/>
  <c r="BP86" i="22"/>
  <c r="BQ86" i="22"/>
  <c r="BR86" i="22"/>
  <c r="BS86" i="22"/>
  <c r="BT86" i="22"/>
  <c r="BU86" i="22"/>
  <c r="BV86" i="22"/>
  <c r="BD86" i="22"/>
  <c r="U86" i="22" s="1" a="1"/>
  <c r="U86" i="22" s="1"/>
  <c r="BE86" i="22"/>
  <c r="BF86" i="22"/>
  <c r="BG86" i="22"/>
  <c r="BH86" i="22"/>
  <c r="BI86" i="22"/>
  <c r="BJ86" i="22"/>
  <c r="BK86" i="22"/>
  <c r="BL86" i="22"/>
  <c r="AT86" i="22"/>
  <c r="T86" i="22" s="1" a="1"/>
  <c r="T86" i="22" s="1"/>
  <c r="AU86" i="22"/>
  <c r="AV86" i="22"/>
  <c r="AW86" i="22"/>
  <c r="AX86" i="22"/>
  <c r="AY86" i="22"/>
  <c r="AZ86" i="22"/>
  <c r="BA86" i="22"/>
  <c r="BB86" i="22"/>
  <c r="AJ86" i="22"/>
  <c r="S86" i="22" s="1" a="1"/>
  <c r="S86" i="22" s="1"/>
  <c r="AK86" i="22"/>
  <c r="AL86" i="22"/>
  <c r="AM86" i="22"/>
  <c r="AN86" i="22"/>
  <c r="AO86" i="22"/>
  <c r="AP86" i="22"/>
  <c r="AQ86" i="22"/>
  <c r="AR86" i="22"/>
  <c r="Z85" i="22"/>
  <c r="R85" i="22" s="1" a="1"/>
  <c r="R85" i="22" s="1"/>
  <c r="AA85" i="22"/>
  <c r="AB85" i="22"/>
  <c r="AC85" i="22"/>
  <c r="AD85" i="22"/>
  <c r="AE85" i="22"/>
  <c r="AF85" i="22"/>
  <c r="AG85" i="22"/>
  <c r="AH85" i="22"/>
  <c r="BN85" i="22"/>
  <c r="V85" i="22" s="1" a="1"/>
  <c r="V85" i="22" s="1"/>
  <c r="BO85" i="22"/>
  <c r="BP85" i="22"/>
  <c r="BQ85" i="22"/>
  <c r="BR85" i="22"/>
  <c r="BS85" i="22"/>
  <c r="BT85" i="22"/>
  <c r="BU85" i="22"/>
  <c r="BV85" i="22"/>
  <c r="BD85" i="22"/>
  <c r="U85" i="22" s="1" a="1"/>
  <c r="U85" i="22" s="1"/>
  <c r="BE85" i="22"/>
  <c r="BF85" i="22"/>
  <c r="BG85" i="22"/>
  <c r="BH85" i="22"/>
  <c r="BI85" i="22"/>
  <c r="BJ85" i="22"/>
  <c r="BK85" i="22"/>
  <c r="BL85" i="22"/>
  <c r="AT85" i="22"/>
  <c r="T85" i="22" s="1" a="1"/>
  <c r="T85" i="22" s="1"/>
  <c r="AU85" i="22"/>
  <c r="AV85" i="22"/>
  <c r="AW85" i="22"/>
  <c r="AX85" i="22"/>
  <c r="AY85" i="22"/>
  <c r="AZ85" i="22"/>
  <c r="BA85" i="22"/>
  <c r="BB85" i="22"/>
  <c r="AJ85" i="22"/>
  <c r="S85" i="22" s="1" a="1"/>
  <c r="S85" i="22" s="1"/>
  <c r="AK85" i="22"/>
  <c r="AL85" i="22"/>
  <c r="AM85" i="22"/>
  <c r="AN85" i="22"/>
  <c r="AO85" i="22"/>
  <c r="AP85" i="22"/>
  <c r="AQ85" i="22"/>
  <c r="AR85" i="22"/>
  <c r="Z84" i="22"/>
  <c r="R84" i="22" s="1" a="1"/>
  <c r="R84" i="22" s="1"/>
  <c r="AA84" i="22"/>
  <c r="AB84" i="22"/>
  <c r="AC84" i="22"/>
  <c r="AD84" i="22"/>
  <c r="AE84" i="22"/>
  <c r="AF84" i="22"/>
  <c r="AG84" i="22"/>
  <c r="AH84" i="22"/>
  <c r="BN84" i="22"/>
  <c r="V84" i="22" s="1" a="1"/>
  <c r="V84" i="22" s="1"/>
  <c r="BO84" i="22"/>
  <c r="BP84" i="22"/>
  <c r="BQ84" i="22"/>
  <c r="BR84" i="22"/>
  <c r="BS84" i="22"/>
  <c r="BT84" i="22"/>
  <c r="BU84" i="22"/>
  <c r="BV84" i="22"/>
  <c r="BD84" i="22"/>
  <c r="U84" i="22" s="1" a="1"/>
  <c r="U84" i="22" s="1"/>
  <c r="BE84" i="22"/>
  <c r="BF84" i="22"/>
  <c r="BG84" i="22"/>
  <c r="BH84" i="22"/>
  <c r="BI84" i="22"/>
  <c r="BJ84" i="22"/>
  <c r="BK84" i="22"/>
  <c r="BL84" i="22"/>
  <c r="AT84" i="22"/>
  <c r="T84" i="22" s="1" a="1"/>
  <c r="T84" i="22" s="1"/>
  <c r="AU84" i="22"/>
  <c r="AV84" i="22"/>
  <c r="AW84" i="22"/>
  <c r="AX84" i="22"/>
  <c r="AY84" i="22"/>
  <c r="AZ84" i="22"/>
  <c r="BA84" i="22"/>
  <c r="BB84" i="22"/>
  <c r="AJ84" i="22"/>
  <c r="S84" i="22" s="1" a="1"/>
  <c r="S84" i="22" s="1"/>
  <c r="AK84" i="22"/>
  <c r="AL84" i="22"/>
  <c r="AM84" i="22"/>
  <c r="AN84" i="22"/>
  <c r="AO84" i="22"/>
  <c r="AP84" i="22"/>
  <c r="AQ84" i="22"/>
  <c r="AR84" i="22"/>
  <c r="Z83" i="22"/>
  <c r="R83" i="22" s="1" a="1"/>
  <c r="R83" i="22" s="1"/>
  <c r="AA83" i="22"/>
  <c r="AB83" i="22"/>
  <c r="AC83" i="22"/>
  <c r="AD83" i="22"/>
  <c r="AE83" i="22"/>
  <c r="AF83" i="22"/>
  <c r="AG83" i="22"/>
  <c r="AH83" i="22"/>
  <c r="BN83" i="22"/>
  <c r="V83" i="22" s="1" a="1"/>
  <c r="V83" i="22" s="1"/>
  <c r="BO83" i="22"/>
  <c r="BP83" i="22"/>
  <c r="BQ83" i="22"/>
  <c r="BR83" i="22"/>
  <c r="BS83" i="22"/>
  <c r="BT83" i="22"/>
  <c r="BU83" i="22"/>
  <c r="BV83" i="22"/>
  <c r="BD83" i="22"/>
  <c r="U83" i="22" s="1" a="1"/>
  <c r="U83" i="22" s="1"/>
  <c r="BE83" i="22"/>
  <c r="BF83" i="22"/>
  <c r="BG83" i="22"/>
  <c r="BH83" i="22"/>
  <c r="BI83" i="22"/>
  <c r="BJ83" i="22"/>
  <c r="BK83" i="22"/>
  <c r="BL83" i="22"/>
  <c r="AT83" i="22"/>
  <c r="T83" i="22" s="1" a="1"/>
  <c r="T83" i="22" s="1"/>
  <c r="AU83" i="22"/>
  <c r="AV83" i="22"/>
  <c r="AW83" i="22"/>
  <c r="AX83" i="22"/>
  <c r="AY83" i="22"/>
  <c r="AZ83" i="22"/>
  <c r="BA83" i="22"/>
  <c r="BB83" i="22"/>
  <c r="AJ83" i="22"/>
  <c r="S83" i="22" s="1" a="1"/>
  <c r="S83" i="22" s="1"/>
  <c r="AK83" i="22"/>
  <c r="AL83" i="22"/>
  <c r="AM83" i="22"/>
  <c r="AN83" i="22"/>
  <c r="AO83" i="22"/>
  <c r="AP83" i="22"/>
  <c r="AQ83" i="22"/>
  <c r="AR83" i="22"/>
  <c r="Z82" i="22"/>
  <c r="R82" i="22" s="1" a="1"/>
  <c r="R82" i="22" s="1"/>
  <c r="AA82" i="22"/>
  <c r="AB82" i="22"/>
  <c r="AC82" i="22"/>
  <c r="AD82" i="22"/>
  <c r="AE82" i="22"/>
  <c r="AF82" i="22"/>
  <c r="AG82" i="22"/>
  <c r="AH82" i="22"/>
  <c r="BN82" i="22"/>
  <c r="V82" i="22" s="1" a="1"/>
  <c r="V82" i="22" s="1"/>
  <c r="BO82" i="22"/>
  <c r="BP82" i="22"/>
  <c r="BQ82" i="22"/>
  <c r="BR82" i="22"/>
  <c r="BS82" i="22"/>
  <c r="BT82" i="22"/>
  <c r="BU82" i="22"/>
  <c r="BV82" i="22"/>
  <c r="BD82" i="22"/>
  <c r="U82" i="22" s="1" a="1"/>
  <c r="U82" i="22" s="1"/>
  <c r="BE82" i="22"/>
  <c r="BF82" i="22"/>
  <c r="BG82" i="22"/>
  <c r="BH82" i="22"/>
  <c r="BI82" i="22"/>
  <c r="BJ82" i="22"/>
  <c r="BK82" i="22"/>
  <c r="BL82" i="22"/>
  <c r="AT82" i="22"/>
  <c r="T82" i="22" s="1" a="1"/>
  <c r="T82" i="22" s="1"/>
  <c r="AU82" i="22"/>
  <c r="AV82" i="22"/>
  <c r="AW82" i="22"/>
  <c r="AX82" i="22"/>
  <c r="AY82" i="22"/>
  <c r="AZ82" i="22"/>
  <c r="BA82" i="22"/>
  <c r="BB82" i="22"/>
  <c r="AJ82" i="22"/>
  <c r="S82" i="22" s="1" a="1"/>
  <c r="S82" i="22" s="1"/>
  <c r="AK82" i="22"/>
  <c r="AL82" i="22"/>
  <c r="AM82" i="22"/>
  <c r="AN82" i="22"/>
  <c r="AO82" i="22"/>
  <c r="AP82" i="22"/>
  <c r="AQ82" i="22"/>
  <c r="AR82" i="22"/>
  <c r="Z81" i="22"/>
  <c r="R81" i="22" s="1" a="1"/>
  <c r="R81" i="22" s="1"/>
  <c r="AA81" i="22"/>
  <c r="AB81" i="22"/>
  <c r="AC81" i="22"/>
  <c r="AD81" i="22"/>
  <c r="AE81" i="22"/>
  <c r="AF81" i="22"/>
  <c r="AG81" i="22"/>
  <c r="AH81" i="22"/>
  <c r="BN81" i="22"/>
  <c r="V81" i="22" s="1" a="1"/>
  <c r="V81" i="22" s="1"/>
  <c r="BO81" i="22"/>
  <c r="BP81" i="22"/>
  <c r="BQ81" i="22"/>
  <c r="BR81" i="22"/>
  <c r="BS81" i="22"/>
  <c r="BT81" i="22"/>
  <c r="BU81" i="22"/>
  <c r="BV81" i="22"/>
  <c r="BD81" i="22"/>
  <c r="U81" i="22" s="1" a="1"/>
  <c r="U81" i="22" s="1"/>
  <c r="BE81" i="22"/>
  <c r="BF81" i="22"/>
  <c r="BG81" i="22"/>
  <c r="BH81" i="22"/>
  <c r="BI81" i="22"/>
  <c r="BJ81" i="22"/>
  <c r="BK81" i="22"/>
  <c r="BL81" i="22"/>
  <c r="AT81" i="22"/>
  <c r="T81" i="22" s="1" a="1"/>
  <c r="T81" i="22" s="1"/>
  <c r="AU81" i="22"/>
  <c r="AV81" i="22"/>
  <c r="AW81" i="22"/>
  <c r="AX81" i="22"/>
  <c r="AY81" i="22"/>
  <c r="AZ81" i="22"/>
  <c r="BA81" i="22"/>
  <c r="BB81" i="22"/>
  <c r="AJ81" i="22"/>
  <c r="S81" i="22" s="1" a="1"/>
  <c r="S81" i="22" s="1"/>
  <c r="AK81" i="22"/>
  <c r="AL81" i="22"/>
  <c r="AM81" i="22"/>
  <c r="AN81" i="22"/>
  <c r="AO81" i="22"/>
  <c r="AP81" i="22"/>
  <c r="AQ81" i="22"/>
  <c r="AR81" i="22"/>
  <c r="Z80" i="22"/>
  <c r="R80" i="22" s="1" a="1"/>
  <c r="R80" i="22" s="1"/>
  <c r="AA80" i="22"/>
  <c r="AB80" i="22"/>
  <c r="AC80" i="22"/>
  <c r="AD80" i="22"/>
  <c r="AE80" i="22"/>
  <c r="AF80" i="22"/>
  <c r="AG80" i="22"/>
  <c r="AH80" i="22"/>
  <c r="BN80" i="22"/>
  <c r="V80" i="22" s="1" a="1"/>
  <c r="V80" i="22" s="1"/>
  <c r="BO80" i="22"/>
  <c r="BP80" i="22"/>
  <c r="BQ80" i="22"/>
  <c r="BR80" i="22"/>
  <c r="BS80" i="22"/>
  <c r="BT80" i="22"/>
  <c r="BU80" i="22"/>
  <c r="BV80" i="22"/>
  <c r="BD80" i="22"/>
  <c r="U80" i="22" s="1" a="1"/>
  <c r="U80" i="22" s="1"/>
  <c r="BE80" i="22"/>
  <c r="BF80" i="22"/>
  <c r="BG80" i="22"/>
  <c r="BH80" i="22"/>
  <c r="BI80" i="22"/>
  <c r="BJ80" i="22"/>
  <c r="BK80" i="22"/>
  <c r="BL80" i="22"/>
  <c r="AT80" i="22"/>
  <c r="T80" i="22" s="1" a="1"/>
  <c r="T80" i="22" s="1"/>
  <c r="AU80" i="22"/>
  <c r="AV80" i="22"/>
  <c r="AW80" i="22"/>
  <c r="AX80" i="22"/>
  <c r="AY80" i="22"/>
  <c r="AZ80" i="22"/>
  <c r="BA80" i="22"/>
  <c r="BB80" i="22"/>
  <c r="AJ80" i="22"/>
  <c r="S80" i="22" s="1" a="1"/>
  <c r="S80" i="22" s="1"/>
  <c r="AK80" i="22"/>
  <c r="AL80" i="22"/>
  <c r="AM80" i="22"/>
  <c r="AN80" i="22"/>
  <c r="AO80" i="22"/>
  <c r="AP80" i="22"/>
  <c r="AQ80" i="22"/>
  <c r="AR80" i="22"/>
  <c r="Z79" i="22"/>
  <c r="R79" i="22" s="1" a="1"/>
  <c r="R79" i="22" s="1"/>
  <c r="AA79" i="22"/>
  <c r="AB79" i="22"/>
  <c r="AC79" i="22"/>
  <c r="AD79" i="22"/>
  <c r="AE79" i="22"/>
  <c r="AF79" i="22"/>
  <c r="AG79" i="22"/>
  <c r="AH79" i="22"/>
  <c r="BN79" i="22"/>
  <c r="V79" i="22" s="1" a="1"/>
  <c r="V79" i="22" s="1"/>
  <c r="BO79" i="22"/>
  <c r="BP79" i="22"/>
  <c r="BQ79" i="22"/>
  <c r="BR79" i="22"/>
  <c r="BS79" i="22"/>
  <c r="BT79" i="22"/>
  <c r="BU79" i="22"/>
  <c r="BV79" i="22"/>
  <c r="BD79" i="22"/>
  <c r="U79" i="22" s="1" a="1"/>
  <c r="U79" i="22" s="1"/>
  <c r="BE79" i="22"/>
  <c r="BF79" i="22"/>
  <c r="BG79" i="22"/>
  <c r="BH79" i="22"/>
  <c r="BI79" i="22"/>
  <c r="BJ79" i="22"/>
  <c r="BK79" i="22"/>
  <c r="BL79" i="22"/>
  <c r="AT79" i="22"/>
  <c r="T79" i="22" s="1" a="1"/>
  <c r="T79" i="22" s="1"/>
  <c r="AU79" i="22"/>
  <c r="AV79" i="22"/>
  <c r="AW79" i="22"/>
  <c r="AX79" i="22"/>
  <c r="AY79" i="22"/>
  <c r="AZ79" i="22"/>
  <c r="BA79" i="22"/>
  <c r="BB79" i="22"/>
  <c r="AJ79" i="22"/>
  <c r="S79" i="22" s="1" a="1"/>
  <c r="S79" i="22" s="1"/>
  <c r="AK79" i="22"/>
  <c r="AL79" i="22"/>
  <c r="AM79" i="22"/>
  <c r="AN79" i="22"/>
  <c r="AO79" i="22"/>
  <c r="AP79" i="22"/>
  <c r="AQ79" i="22"/>
  <c r="AR79" i="22"/>
  <c r="Z78" i="22"/>
  <c r="R78" i="22" s="1" a="1"/>
  <c r="R78" i="22" s="1"/>
  <c r="AA78" i="22"/>
  <c r="AB78" i="22"/>
  <c r="AC78" i="22"/>
  <c r="AD78" i="22"/>
  <c r="AE78" i="22"/>
  <c r="AF78" i="22"/>
  <c r="AG78" i="22"/>
  <c r="AH78" i="22"/>
  <c r="BN78" i="22"/>
  <c r="V78" i="22" s="1" a="1"/>
  <c r="V78" i="22" s="1"/>
  <c r="BO78" i="22"/>
  <c r="BP78" i="22"/>
  <c r="BQ78" i="22"/>
  <c r="BR78" i="22"/>
  <c r="BS78" i="22"/>
  <c r="BT78" i="22"/>
  <c r="BU78" i="22"/>
  <c r="BV78" i="22"/>
  <c r="BD78" i="22"/>
  <c r="U78" i="22" s="1" a="1"/>
  <c r="U78" i="22" s="1"/>
  <c r="BE78" i="22"/>
  <c r="BF78" i="22"/>
  <c r="BG78" i="22"/>
  <c r="BH78" i="22"/>
  <c r="BI78" i="22"/>
  <c r="BJ78" i="22"/>
  <c r="BK78" i="22"/>
  <c r="BL78" i="22"/>
  <c r="AT78" i="22"/>
  <c r="T78" i="22" s="1" a="1"/>
  <c r="T78" i="22" s="1"/>
  <c r="AU78" i="22"/>
  <c r="AV78" i="22"/>
  <c r="AW78" i="22"/>
  <c r="AX78" i="22"/>
  <c r="AY78" i="22"/>
  <c r="AZ78" i="22"/>
  <c r="BA78" i="22"/>
  <c r="BB78" i="22"/>
  <c r="AJ78" i="22"/>
  <c r="S78" i="22" s="1" a="1"/>
  <c r="S78" i="22" s="1"/>
  <c r="AK78" i="22"/>
  <c r="AL78" i="22"/>
  <c r="AM78" i="22"/>
  <c r="AN78" i="22"/>
  <c r="AO78" i="22"/>
  <c r="AP78" i="22"/>
  <c r="AQ78" i="22"/>
  <c r="AR78" i="22"/>
  <c r="Z77" i="22"/>
  <c r="R77" i="22" s="1" a="1"/>
  <c r="R77" i="22" s="1"/>
  <c r="AA77" i="22"/>
  <c r="AB77" i="22"/>
  <c r="AC77" i="22"/>
  <c r="AD77" i="22"/>
  <c r="AE77" i="22"/>
  <c r="AF77" i="22"/>
  <c r="AG77" i="22"/>
  <c r="AH77" i="22"/>
  <c r="BN77" i="22"/>
  <c r="V77" i="22" s="1" a="1"/>
  <c r="V77" i="22" s="1"/>
  <c r="BO77" i="22"/>
  <c r="BP77" i="22"/>
  <c r="BQ77" i="22"/>
  <c r="BR77" i="22"/>
  <c r="BS77" i="22"/>
  <c r="BT77" i="22"/>
  <c r="BU77" i="22"/>
  <c r="BV77" i="22"/>
  <c r="BD77" i="22"/>
  <c r="U77" i="22" s="1" a="1"/>
  <c r="U77" i="22" s="1"/>
  <c r="BE77" i="22"/>
  <c r="BF77" i="22"/>
  <c r="BG77" i="22"/>
  <c r="BH77" i="22"/>
  <c r="BI77" i="22"/>
  <c r="BJ77" i="22"/>
  <c r="BK77" i="22"/>
  <c r="BL77" i="22"/>
  <c r="AT77" i="22"/>
  <c r="T77" i="22" s="1" a="1"/>
  <c r="T77" i="22" s="1"/>
  <c r="AU77" i="22"/>
  <c r="AV77" i="22"/>
  <c r="AW77" i="22"/>
  <c r="AX77" i="22"/>
  <c r="AY77" i="22"/>
  <c r="AZ77" i="22"/>
  <c r="BA77" i="22"/>
  <c r="BB77" i="22"/>
  <c r="AJ77" i="22"/>
  <c r="S77" i="22" s="1" a="1"/>
  <c r="S77" i="22" s="1"/>
  <c r="AK77" i="22"/>
  <c r="AL77" i="22"/>
  <c r="AM77" i="22"/>
  <c r="AN77" i="22"/>
  <c r="AO77" i="22"/>
  <c r="AP77" i="22"/>
  <c r="AQ77" i="22"/>
  <c r="AR77" i="22"/>
  <c r="Z76" i="22"/>
  <c r="R76" i="22" s="1" a="1"/>
  <c r="R76" i="22" s="1"/>
  <c r="AA76" i="22"/>
  <c r="AB76" i="22"/>
  <c r="AC76" i="22"/>
  <c r="AD76" i="22"/>
  <c r="AE76" i="22"/>
  <c r="AF76" i="22"/>
  <c r="AG76" i="22"/>
  <c r="AH76" i="22"/>
  <c r="BN76" i="22"/>
  <c r="V76" i="22" s="1" a="1"/>
  <c r="V76" i="22" s="1"/>
  <c r="BO76" i="22"/>
  <c r="BP76" i="22"/>
  <c r="BQ76" i="22"/>
  <c r="BR76" i="22"/>
  <c r="BS76" i="22"/>
  <c r="BT76" i="22"/>
  <c r="BU76" i="22"/>
  <c r="BV76" i="22"/>
  <c r="BD76" i="22"/>
  <c r="U76" i="22" s="1" a="1"/>
  <c r="U76" i="22" s="1"/>
  <c r="BE76" i="22"/>
  <c r="BF76" i="22"/>
  <c r="BG76" i="22"/>
  <c r="BH76" i="22"/>
  <c r="BI76" i="22"/>
  <c r="BJ76" i="22"/>
  <c r="BK76" i="22"/>
  <c r="BL76" i="22"/>
  <c r="AT76" i="22"/>
  <c r="T76" i="22" s="1" a="1"/>
  <c r="T76" i="22" s="1"/>
  <c r="AU76" i="22"/>
  <c r="AV76" i="22"/>
  <c r="AW76" i="22"/>
  <c r="AX76" i="22"/>
  <c r="AY76" i="22"/>
  <c r="AZ76" i="22"/>
  <c r="BA76" i="22"/>
  <c r="BB76" i="22"/>
  <c r="AJ76" i="22"/>
  <c r="S76" i="22" s="1" a="1"/>
  <c r="S76" i="22" s="1"/>
  <c r="AK76" i="22"/>
  <c r="AL76" i="22"/>
  <c r="AM76" i="22"/>
  <c r="AN76" i="22"/>
  <c r="AO76" i="22"/>
  <c r="AP76" i="22"/>
  <c r="AQ76" i="22"/>
  <c r="AR76" i="22"/>
  <c r="Z75" i="22"/>
  <c r="R75" i="22" s="1" a="1"/>
  <c r="R75" i="22" s="1"/>
  <c r="AA75" i="22"/>
  <c r="AB75" i="22"/>
  <c r="AC75" i="22"/>
  <c r="AD75" i="22"/>
  <c r="AE75" i="22"/>
  <c r="AF75" i="22"/>
  <c r="AG75" i="22"/>
  <c r="AH75" i="22"/>
  <c r="BN75" i="22"/>
  <c r="V75" i="22" s="1" a="1"/>
  <c r="V75" i="22" s="1"/>
  <c r="BO75" i="22"/>
  <c r="BP75" i="22"/>
  <c r="BQ75" i="22"/>
  <c r="BR75" i="22"/>
  <c r="BS75" i="22"/>
  <c r="BT75" i="22"/>
  <c r="BU75" i="22"/>
  <c r="BV75" i="22"/>
  <c r="BD75" i="22"/>
  <c r="U75" i="22" s="1" a="1"/>
  <c r="U75" i="22" s="1"/>
  <c r="BE75" i="22"/>
  <c r="BF75" i="22"/>
  <c r="BG75" i="22"/>
  <c r="BH75" i="22"/>
  <c r="BI75" i="22"/>
  <c r="BJ75" i="22"/>
  <c r="BK75" i="22"/>
  <c r="BL75" i="22"/>
  <c r="AT75" i="22"/>
  <c r="T75" i="22" s="1" a="1"/>
  <c r="T75" i="22" s="1"/>
  <c r="AU75" i="22"/>
  <c r="AV75" i="22"/>
  <c r="AW75" i="22"/>
  <c r="AX75" i="22"/>
  <c r="AY75" i="22"/>
  <c r="AZ75" i="22"/>
  <c r="BA75" i="22"/>
  <c r="BB75" i="22"/>
  <c r="AJ75" i="22"/>
  <c r="S75" i="22" s="1" a="1"/>
  <c r="S75" i="22" s="1"/>
  <c r="AK75" i="22"/>
  <c r="AL75" i="22"/>
  <c r="AM75" i="22"/>
  <c r="AN75" i="22"/>
  <c r="AO75" i="22"/>
  <c r="AP75" i="22"/>
  <c r="AQ75" i="22"/>
  <c r="AR75" i="22"/>
  <c r="Z74" i="22"/>
  <c r="R74" i="22" s="1" a="1"/>
  <c r="R74" i="22" s="1"/>
  <c r="AA74" i="22"/>
  <c r="AB74" i="22"/>
  <c r="AC74" i="22"/>
  <c r="AD74" i="22"/>
  <c r="AE74" i="22"/>
  <c r="AF74" i="22"/>
  <c r="AG74" i="22"/>
  <c r="AH74" i="22"/>
  <c r="BN74" i="22"/>
  <c r="V74" i="22" s="1" a="1"/>
  <c r="V74" i="22" s="1"/>
  <c r="BO74" i="22"/>
  <c r="BP74" i="22"/>
  <c r="BQ74" i="22"/>
  <c r="BR74" i="22"/>
  <c r="BS74" i="22"/>
  <c r="BT74" i="22"/>
  <c r="BU74" i="22"/>
  <c r="BV74" i="22"/>
  <c r="BD74" i="22"/>
  <c r="U74" i="22" s="1" a="1"/>
  <c r="U74" i="22" s="1"/>
  <c r="BE74" i="22"/>
  <c r="BF74" i="22"/>
  <c r="BG74" i="22"/>
  <c r="BH74" i="22"/>
  <c r="BI74" i="22"/>
  <c r="BJ74" i="22"/>
  <c r="BK74" i="22"/>
  <c r="BL74" i="22"/>
  <c r="AT74" i="22"/>
  <c r="T74" i="22" s="1" a="1"/>
  <c r="T74" i="22" s="1"/>
  <c r="AU74" i="22"/>
  <c r="AV74" i="22"/>
  <c r="AW74" i="22"/>
  <c r="AX74" i="22"/>
  <c r="AY74" i="22"/>
  <c r="AZ74" i="22"/>
  <c r="BA74" i="22"/>
  <c r="BB74" i="22"/>
  <c r="AJ74" i="22"/>
  <c r="S74" i="22" s="1" a="1"/>
  <c r="S74" i="22" s="1"/>
  <c r="AK74" i="22"/>
  <c r="AL74" i="22"/>
  <c r="AM74" i="22"/>
  <c r="AN74" i="22"/>
  <c r="AO74" i="22"/>
  <c r="AP74" i="22"/>
  <c r="AQ74" i="22"/>
  <c r="AR74" i="22"/>
  <c r="Z73" i="22"/>
  <c r="R73" i="22" s="1" a="1"/>
  <c r="R73" i="22" s="1"/>
  <c r="AA73" i="22"/>
  <c r="AB73" i="22"/>
  <c r="AC73" i="22"/>
  <c r="AD73" i="22"/>
  <c r="AE73" i="22"/>
  <c r="AF73" i="22"/>
  <c r="AG73" i="22"/>
  <c r="AH73" i="22"/>
  <c r="BN73" i="22"/>
  <c r="V73" i="22" s="1" a="1"/>
  <c r="V73" i="22" s="1"/>
  <c r="BO73" i="22"/>
  <c r="BP73" i="22"/>
  <c r="BQ73" i="22"/>
  <c r="BR73" i="22"/>
  <c r="BS73" i="22"/>
  <c r="BT73" i="22"/>
  <c r="BU73" i="22"/>
  <c r="BV73" i="22"/>
  <c r="BD73" i="22"/>
  <c r="U73" i="22" s="1" a="1"/>
  <c r="U73" i="22" s="1"/>
  <c r="BE73" i="22"/>
  <c r="BF73" i="22"/>
  <c r="BG73" i="22"/>
  <c r="BH73" i="22"/>
  <c r="BI73" i="22"/>
  <c r="BJ73" i="22"/>
  <c r="BK73" i="22"/>
  <c r="BL73" i="22"/>
  <c r="AT73" i="22"/>
  <c r="T73" i="22" s="1" a="1"/>
  <c r="T73" i="22" s="1"/>
  <c r="AU73" i="22"/>
  <c r="AV73" i="22"/>
  <c r="AW73" i="22"/>
  <c r="AX73" i="22"/>
  <c r="AY73" i="22"/>
  <c r="AZ73" i="22"/>
  <c r="BA73" i="22"/>
  <c r="BB73" i="22"/>
  <c r="AJ73" i="22"/>
  <c r="S73" i="22" s="1" a="1"/>
  <c r="S73" i="22" s="1"/>
  <c r="AK73" i="22"/>
  <c r="AL73" i="22"/>
  <c r="AM73" i="22"/>
  <c r="AN73" i="22"/>
  <c r="AO73" i="22"/>
  <c r="AP73" i="22"/>
  <c r="AQ73" i="22"/>
  <c r="AR73" i="22"/>
  <c r="Z72" i="22"/>
  <c r="R72" i="22" s="1" a="1"/>
  <c r="R72" i="22" s="1"/>
  <c r="AA72" i="22"/>
  <c r="AB72" i="22"/>
  <c r="AC72" i="22"/>
  <c r="AD72" i="22"/>
  <c r="AE72" i="22"/>
  <c r="AF72" i="22"/>
  <c r="AG72" i="22"/>
  <c r="AH72" i="22"/>
  <c r="BN72" i="22"/>
  <c r="V72" i="22" s="1" a="1"/>
  <c r="V72" i="22" s="1"/>
  <c r="BO72" i="22"/>
  <c r="BP72" i="22"/>
  <c r="BQ72" i="22"/>
  <c r="BR72" i="22"/>
  <c r="BS72" i="22"/>
  <c r="BT72" i="22"/>
  <c r="BU72" i="22"/>
  <c r="BV72" i="22"/>
  <c r="BD72" i="22"/>
  <c r="U72" i="22" s="1" a="1"/>
  <c r="U72" i="22" s="1"/>
  <c r="BE72" i="22"/>
  <c r="BF72" i="22"/>
  <c r="BG72" i="22"/>
  <c r="BH72" i="22"/>
  <c r="BI72" i="22"/>
  <c r="BJ72" i="22"/>
  <c r="BK72" i="22"/>
  <c r="BL72" i="22"/>
  <c r="AT72" i="22"/>
  <c r="T72" i="22" s="1" a="1"/>
  <c r="T72" i="22" s="1"/>
  <c r="AU72" i="22"/>
  <c r="AV72" i="22"/>
  <c r="AW72" i="22"/>
  <c r="AX72" i="22"/>
  <c r="AY72" i="22"/>
  <c r="AZ72" i="22"/>
  <c r="BA72" i="22"/>
  <c r="BB72" i="22"/>
  <c r="AJ72" i="22"/>
  <c r="S72" i="22" s="1" a="1"/>
  <c r="S72" i="22" s="1"/>
  <c r="AK72" i="22"/>
  <c r="AL72" i="22"/>
  <c r="AM72" i="22"/>
  <c r="AN72" i="22"/>
  <c r="AO72" i="22"/>
  <c r="AP72" i="22"/>
  <c r="AQ72" i="22"/>
  <c r="AR72" i="22"/>
  <c r="Z71" i="22"/>
  <c r="R71" i="22" s="1" a="1"/>
  <c r="R71" i="22" s="1"/>
  <c r="AA71" i="22"/>
  <c r="AB71" i="22"/>
  <c r="AC71" i="22"/>
  <c r="AD71" i="22"/>
  <c r="AE71" i="22"/>
  <c r="AF71" i="22"/>
  <c r="AG71" i="22"/>
  <c r="AH71" i="22"/>
  <c r="BN71" i="22"/>
  <c r="V71" i="22" s="1" a="1"/>
  <c r="V71" i="22" s="1"/>
  <c r="BO71" i="22"/>
  <c r="BP71" i="22"/>
  <c r="BQ71" i="22"/>
  <c r="BR71" i="22"/>
  <c r="BS71" i="22"/>
  <c r="BT71" i="22"/>
  <c r="BU71" i="22"/>
  <c r="BV71" i="22"/>
  <c r="BD71" i="22"/>
  <c r="U71" i="22" s="1" a="1"/>
  <c r="U71" i="22" s="1"/>
  <c r="BE71" i="22"/>
  <c r="BF71" i="22"/>
  <c r="BG71" i="22"/>
  <c r="BH71" i="22"/>
  <c r="BI71" i="22"/>
  <c r="BJ71" i="22"/>
  <c r="BK71" i="22"/>
  <c r="BL71" i="22"/>
  <c r="AT71" i="22"/>
  <c r="T71" i="22" s="1" a="1"/>
  <c r="T71" i="22" s="1"/>
  <c r="AU71" i="22"/>
  <c r="AV71" i="22"/>
  <c r="AW71" i="22"/>
  <c r="AX71" i="22"/>
  <c r="AY71" i="22"/>
  <c r="AZ71" i="22"/>
  <c r="BA71" i="22"/>
  <c r="BB71" i="22"/>
  <c r="AJ71" i="22"/>
  <c r="S71" i="22" s="1" a="1"/>
  <c r="S71" i="22" s="1"/>
  <c r="AK71" i="22"/>
  <c r="AL71" i="22"/>
  <c r="AM71" i="22"/>
  <c r="AN71" i="22"/>
  <c r="AO71" i="22"/>
  <c r="AP71" i="22"/>
  <c r="AQ71" i="22"/>
  <c r="AR71" i="22"/>
  <c r="Z70" i="22"/>
  <c r="R70" i="22" s="1" a="1"/>
  <c r="R70" i="22" s="1"/>
  <c r="AA70" i="22"/>
  <c r="AB70" i="22"/>
  <c r="AC70" i="22"/>
  <c r="AD70" i="22"/>
  <c r="AE70" i="22"/>
  <c r="AF70" i="22"/>
  <c r="AG70" i="22"/>
  <c r="AH70" i="22"/>
  <c r="BN70" i="22"/>
  <c r="V70" i="22" s="1" a="1"/>
  <c r="V70" i="22" s="1"/>
  <c r="BO70" i="22"/>
  <c r="BP70" i="22"/>
  <c r="BQ70" i="22"/>
  <c r="BR70" i="22"/>
  <c r="BS70" i="22"/>
  <c r="BT70" i="22"/>
  <c r="BU70" i="22"/>
  <c r="BV70" i="22"/>
  <c r="BD70" i="22"/>
  <c r="U70" i="22" s="1" a="1"/>
  <c r="U70" i="22" s="1"/>
  <c r="BE70" i="22"/>
  <c r="BF70" i="22"/>
  <c r="BG70" i="22"/>
  <c r="BH70" i="22"/>
  <c r="BI70" i="22"/>
  <c r="BJ70" i="22"/>
  <c r="BK70" i="22"/>
  <c r="BL70" i="22"/>
  <c r="AT70" i="22"/>
  <c r="T70" i="22" s="1" a="1"/>
  <c r="T70" i="22" s="1"/>
  <c r="AU70" i="22"/>
  <c r="AV70" i="22"/>
  <c r="AW70" i="22"/>
  <c r="AX70" i="22"/>
  <c r="AY70" i="22"/>
  <c r="AZ70" i="22"/>
  <c r="BA70" i="22"/>
  <c r="BB70" i="22"/>
  <c r="AJ70" i="22"/>
  <c r="S70" i="22" s="1" a="1"/>
  <c r="S70" i="22" s="1"/>
  <c r="AK70" i="22"/>
  <c r="AL70" i="22"/>
  <c r="AM70" i="22"/>
  <c r="AN70" i="22"/>
  <c r="AO70" i="22"/>
  <c r="AP70" i="22"/>
  <c r="AQ70" i="22"/>
  <c r="AR70" i="22"/>
  <c r="Z69" i="22"/>
  <c r="R69" i="22" s="1" a="1"/>
  <c r="R69" i="22" s="1"/>
  <c r="AA69" i="22"/>
  <c r="AB69" i="22"/>
  <c r="AC69" i="22"/>
  <c r="AD69" i="22"/>
  <c r="AE69" i="22"/>
  <c r="AF69" i="22"/>
  <c r="AG69" i="22"/>
  <c r="AH69" i="22"/>
  <c r="BN69" i="22"/>
  <c r="V69" i="22" s="1" a="1"/>
  <c r="V69" i="22" s="1"/>
  <c r="BO69" i="22"/>
  <c r="BP69" i="22"/>
  <c r="BQ69" i="22"/>
  <c r="BR69" i="22"/>
  <c r="BS69" i="22"/>
  <c r="BT69" i="22"/>
  <c r="BU69" i="22"/>
  <c r="BV69" i="22"/>
  <c r="BD69" i="22"/>
  <c r="U69" i="22" s="1" a="1"/>
  <c r="U69" i="22" s="1"/>
  <c r="BE69" i="22"/>
  <c r="BF69" i="22"/>
  <c r="BG69" i="22"/>
  <c r="BH69" i="22"/>
  <c r="BI69" i="22"/>
  <c r="BJ69" i="22"/>
  <c r="BK69" i="22"/>
  <c r="BL69" i="22"/>
  <c r="AT69" i="22"/>
  <c r="T69" i="22" s="1" a="1"/>
  <c r="T69" i="22" s="1"/>
  <c r="AU69" i="22"/>
  <c r="AV69" i="22"/>
  <c r="AW69" i="22"/>
  <c r="AX69" i="22"/>
  <c r="AY69" i="22"/>
  <c r="AZ69" i="22"/>
  <c r="BA69" i="22"/>
  <c r="BB69" i="22"/>
  <c r="AJ69" i="22"/>
  <c r="S69" i="22" s="1" a="1"/>
  <c r="S69" i="22" s="1"/>
  <c r="AK69" i="22"/>
  <c r="AL69" i="22"/>
  <c r="AM69" i="22"/>
  <c r="AN69" i="22"/>
  <c r="AO69" i="22"/>
  <c r="AP69" i="22"/>
  <c r="AQ69" i="22"/>
  <c r="AR69" i="22"/>
  <c r="Z68" i="22"/>
  <c r="R68" i="22" s="1" a="1"/>
  <c r="R68" i="22" s="1"/>
  <c r="AA68" i="22"/>
  <c r="AB68" i="22"/>
  <c r="AC68" i="22"/>
  <c r="AD68" i="22"/>
  <c r="AE68" i="22"/>
  <c r="AF68" i="22"/>
  <c r="AG68" i="22"/>
  <c r="AH68" i="22"/>
  <c r="BN68" i="22"/>
  <c r="V68" i="22" s="1" a="1"/>
  <c r="V68" i="22" s="1"/>
  <c r="BO68" i="22"/>
  <c r="BP68" i="22"/>
  <c r="BQ68" i="22"/>
  <c r="BR68" i="22"/>
  <c r="BS68" i="22"/>
  <c r="BT68" i="22"/>
  <c r="BU68" i="22"/>
  <c r="BV68" i="22"/>
  <c r="BD68" i="22"/>
  <c r="U68" i="22" s="1" a="1"/>
  <c r="U68" i="22" s="1"/>
  <c r="BE68" i="22"/>
  <c r="BF68" i="22"/>
  <c r="BG68" i="22"/>
  <c r="BH68" i="22"/>
  <c r="BI68" i="22"/>
  <c r="BJ68" i="22"/>
  <c r="BK68" i="22"/>
  <c r="BL68" i="22"/>
  <c r="AT68" i="22"/>
  <c r="T68" i="22" s="1" a="1"/>
  <c r="T68" i="22" s="1"/>
  <c r="AU68" i="22"/>
  <c r="AV68" i="22"/>
  <c r="AW68" i="22"/>
  <c r="AX68" i="22"/>
  <c r="AY68" i="22"/>
  <c r="AZ68" i="22"/>
  <c r="BA68" i="22"/>
  <c r="BB68" i="22"/>
  <c r="AJ68" i="22"/>
  <c r="S68" i="22" s="1" a="1"/>
  <c r="S68" i="22" s="1"/>
  <c r="AK68" i="22"/>
  <c r="AL68" i="22"/>
  <c r="AM68" i="22"/>
  <c r="AN68" i="22"/>
  <c r="AO68" i="22"/>
  <c r="AP68" i="22"/>
  <c r="AQ68" i="22"/>
  <c r="AR68" i="22"/>
  <c r="Z67" i="22"/>
  <c r="R67" i="22" s="1" a="1"/>
  <c r="R67" i="22" s="1"/>
  <c r="AA67" i="22"/>
  <c r="AB67" i="22"/>
  <c r="AC67" i="22"/>
  <c r="AD67" i="22"/>
  <c r="AE67" i="22"/>
  <c r="AF67" i="22"/>
  <c r="AG67" i="22"/>
  <c r="AH67" i="22"/>
  <c r="BN67" i="22"/>
  <c r="V67" i="22" s="1" a="1"/>
  <c r="V67" i="22" s="1"/>
  <c r="BO67" i="22"/>
  <c r="BP67" i="22"/>
  <c r="BQ67" i="22"/>
  <c r="BR67" i="22"/>
  <c r="BS67" i="22"/>
  <c r="BT67" i="22"/>
  <c r="BU67" i="22"/>
  <c r="BV67" i="22"/>
  <c r="BD67" i="22"/>
  <c r="U67" i="22" s="1" a="1"/>
  <c r="U67" i="22" s="1"/>
  <c r="BE67" i="22"/>
  <c r="BF67" i="22"/>
  <c r="BG67" i="22"/>
  <c r="BH67" i="22"/>
  <c r="BI67" i="22"/>
  <c r="BJ67" i="22"/>
  <c r="BK67" i="22"/>
  <c r="BL67" i="22"/>
  <c r="AT67" i="22"/>
  <c r="T67" i="22" s="1" a="1"/>
  <c r="T67" i="22" s="1"/>
  <c r="AU67" i="22"/>
  <c r="AV67" i="22"/>
  <c r="AW67" i="22"/>
  <c r="AX67" i="22"/>
  <c r="AY67" i="22"/>
  <c r="AZ67" i="22"/>
  <c r="BA67" i="22"/>
  <c r="BB67" i="22"/>
  <c r="AJ67" i="22"/>
  <c r="S67" i="22" s="1" a="1"/>
  <c r="S67" i="22" s="1"/>
  <c r="AK67" i="22"/>
  <c r="AL67" i="22"/>
  <c r="AM67" i="22"/>
  <c r="AN67" i="22"/>
  <c r="AO67" i="22"/>
  <c r="AP67" i="22"/>
  <c r="AQ67" i="22"/>
  <c r="AR67" i="22"/>
  <c r="Z66" i="22"/>
  <c r="R66" i="22" s="1" a="1"/>
  <c r="R66" i="22" s="1"/>
  <c r="AA66" i="22"/>
  <c r="AB66" i="22"/>
  <c r="AC66" i="22"/>
  <c r="AD66" i="22"/>
  <c r="AE66" i="22"/>
  <c r="AF66" i="22"/>
  <c r="AG66" i="22"/>
  <c r="AH66" i="22"/>
  <c r="BN66" i="22"/>
  <c r="V66" i="22" s="1" a="1"/>
  <c r="V66" i="22" s="1"/>
  <c r="BO66" i="22"/>
  <c r="BP66" i="22"/>
  <c r="BQ66" i="22"/>
  <c r="BR66" i="22"/>
  <c r="BS66" i="22"/>
  <c r="BT66" i="22"/>
  <c r="BU66" i="22"/>
  <c r="BV66" i="22"/>
  <c r="BD66" i="22"/>
  <c r="U66" i="22" s="1" a="1"/>
  <c r="U66" i="22" s="1"/>
  <c r="BE66" i="22"/>
  <c r="BF66" i="22"/>
  <c r="BG66" i="22"/>
  <c r="BH66" i="22"/>
  <c r="BI66" i="22"/>
  <c r="BJ66" i="22"/>
  <c r="BK66" i="22"/>
  <c r="BL66" i="22"/>
  <c r="AT66" i="22"/>
  <c r="T66" i="22" s="1" a="1"/>
  <c r="T66" i="22" s="1"/>
  <c r="AU66" i="22"/>
  <c r="AV66" i="22"/>
  <c r="AW66" i="22"/>
  <c r="AX66" i="22"/>
  <c r="AY66" i="22"/>
  <c r="AZ66" i="22"/>
  <c r="BA66" i="22"/>
  <c r="BB66" i="22"/>
  <c r="AJ66" i="22"/>
  <c r="S66" i="22" s="1" a="1"/>
  <c r="S66" i="22" s="1"/>
  <c r="AK66" i="22"/>
  <c r="AL66" i="22"/>
  <c r="AM66" i="22"/>
  <c r="AN66" i="22"/>
  <c r="AO66" i="22"/>
  <c r="AP66" i="22"/>
  <c r="AQ66" i="22"/>
  <c r="AR66" i="22"/>
  <c r="Z65" i="22"/>
  <c r="R65" i="22" s="1" a="1"/>
  <c r="R65" i="22" s="1"/>
  <c r="AA65" i="22"/>
  <c r="AB65" i="22"/>
  <c r="AC65" i="22"/>
  <c r="AD65" i="22"/>
  <c r="AE65" i="22"/>
  <c r="AF65" i="22"/>
  <c r="AG65" i="22"/>
  <c r="AH65" i="22"/>
  <c r="BN65" i="22"/>
  <c r="V65" i="22" s="1" a="1"/>
  <c r="V65" i="22" s="1"/>
  <c r="BO65" i="22"/>
  <c r="BP65" i="22"/>
  <c r="BQ65" i="22"/>
  <c r="BR65" i="22"/>
  <c r="BS65" i="22"/>
  <c r="BT65" i="22"/>
  <c r="BU65" i="22"/>
  <c r="BV65" i="22"/>
  <c r="BD65" i="22"/>
  <c r="U65" i="22" s="1" a="1"/>
  <c r="U65" i="22" s="1"/>
  <c r="BE65" i="22"/>
  <c r="BF65" i="22"/>
  <c r="BG65" i="22"/>
  <c r="BH65" i="22"/>
  <c r="BI65" i="22"/>
  <c r="BJ65" i="22"/>
  <c r="BK65" i="22"/>
  <c r="BL65" i="22"/>
  <c r="AT65" i="22"/>
  <c r="T65" i="22" s="1" a="1"/>
  <c r="T65" i="22" s="1"/>
  <c r="AU65" i="22"/>
  <c r="AV65" i="22"/>
  <c r="AW65" i="22"/>
  <c r="AX65" i="22"/>
  <c r="AY65" i="22"/>
  <c r="AZ65" i="22"/>
  <c r="BA65" i="22"/>
  <c r="BB65" i="22"/>
  <c r="AJ65" i="22"/>
  <c r="S65" i="22" s="1" a="1"/>
  <c r="S65" i="22" s="1"/>
  <c r="AK65" i="22"/>
  <c r="AL65" i="22"/>
  <c r="AM65" i="22"/>
  <c r="AN65" i="22"/>
  <c r="AO65" i="22"/>
  <c r="AP65" i="22"/>
  <c r="AQ65" i="22"/>
  <c r="AR65" i="22"/>
  <c r="Z64" i="22"/>
  <c r="R64" i="22" s="1" a="1"/>
  <c r="R64" i="22" s="1"/>
  <c r="AA64" i="22"/>
  <c r="AB64" i="22"/>
  <c r="AC64" i="22"/>
  <c r="AD64" i="22"/>
  <c r="AE64" i="22"/>
  <c r="AF64" i="22"/>
  <c r="AG64" i="22"/>
  <c r="AH64" i="22"/>
  <c r="BN64" i="22"/>
  <c r="V64" i="22" s="1" a="1"/>
  <c r="V64" i="22" s="1"/>
  <c r="BO64" i="22"/>
  <c r="BP64" i="22"/>
  <c r="BQ64" i="22"/>
  <c r="BR64" i="22"/>
  <c r="BS64" i="22"/>
  <c r="BT64" i="22"/>
  <c r="BU64" i="22"/>
  <c r="BV64" i="22"/>
  <c r="BD64" i="22"/>
  <c r="U64" i="22" s="1" a="1"/>
  <c r="U64" i="22" s="1"/>
  <c r="BE64" i="22"/>
  <c r="BF64" i="22"/>
  <c r="BG64" i="22"/>
  <c r="BH64" i="22"/>
  <c r="BI64" i="22"/>
  <c r="BJ64" i="22"/>
  <c r="BK64" i="22"/>
  <c r="BL64" i="22"/>
  <c r="AT64" i="22"/>
  <c r="T64" i="22" s="1" a="1"/>
  <c r="T64" i="22" s="1"/>
  <c r="AU64" i="22"/>
  <c r="AV64" i="22"/>
  <c r="AW64" i="22"/>
  <c r="AX64" i="22"/>
  <c r="AY64" i="22"/>
  <c r="AZ64" i="22"/>
  <c r="BA64" i="22"/>
  <c r="BB64" i="22"/>
  <c r="AJ64" i="22"/>
  <c r="S64" i="22" s="1" a="1"/>
  <c r="S64" i="22" s="1"/>
  <c r="AK64" i="22"/>
  <c r="AL64" i="22"/>
  <c r="AM64" i="22"/>
  <c r="AN64" i="22"/>
  <c r="AO64" i="22"/>
  <c r="AP64" i="22"/>
  <c r="AQ64" i="22"/>
  <c r="AR64" i="22"/>
  <c r="Z63" i="22"/>
  <c r="R63" i="22" s="1" a="1"/>
  <c r="R63" i="22" s="1"/>
  <c r="AA63" i="22"/>
  <c r="AB63" i="22"/>
  <c r="AC63" i="22"/>
  <c r="AD63" i="22"/>
  <c r="AE63" i="22"/>
  <c r="AF63" i="22"/>
  <c r="AG63" i="22"/>
  <c r="AH63" i="22"/>
  <c r="BN63" i="22"/>
  <c r="V63" i="22" s="1" a="1"/>
  <c r="V63" i="22" s="1"/>
  <c r="BO63" i="22"/>
  <c r="BP63" i="22"/>
  <c r="BQ63" i="22"/>
  <c r="BR63" i="22"/>
  <c r="BS63" i="22"/>
  <c r="BT63" i="22"/>
  <c r="BU63" i="22"/>
  <c r="BV63" i="22"/>
  <c r="BD63" i="22"/>
  <c r="U63" i="22" s="1" a="1"/>
  <c r="U63" i="22" s="1"/>
  <c r="BE63" i="22"/>
  <c r="BF63" i="22"/>
  <c r="BG63" i="22"/>
  <c r="BH63" i="22"/>
  <c r="BI63" i="22"/>
  <c r="BJ63" i="22"/>
  <c r="BK63" i="22"/>
  <c r="BL63" i="22"/>
  <c r="AT63" i="22"/>
  <c r="T63" i="22" s="1" a="1"/>
  <c r="T63" i="22" s="1"/>
  <c r="AU63" i="22"/>
  <c r="AV63" i="22"/>
  <c r="AW63" i="22"/>
  <c r="AX63" i="22"/>
  <c r="AY63" i="22"/>
  <c r="AZ63" i="22"/>
  <c r="BA63" i="22"/>
  <c r="BB63" i="22"/>
  <c r="AJ63" i="22"/>
  <c r="S63" i="22" s="1" a="1"/>
  <c r="S63" i="22" s="1"/>
  <c r="AK63" i="22"/>
  <c r="AL63" i="22"/>
  <c r="AM63" i="22"/>
  <c r="AN63" i="22"/>
  <c r="AO63" i="22"/>
  <c r="AP63" i="22"/>
  <c r="AQ63" i="22"/>
  <c r="AR63" i="22"/>
  <c r="Z62" i="22"/>
  <c r="R62" i="22" s="1" a="1"/>
  <c r="R62" i="22" s="1"/>
  <c r="AA62" i="22"/>
  <c r="AB62" i="22"/>
  <c r="AC62" i="22"/>
  <c r="AD62" i="22"/>
  <c r="AE62" i="22"/>
  <c r="AF62" i="22"/>
  <c r="AG62" i="22"/>
  <c r="AH62" i="22"/>
  <c r="BN62" i="22"/>
  <c r="V62" i="22" s="1" a="1"/>
  <c r="V62" i="22" s="1"/>
  <c r="BO62" i="22"/>
  <c r="BP62" i="22"/>
  <c r="BQ62" i="22"/>
  <c r="BR62" i="22"/>
  <c r="BS62" i="22"/>
  <c r="BT62" i="22"/>
  <c r="BU62" i="22"/>
  <c r="BV62" i="22"/>
  <c r="BD62" i="22"/>
  <c r="U62" i="22" s="1" a="1"/>
  <c r="U62" i="22" s="1"/>
  <c r="BE62" i="22"/>
  <c r="BF62" i="22"/>
  <c r="BG62" i="22"/>
  <c r="BH62" i="22"/>
  <c r="BI62" i="22"/>
  <c r="BJ62" i="22"/>
  <c r="BK62" i="22"/>
  <c r="BL62" i="22"/>
  <c r="AT62" i="22"/>
  <c r="T62" i="22" s="1" a="1"/>
  <c r="T62" i="22" s="1"/>
  <c r="AU62" i="22"/>
  <c r="AV62" i="22"/>
  <c r="AW62" i="22"/>
  <c r="AX62" i="22"/>
  <c r="AY62" i="22"/>
  <c r="AZ62" i="22"/>
  <c r="BA62" i="22"/>
  <c r="BB62" i="22"/>
  <c r="AJ62" i="22"/>
  <c r="S62" i="22" s="1" a="1"/>
  <c r="S62" i="22" s="1"/>
  <c r="AK62" i="22"/>
  <c r="AL62" i="22"/>
  <c r="AM62" i="22"/>
  <c r="AN62" i="22"/>
  <c r="AO62" i="22"/>
  <c r="AP62" i="22"/>
  <c r="AQ62" i="22"/>
  <c r="AR62" i="22"/>
  <c r="Z61" i="22"/>
  <c r="R61" i="22" s="1" a="1"/>
  <c r="R61" i="22" s="1"/>
  <c r="AA61" i="22"/>
  <c r="AB61" i="22"/>
  <c r="AC61" i="22"/>
  <c r="AD61" i="22"/>
  <c r="AE61" i="22"/>
  <c r="AF61" i="22"/>
  <c r="AG61" i="22"/>
  <c r="AH61" i="22"/>
  <c r="BN61" i="22"/>
  <c r="V61" i="22" s="1" a="1"/>
  <c r="V61" i="22" s="1"/>
  <c r="BO61" i="22"/>
  <c r="BP61" i="22"/>
  <c r="BQ61" i="22"/>
  <c r="BR61" i="22"/>
  <c r="BS61" i="22"/>
  <c r="BT61" i="22"/>
  <c r="BU61" i="22"/>
  <c r="BV61" i="22"/>
  <c r="BD61" i="22"/>
  <c r="U61" i="22" s="1" a="1"/>
  <c r="U61" i="22" s="1"/>
  <c r="BE61" i="22"/>
  <c r="BF61" i="22"/>
  <c r="BG61" i="22"/>
  <c r="BH61" i="22"/>
  <c r="BI61" i="22"/>
  <c r="BJ61" i="22"/>
  <c r="BK61" i="22"/>
  <c r="BL61" i="22"/>
  <c r="AT61" i="22"/>
  <c r="T61" i="22" s="1" a="1"/>
  <c r="T61" i="22" s="1"/>
  <c r="AU61" i="22"/>
  <c r="AV61" i="22"/>
  <c r="AW61" i="22"/>
  <c r="AX61" i="22"/>
  <c r="AY61" i="22"/>
  <c r="AZ61" i="22"/>
  <c r="BA61" i="22"/>
  <c r="BB61" i="22"/>
  <c r="AJ61" i="22"/>
  <c r="S61" i="22" s="1" a="1"/>
  <c r="S61" i="22" s="1"/>
  <c r="AK61" i="22"/>
  <c r="AL61" i="22"/>
  <c r="AM61" i="22"/>
  <c r="AN61" i="22"/>
  <c r="AO61" i="22"/>
  <c r="AP61" i="22"/>
  <c r="AQ61" i="22"/>
  <c r="AR61" i="22"/>
  <c r="Z60" i="22"/>
  <c r="R60" i="22" s="1" a="1"/>
  <c r="R60" i="22" s="1"/>
  <c r="AA60" i="22"/>
  <c r="AB60" i="22"/>
  <c r="AC60" i="22"/>
  <c r="AD60" i="22"/>
  <c r="AE60" i="22"/>
  <c r="AF60" i="22"/>
  <c r="AG60" i="22"/>
  <c r="AH60" i="22"/>
  <c r="BN60" i="22"/>
  <c r="V60" i="22" s="1" a="1"/>
  <c r="V60" i="22" s="1"/>
  <c r="BO60" i="22"/>
  <c r="BP60" i="22"/>
  <c r="BQ60" i="22"/>
  <c r="BR60" i="22"/>
  <c r="BS60" i="22"/>
  <c r="BT60" i="22"/>
  <c r="BU60" i="22"/>
  <c r="BV60" i="22"/>
  <c r="BD60" i="22"/>
  <c r="U60" i="22" s="1" a="1"/>
  <c r="U60" i="22" s="1"/>
  <c r="BE60" i="22"/>
  <c r="BF60" i="22"/>
  <c r="BG60" i="22"/>
  <c r="BH60" i="22"/>
  <c r="BI60" i="22"/>
  <c r="BJ60" i="22"/>
  <c r="BK60" i="22"/>
  <c r="BL60" i="22"/>
  <c r="AT60" i="22"/>
  <c r="T60" i="22" s="1" a="1"/>
  <c r="T60" i="22" s="1"/>
  <c r="AU60" i="22"/>
  <c r="AV60" i="22"/>
  <c r="AW60" i="22"/>
  <c r="AX60" i="22"/>
  <c r="AY60" i="22"/>
  <c r="AZ60" i="22"/>
  <c r="BA60" i="22"/>
  <c r="BB60" i="22"/>
  <c r="AJ60" i="22"/>
  <c r="S60" i="22" s="1" a="1"/>
  <c r="S60" i="22" s="1"/>
  <c r="AK60" i="22"/>
  <c r="AL60" i="22"/>
  <c r="AM60" i="22"/>
  <c r="AN60" i="22"/>
  <c r="AO60" i="22"/>
  <c r="AP60" i="22"/>
  <c r="AQ60" i="22"/>
  <c r="AR60" i="22"/>
  <c r="Z59" i="22"/>
  <c r="R59" i="22" s="1" a="1"/>
  <c r="R59" i="22" s="1"/>
  <c r="AA59" i="22"/>
  <c r="AB59" i="22"/>
  <c r="AC59" i="22"/>
  <c r="AD59" i="22"/>
  <c r="AE59" i="22"/>
  <c r="AF59" i="22"/>
  <c r="AG59" i="22"/>
  <c r="AH59" i="22"/>
  <c r="BN59" i="22"/>
  <c r="V59" i="22" s="1" a="1"/>
  <c r="V59" i="22" s="1"/>
  <c r="BO59" i="22"/>
  <c r="BP59" i="22"/>
  <c r="BQ59" i="22"/>
  <c r="BR59" i="22"/>
  <c r="BS59" i="22"/>
  <c r="BT59" i="22"/>
  <c r="BU59" i="22"/>
  <c r="BV59" i="22"/>
  <c r="BD59" i="22"/>
  <c r="U59" i="22" s="1" a="1"/>
  <c r="U59" i="22" s="1"/>
  <c r="BE59" i="22"/>
  <c r="BF59" i="22"/>
  <c r="BG59" i="22"/>
  <c r="BH59" i="22"/>
  <c r="BI59" i="22"/>
  <c r="BJ59" i="22"/>
  <c r="BK59" i="22"/>
  <c r="BL59" i="22"/>
  <c r="AT59" i="22"/>
  <c r="T59" i="22" s="1" a="1"/>
  <c r="T59" i="22" s="1"/>
  <c r="AU59" i="22"/>
  <c r="AV59" i="22"/>
  <c r="AW59" i="22"/>
  <c r="AX59" i="22"/>
  <c r="AY59" i="22"/>
  <c r="AZ59" i="22"/>
  <c r="BA59" i="22"/>
  <c r="BB59" i="22"/>
  <c r="AJ59" i="22"/>
  <c r="S59" i="22" s="1" a="1"/>
  <c r="S59" i="22" s="1"/>
  <c r="AK59" i="22"/>
  <c r="AL59" i="22"/>
  <c r="AM59" i="22"/>
  <c r="AN59" i="22"/>
  <c r="AO59" i="22"/>
  <c r="AP59" i="22"/>
  <c r="AQ59" i="22"/>
  <c r="AR59" i="22"/>
  <c r="Z58" i="22"/>
  <c r="R58" i="22" s="1" a="1"/>
  <c r="R58" i="22" s="1"/>
  <c r="AA58" i="22"/>
  <c r="AB58" i="22"/>
  <c r="AC58" i="22"/>
  <c r="AD58" i="22"/>
  <c r="AE58" i="22"/>
  <c r="AF58" i="22"/>
  <c r="AG58" i="22"/>
  <c r="AH58" i="22"/>
  <c r="BN58" i="22"/>
  <c r="V58" i="22" s="1" a="1"/>
  <c r="V58" i="22" s="1"/>
  <c r="BO58" i="22"/>
  <c r="BP58" i="22"/>
  <c r="BQ58" i="22"/>
  <c r="BR58" i="22"/>
  <c r="BS58" i="22"/>
  <c r="BT58" i="22"/>
  <c r="BU58" i="22"/>
  <c r="BV58" i="22"/>
  <c r="BD58" i="22"/>
  <c r="U58" i="22" s="1" a="1"/>
  <c r="U58" i="22" s="1"/>
  <c r="BE58" i="22"/>
  <c r="BF58" i="22"/>
  <c r="BG58" i="22"/>
  <c r="BH58" i="22"/>
  <c r="BI58" i="22"/>
  <c r="BJ58" i="22"/>
  <c r="BK58" i="22"/>
  <c r="BL58" i="22"/>
  <c r="AT58" i="22"/>
  <c r="T58" i="22" s="1" a="1"/>
  <c r="T58" i="22" s="1"/>
  <c r="AU58" i="22"/>
  <c r="AV58" i="22"/>
  <c r="AW58" i="22"/>
  <c r="AX58" i="22"/>
  <c r="AY58" i="22"/>
  <c r="AZ58" i="22"/>
  <c r="BA58" i="22"/>
  <c r="BB58" i="22"/>
  <c r="AJ58" i="22"/>
  <c r="S58" i="22" s="1" a="1"/>
  <c r="S58" i="22" s="1"/>
  <c r="AK58" i="22"/>
  <c r="AL58" i="22"/>
  <c r="AM58" i="22"/>
  <c r="AN58" i="22"/>
  <c r="AO58" i="22"/>
  <c r="AP58" i="22"/>
  <c r="AQ58" i="22"/>
  <c r="AR58" i="22"/>
  <c r="Z57" i="22"/>
  <c r="R57" i="22" s="1" a="1"/>
  <c r="R57" i="22" s="1"/>
  <c r="AA57" i="22"/>
  <c r="AB57" i="22"/>
  <c r="AC57" i="22"/>
  <c r="AD57" i="22"/>
  <c r="AE57" i="22"/>
  <c r="AF57" i="22"/>
  <c r="AG57" i="22"/>
  <c r="AH57" i="22"/>
  <c r="BN57" i="22"/>
  <c r="V57" i="22" s="1" a="1"/>
  <c r="V57" i="22" s="1"/>
  <c r="BO57" i="22"/>
  <c r="BP57" i="22"/>
  <c r="BQ57" i="22"/>
  <c r="BR57" i="22"/>
  <c r="BS57" i="22"/>
  <c r="BT57" i="22"/>
  <c r="BU57" i="22"/>
  <c r="BV57" i="22"/>
  <c r="BD57" i="22"/>
  <c r="U57" i="22" s="1" a="1"/>
  <c r="U57" i="22" s="1"/>
  <c r="BE57" i="22"/>
  <c r="BF57" i="22"/>
  <c r="BG57" i="22"/>
  <c r="BH57" i="22"/>
  <c r="BI57" i="22"/>
  <c r="BJ57" i="22"/>
  <c r="BK57" i="22"/>
  <c r="BL57" i="22"/>
  <c r="AT57" i="22"/>
  <c r="T57" i="22" s="1" a="1"/>
  <c r="T57" i="22" s="1"/>
  <c r="AU57" i="22"/>
  <c r="AV57" i="22"/>
  <c r="AW57" i="22"/>
  <c r="AX57" i="22"/>
  <c r="AY57" i="22"/>
  <c r="AZ57" i="22"/>
  <c r="BA57" i="22"/>
  <c r="BB57" i="22"/>
  <c r="AJ57" i="22"/>
  <c r="S57" i="22" s="1" a="1"/>
  <c r="S57" i="22" s="1"/>
  <c r="AK57" i="22"/>
  <c r="AL57" i="22"/>
  <c r="AM57" i="22"/>
  <c r="AN57" i="22"/>
  <c r="AO57" i="22"/>
  <c r="AP57" i="22"/>
  <c r="AQ57" i="22"/>
  <c r="AR57" i="22"/>
  <c r="Z56" i="22"/>
  <c r="R56" i="22" s="1" a="1"/>
  <c r="R56" i="22" s="1"/>
  <c r="AA56" i="22"/>
  <c r="AB56" i="22"/>
  <c r="AC56" i="22"/>
  <c r="AD56" i="22"/>
  <c r="AE56" i="22"/>
  <c r="AF56" i="22"/>
  <c r="AG56" i="22"/>
  <c r="AH56" i="22"/>
  <c r="BN56" i="22"/>
  <c r="V56" i="22" s="1" a="1"/>
  <c r="V56" i="22" s="1"/>
  <c r="BO56" i="22"/>
  <c r="BP56" i="22"/>
  <c r="BQ56" i="22"/>
  <c r="BR56" i="22"/>
  <c r="BS56" i="22"/>
  <c r="BT56" i="22"/>
  <c r="BU56" i="22"/>
  <c r="BV56" i="22"/>
  <c r="BD56" i="22"/>
  <c r="U56" i="22" s="1" a="1"/>
  <c r="U56" i="22" s="1"/>
  <c r="BE56" i="22"/>
  <c r="BF56" i="22"/>
  <c r="BG56" i="22"/>
  <c r="BH56" i="22"/>
  <c r="BI56" i="22"/>
  <c r="BJ56" i="22"/>
  <c r="BK56" i="22"/>
  <c r="BL56" i="22"/>
  <c r="AT56" i="22"/>
  <c r="T56" i="22" s="1" a="1"/>
  <c r="T56" i="22" s="1"/>
  <c r="AU56" i="22"/>
  <c r="AV56" i="22"/>
  <c r="AW56" i="22"/>
  <c r="AX56" i="22"/>
  <c r="AY56" i="22"/>
  <c r="AZ56" i="22"/>
  <c r="BA56" i="22"/>
  <c r="BB56" i="22"/>
  <c r="AJ56" i="22"/>
  <c r="S56" i="22" s="1" a="1"/>
  <c r="S56" i="22" s="1"/>
  <c r="AK56" i="22"/>
  <c r="AL56" i="22"/>
  <c r="AM56" i="22"/>
  <c r="AN56" i="22"/>
  <c r="AO56" i="22"/>
  <c r="AP56" i="22"/>
  <c r="AQ56" i="22"/>
  <c r="AR56" i="22"/>
  <c r="Z55" i="22"/>
  <c r="R55" i="22" s="1" a="1"/>
  <c r="R55" i="22" s="1"/>
  <c r="AA55" i="22"/>
  <c r="AB55" i="22"/>
  <c r="AC55" i="22"/>
  <c r="AD55" i="22"/>
  <c r="AE55" i="22"/>
  <c r="AF55" i="22"/>
  <c r="AG55" i="22"/>
  <c r="AH55" i="22"/>
  <c r="BN55" i="22"/>
  <c r="V55" i="22" s="1" a="1"/>
  <c r="V55" i="22" s="1"/>
  <c r="BO55" i="22"/>
  <c r="BP55" i="22"/>
  <c r="BQ55" i="22"/>
  <c r="BR55" i="22"/>
  <c r="BS55" i="22"/>
  <c r="BT55" i="22"/>
  <c r="BU55" i="22"/>
  <c r="BV55" i="22"/>
  <c r="BD55" i="22"/>
  <c r="U55" i="22" s="1" a="1"/>
  <c r="U55" i="22" s="1"/>
  <c r="BE55" i="22"/>
  <c r="BF55" i="22"/>
  <c r="BG55" i="22"/>
  <c r="BH55" i="22"/>
  <c r="BI55" i="22"/>
  <c r="BJ55" i="22"/>
  <c r="BK55" i="22"/>
  <c r="BL55" i="22"/>
  <c r="AT55" i="22"/>
  <c r="T55" i="22" s="1" a="1"/>
  <c r="T55" i="22" s="1"/>
  <c r="AU55" i="22"/>
  <c r="AV55" i="22"/>
  <c r="AW55" i="22"/>
  <c r="AX55" i="22"/>
  <c r="AY55" i="22"/>
  <c r="AZ55" i="22"/>
  <c r="BA55" i="22"/>
  <c r="BB55" i="22"/>
  <c r="AJ55" i="22"/>
  <c r="S55" i="22" s="1" a="1"/>
  <c r="S55" i="22" s="1"/>
  <c r="AK55" i="22"/>
  <c r="AL55" i="22"/>
  <c r="AM55" i="22"/>
  <c r="AN55" i="22"/>
  <c r="AO55" i="22"/>
  <c r="AP55" i="22"/>
  <c r="AQ55" i="22"/>
  <c r="AR55" i="22"/>
  <c r="Z54" i="22"/>
  <c r="R54" i="22" s="1" a="1"/>
  <c r="R54" i="22" s="1"/>
  <c r="AA54" i="22"/>
  <c r="AB54" i="22"/>
  <c r="AC54" i="22"/>
  <c r="AD54" i="22"/>
  <c r="AE54" i="22"/>
  <c r="AF54" i="22"/>
  <c r="AG54" i="22"/>
  <c r="AH54" i="22"/>
  <c r="BN54" i="22"/>
  <c r="V54" i="22" s="1" a="1"/>
  <c r="V54" i="22" s="1"/>
  <c r="BO54" i="22"/>
  <c r="BP54" i="22"/>
  <c r="BQ54" i="22"/>
  <c r="BR54" i="22"/>
  <c r="BS54" i="22"/>
  <c r="BT54" i="22"/>
  <c r="BU54" i="22"/>
  <c r="BV54" i="22"/>
  <c r="BD54" i="22"/>
  <c r="U54" i="22" s="1" a="1"/>
  <c r="U54" i="22" s="1"/>
  <c r="BE54" i="22"/>
  <c r="BF54" i="22"/>
  <c r="BG54" i="22"/>
  <c r="BH54" i="22"/>
  <c r="BI54" i="22"/>
  <c r="BJ54" i="22"/>
  <c r="BK54" i="22"/>
  <c r="BL54" i="22"/>
  <c r="AT54" i="22"/>
  <c r="T54" i="22" s="1" a="1"/>
  <c r="T54" i="22" s="1"/>
  <c r="AU54" i="22"/>
  <c r="AV54" i="22"/>
  <c r="AW54" i="22"/>
  <c r="AX54" i="22"/>
  <c r="AY54" i="22"/>
  <c r="AZ54" i="22"/>
  <c r="BA54" i="22"/>
  <c r="BB54" i="22"/>
  <c r="AJ54" i="22"/>
  <c r="S54" i="22" s="1" a="1"/>
  <c r="S54" i="22" s="1"/>
  <c r="AK54" i="22"/>
  <c r="AL54" i="22"/>
  <c r="AM54" i="22"/>
  <c r="AN54" i="22"/>
  <c r="AO54" i="22"/>
  <c r="AP54" i="22"/>
  <c r="AQ54" i="22"/>
  <c r="AR54" i="22"/>
  <c r="Z53" i="22"/>
  <c r="R53" i="22" s="1" a="1"/>
  <c r="R53" i="22" s="1"/>
  <c r="AA53" i="22"/>
  <c r="AB53" i="22"/>
  <c r="AC53" i="22"/>
  <c r="AD53" i="22"/>
  <c r="AE53" i="22"/>
  <c r="AF53" i="22"/>
  <c r="AG53" i="22"/>
  <c r="AH53" i="22"/>
  <c r="BN53" i="22"/>
  <c r="V53" i="22" s="1" a="1"/>
  <c r="V53" i="22" s="1"/>
  <c r="BO53" i="22"/>
  <c r="BP53" i="22"/>
  <c r="BQ53" i="22"/>
  <c r="BR53" i="22"/>
  <c r="BS53" i="22"/>
  <c r="BT53" i="22"/>
  <c r="BU53" i="22"/>
  <c r="BV53" i="22"/>
  <c r="BD53" i="22"/>
  <c r="U53" i="22" s="1" a="1"/>
  <c r="U53" i="22" s="1"/>
  <c r="BE53" i="22"/>
  <c r="BF53" i="22"/>
  <c r="BG53" i="22"/>
  <c r="BH53" i="22"/>
  <c r="BI53" i="22"/>
  <c r="BJ53" i="22"/>
  <c r="BK53" i="22"/>
  <c r="BL53" i="22"/>
  <c r="AT53" i="22"/>
  <c r="T53" i="22" s="1" a="1"/>
  <c r="T53" i="22" s="1"/>
  <c r="AU53" i="22"/>
  <c r="AV53" i="22"/>
  <c r="AW53" i="22"/>
  <c r="AX53" i="22"/>
  <c r="AY53" i="22"/>
  <c r="AZ53" i="22"/>
  <c r="BA53" i="22"/>
  <c r="BB53" i="22"/>
  <c r="AJ53" i="22"/>
  <c r="S53" i="22" s="1" a="1"/>
  <c r="S53" i="22" s="1"/>
  <c r="AK53" i="22"/>
  <c r="AL53" i="22"/>
  <c r="AM53" i="22"/>
  <c r="AN53" i="22"/>
  <c r="AO53" i="22"/>
  <c r="AP53" i="22"/>
  <c r="AQ53" i="22"/>
  <c r="AR53" i="22"/>
  <c r="Z52" i="22"/>
  <c r="R52" i="22" s="1" a="1"/>
  <c r="R52" i="22" s="1"/>
  <c r="AA52" i="22"/>
  <c r="AB52" i="22"/>
  <c r="AC52" i="22"/>
  <c r="AD52" i="22"/>
  <c r="AE52" i="22"/>
  <c r="AF52" i="22"/>
  <c r="AG52" i="22"/>
  <c r="AH52" i="22"/>
  <c r="BN52" i="22"/>
  <c r="V52" i="22" s="1" a="1"/>
  <c r="V52" i="22" s="1"/>
  <c r="BO52" i="22"/>
  <c r="BP52" i="22"/>
  <c r="BQ52" i="22"/>
  <c r="BR52" i="22"/>
  <c r="BS52" i="22"/>
  <c r="BT52" i="22"/>
  <c r="BU52" i="22"/>
  <c r="BV52" i="22"/>
  <c r="BD52" i="22"/>
  <c r="U52" i="22" s="1" a="1"/>
  <c r="U52" i="22" s="1"/>
  <c r="BE52" i="22"/>
  <c r="BF52" i="22"/>
  <c r="BG52" i="22"/>
  <c r="BH52" i="22"/>
  <c r="BI52" i="22"/>
  <c r="BJ52" i="22"/>
  <c r="BK52" i="22"/>
  <c r="BL52" i="22"/>
  <c r="AT52" i="22"/>
  <c r="T52" i="22" s="1" a="1"/>
  <c r="T52" i="22" s="1"/>
  <c r="AU52" i="22"/>
  <c r="AV52" i="22"/>
  <c r="AW52" i="22"/>
  <c r="AX52" i="22"/>
  <c r="AY52" i="22"/>
  <c r="AZ52" i="22"/>
  <c r="BA52" i="22"/>
  <c r="BB52" i="22"/>
  <c r="AJ52" i="22"/>
  <c r="S52" i="22" s="1" a="1"/>
  <c r="S52" i="22" s="1"/>
  <c r="AK52" i="22"/>
  <c r="AL52" i="22"/>
  <c r="AM52" i="22"/>
  <c r="AN52" i="22"/>
  <c r="AO52" i="22"/>
  <c r="AP52" i="22"/>
  <c r="AQ52" i="22"/>
  <c r="AR52" i="22"/>
  <c r="Z51" i="22"/>
  <c r="R51" i="22" s="1" a="1"/>
  <c r="R51" i="22" s="1"/>
  <c r="AA51" i="22"/>
  <c r="AB51" i="22"/>
  <c r="AC51" i="22"/>
  <c r="AD51" i="22"/>
  <c r="AE51" i="22"/>
  <c r="AF51" i="22"/>
  <c r="AG51" i="22"/>
  <c r="AH51" i="22"/>
  <c r="BN51" i="22"/>
  <c r="V51" i="22" s="1" a="1"/>
  <c r="V51" i="22" s="1"/>
  <c r="BO51" i="22"/>
  <c r="BP51" i="22"/>
  <c r="BQ51" i="22"/>
  <c r="BR51" i="22"/>
  <c r="BS51" i="22"/>
  <c r="BT51" i="22"/>
  <c r="BU51" i="22"/>
  <c r="BV51" i="22"/>
  <c r="BD51" i="22"/>
  <c r="U51" i="22" s="1" a="1"/>
  <c r="U51" i="22" s="1"/>
  <c r="BE51" i="22"/>
  <c r="BF51" i="22"/>
  <c r="BG51" i="22"/>
  <c r="BH51" i="22"/>
  <c r="BI51" i="22"/>
  <c r="BJ51" i="22"/>
  <c r="BK51" i="22"/>
  <c r="BL51" i="22"/>
  <c r="AT51" i="22"/>
  <c r="T51" i="22" s="1" a="1"/>
  <c r="T51" i="22" s="1"/>
  <c r="AU51" i="22"/>
  <c r="AV51" i="22"/>
  <c r="AW51" i="22"/>
  <c r="AX51" i="22"/>
  <c r="AY51" i="22"/>
  <c r="AZ51" i="22"/>
  <c r="BA51" i="22"/>
  <c r="BB51" i="22"/>
  <c r="AJ51" i="22"/>
  <c r="S51" i="22" s="1" a="1"/>
  <c r="S51" i="22" s="1"/>
  <c r="AK51" i="22"/>
  <c r="AL51" i="22"/>
  <c r="AM51" i="22"/>
  <c r="AN51" i="22"/>
  <c r="AO51" i="22"/>
  <c r="AP51" i="22"/>
  <c r="AQ51" i="22"/>
  <c r="AR51" i="22"/>
  <c r="Z50" i="22"/>
  <c r="R50" i="22" s="1" a="1"/>
  <c r="R50" i="22" s="1"/>
  <c r="AA50" i="22"/>
  <c r="AB50" i="22"/>
  <c r="AC50" i="22"/>
  <c r="AD50" i="22"/>
  <c r="AE50" i="22"/>
  <c r="AF50" i="22"/>
  <c r="AG50" i="22"/>
  <c r="AH50" i="22"/>
  <c r="BN50" i="22"/>
  <c r="V50" i="22" s="1" a="1"/>
  <c r="V50" i="22" s="1"/>
  <c r="BO50" i="22"/>
  <c r="BP50" i="22"/>
  <c r="BQ50" i="22"/>
  <c r="BR50" i="22"/>
  <c r="BS50" i="22"/>
  <c r="BT50" i="22"/>
  <c r="BU50" i="22"/>
  <c r="BV50" i="22"/>
  <c r="BD50" i="22"/>
  <c r="U50" i="22" s="1" a="1"/>
  <c r="U50" i="22" s="1"/>
  <c r="BE50" i="22"/>
  <c r="BF50" i="22"/>
  <c r="BG50" i="22"/>
  <c r="BH50" i="22"/>
  <c r="BI50" i="22"/>
  <c r="BJ50" i="22"/>
  <c r="BK50" i="22"/>
  <c r="BL50" i="22"/>
  <c r="AT50" i="22"/>
  <c r="T50" i="22" s="1" a="1"/>
  <c r="T50" i="22" s="1"/>
  <c r="AU50" i="22"/>
  <c r="AV50" i="22"/>
  <c r="AW50" i="22"/>
  <c r="AX50" i="22"/>
  <c r="AY50" i="22"/>
  <c r="AZ50" i="22"/>
  <c r="BA50" i="22"/>
  <c r="BB50" i="22"/>
  <c r="AJ50" i="22"/>
  <c r="S50" i="22" s="1" a="1"/>
  <c r="S50" i="22" s="1"/>
  <c r="AK50" i="22"/>
  <c r="AL50" i="22"/>
  <c r="AM50" i="22"/>
  <c r="AN50" i="22"/>
  <c r="AO50" i="22"/>
  <c r="AP50" i="22"/>
  <c r="AQ50" i="22"/>
  <c r="AR50" i="22"/>
  <c r="Z49" i="22"/>
  <c r="R49" i="22" s="1" a="1"/>
  <c r="R49" i="22" s="1"/>
  <c r="AA49" i="22"/>
  <c r="AB49" i="22"/>
  <c r="AC49" i="22"/>
  <c r="AD49" i="22"/>
  <c r="AE49" i="22"/>
  <c r="AF49" i="22"/>
  <c r="AG49" i="22"/>
  <c r="AH49" i="22"/>
  <c r="BN49" i="22"/>
  <c r="V49" i="22" s="1" a="1"/>
  <c r="V49" i="22" s="1"/>
  <c r="BO49" i="22"/>
  <c r="BP49" i="22"/>
  <c r="BQ49" i="22"/>
  <c r="BR49" i="22"/>
  <c r="BS49" i="22"/>
  <c r="BT49" i="22"/>
  <c r="BU49" i="22"/>
  <c r="BV49" i="22"/>
  <c r="BD49" i="22"/>
  <c r="U49" i="22" s="1" a="1"/>
  <c r="U49" i="22" s="1"/>
  <c r="BE49" i="22"/>
  <c r="BF49" i="22"/>
  <c r="BG49" i="22"/>
  <c r="BH49" i="22"/>
  <c r="BI49" i="22"/>
  <c r="BJ49" i="22"/>
  <c r="BK49" i="22"/>
  <c r="BL49" i="22"/>
  <c r="AT49" i="22"/>
  <c r="T49" i="22" s="1" a="1"/>
  <c r="T49" i="22" s="1"/>
  <c r="AU49" i="22"/>
  <c r="AV49" i="22"/>
  <c r="AW49" i="22"/>
  <c r="AX49" i="22"/>
  <c r="AY49" i="22"/>
  <c r="AZ49" i="22"/>
  <c r="BA49" i="22"/>
  <c r="BB49" i="22"/>
  <c r="AJ49" i="22"/>
  <c r="S49" i="22" s="1" a="1"/>
  <c r="S49" i="22" s="1"/>
  <c r="AK49" i="22"/>
  <c r="AL49" i="22"/>
  <c r="AM49" i="22"/>
  <c r="AN49" i="22"/>
  <c r="AO49" i="22"/>
  <c r="AP49" i="22"/>
  <c r="AQ49" i="22"/>
  <c r="AR49" i="22"/>
  <c r="Z48" i="22"/>
  <c r="R48" i="22" s="1" a="1"/>
  <c r="R48" i="22" s="1"/>
  <c r="AA48" i="22"/>
  <c r="AB48" i="22"/>
  <c r="AC48" i="22"/>
  <c r="AD48" i="22"/>
  <c r="AE48" i="22"/>
  <c r="AF48" i="22"/>
  <c r="AG48" i="22"/>
  <c r="AH48" i="22"/>
  <c r="BN48" i="22"/>
  <c r="V48" i="22" s="1" a="1"/>
  <c r="V48" i="22" s="1"/>
  <c r="BO48" i="22"/>
  <c r="BP48" i="22"/>
  <c r="BQ48" i="22"/>
  <c r="BR48" i="22"/>
  <c r="BS48" i="22"/>
  <c r="BT48" i="22"/>
  <c r="BU48" i="22"/>
  <c r="BV48" i="22"/>
  <c r="BD48" i="22"/>
  <c r="U48" i="22" s="1" a="1"/>
  <c r="U48" i="22" s="1"/>
  <c r="BE48" i="22"/>
  <c r="BF48" i="22"/>
  <c r="BG48" i="22"/>
  <c r="BH48" i="22"/>
  <c r="BI48" i="22"/>
  <c r="BJ48" i="22"/>
  <c r="BK48" i="22"/>
  <c r="BL48" i="22"/>
  <c r="AT48" i="22"/>
  <c r="T48" i="22" s="1" a="1"/>
  <c r="T48" i="22" s="1"/>
  <c r="AU48" i="22"/>
  <c r="AV48" i="22"/>
  <c r="AW48" i="22"/>
  <c r="AX48" i="22"/>
  <c r="AY48" i="22"/>
  <c r="AZ48" i="22"/>
  <c r="BA48" i="22"/>
  <c r="BB48" i="22"/>
  <c r="AJ48" i="22"/>
  <c r="S48" i="22" s="1" a="1"/>
  <c r="S48" i="22" s="1"/>
  <c r="AK48" i="22"/>
  <c r="AL48" i="22"/>
  <c r="AM48" i="22"/>
  <c r="AN48" i="22"/>
  <c r="AO48" i="22"/>
  <c r="AP48" i="22"/>
  <c r="AQ48" i="22"/>
  <c r="AR48" i="22"/>
  <c r="Z47" i="22"/>
  <c r="R47" i="22" s="1" a="1"/>
  <c r="R47" i="22" s="1"/>
  <c r="AA47" i="22"/>
  <c r="AB47" i="22"/>
  <c r="AC47" i="22"/>
  <c r="AD47" i="22"/>
  <c r="AE47" i="22"/>
  <c r="AF47" i="22"/>
  <c r="AG47" i="22"/>
  <c r="AH47" i="22"/>
  <c r="BN47" i="22"/>
  <c r="V47" i="22" s="1" a="1"/>
  <c r="V47" i="22" s="1"/>
  <c r="BO47" i="22"/>
  <c r="BP47" i="22"/>
  <c r="BQ47" i="22"/>
  <c r="BR47" i="22"/>
  <c r="BS47" i="22"/>
  <c r="BT47" i="22"/>
  <c r="BU47" i="22"/>
  <c r="BV47" i="22"/>
  <c r="BD47" i="22"/>
  <c r="U47" i="22" s="1" a="1"/>
  <c r="U47" i="22" s="1"/>
  <c r="BE47" i="22"/>
  <c r="BF47" i="22"/>
  <c r="BG47" i="22"/>
  <c r="BH47" i="22"/>
  <c r="BI47" i="22"/>
  <c r="BJ47" i="22"/>
  <c r="BK47" i="22"/>
  <c r="BL47" i="22"/>
  <c r="AT47" i="22"/>
  <c r="T47" i="22" s="1" a="1"/>
  <c r="T47" i="22" s="1"/>
  <c r="AU47" i="22"/>
  <c r="AV47" i="22"/>
  <c r="AW47" i="22"/>
  <c r="AX47" i="22"/>
  <c r="AY47" i="22"/>
  <c r="AZ47" i="22"/>
  <c r="BA47" i="22"/>
  <c r="BB47" i="22"/>
  <c r="AJ47" i="22"/>
  <c r="S47" i="22" s="1" a="1"/>
  <c r="S47" i="22" s="1"/>
  <c r="AK47" i="22"/>
  <c r="AL47" i="22"/>
  <c r="AM47" i="22"/>
  <c r="AN47" i="22"/>
  <c r="AO47" i="22"/>
  <c r="AP47" i="22"/>
  <c r="AQ47" i="22"/>
  <c r="AR47" i="22"/>
  <c r="Z46" i="22"/>
  <c r="R46" i="22" s="1" a="1"/>
  <c r="R46" i="22" s="1"/>
  <c r="AA46" i="22"/>
  <c r="AB46" i="22"/>
  <c r="AC46" i="22"/>
  <c r="AD46" i="22"/>
  <c r="AE46" i="22"/>
  <c r="AF46" i="22"/>
  <c r="AG46" i="22"/>
  <c r="AH46" i="22"/>
  <c r="BN46" i="22"/>
  <c r="V46" i="22" s="1" a="1"/>
  <c r="V46" i="22" s="1"/>
  <c r="BO46" i="22"/>
  <c r="BP46" i="22"/>
  <c r="BQ46" i="22"/>
  <c r="BR46" i="22"/>
  <c r="BS46" i="22"/>
  <c r="BT46" i="22"/>
  <c r="BU46" i="22"/>
  <c r="BV46" i="22"/>
  <c r="BD46" i="22"/>
  <c r="U46" i="22" s="1" a="1"/>
  <c r="U46" i="22" s="1"/>
  <c r="BE46" i="22"/>
  <c r="BF46" i="22"/>
  <c r="BG46" i="22"/>
  <c r="BH46" i="22"/>
  <c r="BI46" i="22"/>
  <c r="BJ46" i="22"/>
  <c r="BK46" i="22"/>
  <c r="BL46" i="22"/>
  <c r="AT46" i="22"/>
  <c r="T46" i="22" s="1" a="1"/>
  <c r="T46" i="22" s="1"/>
  <c r="AU46" i="22"/>
  <c r="AV46" i="22"/>
  <c r="AW46" i="22"/>
  <c r="AX46" i="22"/>
  <c r="AY46" i="22"/>
  <c r="AZ46" i="22"/>
  <c r="BA46" i="22"/>
  <c r="BB46" i="22"/>
  <c r="AJ46" i="22"/>
  <c r="S46" i="22" s="1" a="1"/>
  <c r="S46" i="22" s="1"/>
  <c r="AK46" i="22"/>
  <c r="AL46" i="22"/>
  <c r="AM46" i="22"/>
  <c r="AN46" i="22"/>
  <c r="AO46" i="22"/>
  <c r="AP46" i="22"/>
  <c r="AQ46" i="22"/>
  <c r="AR46" i="22"/>
  <c r="Z45" i="22"/>
  <c r="R45" i="22" s="1" a="1"/>
  <c r="R45" i="22" s="1"/>
  <c r="AA45" i="22"/>
  <c r="AB45" i="22"/>
  <c r="AC45" i="22"/>
  <c r="AD45" i="22"/>
  <c r="AE45" i="22"/>
  <c r="AF45" i="22"/>
  <c r="AG45" i="22"/>
  <c r="AH45" i="22"/>
  <c r="BN45" i="22"/>
  <c r="V45" i="22" s="1" a="1"/>
  <c r="V45" i="22" s="1"/>
  <c r="BO45" i="22"/>
  <c r="BP45" i="22"/>
  <c r="BQ45" i="22"/>
  <c r="BR45" i="22"/>
  <c r="BS45" i="22"/>
  <c r="BT45" i="22"/>
  <c r="BU45" i="22"/>
  <c r="BV45" i="22"/>
  <c r="BD45" i="22"/>
  <c r="U45" i="22" s="1" a="1"/>
  <c r="U45" i="22" s="1"/>
  <c r="BE45" i="22"/>
  <c r="BF45" i="22"/>
  <c r="BG45" i="22"/>
  <c r="BH45" i="22"/>
  <c r="BI45" i="22"/>
  <c r="BJ45" i="22"/>
  <c r="BK45" i="22"/>
  <c r="BL45" i="22"/>
  <c r="AT45" i="22"/>
  <c r="T45" i="22" s="1" a="1"/>
  <c r="T45" i="22" s="1"/>
  <c r="AU45" i="22"/>
  <c r="AV45" i="22"/>
  <c r="AW45" i="22"/>
  <c r="AX45" i="22"/>
  <c r="AY45" i="22"/>
  <c r="AZ45" i="22"/>
  <c r="BA45" i="22"/>
  <c r="BB45" i="22"/>
  <c r="AJ45" i="22"/>
  <c r="S45" i="22" s="1" a="1"/>
  <c r="S45" i="22" s="1"/>
  <c r="AK45" i="22"/>
  <c r="AL45" i="22"/>
  <c r="AM45" i="22"/>
  <c r="AN45" i="22"/>
  <c r="AO45" i="22"/>
  <c r="AP45" i="22"/>
  <c r="AQ45" i="22"/>
  <c r="AR45" i="22"/>
  <c r="Z44" i="22"/>
  <c r="R44" i="22" s="1" a="1"/>
  <c r="R44" i="22" s="1"/>
  <c r="AA44" i="22"/>
  <c r="AB44" i="22"/>
  <c r="AC44" i="22"/>
  <c r="AD44" i="22"/>
  <c r="AE44" i="22"/>
  <c r="AF44" i="22"/>
  <c r="AG44" i="22"/>
  <c r="AH44" i="22"/>
  <c r="BN44" i="22"/>
  <c r="V44" i="22" s="1" a="1"/>
  <c r="V44" i="22" s="1"/>
  <c r="BO44" i="22"/>
  <c r="BP44" i="22"/>
  <c r="BQ44" i="22"/>
  <c r="BR44" i="22"/>
  <c r="BS44" i="22"/>
  <c r="BT44" i="22"/>
  <c r="BU44" i="22"/>
  <c r="BV44" i="22"/>
  <c r="BD44" i="22"/>
  <c r="U44" i="22" s="1" a="1"/>
  <c r="U44" i="22" s="1"/>
  <c r="BE44" i="22"/>
  <c r="BF44" i="22"/>
  <c r="BG44" i="22"/>
  <c r="BH44" i="22"/>
  <c r="BI44" i="22"/>
  <c r="BJ44" i="22"/>
  <c r="BK44" i="22"/>
  <c r="BL44" i="22"/>
  <c r="AT44" i="22"/>
  <c r="T44" i="22" s="1" a="1"/>
  <c r="T44" i="22" s="1"/>
  <c r="AU44" i="22"/>
  <c r="AV44" i="22"/>
  <c r="AW44" i="22"/>
  <c r="AX44" i="22"/>
  <c r="AY44" i="22"/>
  <c r="AZ44" i="22"/>
  <c r="BA44" i="22"/>
  <c r="BB44" i="22"/>
  <c r="AJ44" i="22"/>
  <c r="S44" i="22" s="1" a="1"/>
  <c r="S44" i="22" s="1"/>
  <c r="AK44" i="22"/>
  <c r="AL44" i="22"/>
  <c r="AM44" i="22"/>
  <c r="AN44" i="22"/>
  <c r="AO44" i="22"/>
  <c r="AP44" i="22"/>
  <c r="AQ44" i="22"/>
  <c r="AR44" i="22"/>
  <c r="Z43" i="22"/>
  <c r="R43" i="22" s="1" a="1"/>
  <c r="R43" i="22" s="1"/>
  <c r="AA43" i="22"/>
  <c r="AB43" i="22"/>
  <c r="AC43" i="22"/>
  <c r="AD43" i="22"/>
  <c r="AE43" i="22"/>
  <c r="AF43" i="22"/>
  <c r="AG43" i="22"/>
  <c r="AH43" i="22"/>
  <c r="BN43" i="22"/>
  <c r="V43" i="22" s="1" a="1"/>
  <c r="V43" i="22" s="1"/>
  <c r="BO43" i="22"/>
  <c r="BP43" i="22"/>
  <c r="BQ43" i="22"/>
  <c r="BR43" i="22"/>
  <c r="BS43" i="22"/>
  <c r="BT43" i="22"/>
  <c r="BU43" i="22"/>
  <c r="BV43" i="22"/>
  <c r="BD43" i="22"/>
  <c r="U43" i="22" s="1" a="1"/>
  <c r="U43" i="22" s="1"/>
  <c r="BE43" i="22"/>
  <c r="BF43" i="22"/>
  <c r="BG43" i="22"/>
  <c r="BH43" i="22"/>
  <c r="BI43" i="22"/>
  <c r="BJ43" i="22"/>
  <c r="BK43" i="22"/>
  <c r="BL43" i="22"/>
  <c r="AT43" i="22"/>
  <c r="T43" i="22" s="1" a="1"/>
  <c r="T43" i="22" s="1"/>
  <c r="AU43" i="22"/>
  <c r="AV43" i="22"/>
  <c r="AW43" i="22"/>
  <c r="AX43" i="22"/>
  <c r="AY43" i="22"/>
  <c r="AZ43" i="22"/>
  <c r="BA43" i="22"/>
  <c r="BB43" i="22"/>
  <c r="AJ43" i="22"/>
  <c r="S43" i="22" s="1" a="1"/>
  <c r="S43" i="22" s="1"/>
  <c r="AK43" i="22"/>
  <c r="AL43" i="22"/>
  <c r="AM43" i="22"/>
  <c r="AN43" i="22"/>
  <c r="AO43" i="22"/>
  <c r="AP43" i="22"/>
  <c r="AQ43" i="22"/>
  <c r="AR43" i="22"/>
  <c r="Z42" i="22"/>
  <c r="R42" i="22" s="1" a="1"/>
  <c r="R42" i="22" s="1"/>
  <c r="AA42" i="22"/>
  <c r="AB42" i="22"/>
  <c r="AC42" i="22"/>
  <c r="AD42" i="22"/>
  <c r="AE42" i="22"/>
  <c r="AF42" i="22"/>
  <c r="AG42" i="22"/>
  <c r="AH42" i="22"/>
  <c r="BN42" i="22"/>
  <c r="V42" i="22" s="1" a="1"/>
  <c r="V42" i="22" s="1"/>
  <c r="BO42" i="22"/>
  <c r="BP42" i="22"/>
  <c r="BQ42" i="22"/>
  <c r="BR42" i="22"/>
  <c r="BS42" i="22"/>
  <c r="BT42" i="22"/>
  <c r="BU42" i="22"/>
  <c r="BV42" i="22"/>
  <c r="BD42" i="22"/>
  <c r="U42" i="22" s="1" a="1"/>
  <c r="U42" i="22" s="1"/>
  <c r="BE42" i="22"/>
  <c r="BF42" i="22"/>
  <c r="BG42" i="22"/>
  <c r="BH42" i="22"/>
  <c r="BI42" i="22"/>
  <c r="BJ42" i="22"/>
  <c r="BK42" i="22"/>
  <c r="BL42" i="22"/>
  <c r="AT42" i="22"/>
  <c r="T42" i="22" s="1" a="1"/>
  <c r="T42" i="22" s="1"/>
  <c r="AU42" i="22"/>
  <c r="AV42" i="22"/>
  <c r="AW42" i="22"/>
  <c r="AX42" i="22"/>
  <c r="AY42" i="22"/>
  <c r="AZ42" i="22"/>
  <c r="BA42" i="22"/>
  <c r="BB42" i="22"/>
  <c r="AJ42" i="22"/>
  <c r="S42" i="22" s="1" a="1"/>
  <c r="S42" i="22" s="1"/>
  <c r="AK42" i="22"/>
  <c r="AL42" i="22"/>
  <c r="AM42" i="22"/>
  <c r="AN42" i="22"/>
  <c r="AO42" i="22"/>
  <c r="AP42" i="22"/>
  <c r="AQ42" i="22"/>
  <c r="AR42" i="22"/>
  <c r="Z41" i="22"/>
  <c r="R41" i="22" s="1" a="1"/>
  <c r="R41" i="22" s="1"/>
  <c r="AA41" i="22"/>
  <c r="AB41" i="22"/>
  <c r="AC41" i="22"/>
  <c r="AD41" i="22"/>
  <c r="AE41" i="22"/>
  <c r="AF41" i="22"/>
  <c r="AG41" i="22"/>
  <c r="AH41" i="22"/>
  <c r="BN41" i="22"/>
  <c r="V41" i="22" s="1" a="1"/>
  <c r="V41" i="22" s="1"/>
  <c r="BO41" i="22"/>
  <c r="BP41" i="22"/>
  <c r="BQ41" i="22"/>
  <c r="BR41" i="22"/>
  <c r="BS41" i="22"/>
  <c r="BT41" i="22"/>
  <c r="BU41" i="22"/>
  <c r="BV41" i="22"/>
  <c r="BD41" i="22"/>
  <c r="U41" i="22" s="1" a="1"/>
  <c r="U41" i="22" s="1"/>
  <c r="BE41" i="22"/>
  <c r="BF41" i="22"/>
  <c r="BG41" i="22"/>
  <c r="BH41" i="22"/>
  <c r="BI41" i="22"/>
  <c r="BJ41" i="22"/>
  <c r="BK41" i="22"/>
  <c r="BL41" i="22"/>
  <c r="AT41" i="22"/>
  <c r="T41" i="22" s="1" a="1"/>
  <c r="T41" i="22" s="1"/>
  <c r="AU41" i="22"/>
  <c r="AV41" i="22"/>
  <c r="AW41" i="22"/>
  <c r="AX41" i="22"/>
  <c r="AY41" i="22"/>
  <c r="AZ41" i="22"/>
  <c r="BA41" i="22"/>
  <c r="BB41" i="22"/>
  <c r="AJ41" i="22"/>
  <c r="S41" i="22" s="1" a="1"/>
  <c r="S41" i="22" s="1"/>
  <c r="AK41" i="22"/>
  <c r="AL41" i="22"/>
  <c r="AM41" i="22"/>
  <c r="AN41" i="22"/>
  <c r="AO41" i="22"/>
  <c r="AP41" i="22"/>
  <c r="AQ41" i="22"/>
  <c r="AR41" i="22"/>
  <c r="Z40" i="22"/>
  <c r="R40" i="22" s="1" a="1"/>
  <c r="R40" i="22" s="1"/>
  <c r="AA40" i="22"/>
  <c r="AB40" i="22"/>
  <c r="AC40" i="22"/>
  <c r="AD40" i="22"/>
  <c r="AE40" i="22"/>
  <c r="AF40" i="22"/>
  <c r="AG40" i="22"/>
  <c r="AH40" i="22"/>
  <c r="BN40" i="22"/>
  <c r="V40" i="22" s="1" a="1"/>
  <c r="V40" i="22" s="1"/>
  <c r="BO40" i="22"/>
  <c r="BP40" i="22"/>
  <c r="BQ40" i="22"/>
  <c r="BR40" i="22"/>
  <c r="BS40" i="22"/>
  <c r="BT40" i="22"/>
  <c r="BU40" i="22"/>
  <c r="BV40" i="22"/>
  <c r="BD40" i="22"/>
  <c r="U40" i="22" s="1" a="1"/>
  <c r="U40" i="22" s="1"/>
  <c r="BE40" i="22"/>
  <c r="BF40" i="22"/>
  <c r="BG40" i="22"/>
  <c r="BH40" i="22"/>
  <c r="BI40" i="22"/>
  <c r="BJ40" i="22"/>
  <c r="BK40" i="22"/>
  <c r="BL40" i="22"/>
  <c r="AT40" i="22"/>
  <c r="T40" i="22" s="1" a="1"/>
  <c r="T40" i="22" s="1"/>
  <c r="AU40" i="22"/>
  <c r="AV40" i="22"/>
  <c r="AW40" i="22"/>
  <c r="AX40" i="22"/>
  <c r="AY40" i="22"/>
  <c r="AZ40" i="22"/>
  <c r="BA40" i="22"/>
  <c r="BB40" i="22"/>
  <c r="AJ40" i="22"/>
  <c r="S40" i="22" s="1" a="1"/>
  <c r="S40" i="22" s="1"/>
  <c r="AK40" i="22"/>
  <c r="AL40" i="22"/>
  <c r="AM40" i="22"/>
  <c r="AN40" i="22"/>
  <c r="AO40" i="22"/>
  <c r="AP40" i="22"/>
  <c r="AQ40" i="22"/>
  <c r="AR40" i="22"/>
  <c r="Z39" i="22"/>
  <c r="R39" i="22" s="1" a="1"/>
  <c r="R39" i="22" s="1"/>
  <c r="AA39" i="22"/>
  <c r="AB39" i="22"/>
  <c r="AC39" i="22"/>
  <c r="AD39" i="22"/>
  <c r="AE39" i="22"/>
  <c r="AF39" i="22"/>
  <c r="AG39" i="22"/>
  <c r="AH39" i="22"/>
  <c r="BN39" i="22"/>
  <c r="V39" i="22" s="1" a="1"/>
  <c r="V39" i="22" s="1"/>
  <c r="BO39" i="22"/>
  <c r="BP39" i="22"/>
  <c r="BQ39" i="22"/>
  <c r="BR39" i="22"/>
  <c r="BS39" i="22"/>
  <c r="BT39" i="22"/>
  <c r="BU39" i="22"/>
  <c r="BV39" i="22"/>
  <c r="BD39" i="22"/>
  <c r="U39" i="22" s="1" a="1"/>
  <c r="U39" i="22" s="1"/>
  <c r="BE39" i="22"/>
  <c r="BF39" i="22"/>
  <c r="BG39" i="22"/>
  <c r="BH39" i="22"/>
  <c r="BI39" i="22"/>
  <c r="BJ39" i="22"/>
  <c r="BK39" i="22"/>
  <c r="BL39" i="22"/>
  <c r="AT39" i="22"/>
  <c r="T39" i="22" s="1" a="1"/>
  <c r="T39" i="22" s="1"/>
  <c r="AU39" i="22"/>
  <c r="AV39" i="22"/>
  <c r="AW39" i="22"/>
  <c r="AX39" i="22"/>
  <c r="AY39" i="22"/>
  <c r="AZ39" i="22"/>
  <c r="BA39" i="22"/>
  <c r="BB39" i="22"/>
  <c r="AJ39" i="22"/>
  <c r="S39" i="22" s="1" a="1"/>
  <c r="S39" i="22" s="1"/>
  <c r="AK39" i="22"/>
  <c r="AL39" i="22"/>
  <c r="AM39" i="22"/>
  <c r="AN39" i="22"/>
  <c r="AO39" i="22"/>
  <c r="AP39" i="22"/>
  <c r="AQ39" i="22"/>
  <c r="AR39" i="22"/>
  <c r="Z38" i="22"/>
  <c r="R38" i="22" s="1" a="1"/>
  <c r="R38" i="22" s="1"/>
  <c r="AA38" i="22"/>
  <c r="AB38" i="22"/>
  <c r="AC38" i="22"/>
  <c r="AD38" i="22"/>
  <c r="AE38" i="22"/>
  <c r="AF38" i="22"/>
  <c r="AG38" i="22"/>
  <c r="AH38" i="22"/>
  <c r="BN38" i="22"/>
  <c r="BO38" i="22"/>
  <c r="BP38" i="22"/>
  <c r="BQ38" i="22"/>
  <c r="BR38" i="22"/>
  <c r="BS38" i="22"/>
  <c r="BT38" i="22"/>
  <c r="BU38" i="22"/>
  <c r="BV38" i="22"/>
  <c r="BD38" i="22"/>
  <c r="BE38" i="22"/>
  <c r="BF38" i="22"/>
  <c r="BG38" i="22"/>
  <c r="BH38" i="22"/>
  <c r="BI38" i="22"/>
  <c r="BJ38" i="22"/>
  <c r="BK38" i="22"/>
  <c r="BL38" i="22"/>
  <c r="AT38" i="22"/>
  <c r="AU38" i="22"/>
  <c r="AV38" i="22"/>
  <c r="AW38" i="22"/>
  <c r="AX38" i="22"/>
  <c r="AY38" i="22"/>
  <c r="AZ38" i="22"/>
  <c r="BA38" i="22"/>
  <c r="BB38" i="22"/>
  <c r="AJ38" i="22"/>
  <c r="AK38" i="22"/>
  <c r="AL38" i="22"/>
  <c r="AM38" i="22"/>
  <c r="AN38" i="22"/>
  <c r="AO38" i="22"/>
  <c r="AP38" i="22"/>
  <c r="AQ38" i="22"/>
  <c r="AR38" i="22"/>
  <c r="Z37" i="22"/>
  <c r="R37" i="22" s="1" a="1"/>
  <c r="R37" i="22" s="1"/>
  <c r="AA37" i="22"/>
  <c r="AB37" i="22"/>
  <c r="AC37" i="22"/>
  <c r="AD37" i="22"/>
  <c r="AE37" i="22"/>
  <c r="AF37" i="22"/>
  <c r="AG37" i="22"/>
  <c r="AH37" i="22"/>
  <c r="BN37" i="22"/>
  <c r="BO37" i="22"/>
  <c r="BP37" i="22"/>
  <c r="BQ37" i="22"/>
  <c r="BR37" i="22"/>
  <c r="BS37" i="22"/>
  <c r="BT37" i="22"/>
  <c r="BU37" i="22"/>
  <c r="BV37" i="22"/>
  <c r="BD37" i="22"/>
  <c r="BE37" i="22"/>
  <c r="BF37" i="22"/>
  <c r="BG37" i="22"/>
  <c r="BH37" i="22"/>
  <c r="BI37" i="22"/>
  <c r="BJ37" i="22"/>
  <c r="BK37" i="22"/>
  <c r="BL37" i="22"/>
  <c r="AT37" i="22"/>
  <c r="AU37" i="22"/>
  <c r="AV37" i="22"/>
  <c r="AW37" i="22"/>
  <c r="AX37" i="22"/>
  <c r="AY37" i="22"/>
  <c r="AZ37" i="22"/>
  <c r="BA37" i="22"/>
  <c r="BB37" i="22"/>
  <c r="AJ37" i="22"/>
  <c r="AK37" i="22"/>
  <c r="AL37" i="22"/>
  <c r="AM37" i="22"/>
  <c r="AN37" i="22"/>
  <c r="AO37" i="22"/>
  <c r="AP37" i="22"/>
  <c r="AQ37" i="22"/>
  <c r="AR37" i="22"/>
  <c r="Z36" i="22"/>
  <c r="R36" i="22" s="1" a="1"/>
  <c r="R36" i="22" s="1"/>
  <c r="AA36" i="22"/>
  <c r="AB36" i="22"/>
  <c r="AC36" i="22"/>
  <c r="AD36" i="22"/>
  <c r="AE36" i="22"/>
  <c r="AF36" i="22"/>
  <c r="AG36" i="22"/>
  <c r="AH36" i="22"/>
  <c r="BN36" i="22"/>
  <c r="BO36" i="22"/>
  <c r="BP36" i="22"/>
  <c r="BQ36" i="22"/>
  <c r="BR36" i="22"/>
  <c r="BS36" i="22"/>
  <c r="BT36" i="22"/>
  <c r="BU36" i="22"/>
  <c r="BV36" i="22"/>
  <c r="BD36" i="22"/>
  <c r="BE36" i="22"/>
  <c r="BF36" i="22"/>
  <c r="BG36" i="22"/>
  <c r="BH36" i="22"/>
  <c r="BI36" i="22"/>
  <c r="BJ36" i="22"/>
  <c r="BK36" i="22"/>
  <c r="BL36" i="22"/>
  <c r="AT36" i="22"/>
  <c r="AU36" i="22"/>
  <c r="AV36" i="22"/>
  <c r="AW36" i="22"/>
  <c r="AX36" i="22"/>
  <c r="AY36" i="22"/>
  <c r="AZ36" i="22"/>
  <c r="BA36" i="22"/>
  <c r="BB36" i="22"/>
  <c r="AJ36" i="22"/>
  <c r="AK36" i="22"/>
  <c r="AL36" i="22"/>
  <c r="AM36" i="22"/>
  <c r="AN36" i="22"/>
  <c r="AO36" i="22"/>
  <c r="AP36" i="22"/>
  <c r="AQ36" i="22"/>
  <c r="AR36" i="22"/>
  <c r="Z35" i="22"/>
  <c r="R35" i="22" s="1" a="1"/>
  <c r="R35" i="22" s="1"/>
  <c r="AA35" i="22"/>
  <c r="AB35" i="22"/>
  <c r="AC35" i="22"/>
  <c r="AD35" i="22"/>
  <c r="AE35" i="22"/>
  <c r="AF35" i="22"/>
  <c r="AG35" i="22"/>
  <c r="AH35" i="22"/>
  <c r="BN35" i="22"/>
  <c r="BO35" i="22"/>
  <c r="BP35" i="22"/>
  <c r="BQ35" i="22"/>
  <c r="BR35" i="22"/>
  <c r="BS35" i="22"/>
  <c r="BT35" i="22"/>
  <c r="BU35" i="22"/>
  <c r="BV35" i="22"/>
  <c r="BD35" i="22"/>
  <c r="BE35" i="22"/>
  <c r="BF35" i="22"/>
  <c r="BG35" i="22"/>
  <c r="BH35" i="22"/>
  <c r="BI35" i="22"/>
  <c r="BJ35" i="22"/>
  <c r="BK35" i="22"/>
  <c r="BL35" i="22"/>
  <c r="AT35" i="22"/>
  <c r="AU35" i="22"/>
  <c r="AV35" i="22"/>
  <c r="AW35" i="22"/>
  <c r="AX35" i="22"/>
  <c r="AY35" i="22"/>
  <c r="AZ35" i="22"/>
  <c r="BA35" i="22"/>
  <c r="BB35" i="22"/>
  <c r="AJ35" i="22"/>
  <c r="AK35" i="22"/>
  <c r="AL35" i="22"/>
  <c r="AM35" i="22"/>
  <c r="AN35" i="22"/>
  <c r="AO35" i="22"/>
  <c r="AP35" i="22"/>
  <c r="AQ35" i="22"/>
  <c r="AR35" i="22"/>
  <c r="Z34" i="22"/>
  <c r="R34" i="22" s="1" a="1"/>
  <c r="R34" i="22" s="1"/>
  <c r="AA34" i="22"/>
  <c r="AB34" i="22"/>
  <c r="AC34" i="22"/>
  <c r="AD34" i="22"/>
  <c r="AE34" i="22"/>
  <c r="AF34" i="22"/>
  <c r="AG34" i="22"/>
  <c r="AH34" i="22"/>
  <c r="BN34" i="22"/>
  <c r="BO34" i="22"/>
  <c r="BP34" i="22"/>
  <c r="BQ34" i="22"/>
  <c r="BR34" i="22"/>
  <c r="BS34" i="22"/>
  <c r="BT34" i="22"/>
  <c r="BU34" i="22"/>
  <c r="BV34" i="22"/>
  <c r="BD34" i="22"/>
  <c r="BE34" i="22"/>
  <c r="BF34" i="22"/>
  <c r="BG34" i="22"/>
  <c r="BH34" i="22"/>
  <c r="BI34" i="22"/>
  <c r="BJ34" i="22"/>
  <c r="BK34" i="22"/>
  <c r="BL34" i="22"/>
  <c r="AT34" i="22"/>
  <c r="AU34" i="22"/>
  <c r="AV34" i="22"/>
  <c r="AW34" i="22"/>
  <c r="AX34" i="22"/>
  <c r="AY34" i="22"/>
  <c r="AZ34" i="22"/>
  <c r="BA34" i="22"/>
  <c r="BB34" i="22"/>
  <c r="AJ34" i="22"/>
  <c r="AK34" i="22"/>
  <c r="AL34" i="22"/>
  <c r="AM34" i="22"/>
  <c r="AN34" i="22"/>
  <c r="AO34" i="22"/>
  <c r="AP34" i="22"/>
  <c r="AQ34" i="22"/>
  <c r="AR34" i="22"/>
  <c r="Z33" i="22"/>
  <c r="R33" i="22" s="1" a="1"/>
  <c r="R33" i="22" s="1"/>
  <c r="AA33" i="22"/>
  <c r="AB33" i="22"/>
  <c r="AC33" i="22"/>
  <c r="AD33" i="22"/>
  <c r="AE33" i="22"/>
  <c r="AF33" i="22"/>
  <c r="AG33" i="22"/>
  <c r="AH33" i="22"/>
  <c r="BN33" i="22"/>
  <c r="BO33" i="22"/>
  <c r="BP33" i="22"/>
  <c r="BQ33" i="22"/>
  <c r="BR33" i="22"/>
  <c r="BS33" i="22"/>
  <c r="BT33" i="22"/>
  <c r="BU33" i="22"/>
  <c r="BV33" i="22"/>
  <c r="BD33" i="22"/>
  <c r="BE33" i="22"/>
  <c r="BF33" i="22"/>
  <c r="BG33" i="22"/>
  <c r="BH33" i="22"/>
  <c r="BI33" i="22"/>
  <c r="BJ33" i="22"/>
  <c r="BK33" i="22"/>
  <c r="BL33" i="22"/>
  <c r="AT33" i="22"/>
  <c r="AU33" i="22"/>
  <c r="AV33" i="22"/>
  <c r="AW33" i="22"/>
  <c r="AX33" i="22"/>
  <c r="AY33" i="22"/>
  <c r="AZ33" i="22"/>
  <c r="BA33" i="22"/>
  <c r="BB33" i="22"/>
  <c r="AJ33" i="22"/>
  <c r="AK33" i="22"/>
  <c r="AL33" i="22"/>
  <c r="AM33" i="22"/>
  <c r="AN33" i="22"/>
  <c r="AO33" i="22"/>
  <c r="AP33" i="22"/>
  <c r="AQ33" i="22"/>
  <c r="AR33" i="22"/>
  <c r="Z32" i="22"/>
  <c r="R32" i="22" s="1" a="1"/>
  <c r="R32" i="22" s="1"/>
  <c r="AA32" i="22"/>
  <c r="AB32" i="22"/>
  <c r="AC32" i="22"/>
  <c r="AD32" i="22"/>
  <c r="AE32" i="22"/>
  <c r="AF32" i="22"/>
  <c r="AG32" i="22"/>
  <c r="AH32" i="22"/>
  <c r="BN32" i="22"/>
  <c r="BO32" i="22"/>
  <c r="BP32" i="22"/>
  <c r="BQ32" i="22"/>
  <c r="BR32" i="22"/>
  <c r="BS32" i="22"/>
  <c r="BT32" i="22"/>
  <c r="BU32" i="22"/>
  <c r="BV32" i="22"/>
  <c r="BD32" i="22"/>
  <c r="BE32" i="22"/>
  <c r="BF32" i="22"/>
  <c r="BG32" i="22"/>
  <c r="BH32" i="22"/>
  <c r="BI32" i="22"/>
  <c r="BJ32" i="22"/>
  <c r="BK32" i="22"/>
  <c r="BL32" i="22"/>
  <c r="AT32" i="22"/>
  <c r="AU32" i="22"/>
  <c r="AV32" i="22"/>
  <c r="AW32" i="22"/>
  <c r="AX32" i="22"/>
  <c r="AY32" i="22"/>
  <c r="AZ32" i="22"/>
  <c r="BA32" i="22"/>
  <c r="BB32" i="22"/>
  <c r="AJ32" i="22"/>
  <c r="AK32" i="22"/>
  <c r="AL32" i="22"/>
  <c r="AM32" i="22"/>
  <c r="AN32" i="22"/>
  <c r="AO32" i="22"/>
  <c r="AP32" i="22"/>
  <c r="AQ32" i="22"/>
  <c r="AR32" i="22"/>
  <c r="Z31" i="22"/>
  <c r="R31" i="22" s="1" a="1"/>
  <c r="R31" i="22" s="1"/>
  <c r="AA31" i="22"/>
  <c r="AB31" i="22"/>
  <c r="AC31" i="22"/>
  <c r="AD31" i="22"/>
  <c r="AE31" i="22"/>
  <c r="AF31" i="22"/>
  <c r="AG31" i="22"/>
  <c r="AH31" i="22"/>
  <c r="BN31" i="22"/>
  <c r="BO31" i="22"/>
  <c r="BP31" i="22"/>
  <c r="BQ31" i="22"/>
  <c r="BR31" i="22"/>
  <c r="BS31" i="22"/>
  <c r="BT31" i="22"/>
  <c r="BU31" i="22"/>
  <c r="BV31" i="22"/>
  <c r="BD31" i="22"/>
  <c r="BE31" i="22"/>
  <c r="BF31" i="22"/>
  <c r="BG31" i="22"/>
  <c r="BH31" i="22"/>
  <c r="BI31" i="22"/>
  <c r="BJ31" i="22"/>
  <c r="BK31" i="22"/>
  <c r="BL31" i="22"/>
  <c r="AT31" i="22"/>
  <c r="AU31" i="22"/>
  <c r="AV31" i="22"/>
  <c r="AW31" i="22"/>
  <c r="AX31" i="22"/>
  <c r="AY31" i="22"/>
  <c r="AZ31" i="22"/>
  <c r="BA31" i="22"/>
  <c r="BB31" i="22"/>
  <c r="AJ31" i="22"/>
  <c r="AK31" i="22"/>
  <c r="AL31" i="22"/>
  <c r="AM31" i="22"/>
  <c r="AN31" i="22"/>
  <c r="AO31" i="22"/>
  <c r="AP31" i="22"/>
  <c r="AQ31" i="22"/>
  <c r="AR31" i="22"/>
  <c r="Z30" i="22"/>
  <c r="R30" i="22" s="1" a="1"/>
  <c r="R30" i="22" s="1"/>
  <c r="AA30" i="22"/>
  <c r="AB30" i="22"/>
  <c r="AC30" i="22"/>
  <c r="AD30" i="22"/>
  <c r="AE30" i="22"/>
  <c r="AF30" i="22"/>
  <c r="AG30" i="22"/>
  <c r="AH30" i="22"/>
  <c r="BN30" i="22"/>
  <c r="BO30" i="22"/>
  <c r="BP30" i="22"/>
  <c r="BQ30" i="22"/>
  <c r="BR30" i="22"/>
  <c r="BS30" i="22"/>
  <c r="BT30" i="22"/>
  <c r="BU30" i="22"/>
  <c r="BV30" i="22"/>
  <c r="BD30" i="22"/>
  <c r="BE30" i="22"/>
  <c r="BF30" i="22"/>
  <c r="BG30" i="22"/>
  <c r="BH30" i="22"/>
  <c r="BI30" i="22"/>
  <c r="BJ30" i="22"/>
  <c r="BK30" i="22"/>
  <c r="BL30" i="22"/>
  <c r="AT30" i="22"/>
  <c r="AU30" i="22"/>
  <c r="AV30" i="22"/>
  <c r="AW30" i="22"/>
  <c r="AX30" i="22"/>
  <c r="AY30" i="22"/>
  <c r="AZ30" i="22"/>
  <c r="BA30" i="22"/>
  <c r="BB30" i="22"/>
  <c r="AJ30" i="22"/>
  <c r="AK30" i="22"/>
  <c r="AL30" i="22"/>
  <c r="AM30" i="22"/>
  <c r="AN30" i="22"/>
  <c r="AO30" i="22"/>
  <c r="AP30" i="22"/>
  <c r="AQ30" i="22"/>
  <c r="AR30" i="22"/>
  <c r="Z29" i="22"/>
  <c r="R29" i="22" s="1" a="1"/>
  <c r="R29" i="22" s="1"/>
  <c r="AA29" i="22"/>
  <c r="AB29" i="22"/>
  <c r="AC29" i="22"/>
  <c r="AD29" i="22"/>
  <c r="AE29" i="22"/>
  <c r="AF29" i="22"/>
  <c r="AG29" i="22"/>
  <c r="AH29" i="22"/>
  <c r="BN29" i="22"/>
  <c r="BO29" i="22"/>
  <c r="BP29" i="22"/>
  <c r="BQ29" i="22"/>
  <c r="BR29" i="22"/>
  <c r="BS29" i="22"/>
  <c r="BT29" i="22"/>
  <c r="BU29" i="22"/>
  <c r="BV29" i="22"/>
  <c r="BD29" i="22"/>
  <c r="BE29" i="22"/>
  <c r="BF29" i="22"/>
  <c r="BG29" i="22"/>
  <c r="BH29" i="22"/>
  <c r="BI29" i="22"/>
  <c r="BJ29" i="22"/>
  <c r="BK29" i="22"/>
  <c r="BL29" i="22"/>
  <c r="AT29" i="22"/>
  <c r="AU29" i="22"/>
  <c r="AV29" i="22"/>
  <c r="AW29" i="22"/>
  <c r="AX29" i="22"/>
  <c r="AY29" i="22"/>
  <c r="AZ29" i="22"/>
  <c r="BA29" i="22"/>
  <c r="BB29" i="22"/>
  <c r="AJ29" i="22"/>
  <c r="AK29" i="22"/>
  <c r="AL29" i="22"/>
  <c r="AM29" i="22"/>
  <c r="AN29" i="22"/>
  <c r="AO29" i="22"/>
  <c r="AP29" i="22"/>
  <c r="AQ29" i="22"/>
  <c r="AR29" i="22"/>
  <c r="Z28" i="22"/>
  <c r="R28" i="22" s="1" a="1"/>
  <c r="R28" i="22" s="1"/>
  <c r="AA28" i="22"/>
  <c r="AB28" i="22"/>
  <c r="AC28" i="22"/>
  <c r="AD28" i="22"/>
  <c r="AE28" i="22"/>
  <c r="AF28" i="22"/>
  <c r="AG28" i="22"/>
  <c r="AH28" i="22"/>
  <c r="BN28" i="22"/>
  <c r="V28" i="22" s="1" a="1"/>
  <c r="V28" i="22" s="1"/>
  <c r="BO28" i="22"/>
  <c r="BP28" i="22"/>
  <c r="BQ28" i="22"/>
  <c r="BR28" i="22"/>
  <c r="BS28" i="22"/>
  <c r="BT28" i="22"/>
  <c r="BU28" i="22"/>
  <c r="BV28" i="22"/>
  <c r="BD28" i="22"/>
  <c r="U28" i="22" s="1" a="1"/>
  <c r="U28" i="22" s="1"/>
  <c r="BE28" i="22"/>
  <c r="BF28" i="22"/>
  <c r="BG28" i="22"/>
  <c r="BH28" i="22"/>
  <c r="BI28" i="22"/>
  <c r="BJ28" i="22"/>
  <c r="BK28" i="22"/>
  <c r="BL28" i="22"/>
  <c r="AT28" i="22"/>
  <c r="T28" i="22" s="1" a="1"/>
  <c r="T28" i="22" s="1"/>
  <c r="AU28" i="22"/>
  <c r="AV28" i="22"/>
  <c r="AW28" i="22"/>
  <c r="AX28" i="22"/>
  <c r="AY28" i="22"/>
  <c r="AZ28" i="22"/>
  <c r="BA28" i="22"/>
  <c r="BB28" i="22"/>
  <c r="AJ28" i="22"/>
  <c r="S28" i="22" s="1" a="1"/>
  <c r="S28" i="22" s="1"/>
  <c r="AK28" i="22"/>
  <c r="AL28" i="22"/>
  <c r="AM28" i="22"/>
  <c r="AN28" i="22"/>
  <c r="AO28" i="22"/>
  <c r="AP28" i="22"/>
  <c r="AQ28" i="22"/>
  <c r="AR28" i="22"/>
  <c r="Z27" i="22"/>
  <c r="R27" i="22" s="1" a="1"/>
  <c r="R27" i="22" s="1"/>
  <c r="AA27" i="22"/>
  <c r="AB27" i="22"/>
  <c r="AC27" i="22"/>
  <c r="AD27" i="22"/>
  <c r="AE27" i="22"/>
  <c r="AF27" i="22"/>
  <c r="AG27" i="22"/>
  <c r="AH27" i="22"/>
  <c r="BN27" i="22"/>
  <c r="V27" i="22" s="1" a="1"/>
  <c r="V27" i="22" s="1"/>
  <c r="BO27" i="22"/>
  <c r="BP27" i="22"/>
  <c r="BQ27" i="22"/>
  <c r="BR27" i="22"/>
  <c r="BS27" i="22"/>
  <c r="BT27" i="22"/>
  <c r="BU27" i="22"/>
  <c r="BV27" i="22"/>
  <c r="BD27" i="22"/>
  <c r="U27" i="22" s="1" a="1"/>
  <c r="U27" i="22" s="1"/>
  <c r="BE27" i="22"/>
  <c r="BF27" i="22"/>
  <c r="BG27" i="22"/>
  <c r="BH27" i="22"/>
  <c r="BI27" i="22"/>
  <c r="BJ27" i="22"/>
  <c r="BK27" i="22"/>
  <c r="BL27" i="22"/>
  <c r="AT27" i="22"/>
  <c r="T27" i="22" s="1" a="1"/>
  <c r="T27" i="22" s="1"/>
  <c r="AU27" i="22"/>
  <c r="AV27" i="22"/>
  <c r="AW27" i="22"/>
  <c r="AX27" i="22"/>
  <c r="AY27" i="22"/>
  <c r="AZ27" i="22"/>
  <c r="BA27" i="22"/>
  <c r="BB27" i="22"/>
  <c r="AJ27" i="22"/>
  <c r="S27" i="22" s="1" a="1"/>
  <c r="S27" i="22" s="1"/>
  <c r="AK27" i="22"/>
  <c r="AL27" i="22"/>
  <c r="AM27" i="22"/>
  <c r="AN27" i="22"/>
  <c r="AO27" i="22"/>
  <c r="AP27" i="22"/>
  <c r="AQ27" i="22"/>
  <c r="AR27" i="22"/>
  <c r="Z26" i="22"/>
  <c r="AA26" i="22"/>
  <c r="AB26" i="22"/>
  <c r="AC26" i="22"/>
  <c r="AD26" i="22"/>
  <c r="AE26" i="22"/>
  <c r="AF26" i="22"/>
  <c r="AG26" i="22"/>
  <c r="AH26" i="22"/>
  <c r="BN26" i="22"/>
  <c r="BO26" i="22"/>
  <c r="BP26" i="22"/>
  <c r="BQ26" i="22"/>
  <c r="BR26" i="22"/>
  <c r="BS26" i="22"/>
  <c r="BT26" i="22"/>
  <c r="BU26" i="22"/>
  <c r="BV26" i="22"/>
  <c r="BD26" i="22"/>
  <c r="BE26" i="22"/>
  <c r="BF26" i="22"/>
  <c r="BG26" i="22"/>
  <c r="BH26" i="22"/>
  <c r="BI26" i="22"/>
  <c r="BJ26" i="22"/>
  <c r="BK26" i="22"/>
  <c r="BL26" i="22"/>
  <c r="AT26" i="22"/>
  <c r="AU26" i="22"/>
  <c r="AV26" i="22"/>
  <c r="AW26" i="22"/>
  <c r="AX26" i="22"/>
  <c r="AY26" i="22"/>
  <c r="AZ26" i="22"/>
  <c r="BA26" i="22"/>
  <c r="BB26" i="22"/>
  <c r="AJ26" i="22"/>
  <c r="AK26" i="22"/>
  <c r="AL26" i="22"/>
  <c r="AM26" i="22"/>
  <c r="AN26" i="22"/>
  <c r="AO26" i="22"/>
  <c r="AP26" i="22"/>
  <c r="AQ26" i="22"/>
  <c r="AR26" i="22"/>
  <c r="Z25" i="22"/>
  <c r="R25" i="22" s="1" a="1"/>
  <c r="R25" i="22" s="1"/>
  <c r="AA25" i="22"/>
  <c r="AB25" i="22"/>
  <c r="AC25" i="22"/>
  <c r="AD25" i="22"/>
  <c r="AE25" i="22"/>
  <c r="AF25" i="22"/>
  <c r="AG25" i="22"/>
  <c r="AH25" i="22"/>
  <c r="BN25" i="22"/>
  <c r="V25" i="22" s="1" a="1"/>
  <c r="V25" i="22" s="1"/>
  <c r="BO25" i="22"/>
  <c r="BP25" i="22"/>
  <c r="BQ25" i="22"/>
  <c r="BR25" i="22"/>
  <c r="BS25" i="22"/>
  <c r="BT25" i="22"/>
  <c r="BU25" i="22"/>
  <c r="BV25" i="22"/>
  <c r="BD25" i="22"/>
  <c r="U25" i="22" s="1" a="1"/>
  <c r="U25" i="22" s="1"/>
  <c r="BE25" i="22"/>
  <c r="BF25" i="22"/>
  <c r="BG25" i="22"/>
  <c r="BH25" i="22"/>
  <c r="BI25" i="22"/>
  <c r="BJ25" i="22"/>
  <c r="BK25" i="22"/>
  <c r="BL25" i="22"/>
  <c r="AT25" i="22"/>
  <c r="T25" i="22" s="1" a="1"/>
  <c r="T25" i="22" s="1"/>
  <c r="AU25" i="22"/>
  <c r="AV25" i="22"/>
  <c r="AW25" i="22"/>
  <c r="AX25" i="22"/>
  <c r="AY25" i="22"/>
  <c r="AZ25" i="22"/>
  <c r="BA25" i="22"/>
  <c r="BB25" i="22"/>
  <c r="AJ25" i="22"/>
  <c r="S25" i="22" s="1" a="1"/>
  <c r="S25" i="22" s="1"/>
  <c r="AK25" i="22"/>
  <c r="AL25" i="22"/>
  <c r="AM25" i="22"/>
  <c r="AN25" i="22"/>
  <c r="AO25" i="22"/>
  <c r="AP25" i="22"/>
  <c r="AQ25" i="22"/>
  <c r="AR25" i="22"/>
  <c r="Z24" i="22"/>
  <c r="AA24" i="22"/>
  <c r="AB24" i="22"/>
  <c r="AC24" i="22"/>
  <c r="AD24" i="22"/>
  <c r="AE24" i="22"/>
  <c r="AF24" i="22"/>
  <c r="AG24" i="22"/>
  <c r="AH24" i="22"/>
  <c r="BN24" i="22"/>
  <c r="BO24" i="22"/>
  <c r="BP24" i="22"/>
  <c r="BQ24" i="22"/>
  <c r="BR24" i="22"/>
  <c r="BS24" i="22"/>
  <c r="BT24" i="22"/>
  <c r="BU24" i="22"/>
  <c r="BV24" i="22"/>
  <c r="BD24" i="22"/>
  <c r="BE24" i="22"/>
  <c r="BF24" i="22"/>
  <c r="BG24" i="22"/>
  <c r="BH24" i="22"/>
  <c r="BI24" i="22"/>
  <c r="BJ24" i="22"/>
  <c r="BK24" i="22"/>
  <c r="BL24" i="22"/>
  <c r="AT24" i="22"/>
  <c r="AU24" i="22"/>
  <c r="AV24" i="22"/>
  <c r="AW24" i="22"/>
  <c r="AX24" i="22"/>
  <c r="AY24" i="22"/>
  <c r="AZ24" i="22"/>
  <c r="BA24" i="22"/>
  <c r="BB24" i="22"/>
  <c r="AJ24" i="22"/>
  <c r="AK24" i="22"/>
  <c r="AL24" i="22"/>
  <c r="AM24" i="22"/>
  <c r="AN24" i="22"/>
  <c r="AO24" i="22"/>
  <c r="AP24" i="22"/>
  <c r="AQ24" i="22"/>
  <c r="AR24" i="22"/>
  <c r="Z23" i="22"/>
  <c r="R23" i="22" s="1" a="1"/>
  <c r="R23" i="22" s="1"/>
  <c r="AA23" i="22"/>
  <c r="AB23" i="22"/>
  <c r="AC23" i="22"/>
  <c r="AD23" i="22"/>
  <c r="AE23" i="22"/>
  <c r="AF23" i="22"/>
  <c r="AG23" i="22"/>
  <c r="AH23" i="22"/>
  <c r="BN23" i="22"/>
  <c r="V23" i="22" s="1" a="1"/>
  <c r="V23" i="22" s="1"/>
  <c r="BO23" i="22"/>
  <c r="BP23" i="22"/>
  <c r="BQ23" i="22"/>
  <c r="BR23" i="22"/>
  <c r="BS23" i="22"/>
  <c r="BT23" i="22"/>
  <c r="BU23" i="22"/>
  <c r="BV23" i="22"/>
  <c r="BD23" i="22"/>
  <c r="U23" i="22" s="1" a="1"/>
  <c r="U23" i="22" s="1"/>
  <c r="BE23" i="22"/>
  <c r="BF23" i="22"/>
  <c r="BG23" i="22"/>
  <c r="BH23" i="22"/>
  <c r="BI23" i="22"/>
  <c r="BJ23" i="22"/>
  <c r="BK23" i="22"/>
  <c r="BL23" i="22"/>
  <c r="AT23" i="22"/>
  <c r="T23" i="22" s="1" a="1"/>
  <c r="T23" i="22" s="1"/>
  <c r="AU23" i="22"/>
  <c r="AV23" i="22"/>
  <c r="AW23" i="22"/>
  <c r="AX23" i="22"/>
  <c r="AY23" i="22"/>
  <c r="AZ23" i="22"/>
  <c r="BA23" i="22"/>
  <c r="BB23" i="22"/>
  <c r="AJ23" i="22"/>
  <c r="S23" i="22" s="1" a="1"/>
  <c r="S23" i="22" s="1"/>
  <c r="AK23" i="22"/>
  <c r="AL23" i="22"/>
  <c r="AM23" i="22"/>
  <c r="AN23" i="22"/>
  <c r="AO23" i="22"/>
  <c r="AP23" i="22"/>
  <c r="AQ23" i="22"/>
  <c r="AR23" i="22"/>
  <c r="Z22" i="22"/>
  <c r="R22" i="22" s="1" a="1"/>
  <c r="R22" i="22" s="1"/>
  <c r="AA22" i="22"/>
  <c r="AB22" i="22"/>
  <c r="AC22" i="22"/>
  <c r="AD22" i="22"/>
  <c r="AE22" i="22"/>
  <c r="AF22" i="22"/>
  <c r="AG22" i="22"/>
  <c r="AH22" i="22"/>
  <c r="BN22" i="22"/>
  <c r="V22" i="22" s="1" a="1"/>
  <c r="V22" i="22" s="1"/>
  <c r="BO22" i="22"/>
  <c r="BP22" i="22"/>
  <c r="BQ22" i="22"/>
  <c r="BR22" i="22"/>
  <c r="BS22" i="22"/>
  <c r="BT22" i="22"/>
  <c r="BU22" i="22"/>
  <c r="BV22" i="22"/>
  <c r="BD22" i="22"/>
  <c r="U22" i="22" s="1" a="1"/>
  <c r="U22" i="22" s="1"/>
  <c r="BE22" i="22"/>
  <c r="BF22" i="22"/>
  <c r="BG22" i="22"/>
  <c r="BH22" i="22"/>
  <c r="BI22" i="22"/>
  <c r="BJ22" i="22"/>
  <c r="BK22" i="22"/>
  <c r="BL22" i="22"/>
  <c r="AT22" i="22"/>
  <c r="T22" i="22" s="1" a="1"/>
  <c r="T22" i="22" s="1"/>
  <c r="AU22" i="22"/>
  <c r="AV22" i="22"/>
  <c r="AW22" i="22"/>
  <c r="AX22" i="22"/>
  <c r="AY22" i="22"/>
  <c r="AZ22" i="22"/>
  <c r="BA22" i="22"/>
  <c r="BB22" i="22"/>
  <c r="AJ22" i="22"/>
  <c r="S22" i="22" s="1" a="1"/>
  <c r="S22" i="22" s="1"/>
  <c r="AK22" i="22"/>
  <c r="AL22" i="22"/>
  <c r="AM22" i="22"/>
  <c r="AN22" i="22"/>
  <c r="AO22" i="22"/>
  <c r="AP22" i="22"/>
  <c r="AQ22" i="22"/>
  <c r="AR22" i="22"/>
  <c r="Z21" i="22"/>
  <c r="AA21" i="22"/>
  <c r="AB21" i="22"/>
  <c r="AC21" i="22"/>
  <c r="AD21" i="22"/>
  <c r="AE21" i="22"/>
  <c r="AF21" i="22"/>
  <c r="AG21" i="22"/>
  <c r="AH21" i="22"/>
  <c r="BN21" i="22"/>
  <c r="BO21" i="22"/>
  <c r="BP21" i="22"/>
  <c r="BQ21" i="22"/>
  <c r="BR21" i="22"/>
  <c r="BS21" i="22"/>
  <c r="BT21" i="22"/>
  <c r="BU21" i="22"/>
  <c r="BV21" i="22"/>
  <c r="BD21" i="22"/>
  <c r="BE21" i="22"/>
  <c r="BF21" i="22"/>
  <c r="BG21" i="22"/>
  <c r="BH21" i="22"/>
  <c r="BI21" i="22"/>
  <c r="BJ21" i="22"/>
  <c r="BK21" i="22"/>
  <c r="BL21" i="22"/>
  <c r="AT21" i="22"/>
  <c r="AU21" i="22"/>
  <c r="AV21" i="22"/>
  <c r="AW21" i="22"/>
  <c r="AX21" i="22"/>
  <c r="AY21" i="22"/>
  <c r="AZ21" i="22"/>
  <c r="BA21" i="22"/>
  <c r="BB21" i="22"/>
  <c r="AJ21" i="22"/>
  <c r="AK21" i="22"/>
  <c r="AL21" i="22"/>
  <c r="AM21" i="22"/>
  <c r="AN21" i="22"/>
  <c r="AO21" i="22"/>
  <c r="AP21" i="22"/>
  <c r="AQ21" i="22"/>
  <c r="AR21" i="22"/>
  <c r="Z20" i="22"/>
  <c r="AA20" i="22"/>
  <c r="AB20" i="22"/>
  <c r="AC20" i="22"/>
  <c r="AD20" i="22"/>
  <c r="AE20" i="22"/>
  <c r="AF20" i="22"/>
  <c r="AG20" i="22"/>
  <c r="AH20" i="22"/>
  <c r="BN20" i="22"/>
  <c r="BO20" i="22"/>
  <c r="BP20" i="22"/>
  <c r="BQ20" i="22"/>
  <c r="BR20" i="22"/>
  <c r="BS20" i="22"/>
  <c r="BT20" i="22"/>
  <c r="BU20" i="22"/>
  <c r="BV20" i="22"/>
  <c r="BD20" i="22"/>
  <c r="BE20" i="22"/>
  <c r="BF20" i="22"/>
  <c r="BG20" i="22"/>
  <c r="BH20" i="22"/>
  <c r="BI20" i="22"/>
  <c r="BJ20" i="22"/>
  <c r="BK20" i="22"/>
  <c r="BL20" i="22"/>
  <c r="AT20" i="22"/>
  <c r="AU20" i="22"/>
  <c r="AV20" i="22"/>
  <c r="AW20" i="22"/>
  <c r="AX20" i="22"/>
  <c r="AY20" i="22"/>
  <c r="AZ20" i="22"/>
  <c r="BA20" i="22"/>
  <c r="BB20" i="22"/>
  <c r="AJ20" i="22"/>
  <c r="AK20" i="22"/>
  <c r="AL20" i="22"/>
  <c r="AM20" i="22"/>
  <c r="AN20" i="22"/>
  <c r="AO20" i="22"/>
  <c r="AP20" i="22"/>
  <c r="AQ20" i="22"/>
  <c r="AR20" i="22"/>
  <c r="Z19" i="22"/>
  <c r="AA19" i="22"/>
  <c r="AB19" i="22"/>
  <c r="AC19" i="22"/>
  <c r="AD19" i="22"/>
  <c r="AE19" i="22"/>
  <c r="AF19" i="22"/>
  <c r="AG19" i="22"/>
  <c r="AH19" i="22"/>
  <c r="BN19" i="22"/>
  <c r="BO19" i="22"/>
  <c r="BP19" i="22"/>
  <c r="BQ19" i="22"/>
  <c r="BR19" i="22"/>
  <c r="BS19" i="22"/>
  <c r="BT19" i="22"/>
  <c r="BU19" i="22"/>
  <c r="BV19" i="22"/>
  <c r="BD19" i="22"/>
  <c r="BE19" i="22"/>
  <c r="BF19" i="22"/>
  <c r="BG19" i="22"/>
  <c r="BH19" i="22"/>
  <c r="BI19" i="22"/>
  <c r="BJ19" i="22"/>
  <c r="BK19" i="22"/>
  <c r="BL19" i="22"/>
  <c r="AT19" i="22"/>
  <c r="AU19" i="22"/>
  <c r="AV19" i="22"/>
  <c r="AW19" i="22"/>
  <c r="AX19" i="22"/>
  <c r="AY19" i="22"/>
  <c r="AZ19" i="22"/>
  <c r="BA19" i="22"/>
  <c r="BB19" i="22"/>
  <c r="AJ19" i="22"/>
  <c r="AK19" i="22"/>
  <c r="AL19" i="22"/>
  <c r="AM19" i="22"/>
  <c r="AN19" i="22"/>
  <c r="AO19" i="22"/>
  <c r="AP19" i="22"/>
  <c r="AQ19" i="22"/>
  <c r="AR19" i="22"/>
  <c r="Z18" i="22"/>
  <c r="AA18" i="22"/>
  <c r="AB18" i="22"/>
  <c r="AC18" i="22"/>
  <c r="AD18" i="22"/>
  <c r="AE18" i="22"/>
  <c r="AF18" i="22"/>
  <c r="AG18" i="22"/>
  <c r="AH18" i="22"/>
  <c r="BN18" i="22"/>
  <c r="BO18" i="22"/>
  <c r="BP18" i="22"/>
  <c r="BQ18" i="22"/>
  <c r="BR18" i="22"/>
  <c r="BS18" i="22"/>
  <c r="BT18" i="22"/>
  <c r="BU18" i="22"/>
  <c r="BV18" i="22"/>
  <c r="BD18" i="22"/>
  <c r="BE18" i="22"/>
  <c r="BF18" i="22"/>
  <c r="BG18" i="22"/>
  <c r="BH18" i="22"/>
  <c r="BI18" i="22"/>
  <c r="BJ18" i="22"/>
  <c r="BK18" i="22"/>
  <c r="BL18" i="22"/>
  <c r="AT18" i="22"/>
  <c r="AU18" i="22"/>
  <c r="AV18" i="22"/>
  <c r="AW18" i="22"/>
  <c r="AX18" i="22"/>
  <c r="AY18" i="22"/>
  <c r="AZ18" i="22"/>
  <c r="BA18" i="22"/>
  <c r="BB18" i="22"/>
  <c r="AJ18" i="22"/>
  <c r="AK18" i="22"/>
  <c r="AL18" i="22"/>
  <c r="AM18" i="22"/>
  <c r="AN18" i="22"/>
  <c r="AO18" i="22"/>
  <c r="AP18" i="22"/>
  <c r="AQ18" i="22"/>
  <c r="AR18" i="22"/>
  <c r="Z17" i="22"/>
  <c r="AA17" i="22"/>
  <c r="AB17" i="22"/>
  <c r="AC17" i="22"/>
  <c r="AD17" i="22"/>
  <c r="AE17" i="22"/>
  <c r="AF17" i="22"/>
  <c r="AG17" i="22"/>
  <c r="AH17" i="22"/>
  <c r="BN17" i="22"/>
  <c r="BO17" i="22"/>
  <c r="BP17" i="22"/>
  <c r="BQ17" i="22"/>
  <c r="BR17" i="22"/>
  <c r="BS17" i="22"/>
  <c r="BT17" i="22"/>
  <c r="BU17" i="22"/>
  <c r="BV17" i="22"/>
  <c r="BD17" i="22"/>
  <c r="BE17" i="22"/>
  <c r="BF17" i="22"/>
  <c r="BG17" i="22"/>
  <c r="BH17" i="22"/>
  <c r="BI17" i="22"/>
  <c r="BJ17" i="22"/>
  <c r="BK17" i="22"/>
  <c r="BL17" i="22"/>
  <c r="AT17" i="22"/>
  <c r="AU17" i="22"/>
  <c r="AV17" i="22"/>
  <c r="AW17" i="22"/>
  <c r="AX17" i="22"/>
  <c r="AY17" i="22"/>
  <c r="AZ17" i="22"/>
  <c r="BA17" i="22"/>
  <c r="BB17" i="22"/>
  <c r="AJ17" i="22"/>
  <c r="AK17" i="22"/>
  <c r="AL17" i="22"/>
  <c r="AM17" i="22"/>
  <c r="AN17" i="22"/>
  <c r="AO17" i="22"/>
  <c r="AP17" i="22"/>
  <c r="AQ17" i="22"/>
  <c r="AR17" i="22"/>
  <c r="Z16" i="22"/>
  <c r="AA16" i="22"/>
  <c r="AB16" i="22"/>
  <c r="AC16" i="22"/>
  <c r="AD16" i="22"/>
  <c r="AE16" i="22"/>
  <c r="AF16" i="22"/>
  <c r="AG16" i="22"/>
  <c r="AH16" i="22"/>
  <c r="BN16" i="22"/>
  <c r="BO16" i="22"/>
  <c r="BP16" i="22"/>
  <c r="BQ16" i="22"/>
  <c r="BR16" i="22"/>
  <c r="BS16" i="22"/>
  <c r="BT16" i="22"/>
  <c r="BU16" i="22"/>
  <c r="BV16" i="22"/>
  <c r="BD16" i="22"/>
  <c r="BE16" i="22"/>
  <c r="BF16" i="22"/>
  <c r="BG16" i="22"/>
  <c r="BH16" i="22"/>
  <c r="BI16" i="22"/>
  <c r="BJ16" i="22"/>
  <c r="BK16" i="22"/>
  <c r="BL16" i="22"/>
  <c r="AT16" i="22"/>
  <c r="AU16" i="22"/>
  <c r="AV16" i="22"/>
  <c r="AW16" i="22"/>
  <c r="AX16" i="22"/>
  <c r="AY16" i="22"/>
  <c r="AZ16" i="22"/>
  <c r="BA16" i="22"/>
  <c r="BB16" i="22"/>
  <c r="AJ16" i="22"/>
  <c r="AK16" i="22"/>
  <c r="AL16" i="22"/>
  <c r="AM16" i="22"/>
  <c r="AN16" i="22"/>
  <c r="AO16" i="22"/>
  <c r="AP16" i="22"/>
  <c r="AQ16" i="22"/>
  <c r="AR16" i="22"/>
  <c r="Z15" i="22"/>
  <c r="AA15" i="22"/>
  <c r="AB15" i="22"/>
  <c r="AC15" i="22"/>
  <c r="AD15" i="22"/>
  <c r="AE15" i="22"/>
  <c r="AF15" i="22"/>
  <c r="AG15" i="22"/>
  <c r="AH15" i="22"/>
  <c r="BN15" i="22"/>
  <c r="V15" i="22" s="1" a="1"/>
  <c r="V15" i="22" s="1"/>
  <c r="BO15" i="22"/>
  <c r="BP15" i="22"/>
  <c r="BQ15" i="22"/>
  <c r="BR15" i="22"/>
  <c r="BS15" i="22"/>
  <c r="BT15" i="22"/>
  <c r="BU15" i="22"/>
  <c r="BV15" i="22"/>
  <c r="BD15" i="22"/>
  <c r="U15" i="22" s="1" a="1"/>
  <c r="U15" i="22" s="1"/>
  <c r="BE15" i="22"/>
  <c r="BF15" i="22"/>
  <c r="BG15" i="22"/>
  <c r="BH15" i="22"/>
  <c r="BI15" i="22"/>
  <c r="BJ15" i="22"/>
  <c r="BK15" i="22"/>
  <c r="BL15" i="22"/>
  <c r="AT15" i="22"/>
  <c r="AU15" i="22"/>
  <c r="AV15" i="22"/>
  <c r="AW15" i="22"/>
  <c r="AX15" i="22"/>
  <c r="AY15" i="22"/>
  <c r="AZ15" i="22"/>
  <c r="BA15" i="22"/>
  <c r="BB15" i="22"/>
  <c r="AJ15" i="22"/>
  <c r="AK15" i="22"/>
  <c r="AL15" i="22"/>
  <c r="AM15" i="22"/>
  <c r="AN15" i="22"/>
  <c r="AO15" i="22"/>
  <c r="AP15" i="22"/>
  <c r="AQ15" i="22"/>
  <c r="AR15" i="22"/>
  <c r="Z14" i="22"/>
  <c r="AA14" i="22"/>
  <c r="AB14" i="22"/>
  <c r="AC14" i="22"/>
  <c r="AD14" i="22"/>
  <c r="AE14" i="22"/>
  <c r="AF14" i="22"/>
  <c r="AG14" i="22"/>
  <c r="AH14" i="22"/>
  <c r="BN14" i="22"/>
  <c r="BO14" i="22"/>
  <c r="BP14" i="22"/>
  <c r="BQ14" i="22"/>
  <c r="BR14" i="22"/>
  <c r="BS14" i="22"/>
  <c r="BT14" i="22"/>
  <c r="BU14" i="22"/>
  <c r="BV14" i="22"/>
  <c r="BD14" i="22"/>
  <c r="BE14" i="22"/>
  <c r="BF14" i="22"/>
  <c r="BG14" i="22"/>
  <c r="BH14" i="22"/>
  <c r="BI14" i="22"/>
  <c r="BJ14" i="22"/>
  <c r="BK14" i="22"/>
  <c r="BL14" i="22"/>
  <c r="AT14" i="22"/>
  <c r="AU14" i="22"/>
  <c r="AV14" i="22"/>
  <c r="AW14" i="22"/>
  <c r="AX14" i="22"/>
  <c r="AY14" i="22"/>
  <c r="AZ14" i="22"/>
  <c r="BA14" i="22"/>
  <c r="BB14" i="22"/>
  <c r="AJ14" i="22"/>
  <c r="AK14" i="22"/>
  <c r="AL14" i="22"/>
  <c r="AM14" i="22"/>
  <c r="AN14" i="22"/>
  <c r="AO14" i="22"/>
  <c r="AP14" i="22"/>
  <c r="AQ14" i="22"/>
  <c r="AR14" i="22"/>
  <c r="AA13" i="22"/>
  <c r="AB13" i="22"/>
  <c r="AC13" i="22"/>
  <c r="AD13" i="22"/>
  <c r="AE13" i="22"/>
  <c r="AF13" i="22"/>
  <c r="AG13" i="22"/>
  <c r="AH13" i="22"/>
  <c r="BN13" i="22"/>
  <c r="BO13" i="22"/>
  <c r="BP13" i="22"/>
  <c r="BQ13" i="22"/>
  <c r="BR13" i="22"/>
  <c r="BS13" i="22"/>
  <c r="BT13" i="22"/>
  <c r="BU13" i="22"/>
  <c r="BV13" i="22"/>
  <c r="BV9" i="22" s="1"/>
  <c r="BD13" i="22"/>
  <c r="BE13" i="22"/>
  <c r="BF13" i="22"/>
  <c r="BG13" i="22"/>
  <c r="BH13" i="22"/>
  <c r="BI13" i="22"/>
  <c r="BJ13" i="22"/>
  <c r="BK13" i="22"/>
  <c r="BL13" i="22"/>
  <c r="AT13" i="22"/>
  <c r="AU13" i="22"/>
  <c r="AV13" i="22"/>
  <c r="AW13" i="22"/>
  <c r="AX13" i="22"/>
  <c r="AY13" i="22"/>
  <c r="AZ13" i="22"/>
  <c r="AZ9" i="22" s="1"/>
  <c r="BA13" i="22"/>
  <c r="BB13" i="22"/>
  <c r="AJ13" i="22"/>
  <c r="AK13" i="22"/>
  <c r="AL13" i="22"/>
  <c r="AM13" i="22"/>
  <c r="AN13" i="22"/>
  <c r="AO13" i="22"/>
  <c r="AP13" i="22"/>
  <c r="AQ13" i="22"/>
  <c r="AR13" i="22"/>
  <c r="C30" i="18"/>
  <c r="C25" i="18"/>
  <c r="C24" i="18"/>
  <c r="C45" i="18"/>
  <c r="C7" i="18"/>
  <c r="C44" i="18"/>
  <c r="C6" i="18"/>
  <c r="C43" i="18"/>
  <c r="C5" i="18"/>
  <c r="BT9" i="22" l="1"/>
  <c r="AY9" i="22"/>
  <c r="AX9" i="22"/>
  <c r="AW9" i="22"/>
  <c r="BS9" i="22"/>
  <c r="AV9" i="22"/>
  <c r="BR9" i="22"/>
  <c r="AU9" i="22"/>
  <c r="AR9" i="22"/>
  <c r="BQ9" i="22"/>
  <c r="AQ9" i="22"/>
  <c r="AT9" i="22"/>
  <c r="T9" i="22" s="1" a="1"/>
  <c r="T9" i="22" s="1"/>
  <c r="BP9" i="22"/>
  <c r="AO9" i="22"/>
  <c r="BK9" i="22"/>
  <c r="BN9" i="22"/>
  <c r="AP9" i="22"/>
  <c r="AN9" i="22"/>
  <c r="BL9" i="22"/>
  <c r="BJ9" i="22"/>
  <c r="BI9" i="22"/>
  <c r="AL9" i="22"/>
  <c r="BU9" i="22"/>
  <c r="BO9" i="22"/>
  <c r="BH9" i="22"/>
  <c r="AK9" i="22"/>
  <c r="BG9" i="22"/>
  <c r="AM9" i="22"/>
  <c r="BF9" i="22"/>
  <c r="AJ9" i="22"/>
  <c r="S9" i="22" s="1" a="1"/>
  <c r="S9" i="22" s="1"/>
  <c r="BE9" i="22"/>
  <c r="BB9" i="22"/>
  <c r="BA9" i="22"/>
  <c r="BD9" i="22"/>
  <c r="E56" i="20"/>
  <c r="F56" i="20"/>
  <c r="I56" i="20" s="1"/>
  <c r="I65" i="20" s="1"/>
  <c r="E58" i="20"/>
  <c r="F58" i="20"/>
  <c r="I58" i="20" s="1"/>
  <c r="I67" i="20" s="1"/>
  <c r="E57" i="20"/>
  <c r="F57" i="20"/>
  <c r="I57" i="20" s="1"/>
  <c r="I66" i="20" s="1"/>
  <c r="S20" i="22" a="1"/>
  <c r="S20" i="22" s="1"/>
  <c r="T20" i="22" a="1"/>
  <c r="T20" i="22" s="1"/>
  <c r="U20" i="22" a="1"/>
  <c r="U20" i="22" s="1"/>
  <c r="V20" i="22" a="1"/>
  <c r="V20" i="22" s="1"/>
  <c r="R20" i="22" a="1"/>
  <c r="R20" i="22" s="1"/>
  <c r="S21" i="22" a="1"/>
  <c r="S21" i="22" s="1"/>
  <c r="T21" i="22" a="1"/>
  <c r="T21" i="22" s="1"/>
  <c r="U21" i="22" a="1"/>
  <c r="U21" i="22" s="1"/>
  <c r="V21" i="22" a="1"/>
  <c r="V21" i="22" s="1"/>
  <c r="R21" i="22" a="1"/>
  <c r="R21" i="22" s="1"/>
  <c r="S118" i="22" a="1"/>
  <c r="S118" i="22" s="1"/>
  <c r="T118" i="22" a="1"/>
  <c r="T118" i="22" s="1"/>
  <c r="U118" i="22" a="1"/>
  <c r="U118" i="22" s="1"/>
  <c r="R118" i="22" a="1"/>
  <c r="R118" i="22" s="1"/>
  <c r="S90" i="22" a="1"/>
  <c r="S90" i="22" s="1"/>
  <c r="T90" i="22" a="1"/>
  <c r="T90" i="22" s="1"/>
  <c r="U90" i="22" a="1"/>
  <c r="U90" i="22" s="1"/>
  <c r="R90" i="22" a="1"/>
  <c r="R90" i="22" s="1"/>
  <c r="S91" i="22" a="1"/>
  <c r="S91" i="22" s="1"/>
  <c r="T91" i="22" a="1"/>
  <c r="T91" i="22" s="1"/>
  <c r="U91" i="22" a="1"/>
  <c r="U91" i="22" s="1"/>
  <c r="R91" i="22" a="1"/>
  <c r="R91" i="22" s="1"/>
  <c r="S92" i="22" a="1"/>
  <c r="S92" i="22" s="1"/>
  <c r="T92" i="22" a="1"/>
  <c r="T92" i="22" s="1"/>
  <c r="U92" i="22" a="1"/>
  <c r="U92" i="22" s="1"/>
  <c r="R92" i="22" a="1"/>
  <c r="R92" i="22" s="1"/>
  <c r="S93" i="22" a="1"/>
  <c r="S93" i="22" s="1"/>
  <c r="T93" i="22" a="1"/>
  <c r="T93" i="22" s="1"/>
  <c r="U93" i="22" a="1"/>
  <c r="U93" i="22" s="1"/>
  <c r="R93" i="22" a="1"/>
  <c r="R93" i="22" s="1"/>
  <c r="S94" i="22" a="1"/>
  <c r="S94" i="22" s="1"/>
  <c r="T94" i="22" a="1"/>
  <c r="T94" i="22" s="1"/>
  <c r="U94" i="22" a="1"/>
  <c r="U94" i="22" s="1"/>
  <c r="R94" i="22" a="1"/>
  <c r="R94" i="22" s="1"/>
  <c r="S95" i="22" a="1"/>
  <c r="S95" i="22" s="1"/>
  <c r="T95" i="22" a="1"/>
  <c r="T95" i="22" s="1"/>
  <c r="U95" i="22" a="1"/>
  <c r="U95" i="22" s="1"/>
  <c r="R95" i="22" a="1"/>
  <c r="R95" i="22" s="1"/>
  <c r="S96" i="22" a="1"/>
  <c r="S96" i="22" s="1"/>
  <c r="T96" i="22" a="1"/>
  <c r="T96" i="22" s="1"/>
  <c r="U96" i="22" a="1"/>
  <c r="U96" i="22" s="1"/>
  <c r="R96" i="22" a="1"/>
  <c r="R96" i="22" s="1"/>
  <c r="S97" i="22" a="1"/>
  <c r="S97" i="22" s="1"/>
  <c r="T97" i="22" a="1"/>
  <c r="T97" i="22" s="1"/>
  <c r="U97" i="22" a="1"/>
  <c r="U97" i="22" s="1"/>
  <c r="R97" i="22" a="1"/>
  <c r="R97" i="22" s="1"/>
  <c r="S98" i="22" a="1"/>
  <c r="S98" i="22" s="1"/>
  <c r="T98" i="22" a="1"/>
  <c r="T98" i="22" s="1"/>
  <c r="U98" i="22" a="1"/>
  <c r="U98" i="22" s="1"/>
  <c r="R98" i="22" a="1"/>
  <c r="R98" i="22" s="1"/>
  <c r="U99" i="22" a="1"/>
  <c r="U99" i="22" s="1"/>
  <c r="S100" i="22" a="1"/>
  <c r="S100" i="22" s="1"/>
  <c r="T100" i="22" a="1"/>
  <c r="T100" i="22" s="1"/>
  <c r="U100" i="22" a="1"/>
  <c r="U100" i="22" s="1"/>
  <c r="R100" i="22" a="1"/>
  <c r="R100" i="22" s="1"/>
  <c r="S101" i="22" a="1"/>
  <c r="S101" i="22" s="1"/>
  <c r="T101" i="22" a="1"/>
  <c r="T101" i="22" s="1"/>
  <c r="U101" i="22" a="1"/>
  <c r="U101" i="22" s="1"/>
  <c r="R101" i="22" a="1"/>
  <c r="R101" i="22" s="1"/>
  <c r="S102" i="22" a="1"/>
  <c r="S102" i="22" s="1"/>
  <c r="T102" i="22" a="1"/>
  <c r="T102" i="22" s="1"/>
  <c r="U102" i="22" a="1"/>
  <c r="U102" i="22" s="1"/>
  <c r="R102" i="22" a="1"/>
  <c r="R102" i="22" s="1"/>
  <c r="S104" i="22" a="1"/>
  <c r="S104" i="22" s="1"/>
  <c r="T104" i="22" a="1"/>
  <c r="T104" i="22" s="1"/>
  <c r="U104" i="22" a="1"/>
  <c r="U104" i="22" s="1"/>
  <c r="R104" i="22" a="1"/>
  <c r="R104" i="22" s="1"/>
  <c r="S105" i="22" a="1"/>
  <c r="S105" i="22" s="1"/>
  <c r="T105" i="22" a="1"/>
  <c r="T105" i="22" s="1"/>
  <c r="U105" i="22" a="1"/>
  <c r="U105" i="22" s="1"/>
  <c r="R105" i="22" a="1"/>
  <c r="R105" i="22" s="1"/>
  <c r="S89" i="22" a="1"/>
  <c r="S89" i="22" s="1"/>
  <c r="T89" i="22" a="1"/>
  <c r="T89" i="22" s="1"/>
  <c r="U89" i="22" a="1"/>
  <c r="U89" i="22" s="1"/>
  <c r="R89" i="22" a="1"/>
  <c r="R89" i="22" s="1"/>
  <c r="S112" i="22" a="1"/>
  <c r="S112" i="22" s="1"/>
  <c r="T112" i="22" a="1"/>
  <c r="T112" i="22" s="1"/>
  <c r="U112" i="22" a="1"/>
  <c r="U112" i="22" s="1"/>
  <c r="R112" i="22" a="1"/>
  <c r="R112" i="22" s="1"/>
  <c r="S121" i="22" a="1"/>
  <c r="S121" i="22" s="1"/>
  <c r="T121" i="22" a="1"/>
  <c r="T121" i="22" s="1"/>
  <c r="U121" i="22" a="1"/>
  <c r="U121" i="22" s="1"/>
  <c r="R121" i="22" a="1"/>
  <c r="R121" i="22" s="1"/>
  <c r="S135" i="22" a="1"/>
  <c r="S135" i="22" s="1"/>
  <c r="T135" i="22" a="1"/>
  <c r="T135" i="22" s="1"/>
  <c r="U135" i="22" a="1"/>
  <c r="U135" i="22" s="1"/>
  <c r="R135" i="22" a="1"/>
  <c r="R135" i="22" s="1"/>
  <c r="S136" i="22" a="1"/>
  <c r="S136" i="22" s="1"/>
  <c r="T136" i="22" a="1"/>
  <c r="T136" i="22" s="1"/>
  <c r="U136" i="22" a="1"/>
  <c r="U136" i="22" s="1"/>
  <c r="R136" i="22" a="1"/>
  <c r="R136" i="22" s="1"/>
  <c r="U147" i="22" a="1"/>
  <c r="U147" i="22" s="1"/>
  <c r="U170" i="22" a="1"/>
  <c r="U170" i="22" s="1"/>
  <c r="U171" i="22" a="1"/>
  <c r="U171" i="22" s="1"/>
  <c r="U172" i="22" a="1"/>
  <c r="U172" i="22" s="1"/>
  <c r="U173" i="22" a="1"/>
  <c r="U173" i="22" s="1"/>
  <c r="U174" i="22" a="1"/>
  <c r="U174" i="22" s="1"/>
  <c r="U175" i="22" a="1"/>
  <c r="U175" i="22" s="1"/>
  <c r="U176" i="22" a="1"/>
  <c r="U176" i="22" s="1"/>
  <c r="U178" i="22" a="1"/>
  <c r="U178" i="22" s="1"/>
  <c r="T173" i="22" a="1"/>
  <c r="T173" i="22" s="1"/>
  <c r="T177" i="22" a="1"/>
  <c r="T177" i="22" s="1"/>
  <c r="T178" i="22" a="1"/>
  <c r="T178" i="22" s="1"/>
  <c r="T179" i="22" a="1"/>
  <c r="T179" i="22" s="1"/>
  <c r="S172" i="22" a="1"/>
  <c r="S172" i="22" s="1"/>
  <c r="S174" i="22" a="1"/>
  <c r="S174" i="22" s="1"/>
  <c r="S175" i="22" a="1"/>
  <c r="S175" i="22" s="1"/>
  <c r="S176" i="22" a="1"/>
  <c r="S176" i="22" s="1"/>
  <c r="S177" i="22" a="1"/>
  <c r="S177" i="22" s="1"/>
  <c r="S178" i="22" a="1"/>
  <c r="S178" i="22" s="1"/>
  <c r="S179" i="22" a="1"/>
  <c r="S179" i="22" s="1"/>
  <c r="R170" i="22" a="1"/>
  <c r="R170" i="22" s="1"/>
  <c r="R171" i="22" a="1"/>
  <c r="R171" i="22" s="1"/>
  <c r="R172" i="22" a="1"/>
  <c r="R172" i="22" s="1"/>
  <c r="R173" i="22" a="1"/>
  <c r="R173" i="22" s="1"/>
  <c r="R174" i="22" a="1"/>
  <c r="R174" i="22" s="1"/>
  <c r="R175" i="22" a="1"/>
  <c r="R175" i="22" s="1"/>
  <c r="R176" i="22" a="1"/>
  <c r="R176" i="22" s="1"/>
  <c r="R177" i="22" a="1"/>
  <c r="R177" i="22" s="1"/>
  <c r="R178" i="22" a="1"/>
  <c r="R178" i="22" s="1"/>
  <c r="R179" i="22" a="1"/>
  <c r="R179" i="22" s="1"/>
  <c r="L10" i="22"/>
  <c r="S163" i="22" a="1"/>
  <c r="S163" i="22" s="1"/>
  <c r="S161" i="22" a="1"/>
  <c r="S161" i="22" s="1"/>
  <c r="AH165" i="22"/>
  <c r="AF164" i="22"/>
  <c r="T166" i="22" a="1"/>
  <c r="T166" i="22" s="1"/>
  <c r="S166" i="22" a="1"/>
  <c r="S166" i="22" s="1"/>
  <c r="R163" i="22" a="1"/>
  <c r="R163" i="22" s="1"/>
  <c r="AD164" i="22"/>
  <c r="Z164" i="22"/>
  <c r="AE164" i="22"/>
  <c r="R162" i="22" a="1"/>
  <c r="R162" i="22" s="1"/>
  <c r="T162" i="22" a="1"/>
  <c r="T162" i="22" s="1"/>
  <c r="U166" i="22" a="1"/>
  <c r="U166" i="22" s="1"/>
  <c r="R165" i="22" a="1"/>
  <c r="R165" i="22" s="1"/>
  <c r="U163" i="22" a="1"/>
  <c r="U163" i="22" s="1"/>
  <c r="U162" i="22" a="1"/>
  <c r="U162" i="22" s="1"/>
  <c r="T163" i="22" a="1"/>
  <c r="T163" i="22" s="1"/>
  <c r="S164" i="22" a="1"/>
  <c r="S164" i="22" s="1"/>
  <c r="T164" i="22" a="1"/>
  <c r="T164" i="22" s="1"/>
  <c r="T165" i="22" a="1"/>
  <c r="T165" i="22" s="1"/>
  <c r="U165" i="22" a="1"/>
  <c r="U165" i="22" s="1"/>
  <c r="U161" i="22" a="1"/>
  <c r="U161" i="22" s="1"/>
  <c r="U164" i="22" a="1"/>
  <c r="U164" i="22" s="1"/>
  <c r="T161" i="22" a="1"/>
  <c r="T161" i="22" s="1"/>
  <c r="S162" i="22" a="1"/>
  <c r="S162" i="22" s="1"/>
  <c r="S165" i="22" a="1"/>
  <c r="S165" i="22" s="1"/>
  <c r="Z166" i="22"/>
  <c r="AA166" i="22"/>
  <c r="AB166" i="22"/>
  <c r="AC166" i="22"/>
  <c r="AD166" i="22"/>
  <c r="AE166" i="22"/>
  <c r="AF166" i="22"/>
  <c r="AG166" i="22"/>
  <c r="AH166" i="22"/>
  <c r="Z161" i="22"/>
  <c r="AA161" i="22"/>
  <c r="AB161" i="22"/>
  <c r="AC161" i="22"/>
  <c r="AC9" i="22" s="1"/>
  <c r="AD161" i="22"/>
  <c r="AD9" i="22" s="1"/>
  <c r="AE161" i="22"/>
  <c r="AF161" i="22"/>
  <c r="AF9" i="22" s="1"/>
  <c r="AG161" i="22"/>
  <c r="AG9" i="22" s="1"/>
  <c r="AH161" i="22"/>
  <c r="AH9" i="22" s="1"/>
  <c r="U168" i="22" a="1"/>
  <c r="U168" i="22" s="1"/>
  <c r="T168" i="22" a="1"/>
  <c r="T168" i="22" s="1"/>
  <c r="S168" i="22" a="1"/>
  <c r="S168" i="22" s="1"/>
  <c r="R168" i="22" a="1"/>
  <c r="R168" i="22" s="1"/>
  <c r="U167" i="22" a="1"/>
  <c r="U167" i="22" s="1"/>
  <c r="T167" i="22" a="1"/>
  <c r="T167" i="22" s="1"/>
  <c r="S167" i="22" a="1"/>
  <c r="S167" i="22" s="1"/>
  <c r="R167" i="22" a="1"/>
  <c r="R167" i="22" s="1"/>
  <c r="S152" i="22" a="1"/>
  <c r="S152" i="22" s="1"/>
  <c r="T152" i="22" a="1"/>
  <c r="T152" i="22" s="1"/>
  <c r="U152" i="22" a="1"/>
  <c r="U152" i="22" s="1"/>
  <c r="R152" i="22" a="1"/>
  <c r="R152" i="22" s="1"/>
  <c r="S151" i="22" a="1"/>
  <c r="S151" i="22" s="1"/>
  <c r="T151" i="22" a="1"/>
  <c r="T151" i="22" s="1"/>
  <c r="U151" i="22" a="1"/>
  <c r="U151" i="22" s="1"/>
  <c r="R151" i="22" a="1"/>
  <c r="R151" i="22" s="1"/>
  <c r="S125" i="22" a="1"/>
  <c r="S125" i="22" s="1"/>
  <c r="T125" i="22" a="1"/>
  <c r="T125" i="22" s="1"/>
  <c r="U125" i="22" a="1"/>
  <c r="U125" i="22" s="1"/>
  <c r="S126" i="22" a="1"/>
  <c r="S126" i="22" s="1"/>
  <c r="T126" i="22" a="1"/>
  <c r="T126" i="22" s="1"/>
  <c r="U126" i="22" a="1"/>
  <c r="U126" i="22" s="1"/>
  <c r="S127" i="22" a="1"/>
  <c r="S127" i="22" s="1"/>
  <c r="T127" i="22" a="1"/>
  <c r="T127" i="22" s="1"/>
  <c r="R127" i="22" a="1"/>
  <c r="R127" i="22" s="1"/>
  <c r="S128" i="22" a="1"/>
  <c r="S128" i="22" s="1"/>
  <c r="T128" i="22" a="1"/>
  <c r="T128" i="22" s="1"/>
  <c r="U128" i="22" a="1"/>
  <c r="U128" i="22" s="1"/>
  <c r="R128" i="22" a="1"/>
  <c r="R128" i="22" s="1"/>
  <c r="S129" i="22" a="1"/>
  <c r="S129" i="22" s="1"/>
  <c r="T129" i="22" a="1"/>
  <c r="T129" i="22" s="1"/>
  <c r="R129" i="22" a="1"/>
  <c r="R129" i="22" s="1"/>
  <c r="S130" i="22" a="1"/>
  <c r="S130" i="22" s="1"/>
  <c r="R130" i="22" a="1"/>
  <c r="R130" i="22" s="1"/>
  <c r="S131" i="22" a="1"/>
  <c r="S131" i="22" s="1"/>
  <c r="T131" i="22" a="1"/>
  <c r="T131" i="22" s="1"/>
  <c r="U131" i="22" a="1"/>
  <c r="U131" i="22" s="1"/>
  <c r="R131" i="22" a="1"/>
  <c r="R131" i="22" s="1"/>
  <c r="S132" i="22" a="1"/>
  <c r="S132" i="22" s="1"/>
  <c r="T132" i="22" a="1"/>
  <c r="T132" i="22" s="1"/>
  <c r="U132" i="22" a="1"/>
  <c r="U132" i="22" s="1"/>
  <c r="R132" i="22" a="1"/>
  <c r="R132" i="22" s="1"/>
  <c r="S133" i="22" a="1"/>
  <c r="S133" i="22" s="1"/>
  <c r="T133" i="22" a="1"/>
  <c r="T133" i="22" s="1"/>
  <c r="U133" i="22" a="1"/>
  <c r="U133" i="22" s="1"/>
  <c r="R133" i="22" a="1"/>
  <c r="R133" i="22" s="1"/>
  <c r="S134" i="22" a="1"/>
  <c r="S134" i="22" s="1"/>
  <c r="T134" i="22" a="1"/>
  <c r="T134" i="22" s="1"/>
  <c r="U134" i="22" a="1"/>
  <c r="U134" i="22" s="1"/>
  <c r="R134" i="22" a="1"/>
  <c r="R134" i="22" s="1"/>
  <c r="S124" i="22" a="1"/>
  <c r="S124" i="22" s="1"/>
  <c r="T124" i="22" a="1"/>
  <c r="T124" i="22" s="1"/>
  <c r="U124" i="22" a="1"/>
  <c r="U124" i="22" s="1"/>
  <c r="R124" i="22" a="1"/>
  <c r="R124" i="22" s="1"/>
  <c r="S26" i="22" a="1"/>
  <c r="S26" i="22" s="1"/>
  <c r="T26" i="22" a="1"/>
  <c r="T26" i="22" s="1"/>
  <c r="U26" i="22" a="1"/>
  <c r="U26" i="22" s="1"/>
  <c r="V26" i="22" a="1"/>
  <c r="V26" i="22" s="1"/>
  <c r="R26" i="22" a="1"/>
  <c r="R26" i="22" s="1"/>
  <c r="T170" i="22" a="1"/>
  <c r="T170" i="22" s="1"/>
  <c r="S170" i="22" a="1"/>
  <c r="S170" i="22" s="1"/>
  <c r="T171" i="22" a="1"/>
  <c r="T171" i="22" s="1"/>
  <c r="S171" i="22" a="1"/>
  <c r="S171" i="22" s="1"/>
  <c r="T172" i="22" a="1"/>
  <c r="T172" i="22" s="1"/>
  <c r="S173" i="22" a="1"/>
  <c r="S173" i="22" s="1"/>
  <c r="T174" i="22" a="1"/>
  <c r="T174" i="22" s="1"/>
  <c r="T175" i="22" a="1"/>
  <c r="T175" i="22" s="1"/>
  <c r="T176" i="22" a="1"/>
  <c r="T176" i="22" s="1"/>
  <c r="U177" i="22" a="1"/>
  <c r="U177" i="22" s="1"/>
  <c r="U179" i="22" a="1"/>
  <c r="U179" i="22" s="1"/>
  <c r="T180" i="22" a="1"/>
  <c r="T180" i="22" s="1"/>
  <c r="T183" i="22" a="1"/>
  <c r="T183" i="22" s="1"/>
  <c r="S13" i="22" a="1"/>
  <c r="S13" i="22" s="1"/>
  <c r="T13" i="22" a="1"/>
  <c r="T13" i="22" s="1"/>
  <c r="U13" i="22" a="1"/>
  <c r="U13" i="22" s="1"/>
  <c r="V13" i="22" a="1"/>
  <c r="V13" i="22" s="1"/>
  <c r="R13" i="22" a="1"/>
  <c r="R13" i="22" s="1"/>
  <c r="S14" i="22" a="1"/>
  <c r="S14" i="22" s="1"/>
  <c r="T14" i="22" a="1"/>
  <c r="T14" i="22" s="1"/>
  <c r="U14" i="22" a="1"/>
  <c r="U14" i="22" s="1"/>
  <c r="V14" i="22" a="1"/>
  <c r="V14" i="22" s="1"/>
  <c r="R14" i="22" a="1"/>
  <c r="R14" i="22" s="1"/>
  <c r="S15" i="22" a="1"/>
  <c r="S15" i="22" s="1"/>
  <c r="T15" i="22" a="1"/>
  <c r="T15" i="22" s="1"/>
  <c r="R15" i="22" a="1"/>
  <c r="R15" i="22" s="1"/>
  <c r="S16" i="22" a="1"/>
  <c r="S16" i="22" s="1"/>
  <c r="T16" i="22" a="1"/>
  <c r="T16" i="22" s="1"/>
  <c r="U16" i="22" a="1"/>
  <c r="U16" i="22" s="1"/>
  <c r="V16" i="22" a="1"/>
  <c r="V16" i="22" s="1"/>
  <c r="R16" i="22" a="1"/>
  <c r="R16" i="22" s="1"/>
  <c r="S17" i="22" a="1"/>
  <c r="S17" i="22" s="1"/>
  <c r="T17" i="22" a="1"/>
  <c r="T17" i="22" s="1"/>
  <c r="U17" i="22" a="1"/>
  <c r="U17" i="22" s="1"/>
  <c r="V17" i="22" a="1"/>
  <c r="V17" i="22" s="1"/>
  <c r="R17" i="22" a="1"/>
  <c r="R17" i="22" s="1"/>
  <c r="S18" i="22" a="1"/>
  <c r="S18" i="22" s="1"/>
  <c r="T18" i="22" a="1"/>
  <c r="T18" i="22" s="1"/>
  <c r="U18" i="22" a="1"/>
  <c r="U18" i="22" s="1"/>
  <c r="V18" i="22" a="1"/>
  <c r="V18" i="22" s="1"/>
  <c r="R18" i="22" a="1"/>
  <c r="R18" i="22" s="1"/>
  <c r="S19" i="22" a="1"/>
  <c r="S19" i="22" s="1"/>
  <c r="T19" i="22" a="1"/>
  <c r="T19" i="22" s="1"/>
  <c r="U19" i="22" a="1"/>
  <c r="U19" i="22" s="1"/>
  <c r="V19" i="22" a="1"/>
  <c r="V19" i="22" s="1"/>
  <c r="R19" i="22" a="1"/>
  <c r="R19" i="22" s="1"/>
  <c r="S24" i="22" a="1"/>
  <c r="S24" i="22" s="1"/>
  <c r="T24" i="22" a="1"/>
  <c r="T24" i="22" s="1"/>
  <c r="U24" i="22" a="1"/>
  <c r="U24" i="22" s="1"/>
  <c r="V24" i="22" a="1"/>
  <c r="V24" i="22" s="1"/>
  <c r="R24" i="22" a="1"/>
  <c r="R24" i="22" s="1"/>
  <c r="S87" i="22" a="1"/>
  <c r="S87" i="22" s="1"/>
  <c r="T87" i="22" a="1"/>
  <c r="T87" i="22" s="1"/>
  <c r="U87" i="22" a="1"/>
  <c r="U87" i="22" s="1"/>
  <c r="V87" i="22" a="1"/>
  <c r="V87" i="22" s="1"/>
  <c r="R87" i="22" a="1"/>
  <c r="R87" i="22" s="1"/>
  <c r="S111" i="22" a="1"/>
  <c r="S111" i="22" s="1"/>
  <c r="T111" i="22" a="1"/>
  <c r="T111" i="22" s="1"/>
  <c r="U111" i="22" a="1"/>
  <c r="U111" i="22" s="1"/>
  <c r="R111" i="22" a="1"/>
  <c r="R111" i="22" s="1"/>
  <c r="S113" i="22" a="1"/>
  <c r="S113" i="22" s="1"/>
  <c r="U113" i="22" a="1"/>
  <c r="U113" i="22" s="1"/>
  <c r="R113" i="22" a="1"/>
  <c r="R113" i="22" s="1"/>
  <c r="S119" i="22" a="1"/>
  <c r="S119" i="22" s="1"/>
  <c r="T119" i="22" a="1"/>
  <c r="T119" i="22" s="1"/>
  <c r="U119" i="22" a="1"/>
  <c r="U119" i="22" s="1"/>
  <c r="R119" i="22" a="1"/>
  <c r="R119" i="22" s="1"/>
  <c r="S123" i="22" a="1"/>
  <c r="S123" i="22" s="1"/>
  <c r="T123" i="22" a="1"/>
  <c r="T123" i="22" s="1"/>
  <c r="U123" i="22" a="1"/>
  <c r="U123" i="22" s="1"/>
  <c r="R123" i="22" a="1"/>
  <c r="R123" i="22" s="1"/>
  <c r="S142" i="22" a="1"/>
  <c r="S142" i="22" s="1"/>
  <c r="T142" i="22" a="1"/>
  <c r="T142" i="22" s="1"/>
  <c r="U142" i="22" a="1"/>
  <c r="U142" i="22" s="1"/>
  <c r="R142" i="22" a="1"/>
  <c r="R142" i="22" s="1"/>
  <c r="S143" i="22" a="1"/>
  <c r="S143" i="22" s="1"/>
  <c r="T143" i="22" a="1"/>
  <c r="T143" i="22" s="1"/>
  <c r="U143" i="22" a="1"/>
  <c r="U143" i="22" s="1"/>
  <c r="R143" i="22" a="1"/>
  <c r="R143" i="22" s="1"/>
  <c r="U144" i="22" a="1"/>
  <c r="U144" i="22" s="1"/>
  <c r="S145" i="22" a="1"/>
  <c r="S145" i="22" s="1"/>
  <c r="T145" i="22" a="1"/>
  <c r="T145" i="22" s="1"/>
  <c r="U145" i="22" a="1"/>
  <c r="U145" i="22" s="1"/>
  <c r="R145" i="22" a="1"/>
  <c r="R145" i="22" s="1"/>
  <c r="S146" i="22" a="1"/>
  <c r="S146" i="22" s="1"/>
  <c r="T146" i="22" a="1"/>
  <c r="T146" i="22" s="1"/>
  <c r="U146" i="22" a="1"/>
  <c r="U146" i="22" s="1"/>
  <c r="R146" i="22" a="1"/>
  <c r="R146" i="22" s="1"/>
  <c r="U148" i="22" a="1"/>
  <c r="U148" i="22" s="1"/>
  <c r="S150" i="22" a="1"/>
  <c r="S150" i="22" s="1"/>
  <c r="T150" i="22" a="1"/>
  <c r="T150" i="22" s="1"/>
  <c r="U150" i="22" a="1"/>
  <c r="U150" i="22" s="1"/>
  <c r="R150" i="22" a="1"/>
  <c r="R150" i="22" s="1"/>
  <c r="S153" i="22" a="1"/>
  <c r="S153" i="22" s="1"/>
  <c r="T153" i="22" a="1"/>
  <c r="T153" i="22" s="1"/>
  <c r="U153" i="22" a="1"/>
  <c r="U153" i="22" s="1"/>
  <c r="R153" i="22" a="1"/>
  <c r="R153" i="22" s="1"/>
  <c r="U154" i="22" a="1"/>
  <c r="U154" i="22" s="1"/>
  <c r="S160" i="22" a="1"/>
  <c r="S160" i="22" s="1"/>
  <c r="T160" i="22" a="1"/>
  <c r="T160" i="22" s="1"/>
  <c r="U160" i="22" a="1"/>
  <c r="U160" i="22" s="1"/>
  <c r="R160" i="22" a="1"/>
  <c r="R160" i="22" s="1"/>
  <c r="S141" i="22" a="1"/>
  <c r="S141" i="22" s="1"/>
  <c r="T141" i="22" a="1"/>
  <c r="T141" i="22" s="1"/>
  <c r="U141" i="22" a="1"/>
  <c r="U141" i="22" s="1"/>
  <c r="R141" i="22" a="1"/>
  <c r="R141" i="22" s="1"/>
  <c r="S115" i="22" a="1"/>
  <c r="S115" i="22" s="1"/>
  <c r="U115" i="22" a="1"/>
  <c r="U115" i="22" s="1"/>
  <c r="R115" i="22" a="1"/>
  <c r="R115" i="22" s="1"/>
  <c r="V9" i="22" l="1" a="1"/>
  <c r="V9" i="22" s="1"/>
  <c r="AB9" i="22"/>
  <c r="AA9" i="22"/>
  <c r="Z9" i="22"/>
  <c r="AE9" i="22"/>
  <c r="U9" i="22" a="1"/>
  <c r="U9" i="22" s="1"/>
  <c r="R164" i="22" a="1"/>
  <c r="R164" i="22" s="1"/>
  <c r="R161" i="22" a="1"/>
  <c r="R161" i="22" s="1"/>
  <c r="R166" i="22" a="1"/>
  <c r="R166" i="22" s="1"/>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5" i="5"/>
  <c r="B7" i="11"/>
  <c r="W7" i="11"/>
  <c r="P7" i="11"/>
  <c r="Q7" i="11"/>
  <c r="R7" i="11"/>
  <c r="S7" i="11"/>
  <c r="T7" i="11"/>
  <c r="U7" i="11"/>
  <c r="V7" i="11"/>
  <c r="C7" i="11"/>
  <c r="D7" i="11"/>
  <c r="E7" i="11"/>
  <c r="F7" i="11"/>
  <c r="G7" i="11"/>
  <c r="H7" i="11"/>
  <c r="I7" i="11"/>
  <c r="J7" i="11"/>
  <c r="K7" i="11"/>
  <c r="L7" i="11"/>
  <c r="M7" i="11"/>
  <c r="N7" i="11"/>
  <c r="O7" i="11"/>
  <c r="R9" i="22" l="1" a="1"/>
  <c r="R9" i="22" s="1"/>
  <c r="E107" i="5"/>
  <c r="N15" i="9"/>
  <c r="N16" i="9" s="1"/>
  <c r="L15" i="9"/>
  <c r="L16" i="9" s="1"/>
  <c r="I20" i="9"/>
  <c r="I21" i="9" s="1"/>
  <c r="G20" i="9"/>
  <c r="G21" i="9" s="1"/>
  <c r="I15" i="9"/>
  <c r="I16" i="9" s="1"/>
  <c r="G15" i="9"/>
  <c r="G16" i="9" s="1"/>
  <c r="Q159" i="5"/>
  <c r="R159" i="5"/>
  <c r="Q160" i="5"/>
  <c r="R160" i="5"/>
  <c r="Q161" i="5"/>
  <c r="R161" i="5"/>
  <c r="Q162" i="5"/>
  <c r="R162" i="5"/>
  <c r="Q163" i="5"/>
  <c r="R163" i="5"/>
  <c r="Q164" i="5"/>
  <c r="R164" i="5"/>
  <c r="Q165" i="5"/>
  <c r="R165" i="5"/>
  <c r="Q166" i="5"/>
  <c r="R166" i="5"/>
  <c r="Q167" i="5"/>
  <c r="R167" i="5"/>
  <c r="Q168" i="5"/>
  <c r="R168" i="5"/>
  <c r="Q169" i="5"/>
  <c r="R169" i="5"/>
  <c r="Q170" i="5"/>
  <c r="R170" i="5"/>
  <c r="Q171" i="5"/>
  <c r="R171" i="5"/>
  <c r="N159" i="5"/>
  <c r="O159" i="5"/>
  <c r="N160" i="5"/>
  <c r="O160" i="5"/>
  <c r="N161" i="5"/>
  <c r="O161" i="5"/>
  <c r="N162" i="5"/>
  <c r="O162" i="5"/>
  <c r="N163" i="5"/>
  <c r="O163" i="5"/>
  <c r="N164" i="5"/>
  <c r="O164" i="5"/>
  <c r="N165" i="5"/>
  <c r="O165" i="5"/>
  <c r="N166" i="5"/>
  <c r="O166" i="5"/>
  <c r="N167" i="5"/>
  <c r="O167" i="5"/>
  <c r="N168" i="5"/>
  <c r="O168" i="5"/>
  <c r="N169" i="5"/>
  <c r="O169" i="5"/>
  <c r="N170" i="5"/>
  <c r="O170" i="5"/>
  <c r="N171" i="5"/>
  <c r="O171" i="5"/>
  <c r="K159" i="5"/>
  <c r="L159" i="5"/>
  <c r="K160" i="5"/>
  <c r="L160" i="5"/>
  <c r="K161" i="5"/>
  <c r="L161" i="5"/>
  <c r="K162" i="5"/>
  <c r="L162" i="5"/>
  <c r="K163" i="5"/>
  <c r="L163" i="5"/>
  <c r="K164" i="5"/>
  <c r="L164" i="5"/>
  <c r="K165" i="5"/>
  <c r="L165" i="5"/>
  <c r="K166" i="5"/>
  <c r="L166" i="5"/>
  <c r="K167" i="5"/>
  <c r="L167" i="5"/>
  <c r="K168" i="5"/>
  <c r="L168" i="5"/>
  <c r="K169" i="5"/>
  <c r="L169" i="5"/>
  <c r="K170" i="5"/>
  <c r="L170" i="5"/>
  <c r="K171" i="5"/>
  <c r="L171" i="5"/>
  <c r="H159" i="5"/>
  <c r="I159" i="5"/>
  <c r="H160" i="5"/>
  <c r="I160" i="5"/>
  <c r="H161" i="5"/>
  <c r="I161" i="5"/>
  <c r="H162" i="5"/>
  <c r="I162" i="5"/>
  <c r="H163" i="5"/>
  <c r="I163" i="5"/>
  <c r="H164" i="5"/>
  <c r="I164" i="5"/>
  <c r="H165" i="5"/>
  <c r="I165" i="5"/>
  <c r="H166" i="5"/>
  <c r="I166" i="5"/>
  <c r="H167" i="5"/>
  <c r="I167" i="5"/>
  <c r="H168" i="5"/>
  <c r="I168" i="5"/>
  <c r="H169" i="5"/>
  <c r="I169" i="5"/>
  <c r="H170" i="5"/>
  <c r="I170" i="5"/>
  <c r="H171" i="5"/>
  <c r="I171" i="5"/>
  <c r="F159" i="5"/>
  <c r="F160" i="5"/>
  <c r="F161" i="5"/>
  <c r="F162" i="5"/>
  <c r="F163" i="5"/>
  <c r="F164" i="5"/>
  <c r="F165" i="5"/>
  <c r="F166" i="5"/>
  <c r="F167" i="5"/>
  <c r="F168" i="5"/>
  <c r="F169" i="5"/>
  <c r="F170" i="5"/>
  <c r="F171" i="5"/>
  <c r="F158" i="5"/>
  <c r="E159" i="5"/>
  <c r="E160" i="5"/>
  <c r="E161" i="5"/>
  <c r="E162" i="5"/>
  <c r="E163" i="5"/>
  <c r="E164" i="5"/>
  <c r="E165" i="5"/>
  <c r="E166" i="5"/>
  <c r="E167" i="5"/>
  <c r="E168" i="5"/>
  <c r="E169" i="5"/>
  <c r="E170" i="5"/>
  <c r="E171" i="5"/>
  <c r="E158" i="5"/>
  <c r="R158" i="5"/>
  <c r="R157" i="5"/>
  <c r="R156" i="5"/>
  <c r="R155" i="5"/>
  <c r="R154" i="5"/>
  <c r="R153" i="5"/>
  <c r="R152" i="5"/>
  <c r="R151" i="5"/>
  <c r="R150" i="5"/>
  <c r="R149" i="5"/>
  <c r="R148" i="5"/>
  <c r="R147" i="5"/>
  <c r="R146" i="5"/>
  <c r="R145" i="5"/>
  <c r="R144" i="5"/>
  <c r="R143" i="5"/>
  <c r="R142" i="5"/>
  <c r="R141" i="5"/>
  <c r="R140" i="5"/>
  <c r="R139" i="5"/>
  <c r="R138" i="5"/>
  <c r="R137" i="5"/>
  <c r="R136" i="5"/>
  <c r="R135" i="5"/>
  <c r="R134" i="5"/>
  <c r="R133" i="5"/>
  <c r="R132" i="5"/>
  <c r="R131" i="5"/>
  <c r="R130" i="5"/>
  <c r="R129" i="5"/>
  <c r="R128" i="5"/>
  <c r="R127" i="5"/>
  <c r="R126" i="5"/>
  <c r="R125" i="5"/>
  <c r="R124" i="5"/>
  <c r="R123" i="5"/>
  <c r="R122" i="5"/>
  <c r="R121" i="5"/>
  <c r="R120" i="5"/>
  <c r="R119" i="5"/>
  <c r="R118" i="5"/>
  <c r="R117" i="5"/>
  <c r="R116" i="5"/>
  <c r="R115" i="5"/>
  <c r="R114" i="5"/>
  <c r="R113" i="5"/>
  <c r="R112" i="5"/>
  <c r="R111" i="5"/>
  <c r="R110" i="5"/>
  <c r="R109" i="5"/>
  <c r="R108" i="5"/>
  <c r="R107" i="5"/>
  <c r="R106" i="5"/>
  <c r="R105" i="5"/>
  <c r="R104" i="5"/>
  <c r="R103" i="5"/>
  <c r="R102" i="5"/>
  <c r="R101" i="5"/>
  <c r="R100" i="5"/>
  <c r="R99" i="5"/>
  <c r="R98" i="5"/>
  <c r="R97" i="5"/>
  <c r="R96" i="5"/>
  <c r="R95" i="5"/>
  <c r="R94" i="5"/>
  <c r="R93" i="5"/>
  <c r="R92" i="5"/>
  <c r="R91" i="5"/>
  <c r="R90" i="5"/>
  <c r="R89" i="5"/>
  <c r="R88" i="5"/>
  <c r="R87" i="5"/>
  <c r="R86" i="5"/>
  <c r="R85" i="5"/>
  <c r="R84" i="5"/>
  <c r="R83" i="5"/>
  <c r="R82" i="5"/>
  <c r="R81" i="5"/>
  <c r="R80" i="5"/>
  <c r="R79" i="5"/>
  <c r="R78" i="5"/>
  <c r="R77" i="5"/>
  <c r="R76" i="5"/>
  <c r="R75" i="5"/>
  <c r="R74" i="5"/>
  <c r="R73" i="5"/>
  <c r="R72" i="5"/>
  <c r="R71" i="5"/>
  <c r="R70" i="5"/>
  <c r="R69" i="5"/>
  <c r="R68" i="5"/>
  <c r="R67" i="5"/>
  <c r="R66" i="5"/>
  <c r="R65" i="5"/>
  <c r="R64" i="5"/>
  <c r="R63" i="5"/>
  <c r="R62" i="5"/>
  <c r="R61" i="5"/>
  <c r="R60" i="5"/>
  <c r="R59" i="5"/>
  <c r="R58" i="5"/>
  <c r="R57" i="5"/>
  <c r="R56" i="5"/>
  <c r="R55" i="5"/>
  <c r="R54" i="5"/>
  <c r="R53" i="5"/>
  <c r="R52" i="5"/>
  <c r="R51" i="5"/>
  <c r="R50" i="5"/>
  <c r="R49" i="5"/>
  <c r="R48" i="5"/>
  <c r="R47" i="5"/>
  <c r="R46" i="5"/>
  <c r="R45" i="5"/>
  <c r="R44" i="5"/>
  <c r="R43" i="5"/>
  <c r="R42" i="5"/>
  <c r="R41" i="5"/>
  <c r="R40" i="5"/>
  <c r="R39" i="5"/>
  <c r="R38" i="5"/>
  <c r="R37" i="5"/>
  <c r="R36" i="5"/>
  <c r="R35" i="5"/>
  <c r="R34" i="5"/>
  <c r="R33" i="5"/>
  <c r="R32" i="5"/>
  <c r="R31" i="5"/>
  <c r="R30" i="5"/>
  <c r="R29" i="5"/>
  <c r="R28" i="5"/>
  <c r="R27" i="5"/>
  <c r="R26" i="5"/>
  <c r="R25" i="5"/>
  <c r="R24" i="5"/>
  <c r="R23" i="5"/>
  <c r="R22" i="5"/>
  <c r="R21" i="5"/>
  <c r="R20" i="5"/>
  <c r="R19" i="5"/>
  <c r="R18" i="5"/>
  <c r="R17" i="5"/>
  <c r="R16" i="5"/>
  <c r="R15" i="5"/>
  <c r="R14" i="5"/>
  <c r="R13" i="5"/>
  <c r="R12" i="5"/>
  <c r="R11" i="5"/>
  <c r="R10" i="5"/>
  <c r="R9" i="5"/>
  <c r="R8" i="5"/>
  <c r="R7" i="5"/>
  <c r="R6" i="5"/>
  <c r="R5" i="5"/>
  <c r="Q158" i="5"/>
  <c r="Q157" i="5"/>
  <c r="Q156" i="5"/>
  <c r="Q155" i="5"/>
  <c r="Q154" i="5"/>
  <c r="Q153" i="5"/>
  <c r="Q152" i="5"/>
  <c r="Q151" i="5"/>
  <c r="Q150" i="5"/>
  <c r="Q149" i="5"/>
  <c r="Q148" i="5"/>
  <c r="S148" i="5" s="1"/>
  <c r="Q147" i="5"/>
  <c r="Q146" i="5"/>
  <c r="Q145" i="5"/>
  <c r="Q144" i="5"/>
  <c r="Q143" i="5"/>
  <c r="Q142" i="5"/>
  <c r="Q141" i="5"/>
  <c r="Q140" i="5"/>
  <c r="Q139" i="5"/>
  <c r="Q138" i="5"/>
  <c r="Q137" i="5"/>
  <c r="Q136" i="5"/>
  <c r="Q135" i="5"/>
  <c r="Q134" i="5"/>
  <c r="Q133" i="5"/>
  <c r="Q132" i="5"/>
  <c r="S132" i="5" s="1"/>
  <c r="Q131" i="5"/>
  <c r="Q130" i="5"/>
  <c r="Q129" i="5"/>
  <c r="Q128" i="5"/>
  <c r="Q127" i="5"/>
  <c r="Q126" i="5"/>
  <c r="Q125" i="5"/>
  <c r="Q124" i="5"/>
  <c r="Q123" i="5"/>
  <c r="Q122" i="5"/>
  <c r="Q121" i="5"/>
  <c r="Q120" i="5"/>
  <c r="Q119" i="5"/>
  <c r="Q118" i="5"/>
  <c r="Q117" i="5"/>
  <c r="Q116" i="5"/>
  <c r="Q115" i="5"/>
  <c r="Q114" i="5"/>
  <c r="Q113" i="5"/>
  <c r="Q112" i="5"/>
  <c r="Q111" i="5"/>
  <c r="Q110" i="5"/>
  <c r="Q109" i="5"/>
  <c r="Q108" i="5"/>
  <c r="Q107" i="5"/>
  <c r="Q106" i="5"/>
  <c r="Q105" i="5"/>
  <c r="Q104" i="5"/>
  <c r="Q103" i="5"/>
  <c r="Q102" i="5"/>
  <c r="Q101" i="5"/>
  <c r="Q100" i="5"/>
  <c r="Q99" i="5"/>
  <c r="Q98" i="5"/>
  <c r="Q97" i="5"/>
  <c r="Q96" i="5"/>
  <c r="Q95" i="5"/>
  <c r="Q94" i="5"/>
  <c r="Q93" i="5"/>
  <c r="Q92" i="5"/>
  <c r="Q91" i="5"/>
  <c r="Q90" i="5"/>
  <c r="Q89" i="5"/>
  <c r="Q88" i="5"/>
  <c r="Q87" i="5"/>
  <c r="Q86" i="5"/>
  <c r="Q85" i="5"/>
  <c r="Q84" i="5"/>
  <c r="Q83" i="5"/>
  <c r="Q82" i="5"/>
  <c r="Q81" i="5"/>
  <c r="Q80" i="5"/>
  <c r="Q79" i="5"/>
  <c r="Q78" i="5"/>
  <c r="Q77" i="5"/>
  <c r="Q76" i="5"/>
  <c r="Q75" i="5"/>
  <c r="Q74" i="5"/>
  <c r="Q73" i="5"/>
  <c r="Q72" i="5"/>
  <c r="Q71" i="5"/>
  <c r="Q70" i="5"/>
  <c r="Q69" i="5"/>
  <c r="Q68" i="5"/>
  <c r="Q67" i="5"/>
  <c r="Q66" i="5"/>
  <c r="Q65" i="5"/>
  <c r="Q64" i="5"/>
  <c r="Q63" i="5"/>
  <c r="Q62" i="5"/>
  <c r="Q61" i="5"/>
  <c r="Q60" i="5"/>
  <c r="Q59" i="5"/>
  <c r="Q58" i="5"/>
  <c r="Q57" i="5"/>
  <c r="Q56" i="5"/>
  <c r="Q55" i="5"/>
  <c r="Q54" i="5"/>
  <c r="Q53" i="5"/>
  <c r="Q52" i="5"/>
  <c r="Q51" i="5"/>
  <c r="Q50" i="5"/>
  <c r="Q49" i="5"/>
  <c r="Q48" i="5"/>
  <c r="Q47" i="5"/>
  <c r="Q46" i="5"/>
  <c r="Q45" i="5"/>
  <c r="Q44" i="5"/>
  <c r="Q43" i="5"/>
  <c r="Q42" i="5"/>
  <c r="Q41" i="5"/>
  <c r="Q40" i="5"/>
  <c r="Q39" i="5"/>
  <c r="Q38" i="5"/>
  <c r="Q37" i="5"/>
  <c r="Q36" i="5"/>
  <c r="Q35" i="5"/>
  <c r="Q34" i="5"/>
  <c r="Q33" i="5"/>
  <c r="Q32" i="5"/>
  <c r="Q31" i="5"/>
  <c r="Q30" i="5"/>
  <c r="Q29" i="5"/>
  <c r="Q28" i="5"/>
  <c r="Q27" i="5"/>
  <c r="Q26" i="5"/>
  <c r="Q25" i="5"/>
  <c r="Q24" i="5"/>
  <c r="Q23" i="5"/>
  <c r="Q22" i="5"/>
  <c r="Q21" i="5"/>
  <c r="Q20" i="5"/>
  <c r="Q19" i="5"/>
  <c r="Q18" i="5"/>
  <c r="Q17" i="5"/>
  <c r="Q16" i="5"/>
  <c r="Q15" i="5"/>
  <c r="Q14" i="5"/>
  <c r="Q13" i="5"/>
  <c r="Q12" i="5"/>
  <c r="Q11" i="5"/>
  <c r="Q10" i="5"/>
  <c r="Q9" i="5"/>
  <c r="Q8" i="5"/>
  <c r="Q7" i="5"/>
  <c r="Q6" i="5"/>
  <c r="Q5"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O57" i="5"/>
  <c r="O56" i="5"/>
  <c r="O55" i="5"/>
  <c r="O54" i="5"/>
  <c r="O53" i="5"/>
  <c r="O52" i="5"/>
  <c r="O51" i="5"/>
  <c r="O50" i="5"/>
  <c r="O49" i="5"/>
  <c r="O48" i="5"/>
  <c r="O47" i="5"/>
  <c r="O46" i="5"/>
  <c r="O45" i="5"/>
  <c r="O44" i="5"/>
  <c r="O43" i="5"/>
  <c r="O42" i="5"/>
  <c r="O41" i="5"/>
  <c r="O40" i="5"/>
  <c r="O39" i="5"/>
  <c r="O38" i="5"/>
  <c r="O37" i="5"/>
  <c r="O36" i="5"/>
  <c r="O35" i="5"/>
  <c r="O34" i="5"/>
  <c r="O33" i="5"/>
  <c r="O32" i="5"/>
  <c r="O31" i="5"/>
  <c r="O30" i="5"/>
  <c r="O29" i="5"/>
  <c r="O28" i="5"/>
  <c r="O27" i="5"/>
  <c r="O26" i="5"/>
  <c r="O25" i="5"/>
  <c r="O24" i="5"/>
  <c r="O23" i="5"/>
  <c r="O22" i="5"/>
  <c r="O21" i="5"/>
  <c r="O20" i="5"/>
  <c r="O19" i="5"/>
  <c r="O18" i="5"/>
  <c r="O17" i="5"/>
  <c r="O16" i="5"/>
  <c r="O15" i="5"/>
  <c r="O14" i="5"/>
  <c r="O13" i="5"/>
  <c r="O12" i="5"/>
  <c r="O11" i="5"/>
  <c r="O10" i="5"/>
  <c r="O9" i="5"/>
  <c r="O8" i="5"/>
  <c r="O7" i="5"/>
  <c r="O6" i="5"/>
  <c r="O5" i="5"/>
  <c r="N158" i="5"/>
  <c r="N157" i="5"/>
  <c r="N156" i="5"/>
  <c r="N155" i="5"/>
  <c r="N154" i="5"/>
  <c r="N153" i="5"/>
  <c r="N152" i="5"/>
  <c r="N151" i="5"/>
  <c r="N150" i="5"/>
  <c r="N149" i="5"/>
  <c r="N148" i="5"/>
  <c r="N147" i="5"/>
  <c r="N146" i="5"/>
  <c r="N145" i="5"/>
  <c r="N144" i="5"/>
  <c r="N143" i="5"/>
  <c r="N142" i="5"/>
  <c r="N141" i="5"/>
  <c r="N140" i="5"/>
  <c r="N139" i="5"/>
  <c r="N138" i="5"/>
  <c r="N137" i="5"/>
  <c r="N136" i="5"/>
  <c r="N135" i="5"/>
  <c r="N134" i="5"/>
  <c r="N133" i="5"/>
  <c r="N132" i="5"/>
  <c r="N131" i="5"/>
  <c r="N130" i="5"/>
  <c r="N129" i="5"/>
  <c r="N128" i="5"/>
  <c r="N127" i="5"/>
  <c r="N126" i="5"/>
  <c r="N125" i="5"/>
  <c r="N124" i="5"/>
  <c r="N123" i="5"/>
  <c r="N122" i="5"/>
  <c r="N121" i="5"/>
  <c r="N120" i="5"/>
  <c r="N119" i="5"/>
  <c r="N118" i="5"/>
  <c r="N117" i="5"/>
  <c r="N116" i="5"/>
  <c r="N115" i="5"/>
  <c r="N114" i="5"/>
  <c r="N113" i="5"/>
  <c r="N112" i="5"/>
  <c r="N111" i="5"/>
  <c r="N110" i="5"/>
  <c r="N109" i="5"/>
  <c r="N108" i="5"/>
  <c r="N107" i="5"/>
  <c r="N106" i="5"/>
  <c r="N105" i="5"/>
  <c r="N104" i="5"/>
  <c r="P104" i="5" s="1"/>
  <c r="N103" i="5"/>
  <c r="N102" i="5"/>
  <c r="N101" i="5"/>
  <c r="N100" i="5"/>
  <c r="N99" i="5"/>
  <c r="N98" i="5"/>
  <c r="N97" i="5"/>
  <c r="N96" i="5"/>
  <c r="N95" i="5"/>
  <c r="N94" i="5"/>
  <c r="N93" i="5"/>
  <c r="N92" i="5"/>
  <c r="N91" i="5"/>
  <c r="N90" i="5"/>
  <c r="N89" i="5"/>
  <c r="N88" i="5"/>
  <c r="N87" i="5"/>
  <c r="N86" i="5"/>
  <c r="N85" i="5"/>
  <c r="N84" i="5"/>
  <c r="N83" i="5"/>
  <c r="N82" i="5"/>
  <c r="N81" i="5"/>
  <c r="N80" i="5"/>
  <c r="N79" i="5"/>
  <c r="N78" i="5"/>
  <c r="N77" i="5"/>
  <c r="N76" i="5"/>
  <c r="N75" i="5"/>
  <c r="N74" i="5"/>
  <c r="N73" i="5"/>
  <c r="N72" i="5"/>
  <c r="N71" i="5"/>
  <c r="N70" i="5"/>
  <c r="N69" i="5"/>
  <c r="N68" i="5"/>
  <c r="N67" i="5"/>
  <c r="N66" i="5"/>
  <c r="N65" i="5"/>
  <c r="N64" i="5"/>
  <c r="N63" i="5"/>
  <c r="N62" i="5"/>
  <c r="N61" i="5"/>
  <c r="N60" i="5"/>
  <c r="N59" i="5"/>
  <c r="N58" i="5"/>
  <c r="N57" i="5"/>
  <c r="N56" i="5"/>
  <c r="N55" i="5"/>
  <c r="N54" i="5"/>
  <c r="N53" i="5"/>
  <c r="N52" i="5"/>
  <c r="N51" i="5"/>
  <c r="N50" i="5"/>
  <c r="N49" i="5"/>
  <c r="N48" i="5"/>
  <c r="N47" i="5"/>
  <c r="N46" i="5"/>
  <c r="N45" i="5"/>
  <c r="N44" i="5"/>
  <c r="N43" i="5"/>
  <c r="N42" i="5"/>
  <c r="N41" i="5"/>
  <c r="N40" i="5"/>
  <c r="N39" i="5"/>
  <c r="N38" i="5"/>
  <c r="N37" i="5"/>
  <c r="N36" i="5"/>
  <c r="N35" i="5"/>
  <c r="N34" i="5"/>
  <c r="N33" i="5"/>
  <c r="N32" i="5"/>
  <c r="N31" i="5"/>
  <c r="N30" i="5"/>
  <c r="N29" i="5"/>
  <c r="N28" i="5"/>
  <c r="N27" i="5"/>
  <c r="N26" i="5"/>
  <c r="N25" i="5"/>
  <c r="N24" i="5"/>
  <c r="N23" i="5"/>
  <c r="N22" i="5"/>
  <c r="N21" i="5"/>
  <c r="N20" i="5"/>
  <c r="N19" i="5"/>
  <c r="N18" i="5"/>
  <c r="N17" i="5"/>
  <c r="N16" i="5"/>
  <c r="N15" i="5"/>
  <c r="N14" i="5"/>
  <c r="N13" i="5"/>
  <c r="N12" i="5"/>
  <c r="N11" i="5"/>
  <c r="N10" i="5"/>
  <c r="N9" i="5"/>
  <c r="N8" i="5"/>
  <c r="N7" i="5"/>
  <c r="N6" i="5"/>
  <c r="N5" i="5"/>
  <c r="L158" i="5"/>
  <c r="L157" i="5"/>
  <c r="L156" i="5"/>
  <c r="L155" i="5"/>
  <c r="L154" i="5"/>
  <c r="L153" i="5"/>
  <c r="L152" i="5"/>
  <c r="L151" i="5"/>
  <c r="L150" i="5"/>
  <c r="L149" i="5"/>
  <c r="L148" i="5"/>
  <c r="L147" i="5"/>
  <c r="L146" i="5"/>
  <c r="L145" i="5"/>
  <c r="L144" i="5"/>
  <c r="L143" i="5"/>
  <c r="L142" i="5"/>
  <c r="L141" i="5"/>
  <c r="L140" i="5"/>
  <c r="L139" i="5"/>
  <c r="L138" i="5"/>
  <c r="L137" i="5"/>
  <c r="L136" i="5"/>
  <c r="L135" i="5"/>
  <c r="L134" i="5"/>
  <c r="L133" i="5"/>
  <c r="L132" i="5"/>
  <c r="L131" i="5"/>
  <c r="L130" i="5"/>
  <c r="L129" i="5"/>
  <c r="L128" i="5"/>
  <c r="L127" i="5"/>
  <c r="L126" i="5"/>
  <c r="L125" i="5"/>
  <c r="L124" i="5"/>
  <c r="L123" i="5"/>
  <c r="L122" i="5"/>
  <c r="L121" i="5"/>
  <c r="L120" i="5"/>
  <c r="L119" i="5"/>
  <c r="L118" i="5"/>
  <c r="L117" i="5"/>
  <c r="L116" i="5"/>
  <c r="L115" i="5"/>
  <c r="L114" i="5"/>
  <c r="L113" i="5"/>
  <c r="L112" i="5"/>
  <c r="L111" i="5"/>
  <c r="L110" i="5"/>
  <c r="L109" i="5"/>
  <c r="L108" i="5"/>
  <c r="L107" i="5"/>
  <c r="L106" i="5"/>
  <c r="L105" i="5"/>
  <c r="L104" i="5"/>
  <c r="L103" i="5"/>
  <c r="L102" i="5"/>
  <c r="L101" i="5"/>
  <c r="L100" i="5"/>
  <c r="L99" i="5"/>
  <c r="L98" i="5"/>
  <c r="M98" i="5" s="1"/>
  <c r="L97" i="5"/>
  <c r="L96" i="5"/>
  <c r="L95" i="5"/>
  <c r="L94" i="5"/>
  <c r="L93" i="5"/>
  <c r="L92" i="5"/>
  <c r="L91" i="5"/>
  <c r="L90" i="5"/>
  <c r="L89" i="5"/>
  <c r="L88" i="5"/>
  <c r="L87" i="5"/>
  <c r="L86" i="5"/>
  <c r="L85" i="5"/>
  <c r="L84" i="5"/>
  <c r="L83" i="5"/>
  <c r="L82" i="5"/>
  <c r="M82" i="5" s="1"/>
  <c r="L81" i="5"/>
  <c r="L80" i="5"/>
  <c r="L79" i="5"/>
  <c r="L78" i="5"/>
  <c r="L77" i="5"/>
  <c r="L76" i="5"/>
  <c r="L75" i="5"/>
  <c r="L74" i="5"/>
  <c r="L73" i="5"/>
  <c r="L72" i="5"/>
  <c r="L71" i="5"/>
  <c r="L70" i="5"/>
  <c r="L69" i="5"/>
  <c r="L68" i="5"/>
  <c r="L67" i="5"/>
  <c r="L66" i="5"/>
  <c r="L65" i="5"/>
  <c r="L64" i="5"/>
  <c r="L63" i="5"/>
  <c r="L62" i="5"/>
  <c r="L61" i="5"/>
  <c r="L60" i="5"/>
  <c r="L59" i="5"/>
  <c r="L58" i="5"/>
  <c r="L57" i="5"/>
  <c r="L56" i="5"/>
  <c r="L55" i="5"/>
  <c r="L54" i="5"/>
  <c r="L53" i="5"/>
  <c r="L52" i="5"/>
  <c r="L51" i="5"/>
  <c r="L50" i="5"/>
  <c r="L49" i="5"/>
  <c r="L48" i="5"/>
  <c r="L47" i="5"/>
  <c r="L46" i="5"/>
  <c r="L45" i="5"/>
  <c r="L44" i="5"/>
  <c r="L43" i="5"/>
  <c r="L42" i="5"/>
  <c r="L41" i="5"/>
  <c r="L40" i="5"/>
  <c r="L39" i="5"/>
  <c r="L38" i="5"/>
  <c r="L37" i="5"/>
  <c r="L36" i="5"/>
  <c r="L35" i="5"/>
  <c r="L34" i="5"/>
  <c r="L33" i="5"/>
  <c r="L32" i="5"/>
  <c r="L31" i="5"/>
  <c r="L30" i="5"/>
  <c r="L29" i="5"/>
  <c r="L28" i="5"/>
  <c r="L27" i="5"/>
  <c r="L26" i="5"/>
  <c r="L25" i="5"/>
  <c r="L24" i="5"/>
  <c r="L23" i="5"/>
  <c r="L22" i="5"/>
  <c r="L21" i="5"/>
  <c r="L20" i="5"/>
  <c r="L19" i="5"/>
  <c r="L18" i="5"/>
  <c r="L17" i="5"/>
  <c r="L16" i="5"/>
  <c r="L15" i="5"/>
  <c r="L14" i="5"/>
  <c r="L13" i="5"/>
  <c r="L12" i="5"/>
  <c r="L11" i="5"/>
  <c r="L10" i="5"/>
  <c r="L9" i="5"/>
  <c r="L8" i="5"/>
  <c r="L7" i="5"/>
  <c r="L6" i="5"/>
  <c r="L5" i="5"/>
  <c r="K158" i="5"/>
  <c r="K157" i="5"/>
  <c r="K156" i="5"/>
  <c r="K155" i="5"/>
  <c r="K154" i="5"/>
  <c r="K153" i="5"/>
  <c r="K152" i="5"/>
  <c r="K151" i="5"/>
  <c r="K150" i="5"/>
  <c r="K149" i="5"/>
  <c r="K148" i="5"/>
  <c r="K147" i="5"/>
  <c r="K146" i="5"/>
  <c r="K145" i="5"/>
  <c r="K144" i="5"/>
  <c r="K143" i="5"/>
  <c r="K142" i="5"/>
  <c r="K141" i="5"/>
  <c r="K140" i="5"/>
  <c r="K139" i="5"/>
  <c r="K138" i="5"/>
  <c r="K137" i="5"/>
  <c r="K136" i="5"/>
  <c r="K135" i="5"/>
  <c r="K134" i="5"/>
  <c r="K133" i="5"/>
  <c r="K132" i="5"/>
  <c r="K131" i="5"/>
  <c r="K130" i="5"/>
  <c r="K129" i="5"/>
  <c r="K128" i="5"/>
  <c r="K127" i="5"/>
  <c r="K126" i="5"/>
  <c r="K125" i="5"/>
  <c r="K124" i="5"/>
  <c r="K123" i="5"/>
  <c r="K122" i="5"/>
  <c r="K121" i="5"/>
  <c r="K120" i="5"/>
  <c r="K119" i="5"/>
  <c r="K118" i="5"/>
  <c r="K117" i="5"/>
  <c r="K116" i="5"/>
  <c r="K115" i="5"/>
  <c r="K114" i="5"/>
  <c r="K113" i="5"/>
  <c r="K112" i="5"/>
  <c r="K111" i="5"/>
  <c r="K110" i="5"/>
  <c r="K109" i="5"/>
  <c r="K108" i="5"/>
  <c r="M108" i="5" s="1"/>
  <c r="K107" i="5"/>
  <c r="K106" i="5"/>
  <c r="K105" i="5"/>
  <c r="K104" i="5"/>
  <c r="K103" i="5"/>
  <c r="K102" i="5"/>
  <c r="K101" i="5"/>
  <c r="K100" i="5"/>
  <c r="K99" i="5"/>
  <c r="K98" i="5"/>
  <c r="K97" i="5"/>
  <c r="K96" i="5"/>
  <c r="K95" i="5"/>
  <c r="K94" i="5"/>
  <c r="K93" i="5"/>
  <c r="K92" i="5"/>
  <c r="K91" i="5"/>
  <c r="K90" i="5"/>
  <c r="K89" i="5"/>
  <c r="K88" i="5"/>
  <c r="K87" i="5"/>
  <c r="K86" i="5"/>
  <c r="K85" i="5"/>
  <c r="K84" i="5"/>
  <c r="K83" i="5"/>
  <c r="K82" i="5"/>
  <c r="K81" i="5"/>
  <c r="K80" i="5"/>
  <c r="K79" i="5"/>
  <c r="K78" i="5"/>
  <c r="K77" i="5"/>
  <c r="K76" i="5"/>
  <c r="M76" i="5" s="1"/>
  <c r="K75" i="5"/>
  <c r="K74" i="5"/>
  <c r="K73" i="5"/>
  <c r="K72" i="5"/>
  <c r="K71" i="5"/>
  <c r="K70" i="5"/>
  <c r="K69" i="5"/>
  <c r="K68" i="5"/>
  <c r="K67" i="5"/>
  <c r="K66" i="5"/>
  <c r="K65" i="5"/>
  <c r="K64" i="5"/>
  <c r="K63" i="5"/>
  <c r="K62" i="5"/>
  <c r="K61" i="5"/>
  <c r="K60" i="5"/>
  <c r="K59" i="5"/>
  <c r="K58" i="5"/>
  <c r="K57" i="5"/>
  <c r="K56" i="5"/>
  <c r="K55" i="5"/>
  <c r="K54" i="5"/>
  <c r="K53" i="5"/>
  <c r="K52" i="5"/>
  <c r="K51" i="5"/>
  <c r="K50" i="5"/>
  <c r="K49" i="5"/>
  <c r="K48" i="5"/>
  <c r="K47" i="5"/>
  <c r="K46" i="5"/>
  <c r="K45" i="5"/>
  <c r="K44" i="5"/>
  <c r="K43" i="5"/>
  <c r="K42" i="5"/>
  <c r="K41" i="5"/>
  <c r="K40" i="5"/>
  <c r="K39" i="5"/>
  <c r="K38" i="5"/>
  <c r="K37" i="5"/>
  <c r="K36" i="5"/>
  <c r="K35" i="5"/>
  <c r="K34" i="5"/>
  <c r="K33" i="5"/>
  <c r="K32" i="5"/>
  <c r="K31" i="5"/>
  <c r="K30" i="5"/>
  <c r="K29" i="5"/>
  <c r="K28" i="5"/>
  <c r="K27" i="5"/>
  <c r="K26" i="5"/>
  <c r="K25" i="5"/>
  <c r="K24" i="5"/>
  <c r="K23" i="5"/>
  <c r="K22" i="5"/>
  <c r="K21" i="5"/>
  <c r="K20" i="5"/>
  <c r="K19" i="5"/>
  <c r="K18" i="5"/>
  <c r="K17" i="5"/>
  <c r="K16" i="5"/>
  <c r="K15" i="5"/>
  <c r="K14" i="5"/>
  <c r="K13" i="5"/>
  <c r="K12" i="5"/>
  <c r="K11" i="5"/>
  <c r="K10" i="5"/>
  <c r="K9" i="5"/>
  <c r="K8" i="5"/>
  <c r="K7" i="5"/>
  <c r="K6" i="5"/>
  <c r="K5" i="5"/>
  <c r="I158" i="5"/>
  <c r="I157" i="5"/>
  <c r="I156" i="5"/>
  <c r="I155" i="5"/>
  <c r="I154" i="5"/>
  <c r="I153" i="5"/>
  <c r="I152" i="5"/>
  <c r="I151" i="5"/>
  <c r="I150" i="5"/>
  <c r="I149" i="5"/>
  <c r="I148" i="5"/>
  <c r="I147" i="5"/>
  <c r="I146" i="5"/>
  <c r="I145" i="5"/>
  <c r="I144" i="5"/>
  <c r="I143" i="5"/>
  <c r="I142" i="5"/>
  <c r="I141" i="5"/>
  <c r="I140" i="5"/>
  <c r="I139" i="5"/>
  <c r="I138" i="5"/>
  <c r="I137" i="5"/>
  <c r="I136" i="5"/>
  <c r="I135" i="5"/>
  <c r="I134" i="5"/>
  <c r="I133" i="5"/>
  <c r="I132" i="5"/>
  <c r="I131" i="5"/>
  <c r="I130" i="5"/>
  <c r="I129" i="5"/>
  <c r="I128" i="5"/>
  <c r="I127" i="5"/>
  <c r="I126" i="5"/>
  <c r="I125" i="5"/>
  <c r="I124" i="5"/>
  <c r="I123" i="5"/>
  <c r="I122" i="5"/>
  <c r="I121" i="5"/>
  <c r="I120" i="5"/>
  <c r="I119" i="5"/>
  <c r="I118" i="5"/>
  <c r="I117" i="5"/>
  <c r="I116" i="5"/>
  <c r="I115" i="5"/>
  <c r="I114" i="5"/>
  <c r="I113" i="5"/>
  <c r="I112" i="5"/>
  <c r="I111" i="5"/>
  <c r="I110" i="5"/>
  <c r="I109" i="5"/>
  <c r="I108" i="5"/>
  <c r="I107" i="5"/>
  <c r="I106" i="5"/>
  <c r="I105" i="5"/>
  <c r="I104" i="5"/>
  <c r="I103" i="5"/>
  <c r="I102" i="5"/>
  <c r="I101" i="5"/>
  <c r="I100" i="5"/>
  <c r="I99" i="5"/>
  <c r="I98" i="5"/>
  <c r="I97" i="5"/>
  <c r="I96" i="5"/>
  <c r="I95" i="5"/>
  <c r="I94" i="5"/>
  <c r="I93" i="5"/>
  <c r="I92" i="5"/>
  <c r="I91" i="5"/>
  <c r="I90" i="5"/>
  <c r="I89" i="5"/>
  <c r="I88" i="5"/>
  <c r="I87" i="5"/>
  <c r="I86" i="5"/>
  <c r="I85" i="5"/>
  <c r="I84" i="5"/>
  <c r="I83" i="5"/>
  <c r="I82" i="5"/>
  <c r="I81" i="5"/>
  <c r="I80" i="5"/>
  <c r="I79" i="5"/>
  <c r="I78" i="5"/>
  <c r="I77" i="5"/>
  <c r="I76" i="5"/>
  <c r="I75" i="5"/>
  <c r="I74" i="5"/>
  <c r="I73" i="5"/>
  <c r="I72" i="5"/>
  <c r="I71" i="5"/>
  <c r="I70" i="5"/>
  <c r="I69" i="5"/>
  <c r="I68" i="5"/>
  <c r="I67" i="5"/>
  <c r="I66" i="5"/>
  <c r="I65" i="5"/>
  <c r="I64" i="5"/>
  <c r="I63" i="5"/>
  <c r="I62" i="5"/>
  <c r="I61" i="5"/>
  <c r="I60" i="5"/>
  <c r="I59" i="5"/>
  <c r="I58" i="5"/>
  <c r="I57" i="5"/>
  <c r="I56" i="5"/>
  <c r="I55" i="5"/>
  <c r="I54" i="5"/>
  <c r="I53" i="5"/>
  <c r="I52" i="5"/>
  <c r="I51" i="5"/>
  <c r="I50" i="5"/>
  <c r="I49" i="5"/>
  <c r="I48" i="5"/>
  <c r="I47" i="5"/>
  <c r="I46" i="5"/>
  <c r="I45" i="5"/>
  <c r="I44" i="5"/>
  <c r="I43" i="5"/>
  <c r="I42" i="5"/>
  <c r="I41" i="5"/>
  <c r="I40" i="5"/>
  <c r="I39" i="5"/>
  <c r="I38" i="5"/>
  <c r="I37" i="5"/>
  <c r="I36" i="5"/>
  <c r="I35" i="5"/>
  <c r="I34" i="5"/>
  <c r="I33" i="5"/>
  <c r="I32" i="5"/>
  <c r="I31" i="5"/>
  <c r="I30" i="5"/>
  <c r="I29" i="5"/>
  <c r="I28" i="5"/>
  <c r="I27" i="5"/>
  <c r="I26" i="5"/>
  <c r="I25" i="5"/>
  <c r="I24" i="5"/>
  <c r="I23" i="5"/>
  <c r="I22" i="5"/>
  <c r="I21" i="5"/>
  <c r="I20" i="5"/>
  <c r="I19" i="5"/>
  <c r="I18" i="5"/>
  <c r="I17" i="5"/>
  <c r="I16" i="5"/>
  <c r="I15" i="5"/>
  <c r="I14" i="5"/>
  <c r="I13" i="5"/>
  <c r="I12" i="5"/>
  <c r="I11" i="5"/>
  <c r="I10" i="5"/>
  <c r="I9" i="5"/>
  <c r="I8" i="5"/>
  <c r="I7" i="5"/>
  <c r="I6" i="5"/>
  <c r="I5" i="5"/>
  <c r="H158" i="5"/>
  <c r="H157" i="5"/>
  <c r="H156" i="5"/>
  <c r="H155" i="5"/>
  <c r="H154" i="5"/>
  <c r="H153" i="5"/>
  <c r="H152" i="5"/>
  <c r="H151" i="5"/>
  <c r="H150" i="5"/>
  <c r="H149" i="5"/>
  <c r="H148" i="5"/>
  <c r="H147" i="5"/>
  <c r="H146" i="5"/>
  <c r="H145" i="5"/>
  <c r="H144" i="5"/>
  <c r="J144" i="5" s="1"/>
  <c r="H143" i="5"/>
  <c r="H142" i="5"/>
  <c r="H141" i="5"/>
  <c r="H140" i="5"/>
  <c r="H139" i="5"/>
  <c r="H138" i="5"/>
  <c r="H137" i="5"/>
  <c r="H136" i="5"/>
  <c r="H135" i="5"/>
  <c r="H134" i="5"/>
  <c r="H133" i="5"/>
  <c r="H132" i="5"/>
  <c r="H131" i="5"/>
  <c r="H130" i="5"/>
  <c r="H129" i="5"/>
  <c r="H128" i="5"/>
  <c r="H127" i="5"/>
  <c r="H126" i="5"/>
  <c r="H125" i="5"/>
  <c r="H124" i="5"/>
  <c r="H123" i="5"/>
  <c r="H122" i="5"/>
  <c r="H121" i="5"/>
  <c r="H120" i="5"/>
  <c r="H119" i="5"/>
  <c r="H118" i="5"/>
  <c r="H117" i="5"/>
  <c r="H116" i="5"/>
  <c r="H115" i="5"/>
  <c r="H114" i="5"/>
  <c r="H113" i="5"/>
  <c r="H112" i="5"/>
  <c r="J112" i="5" s="1"/>
  <c r="H111" i="5"/>
  <c r="H110" i="5"/>
  <c r="H109" i="5"/>
  <c r="H108" i="5"/>
  <c r="H107" i="5"/>
  <c r="H106" i="5"/>
  <c r="H105" i="5"/>
  <c r="H104" i="5"/>
  <c r="H103" i="5"/>
  <c r="H102" i="5"/>
  <c r="H101" i="5"/>
  <c r="H100" i="5"/>
  <c r="H99" i="5"/>
  <c r="H98" i="5"/>
  <c r="H97" i="5"/>
  <c r="H96" i="5"/>
  <c r="J96" i="5" s="1"/>
  <c r="H95" i="5"/>
  <c r="H94" i="5"/>
  <c r="H93" i="5"/>
  <c r="H92" i="5"/>
  <c r="H91" i="5"/>
  <c r="H90" i="5"/>
  <c r="H89" i="5"/>
  <c r="H88" i="5"/>
  <c r="H87" i="5"/>
  <c r="H86" i="5"/>
  <c r="H85" i="5"/>
  <c r="H84" i="5"/>
  <c r="H83" i="5"/>
  <c r="H82" i="5"/>
  <c r="H81" i="5"/>
  <c r="H80" i="5"/>
  <c r="H79" i="5"/>
  <c r="H78" i="5"/>
  <c r="H77" i="5"/>
  <c r="H76" i="5"/>
  <c r="H75" i="5"/>
  <c r="H74" i="5"/>
  <c r="H73" i="5"/>
  <c r="H72" i="5"/>
  <c r="H71" i="5"/>
  <c r="H70" i="5"/>
  <c r="H69" i="5"/>
  <c r="H68" i="5"/>
  <c r="H67" i="5"/>
  <c r="H66" i="5"/>
  <c r="H65" i="5"/>
  <c r="H64" i="5"/>
  <c r="H63" i="5"/>
  <c r="H62" i="5"/>
  <c r="H61" i="5"/>
  <c r="H60" i="5"/>
  <c r="H59" i="5"/>
  <c r="H58" i="5"/>
  <c r="H57" i="5"/>
  <c r="H56" i="5"/>
  <c r="H55" i="5"/>
  <c r="H54" i="5"/>
  <c r="H53" i="5"/>
  <c r="H52" i="5"/>
  <c r="H51" i="5"/>
  <c r="H50" i="5"/>
  <c r="H49" i="5"/>
  <c r="H48" i="5"/>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F157" i="5"/>
  <c r="F156" i="5"/>
  <c r="F155" i="5"/>
  <c r="F154" i="5"/>
  <c r="F153" i="5"/>
  <c r="G153" i="5" s="1"/>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F26" i="5"/>
  <c r="F25" i="5"/>
  <c r="F24" i="5"/>
  <c r="F23" i="5"/>
  <c r="F22" i="5"/>
  <c r="F21" i="5"/>
  <c r="F20" i="5"/>
  <c r="F19" i="5"/>
  <c r="F18" i="5"/>
  <c r="F17" i="5"/>
  <c r="F16" i="5"/>
  <c r="F15" i="5"/>
  <c r="F14" i="5"/>
  <c r="F13" i="5"/>
  <c r="F12" i="5"/>
  <c r="F11" i="5"/>
  <c r="F10" i="5"/>
  <c r="F9" i="5"/>
  <c r="F8" i="5"/>
  <c r="F7" i="5"/>
  <c r="F6" i="5"/>
  <c r="F5" i="5"/>
  <c r="E154" i="5"/>
  <c r="E155" i="5"/>
  <c r="E156" i="5"/>
  <c r="E157" i="5"/>
  <c r="E153" i="5"/>
  <c r="P120" i="5" l="1"/>
  <c r="P136" i="5"/>
  <c r="P152" i="5"/>
  <c r="M124" i="5"/>
  <c r="M92" i="5"/>
  <c r="M74" i="5"/>
  <c r="M106" i="5"/>
  <c r="M154" i="5"/>
  <c r="M80" i="5"/>
  <c r="M96" i="5"/>
  <c r="M112" i="5"/>
  <c r="M128" i="5"/>
  <c r="M144" i="5"/>
  <c r="P86" i="5"/>
  <c r="P102" i="5"/>
  <c r="P150" i="5"/>
  <c r="P92" i="5"/>
  <c r="P108" i="5"/>
  <c r="S114" i="5"/>
  <c r="S130" i="5"/>
  <c r="S146" i="5"/>
  <c r="S152" i="5"/>
  <c r="M90" i="5"/>
  <c r="J111" i="5"/>
  <c r="J127" i="5"/>
  <c r="J143" i="5"/>
  <c r="J117" i="5"/>
  <c r="J133" i="5"/>
  <c r="J149" i="5"/>
  <c r="M81" i="5"/>
  <c r="M97" i="5"/>
  <c r="M113" i="5"/>
  <c r="M129" i="5"/>
  <c r="M145" i="5"/>
  <c r="S115" i="5"/>
  <c r="G167" i="5"/>
  <c r="J81" i="5"/>
  <c r="J97" i="5"/>
  <c r="J113" i="5"/>
  <c r="J129" i="5"/>
  <c r="J145" i="5"/>
  <c r="M109" i="5"/>
  <c r="M125" i="5"/>
  <c r="P89" i="5"/>
  <c r="P105" i="5"/>
  <c r="P121" i="5"/>
  <c r="S101" i="5"/>
  <c r="S149" i="5"/>
  <c r="G164" i="5"/>
  <c r="M164" i="5"/>
  <c r="P169" i="5"/>
  <c r="M134" i="5"/>
  <c r="J102" i="5"/>
  <c r="J150" i="5"/>
  <c r="J135" i="5"/>
  <c r="J86" i="5"/>
  <c r="J118" i="5"/>
  <c r="J134" i="5"/>
  <c r="J119" i="5"/>
  <c r="J87" i="5"/>
  <c r="J159" i="5"/>
  <c r="G163" i="5"/>
  <c r="M110" i="5"/>
  <c r="M126" i="5"/>
  <c r="M142" i="5"/>
  <c r="M158" i="5"/>
  <c r="P122" i="5"/>
  <c r="P138" i="5"/>
  <c r="S118" i="5"/>
  <c r="S134" i="5"/>
  <c r="S150" i="5"/>
  <c r="M79" i="5"/>
  <c r="M95" i="5"/>
  <c r="P123" i="5"/>
  <c r="P139" i="5"/>
  <c r="S87" i="5"/>
  <c r="S103" i="5"/>
  <c r="M163" i="5"/>
  <c r="J136" i="5"/>
  <c r="M116" i="5"/>
  <c r="M132" i="5"/>
  <c r="P96" i="5"/>
  <c r="P144" i="5"/>
  <c r="M101" i="5"/>
  <c r="M117" i="5"/>
  <c r="M149" i="5"/>
  <c r="P81" i="5"/>
  <c r="P119" i="5"/>
  <c r="S131" i="5"/>
  <c r="S147" i="5"/>
  <c r="J122" i="5"/>
  <c r="J138" i="5"/>
  <c r="J154" i="5"/>
  <c r="M70" i="5"/>
  <c r="M86" i="5"/>
  <c r="M102" i="5"/>
  <c r="M118" i="5"/>
  <c r="M150" i="5"/>
  <c r="G161" i="5"/>
  <c r="J164" i="5"/>
  <c r="M169" i="5"/>
  <c r="M161" i="5"/>
  <c r="P166" i="5"/>
  <c r="S171" i="5"/>
  <c r="S163" i="5"/>
  <c r="G160" i="5"/>
  <c r="M146" i="5"/>
  <c r="J169" i="5"/>
  <c r="J161" i="5"/>
  <c r="S168" i="5"/>
  <c r="M99" i="5"/>
  <c r="J88" i="5"/>
  <c r="J120" i="5"/>
  <c r="M148" i="5"/>
  <c r="P128" i="5"/>
  <c r="J89" i="5"/>
  <c r="J105" i="5"/>
  <c r="M85" i="5"/>
  <c r="M133" i="5"/>
  <c r="P97" i="5"/>
  <c r="J91" i="5"/>
  <c r="J123" i="5"/>
  <c r="J155" i="5"/>
  <c r="M71" i="5"/>
  <c r="M87" i="5"/>
  <c r="M103" i="5"/>
  <c r="J152" i="5"/>
  <c r="P80" i="5"/>
  <c r="P112" i="5"/>
  <c r="S92" i="5"/>
  <c r="M165" i="5"/>
  <c r="M69" i="5"/>
  <c r="J107" i="5"/>
  <c r="J139" i="5"/>
  <c r="S122" i="5"/>
  <c r="M123" i="5"/>
  <c r="M139" i="5"/>
  <c r="M155" i="5"/>
  <c r="P87" i="5"/>
  <c r="P135" i="5"/>
  <c r="S83" i="5"/>
  <c r="S99" i="5"/>
  <c r="J82" i="5"/>
  <c r="J98" i="5"/>
  <c r="J130" i="5"/>
  <c r="J104" i="5"/>
  <c r="G159" i="5"/>
  <c r="G156" i="5"/>
  <c r="J84" i="5"/>
  <c r="J116" i="5"/>
  <c r="J132" i="5"/>
  <c r="J148" i="5"/>
  <c r="P124" i="5"/>
  <c r="P140" i="5"/>
  <c r="P156" i="5"/>
  <c r="S120" i="5"/>
  <c r="S136" i="5"/>
  <c r="J170" i="5"/>
  <c r="J53" i="5"/>
  <c r="J85" i="5"/>
  <c r="J101" i="5"/>
  <c r="P93" i="5"/>
  <c r="S89" i="5"/>
  <c r="S105" i="5"/>
  <c r="S121" i="5"/>
  <c r="S137" i="5"/>
  <c r="S153" i="5"/>
  <c r="G158" i="5"/>
  <c r="M130" i="5"/>
  <c r="P110" i="5"/>
  <c r="P142" i="5"/>
  <c r="S154" i="5"/>
  <c r="S106" i="5"/>
  <c r="J151" i="5"/>
  <c r="J168" i="5"/>
  <c r="J160" i="5"/>
  <c r="P170" i="5"/>
  <c r="P162" i="5"/>
  <c r="G168" i="5"/>
  <c r="P158" i="5"/>
  <c r="S91" i="5"/>
  <c r="S155" i="5"/>
  <c r="S84" i="5"/>
  <c r="S100" i="5"/>
  <c r="S116" i="5"/>
  <c r="J167" i="5"/>
  <c r="S138" i="5"/>
  <c r="J103" i="5"/>
  <c r="M83" i="5"/>
  <c r="P111" i="5"/>
  <c r="P143" i="5"/>
  <c r="S107" i="5"/>
  <c r="M157" i="5"/>
  <c r="P137" i="5"/>
  <c r="P153" i="5"/>
  <c r="S85" i="5"/>
  <c r="S117" i="5"/>
  <c r="S133" i="5"/>
  <c r="J92" i="5"/>
  <c r="J124" i="5"/>
  <c r="J140" i="5"/>
  <c r="J156" i="5"/>
  <c r="M94" i="5"/>
  <c r="P116" i="5"/>
  <c r="P132" i="5"/>
  <c r="P148" i="5"/>
  <c r="P90" i="5"/>
  <c r="P106" i="5"/>
  <c r="P154" i="5"/>
  <c r="S86" i="5"/>
  <c r="S102" i="5"/>
  <c r="J166" i="5"/>
  <c r="M114" i="5"/>
  <c r="P126" i="5"/>
  <c r="S90" i="5"/>
  <c r="P95" i="5"/>
  <c r="P127" i="5"/>
  <c r="J108" i="5"/>
  <c r="J93" i="5"/>
  <c r="J131" i="5"/>
  <c r="J147" i="5"/>
  <c r="M121" i="5"/>
  <c r="M137" i="5"/>
  <c r="M111" i="5"/>
  <c r="M127" i="5"/>
  <c r="M143" i="5"/>
  <c r="P85" i="5"/>
  <c r="P101" i="5"/>
  <c r="P117" i="5"/>
  <c r="P133" i="5"/>
  <c r="P91" i="5"/>
  <c r="P107" i="5"/>
  <c r="P155" i="5"/>
  <c r="S129" i="5"/>
  <c r="G162" i="5"/>
  <c r="J165" i="5"/>
  <c r="M170" i="5"/>
  <c r="M162" i="5"/>
  <c r="P167" i="5"/>
  <c r="P159" i="5"/>
  <c r="S164" i="5"/>
  <c r="S76" i="5"/>
  <c r="S108" i="5"/>
  <c r="S123" i="5"/>
  <c r="S139" i="5"/>
  <c r="G155" i="5"/>
  <c r="G154" i="5"/>
  <c r="J90" i="5"/>
  <c r="J106" i="5"/>
  <c r="J121" i="5"/>
  <c r="J137" i="5"/>
  <c r="J153" i="5"/>
  <c r="J95" i="5"/>
  <c r="J110" i="5"/>
  <c r="J126" i="5"/>
  <c r="J142" i="5"/>
  <c r="J158" i="5"/>
  <c r="M68" i="5"/>
  <c r="M84" i="5"/>
  <c r="M100" i="5"/>
  <c r="M115" i="5"/>
  <c r="M131" i="5"/>
  <c r="M147" i="5"/>
  <c r="P94" i="5"/>
  <c r="P109" i="5"/>
  <c r="P125" i="5"/>
  <c r="P141" i="5"/>
  <c r="P157" i="5"/>
  <c r="S88" i="5"/>
  <c r="S104" i="5"/>
  <c r="S119" i="5"/>
  <c r="S135" i="5"/>
  <c r="S151" i="5"/>
  <c r="S77" i="5"/>
  <c r="S93" i="5"/>
  <c r="S124" i="5"/>
  <c r="S140" i="5"/>
  <c r="S156" i="5"/>
  <c r="J171" i="5"/>
  <c r="J163" i="5"/>
  <c r="M168" i="5"/>
  <c r="M160" i="5"/>
  <c r="P165" i="5"/>
  <c r="S170" i="5"/>
  <c r="S162" i="5"/>
  <c r="J128" i="5"/>
  <c r="P164" i="5"/>
  <c r="G171" i="5"/>
  <c r="J162" i="5"/>
  <c r="M167" i="5"/>
  <c r="M159" i="5"/>
  <c r="S169" i="5"/>
  <c r="S161" i="5"/>
  <c r="P149" i="5"/>
  <c r="G170" i="5"/>
  <c r="M166" i="5"/>
  <c r="P171" i="5"/>
  <c r="M153" i="5"/>
  <c r="P84" i="5"/>
  <c r="P100" i="5"/>
  <c r="P115" i="5"/>
  <c r="P131" i="5"/>
  <c r="P147" i="5"/>
  <c r="S78" i="5"/>
  <c r="S94" i="5"/>
  <c r="S109" i="5"/>
  <c r="S125" i="5"/>
  <c r="S141" i="5"/>
  <c r="S157" i="5"/>
  <c r="G169" i="5"/>
  <c r="S167" i="5"/>
  <c r="S159" i="5"/>
  <c r="S166" i="5"/>
  <c r="J114" i="5"/>
  <c r="M77" i="5"/>
  <c r="P118" i="5"/>
  <c r="J83" i="5"/>
  <c r="J99" i="5"/>
  <c r="J146" i="5"/>
  <c r="M93" i="5"/>
  <c r="M140" i="5"/>
  <c r="M156" i="5"/>
  <c r="P103" i="5"/>
  <c r="P134" i="5"/>
  <c r="S81" i="5"/>
  <c r="S97" i="5"/>
  <c r="S112" i="5"/>
  <c r="S128" i="5"/>
  <c r="S144" i="5"/>
  <c r="G157" i="5"/>
  <c r="J100" i="5"/>
  <c r="J115" i="5"/>
  <c r="M78" i="5"/>
  <c r="M141" i="5"/>
  <c r="P88" i="5"/>
  <c r="P151" i="5"/>
  <c r="S82" i="5"/>
  <c r="S98" i="5"/>
  <c r="S113" i="5"/>
  <c r="S145" i="5"/>
  <c r="G165" i="5"/>
  <c r="M171" i="5"/>
  <c r="P168" i="5"/>
  <c r="S165" i="5"/>
  <c r="J141" i="5"/>
  <c r="M72" i="5"/>
  <c r="M135" i="5"/>
  <c r="P82" i="5"/>
  <c r="P129" i="5"/>
  <c r="J94" i="5"/>
  <c r="J109" i="5"/>
  <c r="J125" i="5"/>
  <c r="J157" i="5"/>
  <c r="M88" i="5"/>
  <c r="M104" i="5"/>
  <c r="M119" i="5"/>
  <c r="M151" i="5"/>
  <c r="P98" i="5"/>
  <c r="P113" i="5"/>
  <c r="P145" i="5"/>
  <c r="P163" i="5"/>
  <c r="S160" i="5"/>
  <c r="M73" i="5"/>
  <c r="M89" i="5"/>
  <c r="M105" i="5"/>
  <c r="M120" i="5"/>
  <c r="M136" i="5"/>
  <c r="M152" i="5"/>
  <c r="P83" i="5"/>
  <c r="P99" i="5"/>
  <c r="P114" i="5"/>
  <c r="P130" i="5"/>
  <c r="P146" i="5"/>
  <c r="M91" i="5"/>
  <c r="M122" i="5"/>
  <c r="S95" i="5"/>
  <c r="S142" i="5"/>
  <c r="M75" i="5"/>
  <c r="M107" i="5"/>
  <c r="M138" i="5"/>
  <c r="S79" i="5"/>
  <c r="S110" i="5"/>
  <c r="S126" i="5"/>
  <c r="S158" i="5"/>
  <c r="S80" i="5"/>
  <c r="S96" i="5"/>
  <c r="S111" i="5"/>
  <c r="S127" i="5"/>
  <c r="S143" i="5"/>
  <c r="P161" i="5"/>
  <c r="G166" i="5"/>
  <c r="P160" i="5"/>
  <c r="S68" i="5"/>
  <c r="J54" i="5"/>
  <c r="S20" i="5"/>
  <c r="J38" i="5"/>
  <c r="M65" i="5"/>
  <c r="S71" i="5"/>
  <c r="J10" i="5"/>
  <c r="J42" i="5"/>
  <c r="M36" i="5"/>
  <c r="P30" i="5"/>
  <c r="P78" i="5"/>
  <c r="S69" i="5"/>
  <c r="S7" i="5"/>
  <c r="S55" i="5"/>
  <c r="J26" i="5"/>
  <c r="J74" i="5"/>
  <c r="M20" i="5"/>
  <c r="M52" i="5"/>
  <c r="P14" i="5"/>
  <c r="P46" i="5"/>
  <c r="P62" i="5"/>
  <c r="J17" i="5"/>
  <c r="J33" i="5"/>
  <c r="J49" i="5"/>
  <c r="J65" i="5"/>
  <c r="P53" i="5"/>
  <c r="S15" i="5"/>
  <c r="S31" i="5"/>
  <c r="S47" i="5"/>
  <c r="S63" i="5"/>
  <c r="S64" i="5"/>
  <c r="M49" i="5"/>
  <c r="S21" i="5"/>
  <c r="S48" i="5"/>
  <c r="J50" i="5"/>
  <c r="S16" i="5"/>
  <c r="J51" i="5"/>
  <c r="P39" i="5"/>
  <c r="J36" i="5"/>
  <c r="P40" i="5"/>
  <c r="S18" i="5"/>
  <c r="S34" i="5"/>
  <c r="S66" i="5"/>
  <c r="P54" i="5"/>
  <c r="S32" i="5"/>
  <c r="S17" i="5"/>
  <c r="S33" i="5"/>
  <c r="S49" i="5"/>
  <c r="S65" i="5"/>
  <c r="M38" i="5"/>
  <c r="S26" i="5"/>
  <c r="J13" i="5"/>
  <c r="S27" i="5"/>
  <c r="J62" i="5"/>
  <c r="P18" i="5"/>
  <c r="J63" i="5"/>
  <c r="J37" i="5"/>
  <c r="S19" i="5"/>
  <c r="S35" i="5"/>
  <c r="S67" i="5"/>
  <c r="J44" i="5"/>
  <c r="M6" i="5"/>
  <c r="P64" i="5"/>
  <c r="S58" i="5"/>
  <c r="J45" i="5"/>
  <c r="P49" i="5"/>
  <c r="S75" i="5"/>
  <c r="J78" i="5"/>
  <c r="S61" i="5"/>
  <c r="P69" i="5"/>
  <c r="P33" i="5"/>
  <c r="S43" i="5"/>
  <c r="J46" i="5"/>
  <c r="S60" i="5"/>
  <c r="J15" i="5"/>
  <c r="M57" i="5"/>
  <c r="S45" i="5"/>
  <c r="M33" i="5"/>
  <c r="S53" i="5"/>
  <c r="J76" i="5"/>
  <c r="P32" i="5"/>
  <c r="S42" i="5"/>
  <c r="J29" i="5"/>
  <c r="P65" i="5"/>
  <c r="S11" i="5"/>
  <c r="J30" i="5"/>
  <c r="P34" i="5"/>
  <c r="S12" i="5"/>
  <c r="J47" i="5"/>
  <c r="M41" i="5"/>
  <c r="S29" i="5"/>
  <c r="P55" i="5"/>
  <c r="J60" i="5"/>
  <c r="S44" i="5"/>
  <c r="J31" i="5"/>
  <c r="M25" i="5"/>
  <c r="S13" i="5"/>
  <c r="J52" i="5"/>
  <c r="P56" i="5"/>
  <c r="S23" i="5"/>
  <c r="J12" i="5"/>
  <c r="M54" i="5"/>
  <c r="P16" i="5"/>
  <c r="S10" i="5"/>
  <c r="S74" i="5"/>
  <c r="J61" i="5"/>
  <c r="J14" i="5"/>
  <c r="P50" i="5"/>
  <c r="S28" i="5"/>
  <c r="J79" i="5"/>
  <c r="J28" i="5"/>
  <c r="M22" i="5"/>
  <c r="P48" i="5"/>
  <c r="J77" i="5"/>
  <c r="P17" i="5"/>
  <c r="S59" i="5"/>
  <c r="P66" i="5"/>
  <c r="M9" i="5"/>
  <c r="P21" i="5"/>
  <c r="P22" i="5"/>
  <c r="J20" i="5"/>
  <c r="P72" i="5"/>
  <c r="S50" i="5"/>
  <c r="J21" i="5"/>
  <c r="J69" i="5"/>
  <c r="S51" i="5"/>
  <c r="J34" i="5"/>
  <c r="P23" i="5"/>
  <c r="S36" i="5"/>
  <c r="S52" i="5"/>
  <c r="P38" i="5"/>
  <c r="P24" i="5"/>
  <c r="J22" i="5"/>
  <c r="M17" i="5"/>
  <c r="S37" i="5"/>
  <c r="P37" i="5"/>
  <c r="J18" i="5"/>
  <c r="J35" i="5"/>
  <c r="J68" i="5"/>
  <c r="P8" i="5"/>
  <c r="J6" i="5"/>
  <c r="S39" i="5"/>
  <c r="J66" i="5"/>
  <c r="J67" i="5"/>
  <c r="P7" i="5"/>
  <c r="P6" i="5"/>
  <c r="P70" i="5"/>
  <c r="J19" i="5"/>
  <c r="P71" i="5"/>
  <c r="J70" i="5"/>
  <c r="J11" i="5"/>
  <c r="J27" i="5"/>
  <c r="J43" i="5"/>
  <c r="J59" i="5"/>
  <c r="J75" i="5"/>
  <c r="J16" i="5"/>
  <c r="J32" i="5"/>
  <c r="J48" i="5"/>
  <c r="J64" i="5"/>
  <c r="J80" i="5"/>
  <c r="M21" i="5"/>
  <c r="M37" i="5"/>
  <c r="M53" i="5"/>
  <c r="P15" i="5"/>
  <c r="P31" i="5"/>
  <c r="P47" i="5"/>
  <c r="P63" i="5"/>
  <c r="P79" i="5"/>
  <c r="P20" i="5"/>
  <c r="P36" i="5"/>
  <c r="P52" i="5"/>
  <c r="P68" i="5"/>
  <c r="S9" i="5"/>
  <c r="S25" i="5"/>
  <c r="S41" i="5"/>
  <c r="S57" i="5"/>
  <c r="S73" i="5"/>
  <c r="S46" i="5"/>
  <c r="M60" i="5"/>
  <c r="M13" i="5"/>
  <c r="M30" i="5"/>
  <c r="M15" i="5"/>
  <c r="M31" i="5"/>
  <c r="M47" i="5"/>
  <c r="M63" i="5"/>
  <c r="P9" i="5"/>
  <c r="P25" i="5"/>
  <c r="P41" i="5"/>
  <c r="P57" i="5"/>
  <c r="P73" i="5"/>
  <c r="M10" i="5"/>
  <c r="S62" i="5"/>
  <c r="M59" i="5"/>
  <c r="M12" i="5"/>
  <c r="M45" i="5"/>
  <c r="M46" i="5"/>
  <c r="M62" i="5"/>
  <c r="M16" i="5"/>
  <c r="M32" i="5"/>
  <c r="M48" i="5"/>
  <c r="M64" i="5"/>
  <c r="P10" i="5"/>
  <c r="P26" i="5"/>
  <c r="P42" i="5"/>
  <c r="P58" i="5"/>
  <c r="P74" i="5"/>
  <c r="M42" i="5"/>
  <c r="S30" i="5"/>
  <c r="M43" i="5"/>
  <c r="M44" i="5"/>
  <c r="M29" i="5"/>
  <c r="J39" i="5"/>
  <c r="P27" i="5"/>
  <c r="P43" i="5"/>
  <c r="P75" i="5"/>
  <c r="M58" i="5"/>
  <c r="S14" i="5"/>
  <c r="M11" i="5"/>
  <c r="M28" i="5"/>
  <c r="M14" i="5"/>
  <c r="J7" i="5"/>
  <c r="J55" i="5"/>
  <c r="P11" i="5"/>
  <c r="P59" i="5"/>
  <c r="J8" i="5"/>
  <c r="J24" i="5"/>
  <c r="J40" i="5"/>
  <c r="J56" i="5"/>
  <c r="J72" i="5"/>
  <c r="M18" i="5"/>
  <c r="M34" i="5"/>
  <c r="M50" i="5"/>
  <c r="M66" i="5"/>
  <c r="M7" i="5"/>
  <c r="M23" i="5"/>
  <c r="M39" i="5"/>
  <c r="M55" i="5"/>
  <c r="P12" i="5"/>
  <c r="P28" i="5"/>
  <c r="P44" i="5"/>
  <c r="P60" i="5"/>
  <c r="P76" i="5"/>
  <c r="S6" i="5"/>
  <c r="S22" i="5"/>
  <c r="S38" i="5"/>
  <c r="S54" i="5"/>
  <c r="S70" i="5"/>
  <c r="M19" i="5"/>
  <c r="M35" i="5"/>
  <c r="M51" i="5"/>
  <c r="M67" i="5"/>
  <c r="M8" i="5"/>
  <c r="M24" i="5"/>
  <c r="M40" i="5"/>
  <c r="M56" i="5"/>
  <c r="P13" i="5"/>
  <c r="P29" i="5"/>
  <c r="P45" i="5"/>
  <c r="P61" i="5"/>
  <c r="P77" i="5"/>
  <c r="M26" i="5"/>
  <c r="M27" i="5"/>
  <c r="M61" i="5"/>
  <c r="J23" i="5"/>
  <c r="J71" i="5"/>
  <c r="J9" i="5"/>
  <c r="J25" i="5"/>
  <c r="J41" i="5"/>
  <c r="J57" i="5"/>
  <c r="J73" i="5"/>
  <c r="J58" i="5"/>
  <c r="P19" i="5"/>
  <c r="P35" i="5"/>
  <c r="P51" i="5"/>
  <c r="P67" i="5"/>
  <c r="S8" i="5"/>
  <c r="S24" i="5"/>
  <c r="S40" i="5"/>
  <c r="S56" i="5"/>
  <c r="S72" i="5"/>
  <c r="E152" i="5"/>
  <c r="G152" i="5" s="1"/>
  <c r="E151" i="5"/>
  <c r="G151" i="5" s="1"/>
  <c r="E148" i="5"/>
  <c r="G148" i="5" s="1"/>
  <c r="E149" i="5"/>
  <c r="G149" i="5" s="1"/>
  <c r="E150" i="5"/>
  <c r="G150" i="5" s="1"/>
  <c r="E147" i="5"/>
  <c r="G147" i="5" s="1"/>
  <c r="E142" i="5"/>
  <c r="G142" i="5" s="1"/>
  <c r="E143" i="5"/>
  <c r="G143" i="5" s="1"/>
  <c r="E144" i="5"/>
  <c r="G144" i="5" s="1"/>
  <c r="E145" i="5"/>
  <c r="G145" i="5" s="1"/>
  <c r="E146" i="5"/>
  <c r="G146" i="5" s="1"/>
  <c r="E141" i="5"/>
  <c r="G141" i="5" s="1"/>
  <c r="E138" i="5"/>
  <c r="G138" i="5" s="1"/>
  <c r="E139" i="5"/>
  <c r="G139" i="5" s="1"/>
  <c r="E140" i="5"/>
  <c r="G140" i="5" s="1"/>
  <c r="E137" i="5"/>
  <c r="G137" i="5" s="1"/>
  <c r="E135" i="5"/>
  <c r="G135" i="5" s="1"/>
  <c r="E136" i="5"/>
  <c r="G136" i="5" s="1"/>
  <c r="E134" i="5"/>
  <c r="G134" i="5" s="1"/>
  <c r="E133" i="5"/>
  <c r="G133" i="5" s="1"/>
  <c r="E132" i="5"/>
  <c r="G132" i="5" s="1"/>
  <c r="E126" i="5"/>
  <c r="G126" i="5" s="1"/>
  <c r="E127" i="5"/>
  <c r="G127" i="5" s="1"/>
  <c r="E128" i="5"/>
  <c r="G128" i="5" s="1"/>
  <c r="E129" i="5"/>
  <c r="G129" i="5" s="1"/>
  <c r="E130" i="5"/>
  <c r="G130" i="5" s="1"/>
  <c r="E131" i="5"/>
  <c r="G131" i="5" s="1"/>
  <c r="E125" i="5"/>
  <c r="G125" i="5" s="1"/>
  <c r="E124" i="5"/>
  <c r="G124" i="5" s="1"/>
  <c r="E117" i="5"/>
  <c r="G117" i="5" s="1"/>
  <c r="E118" i="5"/>
  <c r="G118" i="5" s="1"/>
  <c r="E119" i="5"/>
  <c r="G119" i="5" s="1"/>
  <c r="E120" i="5"/>
  <c r="G120" i="5" s="1"/>
  <c r="E121" i="5"/>
  <c r="G121" i="5" s="1"/>
  <c r="E122" i="5"/>
  <c r="G122" i="5" s="1"/>
  <c r="E123" i="5"/>
  <c r="G123" i="5" s="1"/>
  <c r="E116" i="5"/>
  <c r="G116" i="5" s="1"/>
  <c r="E109" i="5"/>
  <c r="G109" i="5" s="1"/>
  <c r="E110" i="5"/>
  <c r="G110" i="5" s="1"/>
  <c r="E111" i="5"/>
  <c r="G111" i="5" s="1"/>
  <c r="E112" i="5"/>
  <c r="G112" i="5" s="1"/>
  <c r="E113" i="5"/>
  <c r="G113" i="5" s="1"/>
  <c r="E114" i="5"/>
  <c r="G114" i="5" s="1"/>
  <c r="E115" i="5"/>
  <c r="G115" i="5" s="1"/>
  <c r="E108" i="5"/>
  <c r="G108" i="5" s="1"/>
  <c r="E102" i="5"/>
  <c r="G102" i="5" s="1"/>
  <c r="E103" i="5"/>
  <c r="G103" i="5" s="1"/>
  <c r="E104" i="5"/>
  <c r="G104" i="5" s="1"/>
  <c r="E105" i="5"/>
  <c r="G105" i="5" s="1"/>
  <c r="E106" i="5"/>
  <c r="G106" i="5" s="1"/>
  <c r="G107" i="5"/>
  <c r="E101" i="5"/>
  <c r="G101" i="5" s="1"/>
  <c r="E97" i="5"/>
  <c r="G97" i="5" s="1"/>
  <c r="E98" i="5"/>
  <c r="G98" i="5" s="1"/>
  <c r="E99" i="5"/>
  <c r="G99" i="5" s="1"/>
  <c r="E100" i="5"/>
  <c r="G100" i="5" s="1"/>
  <c r="E89" i="5"/>
  <c r="G89" i="5" s="1"/>
  <c r="E90" i="5"/>
  <c r="G90" i="5" s="1"/>
  <c r="E91" i="5"/>
  <c r="G91" i="5" s="1"/>
  <c r="E92" i="5"/>
  <c r="G92" i="5" s="1"/>
  <c r="E93" i="5"/>
  <c r="G93" i="5" s="1"/>
  <c r="E94" i="5"/>
  <c r="G94" i="5" s="1"/>
  <c r="E95" i="5"/>
  <c r="G95" i="5" s="1"/>
  <c r="E96" i="5"/>
  <c r="G96" i="5" s="1"/>
  <c r="E88" i="5"/>
  <c r="G88" i="5" s="1"/>
  <c r="E87" i="5"/>
  <c r="E86" i="5"/>
  <c r="G86" i="5" s="1"/>
  <c r="E85" i="5"/>
  <c r="G85" i="5" s="1"/>
  <c r="E84" i="5"/>
  <c r="G84" i="5" s="1"/>
  <c r="E83" i="5"/>
  <c r="G83" i="5" s="1"/>
  <c r="E82" i="5"/>
  <c r="G82" i="5" s="1"/>
  <c r="E81" i="5"/>
  <c r="G81" i="5" s="1"/>
  <c r="E66" i="5"/>
  <c r="G66" i="5" s="1"/>
  <c r="E67" i="5"/>
  <c r="G67" i="5" s="1"/>
  <c r="E68" i="5"/>
  <c r="G68" i="5" s="1"/>
  <c r="E69" i="5"/>
  <c r="G69" i="5" s="1"/>
  <c r="E70" i="5"/>
  <c r="G70" i="5" s="1"/>
  <c r="E71" i="5"/>
  <c r="G71" i="5" s="1"/>
  <c r="E72" i="5"/>
  <c r="G72" i="5" s="1"/>
  <c r="E73" i="5"/>
  <c r="G73" i="5" s="1"/>
  <c r="E74" i="5"/>
  <c r="G74" i="5" s="1"/>
  <c r="E75" i="5"/>
  <c r="G75" i="5" s="1"/>
  <c r="E76" i="5"/>
  <c r="G76" i="5" s="1"/>
  <c r="E77" i="5"/>
  <c r="G77" i="5" s="1"/>
  <c r="E78" i="5"/>
  <c r="G78" i="5" s="1"/>
  <c r="E79" i="5"/>
  <c r="G79" i="5" s="1"/>
  <c r="E80" i="5"/>
  <c r="G80" i="5" s="1"/>
  <c r="E65" i="5"/>
  <c r="G65" i="5" s="1"/>
  <c r="E50" i="5"/>
  <c r="G50" i="5" s="1"/>
  <c r="E51" i="5"/>
  <c r="G51" i="5" s="1"/>
  <c r="E52" i="5"/>
  <c r="G52" i="5" s="1"/>
  <c r="E53" i="5"/>
  <c r="G53" i="5" s="1"/>
  <c r="E54" i="5"/>
  <c r="G54" i="5" s="1"/>
  <c r="E55" i="5"/>
  <c r="G55" i="5" s="1"/>
  <c r="E56" i="5"/>
  <c r="G56" i="5" s="1"/>
  <c r="E57" i="5"/>
  <c r="G57" i="5" s="1"/>
  <c r="E58" i="5"/>
  <c r="G58" i="5" s="1"/>
  <c r="E59" i="5"/>
  <c r="G59" i="5" s="1"/>
  <c r="E60" i="5"/>
  <c r="G60" i="5" s="1"/>
  <c r="E61" i="5"/>
  <c r="G61" i="5" s="1"/>
  <c r="E62" i="5"/>
  <c r="G62" i="5" s="1"/>
  <c r="E63" i="5"/>
  <c r="G63" i="5" s="1"/>
  <c r="E64" i="5"/>
  <c r="G64" i="5" s="1"/>
  <c r="E49" i="5"/>
  <c r="G49" i="5" s="1"/>
  <c r="E37" i="5"/>
  <c r="G37" i="5" s="1"/>
  <c r="E38" i="5"/>
  <c r="G38" i="5" s="1"/>
  <c r="E39" i="5"/>
  <c r="G39" i="5" s="1"/>
  <c r="E40" i="5"/>
  <c r="G40" i="5" s="1"/>
  <c r="E41" i="5"/>
  <c r="G41" i="5" s="1"/>
  <c r="E42" i="5"/>
  <c r="G42" i="5" s="1"/>
  <c r="E43" i="5"/>
  <c r="G43" i="5" s="1"/>
  <c r="E44" i="5"/>
  <c r="G44" i="5" s="1"/>
  <c r="E45" i="5"/>
  <c r="G45" i="5" s="1"/>
  <c r="E46" i="5"/>
  <c r="G46" i="5" s="1"/>
  <c r="E47" i="5"/>
  <c r="G47" i="5" s="1"/>
  <c r="E48" i="5"/>
  <c r="G48" i="5" s="1"/>
  <c r="E36" i="5"/>
  <c r="G36" i="5" s="1"/>
  <c r="E32" i="5"/>
  <c r="G32" i="5" s="1"/>
  <c r="E33" i="5"/>
  <c r="G33" i="5" s="1"/>
  <c r="E34" i="5"/>
  <c r="G34" i="5" s="1"/>
  <c r="E35" i="5"/>
  <c r="G35" i="5" s="1"/>
  <c r="E31" i="5"/>
  <c r="G31" i="5" s="1"/>
  <c r="E23" i="5"/>
  <c r="G23" i="5" s="1"/>
  <c r="E24" i="5"/>
  <c r="G24" i="5" s="1"/>
  <c r="E25" i="5"/>
  <c r="G25" i="5" s="1"/>
  <c r="E26" i="5"/>
  <c r="G26" i="5" s="1"/>
  <c r="E27" i="5"/>
  <c r="G27" i="5" s="1"/>
  <c r="E28" i="5"/>
  <c r="G28" i="5" s="1"/>
  <c r="E29" i="5"/>
  <c r="G29" i="5" s="1"/>
  <c r="E30" i="5"/>
  <c r="G30" i="5" s="1"/>
  <c r="E22" i="5"/>
  <c r="G22" i="5" s="1"/>
  <c r="E21" i="5"/>
  <c r="G21" i="5" s="1"/>
  <c r="E20" i="5"/>
  <c r="G20" i="5" s="1"/>
  <c r="E15" i="5"/>
  <c r="G15" i="5" s="1"/>
  <c r="E16" i="5"/>
  <c r="G16" i="5" s="1"/>
  <c r="E17" i="5"/>
  <c r="G17" i="5" s="1"/>
  <c r="E18" i="5"/>
  <c r="G18" i="5" s="1"/>
  <c r="E19" i="5"/>
  <c r="G19" i="5" s="1"/>
  <c r="E14" i="5"/>
  <c r="G14" i="5" s="1"/>
  <c r="E6" i="5"/>
  <c r="G6" i="5" s="1"/>
  <c r="E7" i="5"/>
  <c r="G7" i="5" s="1"/>
  <c r="E8" i="5"/>
  <c r="G8" i="5" s="1"/>
  <c r="E9" i="5"/>
  <c r="G9" i="5" s="1"/>
  <c r="E10" i="5"/>
  <c r="G10" i="5" s="1"/>
  <c r="E11" i="5"/>
  <c r="G11" i="5" s="1"/>
  <c r="E12" i="5"/>
  <c r="G12" i="5" s="1"/>
  <c r="E13" i="5"/>
  <c r="G13" i="5" s="1"/>
  <c r="E5" i="5"/>
  <c r="G87" i="5" l="1"/>
  <c r="S5" i="5"/>
  <c r="M5" i="5"/>
  <c r="J5" i="5"/>
  <c r="P5" i="5"/>
  <c r="G5"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2AF34E-23BB-4C40-84AB-F60ED3942F5C}" keepAlive="1" name="Query - merged_all_gramm" description="Connection to the 'merged_all_gramm' query in the workbook." type="5" refreshedVersion="6" background="1" saveData="1">
    <dbPr connection="Provider=Microsoft.Mashup.OleDb.1;Data Source=$Workbook$;Location=merged_all_gramm;Extended Properties=&quot;&quot;" command="SELECT * FROM [merged_all_gramm]"/>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<sst xmlns="http://schemas.openxmlformats.org/spreadsheetml/2006/main" count="13326" uniqueCount="1842">
  <si>
    <t>Rachel Mazac, Hanna Karlsson Potter, Elin Röös, Janne Bengtsson, Hanna Rut Carlsson, Rasmus Einarsson, Ingo Fetzer, Johan Karlsson, Martin Persson, Garry Peterson, and Line J. Gordon</t>
  </si>
  <si>
    <t>1.Scenario Diets</t>
  </si>
  <si>
    <t>2.Product Database</t>
  </si>
  <si>
    <t>3.Justifications</t>
  </si>
  <si>
    <t>4.Key Swaps</t>
  </si>
  <si>
    <t>5.Diets + Import Proportions</t>
  </si>
  <si>
    <t>6.Import Trends_SWE</t>
  </si>
  <si>
    <t>7.Targets+Benchmarking</t>
  </si>
  <si>
    <t>8.Results-all_solution</t>
  </si>
  <si>
    <t>9.Results-group_totals</t>
  </si>
  <si>
    <t>10.Results-diet_totals</t>
  </si>
  <si>
    <t>11.Group intake</t>
  </si>
  <si>
    <t>12.NNR_RDAs_db</t>
  </si>
  <si>
    <t>13.SA-waste_all_solution</t>
  </si>
  <si>
    <t>14.SA-waste_group_totals</t>
  </si>
  <si>
    <t>15.SA-waste_diet_totals</t>
  </si>
  <si>
    <t>16.Protein quality</t>
  </si>
  <si>
    <t>17.%of CF from ASF</t>
  </si>
  <si>
    <t>Nutrient content diet</t>
  </si>
  <si>
    <t>Energy</t>
  </si>
  <si>
    <t>kcal/day</t>
  </si>
  <si>
    <t>Protein</t>
  </si>
  <si>
    <t>g/day</t>
  </si>
  <si>
    <t>Fat</t>
  </si>
  <si>
    <t>Adjust diets in cells marked</t>
  </si>
  <si>
    <t>or</t>
  </si>
  <si>
    <t>Carbohydrates</t>
  </si>
  <si>
    <t>Version: 14.03.24</t>
  </si>
  <si>
    <t>Fiber</t>
  </si>
  <si>
    <t>Whole grain %</t>
  </si>
  <si>
    <t>Whole grain</t>
  </si>
  <si>
    <t>EAT-Lancet reference diet</t>
  </si>
  <si>
    <t xml:space="preserve">Current Swedish consumption </t>
  </si>
  <si>
    <t>Food as Industry</t>
  </si>
  <si>
    <t>Food as Food Tech</t>
  </si>
  <si>
    <t>Food as culture</t>
  </si>
  <si>
    <t>Food Forgotten</t>
  </si>
  <si>
    <t>Average</t>
  </si>
  <si>
    <t>Min</t>
  </si>
  <si>
    <t>Max</t>
  </si>
  <si>
    <t>Percentage</t>
  </si>
  <si>
    <t>g/week</t>
  </si>
  <si>
    <t>kg/year</t>
  </si>
  <si>
    <t>Import share</t>
  </si>
  <si>
    <t>Import shares</t>
  </si>
  <si>
    <t>g/kg</t>
  </si>
  <si>
    <t>Whole grains*</t>
  </si>
  <si>
    <t>CEREALS (excluding beer)</t>
  </si>
  <si>
    <t xml:space="preserve">Rice, wheat, corn and other </t>
  </si>
  <si>
    <t>Total cereals</t>
  </si>
  <si>
    <t>(total gains 0–60% of energy)</t>
  </si>
  <si>
    <t>Wheat flour</t>
  </si>
  <si>
    <t>Whole grain wheat flour</t>
  </si>
  <si>
    <t>Rice, dry</t>
  </si>
  <si>
    <t>Barley flour</t>
  </si>
  <si>
    <t>Maize, dry</t>
  </si>
  <si>
    <t>Rye flour</t>
  </si>
  <si>
    <t>Oats</t>
  </si>
  <si>
    <t>Quinoa</t>
  </si>
  <si>
    <t>Flour of mixed grain</t>
  </si>
  <si>
    <t>Tubers or starchy vegetables</t>
  </si>
  <si>
    <t>STARCHY ROOTS</t>
  </si>
  <si>
    <t>Potatoes and cassava</t>
  </si>
  <si>
    <t>Total strachy roots</t>
  </si>
  <si>
    <t>Potatoes</t>
  </si>
  <si>
    <t>Potato flour, meal, powder, granulates and pellets of potatoes</t>
  </si>
  <si>
    <t>Potatoes frozen</t>
  </si>
  <si>
    <t>Starch of potatoes</t>
  </si>
  <si>
    <t>Sweet potatoes</t>
  </si>
  <si>
    <t>Beetroot</t>
  </si>
  <si>
    <t>Vegetables</t>
  </si>
  <si>
    <t>VEGETABLES</t>
  </si>
  <si>
    <t>All vegetables</t>
  </si>
  <si>
    <t>Total vegetables</t>
  </si>
  <si>
    <t>Total vegetables can be produced in Sweden</t>
  </si>
  <si>
    <t>Dark green vegetables</t>
  </si>
  <si>
    <t>Tomatoes</t>
  </si>
  <si>
    <t>Red and orange vegetables</t>
  </si>
  <si>
    <t>Onions</t>
  </si>
  <si>
    <t>Total vegetables, other Sweden</t>
  </si>
  <si>
    <t>Cabbages (and cauliflower &amp; broccoli)</t>
  </si>
  <si>
    <t>Lettuce and spinach</t>
  </si>
  <si>
    <t>Pumpkins, squash and gourds</t>
  </si>
  <si>
    <t>Cucumbers and gherkins</t>
  </si>
  <si>
    <t>Other beans, green</t>
  </si>
  <si>
    <t>Peas, green</t>
  </si>
  <si>
    <t xml:space="preserve">String beans </t>
  </si>
  <si>
    <t>Carrots and turnips</t>
  </si>
  <si>
    <t>Mushrooms and truffles</t>
  </si>
  <si>
    <t>Total vegetables likely imported</t>
  </si>
  <si>
    <t>Artichokes</t>
  </si>
  <si>
    <t>Asparagus</t>
  </si>
  <si>
    <t>Chillies and peppers, green (capsicum spp. and pimenta spp.)</t>
  </si>
  <si>
    <t>Sweet corn frozen</t>
  </si>
  <si>
    <t>Sweet corn prepared or preserved</t>
  </si>
  <si>
    <t>Fruits</t>
  </si>
  <si>
    <t>FRUITS (Excluding Wine)</t>
  </si>
  <si>
    <t>All fruit</t>
  </si>
  <si>
    <t>Total fruit (Excluding Wine)</t>
  </si>
  <si>
    <t>Total fruits that can be produced in Sweden</t>
  </si>
  <si>
    <t>Apples (fresh)</t>
  </si>
  <si>
    <t>Apple juice</t>
  </si>
  <si>
    <t>Apple juice concentrate</t>
  </si>
  <si>
    <t>Pears</t>
  </si>
  <si>
    <t>Sour cherries</t>
  </si>
  <si>
    <t>Cherries</t>
  </si>
  <si>
    <t>Plums and sloes</t>
  </si>
  <si>
    <t>Plums dried</t>
  </si>
  <si>
    <t>Strawberries</t>
  </si>
  <si>
    <t>Raspberries</t>
  </si>
  <si>
    <t>Gooseberries</t>
  </si>
  <si>
    <t>Currants</t>
  </si>
  <si>
    <t>Blueberries</t>
  </si>
  <si>
    <t>Total fruit likley imported</t>
  </si>
  <si>
    <t>Oranges</t>
  </si>
  <si>
    <t>Orange juice</t>
  </si>
  <si>
    <t>Orange juice concentrate</t>
  </si>
  <si>
    <t>Tangerines, mandarins, clementines</t>
  </si>
  <si>
    <t>Lemons and limes</t>
  </si>
  <si>
    <t>Grapefruit</t>
  </si>
  <si>
    <t>Citrus, other</t>
  </si>
  <si>
    <t>Bananas</t>
  </si>
  <si>
    <t>Plantains</t>
  </si>
  <si>
    <t>Pineapple</t>
  </si>
  <si>
    <t>Dates</t>
  </si>
  <si>
    <t>Grapes</t>
  </si>
  <si>
    <t>Raisins</t>
  </si>
  <si>
    <t>Watermelon</t>
  </si>
  <si>
    <t>Cranberries</t>
  </si>
  <si>
    <t>Peach</t>
  </si>
  <si>
    <t>Dairy foods</t>
  </si>
  <si>
    <t>MILK (excluding butter)</t>
  </si>
  <si>
    <t>Whole milk or derivative equivalents</t>
  </si>
  <si>
    <t>Milk &amp; products (RAW MILK EQUVALENCE)</t>
  </si>
  <si>
    <t>Total dairy in g/day</t>
  </si>
  <si>
    <t>Skim milk less than 1%</t>
  </si>
  <si>
    <t>Milk 1-2%</t>
  </si>
  <si>
    <t>Whole milk more than 2%</t>
  </si>
  <si>
    <t>Fermented milk less than 1%</t>
  </si>
  <si>
    <t>Fermented milk 1-2%</t>
  </si>
  <si>
    <t>Fermented milk more than 2%</t>
  </si>
  <si>
    <t>Cream low fat (lower than 29%)</t>
  </si>
  <si>
    <t>Cream high fat (higher than 29%)</t>
  </si>
  <si>
    <t>Sourcream 12%</t>
  </si>
  <si>
    <t>Sum cheese (from dairy milk)</t>
  </si>
  <si>
    <t>Small rumunant cheese</t>
  </si>
  <si>
    <t>Whey condensed</t>
  </si>
  <si>
    <t>Whole milk evaporated</t>
  </si>
  <si>
    <t>Whole milk powder</t>
  </si>
  <si>
    <t>Skim milk powder</t>
  </si>
  <si>
    <t>Skim milk condensed</t>
  </si>
  <si>
    <t>Ice cream dairy based</t>
  </si>
  <si>
    <t>Protein sources</t>
  </si>
  <si>
    <t>MEAT</t>
  </si>
  <si>
    <t>Total meat per week (g/week)</t>
  </si>
  <si>
    <t>Total red meat per week (g/week)</t>
  </si>
  <si>
    <t>Beef and lamb</t>
  </si>
  <si>
    <t>Total beef and lamb</t>
  </si>
  <si>
    <t>Bovine meat</t>
  </si>
  <si>
    <t>Mutton/goat meat</t>
  </si>
  <si>
    <t>Pork</t>
  </si>
  <si>
    <t>Pig meat</t>
  </si>
  <si>
    <t>Total red meat g raw meat/day</t>
  </si>
  <si>
    <t>Chicken and other poultry</t>
  </si>
  <si>
    <t>Poultry</t>
  </si>
  <si>
    <t>Other meat</t>
  </si>
  <si>
    <t>OFFALS</t>
  </si>
  <si>
    <t>Offals</t>
  </si>
  <si>
    <t>Approx carcass weight calculation (kg/year)</t>
  </si>
  <si>
    <t>EGGS</t>
  </si>
  <si>
    <t>Eggs</t>
  </si>
  <si>
    <t>BLUE FOOD</t>
  </si>
  <si>
    <t>Fish</t>
  </si>
  <si>
    <t>Total blue food</t>
  </si>
  <si>
    <t>FRESHWATER FISH</t>
  </si>
  <si>
    <t>Wild caught (freshwater - Arctic char)</t>
  </si>
  <si>
    <t>more extensive, less feeding, less innovation</t>
  </si>
  <si>
    <t>Coldwater Farmed fish (carp)</t>
  </si>
  <si>
    <t>Warmwater Farmed fish (tilapia)</t>
  </si>
  <si>
    <t>DEMERSAL FISH</t>
  </si>
  <si>
    <t>Torsk (cod)</t>
  </si>
  <si>
    <t>PELAGIC FISH</t>
  </si>
  <si>
    <t>Sill (Herring)</t>
  </si>
  <si>
    <t>Tuna</t>
  </si>
  <si>
    <t>MARINE FISH, OTHER</t>
  </si>
  <si>
    <t>Wild caught Salmon</t>
  </si>
  <si>
    <t>Farmed Salmon</t>
  </si>
  <si>
    <t>Sea bass</t>
  </si>
  <si>
    <t>CRUSTACEANS</t>
  </si>
  <si>
    <t>Shrimp and crayfish</t>
  </si>
  <si>
    <t>Mackerel</t>
  </si>
  <si>
    <t>MOLLUSCS, OTHER</t>
  </si>
  <si>
    <t>Mussels and oysters</t>
  </si>
  <si>
    <t>AQUATIC ANIMALS, OTHER</t>
  </si>
  <si>
    <t>Crustaceans</t>
  </si>
  <si>
    <t>PULSES</t>
  </si>
  <si>
    <t>Pulses, soy, seeds &amp; oilcrops</t>
  </si>
  <si>
    <t>Total pulses, soy, seeds &amp; oilcrops</t>
  </si>
  <si>
    <t>Dry beans, lentils and peas</t>
  </si>
  <si>
    <t>Total dry beans, lentils and peas</t>
  </si>
  <si>
    <t>Soy foods</t>
  </si>
  <si>
    <t>Peanuts</t>
  </si>
  <si>
    <t>Beans, dry (common beans)</t>
  </si>
  <si>
    <t>Peas, dry (yellow peas)</t>
  </si>
  <si>
    <t>Broad beans and horse beans, dry</t>
  </si>
  <si>
    <t>Chick peas, dry</t>
  </si>
  <si>
    <t>Lentils, dry</t>
  </si>
  <si>
    <t>Lupin, dry</t>
  </si>
  <si>
    <t>Grey pea, dry</t>
  </si>
  <si>
    <t>OILCROPS</t>
  </si>
  <si>
    <t>Soybeans</t>
  </si>
  <si>
    <t>Groundnuts, shelled</t>
  </si>
  <si>
    <t>Prepared groundnuts</t>
  </si>
  <si>
    <t>Peanut butter</t>
  </si>
  <si>
    <t>Sunflowerseed</t>
  </si>
  <si>
    <t>Coconuts, in shell</t>
  </si>
  <si>
    <t>Coconuts, desiccated</t>
  </si>
  <si>
    <t>Olives</t>
  </si>
  <si>
    <t>TREENUTS</t>
  </si>
  <si>
    <t>Tree nuts</t>
  </si>
  <si>
    <t>Treenuts and products</t>
  </si>
  <si>
    <t>Chestnuts, in shell</t>
  </si>
  <si>
    <t>Walnuts, in shell</t>
  </si>
  <si>
    <t>Pistachios, in shell</t>
  </si>
  <si>
    <t>Cashews, shelled</t>
  </si>
  <si>
    <t>Almonds, shelled</t>
  </si>
  <si>
    <t>Walnuts, shelled</t>
  </si>
  <si>
    <t>Hazelnuts, shelled</t>
  </si>
  <si>
    <t>Prepared nuts</t>
  </si>
  <si>
    <t>Added fats</t>
  </si>
  <si>
    <t>VEGETABLE OILS</t>
  </si>
  <si>
    <t xml:space="preserve">Palm oil </t>
  </si>
  <si>
    <t xml:space="preserve">Total palm oil </t>
  </si>
  <si>
    <t>Palm oil</t>
  </si>
  <si>
    <t>Unsaturated oils</t>
  </si>
  <si>
    <t>Total unsaturated oils</t>
  </si>
  <si>
    <t>Soybean oil</t>
  </si>
  <si>
    <t>Groundnut oil</t>
  </si>
  <si>
    <t>Sunflowerseed oil</t>
  </si>
  <si>
    <t>Rapeseed oil</t>
  </si>
  <si>
    <t>Sesameseed oil</t>
  </si>
  <si>
    <t>Olive oil</t>
  </si>
  <si>
    <t>Vegetable oil other</t>
  </si>
  <si>
    <t>ANIMAL FATS</t>
  </si>
  <si>
    <t>Lard or tallow</t>
  </si>
  <si>
    <t>Animal fats</t>
  </si>
  <si>
    <t>Butter</t>
  </si>
  <si>
    <t>Added sugars</t>
  </si>
  <si>
    <t>SWEETENERS</t>
  </si>
  <si>
    <t xml:space="preserve">All sweeteners </t>
  </si>
  <si>
    <t>Total sweeteners</t>
  </si>
  <si>
    <t>Sugar</t>
  </si>
  <si>
    <t>Sweeteners</t>
  </si>
  <si>
    <t>Honey</t>
  </si>
  <si>
    <t>Additional categories not in the EAT-Lancet diet:</t>
  </si>
  <si>
    <t>ALCOHOLIC BEVERAGES</t>
  </si>
  <si>
    <t>Alcoholic beverages</t>
  </si>
  <si>
    <t>Total grams of alcohol</t>
  </si>
  <si>
    <t>glasses of wine per week (13,5 cl/glass)</t>
  </si>
  <si>
    <t>glasses of beer (33 cl/glass)</t>
  </si>
  <si>
    <t>glasses of vodka (4 cl/glass)</t>
  </si>
  <si>
    <t>Wine</t>
  </si>
  <si>
    <t>Barley beer</t>
  </si>
  <si>
    <t>Apple cider</t>
  </si>
  <si>
    <t>Vodka</t>
  </si>
  <si>
    <t>Stimulants</t>
  </si>
  <si>
    <t>STIMULANTS</t>
  </si>
  <si>
    <t>Coffee, roasted</t>
  </si>
  <si>
    <t>Coffee extractives</t>
  </si>
  <si>
    <t>Cocoa powder</t>
  </si>
  <si>
    <t>Chocolate, solid</t>
  </si>
  <si>
    <t>Candy (sugar-based)</t>
  </si>
  <si>
    <t>TEA  &amp; products</t>
  </si>
  <si>
    <t>SPICES</t>
  </si>
  <si>
    <t>Spices</t>
  </si>
  <si>
    <t>Total spices</t>
  </si>
  <si>
    <t>Pepper</t>
  </si>
  <si>
    <t>Pimento</t>
  </si>
  <si>
    <t>Cloves</t>
  </si>
  <si>
    <t>Herbs</t>
  </si>
  <si>
    <t>Miscellaneous</t>
  </si>
  <si>
    <t>Not included, not clear what it is</t>
  </si>
  <si>
    <t>MISCELLANEOUS</t>
  </si>
  <si>
    <t>Instant food</t>
  </si>
  <si>
    <t>Wild food</t>
  </si>
  <si>
    <t>WILD FOOD</t>
  </si>
  <si>
    <t>Moose and deer</t>
  </si>
  <si>
    <t>Wild boar</t>
  </si>
  <si>
    <t>Reindeer</t>
  </si>
  <si>
    <t>Berries</t>
  </si>
  <si>
    <t>Mushrooms</t>
  </si>
  <si>
    <t>Novel foods</t>
  </si>
  <si>
    <t>sub-group</t>
  </si>
  <si>
    <t>ALTERNATIVES</t>
  </si>
  <si>
    <t>Alt-Est</t>
  </si>
  <si>
    <t>Legume-based meat (non-soy, made from yellow pea)</t>
  </si>
  <si>
    <t>Soy protein products (soy)</t>
  </si>
  <si>
    <t>Other plant-based meat (seitan)</t>
  </si>
  <si>
    <t>Plant-based dairy (oat-based)</t>
  </si>
  <si>
    <t>Alt-Emerg</t>
  </si>
  <si>
    <t>Cellbased meat (sugar)</t>
  </si>
  <si>
    <t>Cellbased dairy (sugar)</t>
  </si>
  <si>
    <t>Fungi based meat (Quorn) from hydrolyzed wheat</t>
  </si>
  <si>
    <t>Tempeh (faba beans)</t>
  </si>
  <si>
    <t>Tofu (soy)</t>
  </si>
  <si>
    <t>Tofu (faba beans)</t>
  </si>
  <si>
    <t>Cell-based fish (cultured meat)</t>
  </si>
  <si>
    <t>Microbial fats (yeast)</t>
  </si>
  <si>
    <t>Microbial fat (algae)</t>
  </si>
  <si>
    <t>Microbial egg (sugar)</t>
  </si>
  <si>
    <t>Meat/fish fat replacment</t>
  </si>
  <si>
    <t>HT</t>
  </si>
  <si>
    <t>PB</t>
  </si>
  <si>
    <t>ID</t>
  </si>
  <si>
    <t>Group_Other</t>
  </si>
  <si>
    <t>Group</t>
  </si>
  <si>
    <t>Food</t>
  </si>
  <si>
    <t>Food Group</t>
  </si>
  <si>
    <t>Food Ingredient</t>
  </si>
  <si>
    <t>Ingredient Code</t>
  </si>
  <si>
    <t>Livsmedels Food Name</t>
  </si>
  <si>
    <t>Livsmedels Food Number</t>
  </si>
  <si>
    <t>Filter group</t>
  </si>
  <si>
    <t>Energy (kcal)</t>
  </si>
  <si>
    <t>Energy (kJ)</t>
  </si>
  <si>
    <t>Fat, total (g)</t>
  </si>
  <si>
    <t>Protein (g)</t>
  </si>
  <si>
    <t>Carbohydrates, available (g)</t>
  </si>
  <si>
    <t>Fibre (g)</t>
  </si>
  <si>
    <t>Water (g)</t>
  </si>
  <si>
    <t>Alcohol (g)</t>
  </si>
  <si>
    <t>Ash (g)</t>
  </si>
  <si>
    <t>Sugar total (g)</t>
  </si>
  <si>
    <t>Monosaccharides (g)</t>
  </si>
  <si>
    <t>Disaccharides (g)</t>
  </si>
  <si>
    <t>Added sugar (g)</t>
  </si>
  <si>
    <t>Free sugar (g)</t>
  </si>
  <si>
    <t>Wholegrain total (g)</t>
  </si>
  <si>
    <t>Sum of saturated fatty acids (g)</t>
  </si>
  <si>
    <t>Fatty acids 4:0-10:0 (g)</t>
  </si>
  <si>
    <t>Fatty acid 12:0 (g)</t>
  </si>
  <si>
    <t>Fatty acid 14:0 (g)</t>
  </si>
  <si>
    <t>Fatty acid 16:0 (g)</t>
  </si>
  <si>
    <t>Fatty acid 18:0 (g)</t>
  </si>
  <si>
    <t>Fatty acid 20:0 (g)</t>
  </si>
  <si>
    <t>Sum of monounsaturated fatty acids (g)</t>
  </si>
  <si>
    <t>Fatty acid 16:1 (g)</t>
  </si>
  <si>
    <t>Fatty acid 18:1 (g)</t>
  </si>
  <si>
    <t>Sum of polyunsaturated fatty acids (g)</t>
  </si>
  <si>
    <t>Fatty acids 18:2 (g)</t>
  </si>
  <si>
    <t>Fatty acid 18:3 (g)</t>
  </si>
  <si>
    <t>Fatty acid 20:4 (g)</t>
  </si>
  <si>
    <t>EPA (Fatty acid 20:5) (g)</t>
  </si>
  <si>
    <t>DPA (Fatty acid 22:5) (g)</t>
  </si>
  <si>
    <t>DHA (Fatty acid 22:6) (g)</t>
  </si>
  <si>
    <t>Cholesterol (mg)</t>
  </si>
  <si>
    <t>Retinolequivalents (RE/µg)</t>
  </si>
  <si>
    <t>Retinol (µg)</t>
  </si>
  <si>
    <t>Beta-carotene/β-Karoten (µg)</t>
  </si>
  <si>
    <t>Vitamin D (µg)</t>
  </si>
  <si>
    <t>Vitamin E (mg)</t>
  </si>
  <si>
    <t>Vitamin K (µg)</t>
  </si>
  <si>
    <t>Thiamin (mg)</t>
  </si>
  <si>
    <t>Riboflavin (mg)</t>
  </si>
  <si>
    <t>Niacin (mg)</t>
  </si>
  <si>
    <t>Niacin equivalents (NE/mg)</t>
  </si>
  <si>
    <t>Vitamin B-6 (mg)</t>
  </si>
  <si>
    <t>Folate (µg)</t>
  </si>
  <si>
    <t>Vitamin B-12 (µg)</t>
  </si>
  <si>
    <t>Vitamin C (mg)</t>
  </si>
  <si>
    <t>Phosphorus, P (mg)</t>
  </si>
  <si>
    <t>Iodide, I (µg)</t>
  </si>
  <si>
    <t>Iron, Fe (mg)</t>
  </si>
  <si>
    <t>Calcium, Ca (mg)</t>
  </si>
  <si>
    <t>Potassium, K (mg)</t>
  </si>
  <si>
    <t>Magnesium, Mg (mg)</t>
  </si>
  <si>
    <t>Sodium, Na (mg)</t>
  </si>
  <si>
    <t>Salt, NaCl (g)</t>
  </si>
  <si>
    <t>Selenium, Se (µg)</t>
  </si>
  <si>
    <t>Zinc, Zn (mg)</t>
  </si>
  <si>
    <t>Waste (e,g, peel) (%)</t>
  </si>
  <si>
    <t>Code_db</t>
  </si>
  <si>
    <t>Name</t>
  </si>
  <si>
    <t>L1 Category</t>
  </si>
  <si>
    <t>L2 Category</t>
  </si>
  <si>
    <t>Comments (saved)</t>
  </si>
  <si>
    <t>CEREALS</t>
  </si>
  <si>
    <t>Cereals</t>
  </si>
  <si>
    <t>WHEAT &amp; products</t>
  </si>
  <si>
    <t xml:space="preserve">Wheat flour </t>
  </si>
  <si>
    <t>Flour</t>
  </si>
  <si>
    <t>A.01.03.001.003</t>
  </si>
  <si>
    <t>Wheat flour, white</t>
  </si>
  <si>
    <t>Grains and grain-based products</t>
  </si>
  <si>
    <t>Grain milling products</t>
  </si>
  <si>
    <t>Wheat whole grain flour</t>
  </si>
  <si>
    <t>Wheat whole grain</t>
  </si>
  <si>
    <t>Wheat flour wholegrain graham flour</t>
  </si>
  <si>
    <t>A.01.03.001.004</t>
  </si>
  <si>
    <t>Wheat flour, wholemeal</t>
  </si>
  <si>
    <t>Rice</t>
  </si>
  <si>
    <t>RICE &amp; products</t>
  </si>
  <si>
    <t>Rice long-grain dried uncooked</t>
  </si>
  <si>
    <t>Pasta, rice, grains</t>
  </si>
  <si>
    <t>A.01.02.009.002</t>
  </si>
  <si>
    <t>Rice, long-grain</t>
  </si>
  <si>
    <t>Grains for human consumption</t>
  </si>
  <si>
    <t>Barley</t>
  </si>
  <si>
    <t>BARLEY  &amp; products</t>
  </si>
  <si>
    <t>Barley flour wholegrain</t>
  </si>
  <si>
    <t>A.01.03.008.002</t>
  </si>
  <si>
    <t>Maize</t>
  </si>
  <si>
    <t>MAIZE  &amp; products</t>
  </si>
  <si>
    <t>Corn flour yellow refined or polenta</t>
  </si>
  <si>
    <t>A.01.03.004.001</t>
  </si>
  <si>
    <t>Corn flour</t>
  </si>
  <si>
    <t>Rye</t>
  </si>
  <si>
    <t>RYE  &amp; products</t>
  </si>
  <si>
    <t xml:space="preserve">Rye flour wholegrain </t>
  </si>
  <si>
    <t>A.01.03.002.004</t>
  </si>
  <si>
    <t>Rye flour, wholemeal</t>
  </si>
  <si>
    <t>OATS  &amp; products</t>
  </si>
  <si>
    <t>Rolled oats wholegrain</t>
  </si>
  <si>
    <t>Cereal, breakfast cereal, muesly</t>
  </si>
  <si>
    <t>A.01.06.001.014</t>
  </si>
  <si>
    <t>Oat flakes, wholemeal</t>
  </si>
  <si>
    <t>Breakfast cereals</t>
  </si>
  <si>
    <t>Quinoa uncooked</t>
  </si>
  <si>
    <t>I.01.02.010.006</t>
  </si>
  <si>
    <t>Quinoa grain</t>
  </si>
  <si>
    <t>Mixed grain flour</t>
  </si>
  <si>
    <t>Flour mix wheat barley rye oat</t>
  </si>
  <si>
    <t>A.01.03.008.004</t>
  </si>
  <si>
    <t>Flour mix, wheat/rye/barley/oats</t>
  </si>
  <si>
    <t>Starchy-Roots</t>
  </si>
  <si>
    <t>Potatoe raw</t>
  </si>
  <si>
    <t>A.03.01.002</t>
  </si>
  <si>
    <t>Main-crop potatoes</t>
  </si>
  <si>
    <t>Starchy roots and tubers</t>
  </si>
  <si>
    <t>Potatoes and potatoes products</t>
  </si>
  <si>
    <t>Potato flour</t>
  </si>
  <si>
    <t>A.03.01.011</t>
  </si>
  <si>
    <t>Potato starch</t>
  </si>
  <si>
    <t>A.03.01.010</t>
  </si>
  <si>
    <t>Sweet potatoe raw</t>
  </si>
  <si>
    <t>A.03.02.001</t>
  </si>
  <si>
    <t>Sweet potatoes (Ipomoea batatas)</t>
  </si>
  <si>
    <t>Other starchy roots and tubers</t>
  </si>
  <si>
    <t>Vegetables, leguminous, mushrooms</t>
  </si>
  <si>
    <t>A.02.01.002</t>
  </si>
  <si>
    <t>Beetroot (Beta vulgaris subsp. vulgaris)</t>
  </si>
  <si>
    <t>Vegetables and vegetable products (including fungi)</t>
  </si>
  <si>
    <t>Root vegetables</t>
  </si>
  <si>
    <t>TOMATOES  &amp; products</t>
  </si>
  <si>
    <t>Tomato</t>
  </si>
  <si>
    <t>A.02.03.001</t>
  </si>
  <si>
    <t>Tomatoes (Lycopersicum esculentum)</t>
  </si>
  <si>
    <t>Fruiting vegetables</t>
  </si>
  <si>
    <t>ONIONS, DRY</t>
  </si>
  <si>
    <t>Onion yellow</t>
  </si>
  <si>
    <t>A.02.02.002</t>
  </si>
  <si>
    <t>Onions, bulb (Allium cepa)</t>
  </si>
  <si>
    <t>Bulb vegetables</t>
  </si>
  <si>
    <t>Brassica</t>
  </si>
  <si>
    <t>White cabbage</t>
  </si>
  <si>
    <t>A.02.04.004</t>
  </si>
  <si>
    <t>Head cabbage (Brassica oleracea convar. capitata)</t>
  </si>
  <si>
    <t>Brassica vegetables</t>
  </si>
  <si>
    <t>Lettuce/spinach</t>
  </si>
  <si>
    <t>Iceberg lettuce</t>
  </si>
  <si>
    <t>A.02.05.003</t>
  </si>
  <si>
    <t>Iceberg-type lettuce</t>
  </si>
  <si>
    <t>Leaf vegetables</t>
  </si>
  <si>
    <t>Squash</t>
  </si>
  <si>
    <t>Pumpkin</t>
  </si>
  <si>
    <t>A.02.03.010</t>
  </si>
  <si>
    <t>Pumpkins (Cucurbita maxima)</t>
  </si>
  <si>
    <t>Cucumbers</t>
  </si>
  <si>
    <t>Cucumber</t>
  </si>
  <si>
    <t>A.02.03.006</t>
  </si>
  <si>
    <t>Cucumbers (Cucumis sativus)</t>
  </si>
  <si>
    <t>Green Beans</t>
  </si>
  <si>
    <t>Green beans</t>
  </si>
  <si>
    <t>A.02.06.001</t>
  </si>
  <si>
    <t>Beans, with pods (Phaseolus vulgaris)</t>
  </si>
  <si>
    <t>Legume vegetables</t>
  </si>
  <si>
    <t>Green peas frozen product</t>
  </si>
  <si>
    <t>A.02.06.002</t>
  </si>
  <si>
    <t>Peas, with pods (Pisum sativum)</t>
  </si>
  <si>
    <t>Carrot</t>
  </si>
  <si>
    <t>A.02.01.003</t>
  </si>
  <si>
    <t>Carrots (Daucus carota)</t>
  </si>
  <si>
    <t>Button mushroom</t>
  </si>
  <si>
    <t>A.02.15.001</t>
  </si>
  <si>
    <t>Cultivated mushroom (syn. Button mushroom) (Agaricus bisporus)</t>
  </si>
  <si>
    <t>Fungi, cultivated</t>
  </si>
  <si>
    <t>Globe artichoke</t>
  </si>
  <si>
    <t>A.02.07.005</t>
  </si>
  <si>
    <t>Globe artichokes (Cynara scolymus)</t>
  </si>
  <si>
    <t>Stem vegetables (Fresh)</t>
  </si>
  <si>
    <t>Asparagus green or white</t>
  </si>
  <si>
    <t>A.02.07.001</t>
  </si>
  <si>
    <t>Asparagus (Asparagus officinalis)</t>
  </si>
  <si>
    <t>Capsicum spp</t>
  </si>
  <si>
    <t>Chillies and peppers, green (capsicum spp, and pimenta spp,)</t>
  </si>
  <si>
    <t>Bell pepper yellow</t>
  </si>
  <si>
    <t>A.02.03.002</t>
  </si>
  <si>
    <t>Peppers, paprika (Capsicum annuum, var. grossum and var. longum)</t>
  </si>
  <si>
    <t>Corn kernels frozen product</t>
  </si>
  <si>
    <t>A.02.03.012</t>
  </si>
  <si>
    <t>Sweet corn (Zea mays var. saccharata)</t>
  </si>
  <si>
    <t>Sweet corn, canned</t>
  </si>
  <si>
    <t>Corn kernels canned w/o brine</t>
  </si>
  <si>
    <t>FRUITS</t>
  </si>
  <si>
    <t>Apples</t>
  </si>
  <si>
    <t>Apple w/ skin</t>
  </si>
  <si>
    <t>Fruit, berry</t>
  </si>
  <si>
    <t>A.05.02.001</t>
  </si>
  <si>
    <t>Apple (Malus domesticus)</t>
  </si>
  <si>
    <t>Fruit and fruit products</t>
  </si>
  <si>
    <t>Pome fruits</t>
  </si>
  <si>
    <t>Apple juice RTD</t>
  </si>
  <si>
    <t>Drink</t>
  </si>
  <si>
    <t>A.12.01.001</t>
  </si>
  <si>
    <t>Juice, Apple</t>
  </si>
  <si>
    <t>Fruit and vegetable juices</t>
  </si>
  <si>
    <t>Fruit juice</t>
  </si>
  <si>
    <t>Apple juice conc,</t>
  </si>
  <si>
    <t>I.12.02.016</t>
  </si>
  <si>
    <t>Juice concentrate, Apple</t>
  </si>
  <si>
    <t>Concentrated fruit juice</t>
  </si>
  <si>
    <t>Pear</t>
  </si>
  <si>
    <t>A.05.02.002</t>
  </si>
  <si>
    <t>Pear (Pyrus communis)</t>
  </si>
  <si>
    <t>A.05.03.007</t>
  </si>
  <si>
    <t>Sour cherry (Prunus cerasus)</t>
  </si>
  <si>
    <t>Stone fruits</t>
  </si>
  <si>
    <t>Sweet cherries</t>
  </si>
  <si>
    <t>A.05.03.006</t>
  </si>
  <si>
    <t>Sweet cherry (Prunus avium)</t>
  </si>
  <si>
    <t>Plum</t>
  </si>
  <si>
    <t>A.05.03.002</t>
  </si>
  <si>
    <t>Plums (Prunus domestica)</t>
  </si>
  <si>
    <t>Prunes dried</t>
  </si>
  <si>
    <t>A.05.07.003</t>
  </si>
  <si>
    <t>Dried prunes (Prunus domestica)</t>
  </si>
  <si>
    <t>Dried fruits</t>
  </si>
  <si>
    <t>A.05.04.003</t>
  </si>
  <si>
    <t>Strawberries (Fragaria × ananassa)</t>
  </si>
  <si>
    <t>Berries and small fruits</t>
  </si>
  <si>
    <t>A.05.04.006</t>
  </si>
  <si>
    <t>Raspberries (Rubus idaeus)</t>
  </si>
  <si>
    <t>A.05.04.011</t>
  </si>
  <si>
    <t>Gooseberries (Ribes uva-crispa)</t>
  </si>
  <si>
    <t>Red currant</t>
  </si>
  <si>
    <t>A.05.04.010</t>
  </si>
  <si>
    <t>Currants (red, black and white) (Ribes nigrum, Ribes rubrum)</t>
  </si>
  <si>
    <t>Bilberries (European blueberries)</t>
  </si>
  <si>
    <t>A.05.04.008</t>
  </si>
  <si>
    <t>Blueberries (Vaccinium corymbosum)</t>
  </si>
  <si>
    <t>Orange</t>
  </si>
  <si>
    <t>A.05.01.002</t>
  </si>
  <si>
    <t>Oranges (Citrus sinensis)</t>
  </si>
  <si>
    <t>Citrus fruits</t>
  </si>
  <si>
    <t>Orange juice freshly-squeezed</t>
  </si>
  <si>
    <t>A.12.01.002</t>
  </si>
  <si>
    <t>Juice, Orange</t>
  </si>
  <si>
    <t>Orange juice conc, frozen product</t>
  </si>
  <si>
    <t>A.12.02.013</t>
  </si>
  <si>
    <t>Juice concentrate, Oranges</t>
  </si>
  <si>
    <t>Tangerines</t>
  </si>
  <si>
    <t>Small citrus fruit clementine mandarin satsuma</t>
  </si>
  <si>
    <t>A.05.01.005</t>
  </si>
  <si>
    <t>Mandarins (Citrus reticulata)</t>
  </si>
  <si>
    <t>Lemons/limes</t>
  </si>
  <si>
    <t>LEMONS AND LIMES &amp; products</t>
  </si>
  <si>
    <t>Lemon</t>
  </si>
  <si>
    <t>A.05.01.003</t>
  </si>
  <si>
    <t>Lemons (Citrus limon)</t>
  </si>
  <si>
    <t>GRAPEFRUIT &amp; products</t>
  </si>
  <si>
    <t>A.05.01.001</t>
  </si>
  <si>
    <t>Grapefruit (Citrus paradisi)</t>
  </si>
  <si>
    <t>Other Citrus</t>
  </si>
  <si>
    <t>CITRUS OTHER &amp; products</t>
  </si>
  <si>
    <t xml:space="preserve">BANANAS </t>
  </si>
  <si>
    <t>Banana</t>
  </si>
  <si>
    <t>A.05.06.015</t>
  </si>
  <si>
    <t>Bananas (Musa × paradisica)</t>
  </si>
  <si>
    <t>Miscellaneous fruits</t>
  </si>
  <si>
    <t xml:space="preserve">PLANTAINS </t>
  </si>
  <si>
    <t>Plantain cooking banana</t>
  </si>
  <si>
    <t>A.02.03.011</t>
  </si>
  <si>
    <t>Watermelons (Citrullus lanatus)</t>
  </si>
  <si>
    <t>Pineapples</t>
  </si>
  <si>
    <t>PINEAPPLES &amp; products</t>
  </si>
  <si>
    <t>A.05.06.021</t>
  </si>
  <si>
    <t>Pineapples (Ananas comosus)</t>
  </si>
  <si>
    <t xml:space="preserve">DATES </t>
  </si>
  <si>
    <t>Dates dried</t>
  </si>
  <si>
    <t>A.05.06.001</t>
  </si>
  <si>
    <t>Dates (Phoenix dactylifera)</t>
  </si>
  <si>
    <t>A.05.04.001</t>
  </si>
  <si>
    <t>Table grapes (Vitis euvitis)</t>
  </si>
  <si>
    <t>A.05.07.001</t>
  </si>
  <si>
    <t>Dried vine fruits (currants, raisins and sultanas)</t>
  </si>
  <si>
    <t>A.05.04.024</t>
  </si>
  <si>
    <t>Cranberry (Vaccinium spp.)</t>
  </si>
  <si>
    <t>Peach nectarine</t>
  </si>
  <si>
    <t>A.05.03.011</t>
  </si>
  <si>
    <t>Peaches (Prunus persica)</t>
  </si>
  <si>
    <t>DAIRY</t>
  </si>
  <si>
    <t>Skim milk less than 1perc</t>
  </si>
  <si>
    <t>Dairy</t>
  </si>
  <si>
    <t>Skimmed milk 0,5% fat fortified</t>
  </si>
  <si>
    <t>A.08.01.001.004</t>
  </si>
  <si>
    <t>Cow milk, &lt; 1% fat (skimmed milk)</t>
  </si>
  <si>
    <t>Milk and dairy products</t>
  </si>
  <si>
    <t>Liquid milk</t>
  </si>
  <si>
    <t>Milk 1-2perc</t>
  </si>
  <si>
    <t>Semi-skimmed milk 1,5% fat fortified</t>
  </si>
  <si>
    <t>A.08.01.001.003</t>
  </si>
  <si>
    <t>Cow milk, 1 - 2.9% fat (semi-skimmed milk)</t>
  </si>
  <si>
    <t>Whole milk more than 2perc</t>
  </si>
  <si>
    <t>Milk 3% fat fortified</t>
  </si>
  <si>
    <t>A.08.01.001.002</t>
  </si>
  <si>
    <t>Cow milk, 3 - 4% fat (whole milk)</t>
  </si>
  <si>
    <t>Fermented milk less than 1perc</t>
  </si>
  <si>
    <t>Fermented milk 0,5% fat e,g, lättfil</t>
  </si>
  <si>
    <t>A.08.06.001.003</t>
  </si>
  <si>
    <t>Yoghurt, cow milk, &lt; 1% fat</t>
  </si>
  <si>
    <t>Fermented milk products</t>
  </si>
  <si>
    <t>Fermented milk 1-2perc</t>
  </si>
  <si>
    <t>Fermented milk semi-skimmed 1,5% fat</t>
  </si>
  <si>
    <t>A.08.06.001.002</t>
  </si>
  <si>
    <t>Yoghurt, cow milk, 1 - 3% fat</t>
  </si>
  <si>
    <t>Fermented milk more than 2perc</t>
  </si>
  <si>
    <t>Fermented milk 3% fat e,g, långfil</t>
  </si>
  <si>
    <t>A.08.06.001.001</t>
  </si>
  <si>
    <t>Yoghurt, cow milk, &gt; 3% fat</t>
  </si>
  <si>
    <t>Cream low fat lower than 29perc</t>
  </si>
  <si>
    <t>Cooking cream 15% fat</t>
  </si>
  <si>
    <t>A.08.05.001.001</t>
  </si>
  <si>
    <t>Cream 10% fat</t>
  </si>
  <si>
    <t>Cream and cream products</t>
  </si>
  <si>
    <t>Cream high fat higher than 29perc</t>
  </si>
  <si>
    <t>Whipping cream 40% fat</t>
  </si>
  <si>
    <t>A.08.05.001.004</t>
  </si>
  <si>
    <t>Cream 40 % fat</t>
  </si>
  <si>
    <t>Sourcream 12perc</t>
  </si>
  <si>
    <t>Sour cream 12% fat</t>
  </si>
  <si>
    <t>A.08.05.003.003</t>
  </si>
  <si>
    <t>Cheese</t>
  </si>
  <si>
    <t>Cheese hard 26% fat</t>
  </si>
  <si>
    <t>Sandwich filling</t>
  </si>
  <si>
    <t>I.08.08.192</t>
  </si>
  <si>
    <t>Hard cheese (cheddar, emmental type)</t>
  </si>
  <si>
    <t>Whey liquid</t>
  </si>
  <si>
    <t>A.08.04.001.001</t>
  </si>
  <si>
    <t>Whey, plain</t>
  </si>
  <si>
    <t>Whey and whey products (excluding whey cheese)</t>
  </si>
  <si>
    <t>Condensed milk canned app, 8% fat</t>
  </si>
  <si>
    <t>A.08.03.001</t>
  </si>
  <si>
    <t>Evaporated milk (milk evaporated down to less than a half of its original volume. It is unsweetened.)</t>
  </si>
  <si>
    <t>Concentrated milk</t>
  </si>
  <si>
    <t>Milk powder 1% fat</t>
  </si>
  <si>
    <t>A.08.03.003.001</t>
  </si>
  <si>
    <t>Milk powder, whole</t>
  </si>
  <si>
    <t>A.08.03.003.003</t>
  </si>
  <si>
    <t>Milk powder, skimmed</t>
  </si>
  <si>
    <t>A.08.03.002.003</t>
  </si>
  <si>
    <t>Condensed milk 7.5 % fat</t>
  </si>
  <si>
    <t>Ice cream app, 10% fat</t>
  </si>
  <si>
    <t>Icecream</t>
  </si>
  <si>
    <t>I.20.02.001.008</t>
  </si>
  <si>
    <t>Ice cream, milk-based, vanilla</t>
  </si>
  <si>
    <t>Snacks, desserts, and other foods</t>
  </si>
  <si>
    <t>Ices and desserts</t>
  </si>
  <si>
    <t>Meat</t>
  </si>
  <si>
    <t>BOVINE MEAT &amp; products</t>
  </si>
  <si>
    <t>Average of beef products (Beef tenderloin raw Beef sirloin raw Beef entrecôte raw Beef inner thigh raw Beef outer thigh raw Beef roll rimmed raw Beef french fries raw Beef roast beef raw Beef brisket rimmed raw Beef brisket trimmed raw Beef sirloin fat trimmed raw Beef shoulder marrowpipe raw Beef minced meat fat 15% raw)</t>
  </si>
  <si>
    <t>A.06.01.001</t>
  </si>
  <si>
    <t>Beef meat (Bos spp.)</t>
  </si>
  <si>
    <t>Meat and meat products (including edible offal)</t>
  </si>
  <si>
    <t>Livestock meat</t>
  </si>
  <si>
    <t>Sheep/goat meat</t>
  </si>
  <si>
    <t>MUTTON/GOAT MEAT &amp; products</t>
  </si>
  <si>
    <t>Lamb chops raw</t>
  </si>
  <si>
    <t>A.06.01.004</t>
  </si>
  <si>
    <t>Mutton / lamb meat (Ovis aries)</t>
  </si>
  <si>
    <t>PIG MEAT &amp; products</t>
  </si>
  <si>
    <t>Average of pork products (Pig pork chop fat trimmed off raw Pig pork side w rind in piece raw Pig pork leg u rind trimmed raw Pig ham outer thigh raw Pig pork loin raw Pig pork carré raw Pig ham fransyska raw Pig pork ribs raw Pig shoulder raw Pig shoulder roast raw Pig ham inner thigh raw Pig feet raw Pig pork mince fat 15% raw Pig pork mince fat 20% raw Pig pork mince fat 8% raw Pig pork fillet raw)</t>
  </si>
  <si>
    <t>A.06.01.003</t>
  </si>
  <si>
    <t>Pork / piglet meat (Sus scrofa)</t>
  </si>
  <si>
    <t>Poultry meat</t>
  </si>
  <si>
    <t>POULTRY MEAT &amp; products</t>
  </si>
  <si>
    <t>Chicken meat raw w/o skin</t>
  </si>
  <si>
    <t>A.06.02.001</t>
  </si>
  <si>
    <t>Chicken meat (Gallus domesticus)</t>
  </si>
  <si>
    <t>Moose meat</t>
  </si>
  <si>
    <t>OTHER MEAT &amp; products</t>
  </si>
  <si>
    <t>Moose mince meat raw</t>
  </si>
  <si>
    <t>A.06.03.003</t>
  </si>
  <si>
    <t>Elk meat (Alces alces)</t>
  </si>
  <si>
    <t>Game mammals</t>
  </si>
  <si>
    <t>Offal</t>
  </si>
  <si>
    <t>OFFALS &amp; products</t>
  </si>
  <si>
    <t>Average nutritional data of (Lamb liver raw, Veal liver raw, Beef liver raw, Pork liver raw, Chicken liver raw)</t>
  </si>
  <si>
    <t>Liver, kidney, tounge etc,</t>
  </si>
  <si>
    <t>A.06.06.014</t>
  </si>
  <si>
    <t>Heart (beef, veal, pork, mutton, lamb)</t>
  </si>
  <si>
    <t>Edible offal, farmed animals</t>
  </si>
  <si>
    <t>EGGS &amp; products</t>
  </si>
  <si>
    <t>Egg raw</t>
  </si>
  <si>
    <t>Egg, roe, caviare</t>
  </si>
  <si>
    <t>A.09.01.001</t>
  </si>
  <si>
    <t>Whole egg, chicken</t>
  </si>
  <si>
    <t>Eggs and egg products</t>
  </si>
  <si>
    <t>Eggs, fresh</t>
  </si>
  <si>
    <t>Arctic char freshwater wild caught</t>
  </si>
  <si>
    <t>Blue-Food</t>
  </si>
  <si>
    <t>Arctic char raw</t>
  </si>
  <si>
    <t>Fish, shellfish</t>
  </si>
  <si>
    <t>A.07.01.007</t>
  </si>
  <si>
    <t>Char (Salvelinus)</t>
  </si>
  <si>
    <t>Fish and other seafood (including amphibians, reptiles, snails and insects)</t>
  </si>
  <si>
    <t>Fish meat</t>
  </si>
  <si>
    <t>Carp fresh coldwater farmed</t>
  </si>
  <si>
    <t>Coldwater Farmed fish (freshwater - carp)</t>
  </si>
  <si>
    <t>Brown trout farmed raw</t>
  </si>
  <si>
    <t>A.07.01.024</t>
  </si>
  <si>
    <t>Carp (Cyprinus)</t>
  </si>
  <si>
    <t>Tilapia fresh warmwater farmed</t>
  </si>
  <si>
    <t>Warmwater Farmed fish (freshwater - tilapia)</t>
  </si>
  <si>
    <t>Tilapia raw</t>
  </si>
  <si>
    <t>A.07.01.026</t>
  </si>
  <si>
    <t>Bream (Charax)</t>
  </si>
  <si>
    <t>Cod</t>
  </si>
  <si>
    <t>Cod raw</t>
  </si>
  <si>
    <t>I.07.01.017.001</t>
  </si>
  <si>
    <t>Cod (Gadus morhua)</t>
  </si>
  <si>
    <t>Herring</t>
  </si>
  <si>
    <t>Herring raw</t>
  </si>
  <si>
    <t>A.07.01.001</t>
  </si>
  <si>
    <t>Herring (Clupea)</t>
  </si>
  <si>
    <t>Tuna in water canned drained</t>
  </si>
  <si>
    <t>A.07.01.014</t>
  </si>
  <si>
    <t>Tuna (Thunnus)</t>
  </si>
  <si>
    <t>Salmon wild caught</t>
  </si>
  <si>
    <t>Wild caught Salmonids</t>
  </si>
  <si>
    <t>Salmon wild Sweden raw</t>
  </si>
  <si>
    <t>I.07.01.006.001</t>
  </si>
  <si>
    <t>Salmon (Salmo salar)</t>
  </si>
  <si>
    <t>Salmon farmed</t>
  </si>
  <si>
    <t>Salmon farmed Norway raw</t>
  </si>
  <si>
    <t>Sea bass raw</t>
  </si>
  <si>
    <t>A.07.01.011</t>
  </si>
  <si>
    <t>Bass (Marone)</t>
  </si>
  <si>
    <t>Shrimp boiled</t>
  </si>
  <si>
    <t>A.07.04.005</t>
  </si>
  <si>
    <t>Shrimps (Crangon crangon)</t>
  </si>
  <si>
    <t>Mackerel raw</t>
  </si>
  <si>
    <t>A.07.01.013</t>
  </si>
  <si>
    <t>Mackeral (Scomber)</t>
  </si>
  <si>
    <t>Bivalves</t>
  </si>
  <si>
    <t>Mussels canned w/o brine</t>
  </si>
  <si>
    <t>A.07.05.007</t>
  </si>
  <si>
    <t>Mussel (Mytilus edulis)</t>
  </si>
  <si>
    <t>Water molluscs</t>
  </si>
  <si>
    <t>Lobster boiled</t>
  </si>
  <si>
    <t>A.07.04.002</t>
  </si>
  <si>
    <t>Lobster (Homarus vulgaris)</t>
  </si>
  <si>
    <t>Beans dry</t>
  </si>
  <si>
    <t>Pulses</t>
  </si>
  <si>
    <t>BEANS DRY (common beans)</t>
  </si>
  <si>
    <t>Brown beans dried</t>
  </si>
  <si>
    <t>A.04.02.001</t>
  </si>
  <si>
    <t>Beans (Phaseolus vulgaris)</t>
  </si>
  <si>
    <t>Legumes, nuts and oilseeds</t>
  </si>
  <si>
    <t>Legumes, beans, dried</t>
  </si>
  <si>
    <t>Peas dry</t>
  </si>
  <si>
    <t>PEAS DRY (yellow peas)</t>
  </si>
  <si>
    <t>Green or yellow peas dried</t>
  </si>
  <si>
    <t>A.04.02.003</t>
  </si>
  <si>
    <t>Peas (Pisum sativum)</t>
  </si>
  <si>
    <t>Broadbeans dry</t>
  </si>
  <si>
    <t>Broad beans dried</t>
  </si>
  <si>
    <t>A.04.02.007</t>
  </si>
  <si>
    <t>Broad bean (Vicia faba)</t>
  </si>
  <si>
    <t>Chick peas dry</t>
  </si>
  <si>
    <t>Chick peas dried</t>
  </si>
  <si>
    <t>A.04.02.005</t>
  </si>
  <si>
    <t>Chick pea (Cicer arietinum)</t>
  </si>
  <si>
    <t>Lentils dry</t>
  </si>
  <si>
    <t>Red lentils canned w/o brine</t>
  </si>
  <si>
    <t>A.04.02.002</t>
  </si>
  <si>
    <t>Lentils (Lens culinaris syn. L. esculenta)</t>
  </si>
  <si>
    <t>Lupin dry</t>
  </si>
  <si>
    <t>Lupin</t>
  </si>
  <si>
    <t>White beans dried</t>
  </si>
  <si>
    <t>A.04.02.008</t>
  </si>
  <si>
    <t>Lima bean (Phaseolus lunatis)</t>
  </si>
  <si>
    <t>Grey peas dry</t>
  </si>
  <si>
    <t>Grey pea</t>
  </si>
  <si>
    <t>OTHER</t>
  </si>
  <si>
    <t>Oilcrops</t>
  </si>
  <si>
    <t>SOYBEANS &amp; products</t>
  </si>
  <si>
    <t>Soy beans dried</t>
  </si>
  <si>
    <t>A.04.02.012</t>
  </si>
  <si>
    <t>Soya beans (Glycine max)</t>
  </si>
  <si>
    <t>Groundnuts shelled</t>
  </si>
  <si>
    <t>Peanuts roasted salted</t>
  </si>
  <si>
    <t>Nuts, seeds</t>
  </si>
  <si>
    <t>A.04.02.021</t>
  </si>
  <si>
    <t>Peanut (Arachis hypogea)</t>
  </si>
  <si>
    <t>A.11.03.001</t>
  </si>
  <si>
    <t>Peanuts butter</t>
  </si>
  <si>
    <t>Animal and vegetable fats and oils</t>
  </si>
  <si>
    <t>Vegetable fat</t>
  </si>
  <si>
    <t>Sunflowerseeds</t>
  </si>
  <si>
    <t>SUNFLOWERSEED</t>
  </si>
  <si>
    <t xml:space="preserve">Sunflower seeds </t>
  </si>
  <si>
    <t>A.04.04.005</t>
  </si>
  <si>
    <t>Sunflower seed (Helianthus annuus)</t>
  </si>
  <si>
    <t>Oilseeds</t>
  </si>
  <si>
    <t>Coconuts in shell</t>
  </si>
  <si>
    <t>Coconut</t>
  </si>
  <si>
    <t>A.04.03.006</t>
  </si>
  <si>
    <t>Coconuts (Cocos nucifera)</t>
  </si>
  <si>
    <t>Coconuts desiccated</t>
  </si>
  <si>
    <t>Shredded coconut dried</t>
  </si>
  <si>
    <t>OLIVES  &amp; products</t>
  </si>
  <si>
    <t>Olives black w/ oil drained</t>
  </si>
  <si>
    <t>A.05.06.003</t>
  </si>
  <si>
    <t>Table olives (Olea europaea)</t>
  </si>
  <si>
    <t>Chestnuts</t>
  </si>
  <si>
    <t>Treenuts</t>
  </si>
  <si>
    <t>Chestnuts roasted</t>
  </si>
  <si>
    <t>A.04.03.005</t>
  </si>
  <si>
    <t>Chestnuts (Castanea sativa)</t>
  </si>
  <si>
    <t>Walnuts</t>
  </si>
  <si>
    <t>A.04.03.012</t>
  </si>
  <si>
    <t>Walnuts (Juglans regia)</t>
  </si>
  <si>
    <t>Pistachios</t>
  </si>
  <si>
    <t>Pistachio nuts</t>
  </si>
  <si>
    <t>A.04.03.011</t>
  </si>
  <si>
    <t>Pistachios (Pistachia vera)</t>
  </si>
  <si>
    <t>Cashews</t>
  </si>
  <si>
    <t>Cashew nuts roasted w/o salt</t>
  </si>
  <si>
    <t>A.04.03.004</t>
  </si>
  <si>
    <t>Cashew nuts (Anacardium occidentale)</t>
  </si>
  <si>
    <t>Almonds</t>
  </si>
  <si>
    <t>Almond sweet</t>
  </si>
  <si>
    <t>A.04.03.001</t>
  </si>
  <si>
    <t>Almond, sweet (Prunus amygalus dulcis)</t>
  </si>
  <si>
    <t>Hazelnuts</t>
  </si>
  <si>
    <t>A.04.03.007</t>
  </si>
  <si>
    <t>Hazelnuts (Corylus avellana)</t>
  </si>
  <si>
    <t>Pine nuts</t>
  </si>
  <si>
    <t>Pine nuts, shelled</t>
  </si>
  <si>
    <t>A.04.03.010</t>
  </si>
  <si>
    <t>Pine nuts (Pinus pinea)</t>
  </si>
  <si>
    <t>Vegetable-Oils</t>
  </si>
  <si>
    <t>PALM OIL &amp; products</t>
  </si>
  <si>
    <t>Palmoil</t>
  </si>
  <si>
    <t>Fat, oil</t>
  </si>
  <si>
    <t>A.11.04.010</t>
  </si>
  <si>
    <t>Vegetable oil</t>
  </si>
  <si>
    <t>SOYBEAN OIL</t>
  </si>
  <si>
    <t>A.11.04.016</t>
  </si>
  <si>
    <t>GROUNDNUT OIL</t>
  </si>
  <si>
    <t>A.11.04.011</t>
  </si>
  <si>
    <t>Peanut oil</t>
  </si>
  <si>
    <t>SUNFLOWERSEED OIL</t>
  </si>
  <si>
    <t>Sunflower oil</t>
  </si>
  <si>
    <t>A.11.04.017</t>
  </si>
  <si>
    <t>Rape seed oil</t>
  </si>
  <si>
    <t>RAPE AND MUSTARD OIL &amp; products</t>
  </si>
  <si>
    <t xml:space="preserve">Rapeseed oil </t>
  </si>
  <si>
    <t>A.11.04.013</t>
  </si>
  <si>
    <t>Sesame oil</t>
  </si>
  <si>
    <t>A.11.04.015</t>
  </si>
  <si>
    <t>OLIVE OIL &amp; products</t>
  </si>
  <si>
    <t>A.11.04.008</t>
  </si>
  <si>
    <t>Other vegetable oil</t>
  </si>
  <si>
    <t>OILCROPS OIL, OTHER &amp; products</t>
  </si>
  <si>
    <t>Frying oil</t>
  </si>
  <si>
    <t>A.11.04.007</t>
  </si>
  <si>
    <t>Oil, frying, blend</t>
  </si>
  <si>
    <t>Lard</t>
  </si>
  <si>
    <t>Animal-Fats</t>
  </si>
  <si>
    <t>FATS, ANIMAL, RAW &amp; products</t>
  </si>
  <si>
    <t>Pork lard 85% fat</t>
  </si>
  <si>
    <t>A.11.01.004</t>
  </si>
  <si>
    <t>Pork lard (Schmaltz)</t>
  </si>
  <si>
    <t>Animal fat</t>
  </si>
  <si>
    <t>Butter 80% fat</t>
  </si>
  <si>
    <t>A.11.01.001</t>
  </si>
  <si>
    <t>Flavouring</t>
  </si>
  <si>
    <t>A.10.01.001</t>
  </si>
  <si>
    <t>White sugar</t>
  </si>
  <si>
    <t>Sugar and confectionary</t>
  </si>
  <si>
    <t>Sugars</t>
  </si>
  <si>
    <t>Sweeters</t>
  </si>
  <si>
    <t>SWEETENERS, NES &amp; products</t>
  </si>
  <si>
    <t>Glucose syrup</t>
  </si>
  <si>
    <t>A.10.01.008</t>
  </si>
  <si>
    <t>Glucose</t>
  </si>
  <si>
    <t>HONEY</t>
  </si>
  <si>
    <t>A.10.07.003</t>
  </si>
  <si>
    <t>Honey, blended</t>
  </si>
  <si>
    <t>Alcoholic-Beverages</t>
  </si>
  <si>
    <t>WINE &amp; products</t>
  </si>
  <si>
    <t>Wine red vol, % 14</t>
  </si>
  <si>
    <t>A.14.02.003</t>
  </si>
  <si>
    <t>Wine, red</t>
  </si>
  <si>
    <t xml:space="preserve">BARLEY BEER </t>
  </si>
  <si>
    <t>Beer vol, % 5,4</t>
  </si>
  <si>
    <t>A.14.01.002</t>
  </si>
  <si>
    <t>Beer, regular</t>
  </si>
  <si>
    <t>Beer and beer-like beverage</t>
  </si>
  <si>
    <t>BEVERAGES, FERMENTED &amp; products</t>
  </si>
  <si>
    <t xml:space="preserve">Cider vol, % 1 </t>
  </si>
  <si>
    <t>A.14.04.001</t>
  </si>
  <si>
    <t>Cider</t>
  </si>
  <si>
    <t>Wine-like drinks (e.g. Cider, Perry)</t>
  </si>
  <si>
    <t xml:space="preserve">BEVERAGES, ALCOHOLIC </t>
  </si>
  <si>
    <t>Liqueur purified or Vodka vol, % 40</t>
  </si>
  <si>
    <t>A.14.06.004</t>
  </si>
  <si>
    <t>Vodka and vodka-like spirits</t>
  </si>
  <si>
    <t>Spirits</t>
  </si>
  <si>
    <t>Coffee roasted</t>
  </si>
  <si>
    <t>Instant coffee powder</t>
  </si>
  <si>
    <t>A.02.12.004</t>
  </si>
  <si>
    <t>Coffee beans, roasted and ground</t>
  </si>
  <si>
    <t>Coffee beans and coffee products (Solid)</t>
  </si>
  <si>
    <t>A.02.12.006</t>
  </si>
  <si>
    <t>Instant coffee, powder</t>
  </si>
  <si>
    <t>Cocoa powder and cake [only calories]</t>
  </si>
  <si>
    <t>Cocoa powder 10-15% fat</t>
  </si>
  <si>
    <t>A.02.11.002</t>
  </si>
  <si>
    <t>Cocoa beans and cocoa products</t>
  </si>
  <si>
    <t>Here I assume 53% sugar, 13% cacao powder, and 35% mixed fat</t>
  </si>
  <si>
    <t>Chocolate solid</t>
  </si>
  <si>
    <t>Chocolate, soild</t>
  </si>
  <si>
    <t>Milk chocolate</t>
  </si>
  <si>
    <t>Candy</t>
  </si>
  <si>
    <t>I.10.03.008.002</t>
  </si>
  <si>
    <t>Milk chocolate, plain</t>
  </si>
  <si>
    <t>Chocolate (Cocoa) products</t>
  </si>
  <si>
    <t>Candy sugarbased</t>
  </si>
  <si>
    <t>Jelly sweets</t>
  </si>
  <si>
    <t>A.10.04.001</t>
  </si>
  <si>
    <t>Candies, with sugar</t>
  </si>
  <si>
    <t>Confectionery (non-chocolate)</t>
  </si>
  <si>
    <t>For sugar-based candy I assume 85% sugars</t>
  </si>
  <si>
    <t>Tea</t>
  </si>
  <si>
    <t>Tea instant powder</t>
  </si>
  <si>
    <t>A.02.10.001</t>
  </si>
  <si>
    <t>Tea (dried leaves and stalks, fermented or otherwise of Camellia sinensis)</t>
  </si>
  <si>
    <t>Tea and herbs for infusions (Solid)</t>
  </si>
  <si>
    <t xml:space="preserve">PEPPER </t>
  </si>
  <si>
    <t>assumed not to add nutritional value to diets + the same across all scenarios</t>
  </si>
  <si>
    <t>A.16.02.028</t>
  </si>
  <si>
    <t>Pepper, black and white (Piper nigrum)</t>
  </si>
  <si>
    <t>Herbs, spices and condiments</t>
  </si>
  <si>
    <t xml:space="preserve">PIMENTO </t>
  </si>
  <si>
    <t>A.16.02.002</t>
  </si>
  <si>
    <t>Chilli powder</t>
  </si>
  <si>
    <t xml:space="preserve">CLOVES </t>
  </si>
  <si>
    <t>A.16.02.015</t>
  </si>
  <si>
    <t>Cloves (Syzygium aromaticum)</t>
  </si>
  <si>
    <t>Herbs dry</t>
  </si>
  <si>
    <t>SPICES, OTHER &amp; products</t>
  </si>
  <si>
    <t>I.16.01.018</t>
  </si>
  <si>
    <t>Herbs, dried</t>
  </si>
  <si>
    <t>INSTANT FOOD</t>
  </si>
  <si>
    <t>Average of all food in weighted proportions of the current diet</t>
  </si>
  <si>
    <t>MISC.1</t>
  </si>
  <si>
    <t>MISC.2</t>
  </si>
  <si>
    <t>Wild-Food</t>
  </si>
  <si>
    <t>Game meat</t>
  </si>
  <si>
    <t>Roe deer meat raw</t>
  </si>
  <si>
    <t>A.06.03.002</t>
  </si>
  <si>
    <t>Venison meat (Cervus spp.)</t>
  </si>
  <si>
    <t>Reindeer meat raw</t>
  </si>
  <si>
    <t>A.06.03.004</t>
  </si>
  <si>
    <t>Reindeer meat (Rangifer tarandus)</t>
  </si>
  <si>
    <t>A.05.04.022</t>
  </si>
  <si>
    <t>Bilberry or whortleberry (Vaccinium spp.)</t>
  </si>
  <si>
    <t>Chantarelle raw</t>
  </si>
  <si>
    <t>A.02.16.002</t>
  </si>
  <si>
    <t>Honey mushroom (Armillaria mellea)</t>
  </si>
  <si>
    <t>Fungi, wild, edible</t>
  </si>
  <si>
    <t>Legume-based meat non-soy</t>
  </si>
  <si>
    <t>Alternatives</t>
  </si>
  <si>
    <t>Legume-based meat (other than soy)</t>
  </si>
  <si>
    <t>Plant-based mince soy protein chilled or frozen product</t>
  </si>
  <si>
    <t>Quorn, soy protein</t>
  </si>
  <si>
    <t>A.06.12.001</t>
  </si>
  <si>
    <t>Meat imitates</t>
  </si>
  <si>
    <t>Soy protein products</t>
  </si>
  <si>
    <t>Textured soy protein</t>
  </si>
  <si>
    <t>Seitan</t>
  </si>
  <si>
    <t>Other plant-based meat (e,g,, seitan, oat-based)</t>
  </si>
  <si>
    <t>Textured wheat protein chunks for stewing</t>
  </si>
  <si>
    <t>Plant-based dairy</t>
  </si>
  <si>
    <t>Oat drink 1,5% fat fortified</t>
  </si>
  <si>
    <t>A.08.09.004</t>
  </si>
  <si>
    <t>Oats drink</t>
  </si>
  <si>
    <t>Milk and milk product imitates</t>
  </si>
  <si>
    <t>Cellbased meat</t>
  </si>
  <si>
    <t>Cultured meat</t>
  </si>
  <si>
    <t>A.X1.01.01</t>
  </si>
  <si>
    <t>Cultured Meat (Bos. Spp.)</t>
  </si>
  <si>
    <t>Alternative</t>
  </si>
  <si>
    <t>Novel food</t>
  </si>
  <si>
    <t>Cellbased dairy</t>
  </si>
  <si>
    <t>A.X1.02.01</t>
  </si>
  <si>
    <t>Microbial Milk (T. reesei)</t>
  </si>
  <si>
    <t>Quorn</t>
  </si>
  <si>
    <t>Fungi based meat (Quorn)</t>
  </si>
  <si>
    <t>Plant-based mince pieces fillet mycoprotein chilled or frozen product</t>
  </si>
  <si>
    <t>A.X1.01.03</t>
  </si>
  <si>
    <t>Mycoprotein (Quorn)</t>
  </si>
  <si>
    <t>Tempeh fava beans</t>
  </si>
  <si>
    <t>Tempeh (fava beans)</t>
  </si>
  <si>
    <t>Tempeh</t>
  </si>
  <si>
    <t>A.08.09.011</t>
  </si>
  <si>
    <t>Tofu</t>
  </si>
  <si>
    <t>Tofu soy</t>
  </si>
  <si>
    <t>Tofu bean curd</t>
  </si>
  <si>
    <t>Tofu fava beans</t>
  </si>
  <si>
    <t>Tofu (fava bean)</t>
  </si>
  <si>
    <t>Cell-based fish</t>
  </si>
  <si>
    <t>Microbial fats yeast</t>
  </si>
  <si>
    <t>A.X1.04.01</t>
  </si>
  <si>
    <t>Microbial Fat (yeast - M. pulcherrima)</t>
  </si>
  <si>
    <t>Microbial fats algae</t>
  </si>
  <si>
    <t>Microbial fats (algae)</t>
  </si>
  <si>
    <t>Fish roe cod herring raw</t>
  </si>
  <si>
    <t>Microbial egg</t>
  </si>
  <si>
    <t>Egg white raw</t>
  </si>
  <si>
    <t>A.X1.03.01</t>
  </si>
  <si>
    <t>Microbial Ovalbumin (T. reesei)</t>
  </si>
  <si>
    <t>Assumtions and sources for determining current consumtion</t>
  </si>
  <si>
    <t>Source amount consumed</t>
  </si>
  <si>
    <t>Source distribution within group</t>
  </si>
  <si>
    <t>food waste at household level</t>
  </si>
  <si>
    <t>source waste</t>
  </si>
  <si>
    <t>comment</t>
  </si>
  <si>
    <t>Totalkonsumtionen 2020</t>
  </si>
  <si>
    <t>FAO, Gustavsson et al</t>
  </si>
  <si>
    <t>Totalkonsumtionen were used as supply data, since a lot of recalcualtions needed to be done from "direktkonsumtionen". Consumption in Food balance sheets for wheat is much higher than in totalkonsumtionen</t>
  </si>
  <si>
    <t>Food balance sheets 2020</t>
  </si>
  <si>
    <t>Barely and oats etc. are reported together in "totalkonsumtionen"</t>
  </si>
  <si>
    <t>#REFERENS!</t>
  </si>
  <si>
    <t>divided into quinoa (18%) and flour of mixed grain (82%) based on FAO food supply sheets for 2020</t>
  </si>
  <si>
    <t>FAO food supply sheets</t>
  </si>
  <si>
    <t>assumed 33% wheat flour, 33% whole wheat flour and 33% rye flour</t>
  </si>
  <si>
    <t>data from food balance sheets fit well with direktkonsumtionen</t>
  </si>
  <si>
    <t>Direktkonsumtionen 2020</t>
  </si>
  <si>
    <t>Assemed a moisture content of 32% https://dairy-technology.blogspot.com/2014/01/manufacture-of-condensed-whey-and-whey.html</t>
  </si>
  <si>
    <t>Totalkonsumtionen 2020, butter plus margerine (assume that margerin plus bregott is 50% butter), then quite close to FAO.</t>
  </si>
  <si>
    <t>dividing the consumption of "korv, pastejer och andra blandade charkuterivaror" 60% on pig and 40% on beef, this because it fits quite well with teh total consumption statitsics (proportion between meat categories).</t>
  </si>
  <si>
    <t>assumption average</t>
  </si>
  <si>
    <t>asumption</t>
  </si>
  <si>
    <t>Food balance sheets</t>
  </si>
  <si>
    <t>assumed 50% chocolate and 50% sugarbased candy</t>
  </si>
  <si>
    <t>Average for all food products (FAO, Gustavsson et al)</t>
  </si>
  <si>
    <t>Direktkonsumtionen 2020 minus consumption of wild boar</t>
  </si>
  <si>
    <t xml:space="preserve">Calculated value based on hunter statistics, estimated to be close to maximum wild boar from Swedish wild stock. Hunter statistics from 2020 and 2021, 2020 was record high </t>
  </si>
  <si>
    <t>Calculated based on that the industry pick (10000-20000ton) divided by the population to get average consumption. source (https://www.riksdagen.se/sv/dokument-och-lagar/dokument/motion/svensk-barexport_h2022480/) we assume now export today. hoseholds also pick berries, but this was assumed to be small</t>
  </si>
  <si>
    <t>Fungi based meat (Quorn) (sugar)</t>
  </si>
  <si>
    <t>*Assumption: note for all scenarios cooking and any preparation after distribution is the same for all food groups and for all scenarios</t>
  </si>
  <si>
    <t>Food as Culture</t>
  </si>
  <si>
    <t>Comment</t>
  </si>
  <si>
    <t>General strategy for this scenario</t>
  </si>
  <si>
    <t>Reflects BAU so keep diets as close to current diets as possible however make a few changes to reach the health targets.</t>
  </si>
  <si>
    <t xml:space="preserve">Should be "more ambitious" so this now reflects the EAT-Lancet reference diet with much of the dairy, meat and fish being replaced by novel foods </t>
  </si>
  <si>
    <t>Text from the scenario description relevant to consumption</t>
  </si>
  <si>
    <t>Focus on healthy eating. People eat out more often and buy more ready-made meals. More ready-made healthy options. A substantial part of the meat consumption, especially chicken products, burgers and minced meats are replaced by cheap plant-based meat.</t>
  </si>
  <si>
    <t>Increase in convenient food, less time spent on cooking. Personalised nutrition. Prices for fresh commodities high, processed food prices dropped.</t>
  </si>
  <si>
    <t>- People buy more locally produced and diverse food products that have become more easily accessible, spend more time preparing and sharing meals, and more people engage in small-scale food production.</t>
  </si>
  <si>
    <t xml:space="preserve"> - Old and new varieties of peas,</t>
  </si>
  <si>
    <t>beans and other protein crops were developed</t>
  </si>
  <si>
    <t>and introduced on the market. There were similar</t>
  </si>
  <si>
    <t>developments in the cereal sector, as interest grew</t>
  </si>
  <si>
    <t>in using whole grains in food. The exploration of</t>
  </si>
  <si>
    <t>heritage crops also increased Swedish fruit and</t>
  </si>
  <si>
    <t>vegetable consumption (and production). Intake</t>
  </si>
  <si>
    <t>of proteins from fish increased, mainly because of</t>
  </si>
  <si>
    <t>an increase in fish farming along rivers and lakes</t>
  </si>
  <si>
    <t>in Sweden.</t>
  </si>
  <si>
    <t>- Local and artisanal foods increase</t>
  </si>
  <si>
    <t>- Less meat consumption</t>
  </si>
  <si>
    <t xml:space="preserve"> - Substantially lower trade than today</t>
  </si>
  <si>
    <t xml:space="preserve"> - Substantial increase in semi-natural pastures while</t>
  </si>
  <si>
    <t>cropland use stays similar to today but managed more</t>
  </si>
  <si>
    <t>extensively</t>
  </si>
  <si>
    <t>Import/export</t>
  </si>
  <si>
    <r>
      <t xml:space="preserve">From scenario description: Increase in Swedish market share, following increased Swedish production and strong export strategies"  Increase Swedish share for most products. For now +10%-units for all Swedish produce. If 95%- increase to 100%. Meat, more increase (5% import). </t>
    </r>
    <r>
      <rPr>
        <b/>
        <i/>
        <sz val="11"/>
        <color rgb="FF7030A0"/>
        <rFont val="Calibri"/>
        <family val="2"/>
        <scheme val="minor"/>
      </rPr>
      <t xml:space="preserve">General principle for not following the 10% point increase in market share, moderate and large changes to products where Sweden has a established production.  </t>
    </r>
  </si>
  <si>
    <t>From scenario description: A likely decrease in Swedish market share. Increased processing in Sweden, but raw materials often imported. FOR NOW. -10%-units for all Swedish produce.</t>
  </si>
  <si>
    <r>
      <t xml:space="preserve">From scenario description: "Large increase in Swedish market share. Emphasis of self sufficiency and increased Swedish production. less volume of food exported". assume 20%-unit increase for all Swedish products </t>
    </r>
    <r>
      <rPr>
        <b/>
        <sz val="11"/>
        <color rgb="FF7030A0"/>
        <rFont val="Calibri"/>
        <family val="2"/>
        <scheme val="minor"/>
      </rPr>
      <t xml:space="preserve">General principle for not following the 20% point increase in market share, moderate and large changes to products where Sweden can potentially increase production to diversify the agricultural sector.  </t>
    </r>
  </si>
  <si>
    <t>From scenario description: Decrease in Swedish market share with decrease in Swedish food production and increase in import food commodities. assume 20%-unit decrease in market share for all Swedish products.</t>
  </si>
  <si>
    <t>Pattern in changes made of import shares from the current levels:</t>
  </si>
  <si>
    <t>All non-soy alternatives are from Swedish grain legumes. Look at industry ambitions for production, check with Line and Amanda Wood's work</t>
  </si>
  <si>
    <t>Keep meat, eggs, dairy, and butter import shares at -10% points to reflect the overall import patterns for this scenario, due to having no specific investments in meat, eggs, and dairy production in this scenario.</t>
  </si>
  <si>
    <t>High value/niche products are exported, net export of grain legumes/based prods = 50% of domestic consumption of grain legume-based products</t>
  </si>
  <si>
    <t>Keep meat, eggs, dairy, and butter import shares at -20% points to reflect the overall import patterns for this scenario, due to having no specific investments in meat, eggs, and dairy production in this scenario.</t>
  </si>
  <si>
    <t>10% = minor change in imports</t>
  </si>
  <si>
    <t>20-40% = moderate change in imports</t>
  </si>
  <si>
    <t>Increased Swedish-grown fruit market share by 20%-points as a moderate change, due to investments in food production in general.</t>
  </si>
  <si>
    <t>Farmed to wild caught proportions of imports stay the same as current, but farmed with more technologically advanced methods if done in Sweden.</t>
  </si>
  <si>
    <t>For all fruits grown in Sweden, decreased imports by 40%-points, in order to make this scenario less import dependent.  Same 40% increase in oil crops in Swedish market share (rapeseed oil and sunflower seed oil, sunflower seeds).</t>
  </si>
  <si>
    <t>Ratio farmed to wild caught salmon stays the same as current import shares.</t>
  </si>
  <si>
    <t>&gt;40% = large change in imports</t>
  </si>
  <si>
    <t>Meat, eggs, dairy, butter, and farmed salmon imports reduced by 40%-points (to reach more or less self-sufficiency) due to stronger focus on Swedish meat, eggs, dairy, butter, and farmed salmon production. Malin suggested something 50-70% farmed salmon from Sweden (e.g., only this facility planned for will account for 20% of consumption: https://www.ramboll.com/news/new-sustainable-salmon-farm-provides-20-percent-of-swedish-consumption)</t>
  </si>
  <si>
    <t>Meat, eggs, dairy, and butter imports reduced by 40% (to reach more or less self-sufficiency) due to stronger focus on self-sufficiency/locality.</t>
  </si>
  <si>
    <t>Increase in greenhouse tomato and cucumber production in Sweden, leading to increase market share of these foods by 30%-points</t>
  </si>
  <si>
    <t>For non-greenhouse veg, like onions, cabbages, pumpkins, mushrooms, due to higher cultivation of these foods in Sweden (and fewer greenhouse veg), increase in market share by 30%-points.</t>
  </si>
  <si>
    <t>For pulses, follow the pattern of 10% increase in Swedish market share.</t>
  </si>
  <si>
    <t>For pulses, increase lupin and grey peas production in Sweden to be 0% imported. Other legumes and grains (quinoa) that can be produced in Sweden increased market share with 40% (common, fava, chick peas, lentils). Pulses that cannot be produced in Sweden are removed from the diet.</t>
  </si>
  <si>
    <t>Market share of vodka, cider, and beer increases by 40% to increase Swedish production of these industries.</t>
  </si>
  <si>
    <t>Honey import share reduced by 40% for a larger focus on local production and local biodiversity targets/pollinators.</t>
  </si>
  <si>
    <t>Wine share increase by 10% due to diversified crop production in Sweden.</t>
  </si>
  <si>
    <t>For vodka, cider, and beer, increase Swedish market share my 40% to focus on local production.</t>
  </si>
  <si>
    <t>Follow the 20% moderate increase in farmed salmon in Sweden pattern, the rest comes from wild caught and then mostly imported still (NOTE: salmon intake is reduced drastically, so these values are possible with planned increases in Swedish salmon farming development).</t>
  </si>
  <si>
    <t>More whole grains. Increased intake of wheat and whole wheat by 50% to get closer to EAT target.</t>
  </si>
  <si>
    <t>More whole grains. Little description of grain consumption. More focus on processing. Increase grain consumption to get closer to target. Increase in quinoa due to focus on "personal nutrition" options and grain intake to get closer to EAT target.</t>
  </si>
  <si>
    <t xml:space="preserve">Even more whole grains, 75% share. Lower rice consumption to 0, replace with 50% oats and 50% quinoa. replacing 10% of the wheat with rye. Increased intake of wheat and whole wheat by 75% to get closer to EAT target and increase energy and carbohydrates in diet. </t>
  </si>
  <si>
    <t xml:space="preserve">More whole grains. Rice reduced by half but included in bringing caloric value and still have some imports. The rice consumption total was replaced with 50% oats and 50% quinoa. Increased intake of wheat and whole wheat by 50% to get closer to EAT target. </t>
  </si>
  <si>
    <t>Starchy roots</t>
  </si>
  <si>
    <t>Quite close to target an potatoes have traditionally been important staple food. No health issues associated with potato consumption in Sweden. Changed to higher proportion of potatoes intake from frozen products, more industrially processed/frozen</t>
  </si>
  <si>
    <t>Quite close to target an potatoes have traditionally been important staple food. No health issues associated with potato consumption in Sweden. Changed to higher proportion of potatoes intake from frozen products, more ready-made meals.</t>
  </si>
  <si>
    <t>Quite close to target an potatoes have traditionally been important staple food. No health issues associated with potato consumption in Sweden.</t>
  </si>
  <si>
    <r>
      <t>Triple consumption of Swedish produced vegetables (cucumber, cabbage, carrots, green peas etc.). Tomatoes and onions with already high consumption was increased 50%. Increase imported vegetable consumption (equally across all vegetables) by 50% to reach target 300 g</t>
    </r>
    <r>
      <rPr>
        <sz val="11"/>
        <color rgb="FF7030A0"/>
        <rFont val="Calibri"/>
        <family val="2"/>
        <scheme val="minor"/>
      </rPr>
      <t xml:space="preserve">. </t>
    </r>
  </si>
  <si>
    <t>Triple all consumption to meet EAT target. Tomatoes and onions with already high consumption was doubled.</t>
  </si>
  <si>
    <t>Triple consumption of products that can be produced in Sweden, 50% of consumption for imported vegetables. Tomatoes that are mainly produced in heated greenhouses for the Swedish market is kept at the same consumption rate and onions are doubled.</t>
  </si>
  <si>
    <t xml:space="preserve">Triple imported vegetable consumption. Increase in  consumption by 50% of vegetables that can be produced in Sweden, but import shares of these vegetables are increasing. </t>
  </si>
  <si>
    <t>Fruits and berries</t>
  </si>
  <si>
    <t>Triple consumption of apples and pears and double of plum, strawberries, gooseberries, currants. Decrease consumption of imported fruits by half. This to reach ambitious biodiversity consumption targets.</t>
  </si>
  <si>
    <t>Increase to 200g/day, i.e. more ambitious. Increase all by 50%</t>
  </si>
  <si>
    <t>Double Swedish produced and decrease 50% of import. High increase in berries that can be produced in Sweden, 10 g per day of all these berries. This to increase the overall diversity in the fruit consumption.</t>
  </si>
  <si>
    <t>No change in consumption. Only increase import shares.</t>
  </si>
  <si>
    <t>Reduce dairy by one third to come closer to the upper 500 g limit in EAT-Lancet but allow for some more due to dairy staple in Sweden</t>
  </si>
  <si>
    <t>Decrease, grass-feed dairy still in demand. Large decrease of dairy fats. All dairy down 50%.</t>
  </si>
  <si>
    <t>Reduce dairy by one third to come closer to the upper 500 g limit in EAT-Lancet but allow for some more due to more ruminant production in this scenario</t>
  </si>
  <si>
    <t>Decrease in dairy (half consumption) due to high climate impact. Replaced by plant based dairy replacement products.</t>
  </si>
  <si>
    <t>Decrease meat consumption by 50%. Red meat decreased  recommendation by SLV: 500 g cooked per week -&gt; 90 g/person/day (should be around 55 kg carcass weight per capita and year). All replaced by plant based meat substitutes.</t>
  </si>
  <si>
    <t>Reduced beef to EAT lancet target.</t>
  </si>
  <si>
    <t>25% of consumption of beef. Half consumption of all other red meat. Poultry at same level.</t>
  </si>
  <si>
    <t>No poultry and pork. In scenario description: demand for meat fallen 70%, with chicken, pork and dairy being hardest hit. gas-fed beef and some grass fed dairy still in demand.</t>
  </si>
  <si>
    <t>Poultry reduced to 20% of current consumption (large share from hen meat a by-product from egg production) and pork reduced to 10% of current consumption.</t>
  </si>
  <si>
    <t>Increase in semi-natural pastures</t>
  </si>
  <si>
    <t>Same consumption as today, rest is exported.</t>
  </si>
  <si>
    <t>Same proportion as today (meat/offal relation), rest is exported.</t>
  </si>
  <si>
    <t xml:space="preserve">Increase in this scenario (double), more traditional products (sausages etc.) lead to that we  eat all offal that is produced </t>
  </si>
  <si>
    <t>Egg</t>
  </si>
  <si>
    <t>Reduce to max level in EAT-Lancet</t>
  </si>
  <si>
    <t xml:space="preserve">Reduce to 13g (EAT-Lancet reference diet). Egg substitutes are produced. </t>
  </si>
  <si>
    <t xml:space="preserve">Substantial increase in small scale egg production, Consumption at 25g (EAT-Lancet max limit). </t>
  </si>
  <si>
    <t>Reduce to max level in EAT</t>
  </si>
  <si>
    <t>Fish/Blue Foods</t>
  </si>
  <si>
    <t>Increase in fresh and marine and land based aquaculture. Added two types of farmed freshwater fish, divided current intake among three types of freshwater fish (wild, cold, and warm).</t>
  </si>
  <si>
    <t>`- Also aquaculture, but from even more technologically advanced systems. Aquaponics more common where seafood is grown together with vegetables. Sometimes in city centres.</t>
  </si>
  <si>
    <t>Doubling of freshwater fish, reduction of half of other fish -&gt; gives a 17% increase.</t>
  </si>
  <si>
    <t>`- Not much increase in Swedish production, but consumption of seafood is as high as it is today.</t>
  </si>
  <si>
    <t>Science advice: It is recommended to consume 300-450 g/week (ready-to-eat weight), of which at least 200 g/week should be fatty fish. It is recommended to consume fish from sustainably managed fish stocks. (NNR 2023)</t>
  </si>
  <si>
    <t xml:space="preserve">- Some cell-based seafood (lab grown) and also plant-based seafood alternatives. </t>
  </si>
  <si>
    <t>- Seafood imports mainly from Norway, where production is among the most environmentally friendly in the world with high-tech systems, renewable energy and domestic feed production.</t>
  </si>
  <si>
    <t>- Focus on Swedish aquaculture production. Consumption level slightly higher than today but we eat about the same species. Salmon from Sweden, RAS system, feed also largely from Sweden. Some imports, especially from Norway, remain.</t>
  </si>
  <si>
    <t>- New products from wild seafood. Mussel balls and seaweed mince are common (these products already exist so maybe we should think more boldly). 50% increase in salmon and fresh water fish. 50% decrease in shrimp. 100 % increase in mackerel and 15 times increase in mussels</t>
  </si>
  <si>
    <t>- Small-scale fishing, also in the East Sea, has been boosted and most of the fish (now sustainably managed) is eaten directly instead of being turned into fishmeal. Reductions in farmed salmon from Norway.</t>
  </si>
  <si>
    <t>- Industrial fishing but sustainably managed fish stocks in Baltic sea (which have been recovering for about ten years). Changes: Increase in salmon 100% (more Swedish production, still high import from Norway), mussels increase 10 times, half consumption of cod and tuna, 100 % increase in mackerel.</t>
  </si>
  <si>
    <t>- The consumption of seafood is at a similar level as now, but we eat more diverse - both farmed and wild seafood.</t>
  </si>
  <si>
    <t>All intake kept the same as current diet, but with salmon significantly reduced and replaced with wild caught freshwater fish.</t>
  </si>
  <si>
    <t>Added two types of farmed freshwater fish, divided increased intake among three types of freshwater fish (wild, cold, and warm).</t>
  </si>
  <si>
    <t>- Aquaculture has had a small boost here too, but mainly extensive systems that do not depend on inputs such as feed and medicines. Mussels.</t>
  </si>
  <si>
    <t>Fresh water fish doubled (Added two types of farmed freshwater fish, divided increased intake among three types of freshwater fish with half of this as wild, other half farmed (cold, and warm)), cod and tuna no consumption, salmon 50% of current consumption, increase in crayfish 100% (not shrimp). Mussels increase 15 times</t>
  </si>
  <si>
    <t xml:space="preserve">For salmon intake, ratio farmed : wild = 0.97 : 0.03 same as current, but with more technologically advanced methods </t>
  </si>
  <si>
    <t>Amount of fish (from recommendations)</t>
  </si>
  <si>
    <t>50 g/day, based on Nordic nutritional recommendation (average 300-450g/week). 29 g /week should be fatty fish</t>
  </si>
  <si>
    <t>64 g/day. 29 g /week should be fatty fish</t>
  </si>
  <si>
    <t>Double to lowest level in EAT (substantial increase in scenario description) Olives kept at same rate.</t>
  </si>
  <si>
    <t>Double to reach lowest level in EAT? olives kept at same rate. Soy protein products increased to increase protein in diet.</t>
  </si>
  <si>
    <t>Keep imported pulses at current levels and increase domestic production to match Röös et al 2018: "40% each of fava beans and yellow peas, 5% Gray peas and lupins respectively, 8% common beans and 2% lentils" and 60g per person per day (added lupin and Gray pea)</t>
  </si>
  <si>
    <t>Double to lowest level in EAT. Olives kept at same rate. Increase in soy based foods.</t>
  </si>
  <si>
    <t>Tree nuts and seeds</t>
  </si>
  <si>
    <t>Same as current diet</t>
  </si>
  <si>
    <t>Double all tree nut consumption to get closer to EAT-level justified by the more ambitious healthy targets and no restrictions on imports.</t>
  </si>
  <si>
    <t>Doubling consisting of domestic hazelnuts and walnuts, total amount still low in relation to EAT-Lancet but this scenario is only "ambitious" and this is still a massive increase in both consumption and production. Increased sunflower seeds to increase consumption of what can be produced in Sweden (will also increase import). Increase now by ten times. Consumption of sunflower seeds increased to 7 g per day, to increase domestic protein and energy intake.</t>
  </si>
  <si>
    <t>same as current</t>
  </si>
  <si>
    <t>Palm oil and vegetable oils</t>
  </si>
  <si>
    <t>Palm oil one third of current consumption and increase in rapeseed oil</t>
  </si>
  <si>
    <t xml:space="preserve">Palm oil one third of current consumption and increase in rapeseed oil. </t>
  </si>
  <si>
    <t>Palm oil one third of current consumption. increase in rapeseed oil</t>
  </si>
  <si>
    <t>Decrease in palm oil due to big focus on climate change, increase in soybean oil.</t>
  </si>
  <si>
    <t>Increase as animal production in Sweden is increasing, keep at level of by-products within Sweden. To be calculated.</t>
  </si>
  <si>
    <t>Decrease, as all animal sourced foods is decreasing, keep at level of by-products within Sweden. To be calculated.</t>
  </si>
  <si>
    <t>Increased to match fat from the livestock produced assuming artisan food production will use this? Still needs to be calculated and changed.</t>
  </si>
  <si>
    <t>Reduced to a forth to comes close to the EAT-Lancet diets. Honey kept at same level as today.</t>
  </si>
  <si>
    <t xml:space="preserve">Alcohol </t>
  </si>
  <si>
    <t>Reduce with 1/3</t>
  </si>
  <si>
    <r>
      <t>Reduced by half to reach biodiversity consumption target (</t>
    </r>
    <r>
      <rPr>
        <sz val="11"/>
        <color rgb="FFFF0000"/>
        <rFont val="Calibri"/>
        <family val="2"/>
        <scheme val="minor"/>
      </rPr>
      <t>will investigate if half is a good adjustment</t>
    </r>
    <r>
      <rPr>
        <sz val="11"/>
        <color rgb="FF000000"/>
        <rFont val="Calibri"/>
        <family val="2"/>
        <scheme val="minor"/>
      </rPr>
      <t>)</t>
    </r>
  </si>
  <si>
    <t>Keep at current level, will have very minor effect</t>
  </si>
  <si>
    <t>Miscellaneous, esp. instant food</t>
  </si>
  <si>
    <t>keep the same, and calculate as mix of everything for environmental impact.</t>
  </si>
  <si>
    <t>Wild food and reindeer</t>
  </si>
  <si>
    <t>Keep wild game at current level assuming that that is the sustainable hunting rate. Wild boar has increased both in population and in hunting. Current consumption was based on 2021 and 2020 and 2020 was a record year when they might have been hunted at a too high rate.</t>
  </si>
  <si>
    <t>Increase in mushrooms and berries. Berries: increased wild picked berries per year per person by 100%. Now, we could not establish current consumption of wild mushrooms. Assumed that half of the mushroom consumption was wild mushrooms.</t>
  </si>
  <si>
    <t xml:space="preserve">"substantial part of meat consumption is replaced by plant-based meat" so quite a lot of plant-based meat can be introduced, preferably produced from Swedish legumes. Some room for veg innovative products since Sweden is expected to increase export of those. Meat decrease was assumed to be substituted with, 50% soy-based and 50% pea-based. Plant-based dairy w 120g/day, all increase in meat substitutes are of Swedish origin.  </t>
  </si>
  <si>
    <t>Increase in novel food to meet the nutritional demand of the diet. Around 80% high tech meat and dairy substitutes and 20% more traditional plant-based.</t>
  </si>
  <si>
    <t>No high-tech novel foods. Some meat consumption replaced with tofu/tempeh. Swedish origin for any ingredients for the alternatives and grain legumes</t>
  </si>
  <si>
    <t>Meat substitutes, 50% very high tech, 50% PB alts that currently exists. Mainly from imported raw crops. 10 g tofu (soy) per day and 10 g cell based eggs to increase energy content and protein in diet. Plant-based dairy w 120g/day.</t>
  </si>
  <si>
    <t>Novel/alt Import/export</t>
  </si>
  <si>
    <t>In Sweden, enough for net export. Net export of PB meat substitutes = domestic consumption.</t>
  </si>
  <si>
    <t>Any novel/high tech foods produced in Sweden, net export = to 50% of domestic consumption, largely based on by-products or produced in Sweden</t>
  </si>
  <si>
    <t>No novel/high-tech foods</t>
  </si>
  <si>
    <t>Not in Sweden, all imported. Any alternative is soy-based tofu</t>
  </si>
  <si>
    <t>Where are processed/novel food produced?</t>
  </si>
  <si>
    <t>"high-tech" novel foods (e.g., cultured meat)</t>
  </si>
  <si>
    <t>Food continues to be important industry, can be plant-based and diversified, but very few/none of the very high tech ("cheap plant based meat substitutes that can’t be distinguished from original meat in taste and texture")</t>
  </si>
  <si>
    <t>Decrease meat consumption by 50%. Red meat decerased  recommendation by SLV: 500 g cooked per week -&gt; 90 g/person/day (should be around 55 kg carcass weight per capita and year). All replaced by plantbased meat substitutes, no novel tecnhnological/call-based Alternatives.</t>
  </si>
  <si>
    <t>Reduced beef to EAT lancet target. Removed poultry and pork. Meats replcaed by Alternatives, a mix of both cellular and plant-based options for all animal source foods.</t>
  </si>
  <si>
    <t>Reduced beef to EAT lancet target. Poultry reduced to 20% of current consumption (large share from hen meat a by-product from egg production) and pork reduced to 10% of current consumption. Meats replaced by few Alternatives, mostly by increases in Wild Game, Pulses, more diverse/local Blue Foods, and a high proportion of whole grains.</t>
  </si>
  <si>
    <t>25% of current consumption of beef. Half consumption of all other red meat. Poultry at same level. Replaced by increases in a mixure of Alternatives, both plant-based and some cellular products.</t>
  </si>
  <si>
    <t>Focus on Swedish aquaculture production. Consumption level slightly higher than today but we eat about the same species. Salmon from Sweden, RAS system, feed also largely from Sweden. Some imports, especially from Norway, remain. Increase in salmon 100% (more Swedish production, still high import from Norway), mussels increase 10 times, half consumption of cod and tuna, 100 % increase in mackerel.</t>
  </si>
  <si>
    <t xml:space="preserve">New products from wild seafood, with some aquaculture, but from even more technologically advanced systems. Some cell-based seafood (lab grown) and also plant-based seafood alternatives. 50% increase in salmon and fresh water fish. 50% decerase in shrimp. 100 % increase in mackrill and 15 times increase in mussles. </t>
  </si>
  <si>
    <t>The consumption of seafood is at a similar level as now, but we eat more diverse - both farmed and wild seafood. Doubling of freshwater fish, reduction of half of other fish. Fresh water fish doubled (Added two types of farmed freshwater fish, divided increased intake among three types of freshwater fish with half of this as wild, other half farmed (cold, and warm)), cod and tuna no consumption, salmon 50% of current consumption, increas in crayfish 100% (not shrimp). Mussles increase 15 times from current</t>
  </si>
  <si>
    <t>All intake kept the same as current diet, but with salmon significantly reduced and replaced with wild-caught freshwater fish.</t>
  </si>
  <si>
    <t>Double to lowest level in EAT (substantial increase in scenario decription). Soy protein products increased to increase protein in diet.</t>
  </si>
  <si>
    <t>Double to reach lowest level in EAT. Soy protein products increased to increase protein in diet.</t>
  </si>
  <si>
    <t>Substantial increase in pulses. Keep imported pulses at current levels and increase domestic production to match Röös et al 2018: "40% each of faba beans and yellow peas, 5% gray peas and lupins respectively, 8% common beans and 2% lentils" and 60g per person per day (added lupin and gray pea).</t>
  </si>
  <si>
    <t>Double to lowest level in EAT. Soy protein products increased to increase protein in diet.</t>
  </si>
  <si>
    <t>Double all tree nut comsumtion to get closer to EAT-level justified by the more ambitious healthy targets and no restrictions on imports.</t>
  </si>
  <si>
    <t>Increase in butter as animal production in Sweden is increasing, keep at level of by-products within Sweden.</t>
  </si>
  <si>
    <t>Decrease in butter, as all animal sourced foods is decreasing, keep at level of by-products within Sweden. To be calculated.</t>
  </si>
  <si>
    <t>Increased butter to match fat from the livestock produced assuming artisan food production will use this.</t>
  </si>
  <si>
    <t xml:space="preserve">A "substantial part of meat consumption is replaced by plant-based meat" so quite a lot of plant-based meat, preferably produced from Swedish legumes. Meat decrease was assumed to be substituted with, 50% soy-based and 50% pea-based. Plant-based dairy w 120g/day, all increase in meat substitutes are of Swedish origin.  </t>
  </si>
  <si>
    <t>No high tech/cellular novel foods. Some meat consumption repalced with tofu/tempeh. Swedish origin for any ingredients for the alternatives and grain legumes.</t>
  </si>
  <si>
    <t>Meat substitutes, 50% very high tech, 50% PB alts that currently exists. Mainly from imported raw crops. 10 g tofu (soy) per day and 10 g cellbased eggs to increase energy content and proetin in diet. Plant-based dairy w 120g/day.</t>
  </si>
  <si>
    <t>Short Option 1</t>
  </si>
  <si>
    <t xml:space="preserve"> Food Group             </t>
  </si>
  <si>
    <t xml:space="preserve"> Food Industry                  </t>
  </si>
  <si>
    <t xml:space="preserve"> Food Tech                              </t>
  </si>
  <si>
    <t xml:space="preserve"> Food Culture                         </t>
  </si>
  <si>
    <t xml:space="preserve"> Forgotten Foods                               </t>
  </si>
  <si>
    <t xml:space="preserve"> Dairy                  </t>
  </si>
  <si>
    <t xml:space="preserve"> ↓ 1/3 (to ≤500g, EAT-Lancet) + ↑ ruminant prod. </t>
  </si>
  <si>
    <t xml:space="preserve"> ↓ 50%, ↑ grass-fed, ↓ dairy fats      </t>
  </si>
  <si>
    <t xml:space="preserve"> ↓ 25% beef, ↑ plant-based </t>
  </si>
  <si>
    <t xml:space="preserve"> Meat                   </t>
  </si>
  <si>
    <t xml:space="preserve"> ↓ 50%, ↓ red meat (SLV, 90g/person/day, ~55 kg carcass weight per capita/year) + ↑ plant-based subs. </t>
  </si>
  <si>
    <t xml:space="preserve"> ↓ beef (EAT-Lancet target), ↓ poultry &amp; pork </t>
  </si>
  <si>
    <t xml:space="preserve"> ↓ beef (EAT-Lancet target), ↓ poultry to 20%, pork to 10% + ↑ Wild Game, Pulses, diverse/local Blue Foods, high proportion whole grains </t>
  </si>
  <si>
    <t xml:space="preserve"> ↓ 25% beef, ↓ 1/2 other red meat, ↑ mix of subs. (both plant-based and some cellular products) </t>
  </si>
  <si>
    <t xml:space="preserve"> Fish/Blue Foods       </t>
  </si>
  <si>
    <t xml:space="preserve"> ↑ Swedish aquaculture, ↓ cod &amp; tuna, ↑ mussels (10x), ↑ salmon (100%), ↓ shrimp (50%), ↑ mackerel (100%) </t>
  </si>
  <si>
    <t xml:space="preserve"> Tech wild seafood, plant-based subs. (50% ↑ salmon, 50% freshwater fish, 50%↓ shrimp, 100% ↑ mackerel, 15x ↑ mussels) </t>
  </si>
  <si>
    <t xml:space="preserve"> Same intake, ↑ diverse - both farmed and wild seafood (2x freshwater fish, 50% ↓ other fish, 15x ↑ mussels) </t>
  </si>
  <si>
    <t xml:space="preserve"> Same intake, ↓ salmon, ↑ wild-caught freshwater fish </t>
  </si>
  <si>
    <t xml:space="preserve"> Pulses                 </t>
  </si>
  <si>
    <t xml:space="preserve"> ↑ to EAT lower level, ↑ soy protein products 60g/person/day </t>
  </si>
  <si>
    <t xml:space="preserve"> ↑ to EAT lower level, ↑ soy protein products </t>
  </si>
  <si>
    <t xml:space="preserve">  Substantial ↑ (to lowest level in EAT) to match Röös et al. 2018: 40% faba beans, 40% yellow peas, 5% gray peas, 5% lupins, 8% common beans, 2% lentils + 60g/person/day</t>
  </si>
  <si>
    <t xml:space="preserve"> Tree Nuts/Seeds        </t>
  </si>
  <si>
    <t xml:space="preserve"> Same intake                    </t>
  </si>
  <si>
    <t xml:space="preserve"> ↑ all tree nuts (doubled) + ↑ sunflower seeds (10x) </t>
  </si>
  <si>
    <t xml:space="preserve"> ↑ hazelnuts &amp; walnuts, ↑ sunflower seeds (to increase domestic protein and energy intake) </t>
  </si>
  <si>
    <t xml:space="preserve"> Same intake                                    </t>
  </si>
  <si>
    <t xml:space="preserve"> Animal Fats (butter)</t>
  </si>
  <si>
    <t xml:space="preserve"> ↑ due to animal production (keep at by-products level) </t>
  </si>
  <si>
    <t xml:space="preserve"> ↓ due to overall decrease (keep at by-products level) </t>
  </si>
  <si>
    <t xml:space="preserve"> ↑ to match livestock fat (assumed artisan food production) </t>
  </si>
  <si>
    <t xml:space="preserve"> Wild Food/Reindeer    </t>
  </si>
  <si>
    <t xml:space="preserve"> Same wild game (sustainable hunting rate, assumed based on current level) + ↑ wild berries &amp; mushrooms (100% ↑ berries, assumed half of mushroom consumption is wild) </t>
  </si>
  <si>
    <t xml:space="preserve"> Same wild game (sustainable hunting rate, assumed based on current level) + ↑ wild berries (100%), ↑ mushrooms (assumed half of mushroom consumption is wild) </t>
  </si>
  <si>
    <t xml:space="preserve">Alernatives        </t>
  </si>
  <si>
    <t xml:space="preserve"> ↑ plant-based meat subs. (Swedish legumes, 50% soy-based, 50% pea-based) </t>
  </si>
  <si>
    <t xml:space="preserve"> ↑ to meet nutritional demand (80% high tech, 20% traditional plant-based) </t>
  </si>
  <si>
    <t xml:space="preserve"> No high tech (some tofu/tempeh, all Swedish ingredients) + 10g soy-based tofu/day + 10g cell-based eggs/day </t>
  </si>
  <si>
    <t xml:space="preserve"> ↑ meat subs. (50% high tech, 50% PB alts.), 10g soy-based tofu/day, 10g cell-based eggs/day + 120g/day plant-based dairy </t>
  </si>
  <si>
    <t>Short Option 2</t>
  </si>
  <si>
    <t xml:space="preserve"> ↓ 1/3, ≤500g (EAT-Lancet) + ↑ ruminant prod. </t>
  </si>
  <si>
    <t xml:space="preserve"> ↓ 25% beef, ↓ 1/2 other red meat, ↑ plant-based </t>
  </si>
  <si>
    <t xml:space="preserve"> ↓ 50%, ↓ red meat (SLV), ↑ plant-based subs. </t>
  </si>
  <si>
    <t xml:space="preserve"> ↓ beef (EAT-Lancet), ↓ poultry &amp; pork </t>
  </si>
  <si>
    <t xml:space="preserve"> ↓ beef (EAT-Lancet), ↓ poultry, pork   </t>
  </si>
  <si>
    <t xml:space="preserve"> ↓ 25% beef, ↓ 1/2 other red meat, ↑ mix of subs. </t>
  </si>
  <si>
    <t xml:space="preserve"> ↑ Swedish aquaculture, ↓ cod &amp; tuna, ↑ mussels </t>
  </si>
  <si>
    <t xml:space="preserve"> ↑ tech wild seafood, plant-based subs. </t>
  </si>
  <si>
    <t xml:space="preserve"> Diverse farmed &amp; wild seafood         </t>
  </si>
  <si>
    <t xml:space="preserve"> Same intake, ↓ salmon, ↑ wild-caught fish      </t>
  </si>
  <si>
    <t xml:space="preserve"> ↑ to EAT low, ↑ soy protein products </t>
  </si>
  <si>
    <t xml:space="preserve"> Substantial ↑, varied types           </t>
  </si>
  <si>
    <t xml:space="preserve"> ↑ to EAT low, 40% faba beans, 40% yellow peas, 5% gray peas, 5% lupins, 8% common beans, 2% lentils (60g/person/day) </t>
  </si>
  <si>
    <t xml:space="preserve"> ↑ all tree nuts for EAT, ↑ sunflower seeds </t>
  </si>
  <si>
    <t xml:space="preserve"> ↑ hazelnuts &amp; walnuts, ↑ sunflower seeds </t>
  </si>
  <si>
    <t xml:space="preserve"> Animal Fats (butter)  </t>
  </si>
  <si>
    <t xml:space="preserve"> ↑ due to animal production     </t>
  </si>
  <si>
    <t xml:space="preserve"> ↓ due to overall decrease             </t>
  </si>
  <si>
    <t xml:space="preserve"> ↓ due to overall decrease                     </t>
  </si>
  <si>
    <t xml:space="preserve"> Same wild game, ↑ wild berries &amp; mushrooms </t>
  </si>
  <si>
    <t xml:space="preserve"> Same wild game, ↑ wild berries (100%), ↑ mushrooms </t>
  </si>
  <si>
    <t xml:space="preserve">Alternatives    </t>
  </si>
  <si>
    <t xml:space="preserve"> ↑ plant-based meat subs. (Swedish legumes) </t>
  </si>
  <si>
    <t xml:space="preserve"> ↑ to meet nutritional demand, 80% high tech </t>
  </si>
  <si>
    <t xml:space="preserve"> No high tech, some tofu/tempeh         </t>
  </si>
  <si>
    <t xml:space="preserve"> ↑ meat subs., 50% high tech, 50% PB alts., 10g soy-based tofu/day, 10g cell-based eggs/day </t>
  </si>
  <si>
    <t>meat</t>
  </si>
  <si>
    <t>1/2 about 360 g raw red meat per week</t>
  </si>
  <si>
    <t>1/3 for beef and no pork or poultry</t>
  </si>
  <si>
    <t>1/3 for beef and pork. Poultry about 20% of current con.</t>
  </si>
  <si>
    <t>1/4 of beef</t>
  </si>
  <si>
    <t>1/2 pork</t>
  </si>
  <si>
    <t>Poultry same as today</t>
  </si>
  <si>
    <t>dairy</t>
  </si>
  <si>
    <t>2/3 of current con.</t>
  </si>
  <si>
    <t>1/2 of current con.</t>
  </si>
  <si>
    <t>fruit and vegetables</t>
  </si>
  <si>
    <t>Fruit: *3 apples, double other domestic. 1/2  imported.</t>
  </si>
  <si>
    <t>Fruit: Increase 50%, all fruits.</t>
  </si>
  <si>
    <t>Fruit: Double all domestic.</t>
  </si>
  <si>
    <t>Fruit: same as current.</t>
  </si>
  <si>
    <t>Veg. * 3 all domestic. Increase 50% of imported</t>
  </si>
  <si>
    <t>Veg. *3 all domestic. Double imported.</t>
  </si>
  <si>
    <t xml:space="preserve">Veg. *3 all domestic. </t>
  </si>
  <si>
    <t>Veg. Increase 50% domestic. Double imported.</t>
  </si>
  <si>
    <t>1/2 imported</t>
  </si>
  <si>
    <t>Swedish market share</t>
  </si>
  <si>
    <t>alternatives</t>
  </si>
  <si>
    <t>Pea and soy based protein sources. Oat drink</t>
  </si>
  <si>
    <t>High tech. meat, fish and milk alternatives + Pea and soy based protein sources. Oat drink</t>
  </si>
  <si>
    <t>Tofu and tempeh made from faba beans. More beans and lentils in Sweden</t>
  </si>
  <si>
    <t>Soy-base meat laternatives, oat drink. Some high tech. meat and fish alternatives.</t>
  </si>
  <si>
    <t>Comapred to Current</t>
  </si>
  <si>
    <t>Change</t>
  </si>
  <si>
    <t>Current</t>
  </si>
  <si>
    <t>Industry</t>
  </si>
  <si>
    <t>Tech</t>
  </si>
  <si>
    <t>Culture</t>
  </si>
  <si>
    <t>Forgotten</t>
  </si>
  <si>
    <t>Beef</t>
  </si>
  <si>
    <t>Blue Foods</t>
  </si>
  <si>
    <t>Pulses/Nuts</t>
  </si>
  <si>
    <t>Fruit</t>
  </si>
  <si>
    <t>Import Share (%)</t>
  </si>
  <si>
    <t>Import mass (g/day)</t>
  </si>
  <si>
    <t>Export quantity (t)</t>
  </si>
  <si>
    <t>Alcoholic Beverages</t>
  </si>
  <si>
    <t>Animal Fats and Oils (excl. Butter)</t>
  </si>
  <si>
    <t>Bovine Meat</t>
  </si>
  <si>
    <t>Cereals (*in 100t)</t>
  </si>
  <si>
    <t>Dairy Products</t>
  </si>
  <si>
    <t>Fats and Oils (excluding Butter)</t>
  </si>
  <si>
    <t>Fodder and Feeding Stuff</t>
  </si>
  <si>
    <t>Non-alcoholic Beverages</t>
  </si>
  <si>
    <t>Nuts</t>
  </si>
  <si>
    <t>Other Meat</t>
  </si>
  <si>
    <t>Other food</t>
  </si>
  <si>
    <t>Other food nes</t>
  </si>
  <si>
    <t>Pigmeat (meat equivalent)</t>
  </si>
  <si>
    <t>Poultry Meat</t>
  </si>
  <si>
    <t>Roots and Tubers</t>
  </si>
  <si>
    <t>Sugar and Honey</t>
  </si>
  <si>
    <t>Vegetable Oil and Fat</t>
  </si>
  <si>
    <t>Export value ('000 US$)</t>
  </si>
  <si>
    <t>Cereals and Preparations</t>
  </si>
  <si>
    <t>Total</t>
  </si>
  <si>
    <t>Export prices ('000 US$/t)</t>
  </si>
  <si>
    <t>EAT Lancet boundary, and their sensitivity interval (see fig at right), medium pop growth scenario of world population by 2045</t>
  </si>
  <si>
    <t>Climate 5Gt CO2 eq/yr</t>
  </si>
  <si>
    <t>Tonnes CO2 per Cap/yr</t>
  </si>
  <si>
    <t>Biodiversity E/MSY</t>
  </si>
  <si>
    <t>E/MSY per cap/yr</t>
  </si>
  <si>
    <t>Land Use Mkm2/yr</t>
  </si>
  <si>
    <t>m2/cap/yr</t>
  </si>
  <si>
    <t>EAT Lancet</t>
  </si>
  <si>
    <t>Population by 2045 ('000)</t>
  </si>
  <si>
    <t>Scaled by the no of species used in our assessment</t>
  </si>
  <si>
    <t xml:space="preserve">UN Medium range </t>
  </si>
  <si>
    <t>Boundary</t>
  </si>
  <si>
    <t>Low (in EAT Lancet)</t>
  </si>
  <si>
    <t>High (in EAT-Lancet)</t>
  </si>
  <si>
    <t>Per capita boundaries, EAT-Lancet scaled to population of 2045</t>
  </si>
  <si>
    <t>Moberg et al. (2020)</t>
  </si>
  <si>
    <t>Targets in MMF Report #20</t>
  </si>
  <si>
    <t>CO2e lower</t>
  </si>
  <si>
    <t>CO2e higher</t>
  </si>
  <si>
    <t>tCO2e/cap/yr</t>
  </si>
  <si>
    <t>kgCO2e/cap/yr</t>
  </si>
  <si>
    <t>kgCO2e/cap/day</t>
  </si>
  <si>
    <t>Cropland Use lower</t>
  </si>
  <si>
    <t>Cropland Use higher</t>
  </si>
  <si>
    <t>ha/cap/yr</t>
  </si>
  <si>
    <t>m^2/cap/yr</t>
  </si>
  <si>
    <t>m^2/cap/day</t>
  </si>
  <si>
    <t>Biodiversity lower</t>
  </si>
  <si>
    <t>Biodiversity higher</t>
  </si>
  <si>
    <t>E/MSY/cap/yr</t>
  </si>
  <si>
    <t>E/MSY/cap/day</t>
  </si>
  <si>
    <t>With Chaudhary &amp; Brooks species numbers</t>
  </si>
  <si>
    <t>Biodiviersity Boundary (10) in EAT --&gt;</t>
  </si>
  <si>
    <t>Moberg et al …Röös (2020) - Benchmarking the Swedish Diet Relative to Global and National Environmental Targets—Identification of Indicator Limitations and Data Gaps</t>
  </si>
  <si>
    <t>Main objective</t>
  </si>
  <si>
    <t>The aim of the present study was to assess the environmental sustainability of the Swedish diet and evaluate how well global indicators capture local environmental sustainability concerns. </t>
  </si>
  <si>
    <t>Methods</t>
  </si>
  <si>
    <t>This was achieved by assessing and benchmarking the environmental impacts of the Swedish diet against global environmental sustainability boundaries and identifying potential missing aspects and indicators for capturing the environmental sustainability of the diet in a local context.</t>
  </si>
  <si>
    <t>Data on Food Supply for the Average Swedish Diet</t>
  </si>
  <si>
    <t>Global Boundaries, Indicators and Inventory Data</t>
  </si>
  <si>
    <t>Table 1. Earth system processes, control variables and global food system boundaries defined by the EAT-Lancet Commission [1]. GHG = greenhouse gases, CO2e = carbon dioxide equivalents, E/MSY = extinctions per million species-years. Range of uncertainty for the global boundaries is given in parentheses.</t>
  </si>
  <si>
    <t>Earth System Process</t>
  </si>
  <si>
    <t>Climate Change</t>
  </si>
  <si>
    <t>Land-System Change</t>
  </si>
  <si>
    <t>Nitrogen (N) Cycling</t>
  </si>
  <si>
    <t>Phosphorus (P) Cycling</t>
  </si>
  <si>
    <t>Freshwater Use</t>
  </si>
  <si>
    <t>Biodiversity Loss</t>
  </si>
  <si>
    <t>Control variable</t>
  </si>
  <si>
    <t>GHG emissions</t>
  </si>
  <si>
    <t>Cropland use</t>
  </si>
  <si>
    <t>N application</t>
  </si>
  <si>
    <t>P application</t>
  </si>
  <si>
    <t>Consumptive water use</t>
  </si>
  <si>
    <t>Extinction rate</t>
  </si>
  <si>
    <t>Global boundary</t>
  </si>
  <si>
    <t>5 Gton CO2e per year</t>
  </si>
  <si>
    <t>13 million km2</t>
  </si>
  <si>
    <t>90 Tg N per year</t>
  </si>
  <si>
    <t>8 Tg P per year</t>
  </si>
  <si>
    <t>2500 km3 per year</t>
  </si>
  <si>
    <t>10 E/MSY (1–80)</t>
  </si>
  <si>
    <t>(4.7–5.4) *</t>
  </si>
  <si>
    <t>(11–15)</t>
  </si>
  <si>
    <t>(65–130)</t>
  </si>
  <si>
    <t>(6–16)</t>
  </si>
  <si>
    <t>(1000–4000)</t>
  </si>
  <si>
    <t>* Represented by emissions of methane and nitrous oxide from agriculture and minor emissions of CO2 from biomass burning. CO2 emissions from fossil sources and land use change should be zero (see Section 2.2.1).</t>
  </si>
  <si>
    <t>Table 2. Environmental impacts of the average Swedish diet, benchmarked against downscaled per capita boundaries for the control variables given in the EAT-Lancet framework [1]. CO2e = carbon dioxide equivalents, E/MSY = extinctions per million species-years. Range of uncertainty for the boundaries is given in parentheses.</t>
  </si>
  <si>
    <t>Greenhouse gas emissions</t>
  </si>
  <si>
    <t>Environmental impact per capita (results from this study)</t>
  </si>
  <si>
    <t>2.2 ton CO2e per year of which 0.92 ton CO2, 0.82 ton CH4 *, 0.5 ton N2O * and 0.01 ton HCFC-22 *.</t>
  </si>
  <si>
    <t>0.34 ha</t>
  </si>
  <si>
    <t>57 kg N per year</t>
  </si>
  <si>
    <t>5.0 kg P per year</t>
  </si>
  <si>
    <t>55 m3 per year</t>
  </si>
  <si>
    <t>8.3 × 10−9 E/MSY **</t>
  </si>
  <si>
    <r>
      <t>Per capita boundary (downscaled from the global boundaries given by the EAT-</t>
    </r>
    <r>
      <rPr>
        <i/>
        <sz val="10"/>
        <color rgb="FF222222"/>
        <rFont val="Arial"/>
        <family val="2"/>
      </rPr>
      <t>Lancet</t>
    </r>
    <r>
      <rPr>
        <sz val="10"/>
        <color rgb="FF222222"/>
        <rFont val="Arial"/>
        <family val="2"/>
      </rPr>
      <t> Commission)</t>
    </r>
  </si>
  <si>
    <t>0.68 ton CO2e per year for CH4 and N2O and zero for CO2 from fossil fuels and land use and land use change (0.68–0.73)</t>
  </si>
  <si>
    <t>0.18 ha (0.15–0.2)</t>
  </si>
  <si>
    <t>12 kg N per year (8.8–18)</t>
  </si>
  <si>
    <t>1.1 kg P per year (0.8–2.2)</t>
  </si>
  <si>
    <t>339 m3 per year (136–542)</t>
  </si>
  <si>
    <t>1.4 × 10−9 E/MSY (1.4 × 10−10–1.1 × 10−8)</t>
  </si>
  <si>
    <t>* Expressed in CO2e. ** Allocated over 100 years (see Section 2.2.5).</t>
  </si>
  <si>
    <t>Diet</t>
  </si>
  <si>
    <t>Energy_kcal</t>
  </si>
  <si>
    <t>Energy_kJ</t>
  </si>
  <si>
    <t>Fat_g</t>
  </si>
  <si>
    <t>Protein_g</t>
  </si>
  <si>
    <t>Carbohydrates_g</t>
  </si>
  <si>
    <t>Fibre_g</t>
  </si>
  <si>
    <t>Water_g</t>
  </si>
  <si>
    <t>Alcohol_g</t>
  </si>
  <si>
    <t>Ash_g</t>
  </si>
  <si>
    <t>Sugartotal_g</t>
  </si>
  <si>
    <t>Monosaccharides_g</t>
  </si>
  <si>
    <t>Disaccharides_g</t>
  </si>
  <si>
    <t>Addedsugar_g</t>
  </si>
  <si>
    <t>Freesugar_g</t>
  </si>
  <si>
    <t>Wholegraintotal_g</t>
  </si>
  <si>
    <t>Sumofsaturatedfattyacids_g</t>
  </si>
  <si>
    <t>Fattyacids4:0-10:0_g</t>
  </si>
  <si>
    <t>Fattyacid12:0_g</t>
  </si>
  <si>
    <t>Fattyacid14:0_g</t>
  </si>
  <si>
    <t>Fattyacid16:0_g</t>
  </si>
  <si>
    <t>Fattyacid18:0_g</t>
  </si>
  <si>
    <t>Fattyacid20:0_g</t>
  </si>
  <si>
    <t>Sumofmonounsaturatedfattyacids_g</t>
  </si>
  <si>
    <t>Fattyacid16:1_g</t>
  </si>
  <si>
    <t>Fattyacid18:1_g</t>
  </si>
  <si>
    <t>Sumofpolyunsaturatedfattyacids_g</t>
  </si>
  <si>
    <t>Fattyacids18:2_g</t>
  </si>
  <si>
    <t>Fattyacid18:3_g</t>
  </si>
  <si>
    <t>Fattyacid20:4_g</t>
  </si>
  <si>
    <t>EPAFattyacid20:5_g</t>
  </si>
  <si>
    <t>DPAFattyacid22:5_g</t>
  </si>
  <si>
    <t>DHAFattyacid22:6_g</t>
  </si>
  <si>
    <t>Cholesterol_mg</t>
  </si>
  <si>
    <t>Retinolequivalents</t>
  </si>
  <si>
    <t>Retinol_ug</t>
  </si>
  <si>
    <t>Betacarotene_ug</t>
  </si>
  <si>
    <t>VitaminD_ug</t>
  </si>
  <si>
    <t>VitaminE_mg</t>
  </si>
  <si>
    <t>VitaminK_ug</t>
  </si>
  <si>
    <t>Thiamin_mg</t>
  </si>
  <si>
    <t>Riboflavin_mg</t>
  </si>
  <si>
    <t>Niacin_mg</t>
  </si>
  <si>
    <t>Niacinequivalents</t>
  </si>
  <si>
    <t>VitaminB-6_mg</t>
  </si>
  <si>
    <t>Folate_ug</t>
  </si>
  <si>
    <t>VitaminB-12_ug</t>
  </si>
  <si>
    <t>VitaminC_mg</t>
  </si>
  <si>
    <t>P_mg</t>
  </si>
  <si>
    <t>I_ug</t>
  </si>
  <si>
    <t>Fe_mg</t>
  </si>
  <si>
    <t>Ca_mg</t>
  </si>
  <si>
    <t>K_mg</t>
  </si>
  <si>
    <t>Mg_mg</t>
  </si>
  <si>
    <t>Na_mg</t>
  </si>
  <si>
    <t>NaCl_g</t>
  </si>
  <si>
    <t>Se_ug</t>
  </si>
  <si>
    <t>Zn_mg</t>
  </si>
  <si>
    <t>Waste_perc</t>
  </si>
  <si>
    <t>Carbon_footprint_total_(kg_CO2e)</t>
  </si>
  <si>
    <t>Mineral_fertiliser_production_(kg_CO2e)</t>
  </si>
  <si>
    <t>Energy_primary_production_(kg_CO2e)</t>
  </si>
  <si>
    <t>Capital_goods_(kg_CO2e)</t>
  </si>
  <si>
    <t>Processing_(kg_CO2e)</t>
  </si>
  <si>
    <t>Transports_(kg_CO2e)</t>
  </si>
  <si>
    <t>Packaging_(kg_CO2e)</t>
  </si>
  <si>
    <t>Land_use_change_(kg_CO2e)</t>
  </si>
  <si>
    <t>String beans</t>
  </si>
  <si>
    <t>ALT-EMERG</t>
  </si>
  <si>
    <t>ALT-EST</t>
  </si>
  <si>
    <t>Main Results</t>
  </si>
  <si>
    <t>Percent Change in impact from Current Diet</t>
  </si>
  <si>
    <t>Rankings  (best = 1, worst = 5)</t>
  </si>
  <si>
    <t>Carbon_footprint_total</t>
  </si>
  <si>
    <t>Biodiversity</t>
  </si>
  <si>
    <t>Land</t>
  </si>
  <si>
    <t>Climate rank</t>
  </si>
  <si>
    <t>biodiversity rank</t>
  </si>
  <si>
    <t>Cropland use rank</t>
  </si>
  <si>
    <t>MORE AMBITOUS in scenario narratives</t>
  </si>
  <si>
    <t>Target lower</t>
  </si>
  <si>
    <t>Target higher</t>
  </si>
  <si>
    <t>Main % of target (100)</t>
  </si>
  <si>
    <t>Waste % of target (100)</t>
  </si>
  <si>
    <t>Main upper % of target</t>
  </si>
  <si>
    <t>Waste upper % of target</t>
  </si>
  <si>
    <t>Main lower % of target</t>
  </si>
  <si>
    <t>Waste lower % of target</t>
  </si>
  <si>
    <t>If BD Target were the Boundary in EAT (10x higher than lower target = EAT Boundary)</t>
  </si>
  <si>
    <t>Biodiv_pct_target_main</t>
  </si>
  <si>
    <t>Biodiv_pct_target_waste</t>
  </si>
  <si>
    <t>Biodiv_pct_target_avg</t>
  </si>
  <si>
    <t>Biodiv_pct_target_low</t>
  </si>
  <si>
    <t>Biodiv_pct_target_high</t>
  </si>
  <si>
    <t>Biodiv_pct_target_BOUND</t>
  </si>
  <si>
    <t>Main BOUND % of target</t>
  </si>
  <si>
    <t>Land_pct_target_main</t>
  </si>
  <si>
    <t>Land_pct_target_waste</t>
  </si>
  <si>
    <t>Land_pct_target_avg</t>
  </si>
  <si>
    <t>Land_pct_target_low</t>
  </si>
  <si>
    <t>Land_pct_target_high</t>
  </si>
  <si>
    <t>Absolute intake (g/day)</t>
  </si>
  <si>
    <t>%change from Current</t>
  </si>
  <si>
    <t>n = foods in Group</t>
  </si>
  <si>
    <t xml:space="preserve">Group               </t>
  </si>
  <si>
    <t xml:space="preserve"> n </t>
  </si>
  <si>
    <t xml:space="preserve"> Current       </t>
  </si>
  <si>
    <t xml:space="preserve"> Industry      </t>
  </si>
  <si>
    <t xml:space="preserve"> Tech          </t>
  </si>
  <si>
    <t xml:space="preserve"> Culture       </t>
  </si>
  <si>
    <t xml:space="preserve"> Forgotten</t>
  </si>
  <si>
    <t>NNR (2023)</t>
  </si>
  <si>
    <t>EAT-PHD (2019) g/day (range)</t>
  </si>
  <si>
    <t>NNR</t>
  </si>
  <si>
    <t>EAT</t>
  </si>
  <si>
    <t xml:space="preserve">ALCOHOLIC BEVERAGES </t>
  </si>
  <si>
    <t xml:space="preserve"> 139 (↓)       </t>
  </si>
  <si>
    <t xml:space="preserve"> 139 (↓)</t>
  </si>
  <si>
    <t>Avoid alcohol intake</t>
  </si>
  <si>
    <t>NA</t>
  </si>
  <si>
    <t>&lt;- Avoid, set = 0</t>
  </si>
  <si>
    <t xml:space="preserve">ALTERNATIVES        </t>
  </si>
  <si>
    <t xml:space="preserve"> 196 (↑)       </t>
  </si>
  <si>
    <t xml:space="preserve"> 295 (↑)       </t>
  </si>
  <si>
    <t xml:space="preserve"> 20 (↓)        </t>
  </si>
  <si>
    <t xml:space="preserve"> 232 (↑)</t>
  </si>
  <si>
    <t>Dairy "products may be replaced with fortified plant-based alternatives or other foods" -- no other recommendations of alternatives</t>
  </si>
  <si>
    <t>&lt;- No recommendation given = 0</t>
  </si>
  <si>
    <t xml:space="preserve">ANIMAL FATS         </t>
  </si>
  <si>
    <t xml:space="preserve"> 13 (↓)        </t>
  </si>
  <si>
    <t xml:space="preserve"> 10 (↓)        </t>
  </si>
  <si>
    <t xml:space="preserve"> 10 (↓)</t>
  </si>
  <si>
    <t>Vegetable fats and oils preferred over butter/butter-mixes</t>
  </si>
  <si>
    <t>Added Fats = unsaturated 40 (20-80), saturated 11.8 (0-11.8)</t>
  </si>
  <si>
    <t xml:space="preserve">BLUE FOOD           </t>
  </si>
  <si>
    <t xml:space="preserve"> 35 (↓)        </t>
  </si>
  <si>
    <t xml:space="preserve"> 44 (↑)        </t>
  </si>
  <si>
    <t xml:space="preserve"> 48 (↑)        </t>
  </si>
  <si>
    <t xml:space="preserve"> 32 (↓)</t>
  </si>
  <si>
    <t>Fish/Seafood = 43-64 g/day, 300-450 g/week, of which 200 g/week is from fatty fish</t>
  </si>
  <si>
    <t>Fish = 28 (0-100)</t>
  </si>
  <si>
    <t>&lt;- NNR = average if range given</t>
  </si>
  <si>
    <t xml:space="preserve">CEREALS             </t>
  </si>
  <si>
    <t xml:space="preserve"> 180 (↑)       </t>
  </si>
  <si>
    <t xml:space="preserve"> 181 (↑)       </t>
  </si>
  <si>
    <t xml:space="preserve"> 203 (↑)</t>
  </si>
  <si>
    <t>&gt;= 90 g/day, of which as much as possible is whole grains not rice</t>
  </si>
  <si>
    <t>&lt;-NNR = current intake</t>
  </si>
  <si>
    <t xml:space="preserve">DAIRY               </t>
  </si>
  <si>
    <t xml:space="preserve"> 212 (↓)       </t>
  </si>
  <si>
    <t xml:space="preserve"> 159 (↓)       </t>
  </si>
  <si>
    <t xml:space="preserve"> 159 (↓)</t>
  </si>
  <si>
    <t>Milk/Dairy = 0-350 g/day, 350-500 ml/day</t>
  </si>
  <si>
    <t>Whole milk or eq = 250 (0-500)</t>
  </si>
  <si>
    <t xml:space="preserve">EGGS                </t>
  </si>
  <si>
    <t xml:space="preserve"> 25 (↓)        </t>
  </si>
  <si>
    <t xml:space="preserve"> 25 (↓)</t>
  </si>
  <si>
    <t>~1 egg/day or less</t>
  </si>
  <si>
    <t>Eggs = 13 (0-25)</t>
  </si>
  <si>
    <t xml:space="preserve">FRUITS              </t>
  </si>
  <si>
    <t xml:space="preserve"> 130 (↑)       </t>
  </si>
  <si>
    <t xml:space="preserve"> 195 (↑)       </t>
  </si>
  <si>
    <t xml:space="preserve"> 147 (↑)       </t>
  </si>
  <si>
    <t xml:space="preserve"> 130 (↑)</t>
  </si>
  <si>
    <t>Veg/Fruit/Berries = 500-800 g/day, potatoes and pulses not included</t>
  </si>
  <si>
    <t>200 (100-300)</t>
  </si>
  <si>
    <t>&lt;- NNR = average of range given divided by fruit = 3/8 of range</t>
  </si>
  <si>
    <t xml:space="preserve">MEAT                </t>
  </si>
  <si>
    <t xml:space="preserve"> 77 (↓)        </t>
  </si>
  <si>
    <t xml:space="preserve"> 15 (↓)        </t>
  </si>
  <si>
    <t xml:space="preserve"> 31 (↓)        </t>
  </si>
  <si>
    <t xml:space="preserve"> 92 (↓)</t>
  </si>
  <si>
    <t>Red Meat (+processed meats) = 0-50 g/day, less than or equal to 350 g/week
Poultry	= 0-40 g/day, "should be as low as possible", "not increased from current levels and may be lower"</t>
  </si>
  <si>
    <t>Red meat + pork = 14 (0-28)
Poultry = 29 (0-58)</t>
  </si>
  <si>
    <t xml:space="preserve">MISCELLANEOUS       </t>
  </si>
  <si>
    <t xml:space="preserve"> 20 (↔)        </t>
  </si>
  <si>
    <t xml:space="preserve"> 20 (↔)</t>
  </si>
  <si>
    <t xml:space="preserve">OILCROPS            </t>
  </si>
  <si>
    <t xml:space="preserve"> 12 (↑)        </t>
  </si>
  <si>
    <t xml:space="preserve"> 14 (↑)        </t>
  </si>
  <si>
    <t xml:space="preserve"> 19 (↑)</t>
  </si>
  <si>
    <t xml:space="preserve">PULSES              </t>
  </si>
  <si>
    <t xml:space="preserve"> 60 (↑)        </t>
  </si>
  <si>
    <t xml:space="preserve"> 12 (↑)</t>
  </si>
  <si>
    <t>Pulses/legumes "included as a significant part of a healthy and environmentally friendly diet"</t>
  </si>
  <si>
    <t>Legumes = 75 (0-100)</t>
  </si>
  <si>
    <t xml:space="preserve">SPICES              </t>
  </si>
  <si>
    <t xml:space="preserve"> 3 (↔)         </t>
  </si>
  <si>
    <t xml:space="preserve"> 3 (↔)</t>
  </si>
  <si>
    <t xml:space="preserve">STARCHY ROOTS       </t>
  </si>
  <si>
    <t xml:space="preserve"> 137 (↔)       </t>
  </si>
  <si>
    <t xml:space="preserve"> 137 (↔)</t>
  </si>
  <si>
    <t>Potatoes "included as a significant part of a healthy and environmentally friendly diet"</t>
  </si>
  <si>
    <t>50 (0-100)</t>
  </si>
  <si>
    <t xml:space="preserve">STIMULANTS          </t>
  </si>
  <si>
    <t xml:space="preserve"> 36 (↓)        </t>
  </si>
  <si>
    <t xml:space="preserve"> 36 (↓)</t>
  </si>
  <si>
    <t xml:space="preserve">SWEETENERS          </t>
  </si>
  <si>
    <t xml:space="preserve"> 20 (↓)</t>
  </si>
  <si>
    <t>"limit consumption of sweets and other sugary foods"</t>
  </si>
  <si>
    <t>All sugars = 31 (0-31)</t>
  </si>
  <si>
    <t xml:space="preserve">TREENUTS            </t>
  </si>
  <si>
    <t xml:space="preserve"> 5 (↔)         </t>
  </si>
  <si>
    <t xml:space="preserve"> 11 (↑)        </t>
  </si>
  <si>
    <t xml:space="preserve"> 5 (↔)</t>
  </si>
  <si>
    <t>Nuts/Seeds = 20-30 g/day</t>
  </si>
  <si>
    <t>Nuts = 50 (0-75)</t>
  </si>
  <si>
    <t xml:space="preserve">VEGETABLE OILS      </t>
  </si>
  <si>
    <t xml:space="preserve"> 33 (↓)        </t>
  </si>
  <si>
    <t xml:space="preserve"> 33 (↓)       </t>
  </si>
  <si>
    <t xml:space="preserve"> 34 (↓)</t>
  </si>
  <si>
    <t>Veg oils = &gt;= 25 g/day</t>
  </si>
  <si>
    <t>&lt;- NNR = average of range given divided by veg = 5/8 of range</t>
  </si>
  <si>
    <t xml:space="preserve">VEGETABLES          </t>
  </si>
  <si>
    <t xml:space="preserve"> 328 (↑)       </t>
  </si>
  <si>
    <t xml:space="preserve"> 362 (↑)       </t>
  </si>
  <si>
    <t xml:space="preserve"> 304 (↓)       </t>
  </si>
  <si>
    <t xml:space="preserve"> 222 (↓)</t>
  </si>
  <si>
    <t>300 (200-500)</t>
  </si>
  <si>
    <t>&lt;- NNR = 500, upper of EAT + rest of NNR that is not in Fruit (500, so 300 fruit + 500 veg = 800 F+V)</t>
  </si>
  <si>
    <t xml:space="preserve">WILD FOOD           </t>
  </si>
  <si>
    <t xml:space="preserve"> 9 (↔)         </t>
  </si>
  <si>
    <t xml:space="preserve"> 17 (↑)        </t>
  </si>
  <si>
    <t xml:space="preserve"> 9 (↔)</t>
  </si>
  <si>
    <r>
      <rPr>
        <b/>
        <sz val="11"/>
        <color theme="1"/>
        <rFont val="Calibri"/>
        <family val="2"/>
        <scheme val="minor"/>
      </rPr>
      <t>SM Figure 1.</t>
    </r>
    <r>
      <rPr>
        <sz val="11"/>
        <color theme="1"/>
        <rFont val="Calibri"/>
        <family val="2"/>
        <scheme val="minor"/>
      </rPr>
      <t xml:space="preserve"> Food intake in g/day for the current diet, each scenario diet, and the recommended intakes by food group for the Nordic Nutrition Recommendations (NNR 2023) and the EAT-Lancet diets (Willett et al. 2019). Note, if no recommendation or the recommendation to avoid was given for a group, those were set = 0; if a range was given, the average of the range was set as the recommended intake amount for a group.</t>
    </r>
  </si>
  <si>
    <t>nutrient</t>
  </si>
  <si>
    <t>sign</t>
  </si>
  <si>
    <t>value</t>
  </si>
  <si>
    <t>=</t>
  </si>
  <si>
    <t>Adults | NNR |mean recommended energy intake, kcal</t>
  </si>
  <si>
    <t>&gt;=</t>
  </si>
  <si>
    <t>Adults| NNR| &gt;18 yrs.| 25-40 E% of current diet (2553 kcal)| ~9 kcal/g fat| RI</t>
  </si>
  <si>
    <t>Adults| EFSA| &gt;18 yrs.| 45-60 E% of current diet (2553 kcal)| 4 kcal/g carbs| RI</t>
  </si>
  <si>
    <t>Adults| protein| NNR 10-20 E% of current diet (2553 kcal)| ~4kcal/g| RI</t>
  </si>
  <si>
    <t>Female| NNR| &gt;18 yrs| g/day| AI</t>
  </si>
  <si>
    <t>Female| NNR| &gt;18 yrs.| mg/day| AR</t>
  </si>
  <si>
    <t>Female| NNR| &gt;18 yrs.| mg/day| AI</t>
  </si>
  <si>
    <t>&lt;=</t>
  </si>
  <si>
    <t>Female| up Sodium| NNR| mg/day| AI</t>
  </si>
  <si>
    <t>All | NNR| &gt;18 yrs.| µg/day| AR</t>
  </si>
  <si>
    <t>Male|NNR| &gt;18| 600 mg/d of phylate intake| mg/day| AR</t>
  </si>
  <si>
    <t>Female/Male | NNR | ug/day | RI</t>
  </si>
  <si>
    <t>Male|NNR|&gt;18 yrs.|µg/day| AR</t>
  </si>
  <si>
    <t>Female| NNR| &gt;18 yrs.| µg/day| AR</t>
  </si>
  <si>
    <t>Male|NNR| &gt;18 yrs.|mg/day| AR</t>
  </si>
  <si>
    <t>Male, EFSA, &gt;18 yrs., mg/day, AR</t>
  </si>
  <si>
    <t>Female/Male, polyunsat fatty acids, NNR 5-10 E% of current diet (2345 kcal), ~9kcal/g, RI</t>
  </si>
  <si>
    <t>Female/Male, EFSA, &gt;18 yrs., 15 µg/day, supplements assumed</t>
  </si>
  <si>
    <t>Male|NNR|&gt;18 yrs.|11 mg/day|AI</t>
  </si>
  <si>
    <t>Male|NNR|&gt;18 yrs.|60 µg/day|AR</t>
  </si>
  <si>
    <t>Female|EFSA|&gt;18yrs.|g/day|AI</t>
  </si>
  <si>
    <t>Female/Male, NNR, &lt; 10% E of current diet (2345 kcal), ~9 kcal/g, RI</t>
  </si>
  <si>
    <t>NOT in db</t>
  </si>
  <si>
    <t>Lysine_g</t>
  </si>
  <si>
    <t>Lysine (g/day), 30 mg/kg/day, FAO/WHO, EFSA adult ref. wt. 70 kg</t>
  </si>
  <si>
    <t>Leucine_g</t>
  </si>
  <si>
    <t>Leucine (g/day), 39 mg/kg/day, FAO/WHO, EFSA adult ref. wt. 70 kg</t>
  </si>
  <si>
    <t>Isoleucine_g</t>
  </si>
  <si>
    <t>Isoleucine (g/day), 20 mg/kg/day, FAO/WHO, EFSA adult ref. wt. 70 kg</t>
  </si>
  <si>
    <t>Valine_g</t>
  </si>
  <si>
    <t>Valine (g/day), 26 mg/kg/day, FAO/WHO, EFSA adult ref. wt. 70 kg</t>
  </si>
  <si>
    <t>Threonine_g</t>
  </si>
  <si>
    <t>Threonine (g/day), 15 mg/kg/day, FAO/WHO, EFSA adult ref. wt. 70 kg</t>
  </si>
  <si>
    <t>Phenylalanine_g</t>
  </si>
  <si>
    <t>Phenylalanine [or Tyrosine] (g/day), 25 mg/kg/day, FAO/WHO, EFSA adult ref. wt. 70 kg</t>
  </si>
  <si>
    <t>Tryptophan_g</t>
  </si>
  <si>
    <t>Tryptophan (g/day), 4 mg/kg/day, FAO/WHO, EFSA adult ref. wt. 70 kg</t>
  </si>
  <si>
    <t>Methionine_g</t>
  </si>
  <si>
    <t>Methionine (g/day), 10.4 mg/kg/day, FAO/WHO, EFSA adult ref. wt. 70 kg</t>
  </si>
  <si>
    <t>Cystine_g</t>
  </si>
  <si>
    <t>Cysteine (g/day), 4.1 mg/kg/day, FAO/WHO, EFSA adult ref. wt. 70 kg</t>
  </si>
  <si>
    <t>Histidine_g</t>
  </si>
  <si>
    <t>Histidine (g/day), 10 mg/kg/day, FAO/WHO, EFSA adult ref. wt. 70 kg</t>
  </si>
  <si>
    <t>Both sexes, EFSA, &gt;25 yrs., mg/day, UL</t>
  </si>
  <si>
    <t>Female, EFSA, &gt;18 yrs., µg/day, UL</t>
  </si>
  <si>
    <t>Both sexes, EFSA, &gt;18, mg/day, UL</t>
  </si>
  <si>
    <t>Male, EFSA, &gt;18 yrs., µg/day, UL</t>
  </si>
  <si>
    <t>Female, EFSA, &lt;18 yrs., mg/day, UL</t>
  </si>
  <si>
    <t>Female|EFSA|&gt;18 yrs.|mg/day|UR</t>
  </si>
  <si>
    <t>Comparisons with main anlaysis and waste reduction by 50% sensitivity analysis</t>
  </si>
  <si>
    <t>Waste Reduced by 50%</t>
  </si>
  <si>
    <t>Percent change in Impact</t>
  </si>
  <si>
    <t>Abs Difference from Main - Waste</t>
  </si>
  <si>
    <t>Land_use_change_(CO2)</t>
  </si>
  <si>
    <t>Total CF</t>
  </si>
  <si>
    <t>Other FS Components</t>
  </si>
  <si>
    <t>waste red</t>
  </si>
  <si>
    <t>diet change</t>
  </si>
  <si>
    <t>Checking the math</t>
  </si>
  <si>
    <t>Carbon_footprint_waste_reduced_(kg_CO2e)</t>
  </si>
  <si>
    <t>Carbon_footprint_diet_change_(kg_CO2e)</t>
  </si>
  <si>
    <t>Total Other FS CF (kg CO2e)</t>
  </si>
  <si>
    <t>Total ALL Components</t>
  </si>
  <si>
    <t>Waste Reduction CF (% of Total CF)</t>
  </si>
  <si>
    <t>Diet Change CF (% of Total CF)</t>
  </si>
  <si>
    <t>Other FS CF (% of Total CF)</t>
  </si>
  <si>
    <t>Total CF + Target</t>
  </si>
  <si>
    <t>Carbon_footprint_total_(kg_CO2e)_target_avg</t>
  </si>
  <si>
    <t>Abs value of Target-Diet change CF</t>
  </si>
  <si>
    <t>% of avg Target</t>
  </si>
  <si>
    <t>Diet Change + Target</t>
  </si>
  <si>
    <t>% reduction from Total CF of diet change</t>
  </si>
  <si>
    <t>Waste Reduction + Target</t>
  </si>
  <si>
    <t>Abs value of Target-waste reduction CF</t>
  </si>
  <si>
    <t>% reduction from Total CF of waste reduction</t>
  </si>
  <si>
    <t>&lt;- top of Other CF % of target</t>
  </si>
  <si>
    <t>Abs value of Target-Other CF</t>
  </si>
  <si>
    <t>% reduction from Total CF of fossil free</t>
  </si>
  <si>
    <t>&lt;-stacked bar should be this size (%)</t>
  </si>
  <si>
    <t>&lt;- bottom of the stacked bar region for Other CF % of target</t>
  </si>
  <si>
    <t>Protein content</t>
  </si>
  <si>
    <t>Food intake</t>
  </si>
  <si>
    <t>Protein intake</t>
  </si>
  <si>
    <t>DIAAS score</t>
  </si>
  <si>
    <t>DIAA intake</t>
  </si>
  <si>
    <t>-</t>
  </si>
  <si>
    <t>mg/day</t>
  </si>
  <si>
    <t>DIAA content (g DIAA/kg CP)</t>
  </si>
  <si>
    <t>DIAAS profile (g DIAA/g CP)</t>
  </si>
  <si>
    <t>PQ item</t>
  </si>
  <si>
    <t>His</t>
  </si>
  <si>
    <t>Ile</t>
  </si>
  <si>
    <t>Leu</t>
  </si>
  <si>
    <t>Lys</t>
  </si>
  <si>
    <t>SAA</t>
  </si>
  <si>
    <t>AAA</t>
  </si>
  <si>
    <t>Thr</t>
  </si>
  <si>
    <t>Trp</t>
  </si>
  <si>
    <t>Val</t>
  </si>
  <si>
    <t>Item</t>
  </si>
  <si>
    <t>TOTAL</t>
  </si>
  <si>
    <t>Protein intake share with DIAA data</t>
  </si>
  <si>
    <t>Intake per body weight @ 70 kg (g/kg/day)</t>
  </si>
  <si>
    <t>Adult</t>
  </si>
  <si>
    <t>Legumes</t>
  </si>
  <si>
    <t>Meat average</t>
  </si>
  <si>
    <t>Total CF from ASF</t>
  </si>
  <si>
    <t>% ASF CF of Total CF</t>
  </si>
  <si>
    <t>% Non-ASF Contribution to Total CF</t>
  </si>
  <si>
    <t>A.06.12.001y</t>
  </si>
  <si>
    <t>Textured pea protein</t>
  </si>
  <si>
    <t>A.X1.04.02</t>
  </si>
  <si>
    <t>Algae Fat (Schizochytrium)</t>
  </si>
  <si>
    <t>Novel fat alternatives</t>
  </si>
  <si>
    <t>Novel meat alternatives</t>
  </si>
  <si>
    <t>Novel egg alternatives</t>
  </si>
  <si>
    <t>A.06.12.001x</t>
  </si>
  <si>
    <t>Textured wheat protein</t>
  </si>
  <si>
    <t>A.08.09.011x</t>
  </si>
  <si>
    <t>Biodiversity_(E/MSY)</t>
  </si>
  <si>
    <t>Cropland_(m2*year)</t>
  </si>
  <si>
    <t>Climate_pct_target_main</t>
  </si>
  <si>
    <t>Climate_pct_target_waste</t>
  </si>
  <si>
    <t>Climate_pct_target_avg</t>
  </si>
  <si>
    <t>Climate_pct_target_low</t>
  </si>
  <si>
    <t>Climate_pct_target_high</t>
  </si>
  <si>
    <t>Upper value on Fig 3 (= Total CF % - waste reduction %)</t>
  </si>
  <si>
    <t>Lower value on Fig 3 (= % CF waste reduction - Other FS component % of target reduction)</t>
  </si>
  <si>
    <t>%of CF from Land Use Change</t>
  </si>
  <si>
    <t>%CF of CD CF with other CF impacts removed</t>
  </si>
  <si>
    <t>SM Table</t>
  </si>
  <si>
    <t>SM Table 1.Scenario diets intake by food item (g/day)</t>
  </si>
  <si>
    <t>Ruminant meat close to the EY-scenario in Karlsson et al., i.e. close to current production -&gt; approx. 12 kg/person/yr. -&gt; 32 g/person/day</t>
  </si>
  <si>
    <t>SM Table 3. Justification of scenario diets by food group, drawn from scenario narratives in Grodon et al. (2022)</t>
  </si>
  <si>
    <t>SM Table 4. Key Swaps between the scenario diets and the current diet</t>
  </si>
  <si>
    <t>SM Table 5.Diets and import proportions by food item and food group</t>
  </si>
  <si>
    <t>SM Table 6. Export trends for major food groups in Sweden (t/yr) between 2000 and 2021</t>
  </si>
  <si>
    <t>SM Table 7. Targets/Benchmarking Swedish Diet derived from Willett et al. (2019) and Moberg et al. (2020)</t>
  </si>
  <si>
    <t>SM Table 8. Results for all diet types by food, group, and diet for all nutrient and enviromental impacts</t>
  </si>
  <si>
    <t>SM Table 11. Intake in g/day, % change from current diet intake, and the number of foods for each group by scneario diet.</t>
  </si>
  <si>
    <t>SM Table 12. Nordic Nutrition Recommendations (Blomhoff et al. 2023)</t>
  </si>
  <si>
    <t>SM Table 13. Sensitivity Analysis - waste reduction by 50%: Results for all diet types by food, group, and diet for all nutrient and enviromental impacts</t>
  </si>
  <si>
    <t>SM Table 16. Digestible Indispensable Amino Acid Score (DIAAS) by food and diet</t>
  </si>
  <si>
    <t>SM Table 9. Results for all diet types by group and diet for all nutrient and enviromental impacts</t>
  </si>
  <si>
    <t>SM Table 10. Results for all diet types by diet for all nutrient and enviromental impacts (below: calculation of impacts from reduction in waste and removal of fossil fuels)</t>
  </si>
  <si>
    <t>SM Table 14. Sensitivity Analysis - waste reduction by 50%: Results for all diet types by group and diet for all nutrient and enviromental impacts</t>
  </si>
  <si>
    <t>SM Table 15. Sensitivity Analysis - waste reduction by 50%: Results for all diet types by diet for all nutrient and enviromental impacts</t>
  </si>
  <si>
    <t>SM Table 17. Calculations for % of total climate impact (Carbon Footprint) attributed to animal source foods (ASF)</t>
  </si>
  <si>
    <t>SM Table 2. Product database of food items and nutrient content (nutirient unit/100 g food) and waste</t>
  </si>
  <si>
    <t>Current_inverseshare</t>
  </si>
  <si>
    <t>Industry_inverseshare</t>
  </si>
  <si>
    <t>Tech_inverseshare</t>
  </si>
  <si>
    <t>Culture_inverseshare</t>
  </si>
  <si>
    <t>Forgotten_inverseshare</t>
  </si>
  <si>
    <t>Impact share apportioned to SWE</t>
  </si>
  <si>
    <t>SM Table 18. Impact propotions allocated to Sweden, based on the "inverse imports" (i.e., proportion of each food produced in Sweden, not imported) by Diet</t>
  </si>
  <si>
    <t>Environmental and health outcomes improve in four food futures downscaling global boundaries to national pathways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</si>
</sst>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0.0"/>
    <numFmt numFmtId="166" formatCode="0.0000"/>
    <numFmt numFmtId="167" formatCode="0.00000000000000"/>
    <numFmt numFmtId="168" formatCode="0.00000"/>
    <numFmt numFmtId="169" formatCode="0.000000000000000%"/>
  </numFmts>
  <fonts count="56" x14ac:knownFonts="1">
    <font>
      <sz val="11"/>
      <color theme="1"/>
      <name val="Calibri"/>
      <family val="2"/>
      <scheme val="minor"/>
    </font>
    <font>
      <sz val="11"/>
      <color rgb="FFFF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sz val="16"/>
      <color rgb="FF000000"/>
      <name val="Calibri"/>
      <family val="2"/>
      <scheme val="minor"/>
    </font>
    <font>
      <b/>
      <i/>
      <sz val="11"/>
      <color rgb="FF000000"/>
      <name val="Calibri"/>
      <family val="2"/>
      <scheme val="minor"/>
    </font>
    <font>
      <i/>
      <sz val="11"/>
      <name val="Calibri"/>
      <family val="2"/>
      <scheme val="minor"/>
    </font>
    <font>
      <b/>
      <sz val="12"/>
      <color rgb="FF000000"/>
      <name val="Calibri"/>
      <family val="2"/>
      <scheme val="minor"/>
    </font>
    <font>
      <sz val="12"/>
      <color rgb="FF000000"/>
      <name val="Calibri"/>
      <family val="2"/>
      <scheme val="minor"/>
    </font>
    <font>
      <sz val="12"/>
      <name val="Calibri"/>
      <family val="2"/>
      <scheme val="minor"/>
    </font>
    <font>
      <b/>
      <sz val="14"/>
      <color rgb="FF000000"/>
      <name val="Calibri"/>
      <family val="2"/>
      <scheme val="minor"/>
    </font>
    <font>
      <b/>
      <sz val="11"/>
      <color rgb="FF000000"/>
      <name val="Calibri"/>
      <family val="2"/>
      <scheme val="minor"/>
    </font>
    <font>
      <sz val="8"/>
      <color rgb="FF000000"/>
      <name val="Calibri"/>
      <family val="2"/>
      <scheme val="minor"/>
    </font>
    <font>
      <i/>
      <sz val="11"/>
      <color rgb="FF444444"/>
      <name val="Calibri"/>
      <family val="2"/>
      <charset val="1"/>
      <scheme val="minor"/>
    </font>
    <font>
      <b/>
      <sz val="11"/>
      <name val="Calibri"/>
      <family val="2"/>
      <scheme val="minor"/>
    </font>
    <font>
      <sz val="11"/>
      <color rgb="FF444444"/>
      <name val="Calibri"/>
      <family val="2"/>
      <charset val="1"/>
      <scheme val="minor"/>
    </font>
    <font>
      <u/>
      <sz val="11"/>
      <color theme="10"/>
      <name val="Calibri"/>
      <family val="2"/>
      <scheme val="minor"/>
    </font>
    <font>
      <sz val="11"/>
      <color theme="1"/>
      <name val="Calibri"/>
      <family val="2"/>
      <scheme val="minor"/>
    </font>
    <font>
      <sz val="11"/>
      <color rgb="FF7030A0"/>
      <name val="Calibri"/>
      <family val="2"/>
      <scheme val="minor"/>
    </font>
    <font>
      <sz val="11"/>
      <color rgb="FF5B9BD5"/>
      <name val="Calibri"/>
      <family val="2"/>
      <scheme val="minor"/>
    </font>
    <font>
      <b/>
      <sz val="11"/>
      <color rgb="FF7030A0"/>
      <name val="Calibri"/>
      <family val="2"/>
      <scheme val="minor"/>
    </font>
    <font>
      <b/>
      <sz val="11"/>
      <color rgb="FFFF0000"/>
      <name val="Calibri"/>
      <family val="2"/>
      <scheme val="minor"/>
    </font>
    <font>
      <sz val="11"/>
      <color rgb="FF00B050"/>
      <name val="Calibri"/>
      <family val="2"/>
      <scheme val="minor"/>
    </font>
    <font>
      <u/>
      <sz val="11"/>
      <color rgb="FF0563C1"/>
      <name val="Calibri"/>
      <family val="2"/>
      <scheme val="minor"/>
    </font>
    <font>
      <b/>
      <sz val="11"/>
      <color rgb="FFFFFFFF"/>
      <name val="Calibri"/>
      <family val="2"/>
      <scheme val="minor"/>
    </font>
    <font>
      <sz val="11"/>
      <color rgb="FF548235"/>
      <name val="Calibri"/>
      <family val="2"/>
      <scheme val="minor"/>
    </font>
    <font>
      <b/>
      <i/>
      <sz val="11"/>
      <color rgb="FF7030A0"/>
      <name val="Calibri"/>
      <family val="2"/>
      <scheme val="minor"/>
    </font>
    <font>
      <b/>
      <sz val="10"/>
      <color rgb="FF222222"/>
      <name val="Arial"/>
      <family val="2"/>
    </font>
    <font>
      <sz val="10"/>
      <color rgb="FF222222"/>
      <name val="Arial"/>
      <family val="2"/>
    </font>
    <font>
      <i/>
      <sz val="10"/>
      <color rgb="FF222222"/>
      <name val="Arial"/>
      <family val="2"/>
    </font>
    <font>
      <b/>
      <sz val="9"/>
      <color rgb="FF222222"/>
      <name val="Arial"/>
      <family val="2"/>
    </font>
    <font>
      <sz val="9"/>
      <color rgb="FF222222"/>
      <name val="Arial"/>
      <family val="2"/>
    </font>
    <font>
      <b/>
      <sz val="11"/>
      <color theme="1"/>
      <name val="Calibri"/>
      <family val="2"/>
      <scheme val="minor"/>
    </font>
    <font>
      <b/>
      <sz val="13"/>
      <color theme="3"/>
      <name val="Calibri"/>
      <family val="2"/>
      <scheme val="minor"/>
    </font>
    <font>
      <sz val="11"/>
      <color theme="1"/>
      <name val="Calibri"/>
      <family val="2"/>
    </font>
    <font>
      <b/>
      <sz val="11"/>
      <color rgb="FFFA7D00"/>
      <name val="Calibri"/>
      <family val="2"/>
      <scheme val="minor"/>
    </font>
    <font>
      <sz val="11"/>
      <color rgb="FF006100"/>
      <name val="Calibri"/>
      <family val="2"/>
      <scheme val="minor"/>
    </font>
    <font>
      <sz val="11"/>
      <color rgb="FF000000"/>
      <name val="Calibri"/>
      <family val="2"/>
    </font>
    <font>
      <sz val="11"/>
      <color rgb="FF444444"/>
      <name val="Calibri"/>
      <family val="2"/>
      <scheme val="minor"/>
    </font>
    <font>
      <sz val="18"/>
      <name val="Arial"/>
      <family val="2"/>
    </font>
    <font>
      <b/>
      <sz val="14"/>
      <color rgb="FFFEFFFE"/>
      <name val="Arial"/>
      <family val="2"/>
    </font>
    <font>
      <sz val="14"/>
      <color rgb="FF333234"/>
      <name val="Arial"/>
      <family val="2"/>
    </font>
    <font>
      <sz val="24"/>
      <color theme="1"/>
      <name val="Calibri Light"/>
      <family val="2"/>
    </font>
    <font>
      <sz val="11"/>
      <color rgb="FF9C5700"/>
      <name val="Calibri"/>
      <family val="2"/>
      <scheme val="minor"/>
    </font>
    <font>
      <sz val="11"/>
      <color theme="2" tint="-9.9978637043366805E-2"/>
      <name val="Calibri"/>
      <family val="2"/>
      <scheme val="minor"/>
    </font>
    <font>
      <i/>
      <sz val="11"/>
      <color theme="1"/>
      <name val="Calibri"/>
      <family val="2"/>
      <scheme val="minor"/>
    </font>
    <font>
      <b/>
      <i/>
      <sz val="11"/>
      <color rgb="FF000000"/>
      <name val="Calibri"/>
      <family val="2"/>
    </font>
    <font>
      <b/>
      <sz val="11"/>
      <name val="Calibri"/>
      <family val="2"/>
    </font>
    <font>
      <sz val="11"/>
      <color rgb="FFFF0000"/>
      <name val="Calibri"/>
      <family val="2"/>
    </font>
    <font>
      <i/>
      <sz val="11"/>
      <color rgb="FF444444"/>
      <name val="Calibri"/>
      <family val="2"/>
    </font>
    <font>
      <sz val="8"/>
      <color rgb="FF000000"/>
      <name val="Calibri"/>
      <family val="2"/>
    </font>
    <font>
      <i/>
      <sz val="11"/>
      <color rgb="FF000000"/>
      <name val="Calibri"/>
      <family val="2"/>
    </font>
    <font>
      <sz val="11"/>
      <color rgb="FF000000"/>
      <name val="Calibri"/>
      <family val="2"/>
    </font>
    <font>
      <b/>
      <sz val="11"/>
      <color rgb="FF000000"/>
      <name val="Calibri"/>
      <family val="2"/>
    </font>
    <font>
      <b/>
      <sz val="15"/>
      <color theme="3"/>
      <name val="Calibri"/>
      <family val="2"/>
      <scheme val="minor"/>
    </font>
  </fonts>
  <fills count="22">
    <fill>
      <patternFill patternType="none"/>
    </fill>
    <fill>
      <patternFill patternType="gray125"/>
    </fill>
    <fill>
      <patternFill patternType="solid">
        <fgColor rgb="FFFCE4D6"/>
        <bgColor rgb="FF000000"/>
      </patternFill>
    </fill>
    <fill>
      <patternFill patternType="solid">
        <fgColor rgb="FFE2EFDA"/>
        <bgColor rgb="FF000000"/>
      </patternFill>
    </fill>
    <fill>
      <patternFill patternType="solid">
        <fgColor rgb="FFEDEDED"/>
        <bgColor rgb="FF000000"/>
      </patternFill>
    </fill>
    <fill>
      <patternFill patternType="solid">
        <fgColor theme="9" tint="0.79998168889431442"/>
        <bgColor indexed="64"/>
      </patternFill>
    </fill>
    <fill>
      <patternFill patternType="solid">
        <fgColor rgb="FFC6E0B4"/>
        <bgColor rgb="FF000000"/>
      </patternFill>
    </fill>
    <fill>
      <patternFill patternType="solid">
        <fgColor rgb="FFA5A5A5"/>
        <bgColor rgb="FFA5A5A5"/>
      </patternFill>
    </fill>
    <fill>
      <patternFill patternType="solid">
        <fgColor rgb="FFEDEDED"/>
        <bgColor rgb="FFEDEDED"/>
      </patternFill>
    </fill>
    <fill>
      <patternFill patternType="solid">
        <fgColor rgb="FFFFFF00"/>
        <bgColor indexed="64"/>
      </patternFill>
    </fill>
    <fill>
      <patternFill patternType="solid">
        <fgColor rgb="FFFFFFFF"/>
        <bgColor indexed="64"/>
      </patternFill>
    </fill>
    <fill>
      <patternFill patternType="solid">
        <fgColor rgb="FFF9F9F9"/>
        <bgColor indexed="64"/>
      </patternFill>
    </fill>
    <fill>
      <patternFill patternType="solid">
        <fgColor rgb="FFF8CBAD"/>
        <bgColor rgb="FF000000"/>
      </patternFill>
    </fill>
    <fill>
      <patternFill patternType="solid">
        <fgColor rgb="FFF2F2F2"/>
      </patternFill>
    </fill>
    <fill>
      <patternFill patternType="solid">
        <fgColor rgb="FFC6EFCE"/>
      </patternFill>
    </fill>
    <fill>
      <patternFill patternType="solid">
        <fgColor rgb="FF00B0B9"/>
        <bgColor indexed="64"/>
      </patternFill>
    </fill>
    <fill>
      <patternFill patternType="solid">
        <fgColor rgb="FFCBE4E6"/>
        <bgColor indexed="64"/>
      </patternFill>
    </fill>
    <fill>
      <patternFill patternType="solid">
        <fgColor rgb="FFE7F2F3"/>
        <bgColor indexed="64"/>
      </patternFill>
    </fill>
    <fill>
      <patternFill patternType="solid">
        <fgColor rgb="FFFFEB9C"/>
      </patternFill>
    </fill>
    <fill>
      <patternFill patternType="solid">
        <fgColor theme="9"/>
        <bgColor indexed="64"/>
      </patternFill>
    </fill>
    <fill>
      <patternFill patternType="solid">
        <fgColor theme="9" tint="0.39997558519241921"/>
        <bgColor indexed="64"/>
      </patternFill>
    </fill>
    <fill>
      <patternFill patternType="solid">
        <fgColor theme="5" tint="0.79998168889431442"/>
        <bgColor indexed="64"/>
      </patternFill>
    </fill>
  </fills>
  <borders count="47">
    <border>
      <left/>
      <right/>
      <top/>
      <bottom/>
      <diagonal/>
    </border>
    <border>
      <left style="double">
        <color rgb="FFED7D31"/>
      </left>
      <right/>
      <top style="double">
        <color rgb="FFED7D31"/>
      </top>
      <bottom/>
      <diagonal/>
    </border>
    <border>
      <left/>
      <right/>
      <top style="double">
        <color rgb="FFED7D31"/>
      </top>
      <bottom/>
      <diagonal/>
    </border>
    <border>
      <left/>
      <right style="double">
        <color rgb="FFED7D31"/>
      </right>
      <top style="double">
        <color rgb="FFED7D31"/>
      </top>
      <bottom/>
      <diagonal/>
    </border>
    <border>
      <left style="double">
        <color rgb="FFED7D31"/>
      </left>
      <right/>
      <top/>
      <bottom/>
      <diagonal/>
    </border>
    <border>
      <left/>
      <right style="double">
        <color rgb="FFED7D31"/>
      </right>
      <top/>
      <bottom/>
      <diagonal/>
    </border>
    <border>
      <left style="medium">
        <color rgb="FFED7D31"/>
      </left>
      <right style="medium">
        <color rgb="FFED7D31"/>
      </right>
      <top style="medium">
        <color rgb="FFED7D31"/>
      </top>
      <bottom style="medium">
        <color rgb="FFED7D31"/>
      </bottom>
      <diagonal/>
    </border>
    <border>
      <left style="medium">
        <color rgb="FF70AD47"/>
      </left>
      <right style="medium">
        <color rgb="FF70AD47"/>
      </right>
      <top style="medium">
        <color rgb="FF70AD47"/>
      </top>
      <bottom style="medium">
        <color rgb="FF70AD47"/>
      </bottom>
      <diagonal/>
    </border>
    <border>
      <left style="double">
        <color rgb="FFED7D31"/>
      </left>
      <right/>
      <top/>
      <bottom style="double">
        <color rgb="FFED7D31"/>
      </bottom>
      <diagonal/>
    </border>
    <border>
      <left/>
      <right/>
      <top/>
      <bottom style="double">
        <color rgb="FFED7D31"/>
      </bottom>
      <diagonal/>
    </border>
    <border>
      <left/>
      <right style="double">
        <color rgb="FFED7D31"/>
      </right>
      <top/>
      <bottom style="double">
        <color rgb="FFED7D31"/>
      </bottom>
      <diagonal/>
    </border>
    <border>
      <left/>
      <right/>
      <top/>
      <bottom style="double">
        <color rgb="FF808080"/>
      </bottom>
      <diagonal/>
    </border>
    <border>
      <left style="double">
        <color rgb="FF808080"/>
      </left>
      <right/>
      <top style="double">
        <color rgb="FF808080"/>
      </top>
      <bottom/>
      <diagonal/>
    </border>
    <border>
      <left/>
      <right/>
      <top style="double">
        <color rgb="FF808080"/>
      </top>
      <bottom/>
      <diagonal/>
    </border>
    <border>
      <left/>
      <right style="double">
        <color rgb="FF808080"/>
      </right>
      <top style="double">
        <color rgb="FF808080"/>
      </top>
      <bottom/>
      <diagonal/>
    </border>
    <border>
      <left style="double">
        <color rgb="FF808080"/>
      </left>
      <right/>
      <top/>
      <bottom/>
      <diagonal/>
    </border>
    <border>
      <left/>
      <right style="double">
        <color rgb="FF808080"/>
      </right>
      <top/>
      <bottom/>
      <diagonal/>
    </border>
    <border>
      <left style="medium">
        <color rgb="FFED7D31"/>
      </left>
      <right style="medium">
        <color rgb="FFED7D31"/>
      </right>
      <top style="medium">
        <color rgb="FFED7D31"/>
      </top>
      <bottom/>
      <diagonal/>
    </border>
    <border>
      <left style="medium">
        <color rgb="FFED7D31"/>
      </left>
      <right style="medium">
        <color rgb="FFED7D31"/>
      </right>
      <top/>
      <bottom/>
      <diagonal/>
    </border>
    <border>
      <left style="medium">
        <color rgb="FFED7D31"/>
      </left>
      <right style="medium">
        <color rgb="FFED7D31"/>
      </right>
      <top/>
      <bottom style="medium">
        <color rgb="FFED7D31"/>
      </bottom>
      <diagonal/>
    </border>
    <border>
      <left style="medium">
        <color rgb="FF70AD47"/>
      </left>
      <right style="medium">
        <color rgb="FF70AD47"/>
      </right>
      <top style="medium">
        <color rgb="FF70AD47"/>
      </top>
      <bottom/>
      <diagonal/>
    </border>
    <border>
      <left style="medium">
        <color rgb="FF70AD47"/>
      </left>
      <right style="medium">
        <color rgb="FF70AD47"/>
      </right>
      <top/>
      <bottom/>
      <diagonal/>
    </border>
    <border>
      <left style="medium">
        <color rgb="FF70AD47"/>
      </left>
      <right style="medium">
        <color rgb="FF70AD47"/>
      </right>
      <top/>
      <bottom style="medium">
        <color rgb="FF70AD47"/>
      </bottom>
      <diagonal/>
    </border>
    <border>
      <left/>
      <right/>
      <top/>
      <bottom style="mediumDashed">
        <color rgb="FFED7D31"/>
      </bottom>
      <diagonal/>
    </border>
    <border>
      <left style="double">
        <color rgb="FF808080"/>
      </left>
      <right style="mediumDashed">
        <color rgb="FFED7D31"/>
      </right>
      <top/>
      <bottom/>
      <diagonal/>
    </border>
    <border>
      <left/>
      <right style="mediumDashed">
        <color rgb="FFED7D31"/>
      </right>
      <top style="mediumDashed">
        <color rgb="FFED7D31"/>
      </top>
      <bottom style="mediumDashed">
        <color rgb="FFED7D31"/>
      </bottom>
      <diagonal/>
    </border>
    <border>
      <left style="thin">
        <color rgb="FFC9C9C9"/>
      </left>
      <right/>
      <top style="thin">
        <color rgb="FFC9C9C9"/>
      </top>
      <bottom style="thin">
        <color rgb="FFC9C9C9"/>
      </bottom>
      <diagonal/>
    </border>
    <border>
      <left/>
      <right/>
      <top style="thin">
        <color rgb="FFC9C9C9"/>
      </top>
      <bottom style="thin">
        <color rgb="FFC9C9C9"/>
      </bottom>
      <diagonal/>
    </border>
    <border>
      <left/>
      <right style="thin">
        <color rgb="FFC9C9C9"/>
      </right>
      <top style="thin">
        <color rgb="FFC9C9C9"/>
      </top>
      <bottom style="thin">
        <color rgb="FFC9C9C9"/>
      </bottom>
      <diagonal/>
    </border>
    <border>
      <left/>
      <right/>
      <top style="thin">
        <color rgb="FF222222"/>
      </top>
      <bottom style="thin">
        <color rgb="FF222222"/>
      </bottom>
      <diagonal/>
    </border>
    <border>
      <left/>
      <right/>
      <top style="thin">
        <color rgb="FF222222"/>
      </top>
      <bottom/>
      <diagonal/>
    </border>
    <border>
      <left/>
      <right/>
      <top/>
      <bottom style="thin">
        <color rgb="FF222222"/>
      </bottom>
      <diagonal/>
    </border>
    <border>
      <left/>
      <right/>
      <top style="thin">
        <color rgb="FF000000"/>
      </top>
      <bottom style="thin">
        <color rgb="FF000000"/>
      </bottom>
      <diagonal/>
    </border>
    <border>
      <left/>
      <right/>
      <top/>
      <bottom style="thin">
        <color rgb="FF000000"/>
      </bottom>
      <diagonal/>
    </border>
    <border>
      <left style="medium">
        <color rgb="FF000000"/>
      </left>
      <right style="medium">
        <color rgb="FF000000"/>
      </right>
      <top/>
      <bottom/>
      <diagonal/>
    </border>
    <border>
      <left/>
      <right/>
      <top/>
      <bottom style="thick">
        <color theme="4" tint="0.499984740745262"/>
      </bottom>
      <diagonal/>
    </border>
    <border>
      <left style="thin">
        <color theme="6" tint="0.39997558519241921"/>
      </left>
      <right/>
      <top style="thin">
        <color theme="6" tint="0.39997558519241921"/>
      </top>
      <bottom style="thin">
        <color theme="6" tint="0.39997558519241921"/>
      </bottom>
      <diagonal/>
    </border>
    <border>
      <left/>
      <right/>
      <top style="thin">
        <color theme="6" tint="0.39997558519241921"/>
      </top>
      <bottom style="thin">
        <color theme="6" tint="0.39997558519241921"/>
      </bottom>
      <diagonal/>
    </border>
    <border>
      <left/>
      <right style="thin">
        <color theme="6" tint="0.39997558519241921"/>
      </right>
      <top style="thin">
        <color theme="6" tint="0.39997558519241921"/>
      </top>
      <bottom style="thin">
        <color theme="6" tint="0.39997558519241921"/>
      </bottom>
      <diagonal/>
    </border>
    <border>
      <left style="thin">
        <color rgb="FF7F7F7F"/>
      </left>
      <right style="thin">
        <color rgb="FF7F7F7F"/>
      </right>
      <top style="thin">
        <color rgb="FF7F7F7F"/>
      </top>
      <bottom style="thin">
        <color rgb="FF7F7F7F"/>
      </bottom>
      <diagonal/>
    </border>
    <border>
      <left style="medium">
        <color rgb="FFFEFFFE"/>
      </left>
      <right style="medium">
        <color rgb="FFFEFFFE"/>
      </right>
      <top style="medium">
        <color rgb="FFFEFFFE"/>
      </top>
      <bottom style="thick">
        <color rgb="FFFEFFFE"/>
      </bottom>
      <diagonal/>
    </border>
    <border>
      <left style="medium">
        <color rgb="FFFEFFFE"/>
      </left>
      <right style="medium">
        <color rgb="FFFEFFFE"/>
      </right>
      <top style="thick">
        <color rgb="FFFEFFFE"/>
      </top>
      <bottom/>
      <diagonal/>
    </border>
    <border>
      <left style="medium">
        <color rgb="FFFEFFFE"/>
      </left>
      <right style="medium">
        <color rgb="FFFEFFFE"/>
      </right>
      <top/>
      <bottom/>
      <diagonal/>
    </border>
    <border>
      <left style="medium">
        <color rgb="FFFEFFFE"/>
      </left>
      <right style="medium">
        <color rgb="FFFEFFFE"/>
      </right>
      <top/>
      <bottom style="medium">
        <color rgb="FFFEFFFE"/>
      </bottom>
      <diagonal/>
    </border>
    <border>
      <left style="medium">
        <color rgb="FFFEFFFE"/>
      </left>
      <right style="medium">
        <color rgb="FFFEFFFE"/>
      </right>
      <top style="medium">
        <color rgb="FFFEFFFE"/>
      </top>
      <bottom style="medium">
        <color rgb="FFFEFFFE"/>
      </bottom>
      <diagonal/>
    </border>
    <border>
      <left style="medium">
        <color rgb="FFFEFFFE"/>
      </left>
      <right style="medium">
        <color rgb="FFFEFFFE"/>
      </right>
      <top style="medium">
        <color rgb="FFFEFFFE"/>
      </top>
      <bottom/>
      <diagonal/>
    </border>
    <border>
      <left/>
      <right/>
      <top/>
      <bottom style="thick">
        <color theme="4"/>
      </bottom>
      <diagonal/>
    </border>
  </borders>
  <cellStyleXfs count="9">
    <xf numFmtId="0" fontId="0" fillId="0" borderId="0"/>
    <xf numFmtId="0" fontId="17" fillId="0" borderId="0" applyNumberFormat="0" applyFill="0" applyBorder="0" applyAlignment="0" applyProtection="0"/>
    <xf numFmtId="0" fontId="18" fillId="0" borderId="0"/>
    <xf numFmtId="0" fontId="34" fillId="0" borderId="35" applyNumberFormat="0" applyFill="0" applyAlignment="0" applyProtection="0"/>
    <xf numFmtId="0" fontId="36" fillId="13" borderId="39" applyNumberFormat="0" applyAlignment="0" applyProtection="0"/>
    <xf numFmtId="0" fontId="37" fillId="14" borderId="0" applyNumberFormat="0" applyBorder="0" applyAlignment="0" applyProtection="0"/>
    <xf numFmtId="0" fontId="44" fillId="18" borderId="0" applyNumberFormat="0" applyBorder="0" applyAlignment="0" applyProtection="0"/>
    <xf numFmtId="0" fontId="55" fillId="0" borderId="46" applyNumberFormat="0" applyFill="0" applyAlignment="0" applyProtection="0"/>
    <xf numFmtId="9" fontId="18" fillId="0" borderId="0" applyFont="0" applyFill="0" applyBorder="0" applyAlignment="0" applyProtection="0"/>
  </cellStyleXfs>
  <cellXfs count="257">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0" borderId="1" xfId="0" applyFont="1" applyBorder="1"/>
    <xf numFmtId="0" fontId="4" fillId="0" borderId="2" xfId="0" applyFont="1" applyBorder="1"/>
    <xf numFmtId="0" fontId="4" fillId="0" borderId="3" xfId="0" applyFont="1" applyBorder="1"/>
    <xf numFmtId="0" fontId="3" fillId="0" borderId="4" xfId="0" applyFont="1" applyBorder="1"/>
    <xf numFmtId="0" fontId="4" fillId="0" borderId="5" xfId="0" applyFont="1" applyBorder="1"/>
    <xf numFmtId="0" fontId="4" fillId="0" borderId="6" xfId="0" applyFont="1" applyBorder="1"/>
    <xf numFmtId="0" fontId="2" fillId="0" borderId="0" xfId="0" applyFont="1" applyAlignment="1">
      <alignment horizontal="center"/>
    </xf>
    <xf numFmtId="0" fontId="2" fillId="0" borderId="7" xfId="0" applyFont="1" applyBorder="1"/>
    <xf numFmtId="0" fontId="2" fillId="2" borderId="0" xfId="0" applyFont="1" applyFill="1"/>
    <xf numFmtId="0" fontId="3" fillId="0" borderId="8" xfId="0" applyFont="1" applyBorder="1"/>
    <xf numFmtId="0" fontId="4" fillId="0" borderId="9" xfId="0" applyFont="1" applyBorder="1"/>
    <xf numFmtId="0" fontId="4" fillId="0" borderId="10" xfId="0" applyFont="1" applyBorder="1"/>
    <xf numFmtId="0" fontId="7" fillId="0" borderId="0" xfId="0" applyFont="1"/>
    <xf numFmtId="0" fontId="2" fillId="0" borderId="11" xfId="0" applyFont="1" applyBorder="1"/>
    <xf numFmtId="0" fontId="8" fillId="0" borderId="12" xfId="0" applyFont="1" applyBorder="1"/>
    <xf numFmtId="0" fontId="9" fillId="0" borderId="13" xfId="0" applyFont="1" applyBorder="1"/>
    <xf numFmtId="0" fontId="8" fillId="0" borderId="13" xfId="0" applyFont="1" applyBorder="1"/>
    <xf numFmtId="0" fontId="10" fillId="0" borderId="13" xfId="0" applyFont="1" applyBorder="1"/>
    <xf numFmtId="0" fontId="9" fillId="0" borderId="14" xfId="0" applyFont="1" applyBorder="1"/>
    <xf numFmtId="9" fontId="11" fillId="0" borderId="13" xfId="0" applyNumberFormat="1" applyFont="1" applyBorder="1"/>
    <xf numFmtId="9" fontId="11" fillId="0" borderId="0" xfId="0" applyNumberFormat="1" applyFont="1"/>
    <xf numFmtId="0" fontId="2" fillId="3" borderId="15" xfId="0" applyFont="1" applyFill="1" applyBorder="1"/>
    <xf numFmtId="0" fontId="2" fillId="3" borderId="0" xfId="0" applyFont="1" applyFill="1" applyAlignment="1">
      <alignment horizontal="center"/>
    </xf>
    <xf numFmtId="0" fontId="2" fillId="3" borderId="0" xfId="0" applyFont="1" applyFill="1"/>
    <xf numFmtId="0" fontId="3" fillId="3" borderId="15" xfId="0" applyFont="1" applyFill="1" applyBorder="1" applyAlignment="1">
      <alignment horizontal="center"/>
    </xf>
    <xf numFmtId="0" fontId="4" fillId="3" borderId="0" xfId="0" applyFont="1" applyFill="1" applyAlignment="1">
      <alignment horizontal="center"/>
    </xf>
    <xf numFmtId="0" fontId="2" fillId="3" borderId="16" xfId="0" applyFont="1" applyFill="1" applyBorder="1" applyAlignment="1">
      <alignment horizontal="center"/>
    </xf>
    <xf numFmtId="0" fontId="12" fillId="0" borderId="15" xfId="0" applyFont="1" applyBorder="1"/>
    <xf numFmtId="0" fontId="12" fillId="0" borderId="0" xfId="0" applyFont="1"/>
    <xf numFmtId="0" fontId="3" fillId="0" borderId="15" xfId="0" applyFont="1" applyBorder="1"/>
    <xf numFmtId="0" fontId="2" fillId="0" borderId="16" xfId="0" applyFont="1" applyBorder="1"/>
    <xf numFmtId="0" fontId="2" fillId="0" borderId="15" xfId="0" applyFont="1" applyBorder="1"/>
    <xf numFmtId="0" fontId="4" fillId="2" borderId="0" xfId="0" applyFont="1" applyFill="1"/>
    <xf numFmtId="0" fontId="13" fillId="0" borderId="0" xfId="0" applyFont="1"/>
    <xf numFmtId="0" fontId="4" fillId="0" borderId="17" xfId="0" applyFont="1" applyBorder="1"/>
    <xf numFmtId="9" fontId="2" fillId="0" borderId="0" xfId="0" applyNumberFormat="1" applyFont="1"/>
    <xf numFmtId="0" fontId="4" fillId="0" borderId="18" xfId="0" applyFont="1" applyBorder="1"/>
    <xf numFmtId="0" fontId="17" fillId="0" borderId="0" xfId="1"/>
    <xf numFmtId="0" fontId="4" fillId="0" borderId="19" xfId="0" applyFont="1" applyBorder="1"/>
    <xf numFmtId="0" fontId="14" fillId="0" borderId="0" xfId="0" applyFont="1"/>
    <xf numFmtId="0" fontId="4" fillId="0" borderId="20" xfId="0" applyFont="1" applyBorder="1"/>
    <xf numFmtId="0" fontId="4" fillId="0" borderId="21" xfId="0" applyFont="1" applyBorder="1"/>
    <xf numFmtId="0" fontId="4" fillId="0" borderId="22" xfId="0" applyFont="1" applyBorder="1"/>
    <xf numFmtId="0" fontId="2" fillId="0" borderId="20" xfId="0" applyFont="1" applyBorder="1"/>
    <xf numFmtId="0" fontId="2" fillId="0" borderId="21" xfId="0" applyFont="1" applyBorder="1"/>
    <xf numFmtId="0" fontId="2" fillId="0" borderId="22" xfId="0" applyFont="1" applyBorder="1"/>
    <xf numFmtId="0" fontId="2" fillId="0" borderId="17" xfId="0" applyFont="1" applyBorder="1"/>
    <xf numFmtId="0" fontId="2" fillId="0" borderId="18" xfId="0" applyFont="1" applyBorder="1"/>
    <xf numFmtId="0" fontId="2" fillId="0" borderId="19" xfId="0" applyFont="1" applyBorder="1"/>
    <xf numFmtId="0" fontId="1" fillId="0" borderId="0" xfId="0" applyFont="1"/>
    <xf numFmtId="0" fontId="1" fillId="0" borderId="15" xfId="0" applyFont="1" applyBorder="1"/>
    <xf numFmtId="0" fontId="4" fillId="0" borderId="23" xfId="0" applyFont="1" applyBorder="1"/>
    <xf numFmtId="0" fontId="3" fillId="0" borderId="24" xfId="0" applyFont="1" applyBorder="1"/>
    <xf numFmtId="0" fontId="4" fillId="2" borderId="25" xfId="0" applyFont="1" applyFill="1" applyBorder="1"/>
    <xf numFmtId="0" fontId="2" fillId="0" borderId="6" xfId="0" applyFont="1" applyBorder="1"/>
    <xf numFmtId="0" fontId="4" fillId="2" borderId="6" xfId="0" applyFont="1" applyFill="1" applyBorder="1"/>
    <xf numFmtId="0" fontId="4" fillId="2" borderId="19" xfId="0" applyFont="1" applyFill="1" applyBorder="1"/>
    <xf numFmtId="0" fontId="6" fillId="0" borderId="0" xfId="0" applyFont="1"/>
    <xf numFmtId="0" fontId="15" fillId="0" borderId="0" xfId="0" applyFont="1"/>
    <xf numFmtId="0" fontId="6" fillId="0" borderId="15" xfId="0" applyFont="1" applyBorder="1"/>
    <xf numFmtId="10" fontId="2" fillId="0" borderId="0" xfId="0" applyNumberFormat="1" applyFont="1"/>
    <xf numFmtId="0" fontId="12" fillId="3" borderId="15" xfId="0" applyFont="1" applyFill="1" applyBorder="1"/>
    <xf numFmtId="0" fontId="3" fillId="3" borderId="15" xfId="0" applyFont="1" applyFill="1" applyBorder="1"/>
    <xf numFmtId="0" fontId="4" fillId="3" borderId="0" xfId="0" applyFont="1" applyFill="1"/>
    <xf numFmtId="0" fontId="2" fillId="3" borderId="16" xfId="0" applyFont="1" applyFill="1" applyBorder="1"/>
    <xf numFmtId="9" fontId="2" fillId="0" borderId="0" xfId="0" applyNumberFormat="1" applyFont="1" applyAlignment="1">
      <alignment wrapText="1"/>
    </xf>
    <xf numFmtId="0" fontId="7" fillId="0" borderId="15" xfId="0" applyFont="1" applyBorder="1"/>
    <xf numFmtId="0" fontId="16" fillId="0" borderId="17" xfId="0" applyFont="1" applyBorder="1"/>
    <xf numFmtId="0" fontId="2" fillId="0" borderId="13" xfId="0" applyFont="1" applyBorder="1"/>
    <xf numFmtId="9" fontId="16" fillId="0" borderId="0" xfId="0" applyNumberFormat="1" applyFont="1"/>
    <xf numFmtId="0" fontId="2" fillId="0" borderId="0" xfId="0" applyFont="1" applyAlignment="1">
      <alignment wrapText="1"/>
    </xf>
    <xf numFmtId="0" fontId="12" fillId="0" borderId="0" xfId="0" applyFont="1" applyAlignment="1">
      <alignment wrapText="1"/>
    </xf>
    <xf numFmtId="0" fontId="2" fillId="4" borderId="0" xfId="0" applyFont="1" applyFill="1"/>
    <xf numFmtId="2" fontId="2" fillId="0" borderId="16" xfId="0" applyNumberFormat="1" applyFont="1" applyBorder="1"/>
    <xf numFmtId="9" fontId="4" fillId="0" borderId="0" xfId="0" applyNumberFormat="1" applyFont="1"/>
    <xf numFmtId="0" fontId="4" fillId="2" borderId="18" xfId="0" applyFont="1" applyFill="1" applyBorder="1"/>
    <xf numFmtId="2" fontId="4" fillId="0" borderId="17" xfId="0" applyNumberFormat="1" applyFont="1" applyBorder="1"/>
    <xf numFmtId="2" fontId="2" fillId="3" borderId="0" xfId="0" applyNumberFormat="1" applyFont="1" applyFill="1" applyAlignment="1">
      <alignment horizontal="center"/>
    </xf>
    <xf numFmtId="2" fontId="2" fillId="0" borderId="0" xfId="0" applyNumberFormat="1" applyFont="1"/>
    <xf numFmtId="2" fontId="0" fillId="0" borderId="0" xfId="0" applyNumberFormat="1"/>
    <xf numFmtId="2" fontId="2" fillId="3" borderId="16" xfId="0" applyNumberFormat="1" applyFont="1" applyFill="1" applyBorder="1" applyAlignment="1">
      <alignment horizontal="center"/>
    </xf>
    <xf numFmtId="0" fontId="0" fillId="5" borderId="0" xfId="0" applyFill="1"/>
    <xf numFmtId="0" fontId="6" fillId="6" borderId="0" xfId="0" applyFont="1" applyFill="1" applyAlignment="1">
      <alignment vertical="top" wrapText="1"/>
    </xf>
    <xf numFmtId="0" fontId="0" fillId="0" borderId="0" xfId="0" applyAlignment="1">
      <alignment vertical="top" wrapText="1"/>
    </xf>
    <xf numFmtId="0" fontId="20" fillId="0" borderId="0" xfId="0" applyFont="1" applyAlignment="1">
      <alignment vertical="top" wrapText="1"/>
    </xf>
    <xf numFmtId="0" fontId="23" fillId="0" borderId="0" xfId="0" applyFont="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24" fillId="0" borderId="0" xfId="0" applyFont="1"/>
    <xf numFmtId="0" fontId="17" fillId="0" borderId="0" xfId="1" applyAlignment="1">
      <alignment wrapText="1"/>
    </xf>
    <xf numFmtId="0" fontId="25" fillId="7" borderId="27" xfId="0" applyFont="1" applyFill="1" applyBorder="1" applyAlignment="1">
      <alignment wrapText="1"/>
    </xf>
    <xf numFmtId="0" fontId="25" fillId="7" borderId="28" xfId="0" applyFont="1" applyFill="1" applyBorder="1" applyAlignment="1">
      <alignment wrapText="1"/>
    </xf>
    <xf numFmtId="0" fontId="19" fillId="0" borderId="0" xfId="0" applyFont="1"/>
    <xf numFmtId="11" fontId="0" fillId="0" borderId="0" xfId="0" applyNumberFormat="1"/>
    <xf numFmtId="0" fontId="1" fillId="0" borderId="0" xfId="0" applyFont="1" applyAlignment="1">
      <alignment vertical="top"/>
    </xf>
    <xf numFmtId="0" fontId="16" fillId="0" borderId="0" xfId="0" applyFont="1" applyAlignment="1">
      <alignment vertical="top" wrapText="1"/>
    </xf>
    <xf numFmtId="9" fontId="4" fillId="0" borderId="17" xfId="0" applyNumberFormat="1" applyFont="1" applyBorder="1"/>
    <xf numFmtId="9" fontId="4" fillId="0" borderId="20" xfId="0" applyNumberFormat="1" applyFont="1" applyBorder="1"/>
    <xf numFmtId="9" fontId="2" fillId="0" borderId="20" xfId="0" applyNumberFormat="1" applyFont="1" applyBorder="1"/>
    <xf numFmtId="9" fontId="2" fillId="0" borderId="17" xfId="0" applyNumberFormat="1" applyFont="1" applyBorder="1"/>
    <xf numFmtId="9" fontId="4" fillId="0" borderId="18" xfId="0" applyNumberFormat="1" applyFont="1" applyBorder="1"/>
    <xf numFmtId="9" fontId="4" fillId="2" borderId="19" xfId="0" applyNumberFormat="1" applyFont="1" applyFill="1" applyBorder="1"/>
    <xf numFmtId="9" fontId="4" fillId="0" borderId="19" xfId="0" applyNumberFormat="1" applyFont="1" applyBorder="1"/>
    <xf numFmtId="9" fontId="4" fillId="2" borderId="0" xfId="0" applyNumberFormat="1" applyFont="1" applyFill="1"/>
    <xf numFmtId="10" fontId="4" fillId="0" borderId="17" xfId="0" applyNumberFormat="1" applyFont="1" applyBorder="1"/>
    <xf numFmtId="9" fontId="4" fillId="2" borderId="6" xfId="0" applyNumberFormat="1" applyFont="1" applyFill="1" applyBorder="1"/>
    <xf numFmtId="0" fontId="17" fillId="0" borderId="0" xfId="1" applyAlignment="1">
      <alignment vertical="center"/>
    </xf>
    <xf numFmtId="0" fontId="2" fillId="0" borderId="0" xfId="0" applyFont="1" applyAlignment="1">
      <alignment horizontal="left" vertical="center" indent="1"/>
    </xf>
    <xf numFmtId="0" fontId="2" fillId="0" borderId="0" xfId="0" applyFont="1" applyAlignment="1">
      <alignment horizontal="left" vertical="center" indent="2"/>
    </xf>
    <xf numFmtId="0" fontId="31" fillId="10" borderId="29" xfId="0" applyFont="1" applyFill="1" applyBorder="1" applyAlignment="1">
      <alignment horizontal="center" vertical="center" wrapText="1"/>
    </xf>
    <xf numFmtId="0" fontId="32" fillId="10" borderId="29" xfId="0" applyFont="1" applyFill="1" applyBorder="1" applyAlignment="1">
      <alignment horizontal="center" vertical="center" wrapText="1"/>
    </xf>
    <xf numFmtId="0" fontId="32" fillId="10" borderId="30" xfId="0" applyFont="1" applyFill="1" applyBorder="1" applyAlignment="1">
      <alignment horizontal="center" vertical="center" wrapText="1"/>
    </xf>
    <xf numFmtId="0" fontId="32" fillId="10" borderId="31" xfId="0" applyFont="1" applyFill="1" applyBorder="1" applyAlignment="1">
      <alignment horizontal="center" vertical="center" wrapText="1"/>
    </xf>
    <xf numFmtId="0" fontId="17" fillId="0" borderId="0" xfId="1" applyAlignment="1">
      <alignment horizontal="justify" vertical="center" wrapText="1"/>
    </xf>
    <xf numFmtId="0" fontId="17" fillId="0" borderId="0" xfId="1" applyAlignment="1">
      <alignment horizontal="justify" vertical="center"/>
    </xf>
    <xf numFmtId="0" fontId="28" fillId="10" borderId="32" xfId="0" applyFont="1" applyFill="1" applyBorder="1" applyAlignment="1">
      <alignment horizontal="center" vertical="center" wrapText="1"/>
    </xf>
    <xf numFmtId="0" fontId="29" fillId="10" borderId="33" xfId="0" applyFont="1" applyFill="1" applyBorder="1" applyAlignment="1">
      <alignment horizontal="center" vertical="center" wrapText="1"/>
    </xf>
    <xf numFmtId="0" fontId="29" fillId="11" borderId="33" xfId="0" applyFont="1" applyFill="1" applyBorder="1" applyAlignment="1">
      <alignment horizontal="center" vertical="center" wrapText="1"/>
    </xf>
    <xf numFmtId="164" fontId="0" fillId="0" borderId="0" xfId="0" applyNumberFormat="1"/>
    <xf numFmtId="0" fontId="2" fillId="0" borderId="0" xfId="0" applyFont="1" applyAlignment="1">
      <alignment horizontal="left"/>
    </xf>
    <xf numFmtId="0" fontId="2" fillId="0" borderId="0" xfId="0" applyFont="1" applyAlignment="1">
      <alignment horizontal="left" vertical="top"/>
    </xf>
    <xf numFmtId="0" fontId="26" fillId="0" borderId="0" xfId="0" applyFont="1"/>
    <xf numFmtId="0" fontId="2" fillId="0" borderId="0" xfId="0" applyFont="1" applyAlignment="1">
      <alignment vertical="top" wrapText="1"/>
    </xf>
    <xf numFmtId="0" fontId="19" fillId="0" borderId="0" xfId="0" applyFont="1" applyAlignment="1">
      <alignment vertical="top" wrapText="1"/>
    </xf>
    <xf numFmtId="0" fontId="22" fillId="0" borderId="0" xfId="0" applyFont="1" applyAlignment="1">
      <alignment vertical="top" wrapText="1"/>
    </xf>
    <xf numFmtId="3" fontId="0" fillId="0" borderId="0" xfId="0" applyNumberFormat="1"/>
    <xf numFmtId="0" fontId="33" fillId="0" borderId="0" xfId="0" applyFont="1"/>
    <xf numFmtId="0" fontId="4" fillId="12" borderId="0" xfId="0" applyFont="1" applyFill="1"/>
    <xf numFmtId="0" fontId="35" fillId="0" borderId="36" xfId="0" applyFont="1" applyBorder="1" applyAlignment="1">
      <alignment wrapText="1"/>
    </xf>
    <xf numFmtId="0" fontId="35" fillId="0" borderId="37" xfId="0" applyFont="1" applyBorder="1" applyAlignment="1">
      <alignment wrapText="1"/>
    </xf>
    <xf numFmtId="0" fontId="35" fillId="0" borderId="38" xfId="0" applyFont="1" applyBorder="1" applyAlignment="1">
      <alignment wrapText="1"/>
    </xf>
    <xf numFmtId="0" fontId="34" fillId="0" borderId="35" xfId="3"/>
    <xf numFmtId="0" fontId="0" fillId="0" borderId="0" xfId="0" applyAlignment="1">
      <alignment wrapText="1"/>
    </xf>
    <xf numFmtId="1" fontId="0" fillId="0" borderId="0" xfId="0" applyNumberFormat="1"/>
    <xf numFmtId="0" fontId="2" fillId="8" borderId="26" xfId="0" applyFont="1" applyFill="1" applyBorder="1" applyAlignment="1">
      <alignment wrapText="1"/>
    </xf>
    <xf numFmtId="0" fontId="2" fillId="8" borderId="27" xfId="0" applyFont="1" applyFill="1" applyBorder="1" applyAlignment="1">
      <alignment wrapText="1"/>
    </xf>
    <xf numFmtId="0" fontId="2" fillId="8" borderId="28" xfId="0" applyFont="1" applyFill="1" applyBorder="1" applyAlignment="1">
      <alignment wrapText="1"/>
    </xf>
    <xf numFmtId="0" fontId="2" fillId="0" borderId="26" xfId="0" applyFont="1" applyBorder="1" applyAlignment="1">
      <alignment wrapText="1"/>
    </xf>
    <xf numFmtId="0" fontId="2" fillId="0" borderId="27" xfId="0" applyFont="1" applyBorder="1" applyAlignment="1">
      <alignment wrapText="1"/>
    </xf>
    <xf numFmtId="0" fontId="2" fillId="0" borderId="28" xfId="0" applyFont="1" applyBorder="1" applyAlignment="1">
      <alignment wrapText="1"/>
    </xf>
    <xf numFmtId="0" fontId="20" fillId="0" borderId="0" xfId="0" applyFont="1"/>
    <xf numFmtId="20" fontId="0" fillId="0" borderId="0" xfId="0" applyNumberFormat="1"/>
    <xf numFmtId="0" fontId="36" fillId="13" borderId="39" xfId="4"/>
    <xf numFmtId="0" fontId="22" fillId="13" borderId="39" xfId="4" applyFont="1"/>
    <xf numFmtId="0" fontId="37" fillId="14" borderId="0" xfId="5"/>
    <xf numFmtId="164" fontId="37" fillId="14" borderId="0" xfId="5" applyNumberFormat="1"/>
    <xf numFmtId="11" fontId="37" fillId="14" borderId="0" xfId="5" applyNumberFormat="1"/>
    <xf numFmtId="0" fontId="17" fillId="0" borderId="0" xfId="1" applyNumberFormat="1" applyAlignment="1">
      <alignment wrapText="1"/>
    </xf>
    <xf numFmtId="2" fontId="0" fillId="0" borderId="0" xfId="0" applyNumberFormat="1" applyAlignment="1">
      <alignment wrapText="1"/>
    </xf>
    <xf numFmtId="1" fontId="0" fillId="0" borderId="0" xfId="0" applyNumberFormat="1" applyAlignment="1">
      <alignment wrapText="1"/>
    </xf>
    <xf numFmtId="0" fontId="38" fillId="0" borderId="0" xfId="0" applyFont="1"/>
    <xf numFmtId="0" fontId="9" fillId="0" borderId="0" xfId="0" applyFont="1"/>
    <xf numFmtId="0" fontId="8" fillId="0" borderId="0" xfId="0" applyFont="1"/>
    <xf numFmtId="0" fontId="8" fillId="0" borderId="15" xfId="0" applyFont="1" applyBorder="1"/>
    <xf numFmtId="0" fontId="8" fillId="0" borderId="0" xfId="0" applyFont="1" applyAlignment="1">
      <alignment horizontal="center"/>
    </xf>
    <xf numFmtId="165" fontId="0" fillId="0" borderId="0" xfId="0" applyNumberFormat="1"/>
    <xf numFmtId="0" fontId="3" fillId="3" borderId="0" xfId="0" applyFont="1" applyFill="1" applyAlignment="1">
      <alignment horizontal="center"/>
    </xf>
    <xf numFmtId="0" fontId="12" fillId="3" borderId="0" xfId="0" applyFont="1" applyFill="1" applyAlignment="1">
      <alignment horizontal="center"/>
    </xf>
    <xf numFmtId="11" fontId="37" fillId="0" borderId="0" xfId="5" applyNumberFormat="1" applyFill="1"/>
    <xf numFmtId="0" fontId="37" fillId="0" borderId="0" xfId="5" applyFill="1"/>
    <xf numFmtId="11" fontId="1" fillId="0" borderId="0" xfId="0" applyNumberFormat="1" applyFont="1"/>
    <xf numFmtId="2" fontId="1" fillId="0" borderId="0" xfId="0" applyNumberFormat="1" applyFont="1"/>
    <xf numFmtId="0" fontId="39" fillId="0" borderId="34" xfId="0" applyFont="1" applyBorder="1"/>
    <xf numFmtId="0" fontId="40" fillId="15" borderId="40" xfId="0" applyFont="1" applyFill="1" applyBorder="1" applyAlignment="1">
      <alignment vertical="top" wrapText="1"/>
    </xf>
    <xf numFmtId="0" fontId="41" fillId="15" borderId="40" xfId="0" applyFont="1" applyFill="1" applyBorder="1" applyAlignment="1">
      <alignment horizontal="left" vertical="center" wrapText="1" readingOrder="1"/>
    </xf>
    <xf numFmtId="0" fontId="42" fillId="16" borderId="41" xfId="0" applyFont="1" applyFill="1" applyBorder="1" applyAlignment="1">
      <alignment horizontal="left" vertical="center" wrapText="1" readingOrder="1"/>
    </xf>
    <xf numFmtId="0" fontId="42" fillId="16" borderId="42" xfId="0" applyFont="1" applyFill="1" applyBorder="1" applyAlignment="1">
      <alignment horizontal="left" vertical="center" wrapText="1" readingOrder="1"/>
    </xf>
    <xf numFmtId="0" fontId="42" fillId="16" borderId="43" xfId="0" applyFont="1" applyFill="1" applyBorder="1" applyAlignment="1">
      <alignment horizontal="left" vertical="center" wrapText="1" readingOrder="1"/>
    </xf>
    <xf numFmtId="0" fontId="42" fillId="17" borderId="44" xfId="0" applyFont="1" applyFill="1" applyBorder="1" applyAlignment="1">
      <alignment horizontal="left" vertical="center" wrapText="1" readingOrder="1"/>
    </xf>
    <xf numFmtId="0" fontId="42" fillId="16" borderId="45" xfId="0" applyFont="1" applyFill="1" applyBorder="1" applyAlignment="1">
      <alignment horizontal="left" vertical="center" wrapText="1" readingOrder="1"/>
    </xf>
    <xf numFmtId="0" fontId="0" fillId="16" borderId="43" xfId="0" applyFill="1" applyBorder="1" applyAlignment="1">
      <alignment vertical="top" wrapText="1"/>
    </xf>
    <xf numFmtId="9" fontId="42" fillId="17" borderId="44" xfId="0" applyNumberFormat="1" applyFont="1" applyFill="1" applyBorder="1" applyAlignment="1">
      <alignment horizontal="left" vertical="center" wrapText="1" readingOrder="1"/>
    </xf>
    <xf numFmtId="0" fontId="42" fillId="16" borderId="44" xfId="0" applyFont="1" applyFill="1" applyBorder="1" applyAlignment="1">
      <alignment horizontal="left" vertical="center" wrapText="1" readingOrder="1"/>
    </xf>
    <xf numFmtId="0" fontId="0" fillId="9" borderId="0" xfId="0" applyFill="1"/>
    <xf numFmtId="0" fontId="33" fillId="0" borderId="0" xfId="0" applyFont="1" applyAlignment="1">
      <alignment wrapText="1"/>
    </xf>
    <xf numFmtId="2" fontId="33" fillId="0" borderId="0" xfId="0" applyNumberFormat="1" applyFont="1"/>
    <xf numFmtId="167" fontId="0" fillId="0" borderId="0" xfId="0" applyNumberFormat="1"/>
    <xf numFmtId="11" fontId="0" fillId="0" borderId="0" xfId="0" applyNumberFormat="1" applyAlignment="1">
      <alignment wrapText="1"/>
    </xf>
    <xf numFmtId="0" fontId="0" fillId="0" borderId="0" xfId="0" applyAlignment="1">
      <alignment vertical="center"/>
    </xf>
    <xf numFmtId="0" fontId="43" fillId="0" borderId="0" xfId="0" applyFont="1" applyAlignment="1">
      <alignment vertical="center"/>
    </xf>
    <xf numFmtId="0" fontId="17" fillId="0" borderId="0" xfId="1" quotePrefix="1"/>
    <xf numFmtId="0" fontId="1" fillId="0" borderId="0" xfId="0" applyFont="1" applyAlignment="1">
      <alignment wrapText="1"/>
    </xf>
    <xf numFmtId="0" fontId="44" fillId="18" borderId="0" xfId="6"/>
    <xf numFmtId="1" fontId="44" fillId="18" borderId="0" xfId="6" applyNumberFormat="1"/>
    <xf numFmtId="0" fontId="0" fillId="19" borderId="0" xfId="0" applyFill="1"/>
    <xf numFmtId="0" fontId="45" fillId="0" borderId="0" xfId="0" applyFont="1"/>
    <xf numFmtId="0" fontId="46" fillId="0" borderId="0" xfId="0" applyFont="1"/>
    <xf numFmtId="0" fontId="47" fillId="0" borderId="15" xfId="0" applyFont="1" applyBorder="1"/>
    <xf numFmtId="0" fontId="48" fillId="0" borderId="0" xfId="0" applyFont="1"/>
    <xf numFmtId="0" fontId="47" fillId="0" borderId="0" xfId="0" applyFont="1"/>
    <xf numFmtId="0" fontId="49" fillId="0" borderId="15" xfId="0" applyFont="1" applyBorder="1"/>
    <xf numFmtId="0" fontId="50" fillId="0" borderId="0" xfId="0" applyFont="1"/>
    <xf numFmtId="0" fontId="51" fillId="0" borderId="0" xfId="0" applyFont="1"/>
    <xf numFmtId="0" fontId="52" fillId="0" borderId="0" xfId="0" applyFont="1"/>
    <xf numFmtId="0" fontId="53" fillId="2" borderId="0" xfId="0" applyFont="1" applyFill="1"/>
    <xf numFmtId="0" fontId="53" fillId="0" borderId="15" xfId="0" applyFont="1" applyBorder="1"/>
    <xf numFmtId="0" fontId="54" fillId="0" borderId="0" xfId="0" applyFont="1"/>
    <xf numFmtId="0" fontId="53" fillId="0" borderId="0" xfId="0" applyFont="1"/>
    <xf numFmtId="0" fontId="54" fillId="0" borderId="15" xfId="0" applyFont="1" applyBorder="1"/>
    <xf numFmtId="9" fontId="0" fillId="0" borderId="0" xfId="0" applyNumberFormat="1"/>
    <xf numFmtId="0" fontId="0" fillId="0" borderId="0" xfId="0"/>
    <xf numFmtId="0" fontId="0" fillId="0" borderId="0" xfId="0"/>
    <xf numFmtId="0" fontId="2" fillId="0" borderId="0" xfId="0" applyFont="1" applyFill="1"/>
    <xf numFmtId="0" fontId="2" fillId="0" borderId="0" xfId="0" applyFont="1" applyFill="1" applyAlignment="1">
      <alignment horizontal="left" vertical="top"/>
    </xf>
    <xf numFmtId="0" fontId="0" fillId="0" borderId="0" xfId="0" applyFill="1"/>
    <xf numFmtId="0" fontId="19" fillId="0" borderId="0" xfId="0" applyFont="1" applyFill="1"/>
    <xf numFmtId="0" fontId="20" fillId="0" borderId="0" xfId="0" applyFont="1" applyFill="1"/>
    <xf numFmtId="0" fontId="0" fillId="0" borderId="0" xfId="0"/>
    <xf numFmtId="0" fontId="0" fillId="0" borderId="0" xfId="0" applyFont="1" applyAlignment="1">
      <alignment wrapText="1"/>
    </xf>
    <xf numFmtId="2" fontId="0" fillId="0" borderId="0" xfId="0" applyNumberFormat="1" applyFont="1"/>
    <xf numFmtId="0" fontId="0" fillId="0" borderId="0" xfId="0" applyFont="1"/>
    <xf numFmtId="0" fontId="0" fillId="0" borderId="0" xfId="0" applyAlignment="1"/>
    <xf numFmtId="0" fontId="0" fillId="0" borderId="0" xfId="0"/>
    <xf numFmtId="1" fontId="36" fillId="13" borderId="39" xfId="4" applyNumberFormat="1" applyAlignment="1">
      <alignment wrapText="1"/>
    </xf>
    <xf numFmtId="0" fontId="0" fillId="0" borderId="0" xfId="0"/>
    <xf numFmtId="0" fontId="4" fillId="20" borderId="0" xfId="0" applyFont="1" applyFill="1"/>
    <xf numFmtId="11" fontId="4" fillId="20" borderId="0" xfId="0" applyNumberFormat="1" applyFont="1" applyFill="1"/>
    <xf numFmtId="0" fontId="0" fillId="0" borderId="0" xfId="0" applyNumberFormat="1"/>
    <xf numFmtId="0" fontId="0" fillId="0" borderId="0" xfId="0" applyAlignment="1">
      <alignment horizontal="right"/>
    </xf>
    <xf numFmtId="0" fontId="55" fillId="0" borderId="46" xfId="7"/>
    <xf numFmtId="0" fontId="55" fillId="0" borderId="46" xfId="7" applyAlignment="1">
      <alignment vertical="top"/>
    </xf>
    <xf numFmtId="0" fontId="55" fillId="0" borderId="46" xfId="7" applyFill="1"/>
    <xf numFmtId="11" fontId="0" fillId="0" borderId="0" xfId="0" applyNumberFormat="1" applyFill="1"/>
    <xf numFmtId="168" fontId="0" fillId="0" borderId="0" xfId="0" applyNumberFormat="1" applyFill="1"/>
    <xf numFmtId="166" fontId="0" fillId="0" borderId="0" xfId="0" applyNumberFormat="1" applyFill="1"/>
    <xf numFmtId="0" fontId="35" fillId="0" borderId="0" xfId="0" applyFont="1" applyFill="1"/>
    <xf numFmtId="0" fontId="0" fillId="0" borderId="0" xfId="0" applyFill="1" applyAlignment="1">
      <alignment wrapText="1"/>
    </xf>
    <xf numFmtId="0" fontId="4" fillId="0" borderId="0" xfId="0" applyFont="1" applyFill="1"/>
    <xf numFmtId="11" fontId="4" fillId="0" borderId="0" xfId="0" applyNumberFormat="1" applyFont="1" applyFill="1"/>
    <xf numFmtId="0" fontId="0" fillId="0" borderId="0" xfId="0"/>
    <xf numFmtId="0" fontId="0" fillId="0" borderId="0" xfId="0"/>
    <xf numFmtId="169" fontId="2" fillId="0" borderId="0" xfId="0" applyNumberFormat="1" applyFont="1"/>
    <xf numFmtId="9" fontId="0" fillId="0" borderId="0" xfId="0" applyNumberFormat="1" applyAlignment="1">
      <alignment horizontal="center" vertical="center"/>
    </xf>
    <xf numFmtId="10" fontId="0" fillId="0" borderId="0" xfId="8" applyNumberFormat="1" applyFont="1" applyAlignment="1">
      <alignment horizontal="center"/>
    </xf>
    <xf numFmtId="9" fontId="0" fillId="5" borderId="0" xfId="0" applyNumberFormat="1" applyFill="1" applyAlignment="1">
      <alignment horizontal="center" vertical="center"/>
    </xf>
    <xf numFmtId="9" fontId="0" fillId="21" borderId="0" xfId="0" applyNumberFormat="1" applyFill="1" applyAlignment="1">
      <alignment horizontal="center" vertical="center"/>
    </xf>
    <xf numFmtId="0" fontId="2" fillId="0" borderId="0" xfId="0" applyFont="1" applyAlignment="1">
      <alignment vertical="top" wrapText="1"/>
    </xf>
    <xf numFmtId="0" fontId="42" fillId="16" borderId="41" xfId="0" applyFont="1" applyFill="1" applyBorder="1" applyAlignment="1">
      <alignment horizontal="left" vertical="center" wrapText="1" readingOrder="1"/>
    </xf>
    <xf numFmtId="0" fontId="42" fillId="16" borderId="42" xfId="0" applyFont="1" applyFill="1" applyBorder="1" applyAlignment="1">
      <alignment horizontal="left" vertical="center" wrapText="1" readingOrder="1"/>
    </xf>
    <xf numFmtId="0" fontId="42" fillId="16" borderId="43" xfId="0" applyFont="1" applyFill="1" applyBorder="1" applyAlignment="1">
      <alignment horizontal="left" vertical="center" wrapText="1" readingOrder="1"/>
    </xf>
    <xf numFmtId="0" fontId="42" fillId="16" borderId="45" xfId="0" applyFont="1" applyFill="1" applyBorder="1" applyAlignment="1">
      <alignment horizontal="left" vertical="center" wrapText="1" readingOrder="1"/>
    </xf>
    <xf numFmtId="0" fontId="8" fillId="0" borderId="12" xfId="0" applyFont="1" applyBorder="1" applyAlignment="1">
      <alignment horizontal="center"/>
    </xf>
    <xf numFmtId="0" fontId="8" fillId="0" borderId="13" xfId="0" applyFont="1" applyBorder="1" applyAlignment="1">
      <alignment horizontal="center"/>
    </xf>
    <xf numFmtId="0" fontId="8" fillId="0" borderId="14" xfId="0" applyFont="1" applyBorder="1" applyAlignment="1">
      <alignment horizontal="center"/>
    </xf>
    <xf numFmtId="0" fontId="32" fillId="10" borderId="30" xfId="0" applyFont="1" applyFill="1" applyBorder="1" applyAlignment="1">
      <alignment horizontal="center" vertical="center" wrapText="1"/>
    </xf>
    <xf numFmtId="0" fontId="32" fillId="10" borderId="31" xfId="0" applyFont="1" applyFill="1" applyBorder="1" applyAlignment="1">
      <alignment horizontal="center" vertical="center" wrapText="1"/>
    </xf>
    <xf numFmtId="0" fontId="0" fillId="0" borderId="0" xfId="0" applyAlignment="1">
      <alignment horizontal="center"/>
    </xf>
    <xf numFmtId="0" fontId="44" fillId="18" borderId="0" xfId="6" applyAlignment="1">
      <alignment horizontal="center"/>
    </xf>
    <xf numFmtId="0" fontId="33" fillId="0" borderId="0" xfId="0" applyFont="1" applyAlignment="1">
      <alignment horizontal="center"/>
    </xf>
    <xf numFmtId="0" fontId="46" fillId="0" borderId="0" xfId="0" applyFont="1" applyAlignment="1">
      <alignment horizontal="center"/>
    </xf>
    <xf numFmtId="0" fontId="8" fillId="0" borderId="0" xfId="0" applyFont="1" applyAlignment="1">
      <alignment horizontal="center"/>
    </xf>
    <xf numFmtId="0" fontId="0" fillId="0" borderId="0" xfId="0"/>
  </cellXfs>
  <cellStyles count="9">
    <cellStyle name="Calculation" xfId="4" builtinId="22"/>
    <cellStyle name="Good" xfId="5" builtinId="26"/>
    <cellStyle name="Heading 1" xfId="7" builtinId="16"/>
    <cellStyle name="Heading 2" xfId="3" builtinId="17"/>
    <cellStyle name="Hyperlink" xfId="1" builtinId="8"/>
    <cellStyle name="Neutral" xfId="6" builtinId="28"/>
    <cellStyle name="Normal" xfId="0" builtinId="0"/>
    <cellStyle name="Normal 2" xfId="2" xr:uid="{105BF5F1-C848-4BD4-96EC-6737F07C6D7D}"/>
    <cellStyle name="Percent" xfId="8"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Exports</a:t>
            </a:r>
            <a:r>
              <a:rPr lang="en-US" baseline="0"/>
              <a:t> over time (t/yr)*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'6.Export Trends_SWE'!$A$4</c:f>
              <c:strCache>
                <c:ptCount val="1"/>
                <c:pt idx="0">
                  <c:v>Alcoholic Beverages</c:v>
                </c:pt>
              </c:strCache>
            </c:strRef>
          </c:tx>
          <c:spPr>
            <a:ln w="28575" cap="rnd">
              <a:solidFill>
                <a:schemeClr val="accent1"/>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Trends_SWE'!$B$4:$W$4</c:f>
              <c:numCache>
                <c:formatCode>#,##0</c:formatCode>
                <c:ptCount val="22"/>
                <c:pt idx="0">
                  <c:v>86806</c:v>
                </c:pt>
                <c:pt idx="1">
                  <c:v>78709</c:v>
                </c:pt>
                <c:pt idx="2">
                  <c:v>84396</c:v>
                </c:pt>
                <c:pt idx="3">
                  <c:v>95653</c:v>
                </c:pt>
                <c:pt idx="4">
                  <c:v>97761</c:v>
                </c:pt>
                <c:pt idx="5">
                  <c:v>133062</c:v>
                </c:pt>
                <c:pt idx="6">
                  <c:v>138096</c:v>
                </c:pt>
                <c:pt idx="7">
                  <c:v>159003</c:v>
                </c:pt>
                <c:pt idx="8">
                  <c:v>175385</c:v>
                </c:pt>
                <c:pt idx="9">
                  <c:v>178496</c:v>
                </c:pt>
                <c:pt idx="10">
                  <c:v>196509</c:v>
                </c:pt>
                <c:pt idx="11">
                  <c:v>258823</c:v>
                </c:pt>
                <c:pt idx="12">
                  <c:v>280819</c:v>
                </c:pt>
                <c:pt idx="13">
                  <c:v>296076</c:v>
                </c:pt>
                <c:pt idx="14">
                  <c:v>293676</c:v>
                </c:pt>
                <c:pt idx="15">
                  <c:v>297010</c:v>
                </c:pt>
                <c:pt idx="16">
                  <c:v>304646</c:v>
                </c:pt>
                <c:pt idx="17">
                  <c:v>297934</c:v>
                </c:pt>
                <c:pt idx="18">
                  <c:v>275681</c:v>
                </c:pt>
                <c:pt idx="19">
                  <c:v>259114</c:v>
                </c:pt>
                <c:pt idx="20">
                  <c:v>211326</c:v>
                </c:pt>
                <c:pt idx="21">
                  <c:v>260153</c:v>
                </c:pt>
              </c:numCache>
            </c:numRef>
          </c:val>
          <c:smooth val="0"/>
          <c:extLst>
            <c:ext xmlns:c16="http://schemas.microsoft.com/office/drawing/2014/chart" uri="{C3380CC4-5D6E-409C-BE32-E72D297353CC}">
              <c16:uniqueId val="{00000000-25FB-4840-A63E-4AD335D6D413}"/>
            </c:ext>
          </c:extLst>
        </c:ser>
        <c:ser>
          <c:idx val="1"/>
          <c:order val="1"/>
          <c:tx>
            <c:strRef>
              <c:f>'6.Export Trends_SWE'!$A$5</c:f>
              <c:strCache>
                <c:ptCount val="1"/>
                <c:pt idx="0">
                  <c:v>Animal Fats and Oils (excl. Butter)</c:v>
                </c:pt>
              </c:strCache>
            </c:strRef>
          </c:tx>
          <c:spPr>
            <a:ln w="28575" cap="rnd">
              <a:solidFill>
                <a:schemeClr val="accent2"/>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Trends_SWE'!$B$5:$W$5</c:f>
              <c:numCache>
                <c:formatCode>#,##0</c:formatCode>
                <c:ptCount val="22"/>
                <c:pt idx="0">
                  <c:v>34658</c:v>
                </c:pt>
                <c:pt idx="1">
                  <c:v>29785</c:v>
                </c:pt>
                <c:pt idx="2">
                  <c:v>34677</c:v>
                </c:pt>
                <c:pt idx="3">
                  <c:v>33167</c:v>
                </c:pt>
                <c:pt idx="4">
                  <c:v>54592</c:v>
                </c:pt>
                <c:pt idx="5">
                  <c:v>187897</c:v>
                </c:pt>
                <c:pt idx="6">
                  <c:v>167091</c:v>
                </c:pt>
                <c:pt idx="7">
                  <c:v>118940</c:v>
                </c:pt>
                <c:pt idx="8">
                  <c:v>120614</c:v>
                </c:pt>
                <c:pt idx="9">
                  <c:v>116097</c:v>
                </c:pt>
                <c:pt idx="10">
                  <c:v>127939</c:v>
                </c:pt>
                <c:pt idx="11">
                  <c:v>139714</c:v>
                </c:pt>
                <c:pt idx="12">
                  <c:v>132645</c:v>
                </c:pt>
                <c:pt idx="13">
                  <c:v>151461</c:v>
                </c:pt>
                <c:pt idx="14">
                  <c:v>181314</c:v>
                </c:pt>
                <c:pt idx="15">
                  <c:v>160448</c:v>
                </c:pt>
                <c:pt idx="16">
                  <c:v>156226</c:v>
                </c:pt>
                <c:pt idx="17">
                  <c:v>174234</c:v>
                </c:pt>
                <c:pt idx="18">
                  <c:v>181503</c:v>
                </c:pt>
                <c:pt idx="19">
                  <c:v>178410</c:v>
                </c:pt>
                <c:pt idx="20">
                  <c:v>185848</c:v>
                </c:pt>
                <c:pt idx="21">
                  <c:v>178197</c:v>
                </c:pt>
              </c:numCache>
            </c:numRef>
          </c:val>
          <c:smooth val="0"/>
          <c:extLst>
            <c:ext xmlns:c16="http://schemas.microsoft.com/office/drawing/2014/chart" uri="{C3380CC4-5D6E-409C-BE32-E72D297353CC}">
              <c16:uniqueId val="{00000001-25FB-4840-A63E-4AD335D6D413}"/>
            </c:ext>
          </c:extLst>
        </c:ser>
        <c:ser>
          <c:idx val="2"/>
          <c:order val="2"/>
          <c:tx>
            <c:strRef>
              <c:f>'6.Export Trends_SWE'!$A$6</c:f>
              <c:strCache>
                <c:ptCount val="1"/>
                <c:pt idx="0">
                  <c:v>Bovine Meat</c:v>
                </c:pt>
              </c:strCache>
            </c:strRef>
          </c:tx>
          <c:spPr>
            <a:ln w="28575" cap="rnd">
              <a:solidFill>
                <a:schemeClr val="accent3"/>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Trends_SWE'!$B$6:$W$6</c:f>
              <c:numCache>
                <c:formatCode>#,##0</c:formatCode>
                <c:ptCount val="22"/>
                <c:pt idx="0">
                  <c:v>9711</c:v>
                </c:pt>
                <c:pt idx="1">
                  <c:v>8297</c:v>
                </c:pt>
                <c:pt idx="2">
                  <c:v>10454</c:v>
                </c:pt>
                <c:pt idx="3">
                  <c:v>10946</c:v>
                </c:pt>
                <c:pt idx="4">
                  <c:v>13731</c:v>
                </c:pt>
                <c:pt idx="5">
                  <c:v>13735</c:v>
                </c:pt>
                <c:pt idx="6">
                  <c:v>14476</c:v>
                </c:pt>
                <c:pt idx="7">
                  <c:v>18625</c:v>
                </c:pt>
                <c:pt idx="8">
                  <c:v>21309</c:v>
                </c:pt>
                <c:pt idx="9">
                  <c:v>21376</c:v>
                </c:pt>
                <c:pt idx="10">
                  <c:v>21115</c:v>
                </c:pt>
                <c:pt idx="11">
                  <c:v>20828</c:v>
                </c:pt>
                <c:pt idx="12">
                  <c:v>15910</c:v>
                </c:pt>
                <c:pt idx="13">
                  <c:v>13573</c:v>
                </c:pt>
                <c:pt idx="14">
                  <c:v>15686</c:v>
                </c:pt>
                <c:pt idx="15">
                  <c:v>16879</c:v>
                </c:pt>
                <c:pt idx="16">
                  <c:v>17957</c:v>
                </c:pt>
                <c:pt idx="17">
                  <c:v>18071</c:v>
                </c:pt>
                <c:pt idx="18">
                  <c:v>16945</c:v>
                </c:pt>
                <c:pt idx="19">
                  <c:v>17309</c:v>
                </c:pt>
                <c:pt idx="20">
                  <c:v>14770</c:v>
                </c:pt>
                <c:pt idx="21">
                  <c:v>18763</c:v>
                </c:pt>
              </c:numCache>
            </c:numRef>
          </c:val>
          <c:smooth val="0"/>
          <c:extLst>
            <c:ext xmlns:c16="http://schemas.microsoft.com/office/drawing/2014/chart" uri="{C3380CC4-5D6E-409C-BE32-E72D297353CC}">
              <c16:uniqueId val="{00000002-25FB-4840-A63E-4AD335D6D413}"/>
            </c:ext>
          </c:extLst>
        </c:ser>
        <c:ser>
          <c:idx val="3"/>
          <c:order val="3"/>
          <c:tx>
            <c:strRef>
              <c:f>'6.Export Trends_SWE'!$A$7</c:f>
              <c:strCache>
                <c:ptCount val="1"/>
                <c:pt idx="0">
                  <c:v>Cereals (*in 100t)</c:v>
                </c:pt>
              </c:strCache>
            </c:strRef>
          </c:tx>
          <c:spPr>
            <a:ln w="28575" cap="rnd">
              <a:solidFill>
                <a:schemeClr val="accent4"/>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Trends_SWE'!$B$7:$W$7</c:f>
              <c:numCache>
                <c:formatCode>General</c:formatCode>
                <c:ptCount val="22"/>
                <c:pt idx="0">
                  <c:v>14537.52</c:v>
                </c:pt>
                <c:pt idx="1">
                  <c:v>15998.97</c:v>
                </c:pt>
                <c:pt idx="2">
                  <c:v>9081.77</c:v>
                </c:pt>
                <c:pt idx="3">
                  <c:v>13955.36</c:v>
                </c:pt>
                <c:pt idx="4">
                  <c:v>10259.879999999999</c:v>
                </c:pt>
                <c:pt idx="5">
                  <c:v>9653.35</c:v>
                </c:pt>
                <c:pt idx="6">
                  <c:v>9504.39</c:v>
                </c:pt>
                <c:pt idx="7">
                  <c:v>8872.1299999999992</c:v>
                </c:pt>
                <c:pt idx="8">
                  <c:v>10062.9</c:v>
                </c:pt>
                <c:pt idx="9">
                  <c:v>8960.27</c:v>
                </c:pt>
                <c:pt idx="10">
                  <c:v>9913.8700000000008</c:v>
                </c:pt>
                <c:pt idx="11">
                  <c:v>8817.44</c:v>
                </c:pt>
                <c:pt idx="12">
                  <c:v>10855.04</c:v>
                </c:pt>
                <c:pt idx="13">
                  <c:v>8176.08</c:v>
                </c:pt>
                <c:pt idx="14">
                  <c:v>17093.310000000001</c:v>
                </c:pt>
                <c:pt idx="15">
                  <c:v>19833.05</c:v>
                </c:pt>
                <c:pt idx="16">
                  <c:v>17624.87</c:v>
                </c:pt>
                <c:pt idx="17">
                  <c:v>14326.6</c:v>
                </c:pt>
                <c:pt idx="18">
                  <c:v>9547.2900000000009</c:v>
                </c:pt>
                <c:pt idx="19">
                  <c:v>10832.29</c:v>
                </c:pt>
                <c:pt idx="20">
                  <c:v>17785.47</c:v>
                </c:pt>
                <c:pt idx="21">
                  <c:v>12420.18</c:v>
                </c:pt>
              </c:numCache>
            </c:numRef>
          </c:val>
          <c:smooth val="0"/>
          <c:extLst>
            <c:ext xmlns:c16="http://schemas.microsoft.com/office/drawing/2014/chart" uri="{C3380CC4-5D6E-409C-BE32-E72D297353CC}">
              <c16:uniqueId val="{00000003-25FB-4840-A63E-4AD335D6D413}"/>
            </c:ext>
          </c:extLst>
        </c:ser>
        <c:ser>
          <c:idx val="4"/>
          <c:order val="4"/>
          <c:tx>
            <c:strRef>
              <c:f>'6.Export Trends_SWE'!$A$8</c:f>
              <c:strCache>
                <c:ptCount val="1"/>
                <c:pt idx="0">
                  <c:v>Dairy Products</c:v>
                </c:pt>
              </c:strCache>
            </c:strRef>
          </c:tx>
          <c:spPr>
            <a:ln w="28575" cap="rnd">
              <a:solidFill>
                <a:schemeClr val="accent5"/>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Trends_SWE'!$B$8:$W$8</c:f>
              <c:numCache>
                <c:formatCode>#,##0</c:formatCode>
                <c:ptCount val="22"/>
                <c:pt idx="0">
                  <c:v>75206</c:v>
                </c:pt>
                <c:pt idx="1">
                  <c:v>87659</c:v>
                </c:pt>
                <c:pt idx="2">
                  <c:v>64055</c:v>
                </c:pt>
                <c:pt idx="3">
                  <c:v>71107</c:v>
                </c:pt>
                <c:pt idx="4">
                  <c:v>102604</c:v>
                </c:pt>
                <c:pt idx="5">
                  <c:v>90594</c:v>
                </c:pt>
                <c:pt idx="6">
                  <c:v>106524</c:v>
                </c:pt>
                <c:pt idx="7">
                  <c:v>130417</c:v>
                </c:pt>
                <c:pt idx="8">
                  <c:v>133328</c:v>
                </c:pt>
                <c:pt idx="9">
                  <c:v>173304</c:v>
                </c:pt>
                <c:pt idx="10">
                  <c:v>206392</c:v>
                </c:pt>
                <c:pt idx="11">
                  <c:v>193391</c:v>
                </c:pt>
                <c:pt idx="12">
                  <c:v>183848</c:v>
                </c:pt>
                <c:pt idx="13">
                  <c:v>202858</c:v>
                </c:pt>
                <c:pt idx="14">
                  <c:v>190384</c:v>
                </c:pt>
                <c:pt idx="15">
                  <c:v>187324</c:v>
                </c:pt>
                <c:pt idx="16">
                  <c:v>158263</c:v>
                </c:pt>
                <c:pt idx="17">
                  <c:v>147777</c:v>
                </c:pt>
                <c:pt idx="18">
                  <c:v>137651</c:v>
                </c:pt>
                <c:pt idx="19">
                  <c:v>133124</c:v>
                </c:pt>
                <c:pt idx="20">
                  <c:v>139893</c:v>
                </c:pt>
                <c:pt idx="21">
                  <c:v>208886</c:v>
                </c:pt>
              </c:numCache>
            </c:numRef>
          </c:val>
          <c:smooth val="0"/>
          <c:extLst>
            <c:ext xmlns:c16="http://schemas.microsoft.com/office/drawing/2014/chart" uri="{C3380CC4-5D6E-409C-BE32-E72D297353CC}">
              <c16:uniqueId val="{00000004-25FB-4840-A63E-4AD335D6D413}"/>
            </c:ext>
          </c:extLst>
        </c:ser>
        <c:ser>
          <c:idx val="5"/>
          <c:order val="5"/>
          <c:tx>
            <c:strRef>
              <c:f>'6.Export Trends_SWE'!$A$9</c:f>
              <c:strCache>
                <c:ptCount val="1"/>
                <c:pt idx="0">
                  <c:v>Eggs</c:v>
                </c:pt>
              </c:strCache>
            </c:strRef>
          </c:tx>
          <c:spPr>
            <a:ln w="28575" cap="rnd">
              <a:solidFill>
                <a:schemeClr val="accent6"/>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Trends_SWE'!$B$9:$W$9</c:f>
              <c:numCache>
                <c:formatCode>#,##0</c:formatCode>
                <c:ptCount val="22"/>
                <c:pt idx="0">
                  <c:v>3827</c:v>
                </c:pt>
                <c:pt idx="1">
                  <c:v>2757</c:v>
                </c:pt>
                <c:pt idx="2">
                  <c:v>4458</c:v>
                </c:pt>
                <c:pt idx="3">
                  <c:v>3463</c:v>
                </c:pt>
                <c:pt idx="4">
                  <c:v>4153</c:v>
                </c:pt>
                <c:pt idx="5">
                  <c:v>3767</c:v>
                </c:pt>
                <c:pt idx="6">
                  <c:v>2326</c:v>
                </c:pt>
                <c:pt idx="7">
                  <c:v>2071</c:v>
                </c:pt>
                <c:pt idx="8">
                  <c:v>2485</c:v>
                </c:pt>
                <c:pt idx="9">
                  <c:v>2129</c:v>
                </c:pt>
                <c:pt idx="10">
                  <c:v>4638</c:v>
                </c:pt>
                <c:pt idx="11">
                  <c:v>8274</c:v>
                </c:pt>
                <c:pt idx="12">
                  <c:v>7785</c:v>
                </c:pt>
                <c:pt idx="13">
                  <c:v>8474</c:v>
                </c:pt>
                <c:pt idx="14">
                  <c:v>6566</c:v>
                </c:pt>
                <c:pt idx="15">
                  <c:v>7530</c:v>
                </c:pt>
                <c:pt idx="16">
                  <c:v>12437</c:v>
                </c:pt>
                <c:pt idx="17">
                  <c:v>11196</c:v>
                </c:pt>
                <c:pt idx="18">
                  <c:v>13469</c:v>
                </c:pt>
                <c:pt idx="19">
                  <c:v>16922</c:v>
                </c:pt>
                <c:pt idx="20">
                  <c:v>15179</c:v>
                </c:pt>
                <c:pt idx="21">
                  <c:v>6517</c:v>
                </c:pt>
              </c:numCache>
            </c:numRef>
          </c:val>
          <c:smooth val="0"/>
          <c:extLst>
            <c:ext xmlns:c16="http://schemas.microsoft.com/office/drawing/2014/chart" uri="{C3380CC4-5D6E-409C-BE32-E72D297353CC}">
              <c16:uniqueId val="{00000005-25FB-4840-A63E-4AD335D6D413}"/>
            </c:ext>
          </c:extLst>
        </c:ser>
        <c:ser>
          <c:idx val="6"/>
          <c:order val="6"/>
          <c:tx>
            <c:strRef>
              <c:f>'6.Export Trends_SWE'!$A$10</c:f>
              <c:strCache>
                <c:ptCount val="1"/>
                <c:pt idx="0">
                  <c:v>Fats and Oils (excluding Butter)</c:v>
                </c:pt>
              </c:strCache>
            </c:strRef>
          </c:tx>
          <c:spPr>
            <a:ln w="28575" cap="rnd">
              <a:solidFill>
                <a:schemeClr val="accent1">
                  <a:lumMod val="6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Trends_SWE'!$B$10:$W$10</c:f>
              <c:numCache>
                <c:formatCode>General</c:formatCode>
                <c:ptCount val="22"/>
              </c:numCache>
            </c:numRef>
          </c:val>
          <c:smooth val="0"/>
          <c:extLst>
            <c:ext xmlns:c16="http://schemas.microsoft.com/office/drawing/2014/chart" uri="{C3380CC4-5D6E-409C-BE32-E72D297353CC}">
              <c16:uniqueId val="{00000006-25FB-4840-A63E-4AD335D6D413}"/>
            </c:ext>
          </c:extLst>
        </c:ser>
        <c:ser>
          <c:idx val="7"/>
          <c:order val="7"/>
          <c:tx>
            <c:strRef>
              <c:f>'6.Export Trends_SWE'!$A$11</c:f>
              <c:strCache>
                <c:ptCount val="1"/>
                <c:pt idx="0">
                  <c:v>Fodder and Feeding Stuff</c:v>
                </c:pt>
              </c:strCache>
            </c:strRef>
          </c:tx>
          <c:spPr>
            <a:ln w="28575" cap="rnd">
              <a:solidFill>
                <a:schemeClr val="accent2">
                  <a:lumMod val="6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Trends_SWE'!$B$11:$W$11</c:f>
              <c:numCache>
                <c:formatCode>#,##0</c:formatCode>
                <c:ptCount val="22"/>
                <c:pt idx="0">
                  <c:v>77519</c:v>
                </c:pt>
                <c:pt idx="1">
                  <c:v>70033</c:v>
                </c:pt>
                <c:pt idx="2">
                  <c:v>68987</c:v>
                </c:pt>
                <c:pt idx="3">
                  <c:v>77875</c:v>
                </c:pt>
                <c:pt idx="4">
                  <c:v>97976</c:v>
                </c:pt>
                <c:pt idx="5">
                  <c:v>85971</c:v>
                </c:pt>
                <c:pt idx="6">
                  <c:v>100240</c:v>
                </c:pt>
                <c:pt idx="7">
                  <c:v>128143</c:v>
                </c:pt>
                <c:pt idx="8">
                  <c:v>148366</c:v>
                </c:pt>
                <c:pt idx="9">
                  <c:v>213112</c:v>
                </c:pt>
                <c:pt idx="10">
                  <c:v>271765</c:v>
                </c:pt>
                <c:pt idx="11">
                  <c:v>273680</c:v>
                </c:pt>
                <c:pt idx="12">
                  <c:v>315039</c:v>
                </c:pt>
                <c:pt idx="13">
                  <c:v>299161</c:v>
                </c:pt>
                <c:pt idx="14">
                  <c:v>258807</c:v>
                </c:pt>
                <c:pt idx="15">
                  <c:v>267870</c:v>
                </c:pt>
                <c:pt idx="16">
                  <c:v>292408</c:v>
                </c:pt>
                <c:pt idx="17">
                  <c:v>293849</c:v>
                </c:pt>
                <c:pt idx="18">
                  <c:v>284270</c:v>
                </c:pt>
                <c:pt idx="19">
                  <c:v>322458</c:v>
                </c:pt>
                <c:pt idx="20">
                  <c:v>337137</c:v>
                </c:pt>
                <c:pt idx="21">
                  <c:v>366931</c:v>
                </c:pt>
              </c:numCache>
            </c:numRef>
          </c:val>
          <c:smooth val="0"/>
          <c:extLst>
            <c:ext xmlns:c16="http://schemas.microsoft.com/office/drawing/2014/chart" uri="{C3380CC4-5D6E-409C-BE32-E72D297353CC}">
              <c16:uniqueId val="{00000007-25FB-4840-A63E-4AD335D6D413}"/>
            </c:ext>
          </c:extLst>
        </c:ser>
        <c:ser>
          <c:idx val="8"/>
          <c:order val="8"/>
          <c:tx>
            <c:strRef>
              <c:f>'6.Export Trends_SWE'!$A$12</c:f>
              <c:strCache>
                <c:ptCount val="1"/>
                <c:pt idx="0">
                  <c:v>Fruit</c:v>
                </c:pt>
              </c:strCache>
            </c:strRef>
          </c:tx>
          <c:spPr>
            <a:ln w="28575" cap="rnd">
              <a:solidFill>
                <a:schemeClr val="accent3">
                  <a:lumMod val="6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Trends_SWE'!$B$12:$W$12</c:f>
              <c:numCache>
                <c:formatCode>#,##0</c:formatCode>
                <c:ptCount val="22"/>
                <c:pt idx="0">
                  <c:v>43477</c:v>
                </c:pt>
                <c:pt idx="1">
                  <c:v>46955</c:v>
                </c:pt>
                <c:pt idx="2">
                  <c:v>70866</c:v>
                </c:pt>
                <c:pt idx="3">
                  <c:v>80592</c:v>
                </c:pt>
                <c:pt idx="4">
                  <c:v>87244</c:v>
                </c:pt>
                <c:pt idx="5">
                  <c:v>78376</c:v>
                </c:pt>
                <c:pt idx="6">
                  <c:v>93808</c:v>
                </c:pt>
                <c:pt idx="7">
                  <c:v>90282</c:v>
                </c:pt>
                <c:pt idx="8">
                  <c:v>80232</c:v>
                </c:pt>
                <c:pt idx="9">
                  <c:v>86672</c:v>
                </c:pt>
                <c:pt idx="10">
                  <c:v>87275</c:v>
                </c:pt>
                <c:pt idx="11">
                  <c:v>80063</c:v>
                </c:pt>
                <c:pt idx="12">
                  <c:v>91010</c:v>
                </c:pt>
                <c:pt idx="13">
                  <c:v>75439</c:v>
                </c:pt>
                <c:pt idx="14">
                  <c:v>84617</c:v>
                </c:pt>
                <c:pt idx="15">
                  <c:v>89629</c:v>
                </c:pt>
                <c:pt idx="16">
                  <c:v>86891</c:v>
                </c:pt>
                <c:pt idx="17">
                  <c:v>95851</c:v>
                </c:pt>
                <c:pt idx="18">
                  <c:v>95754</c:v>
                </c:pt>
                <c:pt idx="19">
                  <c:v>90972</c:v>
                </c:pt>
                <c:pt idx="20">
                  <c:v>81868</c:v>
                </c:pt>
                <c:pt idx="21">
                  <c:v>90586</c:v>
                </c:pt>
              </c:numCache>
            </c:numRef>
          </c:val>
          <c:smooth val="0"/>
          <c:extLst>
            <c:ext xmlns:c16="http://schemas.microsoft.com/office/drawing/2014/chart" uri="{C3380CC4-5D6E-409C-BE32-E72D297353CC}">
              <c16:uniqueId val="{00000008-25FB-4840-A63E-4AD335D6D413}"/>
            </c:ext>
          </c:extLst>
        </c:ser>
        <c:ser>
          <c:idx val="9"/>
          <c:order val="9"/>
          <c:tx>
            <c:strRef>
              <c:f>'6.Export Trends_SWE'!$A$13</c:f>
              <c:strCache>
                <c:ptCount val="1"/>
                <c:pt idx="0">
                  <c:v>Non-alcoholic Beverages</c:v>
                </c:pt>
              </c:strCache>
            </c:strRef>
          </c:tx>
          <c:spPr>
            <a:ln w="28575" cap="rnd">
              <a:solidFill>
                <a:schemeClr val="accent4">
                  <a:lumMod val="6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Trends_SWE'!$B$13:$W$13</c:f>
              <c:numCache>
                <c:formatCode>#,##0</c:formatCode>
                <c:ptCount val="22"/>
                <c:pt idx="0">
                  <c:v>22410</c:v>
                </c:pt>
                <c:pt idx="1">
                  <c:v>35366</c:v>
                </c:pt>
                <c:pt idx="2">
                  <c:v>42510</c:v>
                </c:pt>
                <c:pt idx="3">
                  <c:v>45112</c:v>
                </c:pt>
                <c:pt idx="4">
                  <c:v>36855</c:v>
                </c:pt>
                <c:pt idx="5">
                  <c:v>37222</c:v>
                </c:pt>
                <c:pt idx="6">
                  <c:v>41987</c:v>
                </c:pt>
                <c:pt idx="7">
                  <c:v>42601</c:v>
                </c:pt>
                <c:pt idx="8">
                  <c:v>49781</c:v>
                </c:pt>
                <c:pt idx="9">
                  <c:v>44147</c:v>
                </c:pt>
                <c:pt idx="10">
                  <c:v>52382</c:v>
                </c:pt>
                <c:pt idx="11">
                  <c:v>63025</c:v>
                </c:pt>
                <c:pt idx="12">
                  <c:v>62410</c:v>
                </c:pt>
                <c:pt idx="13">
                  <c:v>83122</c:v>
                </c:pt>
                <c:pt idx="14">
                  <c:v>71129</c:v>
                </c:pt>
                <c:pt idx="15">
                  <c:v>80322</c:v>
                </c:pt>
                <c:pt idx="16">
                  <c:v>88937</c:v>
                </c:pt>
                <c:pt idx="17">
                  <c:v>100505</c:v>
                </c:pt>
                <c:pt idx="18">
                  <c:v>127721</c:v>
                </c:pt>
                <c:pt idx="19">
                  <c:v>190392</c:v>
                </c:pt>
                <c:pt idx="20">
                  <c:v>271936</c:v>
                </c:pt>
                <c:pt idx="21">
                  <c:v>282521</c:v>
                </c:pt>
              </c:numCache>
            </c:numRef>
          </c:val>
          <c:smooth val="0"/>
          <c:extLst>
            <c:ext xmlns:c16="http://schemas.microsoft.com/office/drawing/2014/chart" uri="{C3380CC4-5D6E-409C-BE32-E72D297353CC}">
              <c16:uniqueId val="{00000009-25FB-4840-A63E-4AD335D6D413}"/>
            </c:ext>
          </c:extLst>
        </c:ser>
        <c:ser>
          <c:idx val="10"/>
          <c:order val="10"/>
          <c:tx>
            <c:strRef>
              <c:f>'6.Export Trends_SWE'!$A$14</c:f>
              <c:strCache>
                <c:ptCount val="1"/>
                <c:pt idx="0">
                  <c:v>Nuts</c:v>
                </c:pt>
              </c:strCache>
            </c:strRef>
          </c:tx>
          <c:spPr>
            <a:ln w="28575" cap="rnd">
              <a:solidFill>
                <a:schemeClr val="accent5">
                  <a:lumMod val="6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Trends_SWE'!$B$14:$W$14</c:f>
              <c:numCache>
                <c:formatCode>General</c:formatCode>
                <c:ptCount val="22"/>
                <c:pt idx="0">
                  <c:v>994</c:v>
                </c:pt>
                <c:pt idx="1">
                  <c:v>792</c:v>
                </c:pt>
                <c:pt idx="2">
                  <c:v>791</c:v>
                </c:pt>
                <c:pt idx="3">
                  <c:v>975</c:v>
                </c:pt>
                <c:pt idx="4">
                  <c:v>975</c:v>
                </c:pt>
                <c:pt idx="5" formatCode="#,##0">
                  <c:v>1125</c:v>
                </c:pt>
                <c:pt idx="6" formatCode="#,##0">
                  <c:v>1453</c:v>
                </c:pt>
                <c:pt idx="7" formatCode="#,##0">
                  <c:v>1438</c:v>
                </c:pt>
                <c:pt idx="8" formatCode="#,##0">
                  <c:v>1613</c:v>
                </c:pt>
                <c:pt idx="9" formatCode="#,##0">
                  <c:v>1587</c:v>
                </c:pt>
                <c:pt idx="10" formatCode="#,##0">
                  <c:v>2353</c:v>
                </c:pt>
                <c:pt idx="11" formatCode="#,##0">
                  <c:v>5711</c:v>
                </c:pt>
                <c:pt idx="12" formatCode="#,##0">
                  <c:v>5406</c:v>
                </c:pt>
                <c:pt idx="13" formatCode="#,##0">
                  <c:v>4083</c:v>
                </c:pt>
                <c:pt idx="14" formatCode="#,##0">
                  <c:v>3253</c:v>
                </c:pt>
                <c:pt idx="15" formatCode="#,##0">
                  <c:v>2849</c:v>
                </c:pt>
                <c:pt idx="16" formatCode="#,##0">
                  <c:v>3192</c:v>
                </c:pt>
                <c:pt idx="17" formatCode="#,##0">
                  <c:v>3825</c:v>
                </c:pt>
                <c:pt idx="18" formatCode="#,##0">
                  <c:v>4168</c:v>
                </c:pt>
                <c:pt idx="19" formatCode="#,##0">
                  <c:v>5132</c:v>
                </c:pt>
                <c:pt idx="20" formatCode="#,##0">
                  <c:v>5802</c:v>
                </c:pt>
                <c:pt idx="21" formatCode="#,##0">
                  <c:v>5173</c:v>
                </c:pt>
              </c:numCache>
            </c:numRef>
          </c:val>
          <c:smooth val="0"/>
          <c:extLst>
            <c:ext xmlns:c16="http://schemas.microsoft.com/office/drawing/2014/chart" uri="{C3380CC4-5D6E-409C-BE32-E72D297353CC}">
              <c16:uniqueId val="{0000000A-25FB-4840-A63E-4AD335D6D413}"/>
            </c:ext>
          </c:extLst>
        </c:ser>
        <c:ser>
          <c:idx val="11"/>
          <c:order val="11"/>
          <c:tx>
            <c:strRef>
              <c:f>'6.Export Trends_SWE'!$A$15</c:f>
              <c:strCache>
                <c:ptCount val="1"/>
                <c:pt idx="0">
                  <c:v>Oilseeds</c:v>
                </c:pt>
              </c:strCache>
            </c:strRef>
          </c:tx>
          <c:spPr>
            <a:ln w="28575" cap="rnd">
              <a:solidFill>
                <a:schemeClr val="accent6">
                  <a:lumMod val="6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Trends_SWE'!$B$15:$W$15</c:f>
              <c:numCache>
                <c:formatCode>#,##0</c:formatCode>
                <c:ptCount val="22"/>
                <c:pt idx="0">
                  <c:v>10698</c:v>
                </c:pt>
                <c:pt idx="1">
                  <c:v>4926</c:v>
                </c:pt>
                <c:pt idx="2">
                  <c:v>3222</c:v>
                </c:pt>
                <c:pt idx="3">
                  <c:v>4376</c:v>
                </c:pt>
                <c:pt idx="4">
                  <c:v>8713</c:v>
                </c:pt>
                <c:pt idx="5">
                  <c:v>8180</c:v>
                </c:pt>
                <c:pt idx="6">
                  <c:v>26373</c:v>
                </c:pt>
                <c:pt idx="7">
                  <c:v>15998</c:v>
                </c:pt>
                <c:pt idx="8">
                  <c:v>11873</c:v>
                </c:pt>
                <c:pt idx="9">
                  <c:v>25207</c:v>
                </c:pt>
                <c:pt idx="10">
                  <c:v>42624</c:v>
                </c:pt>
                <c:pt idx="11">
                  <c:v>22684</c:v>
                </c:pt>
                <c:pt idx="12">
                  <c:v>39627</c:v>
                </c:pt>
                <c:pt idx="13">
                  <c:v>51169</c:v>
                </c:pt>
                <c:pt idx="14">
                  <c:v>29426</c:v>
                </c:pt>
                <c:pt idx="15">
                  <c:v>52424</c:v>
                </c:pt>
                <c:pt idx="16">
                  <c:v>38875</c:v>
                </c:pt>
                <c:pt idx="17">
                  <c:v>58853</c:v>
                </c:pt>
                <c:pt idx="18">
                  <c:v>22754</c:v>
                </c:pt>
                <c:pt idx="19">
                  <c:v>78063</c:v>
                </c:pt>
                <c:pt idx="20">
                  <c:v>36468</c:v>
                </c:pt>
                <c:pt idx="21">
                  <c:v>32509</c:v>
                </c:pt>
              </c:numCache>
            </c:numRef>
          </c:val>
          <c:smooth val="0"/>
          <c:extLst>
            <c:ext xmlns:c16="http://schemas.microsoft.com/office/drawing/2014/chart" uri="{C3380CC4-5D6E-409C-BE32-E72D297353CC}">
              <c16:uniqueId val="{0000000B-25FB-4840-A63E-4AD335D6D413}"/>
            </c:ext>
          </c:extLst>
        </c:ser>
        <c:ser>
          <c:idx val="12"/>
          <c:order val="12"/>
          <c:tx>
            <c:strRef>
              <c:f>'6.Export Trends_SWE'!$A$16</c:f>
              <c:strCache>
                <c:ptCount val="1"/>
                <c:pt idx="0">
                  <c:v>Other Meat</c:v>
                </c:pt>
              </c:strCache>
            </c:strRef>
          </c:tx>
          <c:spPr>
            <a:ln w="28575" cap="rnd">
              <a:solidFill>
                <a:schemeClr val="accent1">
                  <a:lumMod val="80000"/>
                  <a:lumOff val="2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Trends_SWE'!$B$16:$W$16</c:f>
              <c:numCache>
                <c:formatCode>#,##0</c:formatCode>
                <c:ptCount val="22"/>
                <c:pt idx="0">
                  <c:v>1170</c:v>
                </c:pt>
                <c:pt idx="1">
                  <c:v>1473</c:v>
                </c:pt>
                <c:pt idx="2">
                  <c:v>1696</c:v>
                </c:pt>
                <c:pt idx="3">
                  <c:v>1567</c:v>
                </c:pt>
                <c:pt idx="4">
                  <c:v>1252</c:v>
                </c:pt>
                <c:pt idx="5">
                  <c:v>1246</c:v>
                </c:pt>
                <c:pt idx="6">
                  <c:v>1518</c:v>
                </c:pt>
                <c:pt idx="7">
                  <c:v>3096</c:v>
                </c:pt>
                <c:pt idx="8">
                  <c:v>1961</c:v>
                </c:pt>
                <c:pt idx="9">
                  <c:v>2154</c:v>
                </c:pt>
                <c:pt idx="10">
                  <c:v>3033</c:v>
                </c:pt>
                <c:pt idx="11">
                  <c:v>2880</c:v>
                </c:pt>
                <c:pt idx="12">
                  <c:v>6027</c:v>
                </c:pt>
                <c:pt idx="13">
                  <c:v>5097</c:v>
                </c:pt>
                <c:pt idx="14">
                  <c:v>8537</c:v>
                </c:pt>
                <c:pt idx="15">
                  <c:v>8130</c:v>
                </c:pt>
                <c:pt idx="16">
                  <c:v>6982</c:v>
                </c:pt>
                <c:pt idx="17">
                  <c:v>7318</c:v>
                </c:pt>
                <c:pt idx="18">
                  <c:v>8062</c:v>
                </c:pt>
                <c:pt idx="19">
                  <c:v>4216</c:v>
                </c:pt>
                <c:pt idx="20">
                  <c:v>4838</c:v>
                </c:pt>
                <c:pt idx="21">
                  <c:v>4376</c:v>
                </c:pt>
              </c:numCache>
            </c:numRef>
          </c:val>
          <c:smooth val="0"/>
          <c:extLst>
            <c:ext xmlns:c16="http://schemas.microsoft.com/office/drawing/2014/chart" uri="{C3380CC4-5D6E-409C-BE32-E72D297353CC}">
              <c16:uniqueId val="{0000000C-25FB-4840-A63E-4AD335D6D413}"/>
            </c:ext>
          </c:extLst>
        </c:ser>
        <c:ser>
          <c:idx val="13"/>
          <c:order val="13"/>
          <c:tx>
            <c:strRef>
              <c:f>'6.Export Trends_SWE'!$A$17</c:f>
              <c:strCache>
                <c:ptCount val="1"/>
                <c:pt idx="0">
                  <c:v>Other food</c:v>
                </c:pt>
              </c:strCache>
            </c:strRef>
          </c:tx>
          <c:spPr>
            <a:ln w="28575" cap="rnd">
              <a:solidFill>
                <a:schemeClr val="accent2">
                  <a:lumMod val="80000"/>
                  <a:lumOff val="2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Trends_SWE'!$B$17:$W$17</c:f>
              <c:numCache>
                <c:formatCode>#,##0</c:formatCode>
                <c:ptCount val="22"/>
                <c:pt idx="0">
                  <c:v>13277</c:v>
                </c:pt>
                <c:pt idx="1">
                  <c:v>8608</c:v>
                </c:pt>
                <c:pt idx="2">
                  <c:v>7482</c:v>
                </c:pt>
                <c:pt idx="3">
                  <c:v>10146</c:v>
                </c:pt>
                <c:pt idx="4">
                  <c:v>25437</c:v>
                </c:pt>
                <c:pt idx="5">
                  <c:v>12825</c:v>
                </c:pt>
                <c:pt idx="6">
                  <c:v>14641</c:v>
                </c:pt>
                <c:pt idx="7">
                  <c:v>13996</c:v>
                </c:pt>
                <c:pt idx="8">
                  <c:v>16294</c:v>
                </c:pt>
                <c:pt idx="9">
                  <c:v>15762</c:v>
                </c:pt>
                <c:pt idx="10">
                  <c:v>20675</c:v>
                </c:pt>
                <c:pt idx="11">
                  <c:v>17231</c:v>
                </c:pt>
                <c:pt idx="12">
                  <c:v>9710</c:v>
                </c:pt>
                <c:pt idx="13">
                  <c:v>4125</c:v>
                </c:pt>
                <c:pt idx="14">
                  <c:v>38156</c:v>
                </c:pt>
                <c:pt idx="15">
                  <c:v>3797</c:v>
                </c:pt>
                <c:pt idx="16" formatCode="General">
                  <c:v>406</c:v>
                </c:pt>
                <c:pt idx="17" formatCode="General">
                  <c:v>541</c:v>
                </c:pt>
                <c:pt idx="18">
                  <c:v>1303</c:v>
                </c:pt>
                <c:pt idx="19">
                  <c:v>1759</c:v>
                </c:pt>
                <c:pt idx="20">
                  <c:v>2335</c:v>
                </c:pt>
                <c:pt idx="21">
                  <c:v>1748</c:v>
                </c:pt>
              </c:numCache>
            </c:numRef>
          </c:val>
          <c:smooth val="0"/>
          <c:extLst>
            <c:ext xmlns:c16="http://schemas.microsoft.com/office/drawing/2014/chart" uri="{C3380CC4-5D6E-409C-BE32-E72D297353CC}">
              <c16:uniqueId val="{0000000D-25FB-4840-A63E-4AD335D6D413}"/>
            </c:ext>
          </c:extLst>
        </c:ser>
        <c:ser>
          <c:idx val="14"/>
          <c:order val="14"/>
          <c:tx>
            <c:strRef>
              <c:f>'6.Export Trends_SWE'!$A$18</c:f>
              <c:strCache>
                <c:ptCount val="1"/>
                <c:pt idx="0">
                  <c:v>Other food nes</c:v>
                </c:pt>
              </c:strCache>
            </c:strRef>
          </c:tx>
          <c:spPr>
            <a:ln w="28575" cap="rnd">
              <a:solidFill>
                <a:schemeClr val="accent3">
                  <a:lumMod val="80000"/>
                  <a:lumOff val="2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Trends_SWE'!$B$18:$W$18</c:f>
              <c:numCache>
                <c:formatCode>#,##0</c:formatCode>
                <c:ptCount val="22"/>
                <c:pt idx="0">
                  <c:v>106031</c:v>
                </c:pt>
                <c:pt idx="1">
                  <c:v>111724</c:v>
                </c:pt>
                <c:pt idx="2">
                  <c:v>129862</c:v>
                </c:pt>
                <c:pt idx="3">
                  <c:v>134741</c:v>
                </c:pt>
                <c:pt idx="4">
                  <c:v>127900</c:v>
                </c:pt>
                <c:pt idx="5">
                  <c:v>167339</c:v>
                </c:pt>
                <c:pt idx="6">
                  <c:v>177005</c:v>
                </c:pt>
                <c:pt idx="7">
                  <c:v>185691</c:v>
                </c:pt>
                <c:pt idx="8">
                  <c:v>190977</c:v>
                </c:pt>
                <c:pt idx="9">
                  <c:v>193867</c:v>
                </c:pt>
                <c:pt idx="10">
                  <c:v>206394</c:v>
                </c:pt>
                <c:pt idx="11">
                  <c:v>218698</c:v>
                </c:pt>
                <c:pt idx="12">
                  <c:v>219571</c:v>
                </c:pt>
                <c:pt idx="13">
                  <c:v>227084</c:v>
                </c:pt>
                <c:pt idx="14">
                  <c:v>226984</c:v>
                </c:pt>
                <c:pt idx="15">
                  <c:v>229712</c:v>
                </c:pt>
                <c:pt idx="16">
                  <c:v>236786</c:v>
                </c:pt>
                <c:pt idx="17">
                  <c:v>247792</c:v>
                </c:pt>
                <c:pt idx="18">
                  <c:v>259618</c:v>
                </c:pt>
                <c:pt idx="19">
                  <c:v>270459</c:v>
                </c:pt>
                <c:pt idx="20">
                  <c:v>270589</c:v>
                </c:pt>
                <c:pt idx="21">
                  <c:v>295412</c:v>
                </c:pt>
              </c:numCache>
            </c:numRef>
          </c:val>
          <c:smooth val="0"/>
          <c:extLst>
            <c:ext xmlns:c16="http://schemas.microsoft.com/office/drawing/2014/chart" uri="{C3380CC4-5D6E-409C-BE32-E72D297353CC}">
              <c16:uniqueId val="{0000000E-25FB-4840-A63E-4AD335D6D413}"/>
            </c:ext>
          </c:extLst>
        </c:ser>
        <c:ser>
          <c:idx val="15"/>
          <c:order val="15"/>
          <c:tx>
            <c:strRef>
              <c:f>'6.Export Trends_SWE'!$A$19</c:f>
              <c:strCache>
                <c:ptCount val="1"/>
                <c:pt idx="0">
                  <c:v>Pigmeat (meat equivalent)</c:v>
                </c:pt>
              </c:strCache>
            </c:strRef>
          </c:tx>
          <c:spPr>
            <a:ln w="28575" cap="rnd">
              <a:solidFill>
                <a:schemeClr val="accent4">
                  <a:lumMod val="80000"/>
                  <a:lumOff val="2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Trends_SWE'!$B$19:$W$19</c:f>
              <c:numCache>
                <c:formatCode>#,##0</c:formatCode>
                <c:ptCount val="22"/>
                <c:pt idx="0">
                  <c:v>18446</c:v>
                </c:pt>
                <c:pt idx="1">
                  <c:v>18943</c:v>
                </c:pt>
                <c:pt idx="2">
                  <c:v>20848</c:v>
                </c:pt>
                <c:pt idx="3">
                  <c:v>27866</c:v>
                </c:pt>
                <c:pt idx="4">
                  <c:v>33881</c:v>
                </c:pt>
                <c:pt idx="5">
                  <c:v>33640</c:v>
                </c:pt>
                <c:pt idx="6">
                  <c:v>30801</c:v>
                </c:pt>
                <c:pt idx="7">
                  <c:v>34497</c:v>
                </c:pt>
                <c:pt idx="8">
                  <c:v>44307</c:v>
                </c:pt>
                <c:pt idx="9">
                  <c:v>30313</c:v>
                </c:pt>
                <c:pt idx="10">
                  <c:v>35173</c:v>
                </c:pt>
                <c:pt idx="11">
                  <c:v>27760</c:v>
                </c:pt>
                <c:pt idx="12">
                  <c:v>22849</c:v>
                </c:pt>
                <c:pt idx="13">
                  <c:v>23582</c:v>
                </c:pt>
                <c:pt idx="14">
                  <c:v>25878</c:v>
                </c:pt>
                <c:pt idx="15">
                  <c:v>23614</c:v>
                </c:pt>
                <c:pt idx="16">
                  <c:v>21592</c:v>
                </c:pt>
                <c:pt idx="17">
                  <c:v>24047</c:v>
                </c:pt>
                <c:pt idx="18">
                  <c:v>25642</c:v>
                </c:pt>
                <c:pt idx="19">
                  <c:v>24785</c:v>
                </c:pt>
                <c:pt idx="20">
                  <c:v>18383</c:v>
                </c:pt>
                <c:pt idx="21">
                  <c:v>25387</c:v>
                </c:pt>
              </c:numCache>
            </c:numRef>
          </c:val>
          <c:smooth val="0"/>
          <c:extLst>
            <c:ext xmlns:c16="http://schemas.microsoft.com/office/drawing/2014/chart" uri="{C3380CC4-5D6E-409C-BE32-E72D297353CC}">
              <c16:uniqueId val="{0000000F-25FB-4840-A63E-4AD335D6D413}"/>
            </c:ext>
          </c:extLst>
        </c:ser>
        <c:ser>
          <c:idx val="16"/>
          <c:order val="16"/>
          <c:tx>
            <c:strRef>
              <c:f>'6.Export Trends_SWE'!$A$20</c:f>
              <c:strCache>
                <c:ptCount val="1"/>
                <c:pt idx="0">
                  <c:v>Poultry Meat</c:v>
                </c:pt>
              </c:strCache>
            </c:strRef>
          </c:tx>
          <c:spPr>
            <a:ln w="28575" cap="rnd">
              <a:solidFill>
                <a:schemeClr val="accent5">
                  <a:lumMod val="80000"/>
                  <a:lumOff val="2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Trends_SWE'!$B$20:$W$20</c:f>
              <c:numCache>
                <c:formatCode>#,##0</c:formatCode>
                <c:ptCount val="22"/>
                <c:pt idx="0">
                  <c:v>17863</c:v>
                </c:pt>
                <c:pt idx="1">
                  <c:v>20453</c:v>
                </c:pt>
                <c:pt idx="2">
                  <c:v>13180</c:v>
                </c:pt>
                <c:pt idx="3">
                  <c:v>16964</c:v>
                </c:pt>
                <c:pt idx="4">
                  <c:v>15097</c:v>
                </c:pt>
                <c:pt idx="5">
                  <c:v>15129</c:v>
                </c:pt>
                <c:pt idx="6">
                  <c:v>19097</c:v>
                </c:pt>
                <c:pt idx="7">
                  <c:v>21737</c:v>
                </c:pt>
                <c:pt idx="8">
                  <c:v>17646</c:v>
                </c:pt>
                <c:pt idx="9">
                  <c:v>16381</c:v>
                </c:pt>
                <c:pt idx="10">
                  <c:v>23590</c:v>
                </c:pt>
                <c:pt idx="11">
                  <c:v>27701</c:v>
                </c:pt>
                <c:pt idx="12">
                  <c:v>35070</c:v>
                </c:pt>
                <c:pt idx="13">
                  <c:v>34589</c:v>
                </c:pt>
                <c:pt idx="14">
                  <c:v>67426</c:v>
                </c:pt>
                <c:pt idx="15">
                  <c:v>73276</c:v>
                </c:pt>
                <c:pt idx="16">
                  <c:v>84050</c:v>
                </c:pt>
                <c:pt idx="17">
                  <c:v>82803</c:v>
                </c:pt>
                <c:pt idx="18">
                  <c:v>84737</c:v>
                </c:pt>
                <c:pt idx="19">
                  <c:v>91539</c:v>
                </c:pt>
                <c:pt idx="20">
                  <c:v>96562</c:v>
                </c:pt>
                <c:pt idx="21">
                  <c:v>99623</c:v>
                </c:pt>
              </c:numCache>
            </c:numRef>
          </c:val>
          <c:smooth val="0"/>
          <c:extLst>
            <c:ext xmlns:c16="http://schemas.microsoft.com/office/drawing/2014/chart" uri="{C3380CC4-5D6E-409C-BE32-E72D297353CC}">
              <c16:uniqueId val="{00000010-25FB-4840-A63E-4AD335D6D413}"/>
            </c:ext>
          </c:extLst>
        </c:ser>
        <c:ser>
          <c:idx val="17"/>
          <c:order val="17"/>
          <c:tx>
            <c:strRef>
              <c:f>'6.Export Trends_SWE'!$A$21</c:f>
              <c:strCache>
                <c:ptCount val="1"/>
                <c:pt idx="0">
                  <c:v>Pulses</c:v>
                </c:pt>
              </c:strCache>
            </c:strRef>
          </c:tx>
          <c:spPr>
            <a:ln w="28575" cap="rnd">
              <a:solidFill>
                <a:schemeClr val="accent6">
                  <a:lumMod val="80000"/>
                  <a:lumOff val="2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Trends_SWE'!$B$21:$W$21</c:f>
              <c:numCache>
                <c:formatCode>General</c:formatCode>
                <c:ptCount val="22"/>
                <c:pt idx="0">
                  <c:v>574</c:v>
                </c:pt>
                <c:pt idx="1">
                  <c:v>409</c:v>
                </c:pt>
                <c:pt idx="2" formatCode="#,##0">
                  <c:v>2513</c:v>
                </c:pt>
                <c:pt idx="3" formatCode="#,##0">
                  <c:v>17794</c:v>
                </c:pt>
                <c:pt idx="4" formatCode="#,##0">
                  <c:v>9192</c:v>
                </c:pt>
                <c:pt idx="5" formatCode="#,##0">
                  <c:v>13096</c:v>
                </c:pt>
                <c:pt idx="6" formatCode="#,##0">
                  <c:v>4334</c:v>
                </c:pt>
                <c:pt idx="7" formatCode="#,##0">
                  <c:v>7167</c:v>
                </c:pt>
                <c:pt idx="8" formatCode="#,##0">
                  <c:v>2800</c:v>
                </c:pt>
                <c:pt idx="9" formatCode="#,##0">
                  <c:v>5834</c:v>
                </c:pt>
                <c:pt idx="10" formatCode="#,##0">
                  <c:v>15161</c:v>
                </c:pt>
                <c:pt idx="11" formatCode="#,##0">
                  <c:v>20232</c:v>
                </c:pt>
                <c:pt idx="12" formatCode="#,##0">
                  <c:v>15878</c:v>
                </c:pt>
                <c:pt idx="13" formatCode="#,##0">
                  <c:v>10337</c:v>
                </c:pt>
                <c:pt idx="14" formatCode="#,##0">
                  <c:v>15982</c:v>
                </c:pt>
                <c:pt idx="15" formatCode="#,##0">
                  <c:v>34729</c:v>
                </c:pt>
                <c:pt idx="16" formatCode="#,##0">
                  <c:v>57576</c:v>
                </c:pt>
                <c:pt idx="17" formatCode="#,##0">
                  <c:v>58886</c:v>
                </c:pt>
                <c:pt idx="18" formatCode="#,##0">
                  <c:v>34952</c:v>
                </c:pt>
                <c:pt idx="19" formatCode="#,##0">
                  <c:v>20368</c:v>
                </c:pt>
                <c:pt idx="20" formatCode="#,##0">
                  <c:v>26984</c:v>
                </c:pt>
                <c:pt idx="21" formatCode="#,##0">
                  <c:v>29328</c:v>
                </c:pt>
              </c:numCache>
            </c:numRef>
          </c:val>
          <c:smooth val="0"/>
          <c:extLst>
            <c:ext xmlns:c16="http://schemas.microsoft.com/office/drawing/2014/chart" uri="{C3380CC4-5D6E-409C-BE32-E72D297353CC}">
              <c16:uniqueId val="{00000011-25FB-4840-A63E-4AD335D6D413}"/>
            </c:ext>
          </c:extLst>
        </c:ser>
        <c:ser>
          <c:idx val="18"/>
          <c:order val="18"/>
          <c:tx>
            <c:strRef>
              <c:f>'6.Export Trends_SWE'!$A$22</c:f>
              <c:strCache>
                <c:ptCount val="1"/>
                <c:pt idx="0">
                  <c:v>Roots and Tubers</c:v>
                </c:pt>
              </c:strCache>
            </c:strRef>
          </c:tx>
          <c:spPr>
            <a:ln w="28575" cap="rnd">
              <a:solidFill>
                <a:schemeClr val="accent1">
                  <a:lumMod val="8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Trends_SWE'!$B$22:$W$22</c:f>
              <c:numCache>
                <c:formatCode>#,##0</c:formatCode>
                <c:ptCount val="22"/>
                <c:pt idx="0">
                  <c:v>7559</c:v>
                </c:pt>
                <c:pt idx="1">
                  <c:v>12277</c:v>
                </c:pt>
                <c:pt idx="2">
                  <c:v>9256</c:v>
                </c:pt>
                <c:pt idx="3">
                  <c:v>10419</c:v>
                </c:pt>
                <c:pt idx="4">
                  <c:v>13506</c:v>
                </c:pt>
                <c:pt idx="5">
                  <c:v>8945</c:v>
                </c:pt>
                <c:pt idx="6">
                  <c:v>24652</c:v>
                </c:pt>
                <c:pt idx="7">
                  <c:v>33458</c:v>
                </c:pt>
                <c:pt idx="8">
                  <c:v>7522</c:v>
                </c:pt>
                <c:pt idx="9">
                  <c:v>5722</c:v>
                </c:pt>
                <c:pt idx="10">
                  <c:v>7567</c:v>
                </c:pt>
                <c:pt idx="11">
                  <c:v>9659</c:v>
                </c:pt>
                <c:pt idx="12">
                  <c:v>14973</c:v>
                </c:pt>
                <c:pt idx="13">
                  <c:v>12045</c:v>
                </c:pt>
                <c:pt idx="14">
                  <c:v>14728</c:v>
                </c:pt>
                <c:pt idx="15">
                  <c:v>10205</c:v>
                </c:pt>
                <c:pt idx="16">
                  <c:v>13216</c:v>
                </c:pt>
                <c:pt idx="17">
                  <c:v>9792</c:v>
                </c:pt>
                <c:pt idx="18">
                  <c:v>8918</c:v>
                </c:pt>
                <c:pt idx="19">
                  <c:v>10887</c:v>
                </c:pt>
                <c:pt idx="20">
                  <c:v>12816</c:v>
                </c:pt>
                <c:pt idx="21">
                  <c:v>11312</c:v>
                </c:pt>
              </c:numCache>
            </c:numRef>
          </c:val>
          <c:smooth val="0"/>
          <c:extLst>
            <c:ext xmlns:c16="http://schemas.microsoft.com/office/drawing/2014/chart" uri="{C3380CC4-5D6E-409C-BE32-E72D297353CC}">
              <c16:uniqueId val="{00000012-25FB-4840-A63E-4AD335D6D413}"/>
            </c:ext>
          </c:extLst>
        </c:ser>
        <c:ser>
          <c:idx val="19"/>
          <c:order val="19"/>
          <c:tx>
            <c:strRef>
              <c:f>'6.Export Trends_SWE'!$A$23</c:f>
              <c:strCache>
                <c:ptCount val="1"/>
                <c:pt idx="0">
                  <c:v>Sugar and Honey</c:v>
                </c:pt>
              </c:strCache>
            </c:strRef>
          </c:tx>
          <c:spPr>
            <a:ln w="28575" cap="rnd">
              <a:solidFill>
                <a:schemeClr val="accent2">
                  <a:lumMod val="8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Trends_SWE'!$B$23:$W$23</c:f>
              <c:numCache>
                <c:formatCode>#,##0</c:formatCode>
                <c:ptCount val="22"/>
                <c:pt idx="0">
                  <c:v>111949</c:v>
                </c:pt>
                <c:pt idx="1">
                  <c:v>129762</c:v>
                </c:pt>
                <c:pt idx="2">
                  <c:v>149614</c:v>
                </c:pt>
                <c:pt idx="3">
                  <c:v>102353</c:v>
                </c:pt>
                <c:pt idx="4">
                  <c:v>137815</c:v>
                </c:pt>
                <c:pt idx="5">
                  <c:v>145244</c:v>
                </c:pt>
                <c:pt idx="6">
                  <c:v>174955</c:v>
                </c:pt>
                <c:pt idx="7">
                  <c:v>103487</c:v>
                </c:pt>
                <c:pt idx="8">
                  <c:v>182085</c:v>
                </c:pt>
                <c:pt idx="9">
                  <c:v>184291</c:v>
                </c:pt>
                <c:pt idx="10">
                  <c:v>180433</c:v>
                </c:pt>
                <c:pt idx="11">
                  <c:v>131003</c:v>
                </c:pt>
                <c:pt idx="12">
                  <c:v>141065</c:v>
                </c:pt>
                <c:pt idx="13">
                  <c:v>129996</c:v>
                </c:pt>
                <c:pt idx="14">
                  <c:v>132564</c:v>
                </c:pt>
                <c:pt idx="15">
                  <c:v>106939</c:v>
                </c:pt>
                <c:pt idx="16">
                  <c:v>159764</c:v>
                </c:pt>
                <c:pt idx="17">
                  <c:v>136385</c:v>
                </c:pt>
                <c:pt idx="18">
                  <c:v>113948</c:v>
                </c:pt>
                <c:pt idx="19">
                  <c:v>100574</c:v>
                </c:pt>
                <c:pt idx="20">
                  <c:v>149626</c:v>
                </c:pt>
                <c:pt idx="21">
                  <c:v>133929</c:v>
                </c:pt>
              </c:numCache>
            </c:numRef>
          </c:val>
          <c:smooth val="0"/>
          <c:extLst>
            <c:ext xmlns:c16="http://schemas.microsoft.com/office/drawing/2014/chart" uri="{C3380CC4-5D6E-409C-BE32-E72D297353CC}">
              <c16:uniqueId val="{00000013-25FB-4840-A63E-4AD335D6D413}"/>
            </c:ext>
          </c:extLst>
        </c:ser>
        <c:ser>
          <c:idx val="20"/>
          <c:order val="20"/>
          <c:tx>
            <c:strRef>
              <c:f>'6.Export Trends_SWE'!$A$24</c:f>
              <c:strCache>
                <c:ptCount val="1"/>
                <c:pt idx="0">
                  <c:v>Vegetable Oil and Fat</c:v>
                </c:pt>
              </c:strCache>
            </c:strRef>
          </c:tx>
          <c:spPr>
            <a:ln w="28575" cap="rnd">
              <a:solidFill>
                <a:schemeClr val="accent3">
                  <a:lumMod val="8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Trends_SWE'!$B$24:$W$24</c:f>
              <c:numCache>
                <c:formatCode>#,##0</c:formatCode>
                <c:ptCount val="22"/>
                <c:pt idx="0">
                  <c:v>95779</c:v>
                </c:pt>
                <c:pt idx="1">
                  <c:v>71749</c:v>
                </c:pt>
                <c:pt idx="2">
                  <c:v>83530</c:v>
                </c:pt>
                <c:pt idx="3">
                  <c:v>66876</c:v>
                </c:pt>
                <c:pt idx="4">
                  <c:v>101817</c:v>
                </c:pt>
                <c:pt idx="5">
                  <c:v>141913</c:v>
                </c:pt>
                <c:pt idx="6">
                  <c:v>141540</c:v>
                </c:pt>
                <c:pt idx="7">
                  <c:v>131237</c:v>
                </c:pt>
                <c:pt idx="8">
                  <c:v>132437</c:v>
                </c:pt>
                <c:pt idx="9">
                  <c:v>124227</c:v>
                </c:pt>
                <c:pt idx="10">
                  <c:v>107576</c:v>
                </c:pt>
                <c:pt idx="11">
                  <c:v>99917</c:v>
                </c:pt>
                <c:pt idx="12">
                  <c:v>95215</c:v>
                </c:pt>
                <c:pt idx="13">
                  <c:v>100359</c:v>
                </c:pt>
                <c:pt idx="14">
                  <c:v>125855</c:v>
                </c:pt>
                <c:pt idx="15">
                  <c:v>124998</c:v>
                </c:pt>
                <c:pt idx="16">
                  <c:v>131598</c:v>
                </c:pt>
                <c:pt idx="17">
                  <c:v>144746</c:v>
                </c:pt>
                <c:pt idx="18">
                  <c:v>142168</c:v>
                </c:pt>
                <c:pt idx="19">
                  <c:v>150415</c:v>
                </c:pt>
                <c:pt idx="20">
                  <c:v>147786</c:v>
                </c:pt>
                <c:pt idx="21">
                  <c:v>186131</c:v>
                </c:pt>
              </c:numCache>
            </c:numRef>
          </c:val>
          <c:smooth val="0"/>
          <c:extLst>
            <c:ext xmlns:c16="http://schemas.microsoft.com/office/drawing/2014/chart" uri="{C3380CC4-5D6E-409C-BE32-E72D297353CC}">
              <c16:uniqueId val="{00000014-25FB-4840-A63E-4AD335D6D413}"/>
            </c:ext>
          </c:extLst>
        </c:ser>
        <c:ser>
          <c:idx val="21"/>
          <c:order val="21"/>
          <c:tx>
            <c:strRef>
              <c:f>'6.Export Trends_SWE'!$A$25</c:f>
              <c:strCache>
                <c:ptCount val="1"/>
                <c:pt idx="0">
                  <c:v>Vegetables</c:v>
                </c:pt>
              </c:strCache>
            </c:strRef>
          </c:tx>
          <c:spPr>
            <a:ln w="28575" cap="rnd">
              <a:solidFill>
                <a:schemeClr val="accent4">
                  <a:lumMod val="80000"/>
                </a:schemeClr>
              </a:solidFill>
              <a:round/>
            </a:ln>
            <a:effectLst/>
          </c:spPr>
          <c:marker>
            <c:symbol val="none"/>
          </c:marker>
          <c:cat>
            <c:numRef>
              <c:f>'6.Export Trends_SWE'!$B$3:$W$3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'6.Export Trends_SWE'!$B$25:$W$25</c:f>
              <c:numCache>
                <c:formatCode>#,##0</c:formatCode>
                <c:ptCount val="22"/>
                <c:pt idx="0">
                  <c:v>40775</c:v>
                </c:pt>
                <c:pt idx="1">
                  <c:v>47229</c:v>
                </c:pt>
                <c:pt idx="2">
                  <c:v>56732</c:v>
                </c:pt>
                <c:pt idx="3">
                  <c:v>60482</c:v>
                </c:pt>
                <c:pt idx="4">
                  <c:v>59363</c:v>
                </c:pt>
                <c:pt idx="5">
                  <c:v>67072</c:v>
                </c:pt>
                <c:pt idx="6">
                  <c:v>72297</c:v>
                </c:pt>
                <c:pt idx="7">
                  <c:v>68281</c:v>
                </c:pt>
                <c:pt idx="8">
                  <c:v>67637</c:v>
                </c:pt>
                <c:pt idx="9">
                  <c:v>67945</c:v>
                </c:pt>
                <c:pt idx="10">
                  <c:v>71877</c:v>
                </c:pt>
                <c:pt idx="11">
                  <c:v>68483</c:v>
                </c:pt>
                <c:pt idx="12">
                  <c:v>77000</c:v>
                </c:pt>
                <c:pt idx="13">
                  <c:v>75687</c:v>
                </c:pt>
                <c:pt idx="14">
                  <c:v>73429</c:v>
                </c:pt>
                <c:pt idx="15">
                  <c:v>65905</c:v>
                </c:pt>
                <c:pt idx="16">
                  <c:v>76658</c:v>
                </c:pt>
                <c:pt idx="17">
                  <c:v>51852</c:v>
                </c:pt>
                <c:pt idx="18">
                  <c:v>47582</c:v>
                </c:pt>
                <c:pt idx="19">
                  <c:v>54216</c:v>
                </c:pt>
                <c:pt idx="20">
                  <c:v>56224</c:v>
                </c:pt>
                <c:pt idx="21">
                  <c:v>58216</c:v>
                </c:pt>
              </c:numCache>
            </c:numRef>
          </c:val>
          <c:smooth val="0"/>
          <c:extLst>
            <c:ext xmlns:c16="http://schemas.microsoft.com/office/drawing/2014/chart" uri="{C3380CC4-5D6E-409C-BE32-E72D297353CC}">
              <c16:uniqueId val="{00000015-25FB-4840-A63E-4AD335D6D413}"/>
            </c:ext>
          </c:extLst>
        </c:ser>
        <c:dLbls>
          <c:showLegendKey val="0"/>
          <c:showVal val="0"/>
          <c:showCatName val="0"/>
          <c:showSerName val="0"/>
          <c:showPercent val="0"/>
          <c:showBubbleSize val="0"/>
        </c:dLbls>
        <c:smooth val="0"/>
        <c:axId val="364228128"/>
        <c:axId val="364211488"/>
      </c:lineChart>
      <c:catAx>
        <c:axId val="36422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211488"/>
        <c:crosses val="autoZero"/>
        <c:auto val="1"/>
        <c:lblAlgn val="ctr"/>
        <c:lblOffset val="100"/>
        <c:noMultiLvlLbl val="0"/>
      </c:catAx>
      <c:valAx>
        <c:axId val="3642114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228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_xlchart.v1.11</cx:f>
      </cx:numDim>
    </cx:data>
  </cx:chartData>
  <cx:chart>
    <cx:title pos="t" align="ctr" overlay="0">
      <cx:tx>
        <cx:txData>
          <cx:v>Current - Imports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Current - Imports (g/day)</a:t>
          </a:r>
        </a:p>
      </cx:txPr>
    </cx:title>
    <cx:plotArea>
      <cx:plotAreaRegion>
        <cx:series layoutId="treemap" uniqueId="{BB2D12FF-283B-423F-9C3D-889A1A88D625}">
          <cx:dataLabels pos="in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layoutPr>
            <cx:parentLabelLayout val="overlapping"/>
          </cx:layoutPr>
        </cx:series>
      </cx:plotAreaRegion>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title pos="t" align="ctr" overlay="0">
      <cx:tx>
        <cx:txData>
          <cx:v>Current - Intake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Current - Intake (g/day)</a:t>
          </a:r>
        </a:p>
      </cx:txPr>
    </cx:title>
    <cx:plotArea>
      <cx:plotAreaRegion>
        <cx:series layoutId="sunburst" uniqueId="{6D321B1A-FACD-4511-B3D8-DBC215781C21}">
          <cx:dataLabels pos="ct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Industry - Intake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Industry - Intake (g/day)</a:t>
          </a:r>
        </a:p>
      </cx:txPr>
    </cx:title>
    <cx:plotArea>
      <cx:plotAreaRegion>
        <cx:series layoutId="sunburst" uniqueId="{EFCF11E7-CA7F-44A7-9845-89E5744905E5}">
          <cx:dataLabels pos="ct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tx>
        <cx:txData>
          <cx:v>Industry - Imports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Industry - Imports (g/day)</a:t>
          </a:r>
        </a:p>
      </cx:txPr>
    </cx:title>
    <cx:plotArea>
      <cx:plotAreaRegion>
        <cx:series layoutId="treemap" uniqueId="{5C8D935D-4EE0-4BB4-B452-1A71D5241C64}">
          <cx:dataLabels pos="in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layoutPr>
            <cx:parentLabelLayout val="overlapping"/>
          </cx:layoutPr>
        </cx:series>
      </cx:plotAreaRegion>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size">
        <cx:f>_xlchart.v1.9</cx:f>
      </cx:numDim>
    </cx:data>
  </cx:chartData>
  <cx:chart>
    <cx:title pos="t" align="ctr" overlay="0">
      <cx:tx>
        <cx:txData>
          <cx:v>Tech - Intake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Tech - Intake (g/day)</a:t>
          </a:r>
        </a:p>
      </cx:txPr>
    </cx:title>
    <cx:plotArea>
      <cx:plotAreaRegion>
        <cx:series layoutId="sunburst" uniqueId="{9BCE838D-0F9E-4CEF-A6D5-A8F17A9A2F8D}">
          <cx:dataLabels pos="ct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series>
      </cx:plotAreaRegion>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Tech - Imports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Tech - Imports (g/day)</a:t>
          </a:r>
        </a:p>
      </cx:txPr>
    </cx:title>
    <cx:plotArea>
      <cx:plotAreaRegion>
        <cx:series layoutId="treemap" uniqueId="{8DB29B51-6C96-4B5F-84E2-2565C85A7F1D}">
          <cx:dataLabels pos="in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layoutPr>
            <cx:parentLabelLayout val="overlapping"/>
          </cx:layoutPr>
        </cx:series>
      </cx:plotAreaRegion>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_xlchart.v1.16</cx:f>
      </cx:strDim>
      <cx:numDim type="size">
        <cx:f>_xlchart.v1.17</cx:f>
      </cx:numDim>
    </cx:data>
  </cx:chartData>
  <cx:chart>
    <cx:title pos="t" align="ctr" overlay="0">
      <cx:tx>
        <cx:txData>
          <cx:v>Culture - Intake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Culture - Intake (g/day)</a:t>
          </a:r>
        </a:p>
      </cx:txPr>
    </cx:title>
    <cx:plotArea>
      <cx:plotAreaRegion>
        <cx:series layoutId="sunburst" uniqueId="{55BEF4FD-CCB1-4069-8EB7-DB99A2A951EB}">
          <cx:dataLabels pos="ct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series>
      </cx:plotAreaRegion>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strDim type="cat">
        <cx:f>_xlchart.v1.22</cx:f>
      </cx:strDim>
      <cx:numDim type="size">
        <cx:f>_xlchart.v1.23</cx:f>
      </cx:numDim>
    </cx:data>
  </cx:chartData>
  <cx:chart>
    <cx:title pos="t" align="ctr" overlay="0">
      <cx:tx>
        <cx:txData>
          <cx:v>Culture - Imports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Culture - Imports (g/day)</a:t>
          </a:r>
        </a:p>
      </cx:txPr>
    </cx:title>
    <cx:plotArea>
      <cx:plotAreaRegion>
        <cx:series layoutId="treemap" uniqueId="{A1844257-D15A-497C-85B0-28C1C2EA3946}">
          <cx:dataLabels pos="in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layoutPr>
            <cx:parentLabelLayout val="overlapping"/>
          </cx:layoutPr>
        </cx:series>
      </cx:plotAreaRegion>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_xlchart.v1.14</cx:f>
      </cx:strDim>
      <cx:numDim type="size">
        <cx:f>_xlchart.v1.15</cx:f>
      </cx:numDim>
    </cx:data>
  </cx:chartData>
  <cx:chart>
    <cx:title pos="t" align="ctr" overlay="0">
      <cx:tx>
        <cx:txData>
          <cx:v>Forgotten - Intake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Forgotten - Intake (g/day)</a:t>
          </a:r>
        </a:p>
      </cx:txPr>
    </cx:title>
    <cx:plotArea>
      <cx:plotAreaRegion>
        <cx:series layoutId="sunburst" uniqueId="{2AAE9C81-474D-416D-A9F9-EDFA86A2E6AD}">
          <cx:dataLabels pos="ct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series>
      </cx:plotAreaRegion>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_xlchart.v1.18</cx:f>
      </cx:strDim>
      <cx:numDim type="size">
        <cx:f>_xlchart.v1.19</cx:f>
      </cx:numDim>
    </cx:data>
  </cx:chartData>
  <cx:chart>
    <cx:title pos="t" align="ctr" overlay="0">
      <cx:tx>
        <cx:txData>
          <cx:v>Forgotten - Imports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Forgotten - Imports (g/day)</a:t>
          </a:r>
        </a:p>
      </cx:txPr>
    </cx:title>
    <cx:plotArea>
      <cx:plotAreaRegion>
        <cx:series layoutId="treemap" uniqueId="{42F284B9-7DAF-49CC-B460-D7852E7639E3}">
          <cx:dataLabels pos="in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layoutPr>
            <cx:parentLabelLayout val="overlapping"/>
          </cx:layoutPr>
        </cx:series>
      </cx:plotAreaRegion>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_xlchart.v1.13</cx:f>
      </cx:numDim>
    </cx:data>
  </cx:chartData>
  <cx:chart>
    <cx:title pos="t" align="ctr" overlay="0">
      <cx:tx>
        <cx:txData>
          <cx:v>Forgotten - Intake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Forgotten - Intake (g/day)</a:t>
          </a:r>
        </a:p>
      </cx:txPr>
    </cx:title>
    <cx:plotArea>
      <cx:plotAreaRegion>
        <cx:series layoutId="sunburst" uniqueId="{2AAE9C81-474D-416D-A9F9-EDFA86A2E6AD}">
          <cx:dataLabels pos="ctr">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series>
      </cx:plotAreaRegion>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strDim type="cat">
        <cx:f>_xlchart.v1.20</cx:f>
      </cx:strDim>
      <cx:numDim type="size">
        <cx:f>_xlchart.v1.21</cx:f>
      </cx:numDim>
    </cx:data>
  </cx:chartData>
  <cx:chart>
    <cx:title pos="t" align="ctr" overlay="0">
      <cx:tx>
        <cx:txData>
          <cx:v>Forgotten - Imports (g/day)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Forgotten - Imports (g/day)</a:t>
          </a:r>
        </a:p>
      </cx:txPr>
    </cx:title>
    <cx:plotArea>
      <cx:plotAreaRegion>
        <cx:series layoutId="treemap" uniqueId="{42F284B9-7DAF-49CC-B460-D7852E7639E3}">
          <cx:dataLabels pos="inEnd">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visibility seriesName="0" categoryName="1" value="0"/>
          </cx:dataLabels>
          <cx:dataId val="0"/>
          <cx:layoutPr>
            <cx:parentLabelLayout val="overlapping"/>
          </cx:layoutPr>
        </cx:series>
      </cx:plotAreaRegion>
    </cx:plotArea>
    <cx:legend pos="t" align="ctr" overlay="0">
      <cx:txPr>
        <a:bodyPr vertOverflow="overflow" horzOverflow="overflow" wrap="square" lIns="0" tIns="0" rIns="0" bIns="0"/>
        <a:lstStyle/>
        <a:p>
          <a:pPr algn="ctr" rtl="0">
            <a:defRPr sz="1200" b="0" i="0">
              <a:solidFill>
                <a:srgbClr val="000000"/>
              </a:solidFill>
              <a:latin typeface="Calibri" panose="020F0502020204030204" pitchFamily="34" charset="0"/>
              <a:ea typeface="Calibri" panose="020F0502020204030204" pitchFamily="34" charset="0"/>
              <a:cs typeface="Calibri" panose="020F0502020204030204" pitchFamily="34" charset="0"/>
            </a:defRPr>
          </a:pPr>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8.xml"/><Relationship Id="rId3" Type="http://schemas.microsoft.com/office/2014/relationships/chartEx" Target="../charts/chartEx3.xml"/><Relationship Id="rId7" Type="http://schemas.microsoft.com/office/2014/relationships/chartEx" Target="../charts/chartEx7.xml"/><Relationship Id="rId12" Type="http://schemas.microsoft.com/office/2014/relationships/chartEx" Target="../charts/chartEx12.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11" Type="http://schemas.microsoft.com/office/2014/relationships/chartEx" Target="../charts/chartEx11.xml"/><Relationship Id="rId5" Type="http://schemas.microsoft.com/office/2014/relationships/chartEx" Target="../charts/chartEx5.xml"/><Relationship Id="rId10" Type="http://schemas.microsoft.com/office/2014/relationships/chartEx" Target="../charts/chartEx10.xml"/><Relationship Id="rId4" Type="http://schemas.microsoft.com/office/2014/relationships/chartEx" Target="../charts/chartEx4.xml"/><Relationship Id="rId9" Type="http://schemas.microsoft.com/office/2014/relationships/chartEx" Target="../charts/chartEx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32</xdr:col>
      <xdr:colOff>515057</xdr:colOff>
      <xdr:row>3</xdr:row>
      <xdr:rowOff>84668</xdr:rowOff>
    </xdr:from>
    <xdr:to>
      <xdr:col>48</xdr:col>
      <xdr:colOff>261058</xdr:colOff>
      <xdr:row>36</xdr:row>
      <xdr:rowOff>123472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266CD95-E876-4C92-9A6D-AFDF319E3E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207407" y="738718"/>
              <a:ext cx="9499601" cy="632530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0</xdr:colOff>
      <xdr:row>4</xdr:row>
      <xdr:rowOff>110066</xdr:rowOff>
    </xdr:from>
    <xdr:to>
      <xdr:col>31</xdr:col>
      <xdr:colOff>243417</xdr:colOff>
      <xdr:row>36</xdr:row>
      <xdr:rowOff>63499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4153EBF-C55A-4E1D-B724-E29A39A7D5B4}"/>
                </a:ext>
                <a:ext uri="{147F2762-F138-4A5C-976F-8EAC2B608ADB}">
                  <a16:predDERef xmlns:a16="http://schemas.microsoft.com/office/drawing/2014/main" pred="{F266CD95-E876-4C92-9A6D-AFDF319E3E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0377150" y="954616"/>
              <a:ext cx="6949017" cy="60494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597956</xdr:colOff>
      <xdr:row>37</xdr:row>
      <xdr:rowOff>162983</xdr:rowOff>
    </xdr:from>
    <xdr:to>
      <xdr:col>31</xdr:col>
      <xdr:colOff>306916</xdr:colOff>
      <xdr:row>77</xdr:row>
      <xdr:rowOff>42333</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7C61126-90D4-4B67-8846-44576E114D15}"/>
                </a:ext>
                <a:ext uri="{147F2762-F138-4A5C-976F-8EAC2B608ADB}">
                  <a16:predDERef xmlns:a16="http://schemas.microsoft.com/office/drawing/2014/main" pred="{84153EBF-C55A-4E1D-B724-E29A39A7D5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0365506" y="7294033"/>
              <a:ext cx="7024160" cy="7499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37041</xdr:colOff>
      <xdr:row>37</xdr:row>
      <xdr:rowOff>131234</xdr:rowOff>
    </xdr:from>
    <xdr:to>
      <xdr:col>47</xdr:col>
      <xdr:colOff>560917</xdr:colOff>
      <xdr:row>77</xdr:row>
      <xdr:rowOff>10584</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4C26DC05-51FA-4E4C-9A5B-DC288731904E}"/>
                </a:ext>
                <a:ext uri="{147F2762-F138-4A5C-976F-8EAC2B608ADB}">
                  <a16:predDERef xmlns:a16="http://schemas.microsoft.com/office/drawing/2014/main" pred="{77C61126-90D4-4B67-8846-44576E114D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7729391" y="7262284"/>
              <a:ext cx="9667876" cy="7499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157194</xdr:colOff>
      <xdr:row>80</xdr:row>
      <xdr:rowOff>103842</xdr:rowOff>
    </xdr:from>
    <xdr:to>
      <xdr:col>32</xdr:col>
      <xdr:colOff>98986</xdr:colOff>
      <xdr:row>115</xdr:row>
      <xdr:rowOff>57276</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5FCCBF16-20A4-4A7C-B5AD-876A421EF9A2}"/>
                </a:ext>
                <a:ext uri="{147F2762-F138-4A5C-976F-8EAC2B608ADB}">
                  <a16:predDERef xmlns:a16="http://schemas.microsoft.com/office/drawing/2014/main" pred="{4C26DC05-51FA-4E4C-9A5B-DC28873190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0534344" y="15426392"/>
              <a:ext cx="7256992" cy="66209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576791</xdr:colOff>
      <xdr:row>79</xdr:row>
      <xdr:rowOff>67731</xdr:rowOff>
    </xdr:from>
    <xdr:to>
      <xdr:col>47</xdr:col>
      <xdr:colOff>423333</xdr:colOff>
      <xdr:row>115</xdr:row>
      <xdr:rowOff>52916</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24876EEA-6BD4-4C8F-95FB-243742A1BEC6}"/>
                </a:ext>
                <a:ext uri="{147F2762-F138-4A5C-976F-8EAC2B608ADB}">
                  <a16:predDERef xmlns:a16="http://schemas.microsoft.com/office/drawing/2014/main" pred="{5FCCBF16-20A4-4A7C-B5AD-876A421EF9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8269141" y="15199781"/>
              <a:ext cx="8990542" cy="68431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174625</xdr:colOff>
      <xdr:row>116</xdr:row>
      <xdr:rowOff>46567</xdr:rowOff>
    </xdr:from>
    <xdr:to>
      <xdr:col>32</xdr:col>
      <xdr:colOff>10583</xdr:colOff>
      <xdr:row>150</xdr:row>
      <xdr:rowOff>158751</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D006DA88-354F-4B3C-8DC9-41AE63F9F89A}"/>
                </a:ext>
                <a:ext uri="{147F2762-F138-4A5C-976F-8EAC2B608ADB}">
                  <a16:predDERef xmlns:a16="http://schemas.microsoft.com/office/drawing/2014/main" pred="{24876EEA-6BD4-4C8F-95FB-243742A1BE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9942175" y="22227117"/>
              <a:ext cx="7760758" cy="658918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322791</xdr:colOff>
      <xdr:row>116</xdr:row>
      <xdr:rowOff>99482</xdr:rowOff>
    </xdr:from>
    <xdr:to>
      <xdr:col>47</xdr:col>
      <xdr:colOff>508000</xdr:colOff>
      <xdr:row>149</xdr:row>
      <xdr:rowOff>179917</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67BE3B83-D5A3-4E56-944B-654CBE3C5FA0}"/>
                </a:ext>
                <a:ext uri="{147F2762-F138-4A5C-976F-8EAC2B608ADB}">
                  <a16:predDERef xmlns:a16="http://schemas.microsoft.com/office/drawing/2014/main" pred="{D006DA88-354F-4B3C-8DC9-41AE63F9F8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8015141" y="22280032"/>
              <a:ext cx="9329209" cy="636693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142873</xdr:colOff>
      <xdr:row>152</xdr:row>
      <xdr:rowOff>35983</xdr:rowOff>
    </xdr:from>
    <xdr:to>
      <xdr:col>31</xdr:col>
      <xdr:colOff>201082</xdr:colOff>
      <xdr:row>192</xdr:row>
      <xdr:rowOff>74083</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6119A994-26A5-4596-A604-81083DC31A1C}"/>
                </a:ext>
                <a:ext uri="{147F2762-F138-4A5C-976F-8EAC2B608ADB}">
                  <a16:predDERef xmlns:a16="http://schemas.microsoft.com/office/drawing/2014/main" pred="{67BE3B83-D5A3-4E56-944B-654CBE3C5F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9910423" y="29074533"/>
              <a:ext cx="7373409" cy="7518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15874</xdr:colOff>
      <xdr:row>150</xdr:row>
      <xdr:rowOff>152400</xdr:rowOff>
    </xdr:from>
    <xdr:to>
      <xdr:col>48</xdr:col>
      <xdr:colOff>63500</xdr:colOff>
      <xdr:row>190</xdr:row>
      <xdr:rowOff>42334</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6B95B2BC-F1E5-4A20-98EF-6F0E7A8C9745}"/>
                </a:ext>
                <a:ext uri="{147F2762-F138-4A5C-976F-8EAC2B608ADB}">
                  <a16:predDERef xmlns:a16="http://schemas.microsoft.com/office/drawing/2014/main" pred="{6119A994-26A5-4596-A604-81083DC31A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7708224" y="28809950"/>
              <a:ext cx="9801226" cy="73829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174623</xdr:colOff>
      <xdr:row>152</xdr:row>
      <xdr:rowOff>35983</xdr:rowOff>
    </xdr:from>
    <xdr:to>
      <xdr:col>31</xdr:col>
      <xdr:colOff>232832</xdr:colOff>
      <xdr:row>192</xdr:row>
      <xdr:rowOff>74083</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D84B1854-D8B9-42C5-BB66-4DE907F2A0D7}"/>
                </a:ext>
                <a:ext uri="{147F2762-F138-4A5C-976F-8EAC2B608ADB}">
                  <a16:predDERef xmlns:a16="http://schemas.microsoft.com/office/drawing/2014/main" pred="{6B95B2BC-F1E5-4A20-98EF-6F0E7A8C974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9942173" y="29074533"/>
              <a:ext cx="7373409" cy="7518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32</xdr:col>
      <xdr:colOff>47624</xdr:colOff>
      <xdr:row>150</xdr:row>
      <xdr:rowOff>152400</xdr:rowOff>
    </xdr:from>
    <xdr:to>
      <xdr:col>48</xdr:col>
      <xdr:colOff>95250</xdr:colOff>
      <xdr:row>190</xdr:row>
      <xdr:rowOff>42334</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8B8F0E87-E9A9-4030-834E-CD54AA7DD2F4}"/>
                </a:ext>
                <a:ext uri="{147F2762-F138-4A5C-976F-8EAC2B608ADB}">
                  <a16:predDERef xmlns:a16="http://schemas.microsoft.com/office/drawing/2014/main" pred="{D84B1854-D8B9-42C5-BB66-4DE907F2A0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27739974" y="28809950"/>
              <a:ext cx="9801226" cy="73829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139700</xdr:colOff>
      <xdr:row>6</xdr:row>
      <xdr:rowOff>50800</xdr:rowOff>
    </xdr:from>
    <xdr:to>
      <xdr:col>16</xdr:col>
      <xdr:colOff>95250</xdr:colOff>
      <xdr:row>31</xdr:row>
      <xdr:rowOff>12700</xdr:rowOff>
    </xdr:to>
    <xdr:graphicFrame macro="">
      <xdr:nvGraphicFramePr>
        <xdr:cNvPr id="3" name="Chart 2">
          <a:extLst>
            <a:ext uri="{FF2B5EF4-FFF2-40B4-BE49-F238E27FC236}">
              <a16:creationId xmlns:a16="http://schemas.microsoft.com/office/drawing/2014/main" id="{51B10A18-84C7-46A2-8674-A237F3976D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219075</xdr:colOff>
      <xdr:row>8</xdr:row>
      <xdr:rowOff>114300</xdr:rowOff>
    </xdr:from>
    <xdr:to>
      <xdr:col>23</xdr:col>
      <xdr:colOff>114300</xdr:colOff>
      <xdr:row>26</xdr:row>
      <xdr:rowOff>9525</xdr:rowOff>
    </xdr:to>
    <xdr:pic>
      <xdr:nvPicPr>
        <xdr:cNvPr id="2" name="Picture 2">
          <a:extLst>
            <a:ext uri="{FF2B5EF4-FFF2-40B4-BE49-F238E27FC236}">
              <a16:creationId xmlns:a16="http://schemas.microsoft.com/office/drawing/2014/main" id="{BD3FA74F-968B-4E47-A6ED-709D4937AA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478375" y="1762125"/>
          <a:ext cx="4162425" cy="3209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0</xdr:colOff>
      <xdr:row>33</xdr:row>
      <xdr:rowOff>0</xdr:rowOff>
    </xdr:from>
    <xdr:to>
      <xdr:col>25</xdr:col>
      <xdr:colOff>809625</xdr:colOff>
      <xdr:row>69</xdr:row>
      <xdr:rowOff>125613</xdr:rowOff>
    </xdr:to>
    <xdr:pic>
      <xdr:nvPicPr>
        <xdr:cNvPr id="2" name="Picture 1">
          <a:extLst>
            <a:ext uri="{FF2B5EF4-FFF2-40B4-BE49-F238E27FC236}">
              <a16:creationId xmlns:a16="http://schemas.microsoft.com/office/drawing/2014/main" id="{FC9ECAB9-E883-44C2-9C2C-77DA09A5C69B}"/>
            </a:ext>
          </a:extLst>
        </xdr:cNvPr>
        <xdr:cNvPicPr>
          <a:picLocks noChangeAspect="1"/>
        </xdr:cNvPicPr>
      </xdr:nvPicPr>
      <xdr:blipFill>
        <a:blip xmlns:r="http://schemas.openxmlformats.org/officeDocument/2006/relationships" r:embed="rId1"/>
        <a:stretch>
          <a:fillRect/>
        </a:stretch>
      </xdr:blipFill>
      <xdr:spPr>
        <a:xfrm>
          <a:off x="6372225" y="9534525"/>
          <a:ext cx="10915650" cy="66407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mdpi.com/2071-1050/12/4/1407/htm" TargetMode="External"/><Relationship Id="rId7" Type="http://schemas.openxmlformats.org/officeDocument/2006/relationships/printerSettings" Target="../printerSettings/printerSettings6.bin"/><Relationship Id="rId2" Type="http://schemas.openxmlformats.org/officeDocument/2006/relationships/hyperlink" Target="https://www.mdpi.com/2071-1050/12/4/1407/htm" TargetMode="External"/><Relationship Id="rId1" Type="http://schemas.openxmlformats.org/officeDocument/2006/relationships/hyperlink" Target="https://www.mdpi.com/2071-1050/12/4/1407/htm" TargetMode="External"/><Relationship Id="rId6" Type="http://schemas.openxmlformats.org/officeDocument/2006/relationships/hyperlink" Target="https://population.un.org/wpp/" TargetMode="External"/><Relationship Id="rId5" Type="http://schemas.openxmlformats.org/officeDocument/2006/relationships/hyperlink" Target="https://www.mdpi.com/2071-1050/12/4/1407" TargetMode="External"/><Relationship Id="rId4" Type="http://schemas.openxmlformats.org/officeDocument/2006/relationships/hyperlink" Target="https://www.mdpi.com/2071-1050/12/4/1407"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EE729-960D-4ED2-9C4C-9A256B0182C9}">
  <dimension ref="B3:C25"/>
  <sheetViews>
    <sheetView topLeftCell="A3" zoomScale="130" zoomScaleNormal="130" workbookViewId="0">
      <selection activeCell="B3" sqref="B3"/>
    </sheetView>
  </sheetViews>
  <sheetFormatPr defaultRowHeight="14.5" x14ac:dyDescent="0.35"/>
  <cols>
    <col min="2" max="2" width="10.54296875" customWidth="1"/>
    <col min="3" max="3" width="28" customWidth="1"/>
  </cols>
  <sheetData>
    <row r="3" spans="2:3" ht="31" x14ac:dyDescent="0.35">
      <c r="B3" s="184" t="s">
        <v>1841</v>
      </c>
    </row>
    <row r="4" spans="2:3" x14ac:dyDescent="0.35">
      <c r="B4" s="183"/>
    </row>
    <row r="5" spans="2:3" x14ac:dyDescent="0.35">
      <c r="B5" s="183" t="s">
        <v>0</v>
      </c>
    </row>
    <row r="9" spans="2:3" x14ac:dyDescent="0.35">
      <c r="B9" s="223" t="s">
        <v>1815</v>
      </c>
      <c r="C9" s="42" t="s">
        <v>1</v>
      </c>
    </row>
    <row r="10" spans="2:3" x14ac:dyDescent="0.35">
      <c r="B10" s="223" t="s">
        <v>1815</v>
      </c>
      <c r="C10" s="42" t="s">
        <v>2</v>
      </c>
    </row>
    <row r="11" spans="2:3" x14ac:dyDescent="0.35">
      <c r="B11" s="223" t="s">
        <v>1815</v>
      </c>
      <c r="C11" s="185" t="s">
        <v>3</v>
      </c>
    </row>
    <row r="12" spans="2:3" x14ac:dyDescent="0.35">
      <c r="B12" s="223" t="s">
        <v>1815</v>
      </c>
      <c r="C12" s="42" t="s">
        <v>4</v>
      </c>
    </row>
    <row r="13" spans="2:3" x14ac:dyDescent="0.35">
      <c r="B13" s="223" t="s">
        <v>1815</v>
      </c>
      <c r="C13" s="185" t="s">
        <v>5</v>
      </c>
    </row>
    <row r="14" spans="2:3" x14ac:dyDescent="0.35">
      <c r="B14" s="223" t="s">
        <v>1815</v>
      </c>
      <c r="C14" s="185" t="s">
        <v>6</v>
      </c>
    </row>
    <row r="15" spans="2:3" x14ac:dyDescent="0.35">
      <c r="B15" s="223" t="s">
        <v>1815</v>
      </c>
      <c r="C15" s="185" t="s">
        <v>7</v>
      </c>
    </row>
    <row r="16" spans="2:3" x14ac:dyDescent="0.35">
      <c r="B16" s="223" t="s">
        <v>1815</v>
      </c>
      <c r="C16" s="185" t="s">
        <v>8</v>
      </c>
    </row>
    <row r="17" spans="2:3" x14ac:dyDescent="0.35">
      <c r="B17" s="223" t="s">
        <v>1815</v>
      </c>
      <c r="C17" s="185" t="s">
        <v>9</v>
      </c>
    </row>
    <row r="18" spans="2:3" x14ac:dyDescent="0.35">
      <c r="B18" s="223" t="s">
        <v>1815</v>
      </c>
      <c r="C18" s="185" t="s">
        <v>10</v>
      </c>
    </row>
    <row r="19" spans="2:3" x14ac:dyDescent="0.35">
      <c r="B19" s="223" t="s">
        <v>1815</v>
      </c>
      <c r="C19" s="185" t="s">
        <v>11</v>
      </c>
    </row>
    <row r="20" spans="2:3" x14ac:dyDescent="0.35">
      <c r="B20" s="223" t="s">
        <v>1815</v>
      </c>
      <c r="C20" s="185" t="s">
        <v>12</v>
      </c>
    </row>
    <row r="21" spans="2:3" x14ac:dyDescent="0.35">
      <c r="B21" s="223" t="s">
        <v>1815</v>
      </c>
      <c r="C21" s="185" t="s">
        <v>13</v>
      </c>
    </row>
    <row r="22" spans="2:3" x14ac:dyDescent="0.35">
      <c r="B22" s="223" t="s">
        <v>1815</v>
      </c>
      <c r="C22" s="185" t="s">
        <v>14</v>
      </c>
    </row>
    <row r="23" spans="2:3" x14ac:dyDescent="0.35">
      <c r="B23" s="223" t="s">
        <v>1815</v>
      </c>
      <c r="C23" s="185" t="s">
        <v>15</v>
      </c>
    </row>
    <row r="24" spans="2:3" x14ac:dyDescent="0.35">
      <c r="B24" s="223" t="s">
        <v>1815</v>
      </c>
      <c r="C24" s="185" t="s">
        <v>16</v>
      </c>
    </row>
    <row r="25" spans="2:3" x14ac:dyDescent="0.35">
      <c r="B25" s="223" t="s">
        <v>1815</v>
      </c>
      <c r="C25" s="42" t="s">
        <v>17</v>
      </c>
    </row>
  </sheetData>
  <hyperlinks>
    <hyperlink ref="C9" location="'1.Scenario Diets'!A1" display="1.Scenario Diets'!A1" xr:uid="{C8861D5E-D0D2-4495-84E2-5E347C5768E9}"/>
    <hyperlink ref="C10" location="'2.Product Database'!A1" display="2.Product Database'!A1" xr:uid="{FED45E48-CE1A-4438-8BF0-642412A12D13}"/>
    <hyperlink ref="C11" location="'3.Justifications'!A1" display="'3.Justifications'!A1" xr:uid="{236F9BF7-C0F2-4C09-8FF2-18C8A55C1CAE}"/>
    <hyperlink ref="C12" location="'4.Key Swaps'!A1" display="4.Key Swaps'!A1" xr:uid="{1A20C299-3BCF-4E63-BCC5-5B46476DF73B}"/>
    <hyperlink ref="C13" location="'5.Diets + Import Proportions'!A1" display="'5.Diets + Import Proportions'!A1" xr:uid="{5F235D88-5464-48A3-9F43-FE8A000F33FC}"/>
    <hyperlink ref="C14" location="'6.Import Trends_SWE'!A1" display="'6.Import Trends_SWE'!A1" xr:uid="{6D3EC594-C257-4AD8-BCCF-905D7BF96292}"/>
    <hyperlink ref="C15" location="'7.Targets+Benchmarking'!A1" display="'7.Targets+Benchmarking'!A1" xr:uid="{26DD79FA-EC50-4643-AADD-9F341E778599}"/>
    <hyperlink ref="C16" location="'8.Results-all_solution'!A1" display="'8.Results-all_solution'!A1" xr:uid="{BC90FABD-3B5A-49D6-9D46-9B6FC8917BD9}"/>
    <hyperlink ref="C17" location="'9.Results-group_totals'!A1" display="'9.Results-group_totals'!A1" xr:uid="{FE6463B7-3BC4-4CFE-BD65-292AD20C5189}"/>
    <hyperlink ref="C18" location="'10.Results-diet_totals'!A1" display="'10.Results-diet_totals'!A1" xr:uid="{F8DAC731-1412-4BC2-939B-68C5D09898DA}"/>
    <hyperlink ref="C19" location="'11.Group intake'!A1" display="'11.Group intake'!A1" xr:uid="{CDBE5DD8-C5DB-47ED-92AC-5ACC39DCDE24}"/>
    <hyperlink ref="C20" location="'12.NNR_RDAs_db'!A1" display="'12.NNR_RDAs_db'!A1" xr:uid="{EB4535C1-FEB6-4145-85A1-07128AE1857F}"/>
    <hyperlink ref="C21" location="'13.SA-waste_all_solution'!A1" display="'13.SA-waste_all_solution'!A1" xr:uid="{42831324-F2B5-43B8-8651-4934CD531BE2}"/>
    <hyperlink ref="C22" location="'14.SA-waste_group_totals'!A1" display="'14.SA-waste_group_totals'!A1" xr:uid="{C6E98245-5501-4303-8E9A-1F344AFA5BC8}"/>
    <hyperlink ref="C23" location="'15.SA-waste_diet_totals'!A1" display="'15.SA-waste_diet_totals'!A1" xr:uid="{F7DC4F3B-E602-4AD6-B13C-BD3C79A5E360}"/>
    <hyperlink ref="C24" location="'16.Protein quality'!A1" display="'16.Protein quality'!A1" xr:uid="{C55362D6-0F12-4930-8D3F-BE32A3B80C62}"/>
    <hyperlink ref="C25" location="'17.%of CF from ASF'!A1" display="17.%of CF from ASF" xr:uid="{8AE635A6-60A3-4AA4-B4C5-9077740A564D}"/>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241"/>
  <sheetViews>
    <sheetView tabSelected="1" zoomScale="85" zoomScaleNormal="85" workbookViewId="0"/>
  </sheetViews>
  <sheetFormatPr defaultRowHeight="14.5" x14ac:dyDescent="0.35"/>
  <cols>
    <col min="5" max="5" width="24.6328125" customWidth="1"/>
  </cols>
  <sheetData>
    <row r="1" spans="1:54" ht="20" thickBot="1" x14ac:dyDescent="0.5">
      <c r="A1" s="224" t="s">
        <v>1816</v>
      </c>
      <c r="B1" s="1"/>
      <c r="C1" s="1"/>
      <c r="D1" s="1"/>
      <c r="E1" s="1"/>
      <c r="F1" s="2"/>
      <c r="G1" s="3"/>
      <c r="H1" s="3"/>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ht="15" thickTop="1" x14ac:dyDescent="0.35">
      <c r="B2" s="1"/>
      <c r="C2" s="1"/>
      <c r="D2" s="1"/>
      <c r="E2" s="1"/>
      <c r="F2" s="5" t="s">
        <v>18</v>
      </c>
      <c r="G2" s="6"/>
      <c r="H2" s="7"/>
      <c r="I2" s="1"/>
      <c r="J2" s="1"/>
      <c r="K2" s="5" t="s">
        <v>18</v>
      </c>
      <c r="L2" s="6"/>
      <c r="M2" s="7"/>
      <c r="N2" s="1"/>
      <c r="O2" s="5" t="s">
        <v>18</v>
      </c>
      <c r="P2" s="6"/>
      <c r="Q2" s="7"/>
      <c r="R2" s="1"/>
      <c r="S2" s="5" t="s">
        <v>18</v>
      </c>
      <c r="T2" s="6"/>
      <c r="U2" s="7"/>
      <c r="V2" s="1"/>
      <c r="W2" s="5" t="s">
        <v>18</v>
      </c>
      <c r="X2" s="6"/>
      <c r="Y2" s="7"/>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row>
    <row r="3" spans="1:54" ht="21" x14ac:dyDescent="0.5">
      <c r="A3" s="4"/>
      <c r="B3" s="1"/>
      <c r="C3" s="1"/>
      <c r="D3" s="1"/>
      <c r="E3" s="1"/>
      <c r="F3" s="8" t="s">
        <v>19</v>
      </c>
      <c r="G3" s="3">
        <v>2694</v>
      </c>
      <c r="H3" s="9" t="s">
        <v>20</v>
      </c>
      <c r="I3" s="1"/>
      <c r="J3" s="1"/>
      <c r="K3" s="8" t="s">
        <v>19</v>
      </c>
      <c r="L3" s="3">
        <v>2426</v>
      </c>
      <c r="M3" s="9" t="s">
        <v>20</v>
      </c>
      <c r="N3" s="1"/>
      <c r="O3" s="8" t="s">
        <v>19</v>
      </c>
      <c r="P3" s="3">
        <v>2402</v>
      </c>
      <c r="Q3" s="9" t="s">
        <v>20</v>
      </c>
      <c r="R3" s="1"/>
      <c r="S3" s="8" t="s">
        <v>19</v>
      </c>
      <c r="T3" s="3">
        <v>2415</v>
      </c>
      <c r="U3" s="9" t="s">
        <v>20</v>
      </c>
      <c r="V3" s="1"/>
      <c r="W3" s="8" t="s">
        <v>19</v>
      </c>
      <c r="X3" s="3">
        <v>2363</v>
      </c>
      <c r="Y3" s="9" t="s">
        <v>20</v>
      </c>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row>
    <row r="4" spans="1:54" ht="21" x14ac:dyDescent="0.5">
      <c r="A4" s="4"/>
      <c r="B4" s="1"/>
      <c r="C4" s="1"/>
      <c r="D4" s="1"/>
      <c r="E4" s="1"/>
      <c r="F4" s="8" t="s">
        <v>21</v>
      </c>
      <c r="G4" s="3">
        <v>90</v>
      </c>
      <c r="H4" s="9" t="s">
        <v>22</v>
      </c>
      <c r="I4" s="1"/>
      <c r="J4" s="1"/>
      <c r="K4" s="8" t="s">
        <v>21</v>
      </c>
      <c r="L4" s="3">
        <v>91</v>
      </c>
      <c r="M4" s="9" t="s">
        <v>22</v>
      </c>
      <c r="N4" s="1"/>
      <c r="O4" s="8" t="s">
        <v>21</v>
      </c>
      <c r="P4" s="3">
        <v>88</v>
      </c>
      <c r="Q4" s="9" t="s">
        <v>22</v>
      </c>
      <c r="R4" s="1"/>
      <c r="S4" s="8" t="s">
        <v>21</v>
      </c>
      <c r="T4" s="3">
        <v>83</v>
      </c>
      <c r="U4" s="9" t="s">
        <v>22</v>
      </c>
      <c r="V4" s="1"/>
      <c r="W4" s="8" t="s">
        <v>21</v>
      </c>
      <c r="X4" s="3">
        <v>93</v>
      </c>
      <c r="Y4" s="9" t="s">
        <v>22</v>
      </c>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row>
    <row r="5" spans="1:54" ht="15" thickBot="1" x14ac:dyDescent="0.4">
      <c r="A5" s="1"/>
      <c r="B5" s="1"/>
      <c r="C5" s="1"/>
      <c r="D5" s="1"/>
      <c r="E5" s="1"/>
      <c r="F5" s="8" t="s">
        <v>23</v>
      </c>
      <c r="G5" s="3">
        <v>117</v>
      </c>
      <c r="H5" s="9" t="s">
        <v>22</v>
      </c>
      <c r="I5" s="1"/>
      <c r="J5" s="1"/>
      <c r="K5" s="8" t="s">
        <v>23</v>
      </c>
      <c r="L5" s="3">
        <v>98</v>
      </c>
      <c r="M5" s="9" t="s">
        <v>22</v>
      </c>
      <c r="N5" s="1"/>
      <c r="O5" s="8" t="s">
        <v>23</v>
      </c>
      <c r="P5" s="3">
        <v>97</v>
      </c>
      <c r="Q5" s="9" t="s">
        <v>22</v>
      </c>
      <c r="R5" s="1"/>
      <c r="S5" s="8" t="s">
        <v>23</v>
      </c>
      <c r="T5" s="3">
        <v>97</v>
      </c>
      <c r="U5" s="9" t="s">
        <v>22</v>
      </c>
      <c r="V5" s="1"/>
      <c r="W5" s="8" t="s">
        <v>23</v>
      </c>
      <c r="X5" s="3">
        <v>93</v>
      </c>
      <c r="Y5" s="9" t="s">
        <v>22</v>
      </c>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row>
    <row r="6" spans="1:54" ht="15" thickBot="1" x14ac:dyDescent="0.4">
      <c r="A6" s="1" t="s">
        <v>24</v>
      </c>
      <c r="B6" s="10"/>
      <c r="C6" s="11" t="s">
        <v>25</v>
      </c>
      <c r="D6" s="12"/>
      <c r="E6" s="1"/>
      <c r="F6" s="8" t="s">
        <v>26</v>
      </c>
      <c r="G6" s="3">
        <v>284</v>
      </c>
      <c r="H6" s="9" t="s">
        <v>22</v>
      </c>
      <c r="I6" s="1"/>
      <c r="J6" s="1"/>
      <c r="K6" s="8" t="s">
        <v>26</v>
      </c>
      <c r="L6" s="3">
        <v>259</v>
      </c>
      <c r="M6" s="9" t="s">
        <v>22</v>
      </c>
      <c r="N6" s="1"/>
      <c r="O6" s="8" t="s">
        <v>26</v>
      </c>
      <c r="P6" s="3">
        <v>257</v>
      </c>
      <c r="Q6" s="9" t="s">
        <v>22</v>
      </c>
      <c r="R6" s="1"/>
      <c r="S6" s="8" t="s">
        <v>26</v>
      </c>
      <c r="T6" s="3">
        <v>262</v>
      </c>
      <c r="U6" s="9" t="s">
        <v>22</v>
      </c>
      <c r="V6" s="1"/>
      <c r="W6" s="8" t="s">
        <v>26</v>
      </c>
      <c r="X6" s="3">
        <v>253</v>
      </c>
      <c r="Y6" s="9" t="s">
        <v>22</v>
      </c>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row>
    <row r="7" spans="1:54" ht="15" thickBot="1" x14ac:dyDescent="0.4">
      <c r="A7" s="1" t="s">
        <v>27</v>
      </c>
      <c r="B7" s="1"/>
      <c r="C7" s="1"/>
      <c r="D7" s="13"/>
      <c r="E7" s="1"/>
      <c r="F7" s="14" t="s">
        <v>28</v>
      </c>
      <c r="G7" s="15">
        <v>23</v>
      </c>
      <c r="H7" s="16" t="s">
        <v>22</v>
      </c>
      <c r="I7" s="1"/>
      <c r="J7" s="1"/>
      <c r="K7" s="14" t="s">
        <v>28</v>
      </c>
      <c r="L7" s="15">
        <v>38</v>
      </c>
      <c r="M7" s="16" t="s">
        <v>22</v>
      </c>
      <c r="N7" s="1"/>
      <c r="O7" s="14" t="s">
        <v>28</v>
      </c>
      <c r="P7" s="15">
        <v>41</v>
      </c>
      <c r="Q7" s="16" t="s">
        <v>22</v>
      </c>
      <c r="R7" s="1"/>
      <c r="S7" s="14" t="s">
        <v>28</v>
      </c>
      <c r="T7" s="15">
        <v>48</v>
      </c>
      <c r="U7" s="16" t="s">
        <v>22</v>
      </c>
      <c r="V7" s="1"/>
      <c r="W7" s="14" t="s">
        <v>28</v>
      </c>
      <c r="X7" s="15">
        <v>37</v>
      </c>
      <c r="Y7" s="16" t="s">
        <v>22</v>
      </c>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row>
    <row r="8" spans="1:54" ht="15" thickTop="1" x14ac:dyDescent="0.35">
      <c r="A8" s="1"/>
      <c r="B8" s="1"/>
      <c r="C8" s="1"/>
      <c r="D8" s="13"/>
      <c r="E8" s="1"/>
      <c r="F8" s="2" t="s">
        <v>29</v>
      </c>
      <c r="G8" s="79">
        <v>0.25</v>
      </c>
      <c r="H8" s="3">
        <v>41.3</v>
      </c>
      <c r="I8" s="1" t="s">
        <v>22</v>
      </c>
      <c r="J8" s="1"/>
      <c r="K8" s="2" t="s">
        <v>29</v>
      </c>
      <c r="L8" s="79">
        <v>0.5</v>
      </c>
      <c r="M8" s="3">
        <v>87.8</v>
      </c>
      <c r="N8" s="1" t="s">
        <v>22</v>
      </c>
      <c r="O8" s="2" t="s">
        <v>29</v>
      </c>
      <c r="P8" s="79">
        <v>0.65</v>
      </c>
      <c r="Q8" s="3">
        <v>108.8</v>
      </c>
      <c r="R8" s="1" t="s">
        <v>22</v>
      </c>
      <c r="S8" s="2" t="s">
        <v>30</v>
      </c>
      <c r="T8" s="79">
        <v>0.75</v>
      </c>
      <c r="U8" s="3">
        <v>133.30000000000001</v>
      </c>
      <c r="V8" s="1" t="s">
        <v>22</v>
      </c>
      <c r="W8" s="2" t="s">
        <v>29</v>
      </c>
      <c r="X8" s="79">
        <v>0.45</v>
      </c>
      <c r="Y8" s="3">
        <v>87.9</v>
      </c>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row>
    <row r="9" spans="1:54" ht="15" thickBot="1" x14ac:dyDescent="0.4">
      <c r="A9" s="1"/>
      <c r="B9" s="1"/>
      <c r="C9" s="1"/>
      <c r="D9" s="1"/>
      <c r="E9" s="1"/>
      <c r="F9" s="2"/>
      <c r="G9" s="17"/>
      <c r="H9" s="3"/>
      <c r="I9" s="1"/>
      <c r="J9" s="1"/>
      <c r="K9" s="1"/>
      <c r="L9" s="2"/>
      <c r="M9" s="1"/>
      <c r="N9" s="1"/>
      <c r="O9" s="1"/>
      <c r="P9" s="1"/>
      <c r="Q9" s="1"/>
      <c r="R9" s="1"/>
      <c r="S9" s="1"/>
      <c r="T9" s="1"/>
      <c r="U9" s="1"/>
      <c r="V9" s="1"/>
      <c r="W9" s="1"/>
      <c r="X9" s="1"/>
      <c r="Y9" s="1"/>
      <c r="Z9" s="18"/>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row>
    <row r="10" spans="1:54" ht="19" thickTop="1" x14ac:dyDescent="0.45">
      <c r="A10" s="19" t="s">
        <v>31</v>
      </c>
      <c r="B10" s="20"/>
      <c r="C10" s="20"/>
      <c r="D10" s="20"/>
      <c r="E10" s="21"/>
      <c r="F10" s="19" t="s">
        <v>32</v>
      </c>
      <c r="G10" s="22"/>
      <c r="H10" s="22"/>
      <c r="I10" s="23"/>
      <c r="J10" s="73"/>
      <c r="K10" s="19" t="s">
        <v>33</v>
      </c>
      <c r="L10" s="22"/>
      <c r="M10" s="23"/>
      <c r="N10" s="24">
        <v>0.1</v>
      </c>
      <c r="O10" s="19" t="s">
        <v>34</v>
      </c>
      <c r="P10" s="22"/>
      <c r="Q10" s="23"/>
      <c r="R10" s="24">
        <v>-0.1</v>
      </c>
      <c r="S10" s="19" t="s">
        <v>35</v>
      </c>
      <c r="T10" s="22"/>
      <c r="U10" s="23"/>
      <c r="V10" s="24">
        <v>0.2</v>
      </c>
      <c r="W10" s="19" t="s">
        <v>36</v>
      </c>
      <c r="X10" s="22"/>
      <c r="Y10" s="23"/>
      <c r="Z10" s="25">
        <v>-0.2</v>
      </c>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row>
    <row r="11" spans="1:54" x14ac:dyDescent="0.35">
      <c r="A11" s="26"/>
      <c r="B11" s="27" t="s">
        <v>37</v>
      </c>
      <c r="C11" s="27" t="s">
        <v>38</v>
      </c>
      <c r="D11" s="27" t="s">
        <v>39</v>
      </c>
      <c r="E11" s="28"/>
      <c r="F11" s="29" t="s">
        <v>40</v>
      </c>
      <c r="G11" s="30" t="s">
        <v>22</v>
      </c>
      <c r="H11" s="30" t="s">
        <v>41</v>
      </c>
      <c r="I11" s="31" t="s">
        <v>42</v>
      </c>
      <c r="J11" s="27" t="s">
        <v>43</v>
      </c>
      <c r="K11" s="29" t="s">
        <v>40</v>
      </c>
      <c r="L11" s="30" t="s">
        <v>22</v>
      </c>
      <c r="M11" s="31" t="s">
        <v>42</v>
      </c>
      <c r="N11" s="27" t="s">
        <v>43</v>
      </c>
      <c r="O11" s="29" t="s">
        <v>40</v>
      </c>
      <c r="P11" s="30" t="s">
        <v>22</v>
      </c>
      <c r="Q11" s="31" t="s">
        <v>42</v>
      </c>
      <c r="R11" s="27" t="s">
        <v>43</v>
      </c>
      <c r="S11" s="29" t="s">
        <v>40</v>
      </c>
      <c r="T11" s="30" t="s">
        <v>22</v>
      </c>
      <c r="U11" s="31" t="s">
        <v>42</v>
      </c>
      <c r="V11" s="27" t="s">
        <v>43</v>
      </c>
      <c r="W11" s="29" t="s">
        <v>40</v>
      </c>
      <c r="X11" s="30" t="s">
        <v>22</v>
      </c>
      <c r="Y11" s="31" t="s">
        <v>42</v>
      </c>
      <c r="Z11" s="27" t="s">
        <v>44</v>
      </c>
      <c r="AA11" s="1"/>
      <c r="AB11" s="1"/>
      <c r="AC11" s="1"/>
      <c r="AD11" s="1"/>
      <c r="AE11" s="1"/>
      <c r="AF11" s="1"/>
      <c r="AG11" s="1"/>
      <c r="AH11" s="1"/>
      <c r="AI11" s="1"/>
      <c r="AJ11" s="1"/>
      <c r="AK11" s="1"/>
      <c r="AL11" s="1"/>
      <c r="AM11" s="1"/>
      <c r="AN11" s="1"/>
      <c r="AO11" s="1"/>
      <c r="AP11" s="1"/>
      <c r="AQ11" s="1"/>
      <c r="AR11" s="33"/>
      <c r="AS11" s="1"/>
      <c r="AT11" s="1"/>
      <c r="AU11" s="1"/>
      <c r="AV11" s="1"/>
      <c r="AW11" s="1"/>
      <c r="AX11" s="1"/>
      <c r="AY11" s="1"/>
      <c r="AZ11" s="1"/>
      <c r="BA11" s="33"/>
      <c r="BB11" s="1"/>
    </row>
    <row r="12" spans="1:54" x14ac:dyDescent="0.35">
      <c r="A12" s="32" t="s">
        <v>46</v>
      </c>
      <c r="B12" s="1"/>
      <c r="C12" s="1"/>
      <c r="D12" s="1"/>
      <c r="E12" s="33" t="s">
        <v>47</v>
      </c>
      <c r="F12" s="34"/>
      <c r="G12" s="3"/>
      <c r="H12" s="3"/>
      <c r="I12" s="35"/>
      <c r="J12" s="1"/>
      <c r="K12" s="34"/>
      <c r="L12" s="3"/>
      <c r="M12" s="35"/>
      <c r="N12" s="1"/>
      <c r="O12" s="34"/>
      <c r="P12" s="3"/>
      <c r="Q12" s="35"/>
      <c r="R12" s="1"/>
      <c r="S12" s="34"/>
      <c r="T12" s="3"/>
      <c r="U12" s="35"/>
      <c r="V12" s="1"/>
      <c r="W12" s="34"/>
      <c r="X12" s="3"/>
      <c r="Y12" s="35"/>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row>
    <row r="13" spans="1:54" ht="15" thickBot="1" x14ac:dyDescent="0.4">
      <c r="A13" s="36" t="s">
        <v>48</v>
      </c>
      <c r="B13" s="13">
        <v>232</v>
      </c>
      <c r="C13" s="1"/>
      <c r="D13" s="1"/>
      <c r="E13" s="2" t="s">
        <v>49</v>
      </c>
      <c r="F13" s="34">
        <v>100</v>
      </c>
      <c r="G13" s="37">
        <v>133.1</v>
      </c>
      <c r="H13" s="3"/>
      <c r="I13" s="35"/>
      <c r="J13" s="1"/>
      <c r="K13" s="34">
        <v>100</v>
      </c>
      <c r="L13" s="37">
        <v>179.6</v>
      </c>
      <c r="M13" s="35">
        <v>65.599999999999994</v>
      </c>
      <c r="N13" s="1"/>
      <c r="O13" s="34">
        <v>100</v>
      </c>
      <c r="P13" s="37">
        <v>180.5</v>
      </c>
      <c r="Q13" s="35">
        <v>65.900000000000006</v>
      </c>
      <c r="R13" s="1"/>
      <c r="S13" s="34">
        <v>100</v>
      </c>
      <c r="T13" s="37">
        <v>180.7</v>
      </c>
      <c r="U13" s="35">
        <v>66</v>
      </c>
      <c r="V13" s="1"/>
      <c r="W13" s="34">
        <v>100</v>
      </c>
      <c r="X13" s="37">
        <v>202.9</v>
      </c>
      <c r="Y13" s="35">
        <v>74.099999999999994</v>
      </c>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row>
    <row r="14" spans="1:54" x14ac:dyDescent="0.35">
      <c r="A14" s="36"/>
      <c r="B14" s="38" t="s">
        <v>50</v>
      </c>
      <c r="C14" s="1"/>
      <c r="D14" s="1"/>
      <c r="E14" s="1" t="s">
        <v>51</v>
      </c>
      <c r="F14" s="34">
        <v>52</v>
      </c>
      <c r="G14" s="39">
        <v>69.8</v>
      </c>
      <c r="H14" s="3"/>
      <c r="I14" s="35">
        <v>25.5</v>
      </c>
      <c r="J14" s="40">
        <v>0.22</v>
      </c>
      <c r="K14" s="34">
        <v>39</v>
      </c>
      <c r="L14" s="39">
        <v>69.8</v>
      </c>
      <c r="M14" s="35">
        <v>25.5</v>
      </c>
      <c r="N14" s="40">
        <v>0.12</v>
      </c>
      <c r="O14" s="34">
        <v>27</v>
      </c>
      <c r="P14" s="39">
        <v>48.9</v>
      </c>
      <c r="Q14" s="35">
        <v>17.8</v>
      </c>
      <c r="R14" s="40">
        <v>0.32</v>
      </c>
      <c r="S14" s="34">
        <v>18</v>
      </c>
      <c r="T14" s="39">
        <v>32.6</v>
      </c>
      <c r="U14" s="35">
        <v>11.9</v>
      </c>
      <c r="V14" s="40">
        <v>0.02</v>
      </c>
      <c r="W14" s="34">
        <v>44</v>
      </c>
      <c r="X14" s="39">
        <v>89.6</v>
      </c>
      <c r="Y14" s="35">
        <v>32.700000000000003</v>
      </c>
      <c r="Z14" s="40">
        <v>0.42</v>
      </c>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row>
    <row r="15" spans="1:54" x14ac:dyDescent="0.35">
      <c r="A15" s="36"/>
      <c r="B15" s="38"/>
      <c r="C15" s="1"/>
      <c r="D15" s="1"/>
      <c r="E15" s="1" t="s">
        <v>52</v>
      </c>
      <c r="F15" s="34">
        <v>17</v>
      </c>
      <c r="G15" s="41">
        <v>23.3</v>
      </c>
      <c r="H15" s="3"/>
      <c r="I15" s="35">
        <v>8.5</v>
      </c>
      <c r="J15" s="40">
        <v>0.22</v>
      </c>
      <c r="K15" s="34">
        <v>39</v>
      </c>
      <c r="L15" s="41">
        <v>69.8</v>
      </c>
      <c r="M15" s="35">
        <v>25.5</v>
      </c>
      <c r="N15" s="40">
        <v>0.12</v>
      </c>
      <c r="O15" s="34">
        <v>50</v>
      </c>
      <c r="P15" s="41">
        <v>90.8</v>
      </c>
      <c r="Q15" s="35">
        <v>33.1</v>
      </c>
      <c r="R15" s="40">
        <v>0.32</v>
      </c>
      <c r="S15" s="34">
        <v>54</v>
      </c>
      <c r="T15" s="167">
        <v>97.8</v>
      </c>
      <c r="U15" s="35">
        <v>35.700000000000003</v>
      </c>
      <c r="V15" s="40">
        <v>0.02</v>
      </c>
      <c r="W15" s="34">
        <v>36</v>
      </c>
      <c r="X15" s="41">
        <v>73.3</v>
      </c>
      <c r="Y15" s="35">
        <v>26.8</v>
      </c>
      <c r="Z15" s="40">
        <v>0.42</v>
      </c>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row>
    <row r="16" spans="1:54" x14ac:dyDescent="0.35">
      <c r="A16" s="36"/>
      <c r="B16" s="1"/>
      <c r="C16" s="1"/>
      <c r="D16" s="1"/>
      <c r="E16" s="1" t="s">
        <v>53</v>
      </c>
      <c r="F16" s="34">
        <v>10.6</v>
      </c>
      <c r="G16" s="41">
        <v>14.1</v>
      </c>
      <c r="H16" s="3"/>
      <c r="I16" s="35">
        <v>5.0999999999999996</v>
      </c>
      <c r="J16" s="40">
        <v>1</v>
      </c>
      <c r="K16" s="34">
        <v>8</v>
      </c>
      <c r="L16" s="41">
        <v>14.1</v>
      </c>
      <c r="M16" s="35">
        <v>5.0999999999999996</v>
      </c>
      <c r="N16" s="40">
        <v>1</v>
      </c>
      <c r="O16" s="34">
        <v>8</v>
      </c>
      <c r="P16" s="41">
        <v>14.1</v>
      </c>
      <c r="Q16" s="35">
        <v>5.0999999999999996</v>
      </c>
      <c r="R16" s="40">
        <v>1</v>
      </c>
      <c r="S16" s="34">
        <v>0</v>
      </c>
      <c r="T16" s="41">
        <v>0</v>
      </c>
      <c r="U16" s="35">
        <v>0</v>
      </c>
      <c r="V16" s="40">
        <v>1</v>
      </c>
      <c r="W16" s="34">
        <v>0</v>
      </c>
      <c r="X16" s="41">
        <v>0</v>
      </c>
      <c r="Y16" s="35">
        <v>0</v>
      </c>
      <c r="Z16" s="40">
        <v>1</v>
      </c>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row>
    <row r="17" spans="1:54" x14ac:dyDescent="0.35">
      <c r="A17" s="36"/>
      <c r="B17" s="1"/>
      <c r="C17" s="1"/>
      <c r="D17" s="1"/>
      <c r="E17" s="1" t="s">
        <v>54</v>
      </c>
      <c r="F17" s="34">
        <v>2.6</v>
      </c>
      <c r="G17" s="41">
        <v>3.5</v>
      </c>
      <c r="H17" s="3"/>
      <c r="I17" s="35">
        <v>1.3</v>
      </c>
      <c r="J17" s="40">
        <v>0.04</v>
      </c>
      <c r="K17" s="34">
        <v>2</v>
      </c>
      <c r="L17" s="41">
        <v>3.5</v>
      </c>
      <c r="M17" s="35">
        <v>1.3</v>
      </c>
      <c r="N17" s="40">
        <v>0</v>
      </c>
      <c r="O17" s="34">
        <v>2</v>
      </c>
      <c r="P17" s="41">
        <v>3.5</v>
      </c>
      <c r="Q17" s="35">
        <v>1.3</v>
      </c>
      <c r="R17" s="40">
        <v>0.14000000000000001</v>
      </c>
      <c r="S17" s="34">
        <v>2</v>
      </c>
      <c r="T17" s="41">
        <v>3.5</v>
      </c>
      <c r="U17" s="35">
        <v>1.3</v>
      </c>
      <c r="V17" s="40">
        <v>0.01</v>
      </c>
      <c r="W17" s="34">
        <v>2</v>
      </c>
      <c r="X17" s="41">
        <v>3.5</v>
      </c>
      <c r="Y17" s="35">
        <v>1.3</v>
      </c>
      <c r="Z17" s="40">
        <v>0.24</v>
      </c>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row>
    <row r="18" spans="1:54" x14ac:dyDescent="0.35">
      <c r="A18" s="36"/>
      <c r="B18" s="1"/>
      <c r="C18" s="1"/>
      <c r="D18" s="1"/>
      <c r="E18" s="1" t="s">
        <v>55</v>
      </c>
      <c r="F18" s="34">
        <v>2.9</v>
      </c>
      <c r="G18" s="41">
        <v>3.8</v>
      </c>
      <c r="H18" s="3"/>
      <c r="I18" s="35">
        <v>1.4</v>
      </c>
      <c r="J18" s="40">
        <v>1</v>
      </c>
      <c r="K18" s="34">
        <v>2</v>
      </c>
      <c r="L18" s="41">
        <v>3.8</v>
      </c>
      <c r="M18" s="35">
        <v>1.4</v>
      </c>
      <c r="N18" s="40">
        <v>0.9</v>
      </c>
      <c r="O18" s="34">
        <v>2</v>
      </c>
      <c r="P18" s="41">
        <v>3.8</v>
      </c>
      <c r="Q18" s="35">
        <v>1.4</v>
      </c>
      <c r="R18" s="40">
        <v>1</v>
      </c>
      <c r="S18" s="34">
        <v>2</v>
      </c>
      <c r="T18" s="41">
        <v>3.8</v>
      </c>
      <c r="U18" s="35">
        <v>1.4</v>
      </c>
      <c r="V18" s="40">
        <v>0.8</v>
      </c>
      <c r="W18" s="34">
        <v>2</v>
      </c>
      <c r="X18" s="41">
        <v>3.8</v>
      </c>
      <c r="Y18" s="35">
        <v>1.4</v>
      </c>
      <c r="Z18" s="40">
        <v>1</v>
      </c>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row>
    <row r="19" spans="1:54" x14ac:dyDescent="0.35">
      <c r="A19" s="36"/>
      <c r="B19" s="1"/>
      <c r="C19" s="1"/>
      <c r="D19" s="1"/>
      <c r="E19" s="1" t="s">
        <v>56</v>
      </c>
      <c r="F19" s="34">
        <v>9.6</v>
      </c>
      <c r="G19" s="41">
        <v>12.8</v>
      </c>
      <c r="H19" s="3"/>
      <c r="I19" s="35">
        <v>4.7</v>
      </c>
      <c r="J19" s="40">
        <v>0.08</v>
      </c>
      <c r="K19" s="34">
        <v>7</v>
      </c>
      <c r="L19" s="41">
        <v>12.8</v>
      </c>
      <c r="M19" s="35">
        <v>4.7</v>
      </c>
      <c r="N19" s="40">
        <v>0</v>
      </c>
      <c r="O19" s="34">
        <v>7</v>
      </c>
      <c r="P19" s="41">
        <v>12.8</v>
      </c>
      <c r="Q19" s="35">
        <v>4.7</v>
      </c>
      <c r="R19" s="40">
        <v>0.18</v>
      </c>
      <c r="S19" s="34">
        <v>11</v>
      </c>
      <c r="T19" s="41">
        <v>19.8</v>
      </c>
      <c r="U19" s="35">
        <v>7.2</v>
      </c>
      <c r="V19" s="40">
        <v>0.01</v>
      </c>
      <c r="W19" s="34">
        <v>6</v>
      </c>
      <c r="X19" s="41">
        <v>12.8</v>
      </c>
      <c r="Y19" s="35">
        <v>4.7</v>
      </c>
      <c r="Z19" s="40">
        <v>0.28000000000000003</v>
      </c>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row>
    <row r="20" spans="1:54" x14ac:dyDescent="0.35">
      <c r="A20" s="36"/>
      <c r="B20" s="1"/>
      <c r="C20" s="1"/>
      <c r="D20" s="1"/>
      <c r="E20" s="1" t="s">
        <v>57</v>
      </c>
      <c r="F20" s="34">
        <v>3.9</v>
      </c>
      <c r="G20" s="41">
        <v>5.2</v>
      </c>
      <c r="H20" s="3"/>
      <c r="I20" s="35">
        <v>1.9</v>
      </c>
      <c r="J20" s="40">
        <v>0.01</v>
      </c>
      <c r="K20" s="34">
        <v>3</v>
      </c>
      <c r="L20" s="41">
        <v>5.2</v>
      </c>
      <c r="M20" s="35">
        <v>1.9</v>
      </c>
      <c r="N20" s="40">
        <v>0</v>
      </c>
      <c r="O20" s="34">
        <v>3</v>
      </c>
      <c r="P20" s="41">
        <v>5.2</v>
      </c>
      <c r="Q20" s="35">
        <v>1.9</v>
      </c>
      <c r="R20" s="40">
        <v>0.11</v>
      </c>
      <c r="S20" s="34">
        <v>9</v>
      </c>
      <c r="T20" s="41">
        <v>15.8</v>
      </c>
      <c r="U20" s="35">
        <v>5.8</v>
      </c>
      <c r="V20" s="40">
        <v>0.01</v>
      </c>
      <c r="W20" s="34">
        <v>6</v>
      </c>
      <c r="X20" s="41">
        <v>12.3</v>
      </c>
      <c r="Y20" s="35">
        <v>4.5</v>
      </c>
      <c r="Z20" s="40">
        <v>0.21</v>
      </c>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row>
    <row r="21" spans="1:54" x14ac:dyDescent="0.35">
      <c r="A21" s="36"/>
      <c r="B21" s="1"/>
      <c r="C21" s="1"/>
      <c r="D21" s="1"/>
      <c r="E21" s="2" t="s">
        <v>58</v>
      </c>
      <c r="F21" s="34">
        <v>0.1</v>
      </c>
      <c r="G21" s="41">
        <v>0.1</v>
      </c>
      <c r="H21" s="3"/>
      <c r="I21" s="35">
        <v>0</v>
      </c>
      <c r="J21" s="40">
        <v>1</v>
      </c>
      <c r="K21" s="34">
        <v>0</v>
      </c>
      <c r="L21" s="41">
        <v>0.1</v>
      </c>
      <c r="M21" s="35">
        <v>0</v>
      </c>
      <c r="N21" s="40">
        <v>0.9</v>
      </c>
      <c r="O21" s="34">
        <v>1</v>
      </c>
      <c r="P21" s="41">
        <v>1</v>
      </c>
      <c r="Q21" s="35">
        <v>0.4</v>
      </c>
      <c r="R21" s="40">
        <v>1</v>
      </c>
      <c r="S21" s="34">
        <v>4</v>
      </c>
      <c r="T21" s="41">
        <v>7.1</v>
      </c>
      <c r="U21" s="35">
        <v>2.6</v>
      </c>
      <c r="V21" s="40">
        <v>0.6</v>
      </c>
      <c r="W21" s="34">
        <v>4</v>
      </c>
      <c r="X21" s="41">
        <v>7.2</v>
      </c>
      <c r="Y21" s="35">
        <v>2.6</v>
      </c>
      <c r="Z21" s="40">
        <v>1</v>
      </c>
      <c r="AA21" s="1"/>
      <c r="AB21" s="1"/>
      <c r="AC21" s="1"/>
      <c r="AD21" s="1"/>
      <c r="AE21" s="1"/>
      <c r="AF21" s="1"/>
      <c r="AG21" s="42"/>
      <c r="AH21" s="1"/>
      <c r="AI21" s="1"/>
      <c r="AJ21" s="1"/>
      <c r="AK21" s="1"/>
      <c r="AL21" s="1"/>
      <c r="AM21" s="1"/>
      <c r="AN21" s="1"/>
      <c r="AO21" s="1"/>
      <c r="AP21" s="1"/>
      <c r="AQ21" s="1"/>
      <c r="AR21" s="1"/>
      <c r="AS21" s="1"/>
      <c r="AT21" s="1"/>
      <c r="AU21" s="1"/>
      <c r="AV21" s="1"/>
      <c r="AW21" s="1"/>
      <c r="AX21" s="1"/>
      <c r="AY21" s="1"/>
      <c r="AZ21" s="1"/>
      <c r="BA21" s="1"/>
      <c r="BB21" s="1"/>
    </row>
    <row r="22" spans="1:54" ht="15" thickBot="1" x14ac:dyDescent="0.4">
      <c r="A22" s="36"/>
      <c r="B22" s="1"/>
      <c r="C22" s="1"/>
      <c r="D22" s="1"/>
      <c r="E22" s="2" t="s">
        <v>59</v>
      </c>
      <c r="F22" s="34">
        <v>0.4</v>
      </c>
      <c r="G22" s="43">
        <v>0.5</v>
      </c>
      <c r="H22" s="3"/>
      <c r="I22" s="35">
        <v>0.2</v>
      </c>
      <c r="J22" s="40">
        <v>0.22</v>
      </c>
      <c r="K22" s="34">
        <v>0</v>
      </c>
      <c r="L22" s="43">
        <v>0.5</v>
      </c>
      <c r="M22" s="35">
        <v>0.2</v>
      </c>
      <c r="N22" s="40">
        <v>0.12</v>
      </c>
      <c r="O22" s="34">
        <v>0</v>
      </c>
      <c r="P22" s="43">
        <v>0.5</v>
      </c>
      <c r="Q22" s="35">
        <v>0.2</v>
      </c>
      <c r="R22" s="40">
        <v>0.32</v>
      </c>
      <c r="S22" s="34">
        <v>0</v>
      </c>
      <c r="T22" s="43">
        <v>0.5</v>
      </c>
      <c r="U22" s="35">
        <v>0.2</v>
      </c>
      <c r="V22" s="40">
        <v>0.02</v>
      </c>
      <c r="W22" s="34">
        <v>0</v>
      </c>
      <c r="X22" s="43">
        <v>0.5</v>
      </c>
      <c r="Y22" s="35">
        <v>0.2</v>
      </c>
      <c r="Z22" s="40">
        <v>0.42</v>
      </c>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x14ac:dyDescent="0.35">
      <c r="A23" s="32" t="s">
        <v>60</v>
      </c>
      <c r="B23" s="1"/>
      <c r="C23" s="1"/>
      <c r="D23" s="1"/>
      <c r="E23" s="33" t="s">
        <v>61</v>
      </c>
      <c r="F23" s="34"/>
      <c r="G23" s="3"/>
      <c r="H23" s="3"/>
      <c r="I23" s="35"/>
      <c r="J23" s="1"/>
      <c r="K23" s="34"/>
      <c r="L23" s="3"/>
      <c r="M23" s="35"/>
      <c r="N23" s="1"/>
      <c r="O23" s="34"/>
      <c r="P23" s="3"/>
      <c r="Q23" s="35"/>
      <c r="R23" s="1"/>
      <c r="S23" s="34"/>
      <c r="T23" s="3"/>
      <c r="U23" s="35"/>
      <c r="V23" s="1"/>
      <c r="W23" s="34"/>
      <c r="X23" s="3"/>
      <c r="Y23" s="35"/>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5" thickBot="1" x14ac:dyDescent="0.4">
      <c r="A24" s="36" t="s">
        <v>62</v>
      </c>
      <c r="B24" s="13">
        <v>50</v>
      </c>
      <c r="C24" s="1">
        <v>0</v>
      </c>
      <c r="D24" s="1">
        <v>100</v>
      </c>
      <c r="E24" s="2" t="s">
        <v>63</v>
      </c>
      <c r="F24" s="34">
        <v>100</v>
      </c>
      <c r="G24" s="37">
        <v>137.30000000000001</v>
      </c>
      <c r="H24" s="3"/>
      <c r="I24" s="35">
        <v>50.1</v>
      </c>
      <c r="J24" s="1"/>
      <c r="K24" s="34">
        <v>99.8</v>
      </c>
      <c r="L24" s="37">
        <v>137.30000000000001</v>
      </c>
      <c r="M24" s="35">
        <v>50.1</v>
      </c>
      <c r="N24" s="1"/>
      <c r="O24" s="34">
        <v>50.8</v>
      </c>
      <c r="P24" s="37">
        <v>137.30000000000001</v>
      </c>
      <c r="Q24" s="35">
        <v>50.1</v>
      </c>
      <c r="R24" s="1"/>
      <c r="S24" s="34">
        <v>81.400000000000006</v>
      </c>
      <c r="T24" s="37">
        <v>137.30000000000001</v>
      </c>
      <c r="U24" s="35">
        <v>50.1</v>
      </c>
      <c r="V24" s="1"/>
      <c r="W24" s="34">
        <v>81.400000000000006</v>
      </c>
      <c r="X24" s="37">
        <v>137.30000000000001</v>
      </c>
      <c r="Y24" s="35">
        <v>50.1</v>
      </c>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x14ac:dyDescent="0.35">
      <c r="A25" s="36"/>
      <c r="B25" s="1"/>
      <c r="C25" s="1"/>
      <c r="D25" s="1"/>
      <c r="E25" s="1" t="s">
        <v>64</v>
      </c>
      <c r="F25" s="34">
        <v>78.7</v>
      </c>
      <c r="G25" s="39">
        <v>108.1</v>
      </c>
      <c r="H25" s="3"/>
      <c r="I25" s="35">
        <v>39.5</v>
      </c>
      <c r="J25" s="40">
        <v>0.16</v>
      </c>
      <c r="K25" s="34">
        <v>48.1</v>
      </c>
      <c r="L25" s="39">
        <v>66.099999999999994</v>
      </c>
      <c r="M25" s="35">
        <v>24.1</v>
      </c>
      <c r="N25" s="40">
        <v>0.06</v>
      </c>
      <c r="O25" s="34">
        <v>48.1</v>
      </c>
      <c r="P25" s="39">
        <v>66.099999999999994</v>
      </c>
      <c r="Q25" s="35">
        <v>24.1</v>
      </c>
      <c r="R25" s="40">
        <v>0.26</v>
      </c>
      <c r="S25" s="34">
        <v>78.7</v>
      </c>
      <c r="T25" s="39">
        <v>108.1</v>
      </c>
      <c r="U25" s="35">
        <v>39.5</v>
      </c>
      <c r="V25" s="40">
        <v>0</v>
      </c>
      <c r="W25" s="34">
        <v>78.7</v>
      </c>
      <c r="X25" s="39">
        <v>108.1</v>
      </c>
      <c r="Y25" s="35">
        <v>39.5</v>
      </c>
      <c r="Z25" s="40">
        <v>0.36</v>
      </c>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x14ac:dyDescent="0.35">
      <c r="A26" s="36"/>
      <c r="B26" s="1"/>
      <c r="C26" s="1"/>
      <c r="D26" s="1"/>
      <c r="E26" s="1" t="s">
        <v>65</v>
      </c>
      <c r="F26" s="34">
        <v>0.7</v>
      </c>
      <c r="G26" s="41">
        <v>0.9</v>
      </c>
      <c r="H26" s="3"/>
      <c r="I26" s="35">
        <v>0.3</v>
      </c>
      <c r="J26" s="40">
        <v>0.16</v>
      </c>
      <c r="K26" s="34">
        <v>0.7</v>
      </c>
      <c r="L26" s="41">
        <v>0.9</v>
      </c>
      <c r="M26" s="35">
        <v>0.3</v>
      </c>
      <c r="N26" s="40">
        <v>0.06</v>
      </c>
      <c r="O26" s="34"/>
      <c r="P26" s="41">
        <v>0.9</v>
      </c>
      <c r="Q26" s="35">
        <v>0.3</v>
      </c>
      <c r="R26" s="40">
        <v>0.26</v>
      </c>
      <c r="S26" s="34"/>
      <c r="T26" s="41">
        <v>0.9</v>
      </c>
      <c r="U26" s="35">
        <v>0.3</v>
      </c>
      <c r="V26" s="40">
        <v>0</v>
      </c>
      <c r="W26" s="34"/>
      <c r="X26" s="41">
        <v>0.9</v>
      </c>
      <c r="Y26" s="35">
        <v>0.3</v>
      </c>
      <c r="Z26" s="40">
        <v>0.36</v>
      </c>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x14ac:dyDescent="0.35">
      <c r="A27" s="36"/>
      <c r="B27" s="1"/>
      <c r="C27" s="1"/>
      <c r="D27" s="1"/>
      <c r="E27" s="1" t="s">
        <v>66</v>
      </c>
      <c r="F27" s="34">
        <v>17.600000000000001</v>
      </c>
      <c r="G27" s="41">
        <v>24.1</v>
      </c>
      <c r="H27" s="3"/>
      <c r="I27" s="35">
        <v>8.8000000000000007</v>
      </c>
      <c r="J27" s="40">
        <v>0.16</v>
      </c>
      <c r="K27" s="34">
        <v>48.1</v>
      </c>
      <c r="L27" s="41">
        <v>66.099999999999994</v>
      </c>
      <c r="M27" s="35">
        <v>24.1</v>
      </c>
      <c r="N27" s="40">
        <v>0.06</v>
      </c>
      <c r="O27" s="34"/>
      <c r="P27" s="41">
        <v>66.099999999999994</v>
      </c>
      <c r="Q27" s="35">
        <v>24.1</v>
      </c>
      <c r="R27" s="40">
        <v>0.26</v>
      </c>
      <c r="S27" s="34"/>
      <c r="T27" s="41">
        <v>24.1</v>
      </c>
      <c r="U27" s="35">
        <v>8.8000000000000007</v>
      </c>
      <c r="V27" s="40">
        <v>0</v>
      </c>
      <c r="W27" s="34"/>
      <c r="X27" s="41">
        <v>24.1</v>
      </c>
      <c r="Y27" s="35">
        <v>8.8000000000000007</v>
      </c>
      <c r="Z27" s="40">
        <v>0.36</v>
      </c>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x14ac:dyDescent="0.35">
      <c r="A28" s="36"/>
      <c r="B28" s="1"/>
      <c r="C28" s="1"/>
      <c r="D28" s="1"/>
      <c r="E28" s="1" t="s">
        <v>67</v>
      </c>
      <c r="F28" s="34">
        <v>0.2</v>
      </c>
      <c r="G28" s="41">
        <v>0.3</v>
      </c>
      <c r="H28" s="3"/>
      <c r="I28" s="35">
        <v>0.1</v>
      </c>
      <c r="J28" s="40">
        <v>0.16</v>
      </c>
      <c r="K28" s="34">
        <v>0.2</v>
      </c>
      <c r="L28" s="41">
        <v>0.3</v>
      </c>
      <c r="M28" s="35">
        <v>0.1</v>
      </c>
      <c r="N28" s="40">
        <v>0.06</v>
      </c>
      <c r="O28" s="34"/>
      <c r="P28" s="41">
        <v>0.3</v>
      </c>
      <c r="Q28" s="35">
        <v>0.1</v>
      </c>
      <c r="R28" s="40">
        <v>0.26</v>
      </c>
      <c r="S28" s="34"/>
      <c r="T28" s="41">
        <v>0.3</v>
      </c>
      <c r="U28" s="35">
        <v>0.1</v>
      </c>
      <c r="V28" s="40">
        <v>0</v>
      </c>
      <c r="W28" s="34"/>
      <c r="X28" s="41">
        <v>0.3</v>
      </c>
      <c r="Y28" s="35">
        <v>0.1</v>
      </c>
      <c r="Z28" s="40">
        <v>0.36</v>
      </c>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x14ac:dyDescent="0.35">
      <c r="A29" s="36"/>
      <c r="B29" s="1"/>
      <c r="C29" s="1"/>
      <c r="D29" s="1"/>
      <c r="E29" s="1" t="s">
        <v>68</v>
      </c>
      <c r="F29" s="34">
        <v>0.2</v>
      </c>
      <c r="G29" s="41">
        <v>0.3</v>
      </c>
      <c r="H29" s="3"/>
      <c r="I29" s="35">
        <v>0.1</v>
      </c>
      <c r="J29" s="40">
        <v>1</v>
      </c>
      <c r="K29" s="34"/>
      <c r="L29" s="41">
        <v>0.3</v>
      </c>
      <c r="M29" s="35">
        <v>0.1</v>
      </c>
      <c r="N29" s="40">
        <v>0.9</v>
      </c>
      <c r="O29" s="34"/>
      <c r="P29" s="41">
        <v>0.3</v>
      </c>
      <c r="Q29" s="35">
        <v>0.1</v>
      </c>
      <c r="R29" s="40">
        <v>1</v>
      </c>
      <c r="S29" s="34"/>
      <c r="T29" s="41">
        <v>0.3</v>
      </c>
      <c r="U29" s="35">
        <v>0.1</v>
      </c>
      <c r="V29" s="40">
        <v>0</v>
      </c>
      <c r="W29" s="34"/>
      <c r="X29" s="41">
        <v>0.3</v>
      </c>
      <c r="Y29" s="35">
        <v>0.1</v>
      </c>
      <c r="Z29" s="40">
        <v>1</v>
      </c>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ht="15" thickBot="1" x14ac:dyDescent="0.4">
      <c r="A30" s="36"/>
      <c r="B30" s="1"/>
      <c r="C30" s="1"/>
      <c r="D30" s="1"/>
      <c r="E30" s="1" t="s">
        <v>69</v>
      </c>
      <c r="F30" s="34">
        <v>2.6</v>
      </c>
      <c r="G30" s="43">
        <v>3.6</v>
      </c>
      <c r="H30" s="3"/>
      <c r="I30" s="35">
        <v>1.3</v>
      </c>
      <c r="J30" s="40">
        <v>0.16</v>
      </c>
      <c r="K30" s="34">
        <v>2.6</v>
      </c>
      <c r="L30" s="43">
        <v>3.6</v>
      </c>
      <c r="M30" s="35">
        <v>1.3</v>
      </c>
      <c r="N30" s="40">
        <v>0</v>
      </c>
      <c r="O30" s="34">
        <v>2.6</v>
      </c>
      <c r="P30" s="43">
        <v>3.6</v>
      </c>
      <c r="Q30" s="35">
        <v>1.3</v>
      </c>
      <c r="R30" s="40">
        <v>0.26</v>
      </c>
      <c r="S30" s="34">
        <v>2.6</v>
      </c>
      <c r="T30" s="43">
        <v>3.6</v>
      </c>
      <c r="U30" s="35">
        <v>1.3</v>
      </c>
      <c r="V30" s="40">
        <v>0</v>
      </c>
      <c r="W30" s="34">
        <v>2.6</v>
      </c>
      <c r="X30" s="43">
        <v>3.6</v>
      </c>
      <c r="Y30" s="35">
        <v>1.3</v>
      </c>
      <c r="Z30" s="40">
        <v>0.36</v>
      </c>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row>
    <row r="31" spans="1:54" x14ac:dyDescent="0.35">
      <c r="A31" s="32" t="s">
        <v>70</v>
      </c>
      <c r="B31" s="1"/>
      <c r="C31" s="1"/>
      <c r="D31" s="1"/>
      <c r="E31" s="33" t="s">
        <v>71</v>
      </c>
      <c r="F31" s="34"/>
      <c r="G31" s="3"/>
      <c r="H31" s="3"/>
      <c r="I31" s="35"/>
      <c r="J31" s="1"/>
      <c r="K31" s="34"/>
      <c r="L31" s="3"/>
      <c r="M31" s="35"/>
      <c r="N31" s="1"/>
      <c r="O31" s="34"/>
      <c r="P31" s="3"/>
      <c r="Q31" s="35"/>
      <c r="R31" s="1"/>
      <c r="S31" s="34"/>
      <c r="T31" s="3"/>
      <c r="U31" s="35"/>
      <c r="V31" s="1"/>
      <c r="W31" s="34"/>
      <c r="X31" s="3"/>
      <c r="Y31" s="35"/>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row>
    <row r="32" spans="1:54" x14ac:dyDescent="0.35">
      <c r="A32" s="36" t="s">
        <v>72</v>
      </c>
      <c r="B32" s="13">
        <v>300</v>
      </c>
      <c r="C32" s="1">
        <v>200</v>
      </c>
      <c r="D32" s="1">
        <v>600</v>
      </c>
      <c r="E32" s="2" t="s">
        <v>73</v>
      </c>
      <c r="F32" s="34">
        <v>39.4</v>
      </c>
      <c r="G32" s="37">
        <v>143</v>
      </c>
      <c r="H32" s="3"/>
      <c r="I32" s="35">
        <v>52.2</v>
      </c>
      <c r="J32" s="1"/>
      <c r="K32" s="34">
        <v>25.8</v>
      </c>
      <c r="L32" s="37">
        <v>327.9</v>
      </c>
      <c r="M32" s="35">
        <v>119.7</v>
      </c>
      <c r="N32" s="1"/>
      <c r="O32" s="34">
        <v>31.1</v>
      </c>
      <c r="P32" s="37">
        <v>361.6</v>
      </c>
      <c r="Q32" s="35">
        <v>132</v>
      </c>
      <c r="R32" s="1"/>
      <c r="S32" s="34">
        <v>24.9</v>
      </c>
      <c r="T32" s="37">
        <v>303.8</v>
      </c>
      <c r="U32" s="35">
        <v>110.9</v>
      </c>
      <c r="V32" s="1"/>
      <c r="W32" s="34">
        <v>33.799999999999997</v>
      </c>
      <c r="X32" s="37">
        <v>221.6</v>
      </c>
      <c r="Y32" s="35">
        <v>80.900000000000006</v>
      </c>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row>
    <row r="33" spans="1:54" ht="15" thickBot="1" x14ac:dyDescent="0.4">
      <c r="A33" s="36"/>
      <c r="B33" s="1"/>
      <c r="C33" s="1"/>
      <c r="D33" s="1"/>
      <c r="E33" s="44" t="s">
        <v>74</v>
      </c>
      <c r="F33" s="34"/>
      <c r="G33" s="3"/>
      <c r="H33" s="3"/>
      <c r="I33" s="35"/>
      <c r="J33" s="1"/>
      <c r="K33" s="34"/>
      <c r="L33" s="3"/>
      <c r="M33" s="35"/>
      <c r="N33" s="1"/>
      <c r="O33" s="34"/>
      <c r="P33" s="3"/>
      <c r="Q33" s="35"/>
      <c r="R33" s="1"/>
      <c r="S33" s="34"/>
      <c r="T33" s="3"/>
      <c r="U33" s="35"/>
      <c r="V33" s="1"/>
      <c r="W33" s="34"/>
      <c r="X33" s="3"/>
      <c r="Y33" s="35"/>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row>
    <row r="34" spans="1:54" x14ac:dyDescent="0.35">
      <c r="A34" s="36" t="s">
        <v>75</v>
      </c>
      <c r="B34" s="1">
        <v>100</v>
      </c>
      <c r="C34" s="1"/>
      <c r="D34" s="1"/>
      <c r="E34" s="1" t="s">
        <v>76</v>
      </c>
      <c r="F34" s="34">
        <v>25.9</v>
      </c>
      <c r="G34" s="39">
        <v>37</v>
      </c>
      <c r="H34" s="3"/>
      <c r="I34" s="35">
        <v>13.5</v>
      </c>
      <c r="J34" s="40">
        <v>0.9</v>
      </c>
      <c r="K34" s="34">
        <v>16.899999999999999</v>
      </c>
      <c r="L34" s="39">
        <v>55.5</v>
      </c>
      <c r="M34" s="35">
        <v>20.3</v>
      </c>
      <c r="N34" s="40">
        <v>0.6</v>
      </c>
      <c r="O34" s="34">
        <v>20.5</v>
      </c>
      <c r="P34" s="39">
        <v>74</v>
      </c>
      <c r="Q34" s="35">
        <v>27</v>
      </c>
      <c r="R34" s="40">
        <v>1</v>
      </c>
      <c r="S34" s="34">
        <v>12.2</v>
      </c>
      <c r="T34" s="39">
        <v>37</v>
      </c>
      <c r="U34" s="35">
        <v>13.5</v>
      </c>
      <c r="V34" s="40">
        <v>0.7</v>
      </c>
      <c r="W34" s="34">
        <v>22.2</v>
      </c>
      <c r="X34" s="39">
        <v>49.2</v>
      </c>
      <c r="Y34" s="35">
        <v>18</v>
      </c>
      <c r="Z34" s="40">
        <v>1</v>
      </c>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row>
    <row r="35" spans="1:54" ht="15" thickBot="1" x14ac:dyDescent="0.4">
      <c r="A35" s="36" t="s">
        <v>77</v>
      </c>
      <c r="B35" s="1">
        <v>100</v>
      </c>
      <c r="C35" s="1"/>
      <c r="D35" s="1"/>
      <c r="E35" s="1" t="s">
        <v>78</v>
      </c>
      <c r="F35" s="34">
        <v>13.5</v>
      </c>
      <c r="G35" s="43">
        <v>19.3</v>
      </c>
      <c r="H35" s="3"/>
      <c r="I35" s="35">
        <v>7</v>
      </c>
      <c r="J35" s="40">
        <v>0.35</v>
      </c>
      <c r="K35" s="34">
        <v>8.8000000000000007</v>
      </c>
      <c r="L35" s="43">
        <v>29</v>
      </c>
      <c r="M35" s="35">
        <v>10.6</v>
      </c>
      <c r="N35" s="40">
        <v>0.25</v>
      </c>
      <c r="O35" s="34">
        <v>10.7</v>
      </c>
      <c r="P35" s="43">
        <v>38.6</v>
      </c>
      <c r="Q35" s="35">
        <v>14.1</v>
      </c>
      <c r="R35" s="40">
        <v>0.45</v>
      </c>
      <c r="S35" s="34">
        <v>12.7</v>
      </c>
      <c r="T35" s="43">
        <v>38.6</v>
      </c>
      <c r="U35" s="35">
        <v>14.1</v>
      </c>
      <c r="V35" s="40">
        <v>0.05</v>
      </c>
      <c r="W35" s="34">
        <v>11.6</v>
      </c>
      <c r="X35" s="43">
        <v>25.7</v>
      </c>
      <c r="Y35" s="35">
        <v>9.4</v>
      </c>
      <c r="Z35" s="40">
        <v>0.55000000000000004</v>
      </c>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row>
    <row r="36" spans="1:54" ht="15" thickBot="1" x14ac:dyDescent="0.4">
      <c r="A36" s="36"/>
      <c r="B36" s="1"/>
      <c r="C36" s="1"/>
      <c r="D36" s="1"/>
      <c r="E36" s="2" t="s">
        <v>79</v>
      </c>
      <c r="F36" s="34"/>
      <c r="G36" s="3">
        <v>75.599999999999994</v>
      </c>
      <c r="H36" s="3"/>
      <c r="I36" s="35"/>
      <c r="J36" s="1"/>
      <c r="K36" s="34"/>
      <c r="L36" s="3">
        <v>226.8</v>
      </c>
      <c r="M36" s="35">
        <v>82.8</v>
      </c>
      <c r="N36" s="1"/>
      <c r="O36" s="34"/>
      <c r="P36" s="3">
        <v>226.8</v>
      </c>
      <c r="Q36" s="35">
        <v>82.8</v>
      </c>
      <c r="R36" s="1"/>
      <c r="S36" s="34"/>
      <c r="T36" s="3">
        <v>222.6</v>
      </c>
      <c r="U36" s="35">
        <v>81.2</v>
      </c>
      <c r="V36" s="1"/>
      <c r="W36" s="34"/>
      <c r="X36" s="3">
        <v>113.4</v>
      </c>
      <c r="Y36" s="35">
        <v>41.4</v>
      </c>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row>
    <row r="37" spans="1:54" x14ac:dyDescent="0.35">
      <c r="A37" s="36"/>
      <c r="B37" s="1"/>
      <c r="C37" s="1"/>
      <c r="D37" s="1"/>
      <c r="E37" s="1" t="s">
        <v>80</v>
      </c>
      <c r="F37" s="34"/>
      <c r="G37" s="45">
        <v>14.6</v>
      </c>
      <c r="H37" s="3"/>
      <c r="I37" s="35">
        <v>5.3</v>
      </c>
      <c r="J37" s="40">
        <v>0.63</v>
      </c>
      <c r="K37" s="34"/>
      <c r="L37" s="45">
        <v>43.8</v>
      </c>
      <c r="M37" s="35">
        <v>16</v>
      </c>
      <c r="N37" s="40">
        <v>0.53</v>
      </c>
      <c r="O37" s="34"/>
      <c r="P37" s="45">
        <v>43.8</v>
      </c>
      <c r="Q37" s="35">
        <v>16</v>
      </c>
      <c r="R37" s="40">
        <v>0.73</v>
      </c>
      <c r="S37" s="34"/>
      <c r="T37" s="45">
        <v>43.8</v>
      </c>
      <c r="U37" s="35">
        <v>16</v>
      </c>
      <c r="V37" s="40">
        <v>0.33</v>
      </c>
      <c r="W37" s="34"/>
      <c r="X37" s="45">
        <v>21.9</v>
      </c>
      <c r="Y37" s="35">
        <v>8</v>
      </c>
      <c r="Z37" s="40">
        <v>0.83</v>
      </c>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row>
    <row r="38" spans="1:54" x14ac:dyDescent="0.35">
      <c r="A38" s="36"/>
      <c r="B38" s="1"/>
      <c r="C38" s="1"/>
      <c r="D38" s="1"/>
      <c r="E38" s="1" t="s">
        <v>81</v>
      </c>
      <c r="F38" s="34"/>
      <c r="G38" s="46">
        <v>11.3</v>
      </c>
      <c r="H38" s="3"/>
      <c r="I38" s="35">
        <v>4.0999999999999996</v>
      </c>
      <c r="J38" s="40">
        <v>0.54</v>
      </c>
      <c r="K38" s="34"/>
      <c r="L38" s="46">
        <v>33.9</v>
      </c>
      <c r="M38" s="35">
        <v>12.4</v>
      </c>
      <c r="N38" s="40">
        <v>0.44</v>
      </c>
      <c r="O38" s="34"/>
      <c r="P38" s="46">
        <v>33.9</v>
      </c>
      <c r="Q38" s="35">
        <v>12.4</v>
      </c>
      <c r="R38" s="40">
        <v>0.64</v>
      </c>
      <c r="S38" s="34"/>
      <c r="T38" s="46">
        <v>33.9</v>
      </c>
      <c r="U38" s="35">
        <v>12.4</v>
      </c>
      <c r="V38" s="40">
        <v>0.24</v>
      </c>
      <c r="W38" s="34"/>
      <c r="X38" s="46">
        <v>17</v>
      </c>
      <c r="Y38" s="35">
        <v>6.2</v>
      </c>
      <c r="Z38" s="40">
        <v>0.74</v>
      </c>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row>
    <row r="39" spans="1:54" x14ac:dyDescent="0.35">
      <c r="A39" s="36"/>
      <c r="B39" s="1"/>
      <c r="C39" s="1"/>
      <c r="D39" s="1"/>
      <c r="E39" s="1" t="s">
        <v>82</v>
      </c>
      <c r="F39" s="34"/>
      <c r="G39" s="46">
        <v>3.8</v>
      </c>
      <c r="H39" s="3"/>
      <c r="I39" s="35">
        <v>1.4</v>
      </c>
      <c r="J39" s="40">
        <v>1</v>
      </c>
      <c r="K39" s="34"/>
      <c r="L39" s="46">
        <v>11.4</v>
      </c>
      <c r="M39" s="35">
        <v>4.2</v>
      </c>
      <c r="N39" s="40">
        <v>0.9</v>
      </c>
      <c r="O39" s="34"/>
      <c r="P39" s="46">
        <v>11.4</v>
      </c>
      <c r="Q39" s="35">
        <v>4.2</v>
      </c>
      <c r="R39" s="40">
        <v>1</v>
      </c>
      <c r="S39" s="34"/>
      <c r="T39" s="46">
        <v>11.4</v>
      </c>
      <c r="U39" s="35">
        <v>4.2</v>
      </c>
      <c r="V39" s="40">
        <v>0.7</v>
      </c>
      <c r="W39" s="34"/>
      <c r="X39" s="46">
        <v>5.7</v>
      </c>
      <c r="Y39" s="35">
        <v>2.1</v>
      </c>
      <c r="Z39" s="40">
        <v>1</v>
      </c>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row>
    <row r="40" spans="1:54" x14ac:dyDescent="0.35">
      <c r="A40" s="36"/>
      <c r="B40" s="1"/>
      <c r="C40" s="1"/>
      <c r="D40" s="1"/>
      <c r="E40" s="1" t="s">
        <v>83</v>
      </c>
      <c r="F40" s="34"/>
      <c r="G40" s="46">
        <v>14.3</v>
      </c>
      <c r="H40" s="3"/>
      <c r="I40" s="35">
        <v>5.2</v>
      </c>
      <c r="J40" s="40">
        <v>0.46</v>
      </c>
      <c r="K40" s="34"/>
      <c r="L40" s="46">
        <v>42.9</v>
      </c>
      <c r="M40" s="35">
        <v>15.7</v>
      </c>
      <c r="N40" s="40">
        <v>0.16</v>
      </c>
      <c r="O40" s="34"/>
      <c r="P40" s="46">
        <v>42.9</v>
      </c>
      <c r="Q40" s="35">
        <v>15.7</v>
      </c>
      <c r="R40" s="40">
        <v>0.56000000000000005</v>
      </c>
      <c r="S40" s="34"/>
      <c r="T40" s="46">
        <v>42.9</v>
      </c>
      <c r="U40" s="35">
        <v>15.7</v>
      </c>
      <c r="V40" s="40">
        <v>0.26</v>
      </c>
      <c r="W40" s="34"/>
      <c r="X40" s="46">
        <v>21.5</v>
      </c>
      <c r="Y40" s="35">
        <v>7.8</v>
      </c>
      <c r="Z40" s="40">
        <v>0.66</v>
      </c>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row>
    <row r="41" spans="1:54" x14ac:dyDescent="0.35">
      <c r="A41" s="36"/>
      <c r="B41" s="1"/>
      <c r="C41" s="1"/>
      <c r="D41" s="1"/>
      <c r="E41" s="1" t="s">
        <v>84</v>
      </c>
      <c r="F41" s="34"/>
      <c r="G41" s="46">
        <v>0.3</v>
      </c>
      <c r="H41" s="3"/>
      <c r="I41" s="35">
        <v>0.1</v>
      </c>
      <c r="J41" s="40">
        <v>1</v>
      </c>
      <c r="K41" s="34"/>
      <c r="L41" s="46">
        <v>0.9</v>
      </c>
      <c r="M41" s="35">
        <v>0.3</v>
      </c>
      <c r="N41" s="40">
        <v>0.9</v>
      </c>
      <c r="O41" s="34"/>
      <c r="P41" s="46">
        <v>0.9</v>
      </c>
      <c r="Q41" s="35">
        <v>0.3</v>
      </c>
      <c r="R41" s="40">
        <v>1</v>
      </c>
      <c r="S41" s="34"/>
      <c r="T41" s="46">
        <v>0.9</v>
      </c>
      <c r="U41" s="35">
        <v>0.3</v>
      </c>
      <c r="V41" s="40">
        <v>0.7</v>
      </c>
      <c r="W41" s="34"/>
      <c r="X41" s="46">
        <v>0.5</v>
      </c>
      <c r="Y41" s="35">
        <v>0.2</v>
      </c>
      <c r="Z41" s="40">
        <v>1</v>
      </c>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row>
    <row r="42" spans="1:54" x14ac:dyDescent="0.35">
      <c r="A42" s="36"/>
      <c r="B42" s="1"/>
      <c r="C42" s="1"/>
      <c r="D42" s="1"/>
      <c r="E42" s="1" t="s">
        <v>85</v>
      </c>
      <c r="F42" s="34"/>
      <c r="G42" s="46">
        <v>3.5</v>
      </c>
      <c r="H42" s="3"/>
      <c r="I42" s="35">
        <v>1.3</v>
      </c>
      <c r="J42" s="40">
        <v>0.1</v>
      </c>
      <c r="K42" s="34"/>
      <c r="L42" s="46">
        <v>10.5</v>
      </c>
      <c r="M42" s="35">
        <v>3.8</v>
      </c>
      <c r="N42" s="40">
        <v>0</v>
      </c>
      <c r="O42" s="34"/>
      <c r="P42" s="46">
        <v>10.5</v>
      </c>
      <c r="Q42" s="35">
        <v>3.8</v>
      </c>
      <c r="R42" s="40">
        <v>0.2</v>
      </c>
      <c r="S42" s="34"/>
      <c r="T42" s="46">
        <v>10.5</v>
      </c>
      <c r="U42" s="35">
        <v>3.8</v>
      </c>
      <c r="V42" s="40">
        <v>0</v>
      </c>
      <c r="W42" s="34"/>
      <c r="X42" s="46">
        <v>5.3</v>
      </c>
      <c r="Y42" s="35">
        <v>1.9</v>
      </c>
      <c r="Z42" s="40">
        <v>0.3</v>
      </c>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x14ac:dyDescent="0.35">
      <c r="A43" s="36"/>
      <c r="B43" s="1"/>
      <c r="C43" s="1"/>
      <c r="D43" s="1"/>
      <c r="E43" s="1" t="s">
        <v>86</v>
      </c>
      <c r="F43" s="34"/>
      <c r="G43" s="46">
        <v>0</v>
      </c>
      <c r="H43" s="3"/>
      <c r="I43" s="35">
        <v>0</v>
      </c>
      <c r="J43" s="40">
        <v>0.5</v>
      </c>
      <c r="K43" s="34"/>
      <c r="L43" s="46">
        <v>0</v>
      </c>
      <c r="M43" s="35">
        <v>0</v>
      </c>
      <c r="N43" s="40">
        <v>0</v>
      </c>
      <c r="O43" s="34"/>
      <c r="P43" s="46">
        <v>0</v>
      </c>
      <c r="Q43" s="35">
        <v>0</v>
      </c>
      <c r="R43" s="40">
        <v>0.6</v>
      </c>
      <c r="S43" s="34"/>
      <c r="T43" s="46">
        <v>0</v>
      </c>
      <c r="U43" s="35">
        <v>0</v>
      </c>
      <c r="V43" s="40">
        <v>0</v>
      </c>
      <c r="W43" s="34"/>
      <c r="X43" s="46">
        <v>0</v>
      </c>
      <c r="Y43" s="35">
        <v>0</v>
      </c>
      <c r="Z43" s="40">
        <v>0.7</v>
      </c>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row>
    <row r="44" spans="1:54" x14ac:dyDescent="0.35">
      <c r="A44" s="36"/>
      <c r="B44" s="1"/>
      <c r="C44" s="1"/>
      <c r="D44" s="1"/>
      <c r="E44" s="1" t="s">
        <v>87</v>
      </c>
      <c r="F44" s="34"/>
      <c r="G44" s="46">
        <v>25</v>
      </c>
      <c r="H44" s="3"/>
      <c r="I44" s="35">
        <v>9.1</v>
      </c>
      <c r="J44" s="40">
        <v>7.0000000000000007E-2</v>
      </c>
      <c r="K44" s="34"/>
      <c r="L44" s="46">
        <v>75</v>
      </c>
      <c r="M44" s="35">
        <v>27.4</v>
      </c>
      <c r="N44" s="40">
        <v>0</v>
      </c>
      <c r="O44" s="34"/>
      <c r="P44" s="46">
        <v>75</v>
      </c>
      <c r="Q44" s="35">
        <v>27.4</v>
      </c>
      <c r="R44" s="40">
        <v>0.17</v>
      </c>
      <c r="S44" s="34"/>
      <c r="T44" s="46">
        <v>75</v>
      </c>
      <c r="U44" s="35">
        <v>27.4</v>
      </c>
      <c r="V44" s="40">
        <v>0</v>
      </c>
      <c r="W44" s="34"/>
      <c r="X44" s="46">
        <v>37.5</v>
      </c>
      <c r="Y44" s="35">
        <v>13.7</v>
      </c>
      <c r="Z44" s="40">
        <v>0.27</v>
      </c>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row>
    <row r="45" spans="1:54" ht="15" thickBot="1" x14ac:dyDescent="0.4">
      <c r="A45" s="36"/>
      <c r="B45" s="1"/>
      <c r="C45" s="1"/>
      <c r="D45" s="1"/>
      <c r="E45" s="1" t="s">
        <v>88</v>
      </c>
      <c r="F45" s="34"/>
      <c r="G45" s="47">
        <v>2.8</v>
      </c>
      <c r="H45" s="3"/>
      <c r="I45" s="35">
        <v>1</v>
      </c>
      <c r="J45" s="40">
        <v>1</v>
      </c>
      <c r="K45" s="34"/>
      <c r="L45" s="47">
        <v>8.4</v>
      </c>
      <c r="M45" s="35">
        <v>3.1</v>
      </c>
      <c r="N45" s="40">
        <v>0.9</v>
      </c>
      <c r="O45" s="34"/>
      <c r="P45" s="47">
        <v>8.4</v>
      </c>
      <c r="Q45" s="35">
        <v>3.1</v>
      </c>
      <c r="R45" s="40">
        <v>1</v>
      </c>
      <c r="S45" s="34"/>
      <c r="T45" s="47">
        <v>4.2</v>
      </c>
      <c r="U45" s="35">
        <v>1.5</v>
      </c>
      <c r="V45" s="40">
        <v>0.7</v>
      </c>
      <c r="W45" s="34"/>
      <c r="X45" s="47">
        <v>4.2</v>
      </c>
      <c r="Y45" s="35">
        <v>1.5</v>
      </c>
      <c r="Z45" s="40">
        <v>1</v>
      </c>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row>
    <row r="46" spans="1:54" x14ac:dyDescent="0.35">
      <c r="A46" s="36"/>
      <c r="B46" s="1"/>
      <c r="C46" s="1"/>
      <c r="D46" s="1"/>
      <c r="E46" s="1"/>
      <c r="F46" s="34"/>
      <c r="G46" s="3"/>
      <c r="H46" s="3"/>
      <c r="I46" s="35"/>
      <c r="J46" s="1"/>
      <c r="K46" s="34"/>
      <c r="L46" s="3"/>
      <c r="M46" s="35"/>
      <c r="N46" s="1"/>
      <c r="O46" s="34"/>
      <c r="P46" s="3"/>
      <c r="Q46" s="35"/>
      <c r="R46" s="1"/>
      <c r="S46" s="34"/>
      <c r="T46" s="3"/>
      <c r="U46" s="35"/>
      <c r="V46" s="1"/>
      <c r="W46" s="34"/>
      <c r="X46" s="3"/>
      <c r="Y46" s="35"/>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row>
    <row r="47" spans="1:54" ht="15" thickBot="1" x14ac:dyDescent="0.4">
      <c r="A47" s="36"/>
      <c r="B47" s="1"/>
      <c r="C47" s="1"/>
      <c r="D47" s="1"/>
      <c r="E47" s="2" t="s">
        <v>89</v>
      </c>
      <c r="F47" s="34"/>
      <c r="G47" s="3">
        <v>11.1</v>
      </c>
      <c r="H47" s="3"/>
      <c r="I47" s="35">
        <v>4.0999999999999996</v>
      </c>
      <c r="J47" s="1"/>
      <c r="K47" s="34"/>
      <c r="L47" s="3">
        <v>16.649999999999999</v>
      </c>
      <c r="M47" s="35">
        <v>6.1</v>
      </c>
      <c r="N47" s="1"/>
      <c r="O47" s="34"/>
      <c r="P47" s="3">
        <v>22.2</v>
      </c>
      <c r="Q47" s="35">
        <v>8.1</v>
      </c>
      <c r="R47" s="1"/>
      <c r="S47" s="34"/>
      <c r="T47" s="3">
        <v>5.55</v>
      </c>
      <c r="U47" s="35">
        <v>2</v>
      </c>
      <c r="V47" s="1"/>
      <c r="W47" s="34"/>
      <c r="X47" s="3">
        <v>33.299999999999997</v>
      </c>
      <c r="Y47" s="35">
        <v>12.2</v>
      </c>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row>
    <row r="48" spans="1:54" x14ac:dyDescent="0.35">
      <c r="A48" s="36"/>
      <c r="B48" s="1"/>
      <c r="C48" s="1"/>
      <c r="D48" s="1"/>
      <c r="E48" s="1" t="s">
        <v>90</v>
      </c>
      <c r="F48" s="34"/>
      <c r="G48" s="48">
        <v>0.1</v>
      </c>
      <c r="H48" s="3"/>
      <c r="I48" s="35">
        <v>0</v>
      </c>
      <c r="J48" s="40">
        <v>1</v>
      </c>
      <c r="K48" s="34"/>
      <c r="L48" s="45">
        <v>0.15</v>
      </c>
      <c r="M48" s="35">
        <v>0.1</v>
      </c>
      <c r="N48" s="40">
        <v>1</v>
      </c>
      <c r="O48" s="34"/>
      <c r="P48" s="45">
        <v>0.2</v>
      </c>
      <c r="Q48" s="35">
        <v>0.1</v>
      </c>
      <c r="R48" s="40">
        <v>1</v>
      </c>
      <c r="S48" s="34"/>
      <c r="T48" s="45">
        <v>0.05</v>
      </c>
      <c r="U48" s="35">
        <v>0</v>
      </c>
      <c r="V48" s="40">
        <v>1</v>
      </c>
      <c r="W48" s="34"/>
      <c r="X48" s="45">
        <v>0.3</v>
      </c>
      <c r="Y48" s="35">
        <v>0.1</v>
      </c>
      <c r="Z48" s="40">
        <v>1</v>
      </c>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row>
    <row r="49" spans="1:54" x14ac:dyDescent="0.35">
      <c r="A49" s="36"/>
      <c r="B49" s="1"/>
      <c r="C49" s="1"/>
      <c r="D49" s="1"/>
      <c r="E49" s="1" t="s">
        <v>91</v>
      </c>
      <c r="F49" s="34"/>
      <c r="G49" s="49">
        <v>0.6</v>
      </c>
      <c r="H49" s="3"/>
      <c r="I49" s="35">
        <v>0.2</v>
      </c>
      <c r="J49" s="40">
        <v>1</v>
      </c>
      <c r="K49" s="34"/>
      <c r="L49" s="46">
        <v>0.9</v>
      </c>
      <c r="M49" s="35">
        <v>0.3</v>
      </c>
      <c r="N49" s="40">
        <v>1</v>
      </c>
      <c r="O49" s="34"/>
      <c r="P49" s="46">
        <v>1.2</v>
      </c>
      <c r="Q49" s="35">
        <v>0.4</v>
      </c>
      <c r="R49" s="40">
        <v>1</v>
      </c>
      <c r="S49" s="34"/>
      <c r="T49" s="46">
        <v>0.3</v>
      </c>
      <c r="U49" s="35">
        <v>0.1</v>
      </c>
      <c r="V49" s="40">
        <v>1</v>
      </c>
      <c r="W49" s="34"/>
      <c r="X49" s="46">
        <v>1.8</v>
      </c>
      <c r="Y49" s="35">
        <v>0.7</v>
      </c>
      <c r="Z49" s="40">
        <v>1</v>
      </c>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row>
    <row r="50" spans="1:54" x14ac:dyDescent="0.35">
      <c r="A50" s="36"/>
      <c r="B50" s="1"/>
      <c r="C50" s="1"/>
      <c r="D50" s="1"/>
      <c r="E50" s="1" t="s">
        <v>92</v>
      </c>
      <c r="F50" s="34"/>
      <c r="G50" s="49">
        <v>6.6</v>
      </c>
      <c r="H50" s="3"/>
      <c r="I50" s="35">
        <v>2.4</v>
      </c>
      <c r="J50" s="40">
        <v>1</v>
      </c>
      <c r="K50" s="34"/>
      <c r="L50" s="46">
        <v>9.9</v>
      </c>
      <c r="M50" s="35">
        <v>3.6</v>
      </c>
      <c r="N50" s="40">
        <v>1</v>
      </c>
      <c r="O50" s="34"/>
      <c r="P50" s="46">
        <v>13.2</v>
      </c>
      <c r="Q50" s="35">
        <v>4.8</v>
      </c>
      <c r="R50" s="40">
        <v>1</v>
      </c>
      <c r="S50" s="34"/>
      <c r="T50" s="46">
        <v>3.3</v>
      </c>
      <c r="U50" s="35">
        <v>1.2</v>
      </c>
      <c r="V50" s="40">
        <v>1</v>
      </c>
      <c r="W50" s="34"/>
      <c r="X50" s="46">
        <v>19.8</v>
      </c>
      <c r="Y50" s="35">
        <v>7.2</v>
      </c>
      <c r="Z50" s="40">
        <v>1</v>
      </c>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x14ac:dyDescent="0.35">
      <c r="A51" s="36"/>
      <c r="B51" s="1"/>
      <c r="C51" s="1"/>
      <c r="D51" s="1"/>
      <c r="E51" s="1" t="s">
        <v>93</v>
      </c>
      <c r="F51" s="34"/>
      <c r="G51" s="49">
        <v>0.4</v>
      </c>
      <c r="H51" s="3"/>
      <c r="I51" s="35">
        <v>0.1</v>
      </c>
      <c r="J51" s="40">
        <v>1</v>
      </c>
      <c r="K51" s="34"/>
      <c r="L51" s="46">
        <v>0.6</v>
      </c>
      <c r="M51" s="35">
        <v>0.2</v>
      </c>
      <c r="N51" s="40">
        <v>1</v>
      </c>
      <c r="O51" s="34"/>
      <c r="P51" s="46">
        <v>0.8</v>
      </c>
      <c r="Q51" s="35">
        <v>0.3</v>
      </c>
      <c r="R51" s="40">
        <v>1</v>
      </c>
      <c r="S51" s="34"/>
      <c r="T51" s="46">
        <v>0.2</v>
      </c>
      <c r="U51" s="35">
        <v>0.1</v>
      </c>
      <c r="V51" s="40">
        <v>1</v>
      </c>
      <c r="W51" s="34"/>
      <c r="X51" s="46">
        <v>1.2</v>
      </c>
      <c r="Y51" s="35">
        <v>0.4</v>
      </c>
      <c r="Z51" s="40">
        <v>1</v>
      </c>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ht="15" thickBot="1" x14ac:dyDescent="0.4">
      <c r="A52" s="36"/>
      <c r="B52" s="1"/>
      <c r="C52" s="1"/>
      <c r="D52" s="1"/>
      <c r="E52" s="1" t="s">
        <v>94</v>
      </c>
      <c r="F52" s="34"/>
      <c r="G52" s="50">
        <v>3.4</v>
      </c>
      <c r="H52" s="3"/>
      <c r="I52" s="35">
        <v>1.2</v>
      </c>
      <c r="J52" s="40">
        <v>1</v>
      </c>
      <c r="K52" s="34"/>
      <c r="L52" s="47">
        <v>5.0999999999999996</v>
      </c>
      <c r="M52" s="35">
        <v>1.9</v>
      </c>
      <c r="N52" s="40">
        <v>1</v>
      </c>
      <c r="O52" s="34"/>
      <c r="P52" s="47">
        <v>6.8</v>
      </c>
      <c r="Q52" s="35">
        <v>2.5</v>
      </c>
      <c r="R52" s="40">
        <v>1</v>
      </c>
      <c r="S52" s="34"/>
      <c r="T52" s="47">
        <v>1.7</v>
      </c>
      <c r="U52" s="35">
        <v>0.6</v>
      </c>
      <c r="V52" s="40">
        <v>1</v>
      </c>
      <c r="W52" s="34"/>
      <c r="X52" s="47">
        <v>10.199999999999999</v>
      </c>
      <c r="Y52" s="35">
        <v>3.7</v>
      </c>
      <c r="Z52" s="40">
        <v>1</v>
      </c>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x14ac:dyDescent="0.35">
      <c r="A53" s="32" t="s">
        <v>95</v>
      </c>
      <c r="B53" s="1"/>
      <c r="C53" s="1"/>
      <c r="D53" s="1"/>
      <c r="E53" s="33" t="s">
        <v>96</v>
      </c>
      <c r="F53" s="34"/>
      <c r="G53" s="3"/>
      <c r="H53" s="3"/>
      <c r="I53" s="35"/>
      <c r="J53" s="1"/>
      <c r="K53" s="34"/>
      <c r="L53" s="3"/>
      <c r="M53" s="35"/>
      <c r="N53" s="1"/>
      <c r="O53" s="34"/>
      <c r="P53" s="3"/>
      <c r="Q53" s="35"/>
      <c r="R53" s="1"/>
      <c r="S53" s="34"/>
      <c r="T53" s="3"/>
      <c r="U53" s="35"/>
      <c r="V53" s="1"/>
      <c r="W53" s="34"/>
      <c r="X53" s="3"/>
      <c r="Y53" s="35"/>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row>
    <row r="54" spans="1:54" x14ac:dyDescent="0.35">
      <c r="A54" s="36" t="s">
        <v>97</v>
      </c>
      <c r="B54" s="13">
        <v>200</v>
      </c>
      <c r="C54" s="1">
        <v>100</v>
      </c>
      <c r="D54" s="1">
        <v>300</v>
      </c>
      <c r="E54" s="2" t="s">
        <v>98</v>
      </c>
      <c r="F54" s="34">
        <v>100</v>
      </c>
      <c r="G54" s="37">
        <v>129.69999999999999</v>
      </c>
      <c r="H54" s="3"/>
      <c r="I54" s="35">
        <v>47.3</v>
      </c>
      <c r="J54" s="1"/>
      <c r="K54" s="34"/>
      <c r="L54" s="37">
        <v>129.55000000000001</v>
      </c>
      <c r="M54" s="35">
        <v>47.3</v>
      </c>
      <c r="N54" s="1"/>
      <c r="O54" s="34">
        <v>31.8</v>
      </c>
      <c r="P54" s="37">
        <v>194.55</v>
      </c>
      <c r="Q54" s="35">
        <v>71</v>
      </c>
      <c r="R54" s="1"/>
      <c r="S54" s="34">
        <v>14.1</v>
      </c>
      <c r="T54" s="37">
        <v>146.75</v>
      </c>
      <c r="U54" s="35">
        <v>53.6</v>
      </c>
      <c r="V54" s="1"/>
      <c r="W54" s="34">
        <v>31.8</v>
      </c>
      <c r="X54" s="37">
        <v>129.69999999999999</v>
      </c>
      <c r="Y54" s="35">
        <v>47.3</v>
      </c>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ht="15" thickBot="1" x14ac:dyDescent="0.4">
      <c r="A55" s="36"/>
      <c r="B55" s="1"/>
      <c r="C55" s="1"/>
      <c r="D55" s="1"/>
      <c r="E55" s="2" t="s">
        <v>99</v>
      </c>
      <c r="F55" s="34"/>
      <c r="G55" s="3">
        <v>28.6</v>
      </c>
      <c r="H55" s="3"/>
      <c r="I55" s="35">
        <v>10.4</v>
      </c>
      <c r="J55" s="1"/>
      <c r="K55" s="34"/>
      <c r="L55" s="3">
        <v>79</v>
      </c>
      <c r="M55" s="35">
        <v>28.8</v>
      </c>
      <c r="N55" s="1"/>
      <c r="O55" s="34"/>
      <c r="P55" s="3">
        <v>42.9</v>
      </c>
      <c r="Q55" s="35">
        <v>15.7</v>
      </c>
      <c r="R55" s="1"/>
      <c r="S55" s="34"/>
      <c r="T55" s="3">
        <v>96.2</v>
      </c>
      <c r="U55" s="35">
        <v>35.1</v>
      </c>
      <c r="V55" s="1"/>
      <c r="W55" s="34"/>
      <c r="X55" s="3">
        <v>28.6</v>
      </c>
      <c r="Y55" s="35">
        <v>10.4</v>
      </c>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row r="56" spans="1:54" x14ac:dyDescent="0.35">
      <c r="A56" s="36"/>
      <c r="B56" s="1"/>
      <c r="C56" s="1"/>
      <c r="D56" s="1"/>
      <c r="E56" s="2" t="s">
        <v>100</v>
      </c>
      <c r="F56" s="34">
        <v>9.9</v>
      </c>
      <c r="G56" s="51">
        <v>12.9</v>
      </c>
      <c r="H56" s="3"/>
      <c r="I56" s="35">
        <v>4.7</v>
      </c>
      <c r="J56" s="40">
        <v>0.85</v>
      </c>
      <c r="K56" s="34">
        <v>115.9</v>
      </c>
      <c r="L56" s="39">
        <v>38.700000000000003</v>
      </c>
      <c r="M56" s="35">
        <v>14.1</v>
      </c>
      <c r="N56" s="40">
        <v>0.65</v>
      </c>
      <c r="O56" s="34"/>
      <c r="P56" s="39">
        <v>19.350000000000001</v>
      </c>
      <c r="Q56" s="35">
        <v>7.1</v>
      </c>
      <c r="R56" s="40">
        <v>0.95</v>
      </c>
      <c r="S56" s="34"/>
      <c r="T56" s="39">
        <v>25.8</v>
      </c>
      <c r="U56" s="35">
        <v>9.4</v>
      </c>
      <c r="V56" s="40">
        <v>0.45</v>
      </c>
      <c r="W56" s="34"/>
      <c r="X56" s="39">
        <v>12.9</v>
      </c>
      <c r="Y56" s="35">
        <v>4.7</v>
      </c>
      <c r="Z56" s="40">
        <v>1</v>
      </c>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row>
    <row r="57" spans="1:54" x14ac:dyDescent="0.35">
      <c r="A57" s="36"/>
      <c r="B57" s="1"/>
      <c r="C57" s="1"/>
      <c r="D57" s="1"/>
      <c r="E57" s="2" t="s">
        <v>101</v>
      </c>
      <c r="F57" s="34">
        <v>1.6</v>
      </c>
      <c r="G57" s="52">
        <v>2.1</v>
      </c>
      <c r="H57" s="3"/>
      <c r="I57" s="35">
        <v>0.8</v>
      </c>
      <c r="J57" s="40">
        <v>0.85</v>
      </c>
      <c r="K57" s="34">
        <v>115.9</v>
      </c>
      <c r="L57" s="41">
        <v>6.3</v>
      </c>
      <c r="M57" s="35">
        <v>2.2999999999999998</v>
      </c>
      <c r="N57" s="40">
        <v>0.65</v>
      </c>
      <c r="O57" s="34"/>
      <c r="P57" s="41">
        <v>3.15</v>
      </c>
      <c r="Q57" s="35">
        <v>1.1000000000000001</v>
      </c>
      <c r="R57" s="40">
        <v>0.95</v>
      </c>
      <c r="S57" s="34"/>
      <c r="T57" s="41">
        <v>4.2</v>
      </c>
      <c r="U57" s="35">
        <v>1.5</v>
      </c>
      <c r="V57" s="40">
        <v>0.45</v>
      </c>
      <c r="W57" s="34"/>
      <c r="X57" s="41">
        <v>2.1</v>
      </c>
      <c r="Y57" s="35">
        <v>0.8</v>
      </c>
      <c r="Z57" s="40">
        <v>1</v>
      </c>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row>
    <row r="58" spans="1:54" x14ac:dyDescent="0.35">
      <c r="A58" s="36"/>
      <c r="B58" s="1"/>
      <c r="C58" s="1"/>
      <c r="D58" s="1"/>
      <c r="E58" s="2" t="s">
        <v>102</v>
      </c>
      <c r="F58" s="34">
        <v>1.4</v>
      </c>
      <c r="G58" s="52">
        <v>1.8</v>
      </c>
      <c r="H58" s="3"/>
      <c r="I58" s="35">
        <v>0.7</v>
      </c>
      <c r="J58" s="40">
        <v>0.85</v>
      </c>
      <c r="K58" s="34">
        <v>115.9</v>
      </c>
      <c r="L58" s="41">
        <v>5.4</v>
      </c>
      <c r="M58" s="35">
        <v>2</v>
      </c>
      <c r="N58" s="40">
        <v>0.65</v>
      </c>
      <c r="O58" s="34"/>
      <c r="P58" s="41">
        <v>2.7</v>
      </c>
      <c r="Q58" s="35">
        <v>1</v>
      </c>
      <c r="R58" s="40">
        <v>0.95</v>
      </c>
      <c r="S58" s="34"/>
      <c r="T58" s="41">
        <v>3.6</v>
      </c>
      <c r="U58" s="35">
        <v>1.3</v>
      </c>
      <c r="V58" s="40">
        <v>0.45</v>
      </c>
      <c r="W58" s="34"/>
      <c r="X58" s="41">
        <v>1.8</v>
      </c>
      <c r="Y58" s="35">
        <v>0.7</v>
      </c>
      <c r="Z58" s="40">
        <v>1</v>
      </c>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row>
    <row r="59" spans="1:54" x14ac:dyDescent="0.35">
      <c r="A59" s="36"/>
      <c r="B59" s="1"/>
      <c r="C59" s="1"/>
      <c r="D59" s="1"/>
      <c r="E59" s="2" t="s">
        <v>103</v>
      </c>
      <c r="F59" s="34">
        <v>3.9</v>
      </c>
      <c r="G59" s="52">
        <v>5</v>
      </c>
      <c r="H59" s="3"/>
      <c r="I59" s="35">
        <v>1.8</v>
      </c>
      <c r="J59" s="40">
        <v>0.95</v>
      </c>
      <c r="K59" s="34">
        <v>115.9</v>
      </c>
      <c r="L59" s="41">
        <v>15</v>
      </c>
      <c r="M59" s="35">
        <v>5.5</v>
      </c>
      <c r="N59" s="40">
        <v>0.75</v>
      </c>
      <c r="O59" s="34"/>
      <c r="P59" s="41">
        <v>7.5</v>
      </c>
      <c r="Q59" s="35">
        <v>2.7</v>
      </c>
      <c r="R59" s="40">
        <v>1</v>
      </c>
      <c r="S59" s="34"/>
      <c r="T59" s="41">
        <v>10</v>
      </c>
      <c r="U59" s="35">
        <v>3.7</v>
      </c>
      <c r="V59" s="40">
        <v>0.55000000000000004</v>
      </c>
      <c r="W59" s="34"/>
      <c r="X59" s="41">
        <v>5</v>
      </c>
      <c r="Y59" s="35">
        <v>1.8</v>
      </c>
      <c r="Z59" s="40">
        <v>1</v>
      </c>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row>
    <row r="60" spans="1:54" x14ac:dyDescent="0.35">
      <c r="A60" s="36"/>
      <c r="B60" s="1"/>
      <c r="C60" s="1"/>
      <c r="D60" s="1"/>
      <c r="E60" s="2" t="s">
        <v>104</v>
      </c>
      <c r="F60" s="34">
        <v>0</v>
      </c>
      <c r="G60" s="52">
        <v>0</v>
      </c>
      <c r="H60" s="3"/>
      <c r="I60" s="35">
        <v>0</v>
      </c>
      <c r="J60" s="40">
        <v>1</v>
      </c>
      <c r="K60" s="34">
        <v>113.4</v>
      </c>
      <c r="L60" s="41">
        <v>0</v>
      </c>
      <c r="M60" s="35">
        <v>0</v>
      </c>
      <c r="N60" s="40">
        <v>0.8</v>
      </c>
      <c r="O60" s="34"/>
      <c r="P60" s="41">
        <v>0</v>
      </c>
      <c r="Q60" s="35">
        <v>0</v>
      </c>
      <c r="R60" s="40">
        <v>1</v>
      </c>
      <c r="S60" s="34"/>
      <c r="T60" s="41">
        <v>0</v>
      </c>
      <c r="U60" s="35">
        <v>0</v>
      </c>
      <c r="V60" s="40">
        <v>0.6</v>
      </c>
      <c r="W60" s="34"/>
      <c r="X60" s="41">
        <v>0</v>
      </c>
      <c r="Y60" s="35">
        <v>0</v>
      </c>
      <c r="Z60" s="40">
        <v>1</v>
      </c>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row>
    <row r="61" spans="1:54" x14ac:dyDescent="0.35">
      <c r="A61" s="36"/>
      <c r="B61" s="1"/>
      <c r="C61" s="1"/>
      <c r="D61" s="1"/>
      <c r="E61" s="2" t="s">
        <v>105</v>
      </c>
      <c r="F61" s="34">
        <v>0.2</v>
      </c>
      <c r="G61" s="52">
        <v>0.3</v>
      </c>
      <c r="H61" s="3"/>
      <c r="I61" s="35">
        <v>0.1</v>
      </c>
      <c r="J61" s="40">
        <v>0.77</v>
      </c>
      <c r="K61" s="34">
        <v>112.8</v>
      </c>
      <c r="L61" s="41">
        <v>0.6</v>
      </c>
      <c r="M61" s="35">
        <v>0.2</v>
      </c>
      <c r="N61" s="40">
        <v>0.56999999999999995</v>
      </c>
      <c r="O61" s="34"/>
      <c r="P61" s="41">
        <v>0.45</v>
      </c>
      <c r="Q61" s="35">
        <v>0.2</v>
      </c>
      <c r="R61" s="40">
        <v>0.87</v>
      </c>
      <c r="S61" s="34"/>
      <c r="T61" s="41">
        <v>0.6</v>
      </c>
      <c r="U61" s="35">
        <v>0.2</v>
      </c>
      <c r="V61" s="40">
        <v>0.37</v>
      </c>
      <c r="W61" s="34"/>
      <c r="X61" s="41">
        <v>0.3</v>
      </c>
      <c r="Y61" s="35">
        <v>0.1</v>
      </c>
      <c r="Z61" s="40">
        <v>1</v>
      </c>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row>
    <row r="62" spans="1:54" x14ac:dyDescent="0.35">
      <c r="A62" s="36"/>
      <c r="B62" s="1"/>
      <c r="C62" s="1"/>
      <c r="D62" s="1"/>
      <c r="E62" s="2" t="s">
        <v>106</v>
      </c>
      <c r="F62" s="34">
        <v>0.6</v>
      </c>
      <c r="G62" s="52">
        <v>0.8</v>
      </c>
      <c r="H62" s="3"/>
      <c r="I62" s="35">
        <v>0.3</v>
      </c>
      <c r="J62" s="40">
        <v>0.98</v>
      </c>
      <c r="K62" s="34">
        <v>112.2</v>
      </c>
      <c r="L62" s="41">
        <v>1.6</v>
      </c>
      <c r="M62" s="35">
        <v>0.6</v>
      </c>
      <c r="N62" s="40">
        <v>0.78</v>
      </c>
      <c r="O62" s="34"/>
      <c r="P62" s="41">
        <v>1.2</v>
      </c>
      <c r="Q62" s="35">
        <v>0.4</v>
      </c>
      <c r="R62" s="40">
        <v>0.99</v>
      </c>
      <c r="S62" s="34"/>
      <c r="T62" s="41">
        <v>1.6</v>
      </c>
      <c r="U62" s="35">
        <v>0.6</v>
      </c>
      <c r="V62" s="40">
        <v>0.57999999999999996</v>
      </c>
      <c r="W62" s="34"/>
      <c r="X62" s="41">
        <v>0.8</v>
      </c>
      <c r="Y62" s="35">
        <v>0.3</v>
      </c>
      <c r="Z62" s="40">
        <v>1</v>
      </c>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row>
    <row r="63" spans="1:54" x14ac:dyDescent="0.35">
      <c r="A63" s="36"/>
      <c r="B63" s="1"/>
      <c r="C63" s="1"/>
      <c r="D63" s="1"/>
      <c r="E63" s="2" t="s">
        <v>107</v>
      </c>
      <c r="F63" s="34">
        <v>0.2</v>
      </c>
      <c r="G63" s="52">
        <v>0.3</v>
      </c>
      <c r="H63" s="3"/>
      <c r="I63" s="35">
        <v>0.1</v>
      </c>
      <c r="J63" s="40">
        <v>0.85</v>
      </c>
      <c r="K63" s="34">
        <v>106.1</v>
      </c>
      <c r="L63" s="41">
        <v>0.6</v>
      </c>
      <c r="M63" s="35">
        <v>0.2</v>
      </c>
      <c r="N63" s="40">
        <v>0.65</v>
      </c>
      <c r="O63" s="34"/>
      <c r="P63" s="41">
        <v>0.45</v>
      </c>
      <c r="Q63" s="35">
        <v>0.2</v>
      </c>
      <c r="R63" s="40">
        <v>0.95</v>
      </c>
      <c r="S63" s="34"/>
      <c r="T63" s="41">
        <v>0.6</v>
      </c>
      <c r="U63" s="35">
        <v>0.2</v>
      </c>
      <c r="V63" s="40">
        <v>0.45</v>
      </c>
      <c r="W63" s="34"/>
      <c r="X63" s="41">
        <v>0.3</v>
      </c>
      <c r="Y63" s="35">
        <v>0.1</v>
      </c>
      <c r="Z63" s="40">
        <v>1</v>
      </c>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row>
    <row r="64" spans="1:54" x14ac:dyDescent="0.35">
      <c r="A64" s="36"/>
      <c r="B64" s="1"/>
      <c r="C64" s="1"/>
      <c r="D64" s="1"/>
      <c r="E64" s="2" t="s">
        <v>108</v>
      </c>
      <c r="F64" s="34">
        <v>3.8</v>
      </c>
      <c r="G64" s="52">
        <v>4.9000000000000004</v>
      </c>
      <c r="H64" s="3"/>
      <c r="I64" s="35">
        <v>1.8</v>
      </c>
      <c r="J64" s="40">
        <v>0.28999999999999998</v>
      </c>
      <c r="K64" s="34">
        <v>106.1</v>
      </c>
      <c r="L64" s="41">
        <v>9.8000000000000007</v>
      </c>
      <c r="M64" s="35">
        <v>3.6</v>
      </c>
      <c r="N64" s="40">
        <v>0.09</v>
      </c>
      <c r="O64" s="34"/>
      <c r="P64" s="41">
        <v>7.35</v>
      </c>
      <c r="Q64" s="35">
        <v>2.7</v>
      </c>
      <c r="R64" s="40">
        <v>0.39</v>
      </c>
      <c r="S64" s="34"/>
      <c r="T64" s="41">
        <v>9.8000000000000007</v>
      </c>
      <c r="U64" s="35">
        <v>3.6</v>
      </c>
      <c r="V64" s="40">
        <v>0</v>
      </c>
      <c r="W64" s="34"/>
      <c r="X64" s="41">
        <v>4.9000000000000004</v>
      </c>
      <c r="Y64" s="35">
        <v>1.8</v>
      </c>
      <c r="Z64" s="40">
        <v>0.49</v>
      </c>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row>
    <row r="65" spans="1:54" x14ac:dyDescent="0.35">
      <c r="A65" s="36"/>
      <c r="B65" s="1"/>
      <c r="C65" s="1"/>
      <c r="D65" s="1"/>
      <c r="E65" s="2" t="s">
        <v>109</v>
      </c>
      <c r="F65" s="34">
        <v>0.4</v>
      </c>
      <c r="G65" s="52">
        <v>0.5</v>
      </c>
      <c r="H65" s="3"/>
      <c r="I65" s="35">
        <v>0.2</v>
      </c>
      <c r="J65" s="40">
        <v>0.85</v>
      </c>
      <c r="K65" s="34">
        <v>104.8</v>
      </c>
      <c r="L65" s="41">
        <v>1</v>
      </c>
      <c r="M65" s="35">
        <v>0.4</v>
      </c>
      <c r="N65" s="40">
        <v>0.65</v>
      </c>
      <c r="O65" s="34"/>
      <c r="P65" s="41">
        <v>0.75</v>
      </c>
      <c r="Q65" s="35">
        <v>0.3</v>
      </c>
      <c r="R65" s="40">
        <v>0.95</v>
      </c>
      <c r="S65" s="34"/>
      <c r="T65" s="41">
        <v>10</v>
      </c>
      <c r="U65" s="35">
        <v>3.7</v>
      </c>
      <c r="V65" s="40">
        <v>0.45</v>
      </c>
      <c r="W65" s="34"/>
      <c r="X65" s="41">
        <v>0.5</v>
      </c>
      <c r="Y65" s="35">
        <v>0.2</v>
      </c>
      <c r="Z65" s="40">
        <v>1</v>
      </c>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row>
    <row r="66" spans="1:54" x14ac:dyDescent="0.35">
      <c r="A66" s="36"/>
      <c r="B66" s="1"/>
      <c r="C66" s="1"/>
      <c r="D66" s="1"/>
      <c r="E66" s="2" t="s">
        <v>110</v>
      </c>
      <c r="F66" s="34">
        <v>0</v>
      </c>
      <c r="G66" s="52">
        <v>0</v>
      </c>
      <c r="H66" s="3"/>
      <c r="I66" s="35">
        <v>0</v>
      </c>
      <c r="J66" s="40">
        <v>0.85</v>
      </c>
      <c r="K66" s="34">
        <v>104.5</v>
      </c>
      <c r="L66" s="41">
        <v>0</v>
      </c>
      <c r="M66" s="35">
        <v>0</v>
      </c>
      <c r="N66" s="40">
        <v>0.65</v>
      </c>
      <c r="O66" s="34"/>
      <c r="P66" s="41">
        <v>0</v>
      </c>
      <c r="Q66" s="35">
        <v>0</v>
      </c>
      <c r="R66" s="40">
        <v>0.95</v>
      </c>
      <c r="S66" s="34"/>
      <c r="T66" s="41">
        <v>10</v>
      </c>
      <c r="U66" s="35">
        <v>3.7</v>
      </c>
      <c r="V66" s="40">
        <v>0.45</v>
      </c>
      <c r="W66" s="34"/>
      <c r="X66" s="41">
        <v>0</v>
      </c>
      <c r="Y66" s="35">
        <v>0</v>
      </c>
      <c r="Z66" s="40">
        <v>1</v>
      </c>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row>
    <row r="67" spans="1:54" x14ac:dyDescent="0.35">
      <c r="A67" s="36"/>
      <c r="B67" s="1"/>
      <c r="C67" s="1"/>
      <c r="D67" s="1"/>
      <c r="E67" s="2" t="s">
        <v>111</v>
      </c>
      <c r="F67" s="34">
        <v>0</v>
      </c>
      <c r="G67" s="52">
        <v>0</v>
      </c>
      <c r="H67" s="3"/>
      <c r="I67" s="35">
        <v>0</v>
      </c>
      <c r="J67" s="40">
        <v>0.85</v>
      </c>
      <c r="K67" s="34">
        <v>104.5</v>
      </c>
      <c r="L67" s="41">
        <v>0</v>
      </c>
      <c r="M67" s="35">
        <v>0</v>
      </c>
      <c r="N67" s="40">
        <v>0.65</v>
      </c>
      <c r="O67" s="34"/>
      <c r="P67" s="41">
        <v>0</v>
      </c>
      <c r="Q67" s="35">
        <v>0</v>
      </c>
      <c r="R67" s="40">
        <v>0.95</v>
      </c>
      <c r="S67" s="34"/>
      <c r="T67" s="41">
        <v>10</v>
      </c>
      <c r="U67" s="35">
        <v>3.7</v>
      </c>
      <c r="V67" s="40">
        <v>0.45</v>
      </c>
      <c r="W67" s="34"/>
      <c r="X67" s="41">
        <v>0</v>
      </c>
      <c r="Y67" s="35">
        <v>0</v>
      </c>
      <c r="Z67" s="40">
        <v>1</v>
      </c>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row>
    <row r="68" spans="1:54" ht="15" thickBot="1" x14ac:dyDescent="0.4">
      <c r="A68" s="36"/>
      <c r="B68" s="1"/>
      <c r="C68" s="1"/>
      <c r="D68" s="1"/>
      <c r="E68" s="2" t="s">
        <v>112</v>
      </c>
      <c r="F68" s="34">
        <v>0</v>
      </c>
      <c r="G68" s="53">
        <v>0</v>
      </c>
      <c r="H68" s="3"/>
      <c r="I68" s="35">
        <v>0</v>
      </c>
      <c r="J68" s="40">
        <v>0.93</v>
      </c>
      <c r="K68" s="34">
        <v>104.5</v>
      </c>
      <c r="L68" s="43">
        <v>0</v>
      </c>
      <c r="M68" s="35">
        <v>0</v>
      </c>
      <c r="N68" s="40">
        <v>0.73</v>
      </c>
      <c r="O68" s="34"/>
      <c r="P68" s="43">
        <v>0</v>
      </c>
      <c r="Q68" s="35">
        <v>0</v>
      </c>
      <c r="R68" s="40">
        <v>0.99</v>
      </c>
      <c r="S68" s="34"/>
      <c r="T68" s="43">
        <v>10</v>
      </c>
      <c r="U68" s="35">
        <v>3.7</v>
      </c>
      <c r="V68" s="40">
        <v>0.53</v>
      </c>
      <c r="W68" s="34"/>
      <c r="X68" s="43">
        <v>0</v>
      </c>
      <c r="Y68" s="35">
        <v>0</v>
      </c>
      <c r="Z68" s="40">
        <v>1</v>
      </c>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row>
    <row r="69" spans="1:54" x14ac:dyDescent="0.35">
      <c r="A69" s="36"/>
      <c r="B69" s="1"/>
      <c r="C69" s="1"/>
      <c r="D69" s="1"/>
      <c r="E69" s="2"/>
      <c r="F69" s="34"/>
      <c r="G69" s="3"/>
      <c r="H69" s="3"/>
      <c r="I69" s="35"/>
      <c r="J69" s="1"/>
      <c r="K69" s="2"/>
      <c r="L69" s="3"/>
      <c r="M69" s="35"/>
      <c r="N69" s="1"/>
      <c r="O69" s="34"/>
      <c r="P69" s="3"/>
      <c r="Q69" s="35"/>
      <c r="R69" s="1"/>
      <c r="S69" s="34"/>
      <c r="T69" s="3"/>
      <c r="U69" s="35"/>
      <c r="V69" s="1"/>
      <c r="W69" s="34"/>
      <c r="X69" s="3"/>
      <c r="Y69" s="35"/>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row>
    <row r="70" spans="1:54" ht="15" thickBot="1" x14ac:dyDescent="0.4">
      <c r="A70" s="36"/>
      <c r="B70" s="1"/>
      <c r="C70" s="1"/>
      <c r="D70" s="1"/>
      <c r="E70" s="2" t="s">
        <v>113</v>
      </c>
      <c r="F70" s="34">
        <v>77.900000000000006</v>
      </c>
      <c r="G70" s="3">
        <v>101.1</v>
      </c>
      <c r="H70" s="3"/>
      <c r="I70" s="35"/>
      <c r="J70" s="1"/>
      <c r="K70" s="34"/>
      <c r="L70" s="3">
        <v>50.55</v>
      </c>
      <c r="M70" s="35">
        <v>18.5</v>
      </c>
      <c r="N70" s="1"/>
      <c r="O70" s="34"/>
      <c r="P70" s="3">
        <v>151.65</v>
      </c>
      <c r="Q70" s="35">
        <v>55.4</v>
      </c>
      <c r="R70" s="1"/>
      <c r="S70" s="34"/>
      <c r="T70" s="3">
        <v>50.55</v>
      </c>
      <c r="U70" s="35">
        <v>18.5</v>
      </c>
      <c r="V70" s="1"/>
      <c r="W70" s="34"/>
      <c r="X70" s="3">
        <v>101.1</v>
      </c>
      <c r="Y70" s="35">
        <v>36.9</v>
      </c>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row>
    <row r="71" spans="1:54" x14ac:dyDescent="0.35">
      <c r="A71" s="36"/>
      <c r="B71" s="1"/>
      <c r="C71" s="1"/>
      <c r="D71" s="1"/>
      <c r="E71" s="1" t="s">
        <v>114</v>
      </c>
      <c r="F71" s="34">
        <v>10.7</v>
      </c>
      <c r="G71" s="39">
        <v>13.9</v>
      </c>
      <c r="H71" s="3"/>
      <c r="I71" s="35">
        <v>5.0999999999999996</v>
      </c>
      <c r="J71" s="40">
        <v>1</v>
      </c>
      <c r="K71" s="34"/>
      <c r="L71" s="39">
        <v>6.95</v>
      </c>
      <c r="M71" s="35">
        <v>2.5</v>
      </c>
      <c r="N71" s="40">
        <v>1</v>
      </c>
      <c r="O71" s="34"/>
      <c r="P71" s="39">
        <v>20.85</v>
      </c>
      <c r="Q71" s="35">
        <v>7.6</v>
      </c>
      <c r="R71" s="40">
        <v>1</v>
      </c>
      <c r="S71" s="34"/>
      <c r="T71" s="39">
        <v>6.95</v>
      </c>
      <c r="U71" s="35">
        <v>2.5</v>
      </c>
      <c r="V71" s="40">
        <v>1</v>
      </c>
      <c r="W71" s="34"/>
      <c r="X71" s="39">
        <v>13.9</v>
      </c>
      <c r="Y71" s="35">
        <v>5.0999999999999996</v>
      </c>
      <c r="Z71" s="40">
        <v>1</v>
      </c>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row>
    <row r="72" spans="1:54" x14ac:dyDescent="0.35">
      <c r="A72" s="36"/>
      <c r="B72" s="1"/>
      <c r="C72" s="1"/>
      <c r="D72" s="1"/>
      <c r="E72" s="1" t="s">
        <v>115</v>
      </c>
      <c r="F72" s="34">
        <v>6.2</v>
      </c>
      <c r="G72" s="41">
        <v>8.1</v>
      </c>
      <c r="H72" s="3"/>
      <c r="I72" s="35">
        <v>3</v>
      </c>
      <c r="J72" s="40">
        <v>1</v>
      </c>
      <c r="K72" s="34"/>
      <c r="L72" s="41">
        <v>4.05</v>
      </c>
      <c r="M72" s="35">
        <v>1.5</v>
      </c>
      <c r="N72" s="40">
        <v>1</v>
      </c>
      <c r="O72" s="34"/>
      <c r="P72" s="41">
        <v>12.15</v>
      </c>
      <c r="Q72" s="35">
        <v>4.4000000000000004</v>
      </c>
      <c r="R72" s="40">
        <v>1</v>
      </c>
      <c r="S72" s="34"/>
      <c r="T72" s="41">
        <v>4.05</v>
      </c>
      <c r="U72" s="35">
        <v>1.5</v>
      </c>
      <c r="V72" s="40">
        <v>1</v>
      </c>
      <c r="W72" s="34"/>
      <c r="X72" s="41">
        <v>8.1</v>
      </c>
      <c r="Y72" s="35">
        <v>3</v>
      </c>
      <c r="Z72" s="40">
        <v>1</v>
      </c>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row>
    <row r="73" spans="1:54" x14ac:dyDescent="0.35">
      <c r="A73" s="36"/>
      <c r="B73" s="1"/>
      <c r="C73" s="1"/>
      <c r="D73" s="1"/>
      <c r="E73" s="1" t="s">
        <v>116</v>
      </c>
      <c r="F73" s="34">
        <v>2.2999999999999998</v>
      </c>
      <c r="G73" s="41">
        <v>3</v>
      </c>
      <c r="H73" s="3"/>
      <c r="I73" s="35">
        <v>1.1000000000000001</v>
      </c>
      <c r="J73" s="40">
        <v>1</v>
      </c>
      <c r="K73" s="34"/>
      <c r="L73" s="41">
        <v>1.5</v>
      </c>
      <c r="M73" s="35">
        <v>0.5</v>
      </c>
      <c r="N73" s="40">
        <v>1</v>
      </c>
      <c r="O73" s="34"/>
      <c r="P73" s="41">
        <v>4.5</v>
      </c>
      <c r="Q73" s="35">
        <v>1.6</v>
      </c>
      <c r="R73" s="40">
        <v>1</v>
      </c>
      <c r="S73" s="34"/>
      <c r="T73" s="41">
        <v>1.5</v>
      </c>
      <c r="U73" s="35">
        <v>0.5</v>
      </c>
      <c r="V73" s="40">
        <v>1</v>
      </c>
      <c r="W73" s="34"/>
      <c r="X73" s="41">
        <v>3</v>
      </c>
      <c r="Y73" s="35">
        <v>1.1000000000000001</v>
      </c>
      <c r="Z73" s="40">
        <v>1</v>
      </c>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row>
    <row r="74" spans="1:54" x14ac:dyDescent="0.35">
      <c r="A74" s="36"/>
      <c r="B74" s="1"/>
      <c r="C74" s="1"/>
      <c r="D74" s="1"/>
      <c r="E74" s="1" t="s">
        <v>117</v>
      </c>
      <c r="F74" s="34">
        <v>8.6</v>
      </c>
      <c r="G74" s="41">
        <v>11.2</v>
      </c>
      <c r="H74" s="3"/>
      <c r="I74" s="35">
        <v>4.0999999999999996</v>
      </c>
      <c r="J74" s="40">
        <v>1</v>
      </c>
      <c r="K74" s="34"/>
      <c r="L74" s="41">
        <v>5.6</v>
      </c>
      <c r="M74" s="35">
        <v>2</v>
      </c>
      <c r="N74" s="40">
        <v>1</v>
      </c>
      <c r="O74" s="34"/>
      <c r="P74" s="41">
        <v>16.8</v>
      </c>
      <c r="Q74" s="35">
        <v>6.1</v>
      </c>
      <c r="R74" s="40">
        <v>1</v>
      </c>
      <c r="S74" s="34"/>
      <c r="T74" s="41">
        <v>5.6</v>
      </c>
      <c r="U74" s="35">
        <v>2</v>
      </c>
      <c r="V74" s="40">
        <v>1</v>
      </c>
      <c r="W74" s="34"/>
      <c r="X74" s="41">
        <v>11.2</v>
      </c>
      <c r="Y74" s="35">
        <v>4.0999999999999996</v>
      </c>
      <c r="Z74" s="40">
        <v>1</v>
      </c>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row>
    <row r="75" spans="1:54" x14ac:dyDescent="0.35">
      <c r="A75" s="36"/>
      <c r="B75" s="1"/>
      <c r="C75" s="1"/>
      <c r="D75" s="1"/>
      <c r="E75" s="1" t="s">
        <v>118</v>
      </c>
      <c r="F75" s="34">
        <v>5.2</v>
      </c>
      <c r="G75" s="41">
        <v>6.7</v>
      </c>
      <c r="H75" s="3"/>
      <c r="I75" s="35">
        <v>2.4</v>
      </c>
      <c r="J75" s="40">
        <v>1</v>
      </c>
      <c r="K75" s="34">
        <v>2.6</v>
      </c>
      <c r="L75" s="41">
        <v>3.35</v>
      </c>
      <c r="M75" s="35">
        <v>1.2</v>
      </c>
      <c r="N75" s="40">
        <v>1</v>
      </c>
      <c r="O75" s="34">
        <v>5.2</v>
      </c>
      <c r="P75" s="41">
        <v>10.050000000000001</v>
      </c>
      <c r="Q75" s="35">
        <v>3.7</v>
      </c>
      <c r="R75" s="40">
        <v>1</v>
      </c>
      <c r="S75" s="34">
        <v>2.2999999999999998</v>
      </c>
      <c r="T75" s="41">
        <v>3.35</v>
      </c>
      <c r="U75" s="35">
        <v>1.2</v>
      </c>
      <c r="V75" s="40">
        <v>1</v>
      </c>
      <c r="W75" s="34">
        <v>5.2</v>
      </c>
      <c r="X75" s="41">
        <v>6.7</v>
      </c>
      <c r="Y75" s="35">
        <v>2.4</v>
      </c>
      <c r="Z75" s="40">
        <v>1</v>
      </c>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row>
    <row r="76" spans="1:54" x14ac:dyDescent="0.35">
      <c r="A76" s="36"/>
      <c r="B76" s="1"/>
      <c r="C76" s="1"/>
      <c r="D76" s="1"/>
      <c r="E76" s="1" t="s">
        <v>119</v>
      </c>
      <c r="F76" s="34">
        <v>1.1000000000000001</v>
      </c>
      <c r="G76" s="41">
        <v>1.4</v>
      </c>
      <c r="H76" s="3"/>
      <c r="I76" s="35">
        <v>0.5</v>
      </c>
      <c r="J76" s="40">
        <v>1</v>
      </c>
      <c r="K76" s="34">
        <v>0.5</v>
      </c>
      <c r="L76" s="41">
        <v>0.7</v>
      </c>
      <c r="M76" s="35">
        <v>0.3</v>
      </c>
      <c r="N76" s="40">
        <v>1</v>
      </c>
      <c r="O76" s="34">
        <v>1.1000000000000001</v>
      </c>
      <c r="P76" s="41">
        <v>2.1</v>
      </c>
      <c r="Q76" s="35">
        <v>0.8</v>
      </c>
      <c r="R76" s="40">
        <v>1</v>
      </c>
      <c r="S76" s="34">
        <v>0.5</v>
      </c>
      <c r="T76" s="41">
        <v>0.7</v>
      </c>
      <c r="U76" s="35">
        <v>0.3</v>
      </c>
      <c r="V76" s="40">
        <v>1</v>
      </c>
      <c r="W76" s="34">
        <v>1.1000000000000001</v>
      </c>
      <c r="X76" s="41">
        <v>1.4</v>
      </c>
      <c r="Y76" s="35">
        <v>0.5</v>
      </c>
      <c r="Z76" s="40">
        <v>1</v>
      </c>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row>
    <row r="77" spans="1:54" x14ac:dyDescent="0.35">
      <c r="A77" s="36"/>
      <c r="B77" s="1"/>
      <c r="C77" s="1"/>
      <c r="D77" s="1"/>
      <c r="E77" s="1" t="s">
        <v>120</v>
      </c>
      <c r="F77" s="34">
        <v>1.2</v>
      </c>
      <c r="G77" s="41">
        <v>1.5</v>
      </c>
      <c r="H77" s="3"/>
      <c r="I77" s="35">
        <v>0.5</v>
      </c>
      <c r="J77" s="40">
        <v>1</v>
      </c>
      <c r="K77" s="34">
        <v>0.6</v>
      </c>
      <c r="L77" s="41">
        <v>0.75</v>
      </c>
      <c r="M77" s="35">
        <v>0.3</v>
      </c>
      <c r="N77" s="40">
        <v>1</v>
      </c>
      <c r="O77" s="34">
        <v>1.2</v>
      </c>
      <c r="P77" s="41">
        <v>2.25</v>
      </c>
      <c r="Q77" s="35">
        <v>0.8</v>
      </c>
      <c r="R77" s="40">
        <v>1</v>
      </c>
      <c r="S77" s="34">
        <v>0.5</v>
      </c>
      <c r="T77" s="41">
        <v>0.75</v>
      </c>
      <c r="U77" s="35">
        <v>0.3</v>
      </c>
      <c r="V77" s="40">
        <v>1</v>
      </c>
      <c r="W77" s="34">
        <v>1.2</v>
      </c>
      <c r="X77" s="41">
        <v>1.5</v>
      </c>
      <c r="Y77" s="35">
        <v>0.5</v>
      </c>
      <c r="Z77" s="40">
        <v>1</v>
      </c>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row>
    <row r="78" spans="1:54" x14ac:dyDescent="0.35">
      <c r="A78" s="36"/>
      <c r="B78" s="1"/>
      <c r="C78" s="1"/>
      <c r="D78" s="1"/>
      <c r="E78" s="1" t="s">
        <v>121</v>
      </c>
      <c r="F78" s="34">
        <v>12.3</v>
      </c>
      <c r="G78" s="41">
        <v>15.9</v>
      </c>
      <c r="H78" s="3"/>
      <c r="I78" s="35">
        <v>5.8</v>
      </c>
      <c r="J78" s="40">
        <v>1</v>
      </c>
      <c r="K78" s="34">
        <v>6.1</v>
      </c>
      <c r="L78" s="41">
        <v>7.95</v>
      </c>
      <c r="M78" s="35">
        <v>2.9</v>
      </c>
      <c r="N78" s="40">
        <v>1</v>
      </c>
      <c r="O78" s="34">
        <v>12.3</v>
      </c>
      <c r="P78" s="41">
        <v>23.85</v>
      </c>
      <c r="Q78" s="35">
        <v>8.6999999999999993</v>
      </c>
      <c r="R78" s="40">
        <v>1</v>
      </c>
      <c r="S78" s="34">
        <v>5.4</v>
      </c>
      <c r="T78" s="41">
        <v>7.95</v>
      </c>
      <c r="U78" s="35">
        <v>2.9</v>
      </c>
      <c r="V78" s="40">
        <v>1</v>
      </c>
      <c r="W78" s="34">
        <v>12.3</v>
      </c>
      <c r="X78" s="41">
        <v>15.9</v>
      </c>
      <c r="Y78" s="35">
        <v>5.8</v>
      </c>
      <c r="Z78" s="40">
        <v>1</v>
      </c>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row>
    <row r="79" spans="1:54" x14ac:dyDescent="0.35">
      <c r="A79" s="36"/>
      <c r="B79" s="1"/>
      <c r="C79" s="1"/>
      <c r="D79" s="1"/>
      <c r="E79" s="1" t="s">
        <v>122</v>
      </c>
      <c r="F79" s="34">
        <v>0.1</v>
      </c>
      <c r="G79" s="41">
        <v>0.1</v>
      </c>
      <c r="H79" s="3"/>
      <c r="I79" s="35">
        <v>0</v>
      </c>
      <c r="J79" s="40">
        <v>1</v>
      </c>
      <c r="K79" s="34">
        <v>0</v>
      </c>
      <c r="L79" s="41">
        <v>0.05</v>
      </c>
      <c r="M79" s="35">
        <v>0</v>
      </c>
      <c r="N79" s="40">
        <v>1</v>
      </c>
      <c r="O79" s="34">
        <v>0.1</v>
      </c>
      <c r="P79" s="41">
        <v>0.15</v>
      </c>
      <c r="Q79" s="35">
        <v>0.1</v>
      </c>
      <c r="R79" s="40">
        <v>1</v>
      </c>
      <c r="S79" s="34">
        <v>0</v>
      </c>
      <c r="T79" s="41">
        <v>0.05</v>
      </c>
      <c r="U79" s="35">
        <v>0</v>
      </c>
      <c r="V79" s="40">
        <v>1</v>
      </c>
      <c r="W79" s="34">
        <v>0.1</v>
      </c>
      <c r="X79" s="41">
        <v>0.1</v>
      </c>
      <c r="Y79" s="35">
        <v>0</v>
      </c>
      <c r="Z79" s="40">
        <v>1</v>
      </c>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row>
    <row r="80" spans="1:54" x14ac:dyDescent="0.35">
      <c r="A80" s="36"/>
      <c r="B80" s="1"/>
      <c r="C80" s="1"/>
      <c r="D80" s="1"/>
      <c r="E80" s="1" t="s">
        <v>123</v>
      </c>
      <c r="F80" s="34">
        <v>2.5</v>
      </c>
      <c r="G80" s="41">
        <v>3.2</v>
      </c>
      <c r="H80" s="3"/>
      <c r="I80" s="35">
        <v>1.2</v>
      </c>
      <c r="J80" s="40">
        <v>1</v>
      </c>
      <c r="K80" s="34">
        <v>1.2</v>
      </c>
      <c r="L80" s="41">
        <v>1.6</v>
      </c>
      <c r="M80" s="35">
        <v>0.6</v>
      </c>
      <c r="N80" s="40">
        <v>1</v>
      </c>
      <c r="O80" s="34">
        <v>2.5</v>
      </c>
      <c r="P80" s="41">
        <v>4.8</v>
      </c>
      <c r="Q80" s="35">
        <v>1.8</v>
      </c>
      <c r="R80" s="40">
        <v>1</v>
      </c>
      <c r="S80" s="34">
        <v>1.1000000000000001</v>
      </c>
      <c r="T80" s="41">
        <v>1.6</v>
      </c>
      <c r="U80" s="35">
        <v>0.6</v>
      </c>
      <c r="V80" s="40">
        <v>1</v>
      </c>
      <c r="W80" s="34">
        <v>2.5</v>
      </c>
      <c r="X80" s="41">
        <v>3.2</v>
      </c>
      <c r="Y80" s="35">
        <v>1.2</v>
      </c>
      <c r="Z80" s="40">
        <v>1</v>
      </c>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row>
    <row r="81" spans="1:54" x14ac:dyDescent="0.35">
      <c r="A81" s="36"/>
      <c r="B81" s="1"/>
      <c r="C81" s="1"/>
      <c r="D81" s="1"/>
      <c r="E81" s="1" t="s">
        <v>124</v>
      </c>
      <c r="F81" s="34">
        <v>0.7</v>
      </c>
      <c r="G81" s="41">
        <v>0.9</v>
      </c>
      <c r="H81" s="3"/>
      <c r="I81" s="35">
        <v>0.3</v>
      </c>
      <c r="J81" s="40">
        <v>1</v>
      </c>
      <c r="K81" s="34">
        <v>0.3</v>
      </c>
      <c r="L81" s="41">
        <v>0.45</v>
      </c>
      <c r="M81" s="35">
        <v>0.2</v>
      </c>
      <c r="N81" s="40">
        <v>1</v>
      </c>
      <c r="O81" s="34">
        <v>0.7</v>
      </c>
      <c r="P81" s="41">
        <v>1.35</v>
      </c>
      <c r="Q81" s="35">
        <v>0.5</v>
      </c>
      <c r="R81" s="40">
        <v>1</v>
      </c>
      <c r="S81" s="34">
        <v>0.3</v>
      </c>
      <c r="T81" s="41">
        <v>0.45</v>
      </c>
      <c r="U81" s="35">
        <v>0.2</v>
      </c>
      <c r="V81" s="40">
        <v>1</v>
      </c>
      <c r="W81" s="34">
        <v>0.7</v>
      </c>
      <c r="X81" s="41">
        <v>0.9</v>
      </c>
      <c r="Y81" s="35">
        <v>0.3</v>
      </c>
      <c r="Z81" s="40">
        <v>1</v>
      </c>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row>
    <row r="82" spans="1:54" x14ac:dyDescent="0.35">
      <c r="A82" s="55"/>
      <c r="B82" s="1"/>
      <c r="C82" s="1"/>
      <c r="D82" s="1"/>
      <c r="E82" s="1" t="s">
        <v>125</v>
      </c>
      <c r="F82" s="34">
        <v>3.9</v>
      </c>
      <c r="G82" s="41">
        <v>5.0999999999999996</v>
      </c>
      <c r="H82" s="3"/>
      <c r="I82" s="35">
        <v>1.9</v>
      </c>
      <c r="J82" s="40">
        <v>1</v>
      </c>
      <c r="K82" s="34"/>
      <c r="L82" s="41">
        <v>2.5499999999999998</v>
      </c>
      <c r="M82" s="35">
        <v>0.9</v>
      </c>
      <c r="N82" s="40">
        <v>1</v>
      </c>
      <c r="O82" s="34"/>
      <c r="P82" s="41">
        <v>7.65</v>
      </c>
      <c r="Q82" s="35">
        <v>2.8</v>
      </c>
      <c r="R82" s="40">
        <v>1</v>
      </c>
      <c r="S82" s="34"/>
      <c r="T82" s="41">
        <v>2.5499999999999998</v>
      </c>
      <c r="U82" s="35">
        <v>0.9</v>
      </c>
      <c r="V82" s="40">
        <v>1</v>
      </c>
      <c r="W82" s="34"/>
      <c r="X82" s="41">
        <v>5.0999999999999996</v>
      </c>
      <c r="Y82" s="35">
        <v>1.9</v>
      </c>
      <c r="Z82" s="40">
        <v>1</v>
      </c>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row>
    <row r="83" spans="1:54" x14ac:dyDescent="0.35">
      <c r="A83" s="55"/>
      <c r="B83" s="1"/>
      <c r="C83" s="1"/>
      <c r="D83" s="1"/>
      <c r="E83" s="1" t="s">
        <v>126</v>
      </c>
      <c r="F83" s="34">
        <v>0.8</v>
      </c>
      <c r="G83" s="41">
        <v>1</v>
      </c>
      <c r="H83" s="3"/>
      <c r="I83" s="35">
        <v>0.4</v>
      </c>
      <c r="J83" s="40">
        <v>1</v>
      </c>
      <c r="K83" s="34"/>
      <c r="L83" s="41">
        <v>0.5</v>
      </c>
      <c r="M83" s="35">
        <v>0.2</v>
      </c>
      <c r="N83" s="40">
        <v>1</v>
      </c>
      <c r="O83" s="34"/>
      <c r="P83" s="41">
        <v>1.5</v>
      </c>
      <c r="Q83" s="35">
        <v>0.5</v>
      </c>
      <c r="R83" s="40">
        <v>1</v>
      </c>
      <c r="S83" s="34"/>
      <c r="T83" s="41">
        <v>0.5</v>
      </c>
      <c r="U83" s="35">
        <v>0.2</v>
      </c>
      <c r="V83" s="40">
        <v>1</v>
      </c>
      <c r="W83" s="34"/>
      <c r="X83" s="41">
        <v>1</v>
      </c>
      <c r="Y83" s="35">
        <v>0.4</v>
      </c>
      <c r="Z83" s="40">
        <v>1</v>
      </c>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row>
    <row r="84" spans="1:54" x14ac:dyDescent="0.35">
      <c r="A84" s="55"/>
      <c r="B84" s="1"/>
      <c r="C84" s="1"/>
      <c r="D84" s="1"/>
      <c r="E84" s="1" t="s">
        <v>127</v>
      </c>
      <c r="F84" s="34">
        <v>13.3</v>
      </c>
      <c r="G84" s="41">
        <v>17.2</v>
      </c>
      <c r="H84" s="3"/>
      <c r="I84" s="35">
        <v>6.3</v>
      </c>
      <c r="J84" s="40">
        <v>1</v>
      </c>
      <c r="K84" s="34"/>
      <c r="L84" s="41">
        <v>8.6</v>
      </c>
      <c r="M84" s="35">
        <v>3.1</v>
      </c>
      <c r="N84" s="40">
        <v>1</v>
      </c>
      <c r="O84" s="34"/>
      <c r="P84" s="41">
        <v>25.8</v>
      </c>
      <c r="Q84" s="35">
        <v>9.4</v>
      </c>
      <c r="R84" s="40">
        <v>1</v>
      </c>
      <c r="S84" s="34"/>
      <c r="T84" s="41">
        <v>8.6</v>
      </c>
      <c r="U84" s="35">
        <v>3.1</v>
      </c>
      <c r="V84" s="40">
        <v>1</v>
      </c>
      <c r="W84" s="34"/>
      <c r="X84" s="41">
        <v>17.2</v>
      </c>
      <c r="Y84" s="35">
        <v>6.3</v>
      </c>
      <c r="Z84" s="40">
        <v>1</v>
      </c>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row>
    <row r="85" spans="1:54" x14ac:dyDescent="0.35">
      <c r="A85" s="55"/>
      <c r="B85" s="1"/>
      <c r="C85" s="1"/>
      <c r="D85" s="1"/>
      <c r="E85" s="1" t="s">
        <v>128</v>
      </c>
      <c r="F85" s="34">
        <v>0.2</v>
      </c>
      <c r="G85" s="41">
        <v>0.3</v>
      </c>
      <c r="H85" s="3"/>
      <c r="I85" s="35">
        <v>0.1</v>
      </c>
      <c r="J85" s="40">
        <v>1</v>
      </c>
      <c r="K85" s="34"/>
      <c r="L85" s="41">
        <v>0.15</v>
      </c>
      <c r="M85" s="35">
        <v>0.1</v>
      </c>
      <c r="N85" s="40">
        <v>1</v>
      </c>
      <c r="O85" s="34"/>
      <c r="P85" s="41">
        <v>0.45</v>
      </c>
      <c r="Q85" s="35">
        <v>0.2</v>
      </c>
      <c r="R85" s="40">
        <v>1</v>
      </c>
      <c r="S85" s="34"/>
      <c r="T85" s="41">
        <v>0.15</v>
      </c>
      <c r="U85" s="35">
        <v>0.1</v>
      </c>
      <c r="V85" s="40">
        <v>1</v>
      </c>
      <c r="W85" s="34"/>
      <c r="X85" s="41">
        <v>0.3</v>
      </c>
      <c r="Y85" s="35">
        <v>0.1</v>
      </c>
      <c r="Z85" s="40">
        <v>1</v>
      </c>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row>
    <row r="86" spans="1:54" ht="15" thickBot="1" x14ac:dyDescent="0.4">
      <c r="A86" s="36"/>
      <c r="B86" s="1"/>
      <c r="C86" s="1"/>
      <c r="D86" s="1"/>
      <c r="E86" s="1" t="s">
        <v>129</v>
      </c>
      <c r="F86" s="34">
        <v>8.9</v>
      </c>
      <c r="G86" s="43">
        <v>11.6</v>
      </c>
      <c r="H86" s="3"/>
      <c r="I86" s="35">
        <v>4.2</v>
      </c>
      <c r="J86" s="40">
        <v>1</v>
      </c>
      <c r="K86" s="34">
        <v>4.5</v>
      </c>
      <c r="L86" s="43">
        <v>5.8</v>
      </c>
      <c r="M86" s="35">
        <v>2.1</v>
      </c>
      <c r="N86" s="40">
        <v>1</v>
      </c>
      <c r="O86" s="34">
        <v>8.9</v>
      </c>
      <c r="P86" s="43">
        <v>17.399999999999999</v>
      </c>
      <c r="Q86" s="35">
        <v>6.4</v>
      </c>
      <c r="R86" s="40">
        <v>1</v>
      </c>
      <c r="S86" s="34">
        <v>4</v>
      </c>
      <c r="T86" s="43">
        <v>5.8</v>
      </c>
      <c r="U86" s="35">
        <v>2.1</v>
      </c>
      <c r="V86" s="40">
        <v>1</v>
      </c>
      <c r="W86" s="34">
        <v>8.9</v>
      </c>
      <c r="X86" s="43">
        <v>11.6</v>
      </c>
      <c r="Y86" s="35">
        <v>4.2</v>
      </c>
      <c r="Z86" s="40">
        <v>1</v>
      </c>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row>
    <row r="87" spans="1:54" ht="15" thickBot="1" x14ac:dyDescent="0.4">
      <c r="A87" s="32" t="s">
        <v>130</v>
      </c>
      <c r="B87" s="1"/>
      <c r="C87" s="1"/>
      <c r="D87" s="1"/>
      <c r="E87" s="33" t="s">
        <v>131</v>
      </c>
      <c r="F87" s="34"/>
      <c r="G87" s="3"/>
      <c r="H87" s="3"/>
      <c r="I87" s="35"/>
      <c r="J87" s="1"/>
      <c r="K87" s="34"/>
      <c r="L87" s="56"/>
      <c r="M87" s="35"/>
      <c r="N87" s="1"/>
      <c r="O87" s="34"/>
      <c r="P87" s="56"/>
      <c r="Q87" s="35"/>
      <c r="R87" s="1"/>
      <c r="S87" s="34"/>
      <c r="T87" s="56"/>
      <c r="U87" s="35"/>
      <c r="V87" s="1"/>
      <c r="W87" s="34"/>
      <c r="X87" s="56"/>
      <c r="Y87" s="35"/>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row>
    <row r="88" spans="1:54" ht="15" thickBot="1" x14ac:dyDescent="0.4">
      <c r="A88" s="36" t="s">
        <v>132</v>
      </c>
      <c r="B88" s="13">
        <v>250</v>
      </c>
      <c r="C88" s="1">
        <v>0</v>
      </c>
      <c r="D88" s="1">
        <v>500</v>
      </c>
      <c r="E88" s="1" t="s">
        <v>133</v>
      </c>
      <c r="F88" s="57">
        <v>100</v>
      </c>
      <c r="G88" s="58">
        <v>1053</v>
      </c>
      <c r="H88" s="3"/>
      <c r="I88" s="35">
        <v>384.3</v>
      </c>
      <c r="J88" s="40">
        <v>0.3</v>
      </c>
      <c r="K88" s="57">
        <v>100</v>
      </c>
      <c r="L88" s="58">
        <v>702</v>
      </c>
      <c r="M88" s="35">
        <v>256.2</v>
      </c>
      <c r="N88" s="40">
        <v>0.2</v>
      </c>
      <c r="O88" s="57">
        <v>100</v>
      </c>
      <c r="P88" s="58">
        <v>526.5</v>
      </c>
      <c r="Q88" s="35">
        <v>192.2</v>
      </c>
      <c r="R88" s="40">
        <v>0.4</v>
      </c>
      <c r="S88" s="57">
        <v>100</v>
      </c>
      <c r="T88" s="58">
        <v>702</v>
      </c>
      <c r="U88" s="35">
        <v>256.2</v>
      </c>
      <c r="V88" s="40">
        <v>0.1</v>
      </c>
      <c r="W88" s="57">
        <v>100</v>
      </c>
      <c r="X88" s="58">
        <v>381.15</v>
      </c>
      <c r="Y88" s="35">
        <v>139.1</v>
      </c>
      <c r="Z88" s="40">
        <v>0.5</v>
      </c>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row>
    <row r="89" spans="1:54" ht="15" thickBot="1" x14ac:dyDescent="0.4">
      <c r="A89" s="36"/>
      <c r="B89" s="1"/>
      <c r="C89" s="1"/>
      <c r="D89" s="1"/>
      <c r="E89" s="2" t="s">
        <v>134</v>
      </c>
      <c r="F89" s="36"/>
      <c r="G89" s="13">
        <v>341</v>
      </c>
      <c r="H89" s="3"/>
      <c r="I89" s="35">
        <v>124.5</v>
      </c>
      <c r="J89" s="1"/>
      <c r="K89" s="36"/>
      <c r="L89" s="13">
        <v>227.4</v>
      </c>
      <c r="M89" s="35">
        <v>83</v>
      </c>
      <c r="N89" s="1"/>
      <c r="O89" s="36"/>
      <c r="P89" s="13">
        <v>170.6</v>
      </c>
      <c r="Q89" s="35">
        <v>62.3</v>
      </c>
      <c r="R89" s="1"/>
      <c r="S89" s="36"/>
      <c r="T89" s="13">
        <v>217.2</v>
      </c>
      <c r="U89" s="35">
        <v>79.3</v>
      </c>
      <c r="V89" s="1"/>
      <c r="W89" s="36"/>
      <c r="X89" s="13">
        <v>162.9</v>
      </c>
      <c r="Y89" s="35">
        <v>59.5</v>
      </c>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row>
    <row r="90" spans="1:54" x14ac:dyDescent="0.35">
      <c r="A90" s="36"/>
      <c r="B90" s="1"/>
      <c r="C90" s="1"/>
      <c r="D90" s="1"/>
      <c r="E90" s="1" t="s">
        <v>135</v>
      </c>
      <c r="F90" s="36"/>
      <c r="G90" s="51">
        <v>29.5</v>
      </c>
      <c r="H90" s="3"/>
      <c r="I90" s="35">
        <v>10.8</v>
      </c>
      <c r="J90" s="40">
        <v>0</v>
      </c>
      <c r="K90" s="36"/>
      <c r="L90" s="51">
        <v>19.7</v>
      </c>
      <c r="M90" s="35">
        <v>7.2</v>
      </c>
      <c r="N90" s="40">
        <v>0</v>
      </c>
      <c r="O90" s="36"/>
      <c r="P90" s="51">
        <v>14.8</v>
      </c>
      <c r="Q90" s="35">
        <v>5.4</v>
      </c>
      <c r="R90" s="40">
        <v>0.1</v>
      </c>
      <c r="S90" s="36"/>
      <c r="T90" s="51">
        <v>19.7</v>
      </c>
      <c r="U90" s="35">
        <v>7.2</v>
      </c>
      <c r="V90" s="40">
        <v>0</v>
      </c>
      <c r="W90" s="36"/>
      <c r="X90" s="51">
        <v>14.75</v>
      </c>
      <c r="Y90" s="35">
        <v>5.4</v>
      </c>
      <c r="Z90" s="40">
        <v>0.2</v>
      </c>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row>
    <row r="91" spans="1:54" x14ac:dyDescent="0.35">
      <c r="A91" s="36"/>
      <c r="B91" s="1"/>
      <c r="C91" s="1"/>
      <c r="D91" s="1"/>
      <c r="E91" s="1" t="s">
        <v>136</v>
      </c>
      <c r="F91" s="36"/>
      <c r="G91" s="52">
        <v>80.7</v>
      </c>
      <c r="H91" s="3"/>
      <c r="I91" s="35">
        <v>29.5</v>
      </c>
      <c r="J91" s="40">
        <v>0</v>
      </c>
      <c r="K91" s="36"/>
      <c r="L91" s="52">
        <v>53.8</v>
      </c>
      <c r="M91" s="35">
        <v>19.600000000000001</v>
      </c>
      <c r="N91" s="40">
        <v>0</v>
      </c>
      <c r="O91" s="36"/>
      <c r="P91" s="52">
        <v>40.4</v>
      </c>
      <c r="Q91" s="35">
        <v>14.7</v>
      </c>
      <c r="R91" s="40">
        <v>0.1</v>
      </c>
      <c r="S91" s="36"/>
      <c r="T91" s="52">
        <v>53.8</v>
      </c>
      <c r="U91" s="35">
        <v>19.600000000000001</v>
      </c>
      <c r="V91" s="40">
        <v>0</v>
      </c>
      <c r="W91" s="36"/>
      <c r="X91" s="52">
        <v>40.35</v>
      </c>
      <c r="Y91" s="35">
        <v>14.7</v>
      </c>
      <c r="Z91" s="40">
        <v>0.2</v>
      </c>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row>
    <row r="92" spans="1:54" x14ac:dyDescent="0.35">
      <c r="A92" s="36"/>
      <c r="B92" s="1"/>
      <c r="C92" s="1"/>
      <c r="D92" s="1"/>
      <c r="E92" s="1" t="s">
        <v>137</v>
      </c>
      <c r="F92" s="36"/>
      <c r="G92" s="52">
        <v>45.6</v>
      </c>
      <c r="H92" s="3"/>
      <c r="I92" s="35">
        <v>16.600000000000001</v>
      </c>
      <c r="J92" s="40">
        <v>0</v>
      </c>
      <c r="K92" s="36"/>
      <c r="L92" s="52">
        <v>30.4</v>
      </c>
      <c r="M92" s="35">
        <v>11.1</v>
      </c>
      <c r="N92" s="40">
        <v>0</v>
      </c>
      <c r="O92" s="36"/>
      <c r="P92" s="52">
        <v>22.8</v>
      </c>
      <c r="Q92" s="35">
        <v>8.3000000000000007</v>
      </c>
      <c r="R92" s="40">
        <v>0.1</v>
      </c>
      <c r="S92" s="36"/>
      <c r="T92" s="52">
        <v>30.4</v>
      </c>
      <c r="U92" s="35">
        <v>11.1</v>
      </c>
      <c r="V92" s="40">
        <v>0</v>
      </c>
      <c r="W92" s="36"/>
      <c r="X92" s="52">
        <v>22.8</v>
      </c>
      <c r="Y92" s="35">
        <v>8.3000000000000007</v>
      </c>
      <c r="Z92" s="40">
        <v>0.2</v>
      </c>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row>
    <row r="93" spans="1:54" x14ac:dyDescent="0.35">
      <c r="A93" s="36"/>
      <c r="B93" s="1"/>
      <c r="C93" s="1"/>
      <c r="D93" s="1"/>
      <c r="E93" s="1" t="s">
        <v>138</v>
      </c>
      <c r="F93" s="36"/>
      <c r="G93" s="52">
        <v>8.5</v>
      </c>
      <c r="H93" s="3"/>
      <c r="I93" s="35">
        <v>3.1</v>
      </c>
      <c r="J93" s="40">
        <v>0.2</v>
      </c>
      <c r="K93" s="36"/>
      <c r="L93" s="52">
        <v>5.7</v>
      </c>
      <c r="M93" s="35">
        <v>2.1</v>
      </c>
      <c r="N93" s="40">
        <v>0</v>
      </c>
      <c r="O93" s="36"/>
      <c r="P93" s="52">
        <v>4.3</v>
      </c>
      <c r="Q93" s="35">
        <v>1.6</v>
      </c>
      <c r="R93" s="40">
        <v>0.3</v>
      </c>
      <c r="S93" s="36"/>
      <c r="T93" s="52">
        <v>5.7</v>
      </c>
      <c r="U93" s="35">
        <v>2.1</v>
      </c>
      <c r="V93" s="40">
        <v>0</v>
      </c>
      <c r="W93" s="36"/>
      <c r="X93" s="52">
        <v>4.25</v>
      </c>
      <c r="Y93" s="35">
        <v>1.6</v>
      </c>
      <c r="Z93" s="40">
        <v>0.4</v>
      </c>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row>
    <row r="94" spans="1:54" x14ac:dyDescent="0.35">
      <c r="A94" s="36"/>
      <c r="B94" s="1"/>
      <c r="C94" s="1"/>
      <c r="D94" s="1"/>
      <c r="E94" s="1" t="s">
        <v>139</v>
      </c>
      <c r="F94" s="36"/>
      <c r="G94" s="52">
        <v>14.4</v>
      </c>
      <c r="H94" s="3"/>
      <c r="I94" s="35">
        <v>5.3</v>
      </c>
      <c r="J94" s="40">
        <v>0.2</v>
      </c>
      <c r="K94" s="36"/>
      <c r="L94" s="52">
        <v>9.6</v>
      </c>
      <c r="M94" s="35">
        <v>3.5</v>
      </c>
      <c r="N94" s="40">
        <v>0</v>
      </c>
      <c r="O94" s="36"/>
      <c r="P94" s="52">
        <v>7.2</v>
      </c>
      <c r="Q94" s="35">
        <v>2.6</v>
      </c>
      <c r="R94" s="40">
        <v>0.3</v>
      </c>
      <c r="S94" s="36"/>
      <c r="T94" s="52">
        <v>9.6</v>
      </c>
      <c r="U94" s="35">
        <v>3.5</v>
      </c>
      <c r="V94" s="40">
        <v>0</v>
      </c>
      <c r="W94" s="36"/>
      <c r="X94" s="52">
        <v>7.2</v>
      </c>
      <c r="Y94" s="35">
        <v>2.6</v>
      </c>
      <c r="Z94" s="40">
        <v>0.4</v>
      </c>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row>
    <row r="95" spans="1:54" x14ac:dyDescent="0.35">
      <c r="A95" s="36"/>
      <c r="B95" s="1"/>
      <c r="C95" s="1"/>
      <c r="D95" s="1"/>
      <c r="E95" s="1" t="s">
        <v>140</v>
      </c>
      <c r="F95" s="36"/>
      <c r="G95" s="52">
        <v>44.1</v>
      </c>
      <c r="H95" s="3"/>
      <c r="I95" s="35">
        <v>16.100000000000001</v>
      </c>
      <c r="J95" s="40">
        <v>0.2</v>
      </c>
      <c r="K95" s="36"/>
      <c r="L95" s="52">
        <v>29.4</v>
      </c>
      <c r="M95" s="35">
        <v>10.7</v>
      </c>
      <c r="N95" s="40">
        <v>0</v>
      </c>
      <c r="O95" s="36"/>
      <c r="P95" s="52">
        <v>22.1</v>
      </c>
      <c r="Q95" s="35">
        <v>8</v>
      </c>
      <c r="R95" s="40">
        <v>0.3</v>
      </c>
      <c r="S95" s="36"/>
      <c r="T95" s="52">
        <v>29.4</v>
      </c>
      <c r="U95" s="35">
        <v>10.7</v>
      </c>
      <c r="V95" s="40">
        <v>0</v>
      </c>
      <c r="W95" s="36"/>
      <c r="X95" s="52">
        <v>22.05</v>
      </c>
      <c r="Y95" s="35">
        <v>8</v>
      </c>
      <c r="Z95" s="40">
        <v>0.4</v>
      </c>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row>
    <row r="96" spans="1:54" x14ac:dyDescent="0.35">
      <c r="A96" s="36"/>
      <c r="B96" s="1"/>
      <c r="C96" s="1"/>
      <c r="D96" s="1"/>
      <c r="E96" s="1" t="s">
        <v>141</v>
      </c>
      <c r="F96" s="36"/>
      <c r="G96" s="52">
        <v>6.6</v>
      </c>
      <c r="H96" s="3"/>
      <c r="I96" s="35">
        <v>2.4</v>
      </c>
      <c r="J96" s="40">
        <v>0.2</v>
      </c>
      <c r="K96" s="36"/>
      <c r="L96" s="52">
        <v>4.4000000000000004</v>
      </c>
      <c r="M96" s="35">
        <v>1.6</v>
      </c>
      <c r="N96" s="40">
        <v>0</v>
      </c>
      <c r="O96" s="36"/>
      <c r="P96" s="52">
        <v>3.3</v>
      </c>
      <c r="Q96" s="35">
        <v>1.2</v>
      </c>
      <c r="R96" s="40">
        <v>0.3</v>
      </c>
      <c r="S96" s="36"/>
      <c r="T96" s="52">
        <v>4.4000000000000004</v>
      </c>
      <c r="U96" s="35">
        <v>1.6</v>
      </c>
      <c r="V96" s="40">
        <v>0</v>
      </c>
      <c r="W96" s="36"/>
      <c r="X96" s="52">
        <v>3.3</v>
      </c>
      <c r="Y96" s="35">
        <v>1.2</v>
      </c>
      <c r="Z96" s="40">
        <v>0.4</v>
      </c>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row>
    <row r="97" spans="1:54" x14ac:dyDescent="0.35">
      <c r="A97" s="36"/>
      <c r="B97" s="1"/>
      <c r="C97" s="1"/>
      <c r="D97" s="1"/>
      <c r="E97" s="1" t="s">
        <v>142</v>
      </c>
      <c r="F97" s="36"/>
      <c r="G97" s="52">
        <v>8.3000000000000007</v>
      </c>
      <c r="H97" s="3"/>
      <c r="I97" s="35">
        <v>3</v>
      </c>
      <c r="J97" s="40">
        <v>0.2</v>
      </c>
      <c r="K97" s="36"/>
      <c r="L97" s="52">
        <v>5.5</v>
      </c>
      <c r="M97" s="35">
        <v>2</v>
      </c>
      <c r="N97" s="40">
        <v>0</v>
      </c>
      <c r="O97" s="36"/>
      <c r="P97" s="52">
        <v>4.2</v>
      </c>
      <c r="Q97" s="35">
        <v>1.5</v>
      </c>
      <c r="R97" s="40">
        <v>0.3</v>
      </c>
      <c r="S97" s="36"/>
      <c r="T97" s="52">
        <v>5.5</v>
      </c>
      <c r="U97" s="35">
        <v>2</v>
      </c>
      <c r="V97" s="40">
        <v>0</v>
      </c>
      <c r="W97" s="36"/>
      <c r="X97" s="52">
        <v>4.1500000000000004</v>
      </c>
      <c r="Y97" s="35">
        <v>1.5</v>
      </c>
      <c r="Z97" s="40">
        <v>0.4</v>
      </c>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row>
    <row r="98" spans="1:54" x14ac:dyDescent="0.35">
      <c r="A98" s="36"/>
      <c r="B98" s="1"/>
      <c r="C98" s="1"/>
      <c r="D98" s="1"/>
      <c r="E98" s="1" t="s">
        <v>143</v>
      </c>
      <c r="F98" s="36"/>
      <c r="G98" s="52">
        <v>1</v>
      </c>
      <c r="H98" s="3"/>
      <c r="I98" s="35">
        <v>0.4</v>
      </c>
      <c r="J98" s="40">
        <v>0.2</v>
      </c>
      <c r="K98" s="36"/>
      <c r="L98" s="52">
        <v>0.7</v>
      </c>
      <c r="M98" s="35">
        <v>0.2</v>
      </c>
      <c r="N98" s="40">
        <v>0</v>
      </c>
      <c r="O98" s="36"/>
      <c r="P98" s="52">
        <v>0.5</v>
      </c>
      <c r="Q98" s="35">
        <v>0.2</v>
      </c>
      <c r="R98" s="40">
        <v>0.3</v>
      </c>
      <c r="S98" s="36"/>
      <c r="T98" s="52">
        <v>0.7</v>
      </c>
      <c r="U98" s="35">
        <v>0.2</v>
      </c>
      <c r="V98" s="40">
        <v>0</v>
      </c>
      <c r="W98" s="36"/>
      <c r="X98" s="52">
        <v>0.5</v>
      </c>
      <c r="Y98" s="35">
        <v>0.2</v>
      </c>
      <c r="Z98" s="40">
        <v>0.4</v>
      </c>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row>
    <row r="99" spans="1:54" x14ac:dyDescent="0.35">
      <c r="A99" s="36"/>
      <c r="B99" s="1"/>
      <c r="C99" s="1"/>
      <c r="D99" s="1"/>
      <c r="E99" s="1" t="s">
        <v>144</v>
      </c>
      <c r="F99" s="36"/>
      <c r="G99" s="52">
        <v>46.8</v>
      </c>
      <c r="H99" s="3"/>
      <c r="I99" s="35">
        <v>17.100000000000001</v>
      </c>
      <c r="J99" s="40">
        <v>0.6</v>
      </c>
      <c r="K99" s="36"/>
      <c r="L99" s="52">
        <v>31.2</v>
      </c>
      <c r="M99" s="35">
        <v>11.4</v>
      </c>
      <c r="N99" s="40">
        <v>0.2</v>
      </c>
      <c r="O99" s="36"/>
      <c r="P99" s="52">
        <v>23.4</v>
      </c>
      <c r="Q99" s="35">
        <v>8.5</v>
      </c>
      <c r="R99" s="40">
        <v>0.7</v>
      </c>
      <c r="S99" s="36"/>
      <c r="T99" s="52">
        <v>28.1</v>
      </c>
      <c r="U99" s="35">
        <v>10.199999999999999</v>
      </c>
      <c r="V99" s="40">
        <v>0.2</v>
      </c>
      <c r="W99" s="36"/>
      <c r="X99" s="52">
        <v>23.4</v>
      </c>
      <c r="Y99" s="35">
        <v>8.5</v>
      </c>
      <c r="Z99" s="40">
        <v>0.8</v>
      </c>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row>
    <row r="100" spans="1:54" x14ac:dyDescent="0.35">
      <c r="A100" s="36"/>
      <c r="B100" s="1"/>
      <c r="C100" s="1"/>
      <c r="D100" s="1"/>
      <c r="E100" s="1" t="s">
        <v>145</v>
      </c>
      <c r="F100" s="36"/>
      <c r="G100" s="52">
        <v>0</v>
      </c>
      <c r="H100" s="3"/>
      <c r="I100" s="35">
        <v>0</v>
      </c>
      <c r="J100" s="40">
        <v>0.6</v>
      </c>
      <c r="K100" s="36"/>
      <c r="L100" s="52">
        <v>0</v>
      </c>
      <c r="M100" s="35">
        <v>0</v>
      </c>
      <c r="N100" s="40">
        <v>0.2</v>
      </c>
      <c r="O100" s="36"/>
      <c r="P100" s="52">
        <v>0</v>
      </c>
      <c r="Q100" s="35">
        <v>0</v>
      </c>
      <c r="R100" s="40">
        <v>0.7</v>
      </c>
      <c r="S100" s="36"/>
      <c r="T100" s="52">
        <v>3.1</v>
      </c>
      <c r="U100" s="35">
        <v>1.1000000000000001</v>
      </c>
      <c r="V100" s="40">
        <v>0.2</v>
      </c>
      <c r="W100" s="36"/>
      <c r="X100" s="52">
        <v>0</v>
      </c>
      <c r="Y100" s="35">
        <v>0</v>
      </c>
      <c r="Z100" s="40">
        <v>0.8</v>
      </c>
      <c r="AA100" s="1"/>
      <c r="AB100" s="1"/>
      <c r="AC100" s="1"/>
      <c r="AD100" s="1"/>
      <c r="AE100" s="1"/>
      <c r="AF100" s="1"/>
      <c r="AG100" s="42"/>
      <c r="AH100" s="1"/>
      <c r="AI100" s="1"/>
      <c r="AJ100" s="1"/>
      <c r="AK100" s="1"/>
      <c r="AL100" s="1"/>
      <c r="AM100" s="1"/>
      <c r="AN100" s="1"/>
      <c r="AO100" s="1"/>
      <c r="AP100" s="1"/>
      <c r="AQ100" s="1"/>
      <c r="AR100" s="1"/>
      <c r="AS100" s="1"/>
      <c r="AT100" s="1"/>
      <c r="AU100" s="1"/>
      <c r="AV100" s="1"/>
      <c r="AW100" s="1"/>
      <c r="AX100" s="1"/>
      <c r="AY100" s="1"/>
      <c r="AZ100" s="1"/>
      <c r="BA100" s="1"/>
      <c r="BB100" s="1"/>
    </row>
    <row r="101" spans="1:54" x14ac:dyDescent="0.35">
      <c r="A101" s="36"/>
      <c r="B101" s="1"/>
      <c r="C101" s="1"/>
      <c r="D101" s="1"/>
      <c r="E101" s="1" t="s">
        <v>146</v>
      </c>
      <c r="F101" s="36"/>
      <c r="G101" s="52">
        <v>28.8</v>
      </c>
      <c r="H101" s="3"/>
      <c r="I101" s="35">
        <v>10.5</v>
      </c>
      <c r="J101" s="40">
        <v>0</v>
      </c>
      <c r="K101" s="36"/>
      <c r="L101" s="52">
        <v>19.2</v>
      </c>
      <c r="M101" s="35">
        <v>7</v>
      </c>
      <c r="N101" s="40">
        <v>0</v>
      </c>
      <c r="O101" s="36"/>
      <c r="P101" s="52">
        <v>14.4</v>
      </c>
      <c r="Q101" s="35">
        <v>5.3</v>
      </c>
      <c r="R101" s="40">
        <v>0.1</v>
      </c>
      <c r="S101" s="36"/>
      <c r="T101" s="52">
        <v>19.2</v>
      </c>
      <c r="U101" s="35">
        <v>7</v>
      </c>
      <c r="V101" s="40">
        <v>0</v>
      </c>
      <c r="W101" s="36"/>
      <c r="X101" s="52">
        <v>14.4</v>
      </c>
      <c r="Y101" s="35">
        <v>5.3</v>
      </c>
      <c r="Z101" s="40">
        <v>0.2</v>
      </c>
      <c r="AA101" s="1"/>
      <c r="AB101" s="1"/>
      <c r="AC101" s="1"/>
      <c r="AD101" s="1"/>
      <c r="AE101" s="1"/>
      <c r="AF101" s="1"/>
      <c r="AG101" s="42"/>
      <c r="AH101" s="1"/>
      <c r="AI101" s="1"/>
      <c r="AJ101" s="1"/>
      <c r="AK101" s="1"/>
      <c r="AL101" s="1"/>
      <c r="AM101" s="1"/>
      <c r="AN101" s="1"/>
      <c r="AO101" s="1"/>
      <c r="AP101" s="1"/>
      <c r="AQ101" s="1"/>
      <c r="AR101" s="1"/>
      <c r="AS101" s="1"/>
      <c r="AT101" s="1"/>
      <c r="AU101" s="1"/>
      <c r="AV101" s="1"/>
      <c r="AW101" s="1"/>
      <c r="AX101" s="1"/>
      <c r="AY101" s="1"/>
      <c r="AZ101" s="1"/>
      <c r="BA101" s="1"/>
      <c r="BB101" s="1"/>
    </row>
    <row r="102" spans="1:54" x14ac:dyDescent="0.35">
      <c r="A102" s="36"/>
      <c r="B102" s="1"/>
      <c r="C102" s="1"/>
      <c r="D102" s="1"/>
      <c r="E102" s="1" t="s">
        <v>147</v>
      </c>
      <c r="F102" s="36"/>
      <c r="G102" s="52">
        <v>1.3</v>
      </c>
      <c r="H102" s="3"/>
      <c r="I102" s="35">
        <v>0.5</v>
      </c>
      <c r="J102" s="40">
        <v>0</v>
      </c>
      <c r="K102" s="36"/>
      <c r="L102" s="52">
        <v>0.9</v>
      </c>
      <c r="M102" s="35">
        <v>0.3</v>
      </c>
      <c r="N102" s="40">
        <v>0</v>
      </c>
      <c r="O102" s="36"/>
      <c r="P102" s="52">
        <v>0.7</v>
      </c>
      <c r="Q102" s="35">
        <v>0.2</v>
      </c>
      <c r="R102" s="40">
        <v>0.1</v>
      </c>
      <c r="S102" s="36"/>
      <c r="T102" s="52">
        <v>0.9</v>
      </c>
      <c r="U102" s="35">
        <v>0.3</v>
      </c>
      <c r="V102" s="40">
        <v>0</v>
      </c>
      <c r="W102" s="36"/>
      <c r="X102" s="52">
        <v>0.65</v>
      </c>
      <c r="Y102" s="35">
        <v>0.2</v>
      </c>
      <c r="Z102" s="40">
        <v>0.2</v>
      </c>
      <c r="AA102" s="1"/>
      <c r="AB102" s="1"/>
      <c r="AC102" s="1"/>
      <c r="AD102" s="1"/>
      <c r="AE102" s="1"/>
      <c r="AF102" s="1"/>
      <c r="AG102" s="42"/>
      <c r="AH102" s="1"/>
      <c r="AI102" s="1"/>
      <c r="AJ102" s="1"/>
      <c r="AK102" s="1"/>
      <c r="AL102" s="1"/>
      <c r="AM102" s="1"/>
      <c r="AN102" s="1"/>
      <c r="AO102" s="1"/>
      <c r="AP102" s="1"/>
      <c r="AQ102" s="1"/>
      <c r="AR102" s="1"/>
      <c r="AS102" s="1"/>
      <c r="AT102" s="1"/>
      <c r="AU102" s="1"/>
      <c r="AV102" s="1"/>
      <c r="AW102" s="1"/>
      <c r="AX102" s="1"/>
      <c r="AY102" s="1"/>
      <c r="AZ102" s="1"/>
      <c r="BA102" s="1"/>
      <c r="BB102" s="1"/>
    </row>
    <row r="103" spans="1:54" x14ac:dyDescent="0.35">
      <c r="A103" s="36"/>
      <c r="B103" s="1"/>
      <c r="C103" s="1"/>
      <c r="D103" s="1"/>
      <c r="E103" s="1" t="s">
        <v>148</v>
      </c>
      <c r="F103" s="36"/>
      <c r="G103" s="52">
        <v>1.8</v>
      </c>
      <c r="H103" s="3"/>
      <c r="I103" s="35">
        <v>0.7</v>
      </c>
      <c r="J103" s="40">
        <v>0</v>
      </c>
      <c r="K103" s="36"/>
      <c r="L103" s="52">
        <v>1.2</v>
      </c>
      <c r="M103" s="35">
        <v>0.4</v>
      </c>
      <c r="N103" s="40">
        <v>0</v>
      </c>
      <c r="O103" s="36"/>
      <c r="P103" s="52">
        <v>0.9</v>
      </c>
      <c r="Q103" s="35">
        <v>0.3</v>
      </c>
      <c r="R103" s="40">
        <v>0.1</v>
      </c>
      <c r="S103" s="36"/>
      <c r="T103" s="52">
        <v>1.2</v>
      </c>
      <c r="U103" s="35">
        <v>0.4</v>
      </c>
      <c r="V103" s="40">
        <v>0</v>
      </c>
      <c r="W103" s="36"/>
      <c r="X103" s="52">
        <v>0.9</v>
      </c>
      <c r="Y103" s="35">
        <v>0.3</v>
      </c>
      <c r="Z103" s="40">
        <v>0.2</v>
      </c>
      <c r="AA103" s="1"/>
      <c r="AB103" s="1"/>
      <c r="AC103" s="1"/>
      <c r="AD103" s="1"/>
      <c r="AE103" s="1"/>
      <c r="AF103" s="1"/>
      <c r="AG103" s="42"/>
      <c r="AH103" s="1"/>
      <c r="AI103" s="1"/>
      <c r="AJ103" s="1"/>
      <c r="AK103" s="1"/>
      <c r="AL103" s="1"/>
      <c r="AM103" s="1"/>
      <c r="AN103" s="1"/>
      <c r="AO103" s="1"/>
      <c r="AP103" s="1"/>
      <c r="AQ103" s="1"/>
      <c r="AR103" s="1"/>
      <c r="AS103" s="1"/>
      <c r="AT103" s="1"/>
      <c r="AU103" s="1"/>
      <c r="AV103" s="1"/>
      <c r="AW103" s="1"/>
      <c r="AX103" s="1"/>
      <c r="AY103" s="1"/>
      <c r="AZ103" s="1"/>
      <c r="BA103" s="1"/>
      <c r="BB103" s="1"/>
    </row>
    <row r="104" spans="1:54" x14ac:dyDescent="0.35">
      <c r="A104" s="36"/>
      <c r="B104" s="1"/>
      <c r="C104" s="1"/>
      <c r="D104" s="1"/>
      <c r="E104" s="1" t="s">
        <v>149</v>
      </c>
      <c r="F104" s="36"/>
      <c r="G104" s="52">
        <v>0</v>
      </c>
      <c r="H104" s="3"/>
      <c r="I104" s="35">
        <v>0</v>
      </c>
      <c r="J104" s="40">
        <v>0</v>
      </c>
      <c r="K104" s="36"/>
      <c r="L104" s="52">
        <v>0</v>
      </c>
      <c r="M104" s="35">
        <v>0</v>
      </c>
      <c r="N104" s="40">
        <v>0</v>
      </c>
      <c r="O104" s="36"/>
      <c r="P104" s="52">
        <v>0</v>
      </c>
      <c r="Q104" s="35">
        <v>0</v>
      </c>
      <c r="R104" s="40">
        <v>0.1</v>
      </c>
      <c r="S104" s="36"/>
      <c r="T104" s="52">
        <v>0</v>
      </c>
      <c r="U104" s="35">
        <v>0</v>
      </c>
      <c r="V104" s="40">
        <v>0</v>
      </c>
      <c r="W104" s="36"/>
      <c r="X104" s="52">
        <v>0</v>
      </c>
      <c r="Y104" s="35">
        <v>0</v>
      </c>
      <c r="Z104" s="40">
        <v>0.2</v>
      </c>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row>
    <row r="105" spans="1:54" x14ac:dyDescent="0.35">
      <c r="A105" s="36"/>
      <c r="B105" s="1"/>
      <c r="C105" s="1"/>
      <c r="D105" s="1"/>
      <c r="E105" s="1" t="s">
        <v>150</v>
      </c>
      <c r="F105" s="36"/>
      <c r="G105" s="52">
        <v>0.3</v>
      </c>
      <c r="H105" s="3"/>
      <c r="I105" s="35">
        <v>0.1</v>
      </c>
      <c r="J105" s="40">
        <v>0</v>
      </c>
      <c r="K105" s="36"/>
      <c r="L105" s="52">
        <v>0.2</v>
      </c>
      <c r="M105" s="35">
        <v>0.1</v>
      </c>
      <c r="N105" s="40">
        <v>0</v>
      </c>
      <c r="O105" s="36"/>
      <c r="P105" s="52">
        <v>0.2</v>
      </c>
      <c r="Q105" s="35">
        <v>0.1</v>
      </c>
      <c r="R105" s="40">
        <v>0.1</v>
      </c>
      <c r="S105" s="36"/>
      <c r="T105" s="52">
        <v>0.2</v>
      </c>
      <c r="U105" s="35">
        <v>0.1</v>
      </c>
      <c r="V105" s="40">
        <v>0</v>
      </c>
      <c r="W105" s="36"/>
      <c r="X105" s="52">
        <v>0.15</v>
      </c>
      <c r="Y105" s="35">
        <v>0.1</v>
      </c>
      <c r="Z105" s="40">
        <v>0.2</v>
      </c>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row>
    <row r="106" spans="1:54" ht="15" thickBot="1" x14ac:dyDescent="0.4">
      <c r="A106" s="36"/>
      <c r="B106" s="1"/>
      <c r="C106" s="1"/>
      <c r="D106" s="1"/>
      <c r="E106" s="1" t="s">
        <v>151</v>
      </c>
      <c r="F106" s="36"/>
      <c r="G106" s="53">
        <v>8.1</v>
      </c>
      <c r="H106" s="3"/>
      <c r="I106" s="35">
        <v>3</v>
      </c>
      <c r="J106" s="40">
        <v>0</v>
      </c>
      <c r="K106" s="36"/>
      <c r="L106" s="53">
        <v>5.4</v>
      </c>
      <c r="M106" s="35">
        <v>2</v>
      </c>
      <c r="N106" s="40">
        <v>0</v>
      </c>
      <c r="O106" s="36"/>
      <c r="P106" s="53">
        <v>4.0999999999999996</v>
      </c>
      <c r="Q106" s="35">
        <v>1.5</v>
      </c>
      <c r="R106" s="40">
        <v>0.1</v>
      </c>
      <c r="S106" s="36"/>
      <c r="T106" s="53">
        <v>5.4</v>
      </c>
      <c r="U106" s="35">
        <v>2</v>
      </c>
      <c r="V106" s="40">
        <v>0</v>
      </c>
      <c r="W106" s="1"/>
      <c r="X106" s="53">
        <v>4.05</v>
      </c>
      <c r="Y106" s="35">
        <v>1.5</v>
      </c>
      <c r="Z106" s="40">
        <v>0.2</v>
      </c>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row>
    <row r="107" spans="1:54" x14ac:dyDescent="0.35">
      <c r="A107" s="36"/>
      <c r="B107" s="1"/>
      <c r="C107" s="1"/>
      <c r="D107" s="1"/>
      <c r="E107" s="1"/>
      <c r="F107" s="36"/>
      <c r="G107" s="1"/>
      <c r="H107" s="3"/>
      <c r="I107" s="35"/>
      <c r="J107" s="1"/>
      <c r="K107" s="36"/>
      <c r="L107" s="1"/>
      <c r="M107" s="35"/>
      <c r="N107" s="1"/>
      <c r="O107" s="36"/>
      <c r="P107" s="1"/>
      <c r="Q107" s="35"/>
      <c r="R107" s="1"/>
      <c r="S107" s="36"/>
      <c r="T107" s="1"/>
      <c r="U107" s="35"/>
      <c r="V107" s="1"/>
      <c r="W107" s="36"/>
      <c r="X107" s="1"/>
      <c r="Y107" s="35"/>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row>
    <row r="108" spans="1:54" x14ac:dyDescent="0.35">
      <c r="A108" s="32" t="s">
        <v>152</v>
      </c>
      <c r="B108" s="1"/>
      <c r="C108" s="1"/>
      <c r="D108" s="1"/>
      <c r="E108" s="33" t="s">
        <v>153</v>
      </c>
      <c r="F108" s="34"/>
      <c r="G108" s="3"/>
      <c r="H108" s="3"/>
      <c r="I108" s="35"/>
      <c r="J108" s="1"/>
      <c r="K108" s="34"/>
      <c r="L108" s="3"/>
      <c r="M108" s="35"/>
      <c r="N108" s="1"/>
      <c r="O108" s="34"/>
      <c r="P108" s="3"/>
      <c r="Q108" s="35"/>
      <c r="R108" s="1"/>
      <c r="S108" s="34"/>
      <c r="T108" s="3"/>
      <c r="U108" s="35"/>
      <c r="V108" s="1"/>
      <c r="W108" s="34"/>
      <c r="X108" s="3"/>
      <c r="Y108" s="35"/>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row>
    <row r="109" spans="1:54" x14ac:dyDescent="0.35">
      <c r="A109" s="32"/>
      <c r="B109" s="1"/>
      <c r="C109" s="1"/>
      <c r="D109" s="1"/>
      <c r="E109" s="33" t="s">
        <v>154</v>
      </c>
      <c r="F109" s="34"/>
      <c r="G109" s="132">
        <v>1070</v>
      </c>
      <c r="H109" s="3"/>
      <c r="I109" s="35"/>
      <c r="J109" s="1"/>
      <c r="K109" s="34"/>
      <c r="L109" s="132">
        <v>535</v>
      </c>
      <c r="M109" s="35"/>
      <c r="N109" s="1"/>
      <c r="O109" s="34"/>
      <c r="P109" s="132">
        <v>98</v>
      </c>
      <c r="Q109" s="35"/>
      <c r="R109" s="1"/>
      <c r="S109" s="34"/>
      <c r="T109" s="132">
        <v>210</v>
      </c>
      <c r="U109" s="35"/>
      <c r="V109" s="1"/>
      <c r="W109" s="34"/>
      <c r="X109" s="132">
        <v>639</v>
      </c>
      <c r="Y109" s="35"/>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row>
    <row r="110" spans="1:54" ht="15" thickBot="1" x14ac:dyDescent="0.4">
      <c r="A110" s="32"/>
      <c r="B110" s="1"/>
      <c r="C110" s="1"/>
      <c r="D110" s="1"/>
      <c r="E110" s="33" t="s">
        <v>155</v>
      </c>
      <c r="F110" s="34"/>
      <c r="G110" s="132">
        <v>724</v>
      </c>
      <c r="H110" s="3"/>
      <c r="I110" s="35"/>
      <c r="J110" s="1"/>
      <c r="K110" s="34"/>
      <c r="L110" s="132">
        <v>362</v>
      </c>
      <c r="M110" s="35"/>
      <c r="N110" s="1"/>
      <c r="O110" s="34"/>
      <c r="P110" s="132">
        <v>98</v>
      </c>
      <c r="Q110" s="35"/>
      <c r="R110" s="1"/>
      <c r="S110" s="34"/>
      <c r="T110" s="132">
        <v>140</v>
      </c>
      <c r="U110" s="35"/>
      <c r="V110" s="1"/>
      <c r="W110" s="34"/>
      <c r="X110" s="132">
        <v>292</v>
      </c>
      <c r="Y110" s="35"/>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row>
    <row r="111" spans="1:54" ht="15" thickBot="1" x14ac:dyDescent="0.4">
      <c r="A111" s="36" t="s">
        <v>156</v>
      </c>
      <c r="B111" s="13">
        <v>7</v>
      </c>
      <c r="C111" s="1">
        <v>0</v>
      </c>
      <c r="D111" s="1">
        <v>14</v>
      </c>
      <c r="E111" s="2" t="s">
        <v>157</v>
      </c>
      <c r="F111" s="34">
        <v>100</v>
      </c>
      <c r="G111" s="60">
        <v>42.8</v>
      </c>
      <c r="H111" s="3"/>
      <c r="I111" s="35">
        <v>15.6</v>
      </c>
      <c r="J111" s="1"/>
      <c r="K111" s="34">
        <v>100</v>
      </c>
      <c r="L111" s="60">
        <v>21.4</v>
      </c>
      <c r="M111" s="35">
        <v>7.8</v>
      </c>
      <c r="N111" s="1"/>
      <c r="O111" s="34">
        <v>100</v>
      </c>
      <c r="P111" s="60">
        <v>14</v>
      </c>
      <c r="Q111" s="35">
        <v>5.0999999999999996</v>
      </c>
      <c r="R111" s="1"/>
      <c r="S111" s="34">
        <v>100</v>
      </c>
      <c r="T111" s="60">
        <v>14</v>
      </c>
      <c r="U111" s="35">
        <v>5.0999999999999996</v>
      </c>
      <c r="V111" s="1"/>
      <c r="W111" s="34">
        <v>100</v>
      </c>
      <c r="X111" s="60">
        <v>11.4</v>
      </c>
      <c r="Y111" s="35">
        <v>4.2</v>
      </c>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row>
    <row r="112" spans="1:54" x14ac:dyDescent="0.35">
      <c r="A112" s="36"/>
      <c r="B112" s="1"/>
      <c r="C112" s="1"/>
      <c r="D112" s="1"/>
      <c r="E112" s="1" t="s">
        <v>158</v>
      </c>
      <c r="F112" s="34">
        <v>93.2</v>
      </c>
      <c r="G112" s="41">
        <v>39.9</v>
      </c>
      <c r="H112" s="3"/>
      <c r="I112" s="35">
        <v>14.6</v>
      </c>
      <c r="J112" s="65">
        <v>0.43109999999999998</v>
      </c>
      <c r="K112" s="34">
        <v>93.2</v>
      </c>
      <c r="L112" s="41">
        <v>20</v>
      </c>
      <c r="M112" s="35">
        <v>7.3</v>
      </c>
      <c r="N112" s="40">
        <v>0.03</v>
      </c>
      <c r="O112" s="34">
        <v>92.9</v>
      </c>
      <c r="P112" s="41">
        <v>13</v>
      </c>
      <c r="Q112" s="35">
        <v>4.7</v>
      </c>
      <c r="R112" s="40">
        <v>0.53</v>
      </c>
      <c r="S112" s="34">
        <v>92.9</v>
      </c>
      <c r="T112" s="41">
        <v>13</v>
      </c>
      <c r="U112" s="35">
        <v>4.7</v>
      </c>
      <c r="V112" s="40">
        <v>0.03</v>
      </c>
      <c r="W112" s="34">
        <v>87.3</v>
      </c>
      <c r="X112" s="41">
        <v>10</v>
      </c>
      <c r="Y112" s="35">
        <v>3.6</v>
      </c>
      <c r="Z112" s="40">
        <v>0.63</v>
      </c>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row>
    <row r="113" spans="1:54" ht="15" thickBot="1" x14ac:dyDescent="0.4">
      <c r="A113" s="36"/>
      <c r="B113" s="1"/>
      <c r="C113" s="1"/>
      <c r="D113" s="1"/>
      <c r="E113" s="1" t="s">
        <v>159</v>
      </c>
      <c r="F113" s="34">
        <v>6.8</v>
      </c>
      <c r="G113" s="43">
        <v>2.9</v>
      </c>
      <c r="H113" s="3"/>
      <c r="I113" s="35">
        <v>1.1000000000000001</v>
      </c>
      <c r="J113" s="65">
        <v>0.63939999999999997</v>
      </c>
      <c r="K113" s="34">
        <v>6.8</v>
      </c>
      <c r="L113" s="43">
        <v>1.5</v>
      </c>
      <c r="M113" s="35">
        <v>0.5</v>
      </c>
      <c r="N113" s="40">
        <v>0.24</v>
      </c>
      <c r="O113" s="34">
        <v>7.1</v>
      </c>
      <c r="P113" s="43">
        <v>1</v>
      </c>
      <c r="Q113" s="35">
        <v>0.4</v>
      </c>
      <c r="R113" s="40">
        <v>0.74</v>
      </c>
      <c r="S113" s="34">
        <v>7.1</v>
      </c>
      <c r="T113" s="43">
        <v>1</v>
      </c>
      <c r="U113" s="35">
        <v>0.4</v>
      </c>
      <c r="V113" s="40">
        <v>0.24</v>
      </c>
      <c r="W113" s="34">
        <v>12.7</v>
      </c>
      <c r="X113" s="43">
        <v>1.5</v>
      </c>
      <c r="Y113" s="35">
        <v>0.5</v>
      </c>
      <c r="Z113" s="40">
        <v>0.84</v>
      </c>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row>
    <row r="114" spans="1:54" ht="15" thickBot="1" x14ac:dyDescent="0.4">
      <c r="A114" s="36" t="s">
        <v>160</v>
      </c>
      <c r="B114" s="13">
        <v>7</v>
      </c>
      <c r="C114" s="1">
        <v>0</v>
      </c>
      <c r="D114" s="1">
        <v>14</v>
      </c>
      <c r="E114" s="1" t="s">
        <v>161</v>
      </c>
      <c r="F114" s="34">
        <v>100</v>
      </c>
      <c r="G114" s="10">
        <v>60.6</v>
      </c>
      <c r="H114" s="3"/>
      <c r="I114" s="35">
        <v>22.1</v>
      </c>
      <c r="J114" s="65">
        <v>0.36909999999999998</v>
      </c>
      <c r="K114" s="34">
        <v>100</v>
      </c>
      <c r="L114" s="10">
        <v>30.3</v>
      </c>
      <c r="M114" s="35">
        <v>11.1</v>
      </c>
      <c r="N114" s="40">
        <v>0</v>
      </c>
      <c r="O114" s="34">
        <v>0</v>
      </c>
      <c r="P114" s="10">
        <v>0</v>
      </c>
      <c r="Q114" s="35">
        <v>0</v>
      </c>
      <c r="R114" s="40">
        <v>0.47</v>
      </c>
      <c r="S114" s="34">
        <v>100</v>
      </c>
      <c r="T114" s="10">
        <v>6.06</v>
      </c>
      <c r="U114" s="35">
        <v>2.2000000000000002</v>
      </c>
      <c r="V114" s="40">
        <v>0</v>
      </c>
      <c r="W114" s="34">
        <v>100</v>
      </c>
      <c r="X114" s="10">
        <v>30.3</v>
      </c>
      <c r="Y114" s="35">
        <v>11.1</v>
      </c>
      <c r="Z114" s="40">
        <v>0.56999999999999995</v>
      </c>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row>
    <row r="115" spans="1:54" ht="15" thickBot="1" x14ac:dyDescent="0.4">
      <c r="A115" s="36"/>
      <c r="B115" s="1"/>
      <c r="C115" s="1"/>
      <c r="D115" s="1"/>
      <c r="E115" s="62" t="s">
        <v>162</v>
      </c>
      <c r="F115" s="34"/>
      <c r="G115" s="43">
        <v>103.4</v>
      </c>
      <c r="H115" s="3"/>
      <c r="I115" s="35"/>
      <c r="J115" s="1"/>
      <c r="K115" s="34"/>
      <c r="L115" s="43">
        <v>51.7</v>
      </c>
      <c r="M115" s="35"/>
      <c r="N115" s="1"/>
      <c r="O115" s="34"/>
      <c r="P115" s="43">
        <v>14</v>
      </c>
      <c r="Q115" s="35"/>
      <c r="R115" s="1"/>
      <c r="S115" s="34"/>
      <c r="T115" s="43">
        <v>28</v>
      </c>
      <c r="U115" s="35"/>
      <c r="V115" s="1"/>
      <c r="W115" s="34"/>
      <c r="X115" s="43">
        <v>42</v>
      </c>
      <c r="Y115" s="35"/>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row>
    <row r="116" spans="1:54" ht="15" thickBot="1" x14ac:dyDescent="0.4">
      <c r="A116" s="36" t="s">
        <v>163</v>
      </c>
      <c r="B116" s="13">
        <v>29</v>
      </c>
      <c r="C116" s="1">
        <v>0</v>
      </c>
      <c r="D116" s="1">
        <v>58</v>
      </c>
      <c r="E116" s="1" t="s">
        <v>164</v>
      </c>
      <c r="F116" s="34">
        <v>100</v>
      </c>
      <c r="G116" s="43">
        <v>49.5</v>
      </c>
      <c r="H116" s="3"/>
      <c r="I116" s="35">
        <v>18.100000000000001</v>
      </c>
      <c r="J116" s="65">
        <v>0.3649</v>
      </c>
      <c r="K116" s="34">
        <v>100</v>
      </c>
      <c r="L116" s="43">
        <v>24.8</v>
      </c>
      <c r="M116" s="35">
        <v>9</v>
      </c>
      <c r="N116" s="40">
        <v>0</v>
      </c>
      <c r="O116" s="34">
        <v>0</v>
      </c>
      <c r="P116" s="43">
        <v>0</v>
      </c>
      <c r="Q116" s="35">
        <v>0</v>
      </c>
      <c r="R116" s="40">
        <v>0.46</v>
      </c>
      <c r="S116" s="34">
        <v>100</v>
      </c>
      <c r="T116" s="43">
        <v>9.9</v>
      </c>
      <c r="U116" s="35">
        <v>3.6</v>
      </c>
      <c r="V116" s="40">
        <v>0</v>
      </c>
      <c r="W116" s="34">
        <v>100</v>
      </c>
      <c r="X116" s="43">
        <v>49.5</v>
      </c>
      <c r="Y116" s="35">
        <v>18.100000000000001</v>
      </c>
      <c r="Z116" s="40">
        <v>0.56000000000000005</v>
      </c>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row>
    <row r="117" spans="1:54" x14ac:dyDescent="0.35">
      <c r="A117" s="36"/>
      <c r="B117" s="1"/>
      <c r="C117" s="1"/>
      <c r="D117" s="1"/>
      <c r="E117" s="1" t="s">
        <v>165</v>
      </c>
      <c r="F117" s="34"/>
      <c r="G117" s="41">
        <v>0</v>
      </c>
      <c r="H117" s="3"/>
      <c r="I117" s="35">
        <v>0</v>
      </c>
      <c r="J117" s="40">
        <v>0.45</v>
      </c>
      <c r="K117" s="34"/>
      <c r="L117" s="41">
        <v>0</v>
      </c>
      <c r="M117" s="35">
        <v>0</v>
      </c>
      <c r="N117" s="40">
        <v>0.05</v>
      </c>
      <c r="O117" s="34">
        <v>0</v>
      </c>
      <c r="P117" s="41"/>
      <c r="Q117" s="35">
        <v>0</v>
      </c>
      <c r="R117" s="40">
        <v>0.55000000000000004</v>
      </c>
      <c r="S117" s="34"/>
      <c r="T117" s="41"/>
      <c r="U117" s="35">
        <v>0</v>
      </c>
      <c r="V117" s="40">
        <v>0.05</v>
      </c>
      <c r="W117" s="34"/>
      <c r="X117" s="41"/>
      <c r="Y117" s="35">
        <v>0</v>
      </c>
      <c r="Z117" s="40">
        <v>0.65</v>
      </c>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row>
    <row r="118" spans="1:54" x14ac:dyDescent="0.35">
      <c r="A118" s="36"/>
      <c r="B118" s="1"/>
      <c r="C118" s="1"/>
      <c r="D118" s="1"/>
      <c r="E118" s="33" t="s">
        <v>166</v>
      </c>
      <c r="F118" s="34"/>
      <c r="G118" s="41"/>
      <c r="H118" s="3"/>
      <c r="I118" s="35"/>
      <c r="J118" s="1"/>
      <c r="K118" s="34"/>
      <c r="L118" s="41"/>
      <c r="M118" s="35"/>
      <c r="N118" s="1"/>
      <c r="O118" s="34"/>
      <c r="P118" s="41"/>
      <c r="Q118" s="35"/>
      <c r="R118" s="1"/>
      <c r="S118" s="34"/>
      <c r="T118" s="41"/>
      <c r="U118" s="35"/>
      <c r="V118" s="1"/>
      <c r="W118" s="34"/>
      <c r="X118" s="41"/>
      <c r="Y118" s="35"/>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row>
    <row r="119" spans="1:54" ht="15" thickBot="1" x14ac:dyDescent="0.4">
      <c r="A119" s="36"/>
      <c r="B119" s="1"/>
      <c r="C119" s="1"/>
      <c r="D119" s="1"/>
      <c r="E119" s="1" t="s">
        <v>167</v>
      </c>
      <c r="F119" s="34">
        <v>100</v>
      </c>
      <c r="G119" s="43">
        <v>0.6</v>
      </c>
      <c r="H119" s="3"/>
      <c r="I119" s="35">
        <v>0.2</v>
      </c>
      <c r="J119" s="40">
        <v>0.45</v>
      </c>
      <c r="K119" s="34">
        <v>100</v>
      </c>
      <c r="L119" s="43">
        <v>0.6</v>
      </c>
      <c r="M119" s="35">
        <v>0.2</v>
      </c>
      <c r="N119" s="40">
        <v>0.05</v>
      </c>
      <c r="O119" s="34">
        <v>4.3</v>
      </c>
      <c r="P119" s="43">
        <v>0.6</v>
      </c>
      <c r="Q119" s="35">
        <v>0.2</v>
      </c>
      <c r="R119" s="40">
        <v>0.55000000000000004</v>
      </c>
      <c r="S119" s="34">
        <v>100</v>
      </c>
      <c r="T119" s="43">
        <v>1.2</v>
      </c>
      <c r="U119" s="35">
        <v>0.4</v>
      </c>
      <c r="V119" s="40">
        <v>0.05</v>
      </c>
      <c r="W119" s="34">
        <v>100</v>
      </c>
      <c r="X119" s="43">
        <v>0.6</v>
      </c>
      <c r="Y119" s="35">
        <v>0.2</v>
      </c>
      <c r="Z119" s="40">
        <v>0.65</v>
      </c>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row>
    <row r="120" spans="1:54" x14ac:dyDescent="0.35">
      <c r="A120" s="36"/>
      <c r="B120" s="1"/>
      <c r="C120" s="1"/>
      <c r="D120" s="1"/>
      <c r="E120" s="62" t="s">
        <v>168</v>
      </c>
      <c r="F120" s="34"/>
      <c r="G120" s="3">
        <v>82.4</v>
      </c>
      <c r="H120" s="3"/>
      <c r="I120" s="35"/>
      <c r="J120" s="1"/>
      <c r="K120" s="34"/>
      <c r="L120" s="3">
        <v>41.2</v>
      </c>
      <c r="M120" s="35"/>
      <c r="N120" s="1"/>
      <c r="O120" s="34"/>
      <c r="P120" s="3">
        <v>9.9</v>
      </c>
      <c r="Q120" s="35"/>
      <c r="R120" s="1"/>
      <c r="S120" s="34"/>
      <c r="T120" s="3">
        <v>17.399999999999999</v>
      </c>
      <c r="U120" s="35"/>
      <c r="V120" s="1"/>
      <c r="W120" s="34"/>
      <c r="X120" s="3">
        <v>45.8</v>
      </c>
      <c r="Y120" s="35"/>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row>
    <row r="121" spans="1:54" x14ac:dyDescent="0.35">
      <c r="A121" s="36"/>
      <c r="B121" s="1"/>
      <c r="C121" s="1"/>
      <c r="D121" s="1"/>
      <c r="E121" s="33" t="s">
        <v>169</v>
      </c>
      <c r="F121" s="34"/>
      <c r="G121" s="3"/>
      <c r="H121" s="3"/>
      <c r="I121" s="35"/>
      <c r="J121" s="1"/>
      <c r="K121" s="34"/>
      <c r="L121" s="3"/>
      <c r="M121" s="35"/>
      <c r="N121" s="1"/>
      <c r="O121" s="34"/>
      <c r="P121" s="3"/>
      <c r="Q121" s="35"/>
      <c r="R121" s="1"/>
      <c r="S121" s="34"/>
      <c r="T121" s="3"/>
      <c r="U121" s="35"/>
      <c r="V121" s="1"/>
      <c r="W121" s="34"/>
      <c r="X121" s="3"/>
      <c r="Y121" s="35"/>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row>
    <row r="122" spans="1:54" x14ac:dyDescent="0.35">
      <c r="A122" s="36" t="s">
        <v>170</v>
      </c>
      <c r="B122" s="13">
        <v>13</v>
      </c>
      <c r="C122" s="1">
        <v>0</v>
      </c>
      <c r="D122" s="1">
        <v>25</v>
      </c>
      <c r="E122" s="1" t="s">
        <v>170</v>
      </c>
      <c r="F122" s="34">
        <v>100</v>
      </c>
      <c r="G122" s="37">
        <v>29</v>
      </c>
      <c r="H122" s="3"/>
      <c r="I122" s="35">
        <v>10.7</v>
      </c>
      <c r="J122" s="74">
        <v>0.12</v>
      </c>
      <c r="K122" s="34">
        <v>100</v>
      </c>
      <c r="L122" s="37">
        <v>25</v>
      </c>
      <c r="M122" s="35">
        <v>9.1</v>
      </c>
      <c r="N122" s="40">
        <v>0</v>
      </c>
      <c r="O122" s="34">
        <v>100</v>
      </c>
      <c r="P122" s="37">
        <v>13</v>
      </c>
      <c r="Q122" s="35">
        <v>4.7</v>
      </c>
      <c r="R122" s="40">
        <v>0.22</v>
      </c>
      <c r="S122" s="34">
        <v>100</v>
      </c>
      <c r="T122" s="37">
        <v>25</v>
      </c>
      <c r="U122" s="35">
        <v>9.1</v>
      </c>
      <c r="V122" s="40">
        <v>0</v>
      </c>
      <c r="W122" s="34">
        <v>100</v>
      </c>
      <c r="X122" s="37">
        <v>25</v>
      </c>
      <c r="Y122" s="35">
        <v>9.1</v>
      </c>
      <c r="Z122" s="40">
        <v>0.32</v>
      </c>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row>
    <row r="123" spans="1:54" x14ac:dyDescent="0.35">
      <c r="A123" s="36"/>
      <c r="B123" s="1"/>
      <c r="C123" s="1"/>
      <c r="D123" s="1"/>
      <c r="E123" s="63" t="s">
        <v>171</v>
      </c>
      <c r="F123" s="34"/>
      <c r="G123" s="3"/>
      <c r="H123" s="3"/>
      <c r="I123" s="35"/>
      <c r="J123" s="1"/>
      <c r="K123" s="34"/>
      <c r="L123" s="3"/>
      <c r="M123" s="35"/>
      <c r="N123" s="1"/>
      <c r="O123" s="34"/>
      <c r="P123" s="3"/>
      <c r="Q123" s="35"/>
      <c r="R123" s="1"/>
      <c r="S123" s="34"/>
      <c r="T123" s="3"/>
      <c r="U123" s="35"/>
      <c r="V123" s="1"/>
      <c r="W123" s="34"/>
      <c r="X123" s="3"/>
      <c r="Y123" s="35"/>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row>
    <row r="124" spans="1:54" ht="15" thickBot="1" x14ac:dyDescent="0.4">
      <c r="A124" s="36" t="s">
        <v>172</v>
      </c>
      <c r="B124" s="13">
        <v>28</v>
      </c>
      <c r="C124" s="1">
        <v>0</v>
      </c>
      <c r="D124" s="1">
        <v>100</v>
      </c>
      <c r="E124" s="2" t="s">
        <v>173</v>
      </c>
      <c r="F124" s="34">
        <v>0</v>
      </c>
      <c r="G124" s="37">
        <v>41</v>
      </c>
      <c r="H124" s="3"/>
      <c r="I124" s="35">
        <v>15</v>
      </c>
      <c r="J124" s="1"/>
      <c r="K124" s="34">
        <v>0</v>
      </c>
      <c r="L124" s="37">
        <v>35</v>
      </c>
      <c r="M124" s="35">
        <v>12.8</v>
      </c>
      <c r="N124" s="1"/>
      <c r="O124" s="34">
        <v>0</v>
      </c>
      <c r="P124" s="37">
        <v>44</v>
      </c>
      <c r="Q124" s="35">
        <v>16.2</v>
      </c>
      <c r="R124" s="1"/>
      <c r="S124" s="34">
        <v>0</v>
      </c>
      <c r="T124" s="37">
        <v>48</v>
      </c>
      <c r="U124" s="35">
        <v>17.5</v>
      </c>
      <c r="V124" s="1"/>
      <c r="W124" s="34">
        <v>0</v>
      </c>
      <c r="X124" s="37">
        <v>32</v>
      </c>
      <c r="Y124" s="35">
        <v>11.5</v>
      </c>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row>
    <row r="125" spans="1:54" x14ac:dyDescent="0.35">
      <c r="A125" s="36"/>
      <c r="B125" s="1"/>
      <c r="C125" s="1"/>
      <c r="D125" s="1" t="s">
        <v>174</v>
      </c>
      <c r="E125" s="1" t="s">
        <v>175</v>
      </c>
      <c r="F125" s="34"/>
      <c r="G125" s="39">
        <v>9.1999999999999993</v>
      </c>
      <c r="H125" s="3"/>
      <c r="I125" s="35"/>
      <c r="J125" s="40">
        <v>1</v>
      </c>
      <c r="K125" s="34"/>
      <c r="L125" s="39">
        <v>3.1</v>
      </c>
      <c r="M125" s="35"/>
      <c r="N125" s="40">
        <v>0.9</v>
      </c>
      <c r="O125" s="34"/>
      <c r="P125" s="39">
        <v>4.5999999999999996</v>
      </c>
      <c r="Q125" s="35"/>
      <c r="R125" s="40">
        <v>1</v>
      </c>
      <c r="S125" s="34"/>
      <c r="T125" s="39">
        <v>9.1999999999999993</v>
      </c>
      <c r="U125" s="35" t="s">
        <v>176</v>
      </c>
      <c r="V125" s="40">
        <v>0.8</v>
      </c>
      <c r="W125" s="34"/>
      <c r="X125" s="39">
        <v>9.1999999999999993</v>
      </c>
      <c r="Y125" s="35"/>
      <c r="Z125" s="40">
        <v>1</v>
      </c>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row>
    <row r="126" spans="1:54" x14ac:dyDescent="0.35">
      <c r="A126" s="36"/>
      <c r="B126" s="1"/>
      <c r="C126" s="1"/>
      <c r="D126" s="1"/>
      <c r="E126" s="1" t="s">
        <v>177</v>
      </c>
      <c r="F126" s="34"/>
      <c r="G126" s="41">
        <v>0</v>
      </c>
      <c r="H126" s="3"/>
      <c r="I126" s="35"/>
      <c r="J126" s="40">
        <v>0</v>
      </c>
      <c r="K126" s="34"/>
      <c r="L126" s="41">
        <v>3.1</v>
      </c>
      <c r="M126" s="35"/>
      <c r="N126" s="40">
        <v>0</v>
      </c>
      <c r="O126" s="34"/>
      <c r="P126" s="41">
        <v>4.5999999999999996</v>
      </c>
      <c r="Q126" s="35"/>
      <c r="R126" s="40">
        <v>0</v>
      </c>
      <c r="S126" s="34"/>
      <c r="T126" s="41">
        <v>4.5999999999999996</v>
      </c>
      <c r="U126" s="35"/>
      <c r="V126" s="40">
        <v>0</v>
      </c>
      <c r="W126" s="34"/>
      <c r="X126" s="41">
        <v>0</v>
      </c>
      <c r="Y126" s="35"/>
      <c r="Z126" s="40">
        <v>0.2</v>
      </c>
      <c r="AA126" s="1"/>
      <c r="AB126" s="1"/>
      <c r="AC126" s="1"/>
      <c r="AD126" s="1"/>
      <c r="AE126" s="1"/>
      <c r="AF126" s="1"/>
      <c r="AG126" s="42"/>
      <c r="AH126" s="1"/>
      <c r="AI126" s="1"/>
      <c r="AJ126" s="1"/>
      <c r="AK126" s="1"/>
      <c r="AL126" s="1"/>
      <c r="AM126" s="1"/>
      <c r="AN126" s="1"/>
      <c r="AO126" s="1"/>
      <c r="AP126" s="1"/>
      <c r="AQ126" s="1"/>
      <c r="AR126" s="1"/>
      <c r="AS126" s="1"/>
      <c r="AT126" s="1"/>
      <c r="AU126" s="1"/>
      <c r="AV126" s="1"/>
      <c r="AW126" s="1"/>
      <c r="AX126" s="1"/>
      <c r="AY126" s="1"/>
      <c r="AZ126" s="1"/>
      <c r="BA126" s="1"/>
      <c r="BB126" s="1"/>
    </row>
    <row r="127" spans="1:54" x14ac:dyDescent="0.35">
      <c r="A127" s="36"/>
      <c r="B127" s="1"/>
      <c r="C127" s="1"/>
      <c r="D127" s="1"/>
      <c r="E127" s="1" t="s">
        <v>178</v>
      </c>
      <c r="F127" s="34"/>
      <c r="G127" s="41">
        <v>0</v>
      </c>
      <c r="H127" s="3"/>
      <c r="I127" s="35"/>
      <c r="J127" s="40">
        <v>0</v>
      </c>
      <c r="K127" s="34"/>
      <c r="L127" s="41">
        <v>3.1</v>
      </c>
      <c r="M127" s="35"/>
      <c r="N127" s="40">
        <v>0</v>
      </c>
      <c r="O127" s="34"/>
      <c r="P127" s="41">
        <v>4.5999999999999996</v>
      </c>
      <c r="Q127" s="35"/>
      <c r="R127" s="40">
        <v>0</v>
      </c>
      <c r="S127" s="34"/>
      <c r="T127" s="41">
        <v>4.5999999999999996</v>
      </c>
      <c r="U127" s="35"/>
      <c r="V127" s="40">
        <v>0</v>
      </c>
      <c r="W127" s="34"/>
      <c r="X127" s="41">
        <v>0</v>
      </c>
      <c r="Y127" s="35"/>
      <c r="Z127" s="40">
        <v>0.2</v>
      </c>
      <c r="AA127" s="1"/>
      <c r="AB127" s="1"/>
      <c r="AC127" s="1"/>
      <c r="AD127" s="1"/>
      <c r="AE127" s="1"/>
      <c r="AF127" s="1"/>
      <c r="AG127" s="42"/>
      <c r="AH127" s="1"/>
      <c r="AI127" s="1"/>
      <c r="AJ127" s="1"/>
      <c r="AK127" s="1"/>
      <c r="AL127" s="1"/>
      <c r="AM127" s="1"/>
      <c r="AN127" s="1"/>
      <c r="AO127" s="1"/>
      <c r="AP127" s="1"/>
      <c r="AQ127" s="1"/>
      <c r="AR127" s="1"/>
      <c r="AS127" s="1"/>
      <c r="AT127" s="1"/>
      <c r="AU127" s="1"/>
      <c r="AV127" s="1"/>
      <c r="AW127" s="1"/>
      <c r="AX127" s="1"/>
      <c r="AY127" s="1"/>
      <c r="AZ127" s="1"/>
      <c r="BA127" s="1"/>
      <c r="BB127" s="1"/>
    </row>
    <row r="128" spans="1:54" x14ac:dyDescent="0.35">
      <c r="A128" s="36"/>
      <c r="B128" s="1"/>
      <c r="C128" s="1"/>
      <c r="D128" s="1" t="s">
        <v>179</v>
      </c>
      <c r="E128" s="1" t="s">
        <v>180</v>
      </c>
      <c r="F128" s="34"/>
      <c r="G128" s="41">
        <v>6.5</v>
      </c>
      <c r="H128" s="3"/>
      <c r="I128" s="35"/>
      <c r="J128" s="40">
        <v>0.8</v>
      </c>
      <c r="K128" s="34"/>
      <c r="L128" s="41">
        <v>3.3</v>
      </c>
      <c r="M128" s="35"/>
      <c r="N128" s="40">
        <v>0.7</v>
      </c>
      <c r="O128" s="34"/>
      <c r="P128" s="41">
        <v>6.5</v>
      </c>
      <c r="Q128" s="35"/>
      <c r="R128" s="40">
        <v>0.9</v>
      </c>
      <c r="S128" s="34"/>
      <c r="T128" s="41">
        <v>0</v>
      </c>
      <c r="U128" s="35"/>
      <c r="V128" s="40">
        <v>0.6</v>
      </c>
      <c r="W128" s="34"/>
      <c r="X128" s="41">
        <v>6.5</v>
      </c>
      <c r="Y128" s="35"/>
      <c r="Z128" s="40">
        <v>1</v>
      </c>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row>
    <row r="129" spans="1:54" x14ac:dyDescent="0.35">
      <c r="A129" s="36"/>
      <c r="B129" s="1"/>
      <c r="C129" s="1"/>
      <c r="D129" s="1" t="s">
        <v>181</v>
      </c>
      <c r="E129" s="1" t="s">
        <v>182</v>
      </c>
      <c r="F129" s="34"/>
      <c r="G129" s="41">
        <v>4.5</v>
      </c>
      <c r="H129" s="3"/>
      <c r="I129" s="35"/>
      <c r="J129" s="40">
        <v>0</v>
      </c>
      <c r="K129" s="34"/>
      <c r="L129" s="41">
        <v>4.5</v>
      </c>
      <c r="M129" s="35"/>
      <c r="N129" s="40">
        <v>0</v>
      </c>
      <c r="O129" s="34"/>
      <c r="P129" s="41">
        <v>4.5</v>
      </c>
      <c r="Q129" s="35"/>
      <c r="R129" s="40">
        <v>0.1</v>
      </c>
      <c r="S129" s="34"/>
      <c r="T129" s="41">
        <v>4.5</v>
      </c>
      <c r="U129" s="35"/>
      <c r="V129" s="40">
        <v>0</v>
      </c>
      <c r="W129" s="34"/>
      <c r="X129" s="41">
        <v>4.5</v>
      </c>
      <c r="Y129" s="35"/>
      <c r="Z129" s="40">
        <v>0.2</v>
      </c>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row>
    <row r="130" spans="1:54" x14ac:dyDescent="0.35">
      <c r="A130" s="36"/>
      <c r="B130" s="1"/>
      <c r="C130" s="1"/>
      <c r="D130" s="1"/>
      <c r="E130" s="1" t="s">
        <v>183</v>
      </c>
      <c r="F130" s="34"/>
      <c r="G130" s="41">
        <v>1.7</v>
      </c>
      <c r="H130" s="3"/>
      <c r="I130" s="35"/>
      <c r="J130" s="40">
        <v>1</v>
      </c>
      <c r="K130" s="34"/>
      <c r="L130" s="41">
        <v>0.9</v>
      </c>
      <c r="M130" s="35"/>
      <c r="N130" s="40">
        <v>0.9</v>
      </c>
      <c r="O130" s="34"/>
      <c r="P130" s="41">
        <v>1.7</v>
      </c>
      <c r="Q130" s="35"/>
      <c r="R130" s="40">
        <v>1</v>
      </c>
      <c r="S130" s="34"/>
      <c r="T130" s="41">
        <v>0</v>
      </c>
      <c r="U130" s="35"/>
      <c r="V130" s="40">
        <v>0.8</v>
      </c>
      <c r="W130" s="34"/>
      <c r="X130" s="41">
        <v>1.7</v>
      </c>
      <c r="Y130" s="35"/>
      <c r="Z130" s="40">
        <v>1</v>
      </c>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row>
    <row r="131" spans="1:54" x14ac:dyDescent="0.35">
      <c r="A131" s="36"/>
      <c r="B131" s="1"/>
      <c r="C131" s="1"/>
      <c r="D131" s="1" t="s">
        <v>184</v>
      </c>
      <c r="E131" s="1" t="s">
        <v>185</v>
      </c>
      <c r="F131" s="34"/>
      <c r="G131" s="41">
        <v>0.2</v>
      </c>
      <c r="H131" s="3"/>
      <c r="I131" s="35"/>
      <c r="J131" s="40">
        <v>0.03</v>
      </c>
      <c r="K131" s="34"/>
      <c r="L131" s="41">
        <v>0.1</v>
      </c>
      <c r="M131" s="35"/>
      <c r="N131" s="40">
        <v>0.43</v>
      </c>
      <c r="O131" s="34"/>
      <c r="P131" s="41">
        <v>0</v>
      </c>
      <c r="Q131" s="35"/>
      <c r="R131" s="40">
        <v>0.03</v>
      </c>
      <c r="S131" s="34"/>
      <c r="T131" s="41">
        <v>0</v>
      </c>
      <c r="U131" s="35"/>
      <c r="V131" s="40">
        <v>0.23</v>
      </c>
      <c r="W131" s="34"/>
      <c r="X131" s="41">
        <v>0.1</v>
      </c>
      <c r="Y131" s="35"/>
      <c r="Z131" s="40">
        <v>0.03</v>
      </c>
      <c r="AA131" s="1"/>
      <c r="AB131" s="1"/>
      <c r="AC131" s="1"/>
      <c r="AD131" s="1"/>
      <c r="AE131" s="1"/>
      <c r="AF131" s="1"/>
      <c r="AG131" s="42"/>
      <c r="AH131" s="1"/>
      <c r="AI131" s="1"/>
      <c r="AJ131" s="1"/>
      <c r="AK131" s="1"/>
      <c r="AL131" s="1"/>
      <c r="AM131" s="1"/>
      <c r="AN131" s="1"/>
      <c r="AO131" s="1"/>
      <c r="AP131" s="1"/>
      <c r="AQ131" s="1"/>
      <c r="AR131" s="1"/>
      <c r="AS131" s="1"/>
      <c r="AT131" s="1"/>
      <c r="AU131" s="1"/>
      <c r="AV131" s="1"/>
      <c r="AW131" s="1"/>
      <c r="AX131" s="1"/>
      <c r="AY131" s="1"/>
      <c r="AZ131" s="1"/>
      <c r="BA131" s="1"/>
      <c r="BB131" s="1"/>
    </row>
    <row r="132" spans="1:54" x14ac:dyDescent="0.35">
      <c r="A132" s="36"/>
      <c r="B132" s="1"/>
      <c r="C132" s="1"/>
      <c r="D132" s="1"/>
      <c r="E132" s="1" t="s">
        <v>186</v>
      </c>
      <c r="F132" s="34"/>
      <c r="G132" s="41">
        <v>9</v>
      </c>
      <c r="H132" s="3"/>
      <c r="I132" s="35"/>
      <c r="J132" s="40">
        <v>0.97</v>
      </c>
      <c r="K132" s="34"/>
      <c r="L132" s="41">
        <v>0.3</v>
      </c>
      <c r="M132" s="35"/>
      <c r="N132" s="40">
        <v>0.56999999999999995</v>
      </c>
      <c r="O132" s="34"/>
      <c r="P132" s="41">
        <v>0.3</v>
      </c>
      <c r="Q132" s="35"/>
      <c r="R132" s="40">
        <v>0.97</v>
      </c>
      <c r="S132" s="34"/>
      <c r="T132" s="41">
        <v>0.1</v>
      </c>
      <c r="U132" s="35"/>
      <c r="V132" s="40">
        <v>0.77</v>
      </c>
      <c r="W132" s="34"/>
      <c r="X132" s="41">
        <v>0.3</v>
      </c>
      <c r="Y132" s="35"/>
      <c r="Z132" s="40">
        <v>0.97</v>
      </c>
      <c r="AA132" s="1"/>
      <c r="AB132" s="1"/>
      <c r="AC132" s="1"/>
      <c r="AD132" s="1"/>
      <c r="AE132" s="1"/>
      <c r="AF132" s="1"/>
      <c r="AG132" s="42"/>
      <c r="AH132" s="1"/>
      <c r="AI132" s="1"/>
      <c r="AJ132" s="1"/>
      <c r="AK132" s="1"/>
      <c r="AL132" s="1"/>
      <c r="AM132" s="1"/>
      <c r="AN132" s="1"/>
      <c r="AO132" s="1"/>
      <c r="AP132" s="1"/>
      <c r="AQ132" s="1"/>
      <c r="AR132" s="1"/>
      <c r="AS132" s="1"/>
      <c r="AT132" s="1"/>
      <c r="AU132" s="1"/>
      <c r="AV132" s="1"/>
      <c r="AW132" s="1"/>
      <c r="AX132" s="1"/>
      <c r="AY132" s="1"/>
      <c r="AZ132" s="1"/>
      <c r="BA132" s="1"/>
      <c r="BB132" s="1"/>
    </row>
    <row r="133" spans="1:54" x14ac:dyDescent="0.35">
      <c r="A133" s="36"/>
      <c r="B133" s="1"/>
      <c r="C133" s="1"/>
      <c r="D133" s="1"/>
      <c r="E133" s="1" t="s">
        <v>187</v>
      </c>
      <c r="F133" s="34"/>
      <c r="G133" s="41">
        <v>2.4</v>
      </c>
      <c r="H133" s="3"/>
      <c r="I133" s="35"/>
      <c r="J133" s="40">
        <v>0</v>
      </c>
      <c r="K133" s="34"/>
      <c r="L133" s="41">
        <v>2.4</v>
      </c>
      <c r="M133" s="35"/>
      <c r="N133" s="40">
        <v>0</v>
      </c>
      <c r="O133" s="34"/>
      <c r="P133" s="41">
        <v>2.4</v>
      </c>
      <c r="Q133" s="35"/>
      <c r="R133" s="40">
        <v>0.1</v>
      </c>
      <c r="S133" s="34"/>
      <c r="T133" s="41">
        <v>2.4</v>
      </c>
      <c r="U133" s="35"/>
      <c r="V133" s="40">
        <v>0</v>
      </c>
      <c r="W133" s="34"/>
      <c r="X133" s="41">
        <v>2.4</v>
      </c>
      <c r="Y133" s="35"/>
      <c r="Z133" s="40">
        <v>0.2</v>
      </c>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row>
    <row r="134" spans="1:54" x14ac:dyDescent="0.35">
      <c r="A134" s="36"/>
      <c r="B134" s="1"/>
      <c r="C134" s="1"/>
      <c r="D134" s="1" t="s">
        <v>188</v>
      </c>
      <c r="E134" s="1" t="s">
        <v>189</v>
      </c>
      <c r="F134" s="34"/>
      <c r="G134" s="41">
        <v>5.5</v>
      </c>
      <c r="H134" s="3"/>
      <c r="I134" s="35"/>
      <c r="J134" s="40">
        <v>1</v>
      </c>
      <c r="K134" s="34"/>
      <c r="L134" s="41">
        <v>5.5</v>
      </c>
      <c r="M134" s="35"/>
      <c r="N134" s="40">
        <v>0.9</v>
      </c>
      <c r="O134" s="34"/>
      <c r="P134" s="41">
        <v>2.7</v>
      </c>
      <c r="Q134" s="35"/>
      <c r="R134" s="40">
        <v>1</v>
      </c>
      <c r="S134" s="34"/>
      <c r="T134" s="41">
        <v>11</v>
      </c>
      <c r="U134" s="35"/>
      <c r="V134" s="40">
        <v>0.8</v>
      </c>
      <c r="W134" s="34"/>
      <c r="X134" s="41">
        <v>5.5</v>
      </c>
      <c r="Y134" s="35"/>
      <c r="Z134" s="40">
        <v>1</v>
      </c>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row>
    <row r="135" spans="1:54" x14ac:dyDescent="0.35">
      <c r="A135" s="36"/>
      <c r="B135" s="1"/>
      <c r="C135" s="1"/>
      <c r="D135" s="1"/>
      <c r="E135" s="1" t="s">
        <v>190</v>
      </c>
      <c r="F135" s="34"/>
      <c r="G135" s="41">
        <v>0.7</v>
      </c>
      <c r="H135" s="3"/>
      <c r="I135" s="35"/>
      <c r="J135" s="40">
        <v>0.67</v>
      </c>
      <c r="K135" s="34"/>
      <c r="L135" s="41">
        <v>1.4</v>
      </c>
      <c r="M135" s="35"/>
      <c r="N135" s="40">
        <v>0.56999999999999995</v>
      </c>
      <c r="O135" s="34"/>
      <c r="P135" s="41">
        <v>1.4</v>
      </c>
      <c r="Q135" s="35"/>
      <c r="R135" s="40">
        <v>0.77</v>
      </c>
      <c r="S135" s="34"/>
      <c r="T135" s="41">
        <v>0.7</v>
      </c>
      <c r="U135" s="35"/>
      <c r="V135" s="40">
        <v>0.47</v>
      </c>
      <c r="W135" s="34"/>
      <c r="X135" s="41">
        <v>0.7</v>
      </c>
      <c r="Y135" s="35"/>
      <c r="Z135" s="40">
        <v>0.87</v>
      </c>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row>
    <row r="136" spans="1:54" x14ac:dyDescent="0.35">
      <c r="A136" s="36"/>
      <c r="B136" s="1"/>
      <c r="C136" s="1"/>
      <c r="D136" s="1" t="s">
        <v>191</v>
      </c>
      <c r="E136" s="1" t="s">
        <v>192</v>
      </c>
      <c r="F136" s="34"/>
      <c r="G136" s="41">
        <v>0.7</v>
      </c>
      <c r="H136" s="3"/>
      <c r="I136" s="35"/>
      <c r="J136" s="40">
        <v>0</v>
      </c>
      <c r="K136" s="34"/>
      <c r="L136" s="41">
        <v>6.8</v>
      </c>
      <c r="M136" s="35"/>
      <c r="N136" s="40">
        <v>0</v>
      </c>
      <c r="O136" s="34"/>
      <c r="P136" s="41">
        <v>10.3</v>
      </c>
      <c r="Q136" s="35"/>
      <c r="R136" s="40">
        <v>0.1</v>
      </c>
      <c r="S136" s="34"/>
      <c r="T136" s="41">
        <v>10.3</v>
      </c>
      <c r="U136" s="35"/>
      <c r="V136" s="40">
        <v>0</v>
      </c>
      <c r="W136" s="34"/>
      <c r="X136" s="41">
        <v>0.7</v>
      </c>
      <c r="Y136" s="35"/>
      <c r="Z136" s="40">
        <v>0.2</v>
      </c>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row>
    <row r="137" spans="1:54" ht="15" thickBot="1" x14ac:dyDescent="0.4">
      <c r="A137" s="36"/>
      <c r="B137" s="1"/>
      <c r="C137" s="1"/>
      <c r="D137" s="1" t="s">
        <v>193</v>
      </c>
      <c r="E137" s="1" t="s">
        <v>194</v>
      </c>
      <c r="F137" s="34"/>
      <c r="G137" s="43">
        <v>0.7</v>
      </c>
      <c r="H137" s="3"/>
      <c r="I137" s="35"/>
      <c r="J137" s="40">
        <v>1</v>
      </c>
      <c r="K137" s="34"/>
      <c r="L137" s="43">
        <v>0.7</v>
      </c>
      <c r="M137" s="35"/>
      <c r="N137" s="40">
        <v>0.9</v>
      </c>
      <c r="O137" s="34"/>
      <c r="P137" s="43">
        <v>0.7</v>
      </c>
      <c r="Q137" s="35"/>
      <c r="R137" s="40">
        <v>1</v>
      </c>
      <c r="S137" s="34"/>
      <c r="T137" s="43">
        <v>0.7</v>
      </c>
      <c r="U137" s="35"/>
      <c r="V137" s="40">
        <v>0.8</v>
      </c>
      <c r="W137" s="34"/>
      <c r="X137" s="43">
        <v>0.7</v>
      </c>
      <c r="Y137" s="35"/>
      <c r="Z137" s="40">
        <v>1</v>
      </c>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row>
    <row r="138" spans="1:54" x14ac:dyDescent="0.35">
      <c r="A138" s="36"/>
      <c r="B138" s="1"/>
      <c r="C138" s="1"/>
      <c r="D138" s="1"/>
      <c r="E138" s="33" t="s">
        <v>195</v>
      </c>
      <c r="F138" s="34"/>
      <c r="G138" s="3"/>
      <c r="H138" s="3"/>
      <c r="I138" s="35"/>
      <c r="J138" s="1"/>
      <c r="K138" s="34"/>
      <c r="L138" s="3"/>
      <c r="M138" s="35"/>
      <c r="N138" s="1"/>
      <c r="O138" s="34"/>
      <c r="P138" s="3"/>
      <c r="Q138" s="35"/>
      <c r="R138" s="1"/>
      <c r="S138" s="34"/>
      <c r="T138" s="3"/>
      <c r="U138" s="35"/>
      <c r="V138" s="1"/>
      <c r="W138" s="34"/>
      <c r="X138" s="3"/>
      <c r="Y138" s="35"/>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row>
    <row r="139" spans="1:54" x14ac:dyDescent="0.35">
      <c r="A139" s="64" t="s">
        <v>196</v>
      </c>
      <c r="B139" s="13">
        <v>125</v>
      </c>
      <c r="C139" s="2">
        <v>25</v>
      </c>
      <c r="D139" s="2">
        <v>225</v>
      </c>
      <c r="E139" s="2" t="s">
        <v>197</v>
      </c>
      <c r="F139" s="34">
        <v>71.900000000000006</v>
      </c>
      <c r="G139" s="37">
        <v>13.5</v>
      </c>
      <c r="H139" s="3"/>
      <c r="I139" s="35">
        <v>4.9000000000000004</v>
      </c>
      <c r="J139" s="1"/>
      <c r="K139" s="34">
        <v>68.900000000000006</v>
      </c>
      <c r="L139" s="37">
        <v>24.4</v>
      </c>
      <c r="M139" s="35">
        <v>8.9</v>
      </c>
      <c r="N139" s="1"/>
      <c r="O139" s="34">
        <v>68.900000000000006</v>
      </c>
      <c r="P139" s="37">
        <v>24.4</v>
      </c>
      <c r="Q139" s="35">
        <v>8.9</v>
      </c>
      <c r="R139" s="1"/>
      <c r="S139" s="34">
        <v>94.9</v>
      </c>
      <c r="T139" s="37">
        <v>74.7</v>
      </c>
      <c r="U139" s="35">
        <v>27.3</v>
      </c>
      <c r="V139" s="1"/>
      <c r="W139" s="34">
        <v>75.8</v>
      </c>
      <c r="X139" s="37">
        <v>31.4</v>
      </c>
      <c r="Y139" s="35">
        <v>11.5</v>
      </c>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row>
    <row r="140" spans="1:54" x14ac:dyDescent="0.35">
      <c r="A140" s="36" t="s">
        <v>198</v>
      </c>
      <c r="B140" s="13">
        <v>50</v>
      </c>
      <c r="C140" s="1">
        <v>0</v>
      </c>
      <c r="D140" s="1">
        <v>100</v>
      </c>
      <c r="E140" s="2" t="s">
        <v>199</v>
      </c>
      <c r="F140" s="34"/>
      <c r="G140" s="37">
        <v>6.1</v>
      </c>
      <c r="H140" s="3"/>
      <c r="I140" s="35">
        <v>2.2000000000000002</v>
      </c>
      <c r="J140" s="1"/>
      <c r="K140" s="34"/>
      <c r="L140" s="37">
        <v>12.2</v>
      </c>
      <c r="M140" s="35">
        <v>4.5</v>
      </c>
      <c r="N140" s="1"/>
      <c r="O140" s="34"/>
      <c r="P140" s="37">
        <v>12.2</v>
      </c>
      <c r="Q140" s="35">
        <v>4.5</v>
      </c>
      <c r="R140" s="1"/>
      <c r="S140" s="34"/>
      <c r="T140" s="37">
        <v>60.3</v>
      </c>
      <c r="U140" s="35">
        <v>22</v>
      </c>
      <c r="V140" s="1"/>
      <c r="W140" s="34"/>
      <c r="X140" s="37">
        <v>12.2</v>
      </c>
      <c r="Y140" s="35"/>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row>
    <row r="141" spans="1:54" x14ac:dyDescent="0.35">
      <c r="A141" s="36" t="s">
        <v>200</v>
      </c>
      <c r="B141" s="13">
        <v>25</v>
      </c>
      <c r="C141" s="1">
        <v>0</v>
      </c>
      <c r="D141" s="1">
        <v>50</v>
      </c>
      <c r="E141" s="2" t="s">
        <v>200</v>
      </c>
      <c r="F141" s="34"/>
      <c r="G141" s="37">
        <v>1</v>
      </c>
      <c r="H141" s="3"/>
      <c r="I141" s="35">
        <v>0.4</v>
      </c>
      <c r="J141" s="1"/>
      <c r="K141" s="34"/>
      <c r="L141" s="37">
        <v>40.299999999999997</v>
      </c>
      <c r="M141" s="35">
        <v>14.7</v>
      </c>
      <c r="N141" s="1"/>
      <c r="O141" s="34"/>
      <c r="P141" s="37">
        <v>32</v>
      </c>
      <c r="Q141" s="35">
        <v>11.7</v>
      </c>
      <c r="R141" s="1"/>
      <c r="S141" s="34"/>
      <c r="T141" s="37">
        <v>1</v>
      </c>
      <c r="U141" s="35">
        <v>0.4</v>
      </c>
      <c r="V141" s="1"/>
      <c r="W141" s="34"/>
      <c r="X141" s="37">
        <v>64.599999999999994</v>
      </c>
      <c r="Y141" s="35"/>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row>
    <row r="142" spans="1:54" ht="15" thickBot="1" x14ac:dyDescent="0.4">
      <c r="A142" s="36" t="s">
        <v>201</v>
      </c>
      <c r="B142" s="13">
        <v>25</v>
      </c>
      <c r="C142" s="1">
        <v>0</v>
      </c>
      <c r="D142" s="1">
        <v>75</v>
      </c>
      <c r="E142" s="2" t="s">
        <v>201</v>
      </c>
      <c r="F142" s="34"/>
      <c r="G142" s="37">
        <v>6.4</v>
      </c>
      <c r="H142" s="3"/>
      <c r="I142" s="35">
        <v>2.2999999999999998</v>
      </c>
      <c r="J142" s="1"/>
      <c r="K142" s="34"/>
      <c r="L142" s="37">
        <v>10.199999999999999</v>
      </c>
      <c r="M142" s="35">
        <v>3.7</v>
      </c>
      <c r="N142" s="1"/>
      <c r="O142" s="34"/>
      <c r="P142" s="37">
        <v>10.199999999999999</v>
      </c>
      <c r="Q142" s="35">
        <v>3.7</v>
      </c>
      <c r="R142" s="1"/>
      <c r="S142" s="34"/>
      <c r="T142" s="37">
        <v>13.4</v>
      </c>
      <c r="U142" s="35">
        <v>4.9000000000000004</v>
      </c>
      <c r="V142" s="1"/>
      <c r="W142" s="34"/>
      <c r="X142" s="37">
        <v>10.199999999999999</v>
      </c>
      <c r="Y142" s="35"/>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row>
    <row r="143" spans="1:54" x14ac:dyDescent="0.35">
      <c r="A143" s="36"/>
      <c r="B143" s="1"/>
      <c r="C143" s="1"/>
      <c r="D143" s="1"/>
      <c r="E143" s="1" t="s">
        <v>202</v>
      </c>
      <c r="F143" s="34">
        <v>5.2</v>
      </c>
      <c r="G143" s="39">
        <v>0.7</v>
      </c>
      <c r="H143" s="3"/>
      <c r="I143" s="35">
        <v>0.3</v>
      </c>
      <c r="J143" s="40">
        <v>1</v>
      </c>
      <c r="K143" s="34">
        <v>5.7</v>
      </c>
      <c r="L143" s="39">
        <v>1.4</v>
      </c>
      <c r="M143" s="35">
        <v>0.5</v>
      </c>
      <c r="N143" s="40">
        <v>0.9</v>
      </c>
      <c r="O143" s="34">
        <v>5.7</v>
      </c>
      <c r="P143" s="39">
        <v>1.4</v>
      </c>
      <c r="Q143" s="35">
        <v>0.5</v>
      </c>
      <c r="R143" s="40">
        <v>1</v>
      </c>
      <c r="S143" s="34">
        <v>6.4</v>
      </c>
      <c r="T143" s="39">
        <v>4.8</v>
      </c>
      <c r="U143" s="35">
        <v>1.8</v>
      </c>
      <c r="V143" s="40">
        <v>0.6</v>
      </c>
      <c r="W143" s="34">
        <v>4.5</v>
      </c>
      <c r="X143" s="39">
        <v>1.4</v>
      </c>
      <c r="Y143" s="35">
        <v>0.5</v>
      </c>
      <c r="Z143" s="40">
        <v>1</v>
      </c>
      <c r="AA143" s="1"/>
      <c r="AB143" s="1"/>
      <c r="AC143" s="1"/>
      <c r="AD143" s="1"/>
      <c r="AE143" s="1"/>
      <c r="AF143" s="1"/>
      <c r="AG143" s="42"/>
      <c r="AH143" s="1"/>
      <c r="AI143" s="1"/>
      <c r="AJ143" s="1"/>
      <c r="AK143" s="1"/>
      <c r="AL143" s="1"/>
      <c r="AM143" s="1"/>
      <c r="AN143" s="1"/>
      <c r="AO143" s="1"/>
      <c r="AP143" s="1"/>
      <c r="AQ143" s="1"/>
      <c r="AR143" s="1"/>
      <c r="AS143" s="1"/>
      <c r="AT143" s="1"/>
      <c r="AU143" s="1"/>
      <c r="AV143" s="1"/>
      <c r="AW143" s="1"/>
      <c r="AX143" s="1"/>
      <c r="AY143" s="1"/>
      <c r="AZ143" s="1"/>
      <c r="BA143" s="1"/>
      <c r="BB143" s="1"/>
    </row>
    <row r="144" spans="1:54" x14ac:dyDescent="0.35">
      <c r="A144" s="36"/>
      <c r="B144" s="1"/>
      <c r="C144" s="1"/>
      <c r="D144" s="1"/>
      <c r="E144" s="1" t="s">
        <v>203</v>
      </c>
      <c r="F144" s="34">
        <v>33.299999999999997</v>
      </c>
      <c r="G144" s="41">
        <v>4.5</v>
      </c>
      <c r="H144" s="3"/>
      <c r="I144" s="35">
        <v>1.6</v>
      </c>
      <c r="J144" s="40">
        <v>0.05</v>
      </c>
      <c r="K144" s="34">
        <v>36.9</v>
      </c>
      <c r="L144" s="41">
        <v>9</v>
      </c>
      <c r="M144" s="35">
        <v>3.3</v>
      </c>
      <c r="N144" s="40">
        <v>0</v>
      </c>
      <c r="O144" s="34">
        <v>36.9</v>
      </c>
      <c r="P144" s="41">
        <v>9</v>
      </c>
      <c r="Q144" s="35">
        <v>3.3</v>
      </c>
      <c r="R144" s="40">
        <v>0.15</v>
      </c>
      <c r="S144" s="34">
        <v>32.1</v>
      </c>
      <c r="T144" s="41">
        <v>24</v>
      </c>
      <c r="U144" s="35">
        <v>8.8000000000000007</v>
      </c>
      <c r="V144" s="40">
        <v>0</v>
      </c>
      <c r="W144" s="34">
        <v>28.7</v>
      </c>
      <c r="X144" s="41">
        <v>9</v>
      </c>
      <c r="Y144" s="35">
        <v>3.3</v>
      </c>
      <c r="Z144" s="40">
        <v>0.25</v>
      </c>
      <c r="AA144" s="1"/>
      <c r="AB144" s="1"/>
      <c r="AC144" s="1"/>
      <c r="AD144" s="1"/>
      <c r="AE144" s="1"/>
      <c r="AF144" s="1"/>
      <c r="AG144" s="42"/>
      <c r="AH144" s="1"/>
      <c r="AI144" s="1"/>
      <c r="AJ144" s="1"/>
      <c r="AK144" s="1"/>
      <c r="AL144" s="1"/>
      <c r="AM144" s="1"/>
      <c r="AN144" s="1"/>
      <c r="AO144" s="1"/>
      <c r="AP144" s="1"/>
      <c r="AQ144" s="1"/>
      <c r="AR144" s="1"/>
      <c r="AS144" s="1"/>
      <c r="AT144" s="1"/>
      <c r="AU144" s="1"/>
      <c r="AV144" s="1"/>
      <c r="AW144" s="1"/>
      <c r="AX144" s="1"/>
      <c r="AY144" s="1"/>
      <c r="AZ144" s="1"/>
      <c r="BA144" s="1"/>
      <c r="BB144" s="1"/>
    </row>
    <row r="145" spans="1:54" x14ac:dyDescent="0.35">
      <c r="A145" s="36"/>
      <c r="B145" s="1"/>
      <c r="C145" s="1"/>
      <c r="D145" s="1"/>
      <c r="E145" s="1" t="s">
        <v>204</v>
      </c>
      <c r="F145" s="34">
        <v>0</v>
      </c>
      <c r="G145" s="41">
        <v>0</v>
      </c>
      <c r="H145" s="3"/>
      <c r="I145" s="35">
        <v>0</v>
      </c>
      <c r="J145" s="65">
        <v>4.0000000000000001E-3</v>
      </c>
      <c r="K145" s="34">
        <v>0</v>
      </c>
      <c r="L145" s="41">
        <v>0</v>
      </c>
      <c r="M145" s="35">
        <v>0</v>
      </c>
      <c r="N145" s="40">
        <v>0</v>
      </c>
      <c r="O145" s="34">
        <v>0</v>
      </c>
      <c r="P145" s="41">
        <v>0</v>
      </c>
      <c r="Q145" s="35">
        <v>0</v>
      </c>
      <c r="R145" s="65">
        <v>0.104</v>
      </c>
      <c r="S145" s="34">
        <v>32.1</v>
      </c>
      <c r="T145" s="41">
        <v>24</v>
      </c>
      <c r="U145" s="35">
        <v>8.8000000000000007</v>
      </c>
      <c r="V145" s="40">
        <v>0</v>
      </c>
      <c r="W145" s="34">
        <v>0</v>
      </c>
      <c r="X145" s="41">
        <v>0</v>
      </c>
      <c r="Y145" s="35">
        <v>0</v>
      </c>
      <c r="Z145" s="65">
        <v>0.20399999999999999</v>
      </c>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row>
    <row r="146" spans="1:54" x14ac:dyDescent="0.35">
      <c r="A146" s="36"/>
      <c r="B146" s="1"/>
      <c r="C146" s="1"/>
      <c r="D146" s="1"/>
      <c r="E146" s="1" t="s">
        <v>205</v>
      </c>
      <c r="F146" s="34">
        <v>2.2000000000000002</v>
      </c>
      <c r="G146" s="41">
        <v>0.3</v>
      </c>
      <c r="H146" s="3"/>
      <c r="I146" s="35">
        <v>0.1</v>
      </c>
      <c r="J146" s="40">
        <v>1</v>
      </c>
      <c r="K146" s="34">
        <v>2.5</v>
      </c>
      <c r="L146" s="41">
        <v>0.6</v>
      </c>
      <c r="M146" s="35">
        <v>0.2</v>
      </c>
      <c r="N146" s="40">
        <v>1</v>
      </c>
      <c r="O146" s="34">
        <v>2.5</v>
      </c>
      <c r="P146" s="41">
        <v>0.6</v>
      </c>
      <c r="Q146" s="35">
        <v>0.2</v>
      </c>
      <c r="R146" s="40">
        <v>1</v>
      </c>
      <c r="S146" s="34">
        <v>0.4</v>
      </c>
      <c r="T146" s="41">
        <v>0.3</v>
      </c>
      <c r="U146" s="35">
        <v>0.1</v>
      </c>
      <c r="V146" s="40">
        <v>0.6</v>
      </c>
      <c r="W146" s="34">
        <v>1.9</v>
      </c>
      <c r="X146" s="41">
        <v>0.6</v>
      </c>
      <c r="Y146" s="35">
        <v>0.2</v>
      </c>
      <c r="Z146" s="40">
        <v>1</v>
      </c>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row>
    <row r="147" spans="1:54" ht="15" thickBot="1" x14ac:dyDescent="0.4">
      <c r="A147" s="36"/>
      <c r="B147" s="1"/>
      <c r="C147" s="1"/>
      <c r="D147" s="1"/>
      <c r="E147" s="1" t="s">
        <v>206</v>
      </c>
      <c r="F147" s="34">
        <v>4.4000000000000004</v>
      </c>
      <c r="G147" s="43">
        <v>0.6</v>
      </c>
      <c r="H147" s="3"/>
      <c r="I147" s="35">
        <v>0.2</v>
      </c>
      <c r="J147" s="40">
        <v>1</v>
      </c>
      <c r="K147" s="34">
        <v>4.9000000000000004</v>
      </c>
      <c r="L147" s="43">
        <v>1.2</v>
      </c>
      <c r="M147" s="35">
        <v>0.4</v>
      </c>
      <c r="N147" s="40">
        <v>0.9</v>
      </c>
      <c r="O147" s="34">
        <v>4.9000000000000004</v>
      </c>
      <c r="P147" s="43">
        <v>1.2</v>
      </c>
      <c r="Q147" s="35">
        <v>0.4</v>
      </c>
      <c r="R147" s="40">
        <v>1</v>
      </c>
      <c r="S147" s="34">
        <v>1.6</v>
      </c>
      <c r="T147" s="43">
        <v>1.2</v>
      </c>
      <c r="U147" s="35">
        <v>0.4</v>
      </c>
      <c r="V147" s="40">
        <v>0.6</v>
      </c>
      <c r="W147" s="34">
        <v>3.8</v>
      </c>
      <c r="X147" s="43">
        <v>1.2</v>
      </c>
      <c r="Y147" s="35">
        <v>0.4</v>
      </c>
      <c r="Z147" s="40">
        <v>1</v>
      </c>
      <c r="AA147" s="1"/>
      <c r="AB147" s="1"/>
      <c r="AC147" s="1"/>
      <c r="AD147" s="1"/>
      <c r="AE147" s="1"/>
      <c r="AF147" s="1"/>
      <c r="AG147" s="42"/>
      <c r="AH147" s="1"/>
      <c r="AI147" s="1"/>
      <c r="AJ147" s="1"/>
      <c r="AK147" s="1"/>
      <c r="AL147" s="1"/>
      <c r="AM147" s="1"/>
      <c r="AN147" s="1"/>
      <c r="AO147" s="1"/>
      <c r="AP147" s="1"/>
      <c r="AQ147" s="1"/>
      <c r="AR147" s="1"/>
      <c r="AS147" s="1"/>
      <c r="AT147" s="1"/>
      <c r="AU147" s="1"/>
      <c r="AV147" s="1"/>
      <c r="AW147" s="1"/>
      <c r="AX147" s="1"/>
      <c r="AY147" s="1"/>
      <c r="AZ147" s="1"/>
      <c r="BA147" s="1"/>
      <c r="BB147" s="1"/>
    </row>
    <row r="148" spans="1:54" x14ac:dyDescent="0.35">
      <c r="A148" s="36"/>
      <c r="B148" s="1"/>
      <c r="C148" s="1"/>
      <c r="D148" s="1"/>
      <c r="E148" s="1" t="s">
        <v>207</v>
      </c>
      <c r="F148" s="34">
        <v>0</v>
      </c>
      <c r="G148" s="41">
        <v>0</v>
      </c>
      <c r="H148" s="3"/>
      <c r="I148" s="35">
        <v>0</v>
      </c>
      <c r="J148" s="40">
        <v>1</v>
      </c>
      <c r="K148" s="34">
        <v>0</v>
      </c>
      <c r="L148" s="41">
        <v>0</v>
      </c>
      <c r="M148" s="35">
        <v>0</v>
      </c>
      <c r="N148" s="40">
        <v>0.9</v>
      </c>
      <c r="O148" s="34">
        <v>0</v>
      </c>
      <c r="P148" s="41">
        <v>0</v>
      </c>
      <c r="Q148" s="35">
        <v>0</v>
      </c>
      <c r="R148" s="40">
        <v>1</v>
      </c>
      <c r="S148" s="34">
        <v>4</v>
      </c>
      <c r="T148" s="41">
        <v>3</v>
      </c>
      <c r="U148" s="35">
        <v>1.1000000000000001</v>
      </c>
      <c r="V148" s="40">
        <v>0</v>
      </c>
      <c r="W148" s="34">
        <v>0</v>
      </c>
      <c r="X148" s="41">
        <v>0</v>
      </c>
      <c r="Y148" s="35">
        <v>0</v>
      </c>
      <c r="Z148" s="40">
        <v>1</v>
      </c>
      <c r="AA148" s="1"/>
      <c r="AB148" s="1"/>
      <c r="AC148" s="1"/>
      <c r="AD148" s="1"/>
      <c r="AE148" s="1"/>
      <c r="AF148" s="1"/>
      <c r="AG148" s="42"/>
      <c r="AH148" s="1"/>
      <c r="AI148" s="1"/>
      <c r="AJ148" s="1"/>
      <c r="AK148" s="1"/>
      <c r="AL148" s="1"/>
      <c r="AM148" s="1"/>
      <c r="AN148" s="1"/>
      <c r="AO148" s="1"/>
      <c r="AP148" s="1"/>
      <c r="AQ148" s="1"/>
      <c r="AR148" s="1"/>
      <c r="AS148" s="1"/>
      <c r="AT148" s="1"/>
      <c r="AU148" s="1"/>
      <c r="AV148" s="1"/>
      <c r="AW148" s="1"/>
      <c r="AX148" s="1"/>
      <c r="AY148" s="1"/>
      <c r="AZ148" s="1"/>
      <c r="BA148" s="1"/>
      <c r="BB148" s="1"/>
    </row>
    <row r="149" spans="1:54" x14ac:dyDescent="0.35">
      <c r="A149" s="36"/>
      <c r="B149" s="1"/>
      <c r="C149" s="1"/>
      <c r="D149" s="1"/>
      <c r="E149" s="1" t="s">
        <v>208</v>
      </c>
      <c r="F149" s="34">
        <v>0</v>
      </c>
      <c r="G149" s="41">
        <v>0</v>
      </c>
      <c r="H149" s="3"/>
      <c r="I149" s="35">
        <v>0</v>
      </c>
      <c r="J149" s="40">
        <v>1</v>
      </c>
      <c r="K149" s="34">
        <v>0</v>
      </c>
      <c r="L149" s="41">
        <v>0</v>
      </c>
      <c r="M149" s="35">
        <v>0</v>
      </c>
      <c r="N149" s="40">
        <v>0.9</v>
      </c>
      <c r="O149" s="34">
        <v>0</v>
      </c>
      <c r="P149" s="41">
        <v>0</v>
      </c>
      <c r="Q149" s="35">
        <v>0</v>
      </c>
      <c r="R149" s="40">
        <v>1</v>
      </c>
      <c r="S149" s="34">
        <v>4</v>
      </c>
      <c r="T149" s="41">
        <v>3</v>
      </c>
      <c r="U149" s="35">
        <v>1.1000000000000001</v>
      </c>
      <c r="V149" s="40">
        <v>0</v>
      </c>
      <c r="W149" s="34">
        <v>0</v>
      </c>
      <c r="X149" s="41">
        <v>0</v>
      </c>
      <c r="Y149" s="35">
        <v>0</v>
      </c>
      <c r="Z149" s="40">
        <v>1</v>
      </c>
      <c r="AA149" s="1"/>
      <c r="AB149" s="1"/>
      <c r="AC149" s="1"/>
      <c r="AD149" s="1"/>
      <c r="AE149" s="1"/>
      <c r="AF149" s="1"/>
      <c r="AG149" s="42"/>
      <c r="AH149" s="1"/>
      <c r="AI149" s="1"/>
      <c r="AJ149" s="1"/>
      <c r="AK149" s="1"/>
      <c r="AL149" s="1"/>
      <c r="AM149" s="1"/>
      <c r="AN149" s="1"/>
      <c r="AO149" s="1"/>
      <c r="AP149" s="1"/>
      <c r="AQ149" s="1"/>
      <c r="AR149" s="1"/>
      <c r="AS149" s="1"/>
      <c r="AT149" s="1"/>
      <c r="AU149" s="1"/>
      <c r="AV149" s="1"/>
      <c r="AW149" s="1"/>
      <c r="AX149" s="1"/>
      <c r="AY149" s="1"/>
      <c r="AZ149" s="1"/>
      <c r="BA149" s="1"/>
      <c r="BB149" s="1"/>
    </row>
    <row r="150" spans="1:54" ht="15" thickBot="1" x14ac:dyDescent="0.4">
      <c r="A150" s="36"/>
      <c r="B150" s="1"/>
      <c r="C150" s="1"/>
      <c r="D150" s="1"/>
      <c r="E150" s="33" t="s">
        <v>209</v>
      </c>
      <c r="F150" s="34"/>
      <c r="G150" s="80"/>
      <c r="H150" s="3"/>
      <c r="I150" s="35">
        <v>0</v>
      </c>
      <c r="J150" s="1"/>
      <c r="K150" s="34"/>
      <c r="L150" s="80"/>
      <c r="M150" s="35">
        <v>0</v>
      </c>
      <c r="N150" s="1"/>
      <c r="O150" s="34"/>
      <c r="P150" s="80"/>
      <c r="Q150" s="35">
        <v>0</v>
      </c>
      <c r="R150" s="1"/>
      <c r="S150" s="34"/>
      <c r="T150" s="80"/>
      <c r="U150" s="35">
        <v>0</v>
      </c>
      <c r="V150" s="1"/>
      <c r="W150" s="34"/>
      <c r="X150" s="80"/>
      <c r="Y150" s="35">
        <v>0</v>
      </c>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row>
    <row r="151" spans="1:54" x14ac:dyDescent="0.35">
      <c r="A151" s="36"/>
      <c r="B151" s="1"/>
      <c r="C151" s="1"/>
      <c r="D151" s="1"/>
      <c r="E151" s="1" t="s">
        <v>210</v>
      </c>
      <c r="F151" s="34">
        <v>7.4</v>
      </c>
      <c r="G151" s="39">
        <v>1</v>
      </c>
      <c r="H151" s="3"/>
      <c r="I151" s="35">
        <v>0.4</v>
      </c>
      <c r="J151" s="40">
        <v>1</v>
      </c>
      <c r="K151" s="34">
        <v>8.1999999999999993</v>
      </c>
      <c r="L151" s="39">
        <v>2</v>
      </c>
      <c r="M151" s="35">
        <v>0.7</v>
      </c>
      <c r="N151" s="40">
        <v>1</v>
      </c>
      <c r="O151" s="34">
        <v>8.1999999999999993</v>
      </c>
      <c r="P151" s="39">
        <v>2</v>
      </c>
      <c r="Q151" s="35">
        <v>0.7</v>
      </c>
      <c r="R151" s="40">
        <v>1</v>
      </c>
      <c r="S151" s="34">
        <v>1.3</v>
      </c>
      <c r="T151" s="39">
        <v>1</v>
      </c>
      <c r="U151" s="35">
        <v>0.4</v>
      </c>
      <c r="V151" s="40">
        <v>1</v>
      </c>
      <c r="W151" s="34">
        <v>28.7</v>
      </c>
      <c r="X151" s="39">
        <v>9</v>
      </c>
      <c r="Y151" s="35">
        <v>3.3</v>
      </c>
      <c r="Z151" s="40">
        <v>1</v>
      </c>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row>
    <row r="152" spans="1:54" x14ac:dyDescent="0.35">
      <c r="A152" s="36"/>
      <c r="B152" s="1"/>
      <c r="C152" s="1"/>
      <c r="D152" s="1"/>
      <c r="E152" s="1" t="s">
        <v>211</v>
      </c>
      <c r="F152" s="34"/>
      <c r="G152" s="41">
        <v>0.5</v>
      </c>
      <c r="H152" s="3"/>
      <c r="I152" s="35">
        <v>0.2</v>
      </c>
      <c r="J152" s="40">
        <v>1</v>
      </c>
      <c r="K152" s="34"/>
      <c r="L152" s="41">
        <v>1</v>
      </c>
      <c r="M152" s="35">
        <v>0.4</v>
      </c>
      <c r="N152" s="40">
        <v>1</v>
      </c>
      <c r="O152" s="34"/>
      <c r="P152" s="41">
        <v>1</v>
      </c>
      <c r="Q152" s="35">
        <v>0.4</v>
      </c>
      <c r="R152" s="40">
        <v>1</v>
      </c>
      <c r="S152" s="34"/>
      <c r="T152" s="41">
        <v>0.5</v>
      </c>
      <c r="U152" s="35">
        <v>0.2</v>
      </c>
      <c r="V152" s="40">
        <v>1</v>
      </c>
      <c r="W152" s="34"/>
      <c r="X152" s="41">
        <v>1</v>
      </c>
      <c r="Y152" s="35">
        <v>0.4</v>
      </c>
      <c r="Z152" s="40">
        <v>1</v>
      </c>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row>
    <row r="153" spans="1:54" x14ac:dyDescent="0.35">
      <c r="A153" s="36"/>
      <c r="B153" s="1"/>
      <c r="C153" s="1"/>
      <c r="D153" s="1"/>
      <c r="E153" s="1" t="s">
        <v>212</v>
      </c>
      <c r="F153" s="34"/>
      <c r="G153" s="41">
        <v>2.2000000000000002</v>
      </c>
      <c r="H153" s="3"/>
      <c r="I153" s="35">
        <v>0.8</v>
      </c>
      <c r="J153" s="40">
        <v>1</v>
      </c>
      <c r="K153" s="34"/>
      <c r="L153" s="41">
        <v>4.4000000000000004</v>
      </c>
      <c r="M153" s="35">
        <v>1.6</v>
      </c>
      <c r="N153" s="40">
        <v>1</v>
      </c>
      <c r="O153" s="34"/>
      <c r="P153" s="41">
        <v>4.4000000000000004</v>
      </c>
      <c r="Q153" s="35">
        <v>1.6</v>
      </c>
      <c r="R153" s="40">
        <v>1</v>
      </c>
      <c r="S153" s="34"/>
      <c r="T153" s="41">
        <v>2.2000000000000002</v>
      </c>
      <c r="U153" s="35">
        <v>0.8</v>
      </c>
      <c r="V153" s="40">
        <v>1</v>
      </c>
      <c r="W153" s="34"/>
      <c r="X153" s="41">
        <v>4.4000000000000004</v>
      </c>
      <c r="Y153" s="35">
        <v>1.6</v>
      </c>
      <c r="Z153" s="40">
        <v>1</v>
      </c>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row>
    <row r="154" spans="1:54" x14ac:dyDescent="0.35">
      <c r="A154" s="36"/>
      <c r="B154" s="1"/>
      <c r="C154" s="1"/>
      <c r="D154" s="1"/>
      <c r="E154" s="1" t="s">
        <v>213</v>
      </c>
      <c r="F154" s="34"/>
      <c r="G154" s="41">
        <v>0.6</v>
      </c>
      <c r="H154" s="3"/>
      <c r="I154" s="35">
        <v>0.2</v>
      </c>
      <c r="J154" s="40">
        <v>1</v>
      </c>
      <c r="K154" s="34"/>
      <c r="L154" s="41">
        <v>1.2</v>
      </c>
      <c r="M154" s="35">
        <v>0.4</v>
      </c>
      <c r="N154" s="40">
        <v>1</v>
      </c>
      <c r="O154" s="34"/>
      <c r="P154" s="41">
        <v>1.2</v>
      </c>
      <c r="Q154" s="35">
        <v>0.4</v>
      </c>
      <c r="R154" s="40">
        <v>1</v>
      </c>
      <c r="S154" s="34"/>
      <c r="T154" s="41">
        <v>0.6</v>
      </c>
      <c r="U154" s="35">
        <v>0.2</v>
      </c>
      <c r="V154" s="40">
        <v>1</v>
      </c>
      <c r="W154" s="34"/>
      <c r="X154" s="41">
        <v>1.2</v>
      </c>
      <c r="Y154" s="35">
        <v>0.4</v>
      </c>
      <c r="Z154" s="40">
        <v>1</v>
      </c>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row>
    <row r="155" spans="1:54" x14ac:dyDescent="0.35">
      <c r="A155" s="36"/>
      <c r="B155" s="1"/>
      <c r="C155" s="1"/>
      <c r="D155" s="1"/>
      <c r="E155" s="1" t="s">
        <v>214</v>
      </c>
      <c r="F155" s="34">
        <v>0</v>
      </c>
      <c r="G155" s="41">
        <v>0</v>
      </c>
      <c r="H155" s="3"/>
      <c r="I155" s="35">
        <v>0</v>
      </c>
      <c r="J155" s="40">
        <v>1</v>
      </c>
      <c r="K155" s="34">
        <v>0</v>
      </c>
      <c r="L155" s="41">
        <v>0</v>
      </c>
      <c r="M155" s="35">
        <v>0</v>
      </c>
      <c r="N155" s="40">
        <v>0.9</v>
      </c>
      <c r="O155" s="34">
        <v>0</v>
      </c>
      <c r="P155" s="41">
        <v>0</v>
      </c>
      <c r="Q155" s="35">
        <v>0</v>
      </c>
      <c r="R155" s="40">
        <v>1</v>
      </c>
      <c r="S155" s="34">
        <v>9.4</v>
      </c>
      <c r="T155" s="41">
        <v>7</v>
      </c>
      <c r="U155" s="35">
        <v>2.6</v>
      </c>
      <c r="V155" s="40">
        <v>0.6</v>
      </c>
      <c r="W155" s="34">
        <v>0</v>
      </c>
      <c r="X155" s="41">
        <v>0</v>
      </c>
      <c r="Y155" s="35">
        <v>0</v>
      </c>
      <c r="Z155" s="40">
        <v>1</v>
      </c>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row>
    <row r="156" spans="1:54" x14ac:dyDescent="0.35">
      <c r="A156" s="36"/>
      <c r="B156" s="1"/>
      <c r="C156" s="1"/>
      <c r="D156" s="1"/>
      <c r="E156" s="1" t="s">
        <v>215</v>
      </c>
      <c r="F156" s="34"/>
      <c r="G156" s="41">
        <v>0.1</v>
      </c>
      <c r="H156" s="3"/>
      <c r="I156" s="35">
        <v>0</v>
      </c>
      <c r="J156" s="40">
        <v>1</v>
      </c>
      <c r="K156" s="34"/>
      <c r="L156" s="41">
        <v>0.2</v>
      </c>
      <c r="M156" s="35">
        <v>0.1</v>
      </c>
      <c r="N156" s="40">
        <v>1</v>
      </c>
      <c r="O156" s="34"/>
      <c r="P156" s="41">
        <v>0.2</v>
      </c>
      <c r="Q156" s="35">
        <v>0.1</v>
      </c>
      <c r="R156" s="40">
        <v>1</v>
      </c>
      <c r="S156" s="34"/>
      <c r="T156" s="41">
        <v>0.1</v>
      </c>
      <c r="U156" s="35">
        <v>0</v>
      </c>
      <c r="V156" s="40">
        <v>1</v>
      </c>
      <c r="W156" s="34"/>
      <c r="X156" s="41">
        <v>0.2</v>
      </c>
      <c r="Y156" s="35">
        <v>0.1</v>
      </c>
      <c r="Z156" s="40">
        <v>1</v>
      </c>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row>
    <row r="157" spans="1:54" x14ac:dyDescent="0.35">
      <c r="A157" s="36"/>
      <c r="B157" s="1"/>
      <c r="C157" s="1"/>
      <c r="D157" s="1"/>
      <c r="E157" s="1" t="s">
        <v>216</v>
      </c>
      <c r="F157" s="34"/>
      <c r="G157" s="41">
        <v>0.4</v>
      </c>
      <c r="H157" s="3"/>
      <c r="I157" s="35">
        <v>0.1</v>
      </c>
      <c r="J157" s="40">
        <v>1</v>
      </c>
      <c r="K157" s="34"/>
      <c r="L157" s="41">
        <v>0.8</v>
      </c>
      <c r="M157" s="35">
        <v>0.3</v>
      </c>
      <c r="N157" s="40">
        <v>1</v>
      </c>
      <c r="O157" s="34"/>
      <c r="P157" s="41">
        <v>0.8</v>
      </c>
      <c r="Q157" s="35">
        <v>0.3</v>
      </c>
      <c r="R157" s="40">
        <v>1</v>
      </c>
      <c r="S157" s="34"/>
      <c r="T157" s="41">
        <v>0.4</v>
      </c>
      <c r="U157" s="35">
        <v>0.1</v>
      </c>
      <c r="V157" s="40">
        <v>1</v>
      </c>
      <c r="W157" s="34"/>
      <c r="X157" s="41">
        <v>0.8</v>
      </c>
      <c r="Y157" s="35">
        <v>0.3</v>
      </c>
      <c r="Z157" s="40">
        <v>1</v>
      </c>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row>
    <row r="158" spans="1:54" x14ac:dyDescent="0.35">
      <c r="A158" s="36"/>
      <c r="B158" s="1"/>
      <c r="C158" s="1"/>
      <c r="D158" s="1"/>
      <c r="E158" s="1" t="s">
        <v>217</v>
      </c>
      <c r="F158" s="34">
        <v>19.3</v>
      </c>
      <c r="G158" s="41">
        <v>2.6</v>
      </c>
      <c r="H158" s="3"/>
      <c r="I158" s="35">
        <v>0.9</v>
      </c>
      <c r="J158" s="40">
        <v>1</v>
      </c>
      <c r="K158" s="34">
        <v>10.7</v>
      </c>
      <c r="L158" s="41">
        <v>2.6</v>
      </c>
      <c r="M158" s="35">
        <v>0.9</v>
      </c>
      <c r="N158" s="40">
        <v>1</v>
      </c>
      <c r="O158" s="34">
        <v>10.7</v>
      </c>
      <c r="P158" s="41">
        <v>2.6</v>
      </c>
      <c r="Q158" s="35">
        <v>0.9</v>
      </c>
      <c r="R158" s="40">
        <v>1</v>
      </c>
      <c r="S158" s="34">
        <v>3.5</v>
      </c>
      <c r="T158" s="41">
        <v>2.6</v>
      </c>
      <c r="U158" s="35">
        <v>0.9</v>
      </c>
      <c r="V158" s="40">
        <v>1</v>
      </c>
      <c r="W158" s="34">
        <v>8.3000000000000007</v>
      </c>
      <c r="X158" s="41">
        <v>2.6</v>
      </c>
      <c r="Y158" s="35">
        <v>0.9</v>
      </c>
      <c r="Z158" s="40">
        <v>1</v>
      </c>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row>
    <row r="159" spans="1:54" ht="15" thickBot="1" x14ac:dyDescent="0.4">
      <c r="A159" s="36"/>
      <c r="B159" s="1"/>
      <c r="C159" s="1"/>
      <c r="D159" s="1"/>
      <c r="E159" s="1"/>
      <c r="F159" s="34"/>
      <c r="G159" s="43"/>
      <c r="H159" s="3"/>
      <c r="I159" s="35"/>
      <c r="J159" s="1"/>
      <c r="K159" s="34"/>
      <c r="L159" s="43"/>
      <c r="M159" s="35"/>
      <c r="N159" s="1"/>
      <c r="O159" s="34"/>
      <c r="P159" s="43"/>
      <c r="Q159" s="35"/>
      <c r="R159" s="1"/>
      <c r="S159" s="34"/>
      <c r="T159" s="43"/>
      <c r="U159" s="35"/>
      <c r="V159" s="1"/>
      <c r="W159" s="34"/>
      <c r="X159" s="43"/>
      <c r="Y159" s="35"/>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row>
    <row r="160" spans="1:54" x14ac:dyDescent="0.35">
      <c r="A160" s="36"/>
      <c r="B160" s="1"/>
      <c r="C160" s="1"/>
      <c r="D160" s="1"/>
      <c r="E160" s="33" t="s">
        <v>218</v>
      </c>
      <c r="F160" s="34"/>
      <c r="G160" s="3"/>
      <c r="H160" s="3"/>
      <c r="I160" s="35"/>
      <c r="J160" s="1"/>
      <c r="K160" s="34"/>
      <c r="L160" s="3"/>
      <c r="M160" s="35"/>
      <c r="N160" s="1"/>
      <c r="O160" s="34"/>
      <c r="P160" s="3"/>
      <c r="Q160" s="35"/>
      <c r="R160" s="1"/>
      <c r="S160" s="34"/>
      <c r="T160" s="3"/>
      <c r="U160" s="35"/>
      <c r="V160" s="1"/>
      <c r="W160" s="34"/>
      <c r="X160" s="3"/>
      <c r="Y160" s="35"/>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row>
    <row r="161" spans="1:54" ht="15" thickBot="1" x14ac:dyDescent="0.4">
      <c r="A161" s="36" t="s">
        <v>219</v>
      </c>
      <c r="B161" s="13">
        <v>25</v>
      </c>
      <c r="C161" s="1"/>
      <c r="D161" s="1"/>
      <c r="E161" s="1" t="s">
        <v>220</v>
      </c>
      <c r="F161" s="34">
        <v>100</v>
      </c>
      <c r="G161" s="37">
        <v>5.4</v>
      </c>
      <c r="H161" s="3"/>
      <c r="I161" s="35">
        <v>2</v>
      </c>
      <c r="J161" s="1"/>
      <c r="K161" s="34">
        <v>100</v>
      </c>
      <c r="L161" s="37">
        <v>5.4</v>
      </c>
      <c r="M161" s="35">
        <v>2</v>
      </c>
      <c r="N161" s="1"/>
      <c r="O161" s="34">
        <v>100</v>
      </c>
      <c r="P161" s="37">
        <v>10.8</v>
      </c>
      <c r="Q161" s="35">
        <v>3.9</v>
      </c>
      <c r="R161" s="1"/>
      <c r="S161" s="34">
        <v>100</v>
      </c>
      <c r="T161" s="37">
        <v>14.4</v>
      </c>
      <c r="U161" s="35">
        <v>5.3</v>
      </c>
      <c r="V161" s="1"/>
      <c r="W161" s="34">
        <v>100</v>
      </c>
      <c r="X161" s="37">
        <v>5.4</v>
      </c>
      <c r="Y161" s="35">
        <v>2</v>
      </c>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row>
    <row r="162" spans="1:54" x14ac:dyDescent="0.35">
      <c r="A162" s="36"/>
      <c r="B162" s="1"/>
      <c r="C162" s="1"/>
      <c r="D162" s="1"/>
      <c r="E162" s="1" t="s">
        <v>221</v>
      </c>
      <c r="F162" s="34"/>
      <c r="G162" s="39">
        <v>0.1</v>
      </c>
      <c r="H162" s="3"/>
      <c r="I162" s="35">
        <v>0</v>
      </c>
      <c r="J162" s="40">
        <v>1</v>
      </c>
      <c r="K162" s="34"/>
      <c r="L162" s="51">
        <v>0.1</v>
      </c>
      <c r="M162" s="35">
        <v>0</v>
      </c>
      <c r="N162" s="40">
        <v>1</v>
      </c>
      <c r="O162" s="34"/>
      <c r="P162" s="39">
        <v>0.2</v>
      </c>
      <c r="Q162" s="35">
        <v>0.1</v>
      </c>
      <c r="R162" s="40">
        <v>1</v>
      </c>
      <c r="S162" s="34"/>
      <c r="T162" s="39">
        <v>0.1</v>
      </c>
      <c r="U162" s="35">
        <v>0</v>
      </c>
      <c r="V162" s="40">
        <v>1</v>
      </c>
      <c r="W162" s="34"/>
      <c r="X162" s="39">
        <v>0.1</v>
      </c>
      <c r="Y162" s="35">
        <v>0</v>
      </c>
      <c r="Z162" s="40">
        <v>1</v>
      </c>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row>
    <row r="163" spans="1:54" x14ac:dyDescent="0.35">
      <c r="A163" s="36"/>
      <c r="B163" s="1"/>
      <c r="C163" s="1"/>
      <c r="D163" s="1"/>
      <c r="E163" s="1" t="s">
        <v>222</v>
      </c>
      <c r="F163" s="34"/>
      <c r="G163" s="41">
        <v>0.1</v>
      </c>
      <c r="H163" s="3"/>
      <c r="I163" s="35">
        <v>0</v>
      </c>
      <c r="J163" s="40">
        <v>1</v>
      </c>
      <c r="K163" s="34"/>
      <c r="L163" s="52">
        <v>0.1</v>
      </c>
      <c r="M163" s="35">
        <v>0</v>
      </c>
      <c r="N163" s="40">
        <v>0.9</v>
      </c>
      <c r="O163" s="34"/>
      <c r="P163" s="41">
        <v>0.2</v>
      </c>
      <c r="Q163" s="35">
        <v>0.1</v>
      </c>
      <c r="R163" s="40">
        <v>1</v>
      </c>
      <c r="S163" s="34"/>
      <c r="T163" s="41">
        <v>1</v>
      </c>
      <c r="U163" s="35">
        <v>0.4</v>
      </c>
      <c r="V163" s="40">
        <v>0.8</v>
      </c>
      <c r="W163" s="34"/>
      <c r="X163" s="41">
        <v>0.1</v>
      </c>
      <c r="Y163" s="35">
        <v>0</v>
      </c>
      <c r="Z163" s="40">
        <v>1</v>
      </c>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row>
    <row r="164" spans="1:54" x14ac:dyDescent="0.35">
      <c r="A164" s="36"/>
      <c r="B164" s="1"/>
      <c r="C164" s="1"/>
      <c r="D164" s="1"/>
      <c r="E164" s="1" t="s">
        <v>223</v>
      </c>
      <c r="F164" s="34"/>
      <c r="G164" s="41">
        <v>0.1</v>
      </c>
      <c r="H164" s="3"/>
      <c r="I164" s="35">
        <v>0</v>
      </c>
      <c r="J164" s="40">
        <v>1</v>
      </c>
      <c r="K164" s="34"/>
      <c r="L164" s="52">
        <v>0.1</v>
      </c>
      <c r="M164" s="35">
        <v>0</v>
      </c>
      <c r="N164" s="40">
        <v>1</v>
      </c>
      <c r="O164" s="34"/>
      <c r="P164" s="41">
        <v>0.2</v>
      </c>
      <c r="Q164" s="35">
        <v>0.1</v>
      </c>
      <c r="R164" s="40">
        <v>1</v>
      </c>
      <c r="S164" s="34"/>
      <c r="T164" s="41">
        <v>0.1</v>
      </c>
      <c r="U164" s="35">
        <v>0</v>
      </c>
      <c r="V164" s="40">
        <v>1</v>
      </c>
      <c r="W164" s="34"/>
      <c r="X164" s="41">
        <v>0.1</v>
      </c>
      <c r="Y164" s="35">
        <v>0</v>
      </c>
      <c r="Z164" s="40">
        <v>1</v>
      </c>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row>
    <row r="165" spans="1:54" x14ac:dyDescent="0.35">
      <c r="A165" s="36"/>
      <c r="B165" s="1"/>
      <c r="C165" s="1"/>
      <c r="D165" s="1"/>
      <c r="E165" s="1" t="s">
        <v>224</v>
      </c>
      <c r="F165" s="34"/>
      <c r="G165" s="41">
        <v>0.5</v>
      </c>
      <c r="H165" s="3"/>
      <c r="I165" s="35">
        <v>0.2</v>
      </c>
      <c r="J165" s="40">
        <v>1</v>
      </c>
      <c r="K165" s="34"/>
      <c r="L165" s="52">
        <v>0.5</v>
      </c>
      <c r="M165" s="35">
        <v>0.2</v>
      </c>
      <c r="N165" s="40">
        <v>1</v>
      </c>
      <c r="O165" s="34"/>
      <c r="P165" s="41">
        <v>1</v>
      </c>
      <c r="Q165" s="35">
        <v>0.4</v>
      </c>
      <c r="R165" s="40">
        <v>1</v>
      </c>
      <c r="S165" s="34"/>
      <c r="T165" s="41">
        <v>0.5</v>
      </c>
      <c r="U165" s="35">
        <v>0.2</v>
      </c>
      <c r="V165" s="40">
        <v>1</v>
      </c>
      <c r="W165" s="34"/>
      <c r="X165" s="41">
        <v>0.5</v>
      </c>
      <c r="Y165" s="35">
        <v>0.2</v>
      </c>
      <c r="Z165" s="40">
        <v>1</v>
      </c>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row>
    <row r="166" spans="1:54" x14ac:dyDescent="0.35">
      <c r="A166" s="36"/>
      <c r="B166" s="1"/>
      <c r="C166" s="1"/>
      <c r="D166" s="1"/>
      <c r="E166" s="1" t="s">
        <v>225</v>
      </c>
      <c r="F166" s="34"/>
      <c r="G166" s="41">
        <v>1.4</v>
      </c>
      <c r="H166" s="3"/>
      <c r="I166" s="35">
        <v>0.5</v>
      </c>
      <c r="J166" s="40">
        <v>1</v>
      </c>
      <c r="K166" s="34"/>
      <c r="L166" s="52">
        <v>1.4</v>
      </c>
      <c r="M166" s="35">
        <v>0.5</v>
      </c>
      <c r="N166" s="40">
        <v>1</v>
      </c>
      <c r="O166" s="34"/>
      <c r="P166" s="41">
        <v>2.8</v>
      </c>
      <c r="Q166" s="35">
        <v>1</v>
      </c>
      <c r="R166" s="40">
        <v>1</v>
      </c>
      <c r="S166" s="34"/>
      <c r="T166" s="41">
        <v>1.4</v>
      </c>
      <c r="U166" s="35">
        <v>0.5</v>
      </c>
      <c r="V166" s="40">
        <v>1</v>
      </c>
      <c r="W166" s="34"/>
      <c r="X166" s="41">
        <v>1.4</v>
      </c>
      <c r="Y166" s="35">
        <v>0.5</v>
      </c>
      <c r="Z166" s="40">
        <v>1</v>
      </c>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row>
    <row r="167" spans="1:54" x14ac:dyDescent="0.35">
      <c r="A167" s="36"/>
      <c r="B167" s="1"/>
      <c r="C167" s="1"/>
      <c r="D167" s="1"/>
      <c r="E167" s="1" t="s">
        <v>226</v>
      </c>
      <c r="F167" s="34"/>
      <c r="G167" s="41">
        <v>0.7</v>
      </c>
      <c r="H167" s="3"/>
      <c r="I167" s="35">
        <v>0.3</v>
      </c>
      <c r="J167" s="40">
        <v>1</v>
      </c>
      <c r="K167" s="34"/>
      <c r="L167" s="52">
        <v>0.7</v>
      </c>
      <c r="M167" s="35">
        <v>0.3</v>
      </c>
      <c r="N167" s="40">
        <v>0.9</v>
      </c>
      <c r="O167" s="34"/>
      <c r="P167" s="41">
        <v>1.4</v>
      </c>
      <c r="Q167" s="35">
        <v>0.5</v>
      </c>
      <c r="R167" s="40">
        <v>1</v>
      </c>
      <c r="S167" s="34"/>
      <c r="T167" s="41">
        <v>7</v>
      </c>
      <c r="U167" s="35">
        <v>2.6</v>
      </c>
      <c r="V167" s="40">
        <v>0.8</v>
      </c>
      <c r="W167" s="34"/>
      <c r="X167" s="41">
        <v>0.7</v>
      </c>
      <c r="Y167" s="35">
        <v>0.3</v>
      </c>
      <c r="Z167" s="40">
        <v>1</v>
      </c>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row>
    <row r="168" spans="1:54" x14ac:dyDescent="0.35">
      <c r="A168" s="36"/>
      <c r="B168" s="1"/>
      <c r="C168" s="1"/>
      <c r="D168" s="1"/>
      <c r="E168" s="1" t="s">
        <v>227</v>
      </c>
      <c r="F168" s="34"/>
      <c r="G168" s="41">
        <v>0.2</v>
      </c>
      <c r="H168" s="3"/>
      <c r="I168" s="35">
        <v>0.1</v>
      </c>
      <c r="J168" s="40">
        <v>1</v>
      </c>
      <c r="K168" s="34"/>
      <c r="L168" s="52">
        <v>0.2</v>
      </c>
      <c r="M168" s="35">
        <v>0.1</v>
      </c>
      <c r="N168" s="40">
        <v>0.9</v>
      </c>
      <c r="O168" s="34"/>
      <c r="P168" s="41">
        <v>0.4</v>
      </c>
      <c r="Q168" s="35">
        <v>0.1</v>
      </c>
      <c r="R168" s="40">
        <v>1</v>
      </c>
      <c r="S168" s="34"/>
      <c r="T168" s="41">
        <v>2</v>
      </c>
      <c r="U168" s="35">
        <v>0.7</v>
      </c>
      <c r="V168" s="40">
        <v>0.8</v>
      </c>
      <c r="W168" s="34"/>
      <c r="X168" s="41">
        <v>0.2</v>
      </c>
      <c r="Y168" s="35">
        <v>0.1</v>
      </c>
      <c r="Z168" s="40">
        <v>1</v>
      </c>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row>
    <row r="169" spans="1:54" ht="15" thickBot="1" x14ac:dyDescent="0.4">
      <c r="A169" s="36"/>
      <c r="B169" s="1"/>
      <c r="C169" s="1"/>
      <c r="D169" s="1"/>
      <c r="E169" s="1" t="s">
        <v>228</v>
      </c>
      <c r="F169" s="34"/>
      <c r="G169" s="43">
        <v>2.2999999999999998</v>
      </c>
      <c r="H169" s="3"/>
      <c r="I169" s="35">
        <v>0.8</v>
      </c>
      <c r="J169" s="40">
        <v>1</v>
      </c>
      <c r="K169" s="34"/>
      <c r="L169" s="53">
        <v>2.2999999999999998</v>
      </c>
      <c r="M169" s="35">
        <v>0.8</v>
      </c>
      <c r="N169" s="40">
        <v>1</v>
      </c>
      <c r="O169" s="34"/>
      <c r="P169" s="43">
        <v>4.5999999999999996</v>
      </c>
      <c r="Q169" s="35">
        <v>1.7</v>
      </c>
      <c r="R169" s="40">
        <v>1</v>
      </c>
      <c r="S169" s="34"/>
      <c r="T169" s="43">
        <v>2.2999999999999998</v>
      </c>
      <c r="U169" s="35">
        <v>0.8</v>
      </c>
      <c r="V169" s="40">
        <v>1</v>
      </c>
      <c r="W169" s="34"/>
      <c r="X169" s="43">
        <v>2.2999999999999998</v>
      </c>
      <c r="Y169" s="35">
        <v>0.8</v>
      </c>
      <c r="Z169" s="40">
        <v>1</v>
      </c>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row>
    <row r="170" spans="1:54" x14ac:dyDescent="0.35">
      <c r="A170" s="32" t="s">
        <v>229</v>
      </c>
      <c r="B170" s="1"/>
      <c r="C170" s="1"/>
      <c r="D170" s="1"/>
      <c r="E170" s="33" t="s">
        <v>230</v>
      </c>
      <c r="F170" s="34"/>
      <c r="G170" s="3"/>
      <c r="H170" s="3"/>
      <c r="I170" s="35"/>
      <c r="J170" s="1"/>
      <c r="K170" s="34"/>
      <c r="L170" s="3"/>
      <c r="M170" s="35"/>
      <c r="N170" s="1"/>
      <c r="O170" s="34"/>
      <c r="P170" s="3"/>
      <c r="Q170" s="35"/>
      <c r="R170" s="1"/>
      <c r="S170" s="34"/>
      <c r="T170" s="3"/>
      <c r="U170" s="35"/>
      <c r="V170" s="1"/>
      <c r="W170" s="34"/>
      <c r="X170" s="3"/>
      <c r="Y170" s="35"/>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row>
    <row r="171" spans="1:54" ht="15" thickBot="1" x14ac:dyDescent="0.4">
      <c r="A171" s="36" t="s">
        <v>231</v>
      </c>
      <c r="B171" s="13">
        <v>6.8</v>
      </c>
      <c r="C171" s="1">
        <v>0</v>
      </c>
      <c r="D171" s="1">
        <v>6.8</v>
      </c>
      <c r="E171" s="1" t="s">
        <v>232</v>
      </c>
      <c r="F171" s="34">
        <v>100</v>
      </c>
      <c r="G171" s="37">
        <v>15</v>
      </c>
      <c r="H171" s="3"/>
      <c r="I171" s="35">
        <v>5.5</v>
      </c>
      <c r="J171" s="1"/>
      <c r="K171" s="34">
        <v>100</v>
      </c>
      <c r="L171" s="37">
        <v>5</v>
      </c>
      <c r="M171" s="35">
        <v>1.8</v>
      </c>
      <c r="N171" s="1"/>
      <c r="O171" s="34">
        <v>100</v>
      </c>
      <c r="P171" s="37">
        <v>5</v>
      </c>
      <c r="Q171" s="35">
        <v>1.8</v>
      </c>
      <c r="R171" s="1"/>
      <c r="S171" s="34">
        <v>100</v>
      </c>
      <c r="T171" s="37">
        <v>5</v>
      </c>
      <c r="U171" s="35">
        <v>1.8</v>
      </c>
      <c r="V171" s="1"/>
      <c r="W171" s="34">
        <v>100</v>
      </c>
      <c r="X171" s="37">
        <v>5</v>
      </c>
      <c r="Y171" s="35">
        <v>1.8</v>
      </c>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row>
    <row r="172" spans="1:54" ht="15" thickBot="1" x14ac:dyDescent="0.4">
      <c r="A172" s="36"/>
      <c r="B172" s="1"/>
      <c r="C172" s="1"/>
      <c r="D172" s="1"/>
      <c r="E172" s="1" t="s">
        <v>233</v>
      </c>
      <c r="F172" s="34">
        <v>100</v>
      </c>
      <c r="G172" s="10">
        <v>15</v>
      </c>
      <c r="H172" s="3"/>
      <c r="I172" s="35">
        <v>5.5</v>
      </c>
      <c r="J172" s="40">
        <v>1</v>
      </c>
      <c r="K172" s="34">
        <v>100</v>
      </c>
      <c r="L172" s="10">
        <v>5</v>
      </c>
      <c r="M172" s="35">
        <v>1.8</v>
      </c>
      <c r="N172" s="40">
        <v>1</v>
      </c>
      <c r="O172" s="34">
        <v>100</v>
      </c>
      <c r="P172" s="10">
        <v>5</v>
      </c>
      <c r="Q172" s="35">
        <v>1.8</v>
      </c>
      <c r="R172" s="40">
        <v>1</v>
      </c>
      <c r="S172" s="34">
        <v>100</v>
      </c>
      <c r="T172" s="10">
        <v>5</v>
      </c>
      <c r="U172" s="35">
        <v>1.8</v>
      </c>
      <c r="V172" s="40">
        <v>1</v>
      </c>
      <c r="W172" s="34">
        <v>100</v>
      </c>
      <c r="X172" s="10">
        <v>5</v>
      </c>
      <c r="Y172" s="35">
        <v>1.8</v>
      </c>
      <c r="Z172" s="40">
        <v>1</v>
      </c>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row>
    <row r="173" spans="1:54" ht="15" thickBot="1" x14ac:dyDescent="0.4">
      <c r="A173" s="36" t="s">
        <v>234</v>
      </c>
      <c r="B173" s="13">
        <v>40</v>
      </c>
      <c r="C173" s="1">
        <v>20</v>
      </c>
      <c r="D173" s="1">
        <v>80</v>
      </c>
      <c r="E173" s="1" t="s">
        <v>235</v>
      </c>
      <c r="F173" s="34">
        <v>100</v>
      </c>
      <c r="G173" s="37">
        <v>21.53</v>
      </c>
      <c r="H173" s="3"/>
      <c r="I173" s="35"/>
      <c r="J173" s="1"/>
      <c r="K173" s="34">
        <v>100</v>
      </c>
      <c r="L173" s="37">
        <v>27.53</v>
      </c>
      <c r="M173" s="35">
        <v>10</v>
      </c>
      <c r="N173" s="1"/>
      <c r="O173" s="34">
        <v>100</v>
      </c>
      <c r="P173" s="37">
        <v>27.53</v>
      </c>
      <c r="Q173" s="35">
        <v>10</v>
      </c>
      <c r="R173" s="1"/>
      <c r="S173" s="34">
        <v>100</v>
      </c>
      <c r="T173" s="37">
        <v>27.53</v>
      </c>
      <c r="U173" s="35">
        <v>10</v>
      </c>
      <c r="V173" s="1"/>
      <c r="W173" s="34">
        <v>100</v>
      </c>
      <c r="X173" s="37">
        <v>29.05</v>
      </c>
      <c r="Y173" s="35">
        <v>10.6</v>
      </c>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row>
    <row r="174" spans="1:54" x14ac:dyDescent="0.35">
      <c r="A174" s="36"/>
      <c r="B174" s="1"/>
      <c r="C174" s="1"/>
      <c r="D174" s="1"/>
      <c r="E174" s="1" t="s">
        <v>236</v>
      </c>
      <c r="F174" s="34">
        <v>0</v>
      </c>
      <c r="G174" s="39">
        <v>0.08</v>
      </c>
      <c r="H174" s="3"/>
      <c r="I174" s="35">
        <v>0</v>
      </c>
      <c r="J174" s="40">
        <v>1</v>
      </c>
      <c r="K174" s="34">
        <v>0</v>
      </c>
      <c r="L174" s="39">
        <v>0.08</v>
      </c>
      <c r="M174" s="35">
        <v>0</v>
      </c>
      <c r="N174" s="40">
        <v>1</v>
      </c>
      <c r="O174" s="34">
        <v>0</v>
      </c>
      <c r="P174" s="39">
        <v>0.08</v>
      </c>
      <c r="Q174" s="35">
        <v>0</v>
      </c>
      <c r="R174" s="40">
        <v>1</v>
      </c>
      <c r="S174" s="34">
        <v>0</v>
      </c>
      <c r="T174" s="39">
        <v>0.08</v>
      </c>
      <c r="U174" s="35">
        <v>0</v>
      </c>
      <c r="V174" s="40">
        <v>1</v>
      </c>
      <c r="W174" s="34">
        <v>34</v>
      </c>
      <c r="X174" s="39">
        <v>10</v>
      </c>
      <c r="Y174" s="35">
        <v>3.7</v>
      </c>
      <c r="Z174" s="40">
        <v>1</v>
      </c>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row>
    <row r="175" spans="1:54" x14ac:dyDescent="0.35">
      <c r="A175" s="36"/>
      <c r="B175" s="1"/>
      <c r="C175" s="1"/>
      <c r="D175" s="1"/>
      <c r="E175" s="1" t="s">
        <v>237</v>
      </c>
      <c r="F175" s="34">
        <v>0</v>
      </c>
      <c r="G175" s="41">
        <v>0.02</v>
      </c>
      <c r="H175" s="3"/>
      <c r="I175" s="35">
        <v>0</v>
      </c>
      <c r="J175" s="40">
        <v>1</v>
      </c>
      <c r="K175" s="34">
        <v>0</v>
      </c>
      <c r="L175" s="41">
        <v>0.02</v>
      </c>
      <c r="M175" s="35">
        <v>0</v>
      </c>
      <c r="N175" s="40">
        <v>1</v>
      </c>
      <c r="O175" s="34">
        <v>0</v>
      </c>
      <c r="P175" s="41">
        <v>0.02</v>
      </c>
      <c r="Q175" s="35">
        <v>0</v>
      </c>
      <c r="R175" s="40">
        <v>1</v>
      </c>
      <c r="S175" s="34">
        <v>0</v>
      </c>
      <c r="T175" s="41">
        <v>0.02</v>
      </c>
      <c r="U175" s="35">
        <v>0</v>
      </c>
      <c r="V175" s="40">
        <v>1</v>
      </c>
      <c r="W175" s="34">
        <v>0</v>
      </c>
      <c r="X175" s="41">
        <v>0.02</v>
      </c>
      <c r="Y175" s="35">
        <v>0</v>
      </c>
      <c r="Z175" s="40">
        <v>1</v>
      </c>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row>
    <row r="176" spans="1:54" x14ac:dyDescent="0.35">
      <c r="A176" s="36"/>
      <c r="B176" s="1"/>
      <c r="C176" s="1"/>
      <c r="D176" s="1"/>
      <c r="E176" s="1" t="s">
        <v>238</v>
      </c>
      <c r="F176" s="34">
        <v>38</v>
      </c>
      <c r="G176" s="41">
        <v>8.1999999999999993</v>
      </c>
      <c r="H176" s="3"/>
      <c r="I176" s="35">
        <v>3</v>
      </c>
      <c r="J176" s="40">
        <v>1</v>
      </c>
      <c r="K176" s="34">
        <v>30</v>
      </c>
      <c r="L176" s="41">
        <v>8.1999999999999993</v>
      </c>
      <c r="M176" s="35">
        <v>3</v>
      </c>
      <c r="N176" s="40">
        <v>1</v>
      </c>
      <c r="O176" s="34">
        <v>30</v>
      </c>
      <c r="P176" s="41">
        <v>8.1999999999999993</v>
      </c>
      <c r="Q176" s="35">
        <v>3</v>
      </c>
      <c r="R176" s="40">
        <v>1</v>
      </c>
      <c r="S176" s="34">
        <v>30</v>
      </c>
      <c r="T176" s="41">
        <v>8.1999999999999993</v>
      </c>
      <c r="U176" s="35">
        <v>3</v>
      </c>
      <c r="V176" s="40">
        <v>0.6</v>
      </c>
      <c r="W176" s="34">
        <v>23</v>
      </c>
      <c r="X176" s="41">
        <v>6.62</v>
      </c>
      <c r="Y176" s="35">
        <v>2.4</v>
      </c>
      <c r="Z176" s="40">
        <v>1</v>
      </c>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row>
    <row r="177" spans="1:54" x14ac:dyDescent="0.35">
      <c r="A177" s="36"/>
      <c r="B177" s="1"/>
      <c r="C177" s="1"/>
      <c r="D177" s="1"/>
      <c r="E177" s="1" t="s">
        <v>239</v>
      </c>
      <c r="F177" s="34">
        <v>28</v>
      </c>
      <c r="G177" s="41">
        <v>6</v>
      </c>
      <c r="H177" s="3"/>
      <c r="I177" s="35">
        <v>2.2000000000000002</v>
      </c>
      <c r="J177" s="40">
        <v>0.52</v>
      </c>
      <c r="K177" s="34">
        <v>44</v>
      </c>
      <c r="L177" s="41">
        <v>12</v>
      </c>
      <c r="M177" s="35">
        <v>4.4000000000000004</v>
      </c>
      <c r="N177" s="40">
        <v>0.42</v>
      </c>
      <c r="O177" s="34">
        <v>44</v>
      </c>
      <c r="P177" s="41">
        <v>12</v>
      </c>
      <c r="Q177" s="35">
        <v>4.4000000000000004</v>
      </c>
      <c r="R177" s="40">
        <v>0.62</v>
      </c>
      <c r="S177" s="34">
        <v>44</v>
      </c>
      <c r="T177" s="41">
        <v>12</v>
      </c>
      <c r="U177" s="35">
        <v>4.4000000000000004</v>
      </c>
      <c r="V177" s="40">
        <v>0.12</v>
      </c>
      <c r="W177" s="34">
        <v>20</v>
      </c>
      <c r="X177" s="41">
        <v>5.93</v>
      </c>
      <c r="Y177" s="35">
        <v>2.2000000000000002</v>
      </c>
      <c r="Z177" s="40">
        <v>0.72</v>
      </c>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row>
    <row r="178" spans="1:54" x14ac:dyDescent="0.35">
      <c r="A178" s="36"/>
      <c r="B178" s="1"/>
      <c r="C178" s="1"/>
      <c r="D178" s="1"/>
      <c r="E178" s="1" t="s">
        <v>240</v>
      </c>
      <c r="F178" s="34">
        <v>0</v>
      </c>
      <c r="G178" s="41">
        <v>0.03</v>
      </c>
      <c r="H178" s="3"/>
      <c r="I178" s="35">
        <v>0</v>
      </c>
      <c r="J178" s="40">
        <v>1</v>
      </c>
      <c r="K178" s="34"/>
      <c r="L178" s="41">
        <v>0.03</v>
      </c>
      <c r="M178" s="35">
        <v>0</v>
      </c>
      <c r="N178" s="40">
        <v>1</v>
      </c>
      <c r="O178" s="34"/>
      <c r="P178" s="41">
        <v>0.03</v>
      </c>
      <c r="Q178" s="35">
        <v>0</v>
      </c>
      <c r="R178" s="40">
        <v>1</v>
      </c>
      <c r="S178" s="34"/>
      <c r="T178" s="41">
        <v>0.03</v>
      </c>
      <c r="U178" s="35">
        <v>0</v>
      </c>
      <c r="V178" s="40">
        <v>1</v>
      </c>
      <c r="W178" s="34"/>
      <c r="X178" s="41">
        <v>0.03</v>
      </c>
      <c r="Y178" s="35">
        <v>0</v>
      </c>
      <c r="Z178" s="40">
        <v>1</v>
      </c>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row>
    <row r="179" spans="1:54" x14ac:dyDescent="0.35">
      <c r="A179" s="36"/>
      <c r="B179" s="1"/>
      <c r="C179" s="1"/>
      <c r="D179" s="1"/>
      <c r="E179" s="1" t="s">
        <v>241</v>
      </c>
      <c r="F179" s="34">
        <v>13</v>
      </c>
      <c r="G179" s="41">
        <v>2.8</v>
      </c>
      <c r="H179" s="3"/>
      <c r="I179" s="35">
        <v>1</v>
      </c>
      <c r="J179" s="40">
        <v>1</v>
      </c>
      <c r="K179" s="34">
        <v>10</v>
      </c>
      <c r="L179" s="41">
        <v>2.8</v>
      </c>
      <c r="M179" s="35">
        <v>1</v>
      </c>
      <c r="N179" s="40">
        <v>1</v>
      </c>
      <c r="O179" s="34">
        <v>10</v>
      </c>
      <c r="P179" s="41">
        <v>2.8</v>
      </c>
      <c r="Q179" s="35">
        <v>1</v>
      </c>
      <c r="R179" s="40">
        <v>1</v>
      </c>
      <c r="S179" s="34">
        <v>10</v>
      </c>
      <c r="T179" s="41">
        <v>2.8</v>
      </c>
      <c r="U179" s="35">
        <v>1</v>
      </c>
      <c r="V179" s="40">
        <v>1</v>
      </c>
      <c r="W179" s="34">
        <v>8</v>
      </c>
      <c r="X179" s="41">
        <v>2.35</v>
      </c>
      <c r="Y179" s="35">
        <v>0.9</v>
      </c>
      <c r="Z179" s="40">
        <v>1</v>
      </c>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row>
    <row r="180" spans="1:54" ht="15" thickBot="1" x14ac:dyDescent="0.4">
      <c r="A180" s="36"/>
      <c r="B180" s="1"/>
      <c r="C180" s="1"/>
      <c r="D180" s="1"/>
      <c r="E180" s="1" t="s">
        <v>242</v>
      </c>
      <c r="F180" s="34">
        <v>20</v>
      </c>
      <c r="G180" s="43">
        <v>4.4000000000000004</v>
      </c>
      <c r="H180" s="3"/>
      <c r="I180" s="35">
        <v>1.6</v>
      </c>
      <c r="J180" s="40">
        <v>1</v>
      </c>
      <c r="K180" s="34">
        <v>16</v>
      </c>
      <c r="L180" s="43">
        <v>4.4000000000000004</v>
      </c>
      <c r="M180" s="35">
        <v>1.6</v>
      </c>
      <c r="N180" s="40">
        <v>1</v>
      </c>
      <c r="O180" s="34">
        <v>16</v>
      </c>
      <c r="P180" s="43">
        <v>4.4000000000000004</v>
      </c>
      <c r="Q180" s="35">
        <v>1.6</v>
      </c>
      <c r="R180" s="40">
        <v>1</v>
      </c>
      <c r="S180" s="34">
        <v>16</v>
      </c>
      <c r="T180" s="43">
        <v>4.4000000000000004</v>
      </c>
      <c r="U180" s="35">
        <v>1.6</v>
      </c>
      <c r="V180" s="40">
        <v>1</v>
      </c>
      <c r="W180" s="34">
        <v>14</v>
      </c>
      <c r="X180" s="43">
        <v>4.0999999999999996</v>
      </c>
      <c r="Y180" s="35">
        <v>1.5</v>
      </c>
      <c r="Z180" s="40">
        <v>1</v>
      </c>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row>
    <row r="181" spans="1:54" ht="15" thickBot="1" x14ac:dyDescent="0.4">
      <c r="A181" s="36"/>
      <c r="B181" s="1"/>
      <c r="C181" s="1"/>
      <c r="D181" s="1"/>
      <c r="E181" s="33" t="s">
        <v>243</v>
      </c>
      <c r="F181" s="34"/>
      <c r="G181" s="3"/>
      <c r="H181" s="3"/>
      <c r="I181" s="35"/>
      <c r="J181" s="1"/>
      <c r="K181" s="34"/>
      <c r="L181" s="3"/>
      <c r="M181" s="35"/>
      <c r="N181" s="1"/>
      <c r="O181" s="34"/>
      <c r="P181" s="3"/>
      <c r="Q181" s="35"/>
      <c r="R181" s="1"/>
      <c r="S181" s="34"/>
      <c r="T181" s="3"/>
      <c r="U181" s="35"/>
      <c r="V181" s="1"/>
      <c r="W181" s="34"/>
      <c r="X181" s="3"/>
      <c r="Y181" s="35"/>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row>
    <row r="182" spans="1:54" ht="15" thickBot="1" x14ac:dyDescent="0.4">
      <c r="A182" s="36" t="s">
        <v>244</v>
      </c>
      <c r="B182" s="13">
        <v>5</v>
      </c>
      <c r="C182" s="1">
        <v>0</v>
      </c>
      <c r="D182" s="1">
        <v>5</v>
      </c>
      <c r="E182" s="1" t="s">
        <v>245</v>
      </c>
      <c r="F182" s="34">
        <v>100</v>
      </c>
      <c r="G182" s="10">
        <v>2.39</v>
      </c>
      <c r="H182" s="3"/>
      <c r="I182" s="35">
        <v>0.9</v>
      </c>
      <c r="J182" s="1"/>
      <c r="K182" s="34">
        <v>100</v>
      </c>
      <c r="L182" s="10">
        <v>2.39</v>
      </c>
      <c r="M182" s="35">
        <v>0.9</v>
      </c>
      <c r="N182" s="1"/>
      <c r="O182" s="34">
        <v>100</v>
      </c>
      <c r="P182" s="10">
        <v>2.39</v>
      </c>
      <c r="Q182" s="35">
        <v>0.9</v>
      </c>
      <c r="R182" s="1"/>
      <c r="S182" s="34">
        <v>100</v>
      </c>
      <c r="T182" s="10">
        <v>2.39</v>
      </c>
      <c r="U182" s="35">
        <v>0.9</v>
      </c>
      <c r="V182" s="1"/>
      <c r="W182" s="34">
        <v>100</v>
      </c>
      <c r="X182" s="10">
        <v>2.39</v>
      </c>
      <c r="Y182" s="35">
        <v>0.9</v>
      </c>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row>
    <row r="183" spans="1:54" ht="15" thickBot="1" x14ac:dyDescent="0.4">
      <c r="A183" s="36"/>
      <c r="B183" s="1"/>
      <c r="C183" s="1"/>
      <c r="D183" s="1"/>
      <c r="E183" s="1" t="s">
        <v>246</v>
      </c>
      <c r="F183" s="36"/>
      <c r="G183" s="59">
        <v>15.3</v>
      </c>
      <c r="H183" s="3"/>
      <c r="I183" s="35">
        <v>5.6</v>
      </c>
      <c r="J183" s="40">
        <v>0.43</v>
      </c>
      <c r="K183" s="36"/>
      <c r="L183" s="59">
        <v>10.199999999999999</v>
      </c>
      <c r="M183" s="35">
        <v>3.7</v>
      </c>
      <c r="N183" s="40">
        <v>0</v>
      </c>
      <c r="O183" s="36"/>
      <c r="P183" s="59">
        <v>7.65</v>
      </c>
      <c r="Q183" s="35">
        <v>2.8</v>
      </c>
      <c r="R183" s="40">
        <v>0.53</v>
      </c>
      <c r="S183" s="36"/>
      <c r="T183" s="59">
        <v>10.199999999999999</v>
      </c>
      <c r="U183" s="35">
        <v>3.7</v>
      </c>
      <c r="V183" s="40">
        <v>0.03</v>
      </c>
      <c r="W183" s="36"/>
      <c r="X183" s="59">
        <v>7.65</v>
      </c>
      <c r="Y183" s="35">
        <v>2.8</v>
      </c>
      <c r="Z183" s="40">
        <v>0.63</v>
      </c>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row>
    <row r="184" spans="1:54" x14ac:dyDescent="0.35">
      <c r="A184" s="32" t="s">
        <v>247</v>
      </c>
      <c r="B184" s="1"/>
      <c r="C184" s="1"/>
      <c r="D184" s="1"/>
      <c r="E184" s="33" t="s">
        <v>248</v>
      </c>
      <c r="F184" s="34"/>
      <c r="G184" s="3"/>
      <c r="H184" s="3"/>
      <c r="I184" s="35"/>
      <c r="J184" s="1"/>
      <c r="K184" s="34"/>
      <c r="L184" s="3"/>
      <c r="M184" s="35"/>
      <c r="N184" s="1"/>
      <c r="O184" s="34"/>
      <c r="P184" s="3"/>
      <c r="Q184" s="35"/>
      <c r="R184" s="1"/>
      <c r="S184" s="34"/>
      <c r="T184" s="3"/>
      <c r="U184" s="35"/>
      <c r="V184" s="1"/>
      <c r="W184" s="34"/>
      <c r="X184" s="3"/>
      <c r="Y184" s="35"/>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row>
    <row r="185" spans="1:54" ht="15" thickBot="1" x14ac:dyDescent="0.4">
      <c r="A185" s="36" t="s">
        <v>249</v>
      </c>
      <c r="B185" s="13">
        <v>31</v>
      </c>
      <c r="C185" s="1">
        <v>0</v>
      </c>
      <c r="D185" s="1">
        <v>31</v>
      </c>
      <c r="E185" s="1" t="s">
        <v>250</v>
      </c>
      <c r="F185" s="34"/>
      <c r="G185" s="37">
        <v>108.6</v>
      </c>
      <c r="H185" s="3"/>
      <c r="I185" s="35">
        <v>39.6</v>
      </c>
      <c r="J185" s="1"/>
      <c r="K185" s="34"/>
      <c r="L185" s="37">
        <v>35.799999999999997</v>
      </c>
      <c r="M185" s="35">
        <v>13.1</v>
      </c>
      <c r="N185" s="1"/>
      <c r="O185" s="34"/>
      <c r="P185" s="37">
        <v>35.6</v>
      </c>
      <c r="Q185" s="35">
        <v>13</v>
      </c>
      <c r="R185" s="1"/>
      <c r="S185" s="34"/>
      <c r="T185" s="37">
        <v>35.799999999999997</v>
      </c>
      <c r="U185" s="35">
        <v>13.1</v>
      </c>
      <c r="V185" s="1"/>
      <c r="W185" s="34"/>
      <c r="X185" s="37">
        <v>35.6</v>
      </c>
      <c r="Y185" s="35">
        <v>13</v>
      </c>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row>
    <row r="186" spans="1:54" x14ac:dyDescent="0.35">
      <c r="A186" s="36"/>
      <c r="B186" s="1"/>
      <c r="C186" s="1"/>
      <c r="D186" s="1"/>
      <c r="E186" s="1" t="s">
        <v>251</v>
      </c>
      <c r="F186" s="34"/>
      <c r="G186" s="39">
        <v>74</v>
      </c>
      <c r="H186" s="3"/>
      <c r="I186" s="35">
        <v>27</v>
      </c>
      <c r="J186" s="40">
        <v>0.24</v>
      </c>
      <c r="K186" s="34"/>
      <c r="L186" s="39">
        <v>18.5</v>
      </c>
      <c r="M186" s="35">
        <v>6.8</v>
      </c>
      <c r="N186" s="40">
        <v>0.14000000000000001</v>
      </c>
      <c r="O186" s="34"/>
      <c r="P186" s="39">
        <v>18.5</v>
      </c>
      <c r="Q186" s="35">
        <v>6.8</v>
      </c>
      <c r="R186" s="40">
        <v>0.34</v>
      </c>
      <c r="S186" s="34"/>
      <c r="T186" s="39">
        <v>18.5</v>
      </c>
      <c r="U186" s="35">
        <v>6.8</v>
      </c>
      <c r="V186" s="40">
        <v>0.04</v>
      </c>
      <c r="W186" s="34"/>
      <c r="X186" s="39">
        <v>18.5</v>
      </c>
      <c r="Y186" s="35">
        <v>6.8</v>
      </c>
      <c r="Z186" s="40">
        <v>0.44</v>
      </c>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row>
    <row r="187" spans="1:54" x14ac:dyDescent="0.35">
      <c r="A187" s="36"/>
      <c r="B187" s="1"/>
      <c r="C187" s="1"/>
      <c r="D187" s="1"/>
      <c r="E187" s="1" t="s">
        <v>252</v>
      </c>
      <c r="F187" s="34"/>
      <c r="G187" s="41">
        <v>2.9</v>
      </c>
      <c r="H187" s="3"/>
      <c r="I187" s="35">
        <v>1.1000000000000001</v>
      </c>
      <c r="J187" s="40">
        <v>0.24</v>
      </c>
      <c r="K187" s="34"/>
      <c r="L187" s="41">
        <v>0.7</v>
      </c>
      <c r="M187" s="35">
        <v>0.3</v>
      </c>
      <c r="N187" s="40">
        <v>0.14000000000000001</v>
      </c>
      <c r="O187" s="34"/>
      <c r="P187" s="41">
        <v>0.7</v>
      </c>
      <c r="Q187" s="35">
        <v>0.3</v>
      </c>
      <c r="R187" s="40">
        <v>0.34</v>
      </c>
      <c r="S187" s="34"/>
      <c r="T187" s="41">
        <v>0.7</v>
      </c>
      <c r="U187" s="35">
        <v>0.3</v>
      </c>
      <c r="V187" s="40">
        <v>0.04</v>
      </c>
      <c r="W187" s="34"/>
      <c r="X187" s="41">
        <v>0.7</v>
      </c>
      <c r="Y187" s="35">
        <v>0.3</v>
      </c>
      <c r="Z187" s="40">
        <v>0.44</v>
      </c>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row>
    <row r="188" spans="1:54" ht="15" thickBot="1" x14ac:dyDescent="0.4">
      <c r="A188" s="36"/>
      <c r="B188" s="1"/>
      <c r="C188" s="1"/>
      <c r="D188" s="1"/>
      <c r="E188" s="1" t="s">
        <v>253</v>
      </c>
      <c r="F188" s="34"/>
      <c r="G188" s="43">
        <v>1</v>
      </c>
      <c r="H188" s="3"/>
      <c r="I188" s="35">
        <v>0.4</v>
      </c>
      <c r="J188" s="40">
        <v>0.61</v>
      </c>
      <c r="K188" s="34"/>
      <c r="L188" s="43">
        <v>1</v>
      </c>
      <c r="M188" s="35">
        <v>0.4</v>
      </c>
      <c r="N188" s="40">
        <v>0.51</v>
      </c>
      <c r="O188" s="34"/>
      <c r="P188" s="43">
        <v>1</v>
      </c>
      <c r="Q188" s="35">
        <v>0.4</v>
      </c>
      <c r="R188" s="40">
        <v>0.71</v>
      </c>
      <c r="S188" s="34"/>
      <c r="T188" s="43">
        <v>1</v>
      </c>
      <c r="U188" s="35">
        <v>0.4</v>
      </c>
      <c r="V188" s="40">
        <v>0.21</v>
      </c>
      <c r="W188" s="34"/>
      <c r="X188" s="43">
        <v>1</v>
      </c>
      <c r="Y188" s="35">
        <v>0.4</v>
      </c>
      <c r="Z188" s="40">
        <v>0.81</v>
      </c>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row>
    <row r="189" spans="1:54" x14ac:dyDescent="0.35">
      <c r="A189" s="66" t="s">
        <v>254</v>
      </c>
      <c r="B189" s="28"/>
      <c r="C189" s="28"/>
      <c r="D189" s="28"/>
      <c r="E189" s="28"/>
      <c r="F189" s="67"/>
      <c r="G189" s="68"/>
      <c r="H189" s="68"/>
      <c r="I189" s="69"/>
      <c r="J189" s="28"/>
      <c r="K189" s="67"/>
      <c r="L189" s="68"/>
      <c r="M189" s="69"/>
      <c r="N189" s="28"/>
      <c r="O189" s="67"/>
      <c r="P189" s="68"/>
      <c r="Q189" s="69"/>
      <c r="R189" s="28"/>
      <c r="S189" s="67"/>
      <c r="T189" s="68"/>
      <c r="U189" s="69"/>
      <c r="V189" s="28"/>
      <c r="W189" s="67"/>
      <c r="X189" s="68"/>
      <c r="Y189" s="69"/>
      <c r="Z189" s="28"/>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row>
    <row r="190" spans="1:54" x14ac:dyDescent="0.35">
      <c r="A190" s="36"/>
      <c r="B190" s="1"/>
      <c r="C190" s="1"/>
      <c r="D190" s="1"/>
      <c r="E190" s="33" t="s">
        <v>255</v>
      </c>
      <c r="F190" s="34"/>
      <c r="G190" s="3"/>
      <c r="H190" s="3"/>
      <c r="I190" s="35"/>
      <c r="J190" s="1"/>
      <c r="K190" s="34"/>
      <c r="L190" s="3"/>
      <c r="M190" s="35"/>
      <c r="N190" s="1"/>
      <c r="O190" s="34"/>
      <c r="P190" s="3"/>
      <c r="Q190" s="35"/>
      <c r="R190" s="1"/>
      <c r="S190" s="34"/>
      <c r="T190" s="3"/>
      <c r="U190" s="35"/>
      <c r="V190" s="1"/>
      <c r="W190" s="34"/>
      <c r="X190" s="3"/>
      <c r="Y190" s="35"/>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row>
    <row r="191" spans="1:54" x14ac:dyDescent="0.35">
      <c r="A191" s="36" t="s">
        <v>256</v>
      </c>
      <c r="B191" s="13">
        <v>15</v>
      </c>
      <c r="C191" s="1"/>
      <c r="D191" s="1"/>
      <c r="E191" s="1" t="s">
        <v>257</v>
      </c>
      <c r="F191" s="34">
        <v>89</v>
      </c>
      <c r="G191" s="37">
        <v>20.3</v>
      </c>
      <c r="H191" s="3"/>
      <c r="I191" s="35">
        <v>7.4</v>
      </c>
      <c r="J191" s="1"/>
      <c r="K191" s="34">
        <v>88</v>
      </c>
      <c r="L191" s="37">
        <v>13.5</v>
      </c>
      <c r="M191" s="35">
        <v>4.9000000000000004</v>
      </c>
      <c r="N191" s="1"/>
      <c r="O191" s="34">
        <v>88</v>
      </c>
      <c r="P191" s="37">
        <v>13.5</v>
      </c>
      <c r="Q191" s="35">
        <v>4.9000000000000004</v>
      </c>
      <c r="R191" s="1"/>
      <c r="S191" s="34">
        <v>88</v>
      </c>
      <c r="T191" s="37">
        <v>13.5</v>
      </c>
      <c r="U191" s="35">
        <v>4.9000000000000004</v>
      </c>
      <c r="V191" s="1"/>
      <c r="W191" s="34">
        <v>88</v>
      </c>
      <c r="X191" s="37">
        <v>13.5</v>
      </c>
      <c r="Y191" s="35">
        <v>4.9000000000000004</v>
      </c>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row>
    <row r="192" spans="1:54" x14ac:dyDescent="0.35">
      <c r="A192" s="36"/>
      <c r="B192" s="13"/>
      <c r="C192" s="1"/>
      <c r="D192" s="1"/>
      <c r="E192" s="1" t="s">
        <v>258</v>
      </c>
      <c r="F192" s="34"/>
      <c r="G192" s="37">
        <v>3.5</v>
      </c>
      <c r="H192" s="3"/>
      <c r="I192" s="35"/>
      <c r="J192" s="1"/>
      <c r="K192" s="34"/>
      <c r="L192" s="37">
        <v>2.2999999999999998</v>
      </c>
      <c r="M192" s="35"/>
      <c r="N192" s="1"/>
      <c r="O192" s="34"/>
      <c r="P192" s="37">
        <v>2.2999999999999998</v>
      </c>
      <c r="Q192" s="35"/>
      <c r="R192" s="1"/>
      <c r="S192" s="34"/>
      <c r="T192" s="37">
        <v>2.2999999999999998</v>
      </c>
      <c r="U192" s="35"/>
      <c r="V192" s="1"/>
      <c r="W192" s="34"/>
      <c r="X192" s="37">
        <v>2.2999999999999998</v>
      </c>
      <c r="Y192" s="35"/>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row>
    <row r="193" spans="1:54" x14ac:dyDescent="0.35">
      <c r="A193" s="36"/>
      <c r="B193" s="13"/>
      <c r="C193" s="1"/>
      <c r="D193" s="1"/>
      <c r="E193" s="1" t="s">
        <v>259</v>
      </c>
      <c r="F193" s="34"/>
      <c r="G193" s="37">
        <v>2.7</v>
      </c>
      <c r="H193" s="3"/>
      <c r="I193" s="35"/>
      <c r="J193" s="1"/>
      <c r="K193" s="34"/>
      <c r="L193" s="37">
        <v>1.8</v>
      </c>
      <c r="M193" s="35"/>
      <c r="N193" s="1"/>
      <c r="O193" s="34"/>
      <c r="P193" s="37">
        <v>1.8</v>
      </c>
      <c r="Q193" s="35"/>
      <c r="R193" s="1"/>
      <c r="S193" s="34"/>
      <c r="T193" s="37">
        <v>1.8</v>
      </c>
      <c r="U193" s="35"/>
      <c r="V193" s="1"/>
      <c r="W193" s="34"/>
      <c r="X193" s="37">
        <v>1.8</v>
      </c>
      <c r="Y193" s="35"/>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row>
    <row r="194" spans="1:54" ht="15" thickBot="1" x14ac:dyDescent="0.4">
      <c r="A194" s="36"/>
      <c r="B194" s="13"/>
      <c r="C194" s="1"/>
      <c r="D194" s="1"/>
      <c r="E194" s="1" t="s">
        <v>260</v>
      </c>
      <c r="F194" s="34"/>
      <c r="G194" s="37">
        <v>1.4</v>
      </c>
      <c r="H194" s="3"/>
      <c r="I194" s="35"/>
      <c r="J194" s="1"/>
      <c r="K194" s="34"/>
      <c r="L194" s="37">
        <v>0.9</v>
      </c>
      <c r="M194" s="35"/>
      <c r="N194" s="1"/>
      <c r="O194" s="34"/>
      <c r="P194" s="37">
        <v>0.9</v>
      </c>
      <c r="Q194" s="35"/>
      <c r="R194" s="1"/>
      <c r="S194" s="34"/>
      <c r="T194" s="37">
        <v>0.9</v>
      </c>
      <c r="U194" s="35"/>
      <c r="V194" s="1"/>
      <c r="W194" s="34"/>
      <c r="X194" s="37">
        <v>0.9</v>
      </c>
      <c r="Y194" s="35"/>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row>
    <row r="195" spans="1:54" x14ac:dyDescent="0.35">
      <c r="A195" s="36"/>
      <c r="B195" s="1"/>
      <c r="C195" s="1"/>
      <c r="D195" s="1"/>
      <c r="E195" s="1" t="s">
        <v>261</v>
      </c>
      <c r="F195" s="34">
        <v>40</v>
      </c>
      <c r="G195" s="39">
        <v>67.400000000000006</v>
      </c>
      <c r="H195" s="3"/>
      <c r="I195" s="35">
        <v>24.6</v>
      </c>
      <c r="J195" s="40">
        <v>1</v>
      </c>
      <c r="K195" s="34">
        <v>40</v>
      </c>
      <c r="L195" s="39">
        <v>44.9</v>
      </c>
      <c r="M195" s="35">
        <v>16.399999999999999</v>
      </c>
      <c r="N195" s="40">
        <v>1</v>
      </c>
      <c r="O195" s="34">
        <v>40</v>
      </c>
      <c r="P195" s="39">
        <v>44.9</v>
      </c>
      <c r="Q195" s="35">
        <v>16.399999999999999</v>
      </c>
      <c r="R195" s="40">
        <v>1</v>
      </c>
      <c r="S195" s="34">
        <v>40</v>
      </c>
      <c r="T195" s="39">
        <v>44.9</v>
      </c>
      <c r="U195" s="35">
        <v>16.399999999999999</v>
      </c>
      <c r="V195" s="40">
        <v>0.9</v>
      </c>
      <c r="W195" s="34">
        <v>40</v>
      </c>
      <c r="X195" s="39">
        <v>44.9</v>
      </c>
      <c r="Y195" s="35">
        <v>16.399999999999999</v>
      </c>
      <c r="Z195" s="40">
        <v>1</v>
      </c>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row>
    <row r="196" spans="1:54" x14ac:dyDescent="0.35">
      <c r="A196" s="36"/>
      <c r="B196" s="1"/>
      <c r="C196" s="1"/>
      <c r="D196" s="1"/>
      <c r="E196" s="1" t="s">
        <v>262</v>
      </c>
      <c r="F196" s="34">
        <v>31</v>
      </c>
      <c r="G196" s="41">
        <v>125.5</v>
      </c>
      <c r="H196" s="3"/>
      <c r="I196" s="35">
        <v>45.8</v>
      </c>
      <c r="J196" s="40">
        <v>0.04</v>
      </c>
      <c r="K196" s="34">
        <v>31</v>
      </c>
      <c r="L196" s="41">
        <v>83.7</v>
      </c>
      <c r="M196" s="35">
        <v>30.5</v>
      </c>
      <c r="N196" s="40">
        <v>0</v>
      </c>
      <c r="O196" s="34">
        <v>31</v>
      </c>
      <c r="P196" s="41">
        <v>83.7</v>
      </c>
      <c r="Q196" s="35">
        <v>30.5</v>
      </c>
      <c r="R196" s="40">
        <v>0.14000000000000001</v>
      </c>
      <c r="S196" s="34">
        <v>31</v>
      </c>
      <c r="T196" s="41">
        <v>83.7</v>
      </c>
      <c r="U196" s="35">
        <v>30.5</v>
      </c>
      <c r="V196" s="40">
        <v>0</v>
      </c>
      <c r="W196" s="34">
        <v>31</v>
      </c>
      <c r="X196" s="41">
        <v>83.7</v>
      </c>
      <c r="Y196" s="35">
        <v>30.5</v>
      </c>
      <c r="Z196" s="40">
        <v>0.24</v>
      </c>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row>
    <row r="197" spans="1:54" x14ac:dyDescent="0.35">
      <c r="A197" s="36"/>
      <c r="B197" s="1"/>
      <c r="C197" s="1"/>
      <c r="D197" s="1"/>
      <c r="E197" s="1" t="s">
        <v>263</v>
      </c>
      <c r="F197" s="34">
        <v>3</v>
      </c>
      <c r="G197" s="41">
        <v>6.9</v>
      </c>
      <c r="H197" s="3"/>
      <c r="I197" s="35">
        <v>2.5</v>
      </c>
      <c r="J197" s="40">
        <v>0.85</v>
      </c>
      <c r="K197" s="34">
        <v>2</v>
      </c>
      <c r="L197" s="41">
        <v>4.5999999999999996</v>
      </c>
      <c r="M197" s="35">
        <v>1.7</v>
      </c>
      <c r="N197" s="40">
        <v>0.75</v>
      </c>
      <c r="O197" s="34">
        <v>2</v>
      </c>
      <c r="P197" s="41">
        <v>4.5999999999999996</v>
      </c>
      <c r="Q197" s="35">
        <v>1.7</v>
      </c>
      <c r="R197" s="40">
        <v>0.95</v>
      </c>
      <c r="S197" s="34">
        <v>2</v>
      </c>
      <c r="T197" s="41">
        <v>4.5999999999999996</v>
      </c>
      <c r="U197" s="35">
        <v>1.7</v>
      </c>
      <c r="V197" s="40">
        <v>0.65</v>
      </c>
      <c r="W197" s="34">
        <v>2</v>
      </c>
      <c r="X197" s="41">
        <v>4.5999999999999996</v>
      </c>
      <c r="Y197" s="35">
        <v>1.7</v>
      </c>
      <c r="Z197" s="40">
        <v>0.99</v>
      </c>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row>
    <row r="198" spans="1:54" ht="15" thickBot="1" x14ac:dyDescent="0.4">
      <c r="A198" s="36"/>
      <c r="B198" s="1"/>
      <c r="C198" s="1"/>
      <c r="D198" s="1"/>
      <c r="E198" s="1" t="s">
        <v>264</v>
      </c>
      <c r="F198" s="34">
        <v>16</v>
      </c>
      <c r="G198" s="43">
        <v>7.9</v>
      </c>
      <c r="H198" s="3"/>
      <c r="I198" s="35">
        <v>2.9</v>
      </c>
      <c r="J198" s="40">
        <v>0.22</v>
      </c>
      <c r="K198" s="34">
        <v>16</v>
      </c>
      <c r="L198" s="43">
        <v>5.3</v>
      </c>
      <c r="M198" s="35">
        <v>1.9</v>
      </c>
      <c r="N198" s="40">
        <v>0.12</v>
      </c>
      <c r="O198" s="34">
        <v>16</v>
      </c>
      <c r="P198" s="43">
        <v>5.3</v>
      </c>
      <c r="Q198" s="35">
        <v>1.9</v>
      </c>
      <c r="R198" s="40">
        <v>0.32</v>
      </c>
      <c r="S198" s="34">
        <v>16</v>
      </c>
      <c r="T198" s="43">
        <v>5.3</v>
      </c>
      <c r="U198" s="35">
        <v>1.9</v>
      </c>
      <c r="V198" s="40">
        <v>0.02</v>
      </c>
      <c r="W198" s="34">
        <v>16</v>
      </c>
      <c r="X198" s="43">
        <v>5.3</v>
      </c>
      <c r="Y198" s="35">
        <v>1.9</v>
      </c>
      <c r="Z198" s="40">
        <v>0.42</v>
      </c>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row>
    <row r="199" spans="1:54" ht="15" thickBot="1" x14ac:dyDescent="0.4">
      <c r="A199" s="36" t="s">
        <v>265</v>
      </c>
      <c r="B199" s="1"/>
      <c r="C199" s="1"/>
      <c r="D199" s="1"/>
      <c r="E199" s="33" t="s">
        <v>266</v>
      </c>
      <c r="F199" s="34"/>
      <c r="G199" s="3"/>
      <c r="H199" s="3"/>
      <c r="I199" s="35"/>
      <c r="J199" s="1"/>
      <c r="K199" s="34"/>
      <c r="L199" s="3"/>
      <c r="M199" s="35"/>
      <c r="N199" s="1"/>
      <c r="O199" s="34"/>
      <c r="P199" s="3"/>
      <c r="Q199" s="35"/>
      <c r="R199" s="1"/>
      <c r="S199" s="34"/>
      <c r="T199" s="3"/>
      <c r="U199" s="35"/>
      <c r="V199" s="1"/>
      <c r="W199" s="34"/>
      <c r="X199" s="3"/>
      <c r="Y199" s="35"/>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row>
    <row r="200" spans="1:54" x14ac:dyDescent="0.35">
      <c r="A200" s="36"/>
      <c r="B200" s="1"/>
      <c r="C200" s="1"/>
      <c r="D200" s="1"/>
      <c r="E200" s="1" t="s">
        <v>267</v>
      </c>
      <c r="F200" s="34"/>
      <c r="G200" s="39">
        <v>20.5</v>
      </c>
      <c r="H200" s="3"/>
      <c r="I200" s="35">
        <v>7.5</v>
      </c>
      <c r="J200" s="40">
        <v>1</v>
      </c>
      <c r="K200" s="34"/>
      <c r="L200" s="39">
        <v>10.25</v>
      </c>
      <c r="M200" s="35">
        <v>3.7</v>
      </c>
      <c r="N200" s="40">
        <v>1</v>
      </c>
      <c r="O200" s="34"/>
      <c r="P200" s="39">
        <v>10.25</v>
      </c>
      <c r="Q200" s="35">
        <v>3.7</v>
      </c>
      <c r="R200" s="40">
        <v>1</v>
      </c>
      <c r="S200" s="34"/>
      <c r="T200" s="39">
        <v>10.25</v>
      </c>
      <c r="U200" s="35">
        <v>3.7</v>
      </c>
      <c r="V200" s="40">
        <v>1</v>
      </c>
      <c r="W200" s="34"/>
      <c r="X200" s="39">
        <v>10.25</v>
      </c>
      <c r="Y200" s="35">
        <v>3.7</v>
      </c>
      <c r="Z200" s="40">
        <v>1</v>
      </c>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row>
    <row r="201" spans="1:54" x14ac:dyDescent="0.35">
      <c r="A201" s="36"/>
      <c r="B201" s="1"/>
      <c r="C201" s="1"/>
      <c r="D201" s="1"/>
      <c r="E201" s="1" t="s">
        <v>268</v>
      </c>
      <c r="F201" s="34"/>
      <c r="G201" s="41">
        <v>1.1000000000000001</v>
      </c>
      <c r="H201" s="3"/>
      <c r="I201" s="35">
        <v>0.4</v>
      </c>
      <c r="J201" s="40">
        <v>1</v>
      </c>
      <c r="K201" s="34"/>
      <c r="L201" s="41">
        <v>0.55000000000000004</v>
      </c>
      <c r="M201" s="35">
        <v>0.2</v>
      </c>
      <c r="N201" s="70">
        <v>1</v>
      </c>
      <c r="O201" s="34"/>
      <c r="P201" s="41">
        <v>0.55000000000000004</v>
      </c>
      <c r="Q201" s="35">
        <v>0.2</v>
      </c>
      <c r="R201" s="40">
        <v>1</v>
      </c>
      <c r="S201" s="34"/>
      <c r="T201" s="41">
        <v>0.55000000000000004</v>
      </c>
      <c r="U201" s="35">
        <v>0.2</v>
      </c>
      <c r="V201" s="40">
        <v>1</v>
      </c>
      <c r="W201" s="34"/>
      <c r="X201" s="41">
        <v>0.55000000000000004</v>
      </c>
      <c r="Y201" s="35">
        <v>0.2</v>
      </c>
      <c r="Z201" s="40">
        <v>1</v>
      </c>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row>
    <row r="202" spans="1:54" x14ac:dyDescent="0.35">
      <c r="A202" s="36"/>
      <c r="B202" s="1"/>
      <c r="C202" s="1"/>
      <c r="D202" s="1"/>
      <c r="E202" s="1" t="s">
        <v>269</v>
      </c>
      <c r="F202" s="34"/>
      <c r="G202" s="41">
        <v>6.3</v>
      </c>
      <c r="H202" s="3"/>
      <c r="I202" s="35">
        <v>2.2999999999999998</v>
      </c>
      <c r="J202" s="40">
        <v>1</v>
      </c>
      <c r="K202" s="34"/>
      <c r="L202" s="41">
        <v>3.15</v>
      </c>
      <c r="M202" s="35">
        <v>1.1000000000000001</v>
      </c>
      <c r="N202" s="40">
        <v>1</v>
      </c>
      <c r="O202" s="34"/>
      <c r="P202" s="41">
        <v>3.15</v>
      </c>
      <c r="Q202" s="35">
        <v>1.1000000000000001</v>
      </c>
      <c r="R202" s="40">
        <v>1</v>
      </c>
      <c r="S202" s="34"/>
      <c r="T202" s="41">
        <v>3.15</v>
      </c>
      <c r="U202" s="35">
        <v>1.1000000000000001</v>
      </c>
      <c r="V202" s="40">
        <v>1</v>
      </c>
      <c r="W202" s="34"/>
      <c r="X202" s="41">
        <v>3.15</v>
      </c>
      <c r="Y202" s="35">
        <v>1.1000000000000001</v>
      </c>
      <c r="Z202" s="40">
        <v>1</v>
      </c>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row>
    <row r="203" spans="1:54" x14ac:dyDescent="0.35">
      <c r="A203" s="36"/>
      <c r="B203" s="1"/>
      <c r="C203" s="1"/>
      <c r="D203" s="1"/>
      <c r="E203" s="1" t="s">
        <v>270</v>
      </c>
      <c r="F203" s="34"/>
      <c r="G203" s="41">
        <v>21</v>
      </c>
      <c r="H203" s="3"/>
      <c r="I203" s="35">
        <v>7.7</v>
      </c>
      <c r="J203" s="1"/>
      <c r="K203" s="34"/>
      <c r="L203" s="41">
        <v>10.5</v>
      </c>
      <c r="M203" s="35">
        <v>3.8</v>
      </c>
      <c r="N203" s="40">
        <v>1</v>
      </c>
      <c r="O203" s="34"/>
      <c r="P203" s="41">
        <v>10.5</v>
      </c>
      <c r="Q203" s="35">
        <v>3.8</v>
      </c>
      <c r="R203" s="40">
        <v>1</v>
      </c>
      <c r="S203" s="34"/>
      <c r="T203" s="41">
        <v>10.5</v>
      </c>
      <c r="U203" s="35">
        <v>3.8</v>
      </c>
      <c r="V203" s="40">
        <v>1</v>
      </c>
      <c r="W203" s="34"/>
      <c r="X203" s="41">
        <v>10.5</v>
      </c>
      <c r="Y203" s="35">
        <v>3.8</v>
      </c>
      <c r="Z203" s="40">
        <v>1</v>
      </c>
      <c r="AA203" s="1"/>
      <c r="AB203" s="54"/>
      <c r="AC203" s="54"/>
      <c r="AD203" s="54"/>
      <c r="AE203" s="54"/>
      <c r="AF203" s="54"/>
      <c r="AG203" s="54"/>
      <c r="AH203" s="1"/>
      <c r="AI203" s="1"/>
      <c r="AJ203" s="1"/>
      <c r="AK203" s="1"/>
      <c r="AL203" s="1"/>
      <c r="AM203" s="1"/>
      <c r="AN203" s="1"/>
      <c r="AO203" s="1"/>
      <c r="AP203" s="1"/>
      <c r="AQ203" s="1"/>
      <c r="AR203" s="1"/>
      <c r="AS203" s="1"/>
      <c r="AT203" s="1"/>
      <c r="AU203" s="1"/>
      <c r="AV203" s="1"/>
      <c r="AW203" s="1"/>
      <c r="AX203" s="1"/>
      <c r="AY203" s="1"/>
      <c r="AZ203" s="1"/>
      <c r="BA203" s="1"/>
      <c r="BB203" s="1"/>
    </row>
    <row r="204" spans="1:54" x14ac:dyDescent="0.35">
      <c r="A204" s="36"/>
      <c r="B204" s="1"/>
      <c r="C204" s="1"/>
      <c r="D204" s="1"/>
      <c r="E204" s="1" t="s">
        <v>271</v>
      </c>
      <c r="F204" s="34"/>
      <c r="G204" s="52">
        <v>21</v>
      </c>
      <c r="H204" s="1"/>
      <c r="I204" s="35">
        <v>7.7</v>
      </c>
      <c r="J204" s="40">
        <v>1</v>
      </c>
      <c r="K204" s="34"/>
      <c r="L204" s="52">
        <v>10.5</v>
      </c>
      <c r="M204" s="35">
        <v>3.8</v>
      </c>
      <c r="N204" s="40">
        <v>1</v>
      </c>
      <c r="O204" s="34"/>
      <c r="P204" s="52">
        <v>10.5</v>
      </c>
      <c r="Q204" s="35">
        <v>3.8</v>
      </c>
      <c r="R204" s="40">
        <v>1</v>
      </c>
      <c r="S204" s="34"/>
      <c r="T204" s="52">
        <v>10.5</v>
      </c>
      <c r="U204" s="35">
        <v>3.8</v>
      </c>
      <c r="V204" s="40">
        <v>1</v>
      </c>
      <c r="W204" s="34"/>
      <c r="X204" s="52">
        <v>10.5</v>
      </c>
      <c r="Y204" s="35">
        <v>3.8</v>
      </c>
      <c r="Z204" s="40">
        <v>1</v>
      </c>
      <c r="AA204" s="1"/>
      <c r="AB204" s="1"/>
      <c r="AC204" s="1"/>
      <c r="AD204" s="1"/>
      <c r="AE204" s="1"/>
      <c r="AF204" s="1"/>
      <c r="AG204" s="42"/>
      <c r="AH204" s="1"/>
      <c r="AI204" s="1"/>
      <c r="AJ204" s="1"/>
      <c r="AK204" s="1"/>
      <c r="AL204" s="1"/>
      <c r="AM204" s="1"/>
      <c r="AN204" s="1"/>
      <c r="AO204" s="1"/>
      <c r="AP204" s="1"/>
      <c r="AQ204" s="1"/>
      <c r="AR204" s="1"/>
      <c r="AS204" s="1"/>
      <c r="AT204" s="1"/>
      <c r="AU204" s="1"/>
      <c r="AV204" s="1"/>
      <c r="AW204" s="1"/>
      <c r="AX204" s="1"/>
      <c r="AY204" s="1"/>
      <c r="AZ204" s="1"/>
      <c r="BA204" s="1"/>
      <c r="BB204" s="1"/>
    </row>
    <row r="205" spans="1:54" ht="15" thickBot="1" x14ac:dyDescent="0.4">
      <c r="A205" s="36"/>
      <c r="B205" s="1"/>
      <c r="C205" s="1"/>
      <c r="D205" s="1"/>
      <c r="E205" s="1" t="s">
        <v>272</v>
      </c>
      <c r="F205" s="34"/>
      <c r="G205" s="43">
        <v>1.3</v>
      </c>
      <c r="H205" s="3"/>
      <c r="I205" s="35">
        <v>0.5</v>
      </c>
      <c r="J205" s="40">
        <v>1</v>
      </c>
      <c r="K205" s="34"/>
      <c r="L205" s="43">
        <v>0.65</v>
      </c>
      <c r="M205" s="35">
        <v>0.2</v>
      </c>
      <c r="N205" s="40">
        <v>1</v>
      </c>
      <c r="O205" s="34"/>
      <c r="P205" s="43">
        <v>0.65</v>
      </c>
      <c r="Q205" s="35">
        <v>0.2</v>
      </c>
      <c r="R205" s="40">
        <v>1</v>
      </c>
      <c r="S205" s="34"/>
      <c r="T205" s="43">
        <v>0.65</v>
      </c>
      <c r="U205" s="35">
        <v>0.2</v>
      </c>
      <c r="V205" s="40">
        <v>1</v>
      </c>
      <c r="W205" s="34"/>
      <c r="X205" s="43">
        <v>0.65</v>
      </c>
      <c r="Y205" s="35">
        <v>0.2</v>
      </c>
      <c r="Z205" s="40">
        <v>1</v>
      </c>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row>
    <row r="206" spans="1:54" x14ac:dyDescent="0.35">
      <c r="A206" s="36"/>
      <c r="B206" s="1"/>
      <c r="C206" s="1"/>
      <c r="D206" s="1"/>
      <c r="E206" s="33" t="s">
        <v>273</v>
      </c>
      <c r="F206" s="34"/>
      <c r="G206" s="3"/>
      <c r="H206" s="3"/>
      <c r="I206" s="35"/>
      <c r="J206" s="1"/>
      <c r="K206" s="34"/>
      <c r="L206" s="3"/>
      <c r="M206" s="35"/>
      <c r="N206" s="1"/>
      <c r="O206" s="34"/>
      <c r="P206" s="3"/>
      <c r="Q206" s="35"/>
      <c r="R206" s="1"/>
      <c r="S206" s="34"/>
      <c r="T206" s="3"/>
      <c r="U206" s="35"/>
      <c r="V206" s="1"/>
      <c r="W206" s="34"/>
      <c r="X206" s="3"/>
      <c r="Y206" s="35"/>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row>
    <row r="207" spans="1:54" ht="15" thickBot="1" x14ac:dyDescent="0.4">
      <c r="A207" s="36" t="s">
        <v>274</v>
      </c>
      <c r="B207" s="1"/>
      <c r="C207" s="1"/>
      <c r="D207" s="1"/>
      <c r="E207" s="1" t="s">
        <v>275</v>
      </c>
      <c r="F207" s="71">
        <v>100</v>
      </c>
      <c r="G207" s="37">
        <v>3.02</v>
      </c>
      <c r="H207" s="3"/>
      <c r="I207" s="35"/>
      <c r="J207" s="1"/>
      <c r="K207" s="71">
        <v>100</v>
      </c>
      <c r="L207" s="37">
        <v>3.02</v>
      </c>
      <c r="M207" s="35">
        <v>1.1000000000000001</v>
      </c>
      <c r="N207" s="1"/>
      <c r="O207" s="71">
        <v>100</v>
      </c>
      <c r="P207" s="37">
        <v>3.02</v>
      </c>
      <c r="Q207" s="35">
        <v>1.1000000000000001</v>
      </c>
      <c r="R207" s="1"/>
      <c r="S207" s="71">
        <v>100</v>
      </c>
      <c r="T207" s="37">
        <v>3.02</v>
      </c>
      <c r="U207" s="35">
        <v>1.1000000000000001</v>
      </c>
      <c r="V207" s="1"/>
      <c r="W207" s="71">
        <v>100</v>
      </c>
      <c r="X207" s="37">
        <v>3.02</v>
      </c>
      <c r="Y207" s="35">
        <v>1.1000000000000001</v>
      </c>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row>
    <row r="208" spans="1:54" x14ac:dyDescent="0.35">
      <c r="A208" s="36"/>
      <c r="B208" s="1"/>
      <c r="C208" s="1"/>
      <c r="D208" s="1"/>
      <c r="E208" s="1" t="s">
        <v>276</v>
      </c>
      <c r="F208" s="34">
        <v>13</v>
      </c>
      <c r="G208" s="39">
        <v>0.4</v>
      </c>
      <c r="H208" s="3"/>
      <c r="I208" s="35">
        <v>0.1</v>
      </c>
      <c r="J208" s="40">
        <v>1</v>
      </c>
      <c r="K208" s="34">
        <v>13</v>
      </c>
      <c r="L208" s="39">
        <v>0.4</v>
      </c>
      <c r="M208" s="35">
        <v>0.1</v>
      </c>
      <c r="N208" s="40">
        <v>1</v>
      </c>
      <c r="O208" s="34">
        <v>13</v>
      </c>
      <c r="P208" s="39">
        <v>0.4</v>
      </c>
      <c r="Q208" s="35">
        <v>0.1</v>
      </c>
      <c r="R208" s="40">
        <v>1</v>
      </c>
      <c r="S208" s="34">
        <v>13</v>
      </c>
      <c r="T208" s="39">
        <v>0.4</v>
      </c>
      <c r="U208" s="35">
        <v>0.1</v>
      </c>
      <c r="V208" s="40">
        <v>1</v>
      </c>
      <c r="W208" s="34">
        <v>13</v>
      </c>
      <c r="X208" s="39">
        <v>0.4</v>
      </c>
      <c r="Y208" s="35">
        <v>0.1</v>
      </c>
      <c r="Z208" s="40">
        <v>1</v>
      </c>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row>
    <row r="209" spans="1:54" x14ac:dyDescent="0.35">
      <c r="A209" s="36"/>
      <c r="B209" s="1"/>
      <c r="C209" s="1"/>
      <c r="D209" s="1"/>
      <c r="E209" s="1" t="s">
        <v>277</v>
      </c>
      <c r="F209" s="34">
        <v>17</v>
      </c>
      <c r="G209" s="41">
        <v>0.5</v>
      </c>
      <c r="H209" s="3"/>
      <c r="I209" s="35">
        <v>0.2</v>
      </c>
      <c r="J209" s="40">
        <v>1</v>
      </c>
      <c r="K209" s="34">
        <v>17</v>
      </c>
      <c r="L209" s="41">
        <v>0.5</v>
      </c>
      <c r="M209" s="35">
        <v>0.2</v>
      </c>
      <c r="N209" s="40">
        <v>1</v>
      </c>
      <c r="O209" s="34">
        <v>17</v>
      </c>
      <c r="P209" s="41">
        <v>0.5</v>
      </c>
      <c r="Q209" s="35">
        <v>0.2</v>
      </c>
      <c r="R209" s="40">
        <v>1</v>
      </c>
      <c r="S209" s="34">
        <v>17</v>
      </c>
      <c r="T209" s="41">
        <v>0.5</v>
      </c>
      <c r="U209" s="35">
        <v>0.2</v>
      </c>
      <c r="V209" s="40">
        <v>1</v>
      </c>
      <c r="W209" s="34">
        <v>17</v>
      </c>
      <c r="X209" s="41">
        <v>0.5</v>
      </c>
      <c r="Y209" s="35">
        <v>0.2</v>
      </c>
      <c r="Z209" s="40">
        <v>1</v>
      </c>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row>
    <row r="210" spans="1:54" x14ac:dyDescent="0.35">
      <c r="A210" s="36"/>
      <c r="B210" s="1"/>
      <c r="C210" s="1"/>
      <c r="D210" s="1"/>
      <c r="E210" s="1" t="s">
        <v>278</v>
      </c>
      <c r="F210" s="34">
        <v>1</v>
      </c>
      <c r="G210" s="41">
        <v>0.02</v>
      </c>
      <c r="H210" s="3"/>
      <c r="I210" s="35">
        <v>0</v>
      </c>
      <c r="J210" s="40">
        <v>1</v>
      </c>
      <c r="K210" s="34">
        <v>1</v>
      </c>
      <c r="L210" s="41">
        <v>0.02</v>
      </c>
      <c r="M210" s="35">
        <v>0</v>
      </c>
      <c r="N210" s="40">
        <v>1</v>
      </c>
      <c r="O210" s="34">
        <v>1</v>
      </c>
      <c r="P210" s="41">
        <v>0.02</v>
      </c>
      <c r="Q210" s="35">
        <v>0</v>
      </c>
      <c r="R210" s="40">
        <v>1</v>
      </c>
      <c r="S210" s="34">
        <v>1</v>
      </c>
      <c r="T210" s="41">
        <v>0.02</v>
      </c>
      <c r="U210" s="35">
        <v>0</v>
      </c>
      <c r="V210" s="40">
        <v>1</v>
      </c>
      <c r="W210" s="34">
        <v>1</v>
      </c>
      <c r="X210" s="41">
        <v>0.02</v>
      </c>
      <c r="Y210" s="35">
        <v>0</v>
      </c>
      <c r="Z210" s="40">
        <v>1</v>
      </c>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row>
    <row r="211" spans="1:54" ht="15" thickBot="1" x14ac:dyDescent="0.4">
      <c r="A211" s="36"/>
      <c r="B211" s="1"/>
      <c r="C211" s="1"/>
      <c r="D211" s="1"/>
      <c r="E211" s="1" t="s">
        <v>279</v>
      </c>
      <c r="F211" s="34">
        <v>70</v>
      </c>
      <c r="G211" s="43">
        <v>2.1</v>
      </c>
      <c r="H211" s="3"/>
      <c r="I211" s="35">
        <v>0.8</v>
      </c>
      <c r="J211" s="40">
        <v>0</v>
      </c>
      <c r="K211" s="34">
        <v>70</v>
      </c>
      <c r="L211" s="43">
        <v>2.1</v>
      </c>
      <c r="M211" s="35">
        <v>0.8</v>
      </c>
      <c r="N211" s="40">
        <v>0</v>
      </c>
      <c r="O211" s="34">
        <v>70</v>
      </c>
      <c r="P211" s="43">
        <v>2.1</v>
      </c>
      <c r="Q211" s="35">
        <v>0.8</v>
      </c>
      <c r="R211" s="40">
        <v>0.1</v>
      </c>
      <c r="S211" s="34">
        <v>70</v>
      </c>
      <c r="T211" s="43">
        <v>2.1</v>
      </c>
      <c r="U211" s="35">
        <v>0.8</v>
      </c>
      <c r="V211" s="40">
        <v>0</v>
      </c>
      <c r="W211" s="34">
        <v>70</v>
      </c>
      <c r="X211" s="43">
        <v>2.1</v>
      </c>
      <c r="Y211" s="35">
        <v>0.8</v>
      </c>
      <c r="Z211" s="40">
        <v>0.2</v>
      </c>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row>
    <row r="212" spans="1:54" ht="15" thickBot="1" x14ac:dyDescent="0.4">
      <c r="A212" s="36" t="s">
        <v>280</v>
      </c>
      <c r="B212" s="1" t="s">
        <v>281</v>
      </c>
      <c r="C212" s="1"/>
      <c r="D212" s="1"/>
      <c r="E212" s="33" t="s">
        <v>282</v>
      </c>
      <c r="F212" s="34"/>
      <c r="G212" s="3"/>
      <c r="H212" s="3"/>
      <c r="I212" s="35"/>
      <c r="J212" s="75"/>
      <c r="K212" s="34"/>
      <c r="L212" s="3"/>
      <c r="M212" s="35"/>
      <c r="N212" s="1"/>
      <c r="O212" s="34"/>
      <c r="P212" s="3"/>
      <c r="Q212" s="35"/>
      <c r="R212" s="1"/>
      <c r="S212" s="34"/>
      <c r="T212" s="3"/>
      <c r="U212" s="35"/>
      <c r="V212" s="1"/>
      <c r="W212" s="34"/>
      <c r="X212" s="3"/>
      <c r="Y212" s="35"/>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row>
    <row r="213" spans="1:54" x14ac:dyDescent="0.35">
      <c r="A213" s="36"/>
      <c r="B213" s="1"/>
      <c r="C213" s="1"/>
      <c r="D213" s="1"/>
      <c r="E213" s="1" t="s">
        <v>283</v>
      </c>
      <c r="F213" s="34"/>
      <c r="G213" s="39">
        <v>0.56000000000000005</v>
      </c>
      <c r="H213" s="3"/>
      <c r="I213" s="35">
        <v>0.2</v>
      </c>
      <c r="J213" s="40">
        <v>1</v>
      </c>
      <c r="K213" s="2"/>
      <c r="L213" s="39">
        <v>0.56000000000000005</v>
      </c>
      <c r="M213" s="35">
        <v>0.2</v>
      </c>
      <c r="N213" s="40">
        <v>1</v>
      </c>
      <c r="O213" s="34"/>
      <c r="P213" s="39">
        <v>0.56000000000000005</v>
      </c>
      <c r="Q213" s="35">
        <v>0.2</v>
      </c>
      <c r="R213" s="40">
        <v>1</v>
      </c>
      <c r="S213" s="34"/>
      <c r="T213" s="39">
        <v>0.56000000000000005</v>
      </c>
      <c r="U213" s="35">
        <v>0.2</v>
      </c>
      <c r="V213" s="40">
        <v>1</v>
      </c>
      <c r="W213" s="34"/>
      <c r="X213" s="39">
        <v>0.56000000000000005</v>
      </c>
      <c r="Y213" s="35">
        <v>0.2</v>
      </c>
      <c r="Z213" s="40">
        <v>1</v>
      </c>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row>
    <row r="214" spans="1:54" ht="15" thickBot="1" x14ac:dyDescent="0.4">
      <c r="A214" s="36"/>
      <c r="B214" s="1"/>
      <c r="C214" s="1"/>
      <c r="D214" s="1"/>
      <c r="E214" s="1" t="s">
        <v>280</v>
      </c>
      <c r="F214" s="34"/>
      <c r="G214" s="43">
        <v>19.8</v>
      </c>
      <c r="H214" s="3"/>
      <c r="I214" s="35">
        <v>7.2</v>
      </c>
      <c r="J214" s="40">
        <v>1</v>
      </c>
      <c r="K214" s="2"/>
      <c r="L214" s="43">
        <v>19.8</v>
      </c>
      <c r="M214" s="35">
        <v>7.2</v>
      </c>
      <c r="N214" s="40">
        <v>1</v>
      </c>
      <c r="O214" s="34"/>
      <c r="P214" s="43">
        <v>19.8</v>
      </c>
      <c r="Q214" s="35">
        <v>7.2</v>
      </c>
      <c r="R214" s="40">
        <v>1</v>
      </c>
      <c r="S214" s="34"/>
      <c r="T214" s="43">
        <v>19.8</v>
      </c>
      <c r="U214" s="35">
        <v>7.2</v>
      </c>
      <c r="V214" s="40">
        <v>1</v>
      </c>
      <c r="W214" s="34"/>
      <c r="X214" s="43">
        <v>19.8</v>
      </c>
      <c r="Y214" s="35">
        <v>7.2</v>
      </c>
      <c r="Z214" s="40">
        <v>1</v>
      </c>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row>
    <row r="215" spans="1:54" ht="15" thickBot="1" x14ac:dyDescent="0.4">
      <c r="A215" s="36" t="s">
        <v>284</v>
      </c>
      <c r="B215" s="1"/>
      <c r="C215" s="1"/>
      <c r="D215" s="1"/>
      <c r="E215" s="33" t="s">
        <v>285</v>
      </c>
      <c r="F215" s="34"/>
      <c r="G215" s="3"/>
      <c r="H215" s="3"/>
      <c r="I215" s="35"/>
      <c r="J215" s="1"/>
      <c r="K215" s="34"/>
      <c r="L215" s="3"/>
      <c r="M215" s="35"/>
      <c r="N215" s="1"/>
      <c r="O215" s="34"/>
      <c r="P215" s="3"/>
      <c r="Q215" s="35"/>
      <c r="R215" s="1"/>
      <c r="S215" s="34"/>
      <c r="T215" s="3"/>
      <c r="U215" s="35"/>
      <c r="V215" s="1"/>
      <c r="W215" s="34"/>
      <c r="X215" s="3"/>
      <c r="Y215" s="35"/>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row>
    <row r="216" spans="1:54" x14ac:dyDescent="0.35">
      <c r="A216" s="36"/>
      <c r="B216" s="1"/>
      <c r="C216" s="1"/>
      <c r="D216" s="1"/>
      <c r="E216" s="1" t="s">
        <v>286</v>
      </c>
      <c r="F216" s="34"/>
      <c r="G216" s="39">
        <v>3.9</v>
      </c>
      <c r="H216" s="3"/>
      <c r="I216" s="35">
        <v>1.4</v>
      </c>
      <c r="J216" s="40">
        <v>0.06</v>
      </c>
      <c r="K216" s="34"/>
      <c r="L216" s="39">
        <v>3.9</v>
      </c>
      <c r="M216" s="35">
        <v>1.4</v>
      </c>
      <c r="N216" s="40">
        <v>0.06</v>
      </c>
      <c r="O216" s="34"/>
      <c r="P216" s="39">
        <v>3.9</v>
      </c>
      <c r="Q216" s="35">
        <v>1.4</v>
      </c>
      <c r="R216" s="40">
        <v>0.06</v>
      </c>
      <c r="S216" s="34"/>
      <c r="T216" s="39">
        <v>3.9</v>
      </c>
      <c r="U216" s="35">
        <v>1.4</v>
      </c>
      <c r="V216" s="40">
        <v>0.06</v>
      </c>
      <c r="W216" s="34"/>
      <c r="X216" s="39">
        <v>3.9</v>
      </c>
      <c r="Y216" s="35">
        <v>1.4</v>
      </c>
      <c r="Z216" s="40">
        <v>0.06</v>
      </c>
      <c r="AA216" s="1"/>
      <c r="AB216" s="1"/>
      <c r="AC216" s="1"/>
      <c r="AD216" s="1"/>
      <c r="AE216" s="1"/>
      <c r="AF216" s="1"/>
      <c r="AG216" s="94"/>
      <c r="AH216" s="1"/>
      <c r="AI216" s="1"/>
      <c r="AJ216" s="1"/>
      <c r="AK216" s="1"/>
      <c r="AL216" s="1"/>
      <c r="AM216" s="1"/>
      <c r="AN216" s="1"/>
      <c r="AO216" s="1"/>
      <c r="AP216" s="1"/>
      <c r="AQ216" s="1"/>
      <c r="AR216" s="1"/>
      <c r="AS216" s="1"/>
      <c r="AT216" s="1"/>
      <c r="AU216" s="1"/>
      <c r="AV216" s="1"/>
      <c r="AW216" s="1"/>
      <c r="AX216" s="1"/>
      <c r="AY216" s="1"/>
      <c r="AZ216" s="1"/>
      <c r="BA216" s="1"/>
      <c r="BB216" s="1"/>
    </row>
    <row r="217" spans="1:54" x14ac:dyDescent="0.35">
      <c r="A217" s="36"/>
      <c r="B217" s="1"/>
      <c r="C217" s="1"/>
      <c r="D217" s="1"/>
      <c r="E217" s="1" t="s">
        <v>287</v>
      </c>
      <c r="F217" s="34"/>
      <c r="G217" s="41">
        <v>1.2</v>
      </c>
      <c r="H217" s="3"/>
      <c r="I217" s="35">
        <v>0.4</v>
      </c>
      <c r="J217" s="40">
        <v>0</v>
      </c>
      <c r="K217" s="34"/>
      <c r="L217" s="41">
        <v>1.2</v>
      </c>
      <c r="M217" s="35">
        <v>0.4</v>
      </c>
      <c r="N217" s="40">
        <v>0</v>
      </c>
      <c r="O217" s="34"/>
      <c r="P217" s="41">
        <v>1.2</v>
      </c>
      <c r="Q217" s="35">
        <v>0.4</v>
      </c>
      <c r="R217" s="40">
        <v>0</v>
      </c>
      <c r="S217" s="34"/>
      <c r="T217" s="41">
        <v>1.2</v>
      </c>
      <c r="U217" s="35">
        <v>0.4</v>
      </c>
      <c r="V217" s="40">
        <v>0</v>
      </c>
      <c r="W217" s="34"/>
      <c r="X217" s="41">
        <v>1.2</v>
      </c>
      <c r="Y217" s="35">
        <v>0.4</v>
      </c>
      <c r="Z217" s="40">
        <v>0</v>
      </c>
      <c r="AA217" s="1"/>
      <c r="AB217" s="1"/>
      <c r="AC217" s="1"/>
      <c r="AD217" s="1"/>
      <c r="AE217" s="1"/>
      <c r="AF217" s="1"/>
      <c r="AG217" s="42"/>
      <c r="AH217" s="1"/>
      <c r="AI217" s="1"/>
      <c r="AJ217" s="1"/>
      <c r="AK217" s="1"/>
      <c r="AL217" s="1"/>
      <c r="AM217" s="1"/>
      <c r="AN217" s="1"/>
      <c r="AO217" s="1"/>
      <c r="AP217" s="1"/>
      <c r="AQ217" s="1"/>
      <c r="AR217" s="1"/>
      <c r="AS217" s="1"/>
      <c r="AT217" s="1"/>
      <c r="AU217" s="1"/>
      <c r="AV217" s="1"/>
      <c r="AW217" s="1"/>
      <c r="AX217" s="1"/>
      <c r="AY217" s="1"/>
      <c r="AZ217" s="1"/>
      <c r="BA217" s="1"/>
      <c r="BB217" s="1"/>
    </row>
    <row r="218" spans="1:54" x14ac:dyDescent="0.35">
      <c r="A218" s="36"/>
      <c r="B218" s="1"/>
      <c r="C218" s="1"/>
      <c r="D218" s="1"/>
      <c r="E218" s="1" t="s">
        <v>288</v>
      </c>
      <c r="F218" s="34"/>
      <c r="G218" s="41">
        <v>0.1</v>
      </c>
      <c r="H218" s="3"/>
      <c r="I218" s="35">
        <v>0</v>
      </c>
      <c r="J218" s="40">
        <v>0.06</v>
      </c>
      <c r="K218" s="34"/>
      <c r="L218" s="41">
        <v>0.1</v>
      </c>
      <c r="M218" s="35">
        <v>0</v>
      </c>
      <c r="N218" s="40">
        <v>0.06</v>
      </c>
      <c r="O218" s="34"/>
      <c r="P218" s="41">
        <v>0.1</v>
      </c>
      <c r="Q218" s="35">
        <v>0</v>
      </c>
      <c r="R218" s="40">
        <v>0.06</v>
      </c>
      <c r="S218" s="34"/>
      <c r="T218" s="41">
        <v>0.1</v>
      </c>
      <c r="U218" s="35">
        <v>0</v>
      </c>
      <c r="V218" s="40">
        <v>0.06</v>
      </c>
      <c r="W218" s="34"/>
      <c r="X218" s="41">
        <v>0.1</v>
      </c>
      <c r="Y218" s="35">
        <v>0</v>
      </c>
      <c r="Z218" s="40">
        <v>0.06</v>
      </c>
      <c r="AA218" s="1"/>
      <c r="AB218" s="1"/>
      <c r="AC218" s="1"/>
      <c r="AD218" s="1"/>
      <c r="AE218" s="1"/>
      <c r="AF218" s="1"/>
      <c r="AG218" s="42"/>
      <c r="AH218" s="1"/>
      <c r="AI218" s="1"/>
      <c r="AJ218" s="1"/>
      <c r="AK218" s="1"/>
      <c r="AL218" s="1"/>
      <c r="AM218" s="1"/>
      <c r="AN218" s="1"/>
      <c r="AO218" s="1"/>
      <c r="AP218" s="1"/>
      <c r="AQ218" s="1"/>
      <c r="AR218" s="1"/>
      <c r="AS218" s="1"/>
      <c r="AT218" s="1"/>
      <c r="AU218" s="1"/>
      <c r="AV218" s="1"/>
      <c r="AW218" s="1"/>
      <c r="AX218" s="1"/>
      <c r="AY218" s="1"/>
      <c r="AZ218" s="1"/>
      <c r="BA218" s="1"/>
      <c r="BB218" s="1"/>
    </row>
    <row r="219" spans="1:54" x14ac:dyDescent="0.35">
      <c r="A219" s="36"/>
      <c r="B219" s="1"/>
      <c r="C219" s="1"/>
      <c r="D219" s="1"/>
      <c r="E219" s="1" t="s">
        <v>289</v>
      </c>
      <c r="F219" s="34"/>
      <c r="G219" s="41">
        <v>3.9</v>
      </c>
      <c r="H219" s="3"/>
      <c r="I219" s="35">
        <v>1.4</v>
      </c>
      <c r="J219" s="40">
        <v>0</v>
      </c>
      <c r="K219" s="34"/>
      <c r="L219" s="41">
        <v>3.9</v>
      </c>
      <c r="M219" s="35">
        <v>1.4</v>
      </c>
      <c r="N219" s="40">
        <v>0</v>
      </c>
      <c r="O219" s="34"/>
      <c r="P219" s="41">
        <v>3.9</v>
      </c>
      <c r="Q219" s="35">
        <v>1.4</v>
      </c>
      <c r="R219" s="40">
        <v>0</v>
      </c>
      <c r="S219" s="34"/>
      <c r="T219" s="41">
        <v>7.8</v>
      </c>
      <c r="U219" s="35">
        <v>2.9</v>
      </c>
      <c r="V219" s="40">
        <v>0</v>
      </c>
      <c r="W219" s="34"/>
      <c r="X219" s="41">
        <v>3.9</v>
      </c>
      <c r="Y219" s="35">
        <v>1.4</v>
      </c>
      <c r="Z219" s="40">
        <v>0</v>
      </c>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row>
    <row r="220" spans="1:54" ht="15" thickBot="1" x14ac:dyDescent="0.4">
      <c r="A220" s="36"/>
      <c r="B220" s="1"/>
      <c r="C220" s="1"/>
      <c r="D220" s="1"/>
      <c r="E220" s="1" t="s">
        <v>290</v>
      </c>
      <c r="F220" s="34"/>
      <c r="G220" s="43">
        <v>0</v>
      </c>
      <c r="H220" s="3"/>
      <c r="I220" s="35">
        <v>0</v>
      </c>
      <c r="J220" s="40">
        <v>0</v>
      </c>
      <c r="K220" s="34"/>
      <c r="L220" s="43">
        <v>0</v>
      </c>
      <c r="M220" s="35">
        <v>0</v>
      </c>
      <c r="N220" s="40">
        <v>0</v>
      </c>
      <c r="O220" s="34"/>
      <c r="P220" s="43">
        <v>0</v>
      </c>
      <c r="Q220" s="35">
        <v>0</v>
      </c>
      <c r="R220" s="40">
        <v>0</v>
      </c>
      <c r="S220" s="34"/>
      <c r="T220" s="43">
        <v>4.2</v>
      </c>
      <c r="U220" s="35">
        <v>1.5</v>
      </c>
      <c r="V220" s="40">
        <v>0</v>
      </c>
      <c r="W220" s="34"/>
      <c r="X220" s="43">
        <v>0</v>
      </c>
      <c r="Y220" s="35">
        <v>0</v>
      </c>
      <c r="Z220" s="40">
        <v>0</v>
      </c>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row>
    <row r="221" spans="1:54" ht="15" thickBot="1" x14ac:dyDescent="0.4">
      <c r="A221" s="36" t="s">
        <v>291</v>
      </c>
      <c r="B221" s="1"/>
      <c r="C221" s="1"/>
      <c r="D221" s="33" t="s">
        <v>292</v>
      </c>
      <c r="E221" s="33" t="s">
        <v>293</v>
      </c>
      <c r="F221" s="34"/>
      <c r="G221" s="3"/>
      <c r="H221" s="3"/>
      <c r="I221" s="35"/>
      <c r="J221" s="1"/>
      <c r="K221" s="34"/>
      <c r="L221" s="3"/>
      <c r="M221" s="35"/>
      <c r="N221" s="1"/>
      <c r="O221" s="34"/>
      <c r="P221" s="3"/>
      <c r="Q221" s="35"/>
      <c r="R221" s="1"/>
      <c r="S221" s="34"/>
      <c r="T221" s="3"/>
      <c r="U221" s="35"/>
      <c r="V221" s="1"/>
      <c r="W221" s="34"/>
      <c r="X221" s="3"/>
      <c r="Y221" s="35"/>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row>
    <row r="222" spans="1:54" x14ac:dyDescent="0.35">
      <c r="A222" s="36"/>
      <c r="B222" s="1"/>
      <c r="C222" s="1"/>
      <c r="D222" s="1" t="s">
        <v>294</v>
      </c>
      <c r="E222" s="1" t="s">
        <v>295</v>
      </c>
      <c r="F222" s="34"/>
      <c r="G222" s="39">
        <v>0</v>
      </c>
      <c r="H222" s="3"/>
      <c r="I222" s="35">
        <v>0</v>
      </c>
      <c r="J222" s="40">
        <v>0.05</v>
      </c>
      <c r="K222" s="34"/>
      <c r="L222" s="72">
        <v>38</v>
      </c>
      <c r="M222" s="35">
        <v>14</v>
      </c>
      <c r="N222" s="40">
        <v>0</v>
      </c>
      <c r="O222" s="34"/>
      <c r="P222" s="39">
        <v>10</v>
      </c>
      <c r="Q222" s="35">
        <v>3.7</v>
      </c>
      <c r="R222" s="40">
        <v>0.15</v>
      </c>
      <c r="S222" s="34"/>
      <c r="T222" s="39">
        <v>0</v>
      </c>
      <c r="U222" s="35">
        <v>0</v>
      </c>
      <c r="V222" s="40">
        <v>0</v>
      </c>
      <c r="W222" s="34"/>
      <c r="X222" s="39">
        <v>0</v>
      </c>
      <c r="Y222" s="35">
        <v>0</v>
      </c>
      <c r="Z222" s="40">
        <v>0.25</v>
      </c>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row>
    <row r="223" spans="1:54" x14ac:dyDescent="0.35">
      <c r="A223" s="36"/>
      <c r="B223" s="1"/>
      <c r="C223" s="1"/>
      <c r="D223" s="1" t="s">
        <v>294</v>
      </c>
      <c r="E223" s="1" t="s">
        <v>296</v>
      </c>
      <c r="F223" s="34"/>
      <c r="G223" s="41">
        <v>0</v>
      </c>
      <c r="H223" s="3"/>
      <c r="I223" s="35">
        <v>0</v>
      </c>
      <c r="J223" s="40">
        <v>1</v>
      </c>
      <c r="K223" s="34"/>
      <c r="L223" s="41">
        <v>38</v>
      </c>
      <c r="M223" s="35">
        <v>14</v>
      </c>
      <c r="N223" s="40">
        <v>1</v>
      </c>
      <c r="O223" s="34"/>
      <c r="P223" s="52">
        <v>30</v>
      </c>
      <c r="Q223" s="35">
        <v>11</v>
      </c>
      <c r="R223" s="40">
        <v>1</v>
      </c>
      <c r="S223" s="34"/>
      <c r="T223" s="41">
        <v>0</v>
      </c>
      <c r="U223" s="35">
        <v>0</v>
      </c>
      <c r="V223" s="40">
        <v>1</v>
      </c>
      <c r="W223" s="34"/>
      <c r="X223" s="41">
        <v>46</v>
      </c>
      <c r="Y223" s="35">
        <v>16.600000000000001</v>
      </c>
      <c r="Z223" s="40">
        <v>1</v>
      </c>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row>
    <row r="224" spans="1:54" x14ac:dyDescent="0.35">
      <c r="A224" s="36"/>
      <c r="B224" s="1"/>
      <c r="C224" s="1"/>
      <c r="D224" s="1" t="s">
        <v>294</v>
      </c>
      <c r="E224" s="1" t="s">
        <v>297</v>
      </c>
      <c r="F224" s="34"/>
      <c r="G224" s="41">
        <v>0</v>
      </c>
      <c r="H224" s="3"/>
      <c r="I224" s="35">
        <v>0</v>
      </c>
      <c r="J224" s="40">
        <v>0.22</v>
      </c>
      <c r="K224" s="34"/>
      <c r="L224" s="41">
        <v>0</v>
      </c>
      <c r="M224" s="35">
        <v>0</v>
      </c>
      <c r="N224" s="40">
        <v>0.12</v>
      </c>
      <c r="O224" s="34"/>
      <c r="P224" s="41">
        <v>10</v>
      </c>
      <c r="Q224" s="35">
        <v>3.7</v>
      </c>
      <c r="R224" s="40">
        <v>0.32</v>
      </c>
      <c r="S224" s="34"/>
      <c r="T224" s="41">
        <v>0</v>
      </c>
      <c r="U224" s="35">
        <v>0</v>
      </c>
      <c r="V224" s="40">
        <v>0.02</v>
      </c>
      <c r="W224" s="34"/>
      <c r="X224" s="41">
        <v>0</v>
      </c>
      <c r="Y224" s="35">
        <v>0</v>
      </c>
      <c r="Z224" s="40">
        <v>0.42</v>
      </c>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row>
    <row r="225" spans="1:54" x14ac:dyDescent="0.35">
      <c r="A225" s="36"/>
      <c r="B225" s="1"/>
      <c r="C225" s="1"/>
      <c r="D225" s="1" t="s">
        <v>294</v>
      </c>
      <c r="E225" s="1" t="s">
        <v>298</v>
      </c>
      <c r="F225" s="34"/>
      <c r="G225" s="41">
        <v>0</v>
      </c>
      <c r="H225" s="3"/>
      <c r="I225" s="35">
        <v>0</v>
      </c>
      <c r="J225" s="40">
        <v>0.01</v>
      </c>
      <c r="K225" s="34"/>
      <c r="L225" s="41">
        <v>120</v>
      </c>
      <c r="M225" s="35">
        <v>43.8</v>
      </c>
      <c r="N225" s="40">
        <v>0</v>
      </c>
      <c r="O225" s="34"/>
      <c r="P225" s="41">
        <v>0</v>
      </c>
      <c r="Q225" s="35">
        <v>0</v>
      </c>
      <c r="R225" s="40">
        <v>0.11</v>
      </c>
      <c r="S225" s="34"/>
      <c r="T225" s="41">
        <v>0</v>
      </c>
      <c r="U225" s="35">
        <v>0</v>
      </c>
      <c r="V225" s="40">
        <v>0.01</v>
      </c>
      <c r="W225" s="34"/>
      <c r="X225" s="41">
        <v>120</v>
      </c>
      <c r="Y225" s="35">
        <v>43.8</v>
      </c>
      <c r="Z225" s="40">
        <v>0.21</v>
      </c>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row>
    <row r="226" spans="1:54" x14ac:dyDescent="0.35">
      <c r="A226" s="36"/>
      <c r="B226" s="1"/>
      <c r="C226" s="1"/>
      <c r="D226" s="1" t="s">
        <v>299</v>
      </c>
      <c r="E226" s="1" t="s">
        <v>300</v>
      </c>
      <c r="F226" s="34"/>
      <c r="G226" s="41">
        <v>0</v>
      </c>
      <c r="H226" s="3"/>
      <c r="I226" s="35">
        <v>0</v>
      </c>
      <c r="J226" s="40">
        <v>0.24</v>
      </c>
      <c r="K226" s="34"/>
      <c r="L226" s="41">
        <v>0</v>
      </c>
      <c r="M226" s="35">
        <v>0</v>
      </c>
      <c r="N226" s="40">
        <v>0.14000000000000001</v>
      </c>
      <c r="O226" s="34"/>
      <c r="P226" s="41">
        <v>60</v>
      </c>
      <c r="Q226" s="35">
        <v>21.9</v>
      </c>
      <c r="R226" s="40">
        <v>0.34</v>
      </c>
      <c r="S226" s="34"/>
      <c r="T226" s="41">
        <v>0</v>
      </c>
      <c r="U226" s="35">
        <v>0</v>
      </c>
      <c r="V226" s="40">
        <v>0.04</v>
      </c>
      <c r="W226" s="34"/>
      <c r="X226" s="41">
        <v>0</v>
      </c>
      <c r="Y226" s="35">
        <v>0</v>
      </c>
      <c r="Z226" s="40">
        <v>0.44</v>
      </c>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row>
    <row r="227" spans="1:54" x14ac:dyDescent="0.35">
      <c r="A227" s="36"/>
      <c r="B227" s="1"/>
      <c r="C227" s="1"/>
      <c r="D227" s="1" t="s">
        <v>299</v>
      </c>
      <c r="E227" s="1" t="s">
        <v>301</v>
      </c>
      <c r="F227" s="34"/>
      <c r="G227" s="41">
        <v>0</v>
      </c>
      <c r="H227" s="3"/>
      <c r="I227" s="35">
        <v>0</v>
      </c>
      <c r="J227" s="40">
        <v>0.24</v>
      </c>
      <c r="K227" s="34"/>
      <c r="L227" s="41">
        <v>0</v>
      </c>
      <c r="M227" s="35">
        <v>0</v>
      </c>
      <c r="N227" s="40">
        <v>0.14000000000000001</v>
      </c>
      <c r="O227" s="34"/>
      <c r="P227" s="41">
        <v>150</v>
      </c>
      <c r="Q227" s="35">
        <v>54.8</v>
      </c>
      <c r="R227" s="40">
        <v>0.34</v>
      </c>
      <c r="S227" s="34"/>
      <c r="T227" s="41">
        <v>0</v>
      </c>
      <c r="U227" s="35">
        <v>0</v>
      </c>
      <c r="V227" s="40">
        <v>0.04</v>
      </c>
      <c r="W227" s="34"/>
      <c r="X227" s="41">
        <v>0</v>
      </c>
      <c r="Y227" s="35">
        <v>0</v>
      </c>
      <c r="Z227" s="40">
        <v>0.44</v>
      </c>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row>
    <row r="228" spans="1:54" x14ac:dyDescent="0.35">
      <c r="A228" s="36"/>
      <c r="B228" s="1"/>
      <c r="C228" s="1"/>
      <c r="D228" s="1" t="s">
        <v>294</v>
      </c>
      <c r="E228" s="1" t="s">
        <v>302</v>
      </c>
      <c r="F228" s="34"/>
      <c r="G228" s="41">
        <v>0</v>
      </c>
      <c r="H228" s="3"/>
      <c r="I228" s="35">
        <v>0</v>
      </c>
      <c r="J228" s="40">
        <v>0.22</v>
      </c>
      <c r="K228" s="34"/>
      <c r="L228" s="41">
        <v>0</v>
      </c>
      <c r="M228" s="35">
        <v>0</v>
      </c>
      <c r="N228" s="40">
        <v>0.12</v>
      </c>
      <c r="O228" s="34"/>
      <c r="P228" s="41">
        <v>10</v>
      </c>
      <c r="Q228" s="35">
        <v>3.7</v>
      </c>
      <c r="R228" s="40">
        <v>0.32</v>
      </c>
      <c r="S228" s="34"/>
      <c r="T228" s="41">
        <v>0</v>
      </c>
      <c r="U228" s="35">
        <v>0</v>
      </c>
      <c r="V228" s="40">
        <v>0.02</v>
      </c>
      <c r="W228" s="34"/>
      <c r="X228" s="41">
        <v>0</v>
      </c>
      <c r="Y228" s="35">
        <v>0</v>
      </c>
      <c r="Z228" s="40">
        <v>0.42</v>
      </c>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row>
    <row r="229" spans="1:54" x14ac:dyDescent="0.35">
      <c r="A229" s="36"/>
      <c r="B229" s="1"/>
      <c r="C229" s="1"/>
      <c r="D229" s="1" t="s">
        <v>294</v>
      </c>
      <c r="E229" s="1" t="s">
        <v>303</v>
      </c>
      <c r="F229" s="34"/>
      <c r="G229" s="41">
        <v>0</v>
      </c>
      <c r="H229" s="3"/>
      <c r="I229" s="35">
        <v>0</v>
      </c>
      <c r="J229" s="40">
        <v>0</v>
      </c>
      <c r="K229" s="34"/>
      <c r="L229" s="41">
        <v>0</v>
      </c>
      <c r="M229" s="35">
        <v>0</v>
      </c>
      <c r="N229" s="40">
        <v>0</v>
      </c>
      <c r="O229" s="34"/>
      <c r="P229" s="41">
        <v>0</v>
      </c>
      <c r="Q229" s="35">
        <v>0</v>
      </c>
      <c r="R229" s="40">
        <v>0.1</v>
      </c>
      <c r="S229" s="34"/>
      <c r="T229" s="41">
        <v>10</v>
      </c>
      <c r="U229" s="35">
        <v>3.7</v>
      </c>
      <c r="V229" s="40">
        <v>0</v>
      </c>
      <c r="W229" s="34"/>
      <c r="X229" s="41">
        <v>0</v>
      </c>
      <c r="Y229" s="35">
        <v>0</v>
      </c>
      <c r="Z229" s="40">
        <v>0.2</v>
      </c>
      <c r="AA229" s="1"/>
      <c r="AB229" s="1"/>
      <c r="AC229" s="1"/>
      <c r="AD229" s="1"/>
      <c r="AE229" s="1"/>
      <c r="AF229" s="1"/>
      <c r="AG229" s="42"/>
      <c r="AH229" s="1"/>
      <c r="AI229" s="1"/>
      <c r="AJ229" s="1"/>
      <c r="AK229" s="1"/>
      <c r="AL229" s="1"/>
      <c r="AM229" s="1"/>
      <c r="AN229" s="1"/>
      <c r="AO229" s="1"/>
      <c r="AP229" s="1"/>
      <c r="AQ229" s="1"/>
      <c r="AR229" s="1"/>
      <c r="AS229" s="1"/>
      <c r="AT229" s="1"/>
      <c r="AU229" s="1"/>
      <c r="AV229" s="1"/>
      <c r="AW229" s="1"/>
      <c r="AX229" s="1"/>
      <c r="AY229" s="1"/>
      <c r="AZ229" s="1"/>
      <c r="BA229" s="1"/>
      <c r="BB229" s="1"/>
    </row>
    <row r="230" spans="1:54" x14ac:dyDescent="0.35">
      <c r="A230" s="36"/>
      <c r="B230" s="1"/>
      <c r="C230" s="1"/>
      <c r="D230" s="1" t="s">
        <v>294</v>
      </c>
      <c r="E230" s="1" t="s">
        <v>304</v>
      </c>
      <c r="F230" s="34"/>
      <c r="G230" s="41">
        <v>0</v>
      </c>
      <c r="H230" s="3"/>
      <c r="I230" s="35">
        <v>0</v>
      </c>
      <c r="J230" s="40">
        <v>1</v>
      </c>
      <c r="K230" s="34"/>
      <c r="L230" s="41">
        <v>0</v>
      </c>
      <c r="M230" s="35">
        <v>0</v>
      </c>
      <c r="N230" s="40">
        <v>1</v>
      </c>
      <c r="O230" s="34"/>
      <c r="P230" s="41">
        <v>0</v>
      </c>
      <c r="Q230" s="35">
        <v>0</v>
      </c>
      <c r="R230" s="40">
        <v>1</v>
      </c>
      <c r="S230" s="34"/>
      <c r="T230" s="41">
        <v>0</v>
      </c>
      <c r="U230" s="35">
        <v>0</v>
      </c>
      <c r="V230" s="40">
        <v>1</v>
      </c>
      <c r="W230" s="34"/>
      <c r="X230" s="41">
        <v>10</v>
      </c>
      <c r="Y230" s="35">
        <v>3.7</v>
      </c>
      <c r="Z230" s="40">
        <v>1</v>
      </c>
      <c r="AA230" s="1"/>
      <c r="AB230" s="1"/>
      <c r="AC230" s="1"/>
      <c r="AD230" s="1"/>
      <c r="AE230" s="1"/>
      <c r="AF230" s="1"/>
      <c r="AG230" s="1"/>
      <c r="AH230" s="42"/>
      <c r="AI230" s="1"/>
      <c r="AJ230" s="1"/>
      <c r="AK230" s="1"/>
      <c r="AL230" s="1"/>
      <c r="AM230" s="1"/>
      <c r="AN230" s="1"/>
      <c r="AO230" s="1"/>
      <c r="AP230" s="1"/>
      <c r="AQ230" s="1"/>
      <c r="AR230" s="1"/>
      <c r="AS230" s="1"/>
      <c r="AT230" s="1"/>
      <c r="AU230" s="1"/>
      <c r="AV230" s="1"/>
      <c r="AW230" s="1"/>
      <c r="AX230" s="1"/>
      <c r="AY230" s="1"/>
      <c r="AZ230" s="1"/>
      <c r="BA230" s="1"/>
      <c r="BB230" s="1"/>
    </row>
    <row r="231" spans="1:54" x14ac:dyDescent="0.35">
      <c r="A231" s="36"/>
      <c r="B231" s="1"/>
      <c r="C231" s="1"/>
      <c r="D231" s="1" t="s">
        <v>294</v>
      </c>
      <c r="E231" s="1" t="s">
        <v>305</v>
      </c>
      <c r="F231" s="2"/>
      <c r="G231" s="41">
        <v>0</v>
      </c>
      <c r="H231" s="3"/>
      <c r="I231" s="35">
        <v>0</v>
      </c>
      <c r="J231" s="40">
        <v>0</v>
      </c>
      <c r="K231" s="34"/>
      <c r="L231" s="41">
        <v>0</v>
      </c>
      <c r="M231" s="35">
        <v>0</v>
      </c>
      <c r="N231" s="40">
        <v>0</v>
      </c>
      <c r="O231" s="34"/>
      <c r="P231" s="41">
        <v>0</v>
      </c>
      <c r="Q231" s="35">
        <v>0</v>
      </c>
      <c r="R231" s="40">
        <v>0.1</v>
      </c>
      <c r="S231" s="34"/>
      <c r="T231" s="41">
        <v>10</v>
      </c>
      <c r="U231" s="35">
        <v>3.7</v>
      </c>
      <c r="V231" s="40">
        <v>0</v>
      </c>
      <c r="W231" s="34"/>
      <c r="X231" s="41">
        <v>0</v>
      </c>
      <c r="Y231" s="35">
        <v>0</v>
      </c>
      <c r="Z231" s="40">
        <v>0.2</v>
      </c>
      <c r="AA231" s="1"/>
      <c r="AB231" s="1"/>
      <c r="AC231" s="1"/>
      <c r="AD231" s="1"/>
      <c r="AE231" s="1"/>
      <c r="AF231" s="1"/>
      <c r="AG231" s="1"/>
      <c r="AH231" s="93"/>
      <c r="AI231" s="1"/>
      <c r="AJ231" s="1"/>
      <c r="AK231" s="1"/>
      <c r="AL231" s="1"/>
      <c r="AM231" s="1"/>
      <c r="AN231" s="1"/>
      <c r="AO231" s="1"/>
      <c r="AP231" s="1"/>
      <c r="AQ231" s="1"/>
      <c r="AR231" s="1"/>
      <c r="AS231" s="1"/>
      <c r="AT231" s="1"/>
      <c r="AU231" s="1"/>
      <c r="AV231" s="1"/>
      <c r="AW231" s="1"/>
      <c r="AX231" s="1"/>
      <c r="AY231" s="1"/>
      <c r="AZ231" s="1"/>
      <c r="BA231" s="1"/>
      <c r="BB231" s="1"/>
    </row>
    <row r="232" spans="1:54" x14ac:dyDescent="0.35">
      <c r="A232" s="36"/>
      <c r="B232" s="1"/>
      <c r="C232" s="1"/>
      <c r="D232" s="1" t="s">
        <v>299</v>
      </c>
      <c r="E232" s="1" t="s">
        <v>306</v>
      </c>
      <c r="F232" s="2"/>
      <c r="G232" s="41">
        <v>0</v>
      </c>
      <c r="H232" s="3"/>
      <c r="I232" s="35">
        <v>0</v>
      </c>
      <c r="J232" s="40">
        <v>0.24</v>
      </c>
      <c r="K232" s="34"/>
      <c r="L232" s="41">
        <v>0</v>
      </c>
      <c r="M232" s="35">
        <v>0</v>
      </c>
      <c r="N232" s="40">
        <v>0.14000000000000001</v>
      </c>
      <c r="O232" s="34"/>
      <c r="P232" s="41">
        <v>5</v>
      </c>
      <c r="Q232" s="35">
        <v>1.8</v>
      </c>
      <c r="R232" s="40">
        <v>0.34</v>
      </c>
      <c r="S232" s="34"/>
      <c r="T232" s="41">
        <v>0</v>
      </c>
      <c r="U232" s="35">
        <v>0</v>
      </c>
      <c r="V232" s="40">
        <v>0.04</v>
      </c>
      <c r="W232" s="34"/>
      <c r="X232" s="41">
        <v>46</v>
      </c>
      <c r="Y232" s="35">
        <v>16.600000000000001</v>
      </c>
      <c r="Z232" s="40">
        <v>0.44</v>
      </c>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row>
    <row r="233" spans="1:54" x14ac:dyDescent="0.35">
      <c r="A233" s="1"/>
      <c r="B233" s="1"/>
      <c r="C233" s="1"/>
      <c r="D233" s="1" t="s">
        <v>299</v>
      </c>
      <c r="E233" s="1" t="s">
        <v>307</v>
      </c>
      <c r="F233" s="2"/>
      <c r="G233" s="41">
        <v>0</v>
      </c>
      <c r="H233" s="3"/>
      <c r="I233" s="35">
        <v>0</v>
      </c>
      <c r="J233" s="40">
        <v>0.24</v>
      </c>
      <c r="K233" s="2"/>
      <c r="L233" s="41">
        <v>0</v>
      </c>
      <c r="M233" s="35">
        <v>0</v>
      </c>
      <c r="N233" s="40">
        <v>0.14000000000000001</v>
      </c>
      <c r="O233" s="2"/>
      <c r="P233" s="41">
        <v>3.75</v>
      </c>
      <c r="Q233" s="35">
        <v>1.4</v>
      </c>
      <c r="R233" s="40">
        <v>0.34</v>
      </c>
      <c r="S233" s="2"/>
      <c r="T233" s="41">
        <v>0</v>
      </c>
      <c r="U233" s="35">
        <v>0</v>
      </c>
      <c r="V233" s="40">
        <v>0.04</v>
      </c>
      <c r="W233" s="2"/>
      <c r="X233" s="41">
        <v>0</v>
      </c>
      <c r="Y233" s="35">
        <v>0</v>
      </c>
      <c r="Z233" s="40">
        <v>0.44</v>
      </c>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row>
    <row r="234" spans="1:54" x14ac:dyDescent="0.35">
      <c r="A234" s="1"/>
      <c r="B234" s="1"/>
      <c r="C234" s="1"/>
      <c r="D234" s="1" t="s">
        <v>299</v>
      </c>
      <c r="E234" s="1" t="s">
        <v>308</v>
      </c>
      <c r="F234" s="2"/>
      <c r="G234" s="41">
        <v>0</v>
      </c>
      <c r="H234" s="3"/>
      <c r="I234" s="35">
        <v>0</v>
      </c>
      <c r="J234" s="40">
        <v>0.24</v>
      </c>
      <c r="K234" s="2"/>
      <c r="L234" s="41">
        <v>0</v>
      </c>
      <c r="M234" s="35">
        <v>0</v>
      </c>
      <c r="N234" s="40">
        <v>0.14000000000000001</v>
      </c>
      <c r="O234" s="2"/>
      <c r="P234" s="41">
        <v>3.75</v>
      </c>
      <c r="Q234" s="35">
        <v>1.4</v>
      </c>
      <c r="R234" s="40">
        <v>0.34</v>
      </c>
      <c r="S234" s="2"/>
      <c r="T234" s="41">
        <v>0</v>
      </c>
      <c r="U234" s="35">
        <v>0</v>
      </c>
      <c r="V234" s="40">
        <v>0.04</v>
      </c>
      <c r="W234" s="2"/>
      <c r="X234" s="41">
        <v>0</v>
      </c>
      <c r="Y234" s="35">
        <v>0</v>
      </c>
      <c r="Z234" s="40">
        <v>0.44</v>
      </c>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row>
    <row r="235" spans="1:54" ht="15" thickBot="1" x14ac:dyDescent="0.4">
      <c r="A235" s="1"/>
      <c r="B235" s="1"/>
      <c r="C235" s="1"/>
      <c r="D235" s="1" t="s">
        <v>299</v>
      </c>
      <c r="E235" s="1" t="s">
        <v>309</v>
      </c>
      <c r="F235" s="2"/>
      <c r="G235" s="53">
        <v>0</v>
      </c>
      <c r="H235" s="3"/>
      <c r="I235" s="35">
        <v>0</v>
      </c>
      <c r="J235" s="40">
        <v>0.24</v>
      </c>
      <c r="K235" s="1"/>
      <c r="L235" s="53">
        <v>0</v>
      </c>
      <c r="M235" s="35">
        <v>0</v>
      </c>
      <c r="N235" s="40">
        <v>0.14000000000000001</v>
      </c>
      <c r="O235" s="1"/>
      <c r="P235" s="53">
        <v>12</v>
      </c>
      <c r="Q235" s="35">
        <v>4.4000000000000004</v>
      </c>
      <c r="R235" s="40">
        <v>0.34</v>
      </c>
      <c r="S235" s="1"/>
      <c r="T235" s="53">
        <v>0</v>
      </c>
      <c r="U235" s="35">
        <v>0</v>
      </c>
      <c r="V235" s="40">
        <v>0.04</v>
      </c>
      <c r="W235" s="1"/>
      <c r="X235" s="53">
        <v>10</v>
      </c>
      <c r="Y235" s="35">
        <v>3.7</v>
      </c>
      <c r="Z235" s="40">
        <v>0.44</v>
      </c>
      <c r="AA235" s="1"/>
      <c r="AB235" s="1"/>
      <c r="AC235" s="1"/>
      <c r="AD235" s="1"/>
      <c r="AE235" s="1"/>
      <c r="AF235" s="1"/>
      <c r="AG235" s="1"/>
      <c r="AH235" s="42"/>
      <c r="AI235" s="1"/>
      <c r="AJ235" s="1"/>
      <c r="AK235" s="1"/>
      <c r="AL235" s="1"/>
      <c r="AM235" s="1"/>
      <c r="AN235" s="1"/>
      <c r="AO235" s="1"/>
      <c r="AP235" s="1"/>
      <c r="AQ235" s="1"/>
      <c r="AR235" s="1"/>
      <c r="AS235" s="1"/>
      <c r="AT235" s="1"/>
      <c r="AU235" s="1"/>
      <c r="AV235" s="1"/>
      <c r="AW235" s="1"/>
      <c r="AX235" s="1"/>
      <c r="AY235" s="1"/>
      <c r="AZ235" s="1"/>
      <c r="BA235" s="1"/>
      <c r="BB235" s="1"/>
    </row>
    <row r="236" spans="1:54" x14ac:dyDescent="0.35">
      <c r="A236" s="1"/>
      <c r="B236" s="1"/>
      <c r="C236" s="1"/>
      <c r="D236" s="1"/>
      <c r="E236" s="33"/>
      <c r="F236" s="2"/>
      <c r="G236" s="3"/>
      <c r="H236" s="3"/>
      <c r="I236" s="1"/>
      <c r="J236" s="1"/>
      <c r="K236" s="1"/>
      <c r="L236" s="1"/>
      <c r="M236" s="35"/>
      <c r="N236" s="1"/>
      <c r="O236" s="1"/>
      <c r="P236" s="1"/>
      <c r="Q236" s="35"/>
      <c r="R236" s="1"/>
      <c r="S236" s="1"/>
      <c r="T236" s="1"/>
      <c r="U236" s="35"/>
      <c r="V236" s="1"/>
      <c r="W236" s="1"/>
      <c r="X236" s="1"/>
      <c r="Y236" s="35"/>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row>
    <row r="237" spans="1:54" x14ac:dyDescent="0.35">
      <c r="A237" s="1"/>
      <c r="B237" s="1"/>
      <c r="C237" s="1"/>
      <c r="D237" s="1"/>
      <c r="E237" s="1"/>
      <c r="F237" s="2"/>
      <c r="G237" s="3"/>
      <c r="H237" s="3"/>
      <c r="I237" s="1"/>
      <c r="J237" s="1"/>
      <c r="K237" s="1"/>
      <c r="L237" s="1">
        <f>SUM(L222:L235)</f>
        <v>196</v>
      </c>
      <c r="M237" s="1"/>
      <c r="N237" s="1"/>
      <c r="O237" s="1"/>
      <c r="P237" s="1">
        <f>SUM(P222:P235)</f>
        <v>294.5</v>
      </c>
      <c r="Q237" s="1"/>
      <c r="R237" s="1"/>
      <c r="S237" s="1"/>
      <c r="T237" s="1">
        <f>SUM(T222:T235)</f>
        <v>20</v>
      </c>
      <c r="U237" s="1"/>
      <c r="V237" s="1"/>
      <c r="W237" s="1"/>
      <c r="X237" s="1">
        <f>SUM(X222:X235)</f>
        <v>232</v>
      </c>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row>
    <row r="238" spans="1:54" x14ac:dyDescent="0.35">
      <c r="A238" s="1"/>
      <c r="B238" s="1"/>
      <c r="C238" s="1"/>
      <c r="D238" s="1"/>
      <c r="E238" s="1"/>
      <c r="F238" s="2"/>
      <c r="G238" s="3"/>
      <c r="H238" s="3"/>
      <c r="I238" s="1"/>
      <c r="J238" s="1"/>
      <c r="K238" s="1"/>
      <c r="L238" s="1"/>
      <c r="M238" s="1"/>
      <c r="N238" s="1"/>
      <c r="O238" s="1" t="s">
        <v>310</v>
      </c>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row>
    <row r="239" spans="1:54" x14ac:dyDescent="0.35">
      <c r="A239" s="1"/>
      <c r="B239" s="1"/>
      <c r="C239" s="1"/>
      <c r="D239" s="1"/>
      <c r="E239" s="1"/>
      <c r="F239" s="2"/>
      <c r="G239" s="3"/>
      <c r="H239" s="3"/>
      <c r="I239" s="1"/>
      <c r="J239" s="1">
        <f>AVERAGE(J13:J235)</f>
        <v>0.61238622754491012</v>
      </c>
      <c r="K239" s="1"/>
      <c r="L239" s="1"/>
      <c r="M239" s="1"/>
      <c r="N239" s="1"/>
      <c r="O239" s="1" t="s">
        <v>311</v>
      </c>
      <c r="P239" s="1">
        <v>84.5</v>
      </c>
      <c r="Q239" s="1">
        <v>0.80861243999999999</v>
      </c>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row>
    <row r="240" spans="1:54" x14ac:dyDescent="0.35">
      <c r="A240" s="1"/>
      <c r="B240" s="1"/>
      <c r="C240" s="1"/>
      <c r="D240" s="1"/>
      <c r="E240" s="1"/>
      <c r="F240" s="2"/>
      <c r="G240" s="3"/>
      <c r="H240" s="3"/>
      <c r="I240" s="1"/>
      <c r="J240" s="1"/>
      <c r="K240" s="1"/>
      <c r="L240" s="1"/>
      <c r="M240" s="1"/>
      <c r="N240" s="1"/>
      <c r="O240" s="1" t="s">
        <v>312</v>
      </c>
      <c r="P240" s="1">
        <v>20</v>
      </c>
      <c r="Q240" s="1">
        <v>0.19138756000000001</v>
      </c>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row>
    <row r="241" spans="1:54" x14ac:dyDescent="0.35">
      <c r="A241" s="1"/>
      <c r="B241" s="1"/>
      <c r="C241" s="1"/>
      <c r="D241" s="1"/>
      <c r="E241" s="1"/>
      <c r="F241" s="2"/>
      <c r="G241" s="3"/>
      <c r="H241" s="3"/>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F0178-2B46-4D70-920C-CA5E1DC6B880}">
  <dimension ref="A1:CC402"/>
  <sheetViews>
    <sheetView workbookViewId="0">
      <pane xSplit="6" ySplit="3" topLeftCell="K4" activePane="bottomRight" state="frozen"/>
      <selection pane="topRight" activeCell="D1" sqref="D1"/>
      <selection pane="bottomLeft" activeCell="A2" sqref="A2"/>
      <selection pane="bottomRight" activeCell="A2" sqref="A2"/>
    </sheetView>
  </sheetViews>
  <sheetFormatPr defaultRowHeight="14.5" x14ac:dyDescent="0.35"/>
  <cols>
    <col min="4" max="4" width="15.36328125" customWidth="1"/>
    <col min="6" max="6" width="22.90625" customWidth="1"/>
    <col min="8" max="8" width="32.6328125" customWidth="1"/>
    <col min="9" max="9" width="27.54296875" customWidth="1"/>
    <col min="10" max="10" width="17.90625" customWidth="1"/>
    <col min="11" max="12" width="15.08984375" customWidth="1"/>
    <col min="69" max="69" width="18.26953125" customWidth="1"/>
    <col min="70" max="70" width="32.08984375" customWidth="1"/>
    <col min="72" max="72" width="22.453125" customWidth="1"/>
    <col min="73" max="74" width="30.36328125" customWidth="1"/>
  </cols>
  <sheetData>
    <row r="1" spans="1:75" s="219" customFormat="1" ht="20" thickBot="1" x14ac:dyDescent="0.5">
      <c r="A1" s="224" t="s">
        <v>1833</v>
      </c>
    </row>
    <row r="2" spans="1:75" s="219" customFormat="1" ht="15" thickTop="1" x14ac:dyDescent="0.35"/>
    <row r="3" spans="1:75" ht="72.5" x14ac:dyDescent="0.35">
      <c r="A3" t="s">
        <v>313</v>
      </c>
      <c r="B3" t="s">
        <v>314</v>
      </c>
      <c r="C3" t="s">
        <v>315</v>
      </c>
      <c r="D3" t="s">
        <v>316</v>
      </c>
      <c r="E3" s="33" t="s">
        <v>317</v>
      </c>
      <c r="F3" s="33" t="s">
        <v>318</v>
      </c>
      <c r="G3" s="33" t="s">
        <v>319</v>
      </c>
      <c r="H3" s="76" t="s">
        <v>320</v>
      </c>
      <c r="I3" s="76" t="s">
        <v>321</v>
      </c>
      <c r="J3" s="95" t="s">
        <v>322</v>
      </c>
      <c r="K3" s="95" t="s">
        <v>323</v>
      </c>
      <c r="L3" s="95" t="s">
        <v>324</v>
      </c>
      <c r="M3" s="95" t="s">
        <v>325</v>
      </c>
      <c r="N3" s="95" t="s">
        <v>326</v>
      </c>
      <c r="O3" s="95" t="s">
        <v>327</v>
      </c>
      <c r="P3" s="95" t="s">
        <v>328</v>
      </c>
      <c r="Q3" s="95" t="s">
        <v>329</v>
      </c>
      <c r="R3" s="95" t="s">
        <v>330</v>
      </c>
      <c r="S3" s="95" t="s">
        <v>331</v>
      </c>
      <c r="T3" s="95" t="s">
        <v>332</v>
      </c>
      <c r="U3" s="95" t="s">
        <v>333</v>
      </c>
      <c r="V3" s="95" t="s">
        <v>334</v>
      </c>
      <c r="W3" s="95" t="s">
        <v>335</v>
      </c>
      <c r="X3" s="95" t="s">
        <v>336</v>
      </c>
      <c r="Y3" s="95" t="s">
        <v>337</v>
      </c>
      <c r="Z3" s="95" t="s">
        <v>338</v>
      </c>
      <c r="AA3" s="95" t="s">
        <v>339</v>
      </c>
      <c r="AB3" s="95" t="s">
        <v>340</v>
      </c>
      <c r="AC3" s="95" t="s">
        <v>341</v>
      </c>
      <c r="AD3" s="95" t="s">
        <v>342</v>
      </c>
      <c r="AE3" s="95" t="s">
        <v>343</v>
      </c>
      <c r="AF3" s="95" t="s">
        <v>344</v>
      </c>
      <c r="AG3" s="95" t="s">
        <v>345</v>
      </c>
      <c r="AH3" s="95" t="s">
        <v>346</v>
      </c>
      <c r="AI3" s="95" t="s">
        <v>347</v>
      </c>
      <c r="AJ3" s="95" t="s">
        <v>348</v>
      </c>
      <c r="AK3" s="95" t="s">
        <v>349</v>
      </c>
      <c r="AL3" s="95" t="s">
        <v>350</v>
      </c>
      <c r="AM3" s="95" t="s">
        <v>351</v>
      </c>
      <c r="AN3" s="95" t="s">
        <v>352</v>
      </c>
      <c r="AO3" s="95" t="s">
        <v>353</v>
      </c>
      <c r="AP3" s="95" t="s">
        <v>354</v>
      </c>
      <c r="AQ3" s="95" t="s">
        <v>355</v>
      </c>
      <c r="AR3" s="95" t="s">
        <v>356</v>
      </c>
      <c r="AS3" s="95" t="s">
        <v>357</v>
      </c>
      <c r="AT3" s="95" t="s">
        <v>358</v>
      </c>
      <c r="AU3" s="95" t="s">
        <v>359</v>
      </c>
      <c r="AV3" s="95" t="s">
        <v>360</v>
      </c>
      <c r="AW3" s="95" t="s">
        <v>361</v>
      </c>
      <c r="AX3" s="95" t="s">
        <v>362</v>
      </c>
      <c r="AY3" s="95" t="s">
        <v>363</v>
      </c>
      <c r="AZ3" s="95" t="s">
        <v>364</v>
      </c>
      <c r="BA3" s="95" t="s">
        <v>365</v>
      </c>
      <c r="BB3" s="95" t="s">
        <v>366</v>
      </c>
      <c r="BC3" s="95" t="s">
        <v>367</v>
      </c>
      <c r="BD3" s="95" t="s">
        <v>368</v>
      </c>
      <c r="BE3" s="95" t="s">
        <v>369</v>
      </c>
      <c r="BF3" s="95" t="s">
        <v>370</v>
      </c>
      <c r="BG3" s="95" t="s">
        <v>371</v>
      </c>
      <c r="BH3" s="95" t="s">
        <v>372</v>
      </c>
      <c r="BI3" s="95" t="s">
        <v>373</v>
      </c>
      <c r="BJ3" s="95" t="s">
        <v>374</v>
      </c>
      <c r="BK3" s="95" t="s">
        <v>375</v>
      </c>
      <c r="BL3" s="95" t="s">
        <v>376</v>
      </c>
      <c r="BM3" s="95" t="s">
        <v>377</v>
      </c>
      <c r="BN3" s="95" t="s">
        <v>378</v>
      </c>
      <c r="BO3" s="95" t="s">
        <v>379</v>
      </c>
      <c r="BP3" s="96" t="s">
        <v>380</v>
      </c>
      <c r="BQ3" s="1" t="s">
        <v>381</v>
      </c>
      <c r="BR3" s="1" t="s">
        <v>382</v>
      </c>
      <c r="BS3" s="1" t="s">
        <v>383</v>
      </c>
      <c r="BT3" s="1" t="s">
        <v>384</v>
      </c>
      <c r="BU3" s="77" t="s">
        <v>385</v>
      </c>
      <c r="BV3" s="77"/>
      <c r="BW3" s="77"/>
    </row>
    <row r="4" spans="1:75" x14ac:dyDescent="0.35">
      <c r="A4">
        <v>1</v>
      </c>
      <c r="B4" t="s">
        <v>386</v>
      </c>
      <c r="C4" s="1" t="s">
        <v>386</v>
      </c>
      <c r="D4" t="s">
        <v>51</v>
      </c>
      <c r="E4" s="1" t="s">
        <v>387</v>
      </c>
      <c r="F4" s="1" t="s">
        <v>388</v>
      </c>
      <c r="G4" s="1">
        <v>2805</v>
      </c>
      <c r="H4" s="139" t="s">
        <v>389</v>
      </c>
      <c r="I4" s="140">
        <v>1941</v>
      </c>
      <c r="J4" s="140" t="s">
        <v>390</v>
      </c>
      <c r="K4" s="140">
        <v>352</v>
      </c>
      <c r="L4" s="140">
        <v>1473</v>
      </c>
      <c r="M4" s="140">
        <v>1.9</v>
      </c>
      <c r="N4" s="140">
        <v>8.5</v>
      </c>
      <c r="O4" s="140">
        <v>72.400000000000006</v>
      </c>
      <c r="P4" s="140">
        <v>3.6</v>
      </c>
      <c r="Q4" s="140">
        <v>13.2</v>
      </c>
      <c r="R4" s="140">
        <v>0</v>
      </c>
      <c r="S4" s="140">
        <v>0.5</v>
      </c>
      <c r="T4" s="140">
        <v>1.6</v>
      </c>
      <c r="U4" s="140">
        <v>0.1</v>
      </c>
      <c r="V4" s="140">
        <v>1.5</v>
      </c>
      <c r="W4" s="140">
        <v>0</v>
      </c>
      <c r="X4" s="140">
        <v>0</v>
      </c>
      <c r="Y4" s="140">
        <v>0</v>
      </c>
      <c r="Z4" s="140">
        <v>0.3</v>
      </c>
      <c r="AA4" s="140">
        <v>0</v>
      </c>
      <c r="AB4" s="140">
        <v>0</v>
      </c>
      <c r="AC4" s="140">
        <v>0</v>
      </c>
      <c r="AD4" s="140">
        <v>0.2</v>
      </c>
      <c r="AE4" s="140">
        <v>0</v>
      </c>
      <c r="AF4" s="140">
        <v>0</v>
      </c>
      <c r="AG4" s="140">
        <v>0.2</v>
      </c>
      <c r="AH4" s="140">
        <v>0</v>
      </c>
      <c r="AI4" s="140">
        <v>0.1</v>
      </c>
      <c r="AJ4" s="140">
        <v>0.8</v>
      </c>
      <c r="AK4" s="140">
        <v>0.8</v>
      </c>
      <c r="AL4" s="140">
        <v>0</v>
      </c>
      <c r="AM4" s="140">
        <v>0</v>
      </c>
      <c r="AN4" s="140">
        <v>0</v>
      </c>
      <c r="AO4" s="140">
        <v>0</v>
      </c>
      <c r="AP4" s="140">
        <v>0</v>
      </c>
      <c r="AQ4" s="140">
        <v>0</v>
      </c>
      <c r="AR4" s="140">
        <v>0.8</v>
      </c>
      <c r="AS4" s="140">
        <v>0</v>
      </c>
      <c r="AT4" s="140">
        <v>8</v>
      </c>
      <c r="AU4" s="140">
        <v>0</v>
      </c>
      <c r="AV4" s="140">
        <v>0.4</v>
      </c>
      <c r="AW4" s="140">
        <v>0.8</v>
      </c>
      <c r="AX4" s="140">
        <v>0.18</v>
      </c>
      <c r="AY4" s="140">
        <v>0.03</v>
      </c>
      <c r="AZ4" s="140">
        <v>0.86</v>
      </c>
      <c r="BA4" s="140">
        <v>2.2999999999999998</v>
      </c>
      <c r="BB4" s="140">
        <v>0.11</v>
      </c>
      <c r="BC4" s="140">
        <v>22.8</v>
      </c>
      <c r="BD4" s="140">
        <v>0</v>
      </c>
      <c r="BE4" s="140">
        <v>2.2999999999999998</v>
      </c>
      <c r="BF4" s="140">
        <v>111</v>
      </c>
      <c r="BG4" s="140">
        <v>2</v>
      </c>
      <c r="BH4" s="140">
        <v>0.7</v>
      </c>
      <c r="BI4" s="140">
        <v>20</v>
      </c>
      <c r="BJ4" s="140">
        <v>166</v>
      </c>
      <c r="BK4" s="140">
        <v>21</v>
      </c>
      <c r="BL4" s="140">
        <v>1</v>
      </c>
      <c r="BM4" s="140">
        <v>0</v>
      </c>
      <c r="BN4" s="140">
        <v>10.1</v>
      </c>
      <c r="BO4" s="140">
        <v>0.6</v>
      </c>
      <c r="BP4" s="141">
        <v>0</v>
      </c>
      <c r="BQ4" s="1" t="s">
        <v>391</v>
      </c>
      <c r="BR4" s="1" t="s">
        <v>392</v>
      </c>
      <c r="BS4" s="1" t="s">
        <v>393</v>
      </c>
      <c r="BT4" s="1" t="s">
        <v>394</v>
      </c>
      <c r="BU4" s="1"/>
      <c r="BV4" s="1"/>
      <c r="BW4" s="1"/>
    </row>
    <row r="5" spans="1:75" x14ac:dyDescent="0.35">
      <c r="A5">
        <v>2</v>
      </c>
      <c r="B5" t="s">
        <v>386</v>
      </c>
      <c r="C5" s="1" t="s">
        <v>386</v>
      </c>
      <c r="D5" t="s">
        <v>395</v>
      </c>
      <c r="E5" s="1" t="s">
        <v>387</v>
      </c>
      <c r="F5" s="1" t="s">
        <v>396</v>
      </c>
      <c r="G5" s="1"/>
      <c r="H5" s="139" t="s">
        <v>397</v>
      </c>
      <c r="I5" s="140">
        <v>1935</v>
      </c>
      <c r="J5" s="140" t="s">
        <v>390</v>
      </c>
      <c r="K5" s="140">
        <v>336</v>
      </c>
      <c r="L5" s="140">
        <v>1404</v>
      </c>
      <c r="M5" s="140">
        <v>2</v>
      </c>
      <c r="N5" s="140">
        <v>10.7</v>
      </c>
      <c r="O5" s="140">
        <v>61</v>
      </c>
      <c r="P5" s="140">
        <v>13.8</v>
      </c>
      <c r="Q5" s="140">
        <v>11</v>
      </c>
      <c r="R5" s="140">
        <v>0</v>
      </c>
      <c r="S5" s="140">
        <v>1.4</v>
      </c>
      <c r="T5" s="140">
        <v>1.2</v>
      </c>
      <c r="U5" s="140">
        <v>0.4</v>
      </c>
      <c r="V5" s="140">
        <v>0.7</v>
      </c>
      <c r="W5" s="140">
        <v>0</v>
      </c>
      <c r="X5" s="140">
        <v>0</v>
      </c>
      <c r="Y5" s="140">
        <v>100</v>
      </c>
      <c r="Z5" s="140">
        <v>0.2</v>
      </c>
      <c r="AA5" s="140">
        <v>0</v>
      </c>
      <c r="AB5" s="140">
        <v>0</v>
      </c>
      <c r="AC5" s="140">
        <v>0</v>
      </c>
      <c r="AD5" s="140">
        <v>0.2</v>
      </c>
      <c r="AE5" s="140">
        <v>0</v>
      </c>
      <c r="AF5" s="140">
        <v>0</v>
      </c>
      <c r="AG5" s="140">
        <v>0.3</v>
      </c>
      <c r="AH5" s="140">
        <v>0</v>
      </c>
      <c r="AI5" s="140">
        <v>0.3</v>
      </c>
      <c r="AJ5" s="140">
        <v>0.9</v>
      </c>
      <c r="AK5" s="140">
        <v>0.8</v>
      </c>
      <c r="AL5" s="140">
        <v>0.1</v>
      </c>
      <c r="AM5" s="140">
        <v>0</v>
      </c>
      <c r="AN5" s="140">
        <v>0</v>
      </c>
      <c r="AO5" s="140">
        <v>0</v>
      </c>
      <c r="AP5" s="140">
        <v>0</v>
      </c>
      <c r="AQ5" s="140">
        <v>0</v>
      </c>
      <c r="AR5" s="140">
        <v>0.2</v>
      </c>
      <c r="AS5" s="140">
        <v>0</v>
      </c>
      <c r="AT5" s="140">
        <v>3</v>
      </c>
      <c r="AU5" s="140">
        <v>0</v>
      </c>
      <c r="AV5" s="140">
        <v>0.8</v>
      </c>
      <c r="AW5" s="140">
        <v>1.9</v>
      </c>
      <c r="AX5" s="140">
        <v>0.28000000000000003</v>
      </c>
      <c r="AY5" s="140">
        <v>7.0000000000000007E-2</v>
      </c>
      <c r="AZ5" s="140">
        <v>0.64</v>
      </c>
      <c r="BA5" s="140">
        <v>2.4</v>
      </c>
      <c r="BB5" s="140">
        <v>0.19</v>
      </c>
      <c r="BC5" s="140">
        <v>41</v>
      </c>
      <c r="BD5" s="140">
        <v>0</v>
      </c>
      <c r="BE5" s="140">
        <v>0</v>
      </c>
      <c r="BF5" s="140">
        <v>285</v>
      </c>
      <c r="BG5" s="140">
        <v>0</v>
      </c>
      <c r="BH5" s="140">
        <v>3</v>
      </c>
      <c r="BI5" s="140">
        <v>29</v>
      </c>
      <c r="BJ5" s="140">
        <v>360</v>
      </c>
      <c r="BK5" s="140">
        <v>98</v>
      </c>
      <c r="BL5" s="140">
        <v>1</v>
      </c>
      <c r="BM5" s="140">
        <v>0</v>
      </c>
      <c r="BN5" s="140">
        <v>2.6</v>
      </c>
      <c r="BO5" s="140">
        <v>2.2999999999999998</v>
      </c>
      <c r="BP5" s="141">
        <v>0</v>
      </c>
      <c r="BQ5" s="1" t="s">
        <v>398</v>
      </c>
      <c r="BR5" s="1" t="s">
        <v>399</v>
      </c>
      <c r="BS5" s="1" t="s">
        <v>393</v>
      </c>
      <c r="BT5" s="1" t="s">
        <v>394</v>
      </c>
      <c r="BU5" s="1"/>
      <c r="BV5" s="1"/>
      <c r="BW5" s="1"/>
    </row>
    <row r="6" spans="1:75" x14ac:dyDescent="0.35">
      <c r="A6">
        <v>3</v>
      </c>
      <c r="B6" t="s">
        <v>386</v>
      </c>
      <c r="C6" s="1" t="s">
        <v>386</v>
      </c>
      <c r="D6" t="s">
        <v>400</v>
      </c>
      <c r="E6" s="1" t="s">
        <v>387</v>
      </c>
      <c r="F6" s="1" t="s">
        <v>401</v>
      </c>
      <c r="G6" s="1">
        <v>2513</v>
      </c>
      <c r="H6" s="139" t="s">
        <v>402</v>
      </c>
      <c r="I6" s="140">
        <v>2481</v>
      </c>
      <c r="J6" s="140" t="s">
        <v>403</v>
      </c>
      <c r="K6" s="140">
        <v>352</v>
      </c>
      <c r="L6" s="140">
        <v>1474</v>
      </c>
      <c r="M6" s="140">
        <v>0.7</v>
      </c>
      <c r="N6" s="140">
        <v>7.8</v>
      </c>
      <c r="O6" s="140">
        <v>76.900000000000006</v>
      </c>
      <c r="P6" s="140">
        <v>1</v>
      </c>
      <c r="Q6" s="140">
        <v>13</v>
      </c>
      <c r="R6" s="140">
        <v>0</v>
      </c>
      <c r="S6" s="140">
        <v>0.6</v>
      </c>
      <c r="T6" s="140">
        <v>0.1</v>
      </c>
      <c r="U6" s="140">
        <v>0.1</v>
      </c>
      <c r="V6" s="140">
        <v>0.1</v>
      </c>
      <c r="W6" s="140">
        <v>0</v>
      </c>
      <c r="X6" s="140">
        <v>0</v>
      </c>
      <c r="Y6" s="140">
        <v>0</v>
      </c>
      <c r="Z6" s="140">
        <v>0.1</v>
      </c>
      <c r="AA6" s="140">
        <v>0</v>
      </c>
      <c r="AB6" s="140">
        <v>0</v>
      </c>
      <c r="AC6" s="140">
        <v>0</v>
      </c>
      <c r="AD6" s="140">
        <v>0.1</v>
      </c>
      <c r="AE6" s="140">
        <v>0</v>
      </c>
      <c r="AF6" s="140">
        <v>0</v>
      </c>
      <c r="AG6" s="140">
        <v>0.2</v>
      </c>
      <c r="AH6" s="140">
        <v>0</v>
      </c>
      <c r="AI6" s="140">
        <v>0.2</v>
      </c>
      <c r="AJ6" s="140">
        <v>0.2</v>
      </c>
      <c r="AK6" s="140">
        <v>0.2</v>
      </c>
      <c r="AL6" s="140">
        <v>0</v>
      </c>
      <c r="AM6" s="140">
        <v>0</v>
      </c>
      <c r="AN6" s="140">
        <v>0</v>
      </c>
      <c r="AO6" s="140">
        <v>0</v>
      </c>
      <c r="AP6" s="140">
        <v>0</v>
      </c>
      <c r="AQ6" s="140">
        <v>0</v>
      </c>
      <c r="AR6" s="140">
        <v>0</v>
      </c>
      <c r="AS6" s="140">
        <v>0</v>
      </c>
      <c r="AT6" s="140">
        <v>0</v>
      </c>
      <c r="AU6" s="140">
        <v>0</v>
      </c>
      <c r="AV6" s="140">
        <v>0</v>
      </c>
      <c r="AW6" s="140">
        <v>0</v>
      </c>
      <c r="AX6" s="140">
        <v>0.04</v>
      </c>
      <c r="AY6" s="140">
        <v>0.05</v>
      </c>
      <c r="AZ6" s="140">
        <v>0.5</v>
      </c>
      <c r="BA6" s="140">
        <v>1.8</v>
      </c>
      <c r="BB6" s="140">
        <v>0.56000000000000005</v>
      </c>
      <c r="BC6" s="140">
        <v>9</v>
      </c>
      <c r="BD6" s="140">
        <v>0</v>
      </c>
      <c r="BE6" s="140">
        <v>0</v>
      </c>
      <c r="BF6" s="140">
        <v>132</v>
      </c>
      <c r="BG6" s="140">
        <v>2.6</v>
      </c>
      <c r="BH6" s="140">
        <v>0</v>
      </c>
      <c r="BI6" s="140">
        <v>0</v>
      </c>
      <c r="BJ6" s="140">
        <v>52</v>
      </c>
      <c r="BK6" s="140">
        <v>9</v>
      </c>
      <c r="BL6" s="140">
        <v>0</v>
      </c>
      <c r="BM6" s="140">
        <v>0</v>
      </c>
      <c r="BN6" s="140">
        <v>0</v>
      </c>
      <c r="BO6" s="140">
        <v>1.3</v>
      </c>
      <c r="BP6" s="141">
        <v>0</v>
      </c>
      <c r="BQ6" s="1" t="s">
        <v>404</v>
      </c>
      <c r="BR6" s="1" t="s">
        <v>405</v>
      </c>
      <c r="BS6" s="1" t="s">
        <v>393</v>
      </c>
      <c r="BT6" s="1" t="s">
        <v>406</v>
      </c>
      <c r="BU6" s="1"/>
      <c r="BV6" s="1"/>
      <c r="BW6" s="1"/>
    </row>
    <row r="7" spans="1:75" x14ac:dyDescent="0.35">
      <c r="A7">
        <v>4</v>
      </c>
      <c r="B7" t="s">
        <v>386</v>
      </c>
      <c r="C7" s="1" t="s">
        <v>386</v>
      </c>
      <c r="D7" t="s">
        <v>407</v>
      </c>
      <c r="E7" s="1" t="s">
        <v>387</v>
      </c>
      <c r="F7" s="1" t="s">
        <v>408</v>
      </c>
      <c r="G7" s="1">
        <v>2514</v>
      </c>
      <c r="H7" s="139" t="s">
        <v>409</v>
      </c>
      <c r="I7" s="140">
        <v>1932</v>
      </c>
      <c r="J7" s="140" t="s">
        <v>390</v>
      </c>
      <c r="K7" s="140">
        <v>341</v>
      </c>
      <c r="L7" s="140">
        <v>1428</v>
      </c>
      <c r="M7" s="140">
        <v>3</v>
      </c>
      <c r="N7" s="140">
        <v>9.1999999999999993</v>
      </c>
      <c r="O7" s="140">
        <v>64.7</v>
      </c>
      <c r="P7" s="140">
        <v>7.6</v>
      </c>
      <c r="Q7" s="140">
        <v>14</v>
      </c>
      <c r="R7" s="140">
        <v>0</v>
      </c>
      <c r="S7" s="140">
        <v>1.5</v>
      </c>
      <c r="T7" s="140">
        <v>0.9</v>
      </c>
      <c r="U7" s="140">
        <v>0.4</v>
      </c>
      <c r="V7" s="140">
        <v>0.5</v>
      </c>
      <c r="W7" s="140">
        <v>0</v>
      </c>
      <c r="X7" s="140">
        <v>0</v>
      </c>
      <c r="Y7" s="140">
        <v>100</v>
      </c>
      <c r="Z7" s="140">
        <v>0.5</v>
      </c>
      <c r="AA7" s="140">
        <v>0</v>
      </c>
      <c r="AB7" s="140">
        <v>0</v>
      </c>
      <c r="AC7" s="140">
        <v>0</v>
      </c>
      <c r="AD7" s="140">
        <v>0.5</v>
      </c>
      <c r="AE7" s="140">
        <v>0</v>
      </c>
      <c r="AF7" s="140">
        <v>0</v>
      </c>
      <c r="AG7" s="140">
        <v>0.3</v>
      </c>
      <c r="AH7" s="140">
        <v>0</v>
      </c>
      <c r="AI7" s="140">
        <v>0.2</v>
      </c>
      <c r="AJ7" s="140">
        <v>1.4</v>
      </c>
      <c r="AK7" s="140">
        <v>1.2</v>
      </c>
      <c r="AL7" s="140">
        <v>0.1</v>
      </c>
      <c r="AM7" s="140">
        <v>0</v>
      </c>
      <c r="AN7" s="140">
        <v>0</v>
      </c>
      <c r="AO7" s="140">
        <v>0</v>
      </c>
      <c r="AP7" s="140">
        <v>0</v>
      </c>
      <c r="AQ7" s="140">
        <v>0</v>
      </c>
      <c r="AR7" s="140">
        <v>0</v>
      </c>
      <c r="AS7" s="140">
        <v>0</v>
      </c>
      <c r="AT7" s="140">
        <v>0</v>
      </c>
      <c r="AU7" s="140">
        <v>0</v>
      </c>
      <c r="AV7" s="140">
        <v>0.2</v>
      </c>
      <c r="AW7" s="140">
        <v>0</v>
      </c>
      <c r="AX7" s="140">
        <v>0.33</v>
      </c>
      <c r="AY7" s="140">
        <v>0.11</v>
      </c>
      <c r="AZ7" s="140">
        <v>5.7</v>
      </c>
      <c r="BA7" s="140">
        <v>7.23</v>
      </c>
      <c r="BB7" s="140">
        <v>0.33</v>
      </c>
      <c r="BC7" s="140">
        <v>20</v>
      </c>
      <c r="BD7" s="140">
        <v>0</v>
      </c>
      <c r="BE7" s="140">
        <v>0</v>
      </c>
      <c r="BF7" s="140">
        <v>250</v>
      </c>
      <c r="BG7" s="140">
        <v>0.5</v>
      </c>
      <c r="BH7" s="140">
        <v>3.5</v>
      </c>
      <c r="BI7" s="140">
        <v>27</v>
      </c>
      <c r="BJ7" s="140">
        <v>350</v>
      </c>
      <c r="BK7" s="140">
        <v>89</v>
      </c>
      <c r="BL7" s="140">
        <v>2</v>
      </c>
      <c r="BM7" s="140">
        <v>0</v>
      </c>
      <c r="BN7" s="140">
        <v>1</v>
      </c>
      <c r="BO7" s="140">
        <v>2.4</v>
      </c>
      <c r="BP7" s="141">
        <v>0</v>
      </c>
      <c r="BQ7" s="1" t="s">
        <v>410</v>
      </c>
      <c r="BR7" s="1" t="s">
        <v>54</v>
      </c>
      <c r="BS7" s="1" t="s">
        <v>393</v>
      </c>
      <c r="BT7" s="1" t="s">
        <v>394</v>
      </c>
      <c r="BU7" s="1"/>
      <c r="BV7" s="1"/>
      <c r="BW7" s="1"/>
    </row>
    <row r="8" spans="1:75" x14ac:dyDescent="0.35">
      <c r="A8">
        <v>5</v>
      </c>
      <c r="B8" t="s">
        <v>386</v>
      </c>
      <c r="C8" s="1" t="s">
        <v>386</v>
      </c>
      <c r="D8" t="s">
        <v>411</v>
      </c>
      <c r="E8" s="1" t="s">
        <v>387</v>
      </c>
      <c r="F8" s="1" t="s">
        <v>412</v>
      </c>
      <c r="G8" s="1">
        <v>2515</v>
      </c>
      <c r="H8" s="139" t="s">
        <v>413</v>
      </c>
      <c r="I8" s="140">
        <v>1933</v>
      </c>
      <c r="J8" s="140" t="s">
        <v>390</v>
      </c>
      <c r="K8" s="140">
        <v>354</v>
      </c>
      <c r="L8" s="140">
        <v>1482</v>
      </c>
      <c r="M8" s="140">
        <v>3.4</v>
      </c>
      <c r="N8" s="140">
        <v>6</v>
      </c>
      <c r="O8" s="140">
        <v>71.5</v>
      </c>
      <c r="P8" s="140">
        <v>4.7</v>
      </c>
      <c r="Q8" s="140">
        <v>13.6</v>
      </c>
      <c r="R8" s="140">
        <v>0</v>
      </c>
      <c r="S8" s="140">
        <v>0.8</v>
      </c>
      <c r="T8" s="140">
        <v>1.2</v>
      </c>
      <c r="U8" s="140">
        <v>0.3</v>
      </c>
      <c r="V8" s="140">
        <v>0.8</v>
      </c>
      <c r="W8" s="140">
        <v>0</v>
      </c>
      <c r="X8" s="140">
        <v>0</v>
      </c>
      <c r="Y8" s="140">
        <v>0</v>
      </c>
      <c r="Z8" s="140">
        <v>0.4</v>
      </c>
      <c r="AA8" s="140">
        <v>0</v>
      </c>
      <c r="AB8" s="140">
        <v>0</v>
      </c>
      <c r="AC8" s="140">
        <v>0</v>
      </c>
      <c r="AD8" s="140">
        <v>0.3</v>
      </c>
      <c r="AE8" s="140">
        <v>0.1</v>
      </c>
      <c r="AF8" s="140">
        <v>0</v>
      </c>
      <c r="AG8" s="140">
        <v>0.9</v>
      </c>
      <c r="AH8" s="140">
        <v>0</v>
      </c>
      <c r="AI8" s="140">
        <v>0.9</v>
      </c>
      <c r="AJ8" s="140">
        <v>1.6</v>
      </c>
      <c r="AK8" s="140">
        <v>1.6</v>
      </c>
      <c r="AL8" s="140">
        <v>0</v>
      </c>
      <c r="AM8" s="140">
        <v>0</v>
      </c>
      <c r="AN8" s="140">
        <v>0</v>
      </c>
      <c r="AO8" s="140">
        <v>0</v>
      </c>
      <c r="AP8" s="140">
        <v>0</v>
      </c>
      <c r="AQ8" s="140">
        <v>0</v>
      </c>
      <c r="AR8" s="140">
        <v>5.7</v>
      </c>
      <c r="AS8" s="140">
        <v>0</v>
      </c>
      <c r="AT8" s="140">
        <v>31</v>
      </c>
      <c r="AU8" s="140">
        <v>0</v>
      </c>
      <c r="AV8" s="140">
        <v>0.5</v>
      </c>
      <c r="AW8" s="140">
        <v>0</v>
      </c>
      <c r="AX8" s="140">
        <v>0.23</v>
      </c>
      <c r="AY8" s="140">
        <v>0.05</v>
      </c>
      <c r="AZ8" s="140">
        <v>1.27</v>
      </c>
      <c r="BA8" s="140">
        <v>1.9</v>
      </c>
      <c r="BB8" s="140">
        <v>0.26</v>
      </c>
      <c r="BC8" s="140">
        <v>19.899999999999999</v>
      </c>
      <c r="BD8" s="140">
        <v>0</v>
      </c>
      <c r="BE8" s="140">
        <v>0</v>
      </c>
      <c r="BF8" s="140">
        <v>160</v>
      </c>
      <c r="BG8" s="140">
        <v>0</v>
      </c>
      <c r="BH8" s="140">
        <v>1.6</v>
      </c>
      <c r="BI8" s="140">
        <v>4</v>
      </c>
      <c r="BJ8" s="140">
        <v>240</v>
      </c>
      <c r="BK8" s="140">
        <v>62</v>
      </c>
      <c r="BL8" s="140">
        <v>0</v>
      </c>
      <c r="BM8" s="140">
        <v>0</v>
      </c>
      <c r="BN8" s="140">
        <v>2</v>
      </c>
      <c r="BO8" s="140">
        <v>1.1000000000000001</v>
      </c>
      <c r="BP8" s="141">
        <v>0</v>
      </c>
      <c r="BQ8" s="1" t="s">
        <v>414</v>
      </c>
      <c r="BR8" s="1" t="s">
        <v>415</v>
      </c>
      <c r="BS8" s="1" t="s">
        <v>393</v>
      </c>
      <c r="BT8" s="1" t="s">
        <v>394</v>
      </c>
      <c r="BU8" s="1"/>
      <c r="BV8" s="1"/>
      <c r="BW8" s="1"/>
    </row>
    <row r="9" spans="1:75" x14ac:dyDescent="0.35">
      <c r="A9">
        <v>6</v>
      </c>
      <c r="B9" t="s">
        <v>386</v>
      </c>
      <c r="C9" s="1" t="s">
        <v>386</v>
      </c>
      <c r="D9" t="s">
        <v>416</v>
      </c>
      <c r="E9" s="1" t="s">
        <v>387</v>
      </c>
      <c r="F9" s="1" t="s">
        <v>417</v>
      </c>
      <c r="G9" s="1">
        <v>2516</v>
      </c>
      <c r="H9" s="139" t="s">
        <v>418</v>
      </c>
      <c r="I9" s="140">
        <v>1934</v>
      </c>
      <c r="J9" s="140" t="s">
        <v>390</v>
      </c>
      <c r="K9" s="140">
        <v>325</v>
      </c>
      <c r="L9" s="140">
        <v>1359</v>
      </c>
      <c r="M9" s="140">
        <v>1.7</v>
      </c>
      <c r="N9" s="140">
        <v>8.1</v>
      </c>
      <c r="O9" s="140">
        <v>59.3</v>
      </c>
      <c r="P9" s="140">
        <v>18.8</v>
      </c>
      <c r="Q9" s="140">
        <v>10.6</v>
      </c>
      <c r="R9" s="140">
        <v>0</v>
      </c>
      <c r="S9" s="140">
        <v>1.5</v>
      </c>
      <c r="T9" s="140">
        <v>2</v>
      </c>
      <c r="U9" s="140">
        <v>0.8</v>
      </c>
      <c r="V9" s="140">
        <v>1.2</v>
      </c>
      <c r="W9" s="140">
        <v>0</v>
      </c>
      <c r="X9" s="140">
        <v>0</v>
      </c>
      <c r="Y9" s="140">
        <v>100</v>
      </c>
      <c r="Z9" s="140">
        <v>0.3</v>
      </c>
      <c r="AA9" s="140">
        <v>0</v>
      </c>
      <c r="AB9" s="140">
        <v>0</v>
      </c>
      <c r="AC9" s="140">
        <v>0</v>
      </c>
      <c r="AD9" s="140">
        <v>0.3</v>
      </c>
      <c r="AE9" s="140">
        <v>0</v>
      </c>
      <c r="AF9" s="140">
        <v>0</v>
      </c>
      <c r="AG9" s="140">
        <v>0.2</v>
      </c>
      <c r="AH9" s="140">
        <v>0</v>
      </c>
      <c r="AI9" s="140">
        <v>0.2</v>
      </c>
      <c r="AJ9" s="140">
        <v>0.8</v>
      </c>
      <c r="AK9" s="140">
        <v>0.8</v>
      </c>
      <c r="AL9" s="140">
        <v>0</v>
      </c>
      <c r="AM9" s="140">
        <v>0</v>
      </c>
      <c r="AN9" s="140">
        <v>0</v>
      </c>
      <c r="AO9" s="140">
        <v>0</v>
      </c>
      <c r="AP9" s="140">
        <v>0</v>
      </c>
      <c r="AQ9" s="140">
        <v>0</v>
      </c>
      <c r="AR9" s="140">
        <v>0</v>
      </c>
      <c r="AS9" s="140">
        <v>0</v>
      </c>
      <c r="AT9" s="140">
        <v>0</v>
      </c>
      <c r="AU9" s="140">
        <v>0</v>
      </c>
      <c r="AV9" s="140">
        <v>0.9</v>
      </c>
      <c r="AW9" s="140">
        <v>1.9</v>
      </c>
      <c r="AX9" s="140">
        <v>0.23</v>
      </c>
      <c r="AY9" s="140">
        <v>0.1</v>
      </c>
      <c r="AZ9" s="140">
        <v>0.81</v>
      </c>
      <c r="BA9" s="140">
        <v>2.2000000000000002</v>
      </c>
      <c r="BB9" s="140">
        <v>0.15</v>
      </c>
      <c r="BC9" s="140">
        <v>68</v>
      </c>
      <c r="BD9" s="140">
        <v>0</v>
      </c>
      <c r="BE9" s="140">
        <v>0</v>
      </c>
      <c r="BF9" s="140">
        <v>290</v>
      </c>
      <c r="BG9" s="140">
        <v>0</v>
      </c>
      <c r="BH9" s="140">
        <v>2.6</v>
      </c>
      <c r="BI9" s="140">
        <v>32</v>
      </c>
      <c r="BJ9" s="140">
        <v>425</v>
      </c>
      <c r="BK9" s="140">
        <v>87</v>
      </c>
      <c r="BL9" s="140">
        <v>2</v>
      </c>
      <c r="BM9" s="140">
        <v>0</v>
      </c>
      <c r="BN9" s="140">
        <v>3.2</v>
      </c>
      <c r="BO9" s="140">
        <v>2.8</v>
      </c>
      <c r="BP9" s="141">
        <v>0</v>
      </c>
      <c r="BQ9" s="1" t="s">
        <v>419</v>
      </c>
      <c r="BR9" s="1" t="s">
        <v>420</v>
      </c>
      <c r="BS9" s="1" t="s">
        <v>393</v>
      </c>
      <c r="BT9" s="1" t="s">
        <v>394</v>
      </c>
      <c r="BU9" s="1"/>
      <c r="BV9" s="1"/>
      <c r="BW9" s="1"/>
    </row>
    <row r="10" spans="1:75" ht="29" x14ac:dyDescent="0.35">
      <c r="A10">
        <v>7</v>
      </c>
      <c r="B10" t="s">
        <v>386</v>
      </c>
      <c r="C10" s="1" t="s">
        <v>386</v>
      </c>
      <c r="D10" t="s">
        <v>57</v>
      </c>
      <c r="E10" s="1" t="s">
        <v>387</v>
      </c>
      <c r="F10" s="1" t="s">
        <v>421</v>
      </c>
      <c r="G10" s="1">
        <v>2520</v>
      </c>
      <c r="H10" s="139" t="s">
        <v>422</v>
      </c>
      <c r="I10" s="140">
        <v>702</v>
      </c>
      <c r="J10" s="140" t="s">
        <v>423</v>
      </c>
      <c r="K10" s="140">
        <v>375</v>
      </c>
      <c r="L10" s="140">
        <v>1569</v>
      </c>
      <c r="M10" s="140">
        <v>7</v>
      </c>
      <c r="N10" s="140">
        <v>9.5</v>
      </c>
      <c r="O10" s="140">
        <v>64.099999999999994</v>
      </c>
      <c r="P10" s="140">
        <v>7.5</v>
      </c>
      <c r="Q10" s="140">
        <v>10.199999999999999</v>
      </c>
      <c r="R10" s="140">
        <v>0</v>
      </c>
      <c r="S10" s="140">
        <v>1.7</v>
      </c>
      <c r="T10" s="140">
        <v>1</v>
      </c>
      <c r="U10" s="140">
        <v>0</v>
      </c>
      <c r="V10" s="140">
        <v>1</v>
      </c>
      <c r="W10" s="140">
        <v>0</v>
      </c>
      <c r="X10" s="140">
        <v>0</v>
      </c>
      <c r="Y10" s="140">
        <v>100</v>
      </c>
      <c r="Z10" s="140">
        <v>1.1000000000000001</v>
      </c>
      <c r="AA10" s="140">
        <v>0</v>
      </c>
      <c r="AB10" s="140">
        <v>0</v>
      </c>
      <c r="AC10" s="140">
        <v>0</v>
      </c>
      <c r="AD10" s="140">
        <v>1</v>
      </c>
      <c r="AE10" s="140">
        <v>0.1</v>
      </c>
      <c r="AF10" s="140">
        <v>0</v>
      </c>
      <c r="AG10" s="140">
        <v>2.6</v>
      </c>
      <c r="AH10" s="140">
        <v>0</v>
      </c>
      <c r="AI10" s="140">
        <v>2.4</v>
      </c>
      <c r="AJ10" s="140">
        <v>2.8</v>
      </c>
      <c r="AK10" s="140">
        <v>2.7</v>
      </c>
      <c r="AL10" s="140">
        <v>0.1</v>
      </c>
      <c r="AM10" s="140">
        <v>0</v>
      </c>
      <c r="AN10" s="140">
        <v>0</v>
      </c>
      <c r="AO10" s="140">
        <v>0</v>
      </c>
      <c r="AP10" s="140">
        <v>0</v>
      </c>
      <c r="AQ10" s="140">
        <v>0</v>
      </c>
      <c r="AR10" s="140">
        <v>0</v>
      </c>
      <c r="AS10" s="140">
        <v>0</v>
      </c>
      <c r="AT10" s="140">
        <v>0</v>
      </c>
      <c r="AU10" s="140">
        <v>0</v>
      </c>
      <c r="AV10" s="140">
        <v>0.8</v>
      </c>
      <c r="AW10" s="140">
        <v>2.2000000000000002</v>
      </c>
      <c r="AX10" s="140">
        <v>0.28999999999999998</v>
      </c>
      <c r="AY10" s="140">
        <v>7.0000000000000007E-2</v>
      </c>
      <c r="AZ10" s="140">
        <v>0.8</v>
      </c>
      <c r="BA10" s="140">
        <v>2.4</v>
      </c>
      <c r="BB10" s="140">
        <v>0.11</v>
      </c>
      <c r="BC10" s="140">
        <v>30.2</v>
      </c>
      <c r="BD10" s="140">
        <v>0</v>
      </c>
      <c r="BE10" s="140">
        <v>0</v>
      </c>
      <c r="BF10" s="140">
        <v>360</v>
      </c>
      <c r="BG10" s="140">
        <v>6.8</v>
      </c>
      <c r="BH10" s="140">
        <v>3.4</v>
      </c>
      <c r="BI10" s="140">
        <v>43</v>
      </c>
      <c r="BJ10" s="140">
        <v>340</v>
      </c>
      <c r="BK10" s="140">
        <v>110</v>
      </c>
      <c r="BL10" s="140">
        <v>1</v>
      </c>
      <c r="BM10" s="140">
        <v>0</v>
      </c>
      <c r="BN10" s="140">
        <v>0</v>
      </c>
      <c r="BO10" s="140">
        <v>2.6</v>
      </c>
      <c r="BP10" s="141">
        <v>0</v>
      </c>
      <c r="BQ10" s="1" t="s">
        <v>424</v>
      </c>
      <c r="BR10" s="1" t="s">
        <v>425</v>
      </c>
      <c r="BS10" s="1" t="s">
        <v>393</v>
      </c>
      <c r="BT10" s="1" t="s">
        <v>426</v>
      </c>
      <c r="BU10" s="1"/>
      <c r="BV10" s="1"/>
      <c r="BW10" s="1"/>
    </row>
    <row r="11" spans="1:75" x14ac:dyDescent="0.35">
      <c r="A11">
        <v>8</v>
      </c>
      <c r="B11" t="s">
        <v>386</v>
      </c>
      <c r="C11" s="1" t="s">
        <v>386</v>
      </c>
      <c r="D11" t="s">
        <v>58</v>
      </c>
      <c r="E11" s="1" t="s">
        <v>387</v>
      </c>
      <c r="F11" s="2" t="s">
        <v>58</v>
      </c>
      <c r="G11" s="1"/>
      <c r="H11" s="139" t="s">
        <v>427</v>
      </c>
      <c r="I11" s="140">
        <v>7025</v>
      </c>
      <c r="J11" s="140" t="s">
        <v>403</v>
      </c>
      <c r="K11" s="140">
        <v>356</v>
      </c>
      <c r="L11" s="140">
        <v>1492</v>
      </c>
      <c r="M11" s="140">
        <v>6.1</v>
      </c>
      <c r="N11" s="140">
        <v>14.4</v>
      </c>
      <c r="O11" s="140">
        <v>56.8</v>
      </c>
      <c r="P11" s="140">
        <v>7</v>
      </c>
      <c r="Q11" s="140">
        <v>13.3</v>
      </c>
      <c r="R11" s="140">
        <v>0</v>
      </c>
      <c r="S11" s="140">
        <v>2.4</v>
      </c>
      <c r="T11" s="140">
        <v>0</v>
      </c>
      <c r="U11" s="140">
        <v>0</v>
      </c>
      <c r="V11" s="140">
        <v>0</v>
      </c>
      <c r="W11" s="140">
        <v>0</v>
      </c>
      <c r="X11" s="140">
        <v>0</v>
      </c>
      <c r="Y11" s="140">
        <v>0</v>
      </c>
      <c r="Z11" s="140">
        <v>0.7</v>
      </c>
      <c r="AA11" s="140">
        <v>0</v>
      </c>
      <c r="AB11" s="140">
        <v>0</v>
      </c>
      <c r="AC11" s="140">
        <v>0</v>
      </c>
      <c r="AD11" s="140">
        <v>0.6</v>
      </c>
      <c r="AE11" s="140">
        <v>0</v>
      </c>
      <c r="AF11" s="140">
        <v>0</v>
      </c>
      <c r="AG11" s="140">
        <v>1.3</v>
      </c>
      <c r="AH11" s="140">
        <v>0</v>
      </c>
      <c r="AI11" s="140">
        <v>1.2</v>
      </c>
      <c r="AJ11" s="140">
        <v>3.4</v>
      </c>
      <c r="AK11" s="140">
        <v>3.1</v>
      </c>
      <c r="AL11" s="140">
        <v>0.4</v>
      </c>
      <c r="AM11" s="140">
        <v>0</v>
      </c>
      <c r="AN11" s="140">
        <v>0</v>
      </c>
      <c r="AO11" s="140">
        <v>0</v>
      </c>
      <c r="AP11" s="140">
        <v>0</v>
      </c>
      <c r="AQ11" s="140">
        <v>0</v>
      </c>
      <c r="AR11" s="140">
        <v>0.7</v>
      </c>
      <c r="AS11" s="140">
        <v>0</v>
      </c>
      <c r="AT11" s="140">
        <v>8</v>
      </c>
      <c r="AU11" s="140">
        <v>0</v>
      </c>
      <c r="AV11" s="140">
        <v>2.4</v>
      </c>
      <c r="AW11" s="140">
        <v>0</v>
      </c>
      <c r="AX11" s="140">
        <v>0.36</v>
      </c>
      <c r="AY11" s="140">
        <v>0.32</v>
      </c>
      <c r="AZ11" s="140">
        <v>1.5</v>
      </c>
      <c r="BA11" s="140">
        <v>3.9</v>
      </c>
      <c r="BB11" s="140">
        <v>0.49</v>
      </c>
      <c r="BC11" s="140">
        <v>180</v>
      </c>
      <c r="BD11" s="140">
        <v>0</v>
      </c>
      <c r="BE11" s="140">
        <v>0</v>
      </c>
      <c r="BF11" s="140">
        <v>457</v>
      </c>
      <c r="BG11" s="140">
        <v>0.5</v>
      </c>
      <c r="BH11" s="140">
        <v>4.5999999999999996</v>
      </c>
      <c r="BI11" s="140">
        <v>47</v>
      </c>
      <c r="BJ11" s="140">
        <v>563</v>
      </c>
      <c r="BK11" s="140">
        <v>197</v>
      </c>
      <c r="BL11" s="140">
        <v>5</v>
      </c>
      <c r="BM11" s="140">
        <v>0</v>
      </c>
      <c r="BN11" s="140">
        <v>8.5</v>
      </c>
      <c r="BO11" s="140">
        <v>3.1</v>
      </c>
      <c r="BP11" s="141">
        <v>0</v>
      </c>
      <c r="BQ11" s="1" t="s">
        <v>428</v>
      </c>
      <c r="BR11" s="1" t="s">
        <v>429</v>
      </c>
      <c r="BS11" s="1" t="s">
        <v>393</v>
      </c>
      <c r="BT11" s="1" t="s">
        <v>406</v>
      </c>
      <c r="BU11" s="1"/>
      <c r="BV11" s="1"/>
      <c r="BW11" s="1"/>
    </row>
    <row r="12" spans="1:75" x14ac:dyDescent="0.35">
      <c r="A12">
        <v>9</v>
      </c>
      <c r="B12" t="s">
        <v>386</v>
      </c>
      <c r="C12" s="1" t="s">
        <v>386</v>
      </c>
      <c r="D12" t="s">
        <v>430</v>
      </c>
      <c r="E12" s="1" t="s">
        <v>387</v>
      </c>
      <c r="F12" s="2" t="s">
        <v>59</v>
      </c>
      <c r="G12" s="1"/>
      <c r="H12" s="139" t="s">
        <v>431</v>
      </c>
      <c r="I12" s="140">
        <v>6574</v>
      </c>
      <c r="J12" s="140" t="s">
        <v>390</v>
      </c>
      <c r="K12" s="140">
        <v>346</v>
      </c>
      <c r="L12" s="140">
        <v>1448</v>
      </c>
      <c r="M12" s="140">
        <v>2.2000000000000002</v>
      </c>
      <c r="N12" s="140">
        <v>8.6999999999999993</v>
      </c>
      <c r="O12" s="140">
        <v>68.400000000000006</v>
      </c>
      <c r="P12" s="140">
        <v>7.1</v>
      </c>
      <c r="Q12" s="140">
        <v>12.7</v>
      </c>
      <c r="R12" s="140">
        <v>0</v>
      </c>
      <c r="S12" s="140">
        <v>0.9</v>
      </c>
      <c r="T12" s="140">
        <v>1.5</v>
      </c>
      <c r="U12" s="140">
        <v>0.3</v>
      </c>
      <c r="V12" s="140">
        <v>1.2</v>
      </c>
      <c r="W12" s="140">
        <v>0</v>
      </c>
      <c r="X12" s="140">
        <v>0</v>
      </c>
      <c r="Y12" s="140">
        <v>37</v>
      </c>
      <c r="Z12" s="140">
        <v>0.4</v>
      </c>
      <c r="AA12" s="140">
        <v>0</v>
      </c>
      <c r="AB12" s="140">
        <v>0</v>
      </c>
      <c r="AC12" s="140">
        <v>0</v>
      </c>
      <c r="AD12" s="140">
        <v>0.3</v>
      </c>
      <c r="AE12" s="140">
        <v>0</v>
      </c>
      <c r="AF12" s="140">
        <v>0</v>
      </c>
      <c r="AG12" s="140">
        <v>0.3</v>
      </c>
      <c r="AH12" s="140">
        <v>0</v>
      </c>
      <c r="AI12" s="140">
        <v>0.2</v>
      </c>
      <c r="AJ12" s="140">
        <v>0.9</v>
      </c>
      <c r="AK12" s="140">
        <v>0.9</v>
      </c>
      <c r="AL12" s="140">
        <v>0.1</v>
      </c>
      <c r="AM12" s="140">
        <v>0</v>
      </c>
      <c r="AN12" s="140">
        <v>0</v>
      </c>
      <c r="AO12" s="140">
        <v>0</v>
      </c>
      <c r="AP12" s="140">
        <v>0</v>
      </c>
      <c r="AQ12" s="140">
        <v>0</v>
      </c>
      <c r="AR12" s="140">
        <v>0.5</v>
      </c>
      <c r="AS12" s="140">
        <v>0</v>
      </c>
      <c r="AT12" s="140">
        <v>5</v>
      </c>
      <c r="AU12" s="140">
        <v>0</v>
      </c>
      <c r="AV12" s="140">
        <v>0.5</v>
      </c>
      <c r="AW12" s="140">
        <v>0</v>
      </c>
      <c r="AX12" s="140">
        <v>0.22</v>
      </c>
      <c r="AY12" s="140">
        <v>0.06</v>
      </c>
      <c r="AZ12" s="140">
        <v>1.68</v>
      </c>
      <c r="BA12" s="140">
        <v>3.15</v>
      </c>
      <c r="BB12" s="140">
        <v>0.16</v>
      </c>
      <c r="BC12" s="140">
        <v>29.5</v>
      </c>
      <c r="BD12" s="140">
        <v>0</v>
      </c>
      <c r="BE12" s="140">
        <v>1.4</v>
      </c>
      <c r="BF12" s="140">
        <v>175</v>
      </c>
      <c r="BG12" s="140">
        <v>1.3</v>
      </c>
      <c r="BH12" s="140">
        <v>1.7</v>
      </c>
      <c r="BI12" s="140">
        <v>25</v>
      </c>
      <c r="BJ12" s="140">
        <v>246</v>
      </c>
      <c r="BK12" s="140">
        <v>48</v>
      </c>
      <c r="BL12" s="140">
        <v>1</v>
      </c>
      <c r="BM12" s="140">
        <v>0</v>
      </c>
      <c r="BN12" s="140">
        <v>7.6</v>
      </c>
      <c r="BO12" s="140">
        <v>1.3</v>
      </c>
      <c r="BP12" s="141">
        <v>0</v>
      </c>
      <c r="BQ12" s="1" t="s">
        <v>432</v>
      </c>
      <c r="BR12" s="1" t="s">
        <v>433</v>
      </c>
      <c r="BS12" s="1" t="s">
        <v>393</v>
      </c>
      <c r="BT12" s="1" t="s">
        <v>394</v>
      </c>
      <c r="BU12" s="1"/>
      <c r="BV12" s="1"/>
      <c r="BW12" s="1"/>
    </row>
    <row r="13" spans="1:75" x14ac:dyDescent="0.35">
      <c r="A13">
        <v>10</v>
      </c>
      <c r="B13" t="s">
        <v>61</v>
      </c>
      <c r="C13" s="1" t="s">
        <v>61</v>
      </c>
      <c r="D13" t="s">
        <v>64</v>
      </c>
      <c r="E13" s="1" t="s">
        <v>434</v>
      </c>
      <c r="F13" s="1" t="s">
        <v>64</v>
      </c>
      <c r="G13" s="1">
        <v>2531</v>
      </c>
      <c r="H13" s="139" t="s">
        <v>435</v>
      </c>
      <c r="I13" s="140">
        <v>4457</v>
      </c>
      <c r="J13" s="140" t="s">
        <v>64</v>
      </c>
      <c r="K13" s="140">
        <v>79</v>
      </c>
      <c r="L13" s="140">
        <v>329</v>
      </c>
      <c r="M13" s="140">
        <v>0.1</v>
      </c>
      <c r="N13" s="140">
        <v>1.7</v>
      </c>
      <c r="O13" s="140">
        <v>16.399999999999999</v>
      </c>
      <c r="P13" s="140">
        <v>2.1</v>
      </c>
      <c r="Q13" s="140">
        <v>78.8</v>
      </c>
      <c r="R13" s="140">
        <v>0</v>
      </c>
      <c r="S13" s="140">
        <v>0.9</v>
      </c>
      <c r="T13" s="140">
        <v>0.8</v>
      </c>
      <c r="U13" s="140">
        <v>0.5</v>
      </c>
      <c r="V13" s="140">
        <v>0.3</v>
      </c>
      <c r="W13" s="140">
        <v>0</v>
      </c>
      <c r="X13" s="140">
        <v>0</v>
      </c>
      <c r="Y13" s="140">
        <v>0</v>
      </c>
      <c r="Z13" s="140">
        <v>0</v>
      </c>
      <c r="AA13" s="140">
        <v>0</v>
      </c>
      <c r="AB13" s="140">
        <v>0</v>
      </c>
      <c r="AC13" s="140">
        <v>0</v>
      </c>
      <c r="AD13" s="140">
        <v>0</v>
      </c>
      <c r="AE13" s="140">
        <v>0</v>
      </c>
      <c r="AF13" s="140">
        <v>0</v>
      </c>
      <c r="AG13" s="140">
        <v>0</v>
      </c>
      <c r="AH13" s="140">
        <v>0</v>
      </c>
      <c r="AI13" s="140">
        <v>0</v>
      </c>
      <c r="AJ13" s="140">
        <v>0</v>
      </c>
      <c r="AK13" s="140">
        <v>0</v>
      </c>
      <c r="AL13" s="140">
        <v>0</v>
      </c>
      <c r="AM13" s="140">
        <v>0</v>
      </c>
      <c r="AN13" s="140">
        <v>0</v>
      </c>
      <c r="AO13" s="140">
        <v>0</v>
      </c>
      <c r="AP13" s="140">
        <v>0</v>
      </c>
      <c r="AQ13" s="140">
        <v>0</v>
      </c>
      <c r="AR13" s="140">
        <v>0.6</v>
      </c>
      <c r="AS13" s="140">
        <v>0</v>
      </c>
      <c r="AT13" s="140">
        <v>8</v>
      </c>
      <c r="AU13" s="140">
        <v>0</v>
      </c>
      <c r="AV13" s="140">
        <v>0.1</v>
      </c>
      <c r="AW13" s="140">
        <v>1.2</v>
      </c>
      <c r="AX13" s="140">
        <v>0.06</v>
      </c>
      <c r="AY13" s="140">
        <v>0.03</v>
      </c>
      <c r="AZ13" s="140">
        <v>2.0099999999999998</v>
      </c>
      <c r="BA13" s="140">
        <v>2.2999999999999998</v>
      </c>
      <c r="BB13" s="140">
        <v>0.21</v>
      </c>
      <c r="BC13" s="140">
        <v>19.100000000000001</v>
      </c>
      <c r="BD13" s="140">
        <v>0</v>
      </c>
      <c r="BE13" s="140">
        <v>23.6</v>
      </c>
      <c r="BF13" s="140">
        <v>43</v>
      </c>
      <c r="BG13" s="140">
        <v>0.2</v>
      </c>
      <c r="BH13" s="140">
        <v>0.4</v>
      </c>
      <c r="BI13" s="140">
        <v>4</v>
      </c>
      <c r="BJ13" s="140">
        <v>378</v>
      </c>
      <c r="BK13" s="140">
        <v>22</v>
      </c>
      <c r="BL13" s="140">
        <v>3</v>
      </c>
      <c r="BM13" s="140">
        <v>0</v>
      </c>
      <c r="BN13" s="140">
        <v>0</v>
      </c>
      <c r="BO13" s="140">
        <v>0.2</v>
      </c>
      <c r="BP13" s="141">
        <v>20</v>
      </c>
      <c r="BQ13" s="1" t="s">
        <v>436</v>
      </c>
      <c r="BR13" s="1" t="s">
        <v>437</v>
      </c>
      <c r="BS13" s="1" t="s">
        <v>438</v>
      </c>
      <c r="BT13" s="1" t="s">
        <v>439</v>
      </c>
      <c r="BU13" s="1"/>
      <c r="BV13" s="1"/>
      <c r="BW13" s="1"/>
    </row>
    <row r="14" spans="1:75" x14ac:dyDescent="0.35">
      <c r="A14">
        <v>11</v>
      </c>
      <c r="B14" t="s">
        <v>61</v>
      </c>
      <c r="C14" s="1" t="s">
        <v>61</v>
      </c>
      <c r="D14" t="s">
        <v>440</v>
      </c>
      <c r="E14" s="1" t="s">
        <v>434</v>
      </c>
      <c r="F14" s="1" t="s">
        <v>65</v>
      </c>
      <c r="G14" s="1"/>
      <c r="H14" s="139" t="s">
        <v>440</v>
      </c>
      <c r="I14" s="140">
        <v>1946</v>
      </c>
      <c r="J14" s="140" t="s">
        <v>390</v>
      </c>
      <c r="K14" s="140">
        <v>346</v>
      </c>
      <c r="L14" s="140">
        <v>1448</v>
      </c>
      <c r="M14" s="140">
        <v>0.4</v>
      </c>
      <c r="N14" s="140">
        <v>0</v>
      </c>
      <c r="O14" s="140">
        <v>84.3</v>
      </c>
      <c r="P14" s="140">
        <v>0</v>
      </c>
      <c r="Q14" s="140">
        <v>15</v>
      </c>
      <c r="R14" s="140">
        <v>0</v>
      </c>
      <c r="S14" s="140">
        <v>0.3</v>
      </c>
      <c r="T14" s="140">
        <v>0</v>
      </c>
      <c r="U14" s="140">
        <v>0</v>
      </c>
      <c r="V14" s="140">
        <v>0</v>
      </c>
      <c r="W14" s="140">
        <v>0</v>
      </c>
      <c r="X14" s="140">
        <v>0</v>
      </c>
      <c r="Y14" s="140">
        <v>0</v>
      </c>
      <c r="Z14" s="140">
        <v>0</v>
      </c>
      <c r="AA14" s="140">
        <v>0</v>
      </c>
      <c r="AB14" s="140">
        <v>0</v>
      </c>
      <c r="AC14" s="140">
        <v>0</v>
      </c>
      <c r="AD14" s="140">
        <v>0</v>
      </c>
      <c r="AE14" s="140">
        <v>0</v>
      </c>
      <c r="AF14" s="140">
        <v>0</v>
      </c>
      <c r="AG14" s="140">
        <v>0</v>
      </c>
      <c r="AH14" s="140">
        <v>0</v>
      </c>
      <c r="AI14" s="140">
        <v>0</v>
      </c>
      <c r="AJ14" s="140">
        <v>0</v>
      </c>
      <c r="AK14" s="140">
        <v>0</v>
      </c>
      <c r="AL14" s="140">
        <v>0</v>
      </c>
      <c r="AM14" s="140">
        <v>0</v>
      </c>
      <c r="AN14" s="140">
        <v>0</v>
      </c>
      <c r="AO14" s="140">
        <v>0</v>
      </c>
      <c r="AP14" s="140">
        <v>0</v>
      </c>
      <c r="AQ14" s="140">
        <v>0</v>
      </c>
      <c r="AR14" s="140">
        <v>0</v>
      </c>
      <c r="AS14" s="140">
        <v>0</v>
      </c>
      <c r="AT14" s="140">
        <v>0</v>
      </c>
      <c r="AU14" s="140">
        <v>0</v>
      </c>
      <c r="AV14" s="140">
        <v>0</v>
      </c>
      <c r="AW14" s="140">
        <v>0</v>
      </c>
      <c r="AX14" s="140">
        <v>0</v>
      </c>
      <c r="AY14" s="140">
        <v>0</v>
      </c>
      <c r="AZ14" s="140">
        <v>0.15</v>
      </c>
      <c r="BA14" s="140">
        <v>0.2</v>
      </c>
      <c r="BB14" s="140">
        <v>0</v>
      </c>
      <c r="BC14" s="140">
        <v>0</v>
      </c>
      <c r="BD14" s="140">
        <v>0</v>
      </c>
      <c r="BE14" s="140">
        <v>0</v>
      </c>
      <c r="BF14" s="140">
        <v>64</v>
      </c>
      <c r="BG14" s="140">
        <v>7.1</v>
      </c>
      <c r="BH14" s="140">
        <v>0.1</v>
      </c>
      <c r="BI14" s="140">
        <v>11</v>
      </c>
      <c r="BJ14" s="140">
        <v>68</v>
      </c>
      <c r="BK14" s="140">
        <v>3</v>
      </c>
      <c r="BL14" s="140">
        <v>3</v>
      </c>
      <c r="BM14" s="140">
        <v>0</v>
      </c>
      <c r="BN14" s="140">
        <v>0</v>
      </c>
      <c r="BO14" s="140">
        <v>0</v>
      </c>
      <c r="BP14" s="141">
        <v>0</v>
      </c>
      <c r="BQ14" s="1" t="s">
        <v>441</v>
      </c>
      <c r="BR14" s="1" t="s">
        <v>440</v>
      </c>
      <c r="BS14" s="1" t="s">
        <v>438</v>
      </c>
      <c r="BT14" s="1" t="s">
        <v>439</v>
      </c>
      <c r="BU14" s="1"/>
      <c r="BV14" s="1"/>
      <c r="BW14" s="1"/>
    </row>
    <row r="15" spans="1:75" x14ac:dyDescent="0.35">
      <c r="A15">
        <v>12</v>
      </c>
      <c r="B15" t="s">
        <v>61</v>
      </c>
      <c r="C15" s="1" t="s">
        <v>61</v>
      </c>
      <c r="D15" t="s">
        <v>66</v>
      </c>
      <c r="E15" s="1" t="s">
        <v>434</v>
      </c>
      <c r="F15" s="1" t="s">
        <v>66</v>
      </c>
      <c r="G15" s="1"/>
      <c r="H15" s="139" t="s">
        <v>435</v>
      </c>
      <c r="I15" s="140">
        <v>4457</v>
      </c>
      <c r="J15" s="140" t="s">
        <v>64</v>
      </c>
      <c r="K15" s="140">
        <v>79</v>
      </c>
      <c r="L15" s="140">
        <v>329</v>
      </c>
      <c r="M15" s="140">
        <v>0.1</v>
      </c>
      <c r="N15" s="140">
        <v>1.7</v>
      </c>
      <c r="O15" s="140">
        <v>16.399999999999999</v>
      </c>
      <c r="P15" s="140">
        <v>2.1</v>
      </c>
      <c r="Q15" s="140">
        <v>78.8</v>
      </c>
      <c r="R15" s="140">
        <v>0</v>
      </c>
      <c r="S15" s="140">
        <v>0.9</v>
      </c>
      <c r="T15" s="140">
        <v>0.8</v>
      </c>
      <c r="U15" s="140">
        <v>0.5</v>
      </c>
      <c r="V15" s="140">
        <v>0.3</v>
      </c>
      <c r="W15" s="140">
        <v>0</v>
      </c>
      <c r="X15" s="140">
        <v>0</v>
      </c>
      <c r="Y15" s="140">
        <v>0</v>
      </c>
      <c r="Z15" s="140">
        <v>0</v>
      </c>
      <c r="AA15" s="140">
        <v>0</v>
      </c>
      <c r="AB15" s="140">
        <v>0</v>
      </c>
      <c r="AC15" s="140">
        <v>0</v>
      </c>
      <c r="AD15" s="140">
        <v>0</v>
      </c>
      <c r="AE15" s="140">
        <v>0</v>
      </c>
      <c r="AF15" s="140">
        <v>0</v>
      </c>
      <c r="AG15" s="140">
        <v>0</v>
      </c>
      <c r="AH15" s="140">
        <v>0</v>
      </c>
      <c r="AI15" s="140">
        <v>0</v>
      </c>
      <c r="AJ15" s="140">
        <v>0</v>
      </c>
      <c r="AK15" s="140">
        <v>0</v>
      </c>
      <c r="AL15" s="140">
        <v>0</v>
      </c>
      <c r="AM15" s="140">
        <v>0</v>
      </c>
      <c r="AN15" s="140">
        <v>0</v>
      </c>
      <c r="AO15" s="140">
        <v>0</v>
      </c>
      <c r="AP15" s="140">
        <v>0</v>
      </c>
      <c r="AQ15" s="140">
        <v>0</v>
      </c>
      <c r="AR15" s="140">
        <v>0.6</v>
      </c>
      <c r="AS15" s="140">
        <v>0</v>
      </c>
      <c r="AT15" s="140">
        <v>8</v>
      </c>
      <c r="AU15" s="140">
        <v>0</v>
      </c>
      <c r="AV15" s="140">
        <v>0.1</v>
      </c>
      <c r="AW15" s="140">
        <v>1.2</v>
      </c>
      <c r="AX15" s="140">
        <v>0.06</v>
      </c>
      <c r="AY15" s="140">
        <v>0.03</v>
      </c>
      <c r="AZ15" s="140">
        <v>2.0099999999999998</v>
      </c>
      <c r="BA15" s="140">
        <v>2.2999999999999998</v>
      </c>
      <c r="BB15" s="140">
        <v>0.21</v>
      </c>
      <c r="BC15" s="140">
        <v>19.100000000000001</v>
      </c>
      <c r="BD15" s="140">
        <v>0</v>
      </c>
      <c r="BE15" s="140">
        <v>23.6</v>
      </c>
      <c r="BF15" s="140">
        <v>43</v>
      </c>
      <c r="BG15" s="140">
        <v>0.2</v>
      </c>
      <c r="BH15" s="140">
        <v>0.4</v>
      </c>
      <c r="BI15" s="140">
        <v>4</v>
      </c>
      <c r="BJ15" s="140">
        <v>378</v>
      </c>
      <c r="BK15" s="140">
        <v>22</v>
      </c>
      <c r="BL15" s="140">
        <v>3</v>
      </c>
      <c r="BM15" s="140">
        <v>0</v>
      </c>
      <c r="BN15" s="140">
        <v>0</v>
      </c>
      <c r="BO15" s="140">
        <v>0.2</v>
      </c>
      <c r="BP15" s="141">
        <v>20</v>
      </c>
      <c r="BQ15" s="1" t="s">
        <v>436</v>
      </c>
      <c r="BR15" s="1" t="s">
        <v>437</v>
      </c>
      <c r="BS15" s="1" t="s">
        <v>438</v>
      </c>
      <c r="BT15" s="1" t="s">
        <v>439</v>
      </c>
      <c r="BU15" s="1"/>
      <c r="BV15" s="1"/>
      <c r="BW15" s="1"/>
    </row>
    <row r="16" spans="1:75" x14ac:dyDescent="0.35">
      <c r="A16">
        <v>13</v>
      </c>
      <c r="B16" t="s">
        <v>61</v>
      </c>
      <c r="C16" s="1" t="s">
        <v>61</v>
      </c>
      <c r="D16" t="s">
        <v>442</v>
      </c>
      <c r="E16" s="1" t="s">
        <v>434</v>
      </c>
      <c r="F16" s="1" t="s">
        <v>67</v>
      </c>
      <c r="G16" s="1"/>
      <c r="H16" s="139" t="s">
        <v>440</v>
      </c>
      <c r="I16" s="140">
        <v>1946</v>
      </c>
      <c r="J16" s="140" t="s">
        <v>390</v>
      </c>
      <c r="K16" s="140">
        <v>346</v>
      </c>
      <c r="L16" s="140">
        <v>1448</v>
      </c>
      <c r="M16" s="140">
        <v>0.4</v>
      </c>
      <c r="N16" s="140">
        <v>0</v>
      </c>
      <c r="O16" s="140">
        <v>84.3</v>
      </c>
      <c r="P16" s="140">
        <v>0</v>
      </c>
      <c r="Q16" s="140">
        <v>15</v>
      </c>
      <c r="R16" s="140">
        <v>0</v>
      </c>
      <c r="S16" s="140">
        <v>0.3</v>
      </c>
      <c r="T16" s="140">
        <v>0</v>
      </c>
      <c r="U16" s="140">
        <v>0</v>
      </c>
      <c r="V16" s="140">
        <v>0</v>
      </c>
      <c r="W16" s="140">
        <v>0</v>
      </c>
      <c r="X16" s="140">
        <v>0</v>
      </c>
      <c r="Y16" s="140">
        <v>0</v>
      </c>
      <c r="Z16" s="140">
        <v>0</v>
      </c>
      <c r="AA16" s="140">
        <v>0</v>
      </c>
      <c r="AB16" s="140">
        <v>0</v>
      </c>
      <c r="AC16" s="140">
        <v>0</v>
      </c>
      <c r="AD16" s="140">
        <v>0</v>
      </c>
      <c r="AE16" s="140">
        <v>0</v>
      </c>
      <c r="AF16" s="140">
        <v>0</v>
      </c>
      <c r="AG16" s="140">
        <v>0</v>
      </c>
      <c r="AH16" s="140">
        <v>0</v>
      </c>
      <c r="AI16" s="140">
        <v>0</v>
      </c>
      <c r="AJ16" s="140">
        <v>0</v>
      </c>
      <c r="AK16" s="140">
        <v>0</v>
      </c>
      <c r="AL16" s="140">
        <v>0</v>
      </c>
      <c r="AM16" s="140">
        <v>0</v>
      </c>
      <c r="AN16" s="140">
        <v>0</v>
      </c>
      <c r="AO16" s="140">
        <v>0</v>
      </c>
      <c r="AP16" s="140">
        <v>0</v>
      </c>
      <c r="AQ16" s="140">
        <v>0</v>
      </c>
      <c r="AR16" s="140">
        <v>0</v>
      </c>
      <c r="AS16" s="140">
        <v>0</v>
      </c>
      <c r="AT16" s="140">
        <v>0</v>
      </c>
      <c r="AU16" s="140">
        <v>0</v>
      </c>
      <c r="AV16" s="140">
        <v>0</v>
      </c>
      <c r="AW16" s="140">
        <v>0</v>
      </c>
      <c r="AX16" s="140">
        <v>0</v>
      </c>
      <c r="AY16" s="140">
        <v>0</v>
      </c>
      <c r="AZ16" s="140">
        <v>0.15</v>
      </c>
      <c r="BA16" s="140">
        <v>0.2</v>
      </c>
      <c r="BB16" s="140">
        <v>0</v>
      </c>
      <c r="BC16" s="140">
        <v>0</v>
      </c>
      <c r="BD16" s="140">
        <v>0</v>
      </c>
      <c r="BE16" s="140">
        <v>0</v>
      </c>
      <c r="BF16" s="140">
        <v>64</v>
      </c>
      <c r="BG16" s="140">
        <v>7.1</v>
      </c>
      <c r="BH16" s="140">
        <v>0.1</v>
      </c>
      <c r="BI16" s="140">
        <v>11</v>
      </c>
      <c r="BJ16" s="140">
        <v>68</v>
      </c>
      <c r="BK16" s="140">
        <v>3</v>
      </c>
      <c r="BL16" s="140">
        <v>3</v>
      </c>
      <c r="BM16" s="140">
        <v>0</v>
      </c>
      <c r="BN16" s="140">
        <v>0</v>
      </c>
      <c r="BO16" s="140">
        <v>0</v>
      </c>
      <c r="BP16" s="141">
        <v>0</v>
      </c>
      <c r="BQ16" s="1" t="s">
        <v>443</v>
      </c>
      <c r="BR16" s="1" t="s">
        <v>442</v>
      </c>
      <c r="BS16" s="1" t="s">
        <v>438</v>
      </c>
      <c r="BT16" s="1" t="s">
        <v>439</v>
      </c>
      <c r="BU16" s="1"/>
      <c r="BV16" s="1"/>
      <c r="BW16" s="1"/>
    </row>
    <row r="17" spans="1:75" x14ac:dyDescent="0.35">
      <c r="A17">
        <v>14</v>
      </c>
      <c r="B17" t="s">
        <v>61</v>
      </c>
      <c r="C17" s="1" t="s">
        <v>61</v>
      </c>
      <c r="D17" t="s">
        <v>68</v>
      </c>
      <c r="E17" s="1" t="s">
        <v>434</v>
      </c>
      <c r="F17" s="1" t="s">
        <v>68</v>
      </c>
      <c r="G17" s="1"/>
      <c r="H17" s="139" t="s">
        <v>444</v>
      </c>
      <c r="I17" s="140">
        <v>3765</v>
      </c>
      <c r="J17" s="140" t="s">
        <v>64</v>
      </c>
      <c r="K17" s="140">
        <v>82</v>
      </c>
      <c r="L17" s="140">
        <v>344</v>
      </c>
      <c r="M17" s="140">
        <v>0.3</v>
      </c>
      <c r="N17" s="140">
        <v>1.3</v>
      </c>
      <c r="O17" s="140">
        <v>17</v>
      </c>
      <c r="P17" s="140">
        <v>2.7</v>
      </c>
      <c r="Q17" s="140">
        <v>80.3</v>
      </c>
      <c r="R17" s="140">
        <v>0</v>
      </c>
      <c r="S17" s="140">
        <v>1.1000000000000001</v>
      </c>
      <c r="T17" s="140">
        <v>4.2</v>
      </c>
      <c r="U17" s="140">
        <v>1.7</v>
      </c>
      <c r="V17" s="140">
        <v>2.5</v>
      </c>
      <c r="W17" s="140">
        <v>0</v>
      </c>
      <c r="X17" s="140">
        <v>0</v>
      </c>
      <c r="Y17" s="140">
        <v>0</v>
      </c>
      <c r="Z17" s="140">
        <v>0.1</v>
      </c>
      <c r="AA17" s="140">
        <v>0</v>
      </c>
      <c r="AB17" s="140">
        <v>0</v>
      </c>
      <c r="AC17" s="140">
        <v>0</v>
      </c>
      <c r="AD17" s="140">
        <v>0.1</v>
      </c>
      <c r="AE17" s="140">
        <v>0</v>
      </c>
      <c r="AF17" s="140">
        <v>0</v>
      </c>
      <c r="AG17" s="140">
        <v>0</v>
      </c>
      <c r="AH17" s="140">
        <v>0</v>
      </c>
      <c r="AI17" s="140">
        <v>0</v>
      </c>
      <c r="AJ17" s="140">
        <v>0.1</v>
      </c>
      <c r="AK17" s="140">
        <v>0.1</v>
      </c>
      <c r="AL17" s="140">
        <v>0</v>
      </c>
      <c r="AM17" s="140">
        <v>0</v>
      </c>
      <c r="AN17" s="140">
        <v>0</v>
      </c>
      <c r="AO17" s="140">
        <v>0</v>
      </c>
      <c r="AP17" s="140">
        <v>0</v>
      </c>
      <c r="AQ17" s="140">
        <v>0</v>
      </c>
      <c r="AR17" s="140">
        <v>372.5</v>
      </c>
      <c r="AS17" s="140">
        <v>0</v>
      </c>
      <c r="AT17" s="140">
        <v>4470</v>
      </c>
      <c r="AU17" s="140">
        <v>0</v>
      </c>
      <c r="AV17" s="140">
        <v>0</v>
      </c>
      <c r="AW17" s="140">
        <v>0</v>
      </c>
      <c r="AX17" s="140">
        <v>0.06</v>
      </c>
      <c r="AY17" s="140">
        <v>0.06</v>
      </c>
      <c r="AZ17" s="140">
        <v>0.56000000000000005</v>
      </c>
      <c r="BA17" s="140">
        <v>0.77</v>
      </c>
      <c r="BB17" s="140">
        <v>0.18</v>
      </c>
      <c r="BC17" s="140">
        <v>11</v>
      </c>
      <c r="BD17" s="140">
        <v>0</v>
      </c>
      <c r="BE17" s="140">
        <v>2.4</v>
      </c>
      <c r="BF17" s="140">
        <v>47</v>
      </c>
      <c r="BG17" s="140">
        <v>2</v>
      </c>
      <c r="BH17" s="140">
        <v>0.9</v>
      </c>
      <c r="BI17" s="140">
        <v>45</v>
      </c>
      <c r="BJ17" s="140">
        <v>408</v>
      </c>
      <c r="BK17" s="140">
        <v>15</v>
      </c>
      <c r="BL17" s="140">
        <v>33</v>
      </c>
      <c r="BM17" s="140">
        <v>0.1</v>
      </c>
      <c r="BN17" s="140">
        <v>0</v>
      </c>
      <c r="BO17" s="140">
        <v>0.2</v>
      </c>
      <c r="BP17" s="141">
        <v>20</v>
      </c>
      <c r="BQ17" s="1" t="s">
        <v>445</v>
      </c>
      <c r="BR17" s="1" t="s">
        <v>446</v>
      </c>
      <c r="BS17" s="1" t="s">
        <v>438</v>
      </c>
      <c r="BT17" s="1" t="s">
        <v>447</v>
      </c>
      <c r="BU17" s="1"/>
      <c r="BV17" s="1"/>
      <c r="BW17" s="1"/>
    </row>
    <row r="18" spans="1:75" ht="43.5" x14ac:dyDescent="0.35">
      <c r="A18">
        <v>15</v>
      </c>
      <c r="B18" t="s">
        <v>61</v>
      </c>
      <c r="C18" s="1" t="s">
        <v>61</v>
      </c>
      <c r="D18" t="s">
        <v>69</v>
      </c>
      <c r="E18" s="1" t="s">
        <v>434</v>
      </c>
      <c r="F18" s="1" t="s">
        <v>69</v>
      </c>
      <c r="G18" s="1">
        <v>2534</v>
      </c>
      <c r="H18" s="139" t="s">
        <v>69</v>
      </c>
      <c r="I18" s="140">
        <v>294</v>
      </c>
      <c r="J18" s="140" t="s">
        <v>448</v>
      </c>
      <c r="K18" s="140">
        <v>51</v>
      </c>
      <c r="L18" s="140">
        <v>212</v>
      </c>
      <c r="M18" s="140">
        <v>0.1</v>
      </c>
      <c r="N18" s="140">
        <v>1.2</v>
      </c>
      <c r="O18" s="140">
        <v>9.8000000000000007</v>
      </c>
      <c r="P18" s="140">
        <v>2.6</v>
      </c>
      <c r="Q18" s="140">
        <v>85.6</v>
      </c>
      <c r="R18" s="140">
        <v>0</v>
      </c>
      <c r="S18" s="140">
        <v>0.7</v>
      </c>
      <c r="T18" s="140">
        <v>9.4</v>
      </c>
      <c r="U18" s="140">
        <v>0</v>
      </c>
      <c r="V18" s="140">
        <v>9.4</v>
      </c>
      <c r="W18" s="140">
        <v>0</v>
      </c>
      <c r="X18" s="140">
        <v>0</v>
      </c>
      <c r="Y18" s="140">
        <v>0</v>
      </c>
      <c r="Z18" s="140">
        <v>0</v>
      </c>
      <c r="AA18" s="140">
        <v>0</v>
      </c>
      <c r="AB18" s="140">
        <v>0</v>
      </c>
      <c r="AC18" s="140">
        <v>0</v>
      </c>
      <c r="AD18" s="140">
        <v>0</v>
      </c>
      <c r="AE18" s="140">
        <v>0</v>
      </c>
      <c r="AF18" s="140">
        <v>0</v>
      </c>
      <c r="AG18" s="140">
        <v>0</v>
      </c>
      <c r="AH18" s="140">
        <v>0</v>
      </c>
      <c r="AI18" s="140">
        <v>0</v>
      </c>
      <c r="AJ18" s="140">
        <v>0</v>
      </c>
      <c r="AK18" s="140">
        <v>0</v>
      </c>
      <c r="AL18" s="140">
        <v>0</v>
      </c>
      <c r="AM18" s="140">
        <v>0</v>
      </c>
      <c r="AN18" s="140">
        <v>0</v>
      </c>
      <c r="AO18" s="140">
        <v>0</v>
      </c>
      <c r="AP18" s="140">
        <v>0</v>
      </c>
      <c r="AQ18" s="140">
        <v>0</v>
      </c>
      <c r="AR18" s="140">
        <v>0</v>
      </c>
      <c r="AS18" s="140">
        <v>0</v>
      </c>
      <c r="AT18" s="140">
        <v>0</v>
      </c>
      <c r="AU18" s="140">
        <v>0</v>
      </c>
      <c r="AV18" s="140">
        <v>0</v>
      </c>
      <c r="AW18" s="140">
        <v>0</v>
      </c>
      <c r="AX18" s="140">
        <v>0</v>
      </c>
      <c r="AY18" s="140">
        <v>0.01</v>
      </c>
      <c r="AZ18" s="140">
        <v>0.18</v>
      </c>
      <c r="BA18" s="140">
        <v>0.4</v>
      </c>
      <c r="BB18" s="140">
        <v>0.04</v>
      </c>
      <c r="BC18" s="140">
        <v>69.3</v>
      </c>
      <c r="BD18" s="140">
        <v>0</v>
      </c>
      <c r="BE18" s="140">
        <v>3.3</v>
      </c>
      <c r="BF18" s="140">
        <v>28</v>
      </c>
      <c r="BG18" s="140">
        <v>0.5</v>
      </c>
      <c r="BH18" s="140">
        <v>0.3</v>
      </c>
      <c r="BI18" s="140">
        <v>22</v>
      </c>
      <c r="BJ18" s="140">
        <v>280</v>
      </c>
      <c r="BK18" s="140">
        <v>14</v>
      </c>
      <c r="BL18" s="140">
        <v>20</v>
      </c>
      <c r="BM18" s="140">
        <v>0</v>
      </c>
      <c r="BN18" s="140">
        <v>0</v>
      </c>
      <c r="BO18" s="140">
        <v>0.4</v>
      </c>
      <c r="BP18" s="141">
        <v>17</v>
      </c>
      <c r="BQ18" s="1" t="s">
        <v>449</v>
      </c>
      <c r="BR18" s="1" t="s">
        <v>450</v>
      </c>
      <c r="BS18" s="1" t="s">
        <v>451</v>
      </c>
      <c r="BT18" s="1" t="s">
        <v>452</v>
      </c>
      <c r="BU18" s="1"/>
      <c r="BV18" s="1"/>
      <c r="BW18" s="1"/>
    </row>
    <row r="19" spans="1:75" ht="43.5" x14ac:dyDescent="0.35">
      <c r="A19">
        <v>16</v>
      </c>
      <c r="B19" t="s">
        <v>71</v>
      </c>
      <c r="C19" s="1" t="s">
        <v>71</v>
      </c>
      <c r="D19" t="s">
        <v>76</v>
      </c>
      <c r="E19" s="1" t="s">
        <v>70</v>
      </c>
      <c r="F19" s="1" t="s">
        <v>453</v>
      </c>
      <c r="G19" s="1">
        <v>2601</v>
      </c>
      <c r="H19" s="139" t="s">
        <v>454</v>
      </c>
      <c r="I19" s="140">
        <v>364</v>
      </c>
      <c r="J19" s="140" t="s">
        <v>448</v>
      </c>
      <c r="K19" s="140">
        <v>18</v>
      </c>
      <c r="L19" s="140">
        <v>73</v>
      </c>
      <c r="M19" s="140">
        <v>0.1</v>
      </c>
      <c r="N19" s="140">
        <v>0.8</v>
      </c>
      <c r="O19" s="140">
        <v>2.6</v>
      </c>
      <c r="P19" s="140">
        <v>1.3</v>
      </c>
      <c r="Q19" s="140">
        <v>94.7</v>
      </c>
      <c r="R19" s="140">
        <v>0</v>
      </c>
      <c r="S19" s="140">
        <v>0.5</v>
      </c>
      <c r="T19" s="140">
        <v>2.8</v>
      </c>
      <c r="U19" s="140">
        <v>2.8</v>
      </c>
      <c r="V19" s="140">
        <v>0</v>
      </c>
      <c r="W19" s="140">
        <v>0</v>
      </c>
      <c r="X19" s="140">
        <v>0</v>
      </c>
      <c r="Y19" s="140">
        <v>0</v>
      </c>
      <c r="Z19" s="140">
        <v>0</v>
      </c>
      <c r="AA19" s="140">
        <v>0</v>
      </c>
      <c r="AB19" s="140">
        <v>0</v>
      </c>
      <c r="AC19" s="140">
        <v>0</v>
      </c>
      <c r="AD19" s="140">
        <v>0</v>
      </c>
      <c r="AE19" s="140">
        <v>0</v>
      </c>
      <c r="AF19" s="140">
        <v>0</v>
      </c>
      <c r="AG19" s="140">
        <v>0</v>
      </c>
      <c r="AH19" s="140">
        <v>0</v>
      </c>
      <c r="AI19" s="140">
        <v>0</v>
      </c>
      <c r="AJ19" s="140">
        <v>0.1</v>
      </c>
      <c r="AK19" s="140">
        <v>0.1</v>
      </c>
      <c r="AL19" s="140">
        <v>0</v>
      </c>
      <c r="AM19" s="140">
        <v>0</v>
      </c>
      <c r="AN19" s="140">
        <v>0</v>
      </c>
      <c r="AO19" s="140">
        <v>0</v>
      </c>
      <c r="AP19" s="140">
        <v>0</v>
      </c>
      <c r="AQ19" s="140">
        <v>0</v>
      </c>
      <c r="AR19" s="140">
        <v>43.2</v>
      </c>
      <c r="AS19" s="140">
        <v>0</v>
      </c>
      <c r="AT19" s="140">
        <v>518</v>
      </c>
      <c r="AU19" s="140">
        <v>0</v>
      </c>
      <c r="AV19" s="140">
        <v>0.7</v>
      </c>
      <c r="AW19" s="140">
        <v>3.4</v>
      </c>
      <c r="AX19" s="140">
        <v>0.03</v>
      </c>
      <c r="AY19" s="140">
        <v>0</v>
      </c>
      <c r="AZ19" s="140">
        <v>0.57999999999999996</v>
      </c>
      <c r="BA19" s="140">
        <v>0.7</v>
      </c>
      <c r="BB19" s="140">
        <v>0.1</v>
      </c>
      <c r="BC19" s="140">
        <v>16.600000000000001</v>
      </c>
      <c r="BD19" s="140">
        <v>0</v>
      </c>
      <c r="BE19" s="140">
        <v>14.8</v>
      </c>
      <c r="BF19" s="140">
        <v>22</v>
      </c>
      <c r="BG19" s="140">
        <v>2</v>
      </c>
      <c r="BH19" s="140">
        <v>0.2</v>
      </c>
      <c r="BI19" s="140">
        <v>12</v>
      </c>
      <c r="BJ19" s="140">
        <v>240</v>
      </c>
      <c r="BK19" s="140">
        <v>9</v>
      </c>
      <c r="BL19" s="140">
        <v>2</v>
      </c>
      <c r="BM19" s="140">
        <v>0</v>
      </c>
      <c r="BN19" s="140">
        <v>0</v>
      </c>
      <c r="BO19" s="140">
        <v>0.1</v>
      </c>
      <c r="BP19" s="141">
        <v>0</v>
      </c>
      <c r="BQ19" s="1" t="s">
        <v>455</v>
      </c>
      <c r="BR19" s="1" t="s">
        <v>456</v>
      </c>
      <c r="BS19" s="1" t="s">
        <v>451</v>
      </c>
      <c r="BT19" s="1" t="s">
        <v>457</v>
      </c>
      <c r="BU19" s="1"/>
      <c r="BV19" s="1"/>
      <c r="BW19" s="1"/>
    </row>
    <row r="20" spans="1:75" ht="43.5" x14ac:dyDescent="0.35">
      <c r="A20">
        <v>17</v>
      </c>
      <c r="B20" t="s">
        <v>71</v>
      </c>
      <c r="C20" s="1" t="s">
        <v>71</v>
      </c>
      <c r="D20" t="s">
        <v>78</v>
      </c>
      <c r="E20" s="1" t="s">
        <v>70</v>
      </c>
      <c r="F20" s="1" t="s">
        <v>458</v>
      </c>
      <c r="G20" s="1">
        <v>2602</v>
      </c>
      <c r="H20" s="139" t="s">
        <v>459</v>
      </c>
      <c r="I20" s="140">
        <v>344</v>
      </c>
      <c r="J20" s="140" t="s">
        <v>448</v>
      </c>
      <c r="K20" s="140">
        <v>39</v>
      </c>
      <c r="L20" s="140">
        <v>163</v>
      </c>
      <c r="M20" s="140">
        <v>0.1</v>
      </c>
      <c r="N20" s="140">
        <v>1.2</v>
      </c>
      <c r="O20" s="140">
        <v>7.3</v>
      </c>
      <c r="P20" s="140">
        <v>1.9</v>
      </c>
      <c r="Q20" s="140">
        <v>89.1</v>
      </c>
      <c r="R20" s="140">
        <v>0</v>
      </c>
      <c r="S20" s="140">
        <v>0.5</v>
      </c>
      <c r="T20" s="140">
        <v>4.5</v>
      </c>
      <c r="U20" s="140">
        <v>3</v>
      </c>
      <c r="V20" s="140">
        <v>1.5</v>
      </c>
      <c r="W20" s="140">
        <v>0</v>
      </c>
      <c r="X20" s="140">
        <v>0</v>
      </c>
      <c r="Y20" s="140">
        <v>0</v>
      </c>
      <c r="Z20" s="140">
        <v>0</v>
      </c>
      <c r="AA20" s="140">
        <v>0</v>
      </c>
      <c r="AB20" s="140">
        <v>0</v>
      </c>
      <c r="AC20" s="140">
        <v>0</v>
      </c>
      <c r="AD20" s="140">
        <v>0</v>
      </c>
      <c r="AE20" s="140">
        <v>0</v>
      </c>
      <c r="AF20" s="140">
        <v>0</v>
      </c>
      <c r="AG20" s="140">
        <v>0</v>
      </c>
      <c r="AH20" s="140">
        <v>0</v>
      </c>
      <c r="AI20" s="140">
        <v>0</v>
      </c>
      <c r="AJ20" s="140">
        <v>0</v>
      </c>
      <c r="AK20" s="140">
        <v>0</v>
      </c>
      <c r="AL20" s="140">
        <v>0</v>
      </c>
      <c r="AM20" s="140">
        <v>0</v>
      </c>
      <c r="AN20" s="140">
        <v>0</v>
      </c>
      <c r="AO20" s="140">
        <v>0</v>
      </c>
      <c r="AP20" s="140">
        <v>0</v>
      </c>
      <c r="AQ20" s="140">
        <v>0</v>
      </c>
      <c r="AR20" s="140">
        <v>0.2</v>
      </c>
      <c r="AS20" s="140">
        <v>0</v>
      </c>
      <c r="AT20" s="140">
        <v>2</v>
      </c>
      <c r="AU20" s="140">
        <v>0</v>
      </c>
      <c r="AV20" s="140">
        <v>0</v>
      </c>
      <c r="AW20" s="140">
        <v>0.5</v>
      </c>
      <c r="AX20" s="140">
        <v>0.04</v>
      </c>
      <c r="AY20" s="140">
        <v>0</v>
      </c>
      <c r="AZ20" s="140">
        <v>0.14000000000000001</v>
      </c>
      <c r="BA20" s="140">
        <v>0.3</v>
      </c>
      <c r="BB20" s="140">
        <v>0.16</v>
      </c>
      <c r="BC20" s="140">
        <v>20.399999999999999</v>
      </c>
      <c r="BD20" s="140">
        <v>0</v>
      </c>
      <c r="BE20" s="140">
        <v>7.8</v>
      </c>
      <c r="BF20" s="140">
        <v>33</v>
      </c>
      <c r="BG20" s="140">
        <v>2</v>
      </c>
      <c r="BH20" s="140">
        <v>0.2</v>
      </c>
      <c r="BI20" s="140">
        <v>31</v>
      </c>
      <c r="BJ20" s="140">
        <v>190</v>
      </c>
      <c r="BK20" s="140">
        <v>11</v>
      </c>
      <c r="BL20" s="140">
        <v>3</v>
      </c>
      <c r="BM20" s="140">
        <v>0</v>
      </c>
      <c r="BN20" s="140">
        <v>0</v>
      </c>
      <c r="BO20" s="140">
        <v>0.1</v>
      </c>
      <c r="BP20" s="141">
        <v>6</v>
      </c>
      <c r="BQ20" s="1" t="s">
        <v>460</v>
      </c>
      <c r="BR20" s="1" t="s">
        <v>461</v>
      </c>
      <c r="BS20" s="1" t="s">
        <v>451</v>
      </c>
      <c r="BT20" s="1" t="s">
        <v>462</v>
      </c>
      <c r="BU20" s="1"/>
      <c r="BV20" s="1"/>
      <c r="BW20" s="1"/>
    </row>
    <row r="21" spans="1:75" ht="43.5" x14ac:dyDescent="0.35">
      <c r="A21">
        <v>18</v>
      </c>
      <c r="B21" t="s">
        <v>71</v>
      </c>
      <c r="C21" s="1" t="s">
        <v>71</v>
      </c>
      <c r="D21" t="s">
        <v>463</v>
      </c>
      <c r="E21" s="1" t="s">
        <v>70</v>
      </c>
      <c r="F21" s="1" t="s">
        <v>80</v>
      </c>
      <c r="G21" s="1">
        <v>358</v>
      </c>
      <c r="H21" s="139" t="s">
        <v>464</v>
      </c>
      <c r="I21" s="140">
        <v>370</v>
      </c>
      <c r="J21" s="140" t="s">
        <v>448</v>
      </c>
      <c r="K21" s="140">
        <v>30</v>
      </c>
      <c r="L21" s="140">
        <v>123</v>
      </c>
      <c r="M21" s="140">
        <v>0.1</v>
      </c>
      <c r="N21" s="140">
        <v>1.1000000000000001</v>
      </c>
      <c r="O21" s="140">
        <v>4.7</v>
      </c>
      <c r="P21" s="140">
        <v>2.6</v>
      </c>
      <c r="Q21" s="140">
        <v>90.8</v>
      </c>
      <c r="R21" s="140">
        <v>0</v>
      </c>
      <c r="S21" s="140">
        <v>0.6</v>
      </c>
      <c r="T21" s="140">
        <v>5.7</v>
      </c>
      <c r="U21" s="140">
        <v>5.3</v>
      </c>
      <c r="V21" s="140">
        <v>0.4</v>
      </c>
      <c r="W21" s="140">
        <v>0</v>
      </c>
      <c r="X21" s="140">
        <v>0</v>
      </c>
      <c r="Y21" s="140">
        <v>0</v>
      </c>
      <c r="Z21" s="140">
        <v>0</v>
      </c>
      <c r="AA21" s="140">
        <v>0</v>
      </c>
      <c r="AB21" s="140">
        <v>0</v>
      </c>
      <c r="AC21" s="140">
        <v>0</v>
      </c>
      <c r="AD21" s="140">
        <v>0</v>
      </c>
      <c r="AE21" s="140">
        <v>0</v>
      </c>
      <c r="AF21" s="140">
        <v>0</v>
      </c>
      <c r="AG21" s="140">
        <v>0</v>
      </c>
      <c r="AH21" s="140">
        <v>0</v>
      </c>
      <c r="AI21" s="140">
        <v>0</v>
      </c>
      <c r="AJ21" s="140">
        <v>0.1</v>
      </c>
      <c r="AK21" s="140">
        <v>0</v>
      </c>
      <c r="AL21" s="140">
        <v>0</v>
      </c>
      <c r="AM21" s="140">
        <v>0</v>
      </c>
      <c r="AN21" s="140">
        <v>0</v>
      </c>
      <c r="AO21" s="140">
        <v>0</v>
      </c>
      <c r="AP21" s="140">
        <v>0</v>
      </c>
      <c r="AQ21" s="140">
        <v>0</v>
      </c>
      <c r="AR21" s="140">
        <v>0.5</v>
      </c>
      <c r="AS21" s="140">
        <v>0</v>
      </c>
      <c r="AT21" s="140">
        <v>6</v>
      </c>
      <c r="AU21" s="140">
        <v>0</v>
      </c>
      <c r="AV21" s="140">
        <v>0</v>
      </c>
      <c r="AW21" s="140">
        <v>44</v>
      </c>
      <c r="AX21" s="140">
        <v>0.05</v>
      </c>
      <c r="AY21" s="140">
        <v>0</v>
      </c>
      <c r="AZ21" s="140">
        <v>0.32</v>
      </c>
      <c r="BA21" s="140">
        <v>0.5</v>
      </c>
      <c r="BB21" s="140">
        <v>0.17</v>
      </c>
      <c r="BC21" s="140">
        <v>19.100000000000001</v>
      </c>
      <c r="BD21" s="140">
        <v>0</v>
      </c>
      <c r="BE21" s="140">
        <v>46.2</v>
      </c>
      <c r="BF21" s="140">
        <v>24</v>
      </c>
      <c r="BG21" s="140">
        <v>2</v>
      </c>
      <c r="BH21" s="140">
        <v>0.2</v>
      </c>
      <c r="BI21" s="140">
        <v>41</v>
      </c>
      <c r="BJ21" s="140">
        <v>240</v>
      </c>
      <c r="BK21" s="140">
        <v>11</v>
      </c>
      <c r="BL21" s="140">
        <v>7</v>
      </c>
      <c r="BM21" s="140">
        <v>0</v>
      </c>
      <c r="BN21" s="140">
        <v>0</v>
      </c>
      <c r="BO21" s="140">
        <v>0.1</v>
      </c>
      <c r="BP21" s="141">
        <v>14</v>
      </c>
      <c r="BQ21" s="1" t="s">
        <v>465</v>
      </c>
      <c r="BR21" s="1" t="s">
        <v>466</v>
      </c>
      <c r="BS21" s="1" t="s">
        <v>451</v>
      </c>
      <c r="BT21" s="1" t="s">
        <v>467</v>
      </c>
      <c r="BU21" s="1"/>
      <c r="BV21" s="1"/>
      <c r="BW21" s="1"/>
    </row>
    <row r="22" spans="1:75" ht="43.5" x14ac:dyDescent="0.35">
      <c r="A22">
        <v>19</v>
      </c>
      <c r="B22" t="s">
        <v>71</v>
      </c>
      <c r="C22" s="1" t="s">
        <v>71</v>
      </c>
      <c r="D22" t="s">
        <v>468</v>
      </c>
      <c r="E22" s="1" t="s">
        <v>70</v>
      </c>
      <c r="F22" s="1" t="s">
        <v>81</v>
      </c>
      <c r="G22" s="1">
        <v>372</v>
      </c>
      <c r="H22" s="139" t="s">
        <v>469</v>
      </c>
      <c r="I22" s="140">
        <v>340</v>
      </c>
      <c r="J22" s="140" t="s">
        <v>448</v>
      </c>
      <c r="K22" s="140">
        <v>14</v>
      </c>
      <c r="L22" s="140">
        <v>61</v>
      </c>
      <c r="M22" s="140">
        <v>0.1</v>
      </c>
      <c r="N22" s="140">
        <v>0.8</v>
      </c>
      <c r="O22" s="140">
        <v>2.5</v>
      </c>
      <c r="P22" s="140">
        <v>0</v>
      </c>
      <c r="Q22" s="140">
        <v>96.2</v>
      </c>
      <c r="R22" s="140">
        <v>0</v>
      </c>
      <c r="S22" s="140">
        <v>0.4</v>
      </c>
      <c r="T22" s="140">
        <v>2.2000000000000002</v>
      </c>
      <c r="U22" s="140">
        <v>2.1</v>
      </c>
      <c r="V22" s="140">
        <v>0.1</v>
      </c>
      <c r="W22" s="140">
        <v>0</v>
      </c>
      <c r="X22" s="140">
        <v>0</v>
      </c>
      <c r="Y22" s="140">
        <v>0</v>
      </c>
      <c r="Z22" s="140">
        <v>0</v>
      </c>
      <c r="AA22" s="140">
        <v>0</v>
      </c>
      <c r="AB22" s="140">
        <v>0</v>
      </c>
      <c r="AC22" s="140">
        <v>0</v>
      </c>
      <c r="AD22" s="140">
        <v>0</v>
      </c>
      <c r="AE22" s="140">
        <v>0</v>
      </c>
      <c r="AF22" s="140">
        <v>0</v>
      </c>
      <c r="AG22" s="140">
        <v>0</v>
      </c>
      <c r="AH22" s="140">
        <v>0</v>
      </c>
      <c r="AI22" s="140">
        <v>0</v>
      </c>
      <c r="AJ22" s="140">
        <v>0.1</v>
      </c>
      <c r="AK22" s="140">
        <v>0</v>
      </c>
      <c r="AL22" s="140">
        <v>0</v>
      </c>
      <c r="AM22" s="140">
        <v>0</v>
      </c>
      <c r="AN22" s="140">
        <v>0</v>
      </c>
      <c r="AO22" s="140">
        <v>0</v>
      </c>
      <c r="AP22" s="140">
        <v>0</v>
      </c>
      <c r="AQ22" s="140">
        <v>0</v>
      </c>
      <c r="AR22" s="140">
        <v>9.1999999999999993</v>
      </c>
      <c r="AS22" s="140">
        <v>0</v>
      </c>
      <c r="AT22" s="140">
        <v>108</v>
      </c>
      <c r="AU22" s="140">
        <v>0</v>
      </c>
      <c r="AV22" s="140">
        <v>0.8</v>
      </c>
      <c r="AW22" s="140">
        <v>44.3</v>
      </c>
      <c r="AX22" s="140">
        <v>0.03</v>
      </c>
      <c r="AY22" s="140">
        <v>0</v>
      </c>
      <c r="AZ22" s="140">
        <v>0.22</v>
      </c>
      <c r="BA22" s="140">
        <v>0.4</v>
      </c>
      <c r="BB22" s="140">
        <v>0.05</v>
      </c>
      <c r="BC22" s="140">
        <v>57</v>
      </c>
      <c r="BD22" s="140">
        <v>0</v>
      </c>
      <c r="BE22" s="140">
        <v>5</v>
      </c>
      <c r="BF22" s="140">
        <v>23</v>
      </c>
      <c r="BG22" s="140">
        <v>1</v>
      </c>
      <c r="BH22" s="140">
        <v>0.3</v>
      </c>
      <c r="BI22" s="140">
        <v>25</v>
      </c>
      <c r="BJ22" s="140">
        <v>180</v>
      </c>
      <c r="BK22" s="140">
        <v>11</v>
      </c>
      <c r="BL22" s="140">
        <v>3</v>
      </c>
      <c r="BM22" s="140">
        <v>0</v>
      </c>
      <c r="BN22" s="140">
        <v>0</v>
      </c>
      <c r="BO22" s="140">
        <v>0.2</v>
      </c>
      <c r="BP22" s="141">
        <v>5</v>
      </c>
      <c r="BQ22" s="1" t="s">
        <v>470</v>
      </c>
      <c r="BR22" s="1" t="s">
        <v>471</v>
      </c>
      <c r="BS22" s="1" t="s">
        <v>451</v>
      </c>
      <c r="BT22" s="1" t="s">
        <v>472</v>
      </c>
      <c r="BU22" s="1"/>
      <c r="BV22" s="1"/>
      <c r="BW22" s="1"/>
    </row>
    <row r="23" spans="1:75" ht="43.5" x14ac:dyDescent="0.35">
      <c r="A23">
        <v>20</v>
      </c>
      <c r="B23" t="s">
        <v>71</v>
      </c>
      <c r="C23" s="1" t="s">
        <v>71</v>
      </c>
      <c r="D23" t="s">
        <v>473</v>
      </c>
      <c r="E23" s="1" t="s">
        <v>70</v>
      </c>
      <c r="F23" s="1" t="s">
        <v>82</v>
      </c>
      <c r="G23" s="1">
        <v>394</v>
      </c>
      <c r="H23" s="139" t="s">
        <v>474</v>
      </c>
      <c r="I23" s="140">
        <v>353</v>
      </c>
      <c r="J23" s="140" t="s">
        <v>448</v>
      </c>
      <c r="K23" s="140">
        <v>26</v>
      </c>
      <c r="L23" s="140">
        <v>109</v>
      </c>
      <c r="M23" s="140">
        <v>0.1</v>
      </c>
      <c r="N23" s="140">
        <v>1</v>
      </c>
      <c r="O23" s="140">
        <v>4.4000000000000004</v>
      </c>
      <c r="P23" s="140">
        <v>1.7</v>
      </c>
      <c r="Q23" s="140">
        <v>92</v>
      </c>
      <c r="R23" s="140">
        <v>0</v>
      </c>
      <c r="S23" s="140">
        <v>0.8</v>
      </c>
      <c r="T23" s="140">
        <v>2.7</v>
      </c>
      <c r="U23" s="140">
        <v>2</v>
      </c>
      <c r="V23" s="140">
        <v>0.7</v>
      </c>
      <c r="W23" s="140">
        <v>0</v>
      </c>
      <c r="X23" s="140">
        <v>0</v>
      </c>
      <c r="Y23" s="140">
        <v>0</v>
      </c>
      <c r="Z23" s="140">
        <v>0</v>
      </c>
      <c r="AA23" s="140">
        <v>0</v>
      </c>
      <c r="AB23" s="140">
        <v>0</v>
      </c>
      <c r="AC23" s="140">
        <v>0</v>
      </c>
      <c r="AD23" s="140">
        <v>0</v>
      </c>
      <c r="AE23" s="140">
        <v>0</v>
      </c>
      <c r="AF23" s="140">
        <v>0</v>
      </c>
      <c r="AG23" s="140">
        <v>0</v>
      </c>
      <c r="AH23" s="140">
        <v>0</v>
      </c>
      <c r="AI23" s="140">
        <v>0</v>
      </c>
      <c r="AJ23" s="140">
        <v>0</v>
      </c>
      <c r="AK23" s="140">
        <v>0</v>
      </c>
      <c r="AL23" s="140">
        <v>0</v>
      </c>
      <c r="AM23" s="140">
        <v>0</v>
      </c>
      <c r="AN23" s="140">
        <v>0</v>
      </c>
      <c r="AO23" s="140">
        <v>0</v>
      </c>
      <c r="AP23" s="140">
        <v>0</v>
      </c>
      <c r="AQ23" s="140">
        <v>0</v>
      </c>
      <c r="AR23" s="140">
        <v>80</v>
      </c>
      <c r="AS23" s="140">
        <v>0</v>
      </c>
      <c r="AT23" s="140">
        <v>960</v>
      </c>
      <c r="AU23" s="140">
        <v>0</v>
      </c>
      <c r="AV23" s="140">
        <v>1</v>
      </c>
      <c r="AW23" s="140">
        <v>0</v>
      </c>
      <c r="AX23" s="140">
        <v>0.05</v>
      </c>
      <c r="AY23" s="140">
        <v>0.11</v>
      </c>
      <c r="AZ23" s="140">
        <v>0.6</v>
      </c>
      <c r="BA23" s="140">
        <v>0.77</v>
      </c>
      <c r="BB23" s="140">
        <v>0.04</v>
      </c>
      <c r="BC23" s="140">
        <v>22</v>
      </c>
      <c r="BD23" s="140">
        <v>0</v>
      </c>
      <c r="BE23" s="140">
        <v>9</v>
      </c>
      <c r="BF23" s="140">
        <v>44</v>
      </c>
      <c r="BG23" s="140">
        <v>0</v>
      </c>
      <c r="BH23" s="140">
        <v>0.8</v>
      </c>
      <c r="BI23" s="140">
        <v>21</v>
      </c>
      <c r="BJ23" s="140">
        <v>340</v>
      </c>
      <c r="BK23" s="140">
        <v>12</v>
      </c>
      <c r="BL23" s="140">
        <v>1</v>
      </c>
      <c r="BM23" s="140">
        <v>0</v>
      </c>
      <c r="BN23" s="140">
        <v>0</v>
      </c>
      <c r="BO23" s="140">
        <v>0.1</v>
      </c>
      <c r="BP23" s="141">
        <v>29</v>
      </c>
      <c r="BQ23" s="1" t="s">
        <v>475</v>
      </c>
      <c r="BR23" s="1" t="s">
        <v>476</v>
      </c>
      <c r="BS23" s="1" t="s">
        <v>451</v>
      </c>
      <c r="BT23" s="1" t="s">
        <v>457</v>
      </c>
      <c r="BU23" s="1"/>
      <c r="BV23" s="1"/>
      <c r="BW23" s="1"/>
    </row>
    <row r="24" spans="1:75" ht="43.5" x14ac:dyDescent="0.35">
      <c r="A24">
        <v>21</v>
      </c>
      <c r="B24" t="s">
        <v>71</v>
      </c>
      <c r="C24" s="1" t="s">
        <v>71</v>
      </c>
      <c r="D24" t="s">
        <v>477</v>
      </c>
      <c r="E24" s="1" t="s">
        <v>70</v>
      </c>
      <c r="F24" s="1" t="s">
        <v>83</v>
      </c>
      <c r="G24" s="1">
        <v>397</v>
      </c>
      <c r="H24" s="139" t="s">
        <v>478</v>
      </c>
      <c r="I24" s="140">
        <v>339</v>
      </c>
      <c r="J24" s="140" t="s">
        <v>448</v>
      </c>
      <c r="K24" s="140">
        <v>13</v>
      </c>
      <c r="L24" s="140">
        <v>55</v>
      </c>
      <c r="M24" s="140">
        <v>0</v>
      </c>
      <c r="N24" s="140">
        <v>0.8</v>
      </c>
      <c r="O24" s="140">
        <v>2.2999999999999998</v>
      </c>
      <c r="P24" s="140">
        <v>0</v>
      </c>
      <c r="Q24" s="140">
        <v>96.5</v>
      </c>
      <c r="R24" s="140">
        <v>0</v>
      </c>
      <c r="S24" s="140">
        <v>0.4</v>
      </c>
      <c r="T24" s="140">
        <v>1.7</v>
      </c>
      <c r="U24" s="140">
        <v>1.7</v>
      </c>
      <c r="V24" s="140">
        <v>0</v>
      </c>
      <c r="W24" s="140">
        <v>0</v>
      </c>
      <c r="X24" s="140">
        <v>0</v>
      </c>
      <c r="Y24" s="140">
        <v>0</v>
      </c>
      <c r="Z24" s="140">
        <v>0</v>
      </c>
      <c r="AA24" s="140">
        <v>0</v>
      </c>
      <c r="AB24" s="140">
        <v>0</v>
      </c>
      <c r="AC24" s="140">
        <v>0</v>
      </c>
      <c r="AD24" s="140">
        <v>0</v>
      </c>
      <c r="AE24" s="140">
        <v>0</v>
      </c>
      <c r="AF24" s="140">
        <v>0</v>
      </c>
      <c r="AG24" s="140">
        <v>0</v>
      </c>
      <c r="AH24" s="140">
        <v>0</v>
      </c>
      <c r="AI24" s="140">
        <v>0</v>
      </c>
      <c r="AJ24" s="140">
        <v>0</v>
      </c>
      <c r="AK24" s="140">
        <v>0</v>
      </c>
      <c r="AL24" s="140">
        <v>0</v>
      </c>
      <c r="AM24" s="140">
        <v>0</v>
      </c>
      <c r="AN24" s="140">
        <v>0</v>
      </c>
      <c r="AO24" s="140">
        <v>0</v>
      </c>
      <c r="AP24" s="140">
        <v>0</v>
      </c>
      <c r="AQ24" s="140">
        <v>0</v>
      </c>
      <c r="AR24" s="140">
        <v>10</v>
      </c>
      <c r="AS24" s="140">
        <v>0</v>
      </c>
      <c r="AT24" s="140">
        <v>119</v>
      </c>
      <c r="AU24" s="140">
        <v>0</v>
      </c>
      <c r="AV24" s="140">
        <v>0.2</v>
      </c>
      <c r="AW24" s="140">
        <v>24.4</v>
      </c>
      <c r="AX24" s="140">
        <v>0.02</v>
      </c>
      <c r="AY24" s="140">
        <v>0</v>
      </c>
      <c r="AZ24" s="140">
        <v>0.19</v>
      </c>
      <c r="BA24" s="140">
        <v>0.3</v>
      </c>
      <c r="BB24" s="140">
        <v>0.05</v>
      </c>
      <c r="BC24" s="140">
        <v>10.4</v>
      </c>
      <c r="BD24" s="140">
        <v>0</v>
      </c>
      <c r="BE24" s="140">
        <v>10.1</v>
      </c>
      <c r="BF24" s="140">
        <v>25</v>
      </c>
      <c r="BG24" s="140">
        <v>3</v>
      </c>
      <c r="BH24" s="140">
        <v>0.3</v>
      </c>
      <c r="BI24" s="140">
        <v>17</v>
      </c>
      <c r="BJ24" s="140">
        <v>160</v>
      </c>
      <c r="BK24" s="140">
        <v>10</v>
      </c>
      <c r="BL24" s="140">
        <v>3</v>
      </c>
      <c r="BM24" s="140">
        <v>0</v>
      </c>
      <c r="BN24" s="140">
        <v>0</v>
      </c>
      <c r="BO24" s="140">
        <v>0.2</v>
      </c>
      <c r="BP24" s="141">
        <v>8</v>
      </c>
      <c r="BQ24" s="1" t="s">
        <v>479</v>
      </c>
      <c r="BR24" s="1" t="s">
        <v>480</v>
      </c>
      <c r="BS24" s="1" t="s">
        <v>451</v>
      </c>
      <c r="BT24" s="1" t="s">
        <v>457</v>
      </c>
      <c r="BU24" s="1"/>
      <c r="BV24" s="1"/>
      <c r="BW24" s="1"/>
    </row>
    <row r="25" spans="1:75" ht="43.5" x14ac:dyDescent="0.35">
      <c r="A25">
        <v>22</v>
      </c>
      <c r="B25" t="s">
        <v>71</v>
      </c>
      <c r="C25" s="1" t="s">
        <v>71</v>
      </c>
      <c r="D25" t="s">
        <v>481</v>
      </c>
      <c r="E25" s="1" t="s">
        <v>70</v>
      </c>
      <c r="F25" s="1" t="s">
        <v>84</v>
      </c>
      <c r="G25" s="1">
        <v>414</v>
      </c>
      <c r="H25" s="139" t="s">
        <v>482</v>
      </c>
      <c r="I25" s="140">
        <v>331</v>
      </c>
      <c r="J25" s="140" t="s">
        <v>448</v>
      </c>
      <c r="K25" s="140">
        <v>27</v>
      </c>
      <c r="L25" s="140">
        <v>113</v>
      </c>
      <c r="M25" s="140">
        <v>0.4</v>
      </c>
      <c r="N25" s="140">
        <v>2.1</v>
      </c>
      <c r="O25" s="140">
        <v>2.1</v>
      </c>
      <c r="P25" s="140">
        <v>3.4</v>
      </c>
      <c r="Q25" s="140">
        <v>91.3</v>
      </c>
      <c r="R25" s="140">
        <v>0</v>
      </c>
      <c r="S25" s="140">
        <v>0.7</v>
      </c>
      <c r="T25" s="140">
        <v>2.2000000000000002</v>
      </c>
      <c r="U25" s="140">
        <v>2.2000000000000002</v>
      </c>
      <c r="V25" s="140">
        <v>0</v>
      </c>
      <c r="W25" s="140">
        <v>0</v>
      </c>
      <c r="X25" s="140">
        <v>0</v>
      </c>
      <c r="Y25" s="140">
        <v>0</v>
      </c>
      <c r="Z25" s="140">
        <v>0.1</v>
      </c>
      <c r="AA25" s="140">
        <v>0</v>
      </c>
      <c r="AB25" s="140">
        <v>0</v>
      </c>
      <c r="AC25" s="140">
        <v>0</v>
      </c>
      <c r="AD25" s="140">
        <v>0.1</v>
      </c>
      <c r="AE25" s="140">
        <v>0</v>
      </c>
      <c r="AF25" s="140">
        <v>0</v>
      </c>
      <c r="AG25" s="140">
        <v>0</v>
      </c>
      <c r="AH25" s="140">
        <v>0</v>
      </c>
      <c r="AI25" s="140">
        <v>0</v>
      </c>
      <c r="AJ25" s="140">
        <v>0.1</v>
      </c>
      <c r="AK25" s="140">
        <v>0.1</v>
      </c>
      <c r="AL25" s="140">
        <v>0.1</v>
      </c>
      <c r="AM25" s="140">
        <v>0</v>
      </c>
      <c r="AN25" s="140">
        <v>0</v>
      </c>
      <c r="AO25" s="140">
        <v>0</v>
      </c>
      <c r="AP25" s="140">
        <v>0</v>
      </c>
      <c r="AQ25" s="140">
        <v>0</v>
      </c>
      <c r="AR25" s="140">
        <v>21</v>
      </c>
      <c r="AS25" s="140">
        <v>0</v>
      </c>
      <c r="AT25" s="140">
        <v>179</v>
      </c>
      <c r="AU25" s="140">
        <v>0</v>
      </c>
      <c r="AV25" s="140">
        <v>0.4</v>
      </c>
      <c r="AW25" s="140">
        <v>43</v>
      </c>
      <c r="AX25" s="140">
        <v>0.12</v>
      </c>
      <c r="AY25" s="140">
        <v>0.09</v>
      </c>
      <c r="AZ25" s="140">
        <v>0.8</v>
      </c>
      <c r="BA25" s="140">
        <v>1.1000000000000001</v>
      </c>
      <c r="BB25" s="140">
        <v>0.06</v>
      </c>
      <c r="BC25" s="140">
        <v>58</v>
      </c>
      <c r="BD25" s="140">
        <v>0</v>
      </c>
      <c r="BE25" s="140">
        <v>8</v>
      </c>
      <c r="BF25" s="140">
        <v>38</v>
      </c>
      <c r="BG25" s="140">
        <v>2</v>
      </c>
      <c r="BH25" s="140">
        <v>1</v>
      </c>
      <c r="BI25" s="140">
        <v>52</v>
      </c>
      <c r="BJ25" s="140">
        <v>286</v>
      </c>
      <c r="BK25" s="140">
        <v>25</v>
      </c>
      <c r="BL25" s="140">
        <v>0</v>
      </c>
      <c r="BM25" s="140">
        <v>0</v>
      </c>
      <c r="BN25" s="140">
        <v>1</v>
      </c>
      <c r="BO25" s="140">
        <v>0.4</v>
      </c>
      <c r="BP25" s="141">
        <v>6</v>
      </c>
      <c r="BQ25" s="1" t="s">
        <v>483</v>
      </c>
      <c r="BR25" s="1" t="s">
        <v>484</v>
      </c>
      <c r="BS25" s="1" t="s">
        <v>451</v>
      </c>
      <c r="BT25" s="1" t="s">
        <v>485</v>
      </c>
      <c r="BU25" s="1"/>
      <c r="BV25" s="1"/>
      <c r="BW25" s="1"/>
    </row>
    <row r="26" spans="1:75" ht="43.5" x14ac:dyDescent="0.35">
      <c r="A26">
        <v>23</v>
      </c>
      <c r="B26" t="s">
        <v>71</v>
      </c>
      <c r="C26" s="1" t="s">
        <v>71</v>
      </c>
      <c r="D26" t="s">
        <v>85</v>
      </c>
      <c r="E26" s="1" t="s">
        <v>70</v>
      </c>
      <c r="F26" s="1" t="s">
        <v>85</v>
      </c>
      <c r="G26" s="1">
        <v>417</v>
      </c>
      <c r="H26" s="139" t="s">
        <v>486</v>
      </c>
      <c r="I26" s="140">
        <v>374</v>
      </c>
      <c r="J26" s="140" t="s">
        <v>448</v>
      </c>
      <c r="K26" s="140">
        <v>69</v>
      </c>
      <c r="L26" s="140">
        <v>290</v>
      </c>
      <c r="M26" s="140">
        <v>0.4</v>
      </c>
      <c r="N26" s="140">
        <v>5.2</v>
      </c>
      <c r="O26" s="140">
        <v>8.9</v>
      </c>
      <c r="P26" s="140">
        <v>4.4000000000000004</v>
      </c>
      <c r="Q26" s="140">
        <v>80.400000000000006</v>
      </c>
      <c r="R26" s="140">
        <v>0</v>
      </c>
      <c r="S26" s="140">
        <v>0.7</v>
      </c>
      <c r="T26" s="140">
        <v>5</v>
      </c>
      <c r="U26" s="140">
        <v>0</v>
      </c>
      <c r="V26" s="140">
        <v>5</v>
      </c>
      <c r="W26" s="140">
        <v>0</v>
      </c>
      <c r="X26" s="140">
        <v>0</v>
      </c>
      <c r="Y26" s="140">
        <v>0</v>
      </c>
      <c r="Z26" s="140">
        <v>0.1</v>
      </c>
      <c r="AA26" s="140">
        <v>0</v>
      </c>
      <c r="AB26" s="140">
        <v>0</v>
      </c>
      <c r="AC26" s="140">
        <v>0</v>
      </c>
      <c r="AD26" s="140">
        <v>0.1</v>
      </c>
      <c r="AE26" s="140">
        <v>0</v>
      </c>
      <c r="AF26" s="140">
        <v>0</v>
      </c>
      <c r="AG26" s="140">
        <v>0</v>
      </c>
      <c r="AH26" s="140">
        <v>0</v>
      </c>
      <c r="AI26" s="140">
        <v>0</v>
      </c>
      <c r="AJ26" s="140">
        <v>0.2</v>
      </c>
      <c r="AK26" s="140">
        <v>0.2</v>
      </c>
      <c r="AL26" s="140">
        <v>0</v>
      </c>
      <c r="AM26" s="140">
        <v>0</v>
      </c>
      <c r="AN26" s="140">
        <v>0</v>
      </c>
      <c r="AO26" s="140">
        <v>0</v>
      </c>
      <c r="AP26" s="140">
        <v>0</v>
      </c>
      <c r="AQ26" s="140">
        <v>0</v>
      </c>
      <c r="AR26" s="140">
        <v>31</v>
      </c>
      <c r="AS26" s="140">
        <v>0</v>
      </c>
      <c r="AT26" s="140">
        <v>365</v>
      </c>
      <c r="AU26" s="140">
        <v>0</v>
      </c>
      <c r="AV26" s="140">
        <v>0</v>
      </c>
      <c r="AW26" s="140">
        <v>38.1</v>
      </c>
      <c r="AX26" s="140">
        <v>0.21</v>
      </c>
      <c r="AY26" s="140">
        <v>0.11</v>
      </c>
      <c r="AZ26" s="140">
        <v>1.61</v>
      </c>
      <c r="BA26" s="140">
        <v>2.5</v>
      </c>
      <c r="BB26" s="140">
        <v>0.12</v>
      </c>
      <c r="BC26" s="140">
        <v>83.1</v>
      </c>
      <c r="BD26" s="140">
        <v>0</v>
      </c>
      <c r="BE26" s="140">
        <v>22.9</v>
      </c>
      <c r="BF26" s="140">
        <v>88</v>
      </c>
      <c r="BG26" s="140">
        <v>1.8</v>
      </c>
      <c r="BH26" s="140">
        <v>1.3</v>
      </c>
      <c r="BI26" s="140">
        <v>21</v>
      </c>
      <c r="BJ26" s="140">
        <v>150</v>
      </c>
      <c r="BK26" s="140">
        <v>21</v>
      </c>
      <c r="BL26" s="140">
        <v>56</v>
      </c>
      <c r="BM26" s="140">
        <v>0.1</v>
      </c>
      <c r="BN26" s="140">
        <v>0</v>
      </c>
      <c r="BO26" s="140">
        <v>0.7</v>
      </c>
      <c r="BP26" s="141">
        <v>0</v>
      </c>
      <c r="BQ26" s="1" t="s">
        <v>487</v>
      </c>
      <c r="BR26" s="1" t="s">
        <v>488</v>
      </c>
      <c r="BS26" s="1" t="s">
        <v>451</v>
      </c>
      <c r="BT26" s="1" t="s">
        <v>485</v>
      </c>
      <c r="BU26" s="1"/>
      <c r="BV26" s="1"/>
      <c r="BW26" s="1"/>
    </row>
    <row r="27" spans="1:75" ht="43.5" x14ac:dyDescent="0.35">
      <c r="A27">
        <v>24</v>
      </c>
      <c r="B27" t="s">
        <v>71</v>
      </c>
      <c r="C27" s="1" t="s">
        <v>71</v>
      </c>
      <c r="D27" t="s">
        <v>86</v>
      </c>
      <c r="E27" s="1" t="s">
        <v>70</v>
      </c>
      <c r="F27" s="1" t="s">
        <v>86</v>
      </c>
      <c r="G27" s="1">
        <v>423</v>
      </c>
      <c r="H27" s="139" t="s">
        <v>482</v>
      </c>
      <c r="I27" s="140">
        <v>331</v>
      </c>
      <c r="J27" s="140" t="s">
        <v>448</v>
      </c>
      <c r="K27" s="140">
        <v>27</v>
      </c>
      <c r="L27" s="140">
        <v>113</v>
      </c>
      <c r="M27" s="140">
        <v>0.4</v>
      </c>
      <c r="N27" s="140">
        <v>2.1</v>
      </c>
      <c r="O27" s="140">
        <v>2.1</v>
      </c>
      <c r="P27" s="140">
        <v>3.4</v>
      </c>
      <c r="Q27" s="140">
        <v>91.3</v>
      </c>
      <c r="R27" s="140">
        <v>0</v>
      </c>
      <c r="S27" s="140">
        <v>0.7</v>
      </c>
      <c r="T27" s="140">
        <v>2.2000000000000002</v>
      </c>
      <c r="U27" s="140">
        <v>2.2000000000000002</v>
      </c>
      <c r="V27" s="140">
        <v>0</v>
      </c>
      <c r="W27" s="140">
        <v>0</v>
      </c>
      <c r="X27" s="140">
        <v>0</v>
      </c>
      <c r="Y27" s="140">
        <v>0</v>
      </c>
      <c r="Z27" s="140">
        <v>0.1</v>
      </c>
      <c r="AA27" s="140">
        <v>0</v>
      </c>
      <c r="AB27" s="140">
        <v>0</v>
      </c>
      <c r="AC27" s="140">
        <v>0</v>
      </c>
      <c r="AD27" s="140">
        <v>0.1</v>
      </c>
      <c r="AE27" s="140">
        <v>0</v>
      </c>
      <c r="AF27" s="140">
        <v>0</v>
      </c>
      <c r="AG27" s="140">
        <v>0</v>
      </c>
      <c r="AH27" s="140">
        <v>0</v>
      </c>
      <c r="AI27" s="140">
        <v>0</v>
      </c>
      <c r="AJ27" s="140">
        <v>0.1</v>
      </c>
      <c r="AK27" s="140">
        <v>0.1</v>
      </c>
      <c r="AL27" s="140">
        <v>0.1</v>
      </c>
      <c r="AM27" s="140">
        <v>0</v>
      </c>
      <c r="AN27" s="140">
        <v>0</v>
      </c>
      <c r="AO27" s="140">
        <v>0</v>
      </c>
      <c r="AP27" s="140">
        <v>0</v>
      </c>
      <c r="AQ27" s="140">
        <v>0</v>
      </c>
      <c r="AR27" s="140">
        <v>21</v>
      </c>
      <c r="AS27" s="140">
        <v>0</v>
      </c>
      <c r="AT27" s="140">
        <v>179</v>
      </c>
      <c r="AU27" s="140">
        <v>0</v>
      </c>
      <c r="AV27" s="140">
        <v>0.4</v>
      </c>
      <c r="AW27" s="140">
        <v>43</v>
      </c>
      <c r="AX27" s="140">
        <v>0.12</v>
      </c>
      <c r="AY27" s="140">
        <v>0.09</v>
      </c>
      <c r="AZ27" s="140">
        <v>0.8</v>
      </c>
      <c r="BA27" s="140">
        <v>1.1000000000000001</v>
      </c>
      <c r="BB27" s="140">
        <v>0.06</v>
      </c>
      <c r="BC27" s="140">
        <v>58</v>
      </c>
      <c r="BD27" s="140">
        <v>0</v>
      </c>
      <c r="BE27" s="140">
        <v>8</v>
      </c>
      <c r="BF27" s="140">
        <v>38</v>
      </c>
      <c r="BG27" s="140">
        <v>2</v>
      </c>
      <c r="BH27" s="140">
        <v>1</v>
      </c>
      <c r="BI27" s="140">
        <v>52</v>
      </c>
      <c r="BJ27" s="140">
        <v>286</v>
      </c>
      <c r="BK27" s="140">
        <v>25</v>
      </c>
      <c r="BL27" s="140">
        <v>0</v>
      </c>
      <c r="BM27" s="140">
        <v>0</v>
      </c>
      <c r="BN27" s="140">
        <v>1</v>
      </c>
      <c r="BO27" s="140">
        <v>0.4</v>
      </c>
      <c r="BP27" s="141">
        <v>6</v>
      </c>
      <c r="BQ27" s="1" t="s">
        <v>483</v>
      </c>
      <c r="BR27" s="1" t="s">
        <v>484</v>
      </c>
      <c r="BS27" s="1" t="s">
        <v>451</v>
      </c>
      <c r="BT27" s="1" t="s">
        <v>485</v>
      </c>
      <c r="BU27" s="1"/>
      <c r="BV27" s="1"/>
      <c r="BW27" s="1"/>
    </row>
    <row r="28" spans="1:75" ht="43.5" x14ac:dyDescent="0.35">
      <c r="A28">
        <v>25</v>
      </c>
      <c r="B28" t="s">
        <v>71</v>
      </c>
      <c r="C28" s="1" t="s">
        <v>71</v>
      </c>
      <c r="D28" t="s">
        <v>87</v>
      </c>
      <c r="E28" s="1" t="s">
        <v>70</v>
      </c>
      <c r="F28" s="1" t="s">
        <v>87</v>
      </c>
      <c r="G28" s="1">
        <v>426</v>
      </c>
      <c r="H28" s="139" t="s">
        <v>489</v>
      </c>
      <c r="I28" s="140">
        <v>289</v>
      </c>
      <c r="J28" s="140" t="s">
        <v>448</v>
      </c>
      <c r="K28" s="140">
        <v>36</v>
      </c>
      <c r="L28" s="140">
        <v>152</v>
      </c>
      <c r="M28" s="140">
        <v>0.2</v>
      </c>
      <c r="N28" s="140">
        <v>0.7</v>
      </c>
      <c r="O28" s="140">
        <v>6.6</v>
      </c>
      <c r="P28" s="140">
        <v>2.4</v>
      </c>
      <c r="Q28" s="140">
        <v>89.4</v>
      </c>
      <c r="R28" s="140">
        <v>0</v>
      </c>
      <c r="S28" s="140">
        <v>0.6</v>
      </c>
      <c r="T28" s="140">
        <v>6.2</v>
      </c>
      <c r="U28" s="140">
        <v>3.2</v>
      </c>
      <c r="V28" s="140">
        <v>3</v>
      </c>
      <c r="W28" s="140">
        <v>0</v>
      </c>
      <c r="X28" s="140">
        <v>0</v>
      </c>
      <c r="Y28" s="140">
        <v>0</v>
      </c>
      <c r="Z28" s="140">
        <v>0</v>
      </c>
      <c r="AA28" s="140">
        <v>0</v>
      </c>
      <c r="AB28" s="140">
        <v>0</v>
      </c>
      <c r="AC28" s="140">
        <v>0</v>
      </c>
      <c r="AD28" s="140">
        <v>0</v>
      </c>
      <c r="AE28" s="140">
        <v>0</v>
      </c>
      <c r="AF28" s="140">
        <v>0</v>
      </c>
      <c r="AG28" s="140">
        <v>0</v>
      </c>
      <c r="AH28" s="140">
        <v>0</v>
      </c>
      <c r="AI28" s="140">
        <v>0</v>
      </c>
      <c r="AJ28" s="140">
        <v>0.1</v>
      </c>
      <c r="AK28" s="140">
        <v>0.1</v>
      </c>
      <c r="AL28" s="140">
        <v>0</v>
      </c>
      <c r="AM28" s="140">
        <v>0</v>
      </c>
      <c r="AN28" s="140">
        <v>0</v>
      </c>
      <c r="AO28" s="140">
        <v>0</v>
      </c>
      <c r="AP28" s="140">
        <v>0</v>
      </c>
      <c r="AQ28" s="140">
        <v>0</v>
      </c>
      <c r="AR28" s="140">
        <v>861.5</v>
      </c>
      <c r="AS28" s="140">
        <v>0</v>
      </c>
      <c r="AT28" s="140">
        <v>8695</v>
      </c>
      <c r="AU28" s="140">
        <v>0</v>
      </c>
      <c r="AV28" s="140">
        <v>0.6</v>
      </c>
      <c r="AW28" s="140">
        <v>8</v>
      </c>
      <c r="AX28" s="140">
        <v>0.04</v>
      </c>
      <c r="AY28" s="140">
        <v>0</v>
      </c>
      <c r="AZ28" s="140">
        <v>0.8</v>
      </c>
      <c r="BA28" s="140">
        <v>0.9</v>
      </c>
      <c r="BB28" s="140">
        <v>0.14000000000000001</v>
      </c>
      <c r="BC28" s="140">
        <v>22.2</v>
      </c>
      <c r="BD28" s="140">
        <v>0</v>
      </c>
      <c r="BE28" s="140">
        <v>4.9000000000000004</v>
      </c>
      <c r="BF28" s="140">
        <v>23</v>
      </c>
      <c r="BG28" s="140">
        <v>0.3</v>
      </c>
      <c r="BH28" s="140">
        <v>0.2</v>
      </c>
      <c r="BI28" s="140">
        <v>26</v>
      </c>
      <c r="BJ28" s="140">
        <v>210</v>
      </c>
      <c r="BK28" s="140">
        <v>8</v>
      </c>
      <c r="BL28" s="140">
        <v>31</v>
      </c>
      <c r="BM28" s="140">
        <v>0.1</v>
      </c>
      <c r="BN28" s="140">
        <v>0</v>
      </c>
      <c r="BO28" s="140">
        <v>0.2</v>
      </c>
      <c r="BP28" s="141">
        <v>5</v>
      </c>
      <c r="BQ28" s="1" t="s">
        <v>490</v>
      </c>
      <c r="BR28" s="1" t="s">
        <v>491</v>
      </c>
      <c r="BS28" s="1" t="s">
        <v>451</v>
      </c>
      <c r="BT28" s="1" t="s">
        <v>452</v>
      </c>
      <c r="BU28" s="1"/>
      <c r="BV28" s="1"/>
      <c r="BW28" s="1"/>
    </row>
    <row r="29" spans="1:75" ht="43.5" x14ac:dyDescent="0.35">
      <c r="A29">
        <v>26</v>
      </c>
      <c r="B29" t="s">
        <v>71</v>
      </c>
      <c r="C29" s="1" t="s">
        <v>71</v>
      </c>
      <c r="D29" t="s">
        <v>88</v>
      </c>
      <c r="E29" s="1" t="s">
        <v>70</v>
      </c>
      <c r="F29" s="1" t="s">
        <v>88</v>
      </c>
      <c r="G29" s="1">
        <v>449</v>
      </c>
      <c r="H29" s="139" t="s">
        <v>492</v>
      </c>
      <c r="I29" s="140">
        <v>333</v>
      </c>
      <c r="J29" s="140" t="s">
        <v>448</v>
      </c>
      <c r="K29" s="140">
        <v>27</v>
      </c>
      <c r="L29" s="140">
        <v>114</v>
      </c>
      <c r="M29" s="140">
        <v>0.2</v>
      </c>
      <c r="N29" s="140">
        <v>2.4</v>
      </c>
      <c r="O29" s="140">
        <v>2.7</v>
      </c>
      <c r="P29" s="140">
        <v>2.4</v>
      </c>
      <c r="Q29" s="140">
        <v>91.4</v>
      </c>
      <c r="R29" s="140">
        <v>0</v>
      </c>
      <c r="S29" s="140">
        <v>0.9</v>
      </c>
      <c r="T29" s="140">
        <v>0.1</v>
      </c>
      <c r="U29" s="140">
        <v>0.1</v>
      </c>
      <c r="V29" s="140">
        <v>0</v>
      </c>
      <c r="W29" s="140">
        <v>0</v>
      </c>
      <c r="X29" s="140">
        <v>0</v>
      </c>
      <c r="Y29" s="140">
        <v>0</v>
      </c>
      <c r="Z29" s="140">
        <v>0</v>
      </c>
      <c r="AA29" s="140">
        <v>0</v>
      </c>
      <c r="AB29" s="140">
        <v>0</v>
      </c>
      <c r="AC29" s="140">
        <v>0</v>
      </c>
      <c r="AD29" s="140">
        <v>0</v>
      </c>
      <c r="AE29" s="140">
        <v>0</v>
      </c>
      <c r="AF29" s="140">
        <v>0</v>
      </c>
      <c r="AG29" s="140">
        <v>0</v>
      </c>
      <c r="AH29" s="140">
        <v>0</v>
      </c>
      <c r="AI29" s="140">
        <v>0</v>
      </c>
      <c r="AJ29" s="140">
        <v>0</v>
      </c>
      <c r="AK29" s="140">
        <v>0</v>
      </c>
      <c r="AL29" s="140">
        <v>0</v>
      </c>
      <c r="AM29" s="140">
        <v>0</v>
      </c>
      <c r="AN29" s="140">
        <v>0</v>
      </c>
      <c r="AO29" s="140">
        <v>0</v>
      </c>
      <c r="AP29" s="140">
        <v>0</v>
      </c>
      <c r="AQ29" s="140">
        <v>0</v>
      </c>
      <c r="AR29" s="140">
        <v>0</v>
      </c>
      <c r="AS29" s="140">
        <v>0</v>
      </c>
      <c r="AT29" s="140">
        <v>0</v>
      </c>
      <c r="AU29" s="140">
        <v>0.15</v>
      </c>
      <c r="AV29" s="140">
        <v>0</v>
      </c>
      <c r="AW29" s="140">
        <v>0</v>
      </c>
      <c r="AX29" s="140">
        <v>7.0000000000000007E-2</v>
      </c>
      <c r="AY29" s="140">
        <v>0.43</v>
      </c>
      <c r="AZ29" s="140">
        <v>2.6</v>
      </c>
      <c r="BA29" s="140">
        <v>3</v>
      </c>
      <c r="BB29" s="140">
        <v>0.04</v>
      </c>
      <c r="BC29" s="140">
        <v>32.9</v>
      </c>
      <c r="BD29" s="140">
        <v>0</v>
      </c>
      <c r="BE29" s="140">
        <v>0</v>
      </c>
      <c r="BF29" s="140">
        <v>15</v>
      </c>
      <c r="BG29" s="140">
        <v>0</v>
      </c>
      <c r="BH29" s="140">
        <v>0.2</v>
      </c>
      <c r="BI29" s="140">
        <v>10</v>
      </c>
      <c r="BJ29" s="140">
        <v>110</v>
      </c>
      <c r="BK29" s="140">
        <v>8</v>
      </c>
      <c r="BL29" s="140">
        <v>0</v>
      </c>
      <c r="BM29" s="140">
        <v>0</v>
      </c>
      <c r="BN29" s="140">
        <v>17</v>
      </c>
      <c r="BO29" s="140">
        <v>0.5</v>
      </c>
      <c r="BP29" s="141">
        <v>0</v>
      </c>
      <c r="BQ29" s="1" t="s">
        <v>493</v>
      </c>
      <c r="BR29" s="1" t="s">
        <v>494</v>
      </c>
      <c r="BS29" s="1" t="s">
        <v>451</v>
      </c>
      <c r="BT29" s="1" t="s">
        <v>495</v>
      </c>
      <c r="BU29" s="1"/>
      <c r="BV29" s="1"/>
      <c r="BW29" s="1"/>
    </row>
    <row r="30" spans="1:75" ht="43.5" x14ac:dyDescent="0.35">
      <c r="A30">
        <v>28</v>
      </c>
      <c r="B30" t="s">
        <v>71</v>
      </c>
      <c r="C30" s="1" t="s">
        <v>71</v>
      </c>
      <c r="D30" t="s">
        <v>90</v>
      </c>
      <c r="E30" s="1" t="s">
        <v>70</v>
      </c>
      <c r="F30" s="1" t="s">
        <v>90</v>
      </c>
      <c r="G30" s="1"/>
      <c r="H30" s="139" t="s">
        <v>496</v>
      </c>
      <c r="I30" s="140">
        <v>342</v>
      </c>
      <c r="J30" s="140" t="s">
        <v>448</v>
      </c>
      <c r="K30" s="140">
        <v>52</v>
      </c>
      <c r="L30" s="140">
        <v>217</v>
      </c>
      <c r="M30" s="140">
        <v>0.2</v>
      </c>
      <c r="N30" s="140">
        <v>2.7</v>
      </c>
      <c r="O30" s="140">
        <v>7.3</v>
      </c>
      <c r="P30" s="140">
        <v>5</v>
      </c>
      <c r="Q30" s="140">
        <v>84</v>
      </c>
      <c r="R30" s="140">
        <v>0</v>
      </c>
      <c r="S30" s="140">
        <v>0.8</v>
      </c>
      <c r="T30" s="140">
        <v>2.6</v>
      </c>
      <c r="U30" s="140">
        <v>2.5</v>
      </c>
      <c r="V30" s="140">
        <v>0.1</v>
      </c>
      <c r="W30" s="140">
        <v>0</v>
      </c>
      <c r="X30" s="140">
        <v>0</v>
      </c>
      <c r="Y30" s="140">
        <v>0</v>
      </c>
      <c r="Z30" s="140">
        <v>0</v>
      </c>
      <c r="AA30" s="140">
        <v>0</v>
      </c>
      <c r="AB30" s="140">
        <v>0</v>
      </c>
      <c r="AC30" s="140">
        <v>0</v>
      </c>
      <c r="AD30" s="140">
        <v>0</v>
      </c>
      <c r="AE30" s="140">
        <v>0</v>
      </c>
      <c r="AF30" s="140">
        <v>0</v>
      </c>
      <c r="AG30" s="140">
        <v>0</v>
      </c>
      <c r="AH30" s="140">
        <v>0</v>
      </c>
      <c r="AI30" s="140">
        <v>0</v>
      </c>
      <c r="AJ30" s="140">
        <v>0.1</v>
      </c>
      <c r="AK30" s="140">
        <v>0.1</v>
      </c>
      <c r="AL30" s="140">
        <v>0</v>
      </c>
      <c r="AM30" s="140">
        <v>0</v>
      </c>
      <c r="AN30" s="140">
        <v>0</v>
      </c>
      <c r="AO30" s="140">
        <v>0</v>
      </c>
      <c r="AP30" s="140">
        <v>0</v>
      </c>
      <c r="AQ30" s="140">
        <v>0</v>
      </c>
      <c r="AR30" s="140">
        <v>3.9</v>
      </c>
      <c r="AS30" s="140">
        <v>0</v>
      </c>
      <c r="AT30" s="140">
        <v>47</v>
      </c>
      <c r="AU30" s="140">
        <v>0</v>
      </c>
      <c r="AV30" s="140">
        <v>0.2</v>
      </c>
      <c r="AW30" s="140">
        <v>0</v>
      </c>
      <c r="AX30" s="140">
        <v>0.08</v>
      </c>
      <c r="AY30" s="140">
        <v>0.06</v>
      </c>
      <c r="AZ30" s="140">
        <v>0.8</v>
      </c>
      <c r="BA30" s="140">
        <v>1.25</v>
      </c>
      <c r="BB30" s="140">
        <v>0.11</v>
      </c>
      <c r="BC30" s="140">
        <v>74</v>
      </c>
      <c r="BD30" s="140">
        <v>0</v>
      </c>
      <c r="BE30" s="140">
        <v>11</v>
      </c>
      <c r="BF30" s="140">
        <v>77</v>
      </c>
      <c r="BG30" s="140">
        <v>0</v>
      </c>
      <c r="BH30" s="140">
        <v>1.6</v>
      </c>
      <c r="BI30" s="140">
        <v>48</v>
      </c>
      <c r="BJ30" s="140">
        <v>340</v>
      </c>
      <c r="BK30" s="140">
        <v>47</v>
      </c>
      <c r="BL30" s="140">
        <v>80</v>
      </c>
      <c r="BM30" s="140">
        <v>0.2</v>
      </c>
      <c r="BN30" s="140">
        <v>1</v>
      </c>
      <c r="BO30" s="140">
        <v>0.4</v>
      </c>
      <c r="BP30" s="141">
        <v>60</v>
      </c>
      <c r="BQ30" s="1" t="s">
        <v>497</v>
      </c>
      <c r="BR30" s="1" t="s">
        <v>498</v>
      </c>
      <c r="BS30" s="1" t="s">
        <v>451</v>
      </c>
      <c r="BT30" s="1" t="s">
        <v>499</v>
      </c>
      <c r="BU30" s="1"/>
      <c r="BV30" s="1"/>
      <c r="BW30" s="1"/>
    </row>
    <row r="31" spans="1:75" ht="43.5" x14ac:dyDescent="0.35">
      <c r="A31">
        <v>29</v>
      </c>
      <c r="B31" t="s">
        <v>71</v>
      </c>
      <c r="C31" s="1" t="s">
        <v>71</v>
      </c>
      <c r="D31" t="s">
        <v>91</v>
      </c>
      <c r="E31" s="1" t="s">
        <v>70</v>
      </c>
      <c r="F31" s="1" t="s">
        <v>91</v>
      </c>
      <c r="G31" s="1"/>
      <c r="H31" s="139" t="s">
        <v>500</v>
      </c>
      <c r="I31" s="140">
        <v>375</v>
      </c>
      <c r="J31" s="140" t="s">
        <v>448</v>
      </c>
      <c r="K31" s="140">
        <v>27</v>
      </c>
      <c r="L31" s="140">
        <v>113</v>
      </c>
      <c r="M31" s="140">
        <v>0.2</v>
      </c>
      <c r="N31" s="140">
        <v>3.1</v>
      </c>
      <c r="O31" s="140">
        <v>2.4</v>
      </c>
      <c r="P31" s="140">
        <v>1.5</v>
      </c>
      <c r="Q31" s="140">
        <v>92</v>
      </c>
      <c r="R31" s="140">
        <v>0</v>
      </c>
      <c r="S31" s="140">
        <v>0.8</v>
      </c>
      <c r="T31" s="140">
        <v>1.2</v>
      </c>
      <c r="U31" s="140">
        <v>1</v>
      </c>
      <c r="V31" s="140">
        <v>0.2</v>
      </c>
      <c r="W31" s="140">
        <v>0</v>
      </c>
      <c r="X31" s="140">
        <v>0</v>
      </c>
      <c r="Y31" s="140">
        <v>0</v>
      </c>
      <c r="Z31" s="140">
        <v>0</v>
      </c>
      <c r="AA31" s="140">
        <v>0</v>
      </c>
      <c r="AB31" s="140">
        <v>0</v>
      </c>
      <c r="AC31" s="140">
        <v>0</v>
      </c>
      <c r="AD31" s="140">
        <v>0</v>
      </c>
      <c r="AE31" s="140">
        <v>0</v>
      </c>
      <c r="AF31" s="140">
        <v>0</v>
      </c>
      <c r="AG31" s="140">
        <v>0</v>
      </c>
      <c r="AH31" s="140">
        <v>0</v>
      </c>
      <c r="AI31" s="140">
        <v>0</v>
      </c>
      <c r="AJ31" s="140">
        <v>0.1</v>
      </c>
      <c r="AK31" s="140">
        <v>0.1</v>
      </c>
      <c r="AL31" s="140">
        <v>0</v>
      </c>
      <c r="AM31" s="140">
        <v>0</v>
      </c>
      <c r="AN31" s="140">
        <v>0</v>
      </c>
      <c r="AO31" s="140">
        <v>0</v>
      </c>
      <c r="AP31" s="140">
        <v>0</v>
      </c>
      <c r="AQ31" s="140">
        <v>0</v>
      </c>
      <c r="AR31" s="140">
        <v>26.7</v>
      </c>
      <c r="AS31" s="140">
        <v>0</v>
      </c>
      <c r="AT31" s="140">
        <v>320</v>
      </c>
      <c r="AU31" s="140">
        <v>0</v>
      </c>
      <c r="AV31" s="140">
        <v>2</v>
      </c>
      <c r="AW31" s="140">
        <v>0</v>
      </c>
      <c r="AX31" s="140">
        <v>0.11</v>
      </c>
      <c r="AY31" s="140">
        <v>0.12</v>
      </c>
      <c r="AZ31" s="140">
        <v>1.1000000000000001</v>
      </c>
      <c r="BA31" s="140">
        <v>1.62</v>
      </c>
      <c r="BB31" s="140">
        <v>0.15</v>
      </c>
      <c r="BC31" s="140">
        <v>119</v>
      </c>
      <c r="BD31" s="140">
        <v>0</v>
      </c>
      <c r="BE31" s="140">
        <v>33</v>
      </c>
      <c r="BF31" s="140">
        <v>52</v>
      </c>
      <c r="BG31" s="140">
        <v>4</v>
      </c>
      <c r="BH31" s="140">
        <v>0.7</v>
      </c>
      <c r="BI31" s="140">
        <v>22</v>
      </c>
      <c r="BJ31" s="140">
        <v>300</v>
      </c>
      <c r="BK31" s="140">
        <v>18</v>
      </c>
      <c r="BL31" s="140">
        <v>2</v>
      </c>
      <c r="BM31" s="140">
        <v>0</v>
      </c>
      <c r="BN31" s="140">
        <v>0.2</v>
      </c>
      <c r="BO31" s="140">
        <v>0.9</v>
      </c>
      <c r="BP31" s="141">
        <v>0</v>
      </c>
      <c r="BQ31" s="1" t="s">
        <v>501</v>
      </c>
      <c r="BR31" s="1" t="s">
        <v>502</v>
      </c>
      <c r="BS31" s="1" t="s">
        <v>451</v>
      </c>
      <c r="BT31" s="1" t="s">
        <v>499</v>
      </c>
      <c r="BU31" s="1"/>
      <c r="BV31" s="1"/>
      <c r="BW31" s="1"/>
    </row>
    <row r="32" spans="1:75" ht="43.5" x14ac:dyDescent="0.35">
      <c r="A32">
        <v>30</v>
      </c>
      <c r="B32" t="s">
        <v>71</v>
      </c>
      <c r="C32" s="1" t="s">
        <v>71</v>
      </c>
      <c r="D32" t="s">
        <v>503</v>
      </c>
      <c r="E32" s="1" t="s">
        <v>70</v>
      </c>
      <c r="F32" s="1" t="s">
        <v>504</v>
      </c>
      <c r="G32" s="1"/>
      <c r="H32" s="139" t="s">
        <v>505</v>
      </c>
      <c r="I32" s="140">
        <v>381</v>
      </c>
      <c r="J32" s="140" t="s">
        <v>448</v>
      </c>
      <c r="K32" s="140">
        <v>24</v>
      </c>
      <c r="L32" s="140">
        <v>98</v>
      </c>
      <c r="M32" s="140">
        <v>0.2</v>
      </c>
      <c r="N32" s="140">
        <v>0.5</v>
      </c>
      <c r="O32" s="140">
        <v>4.3</v>
      </c>
      <c r="P32" s="140">
        <v>1.4</v>
      </c>
      <c r="Q32" s="140">
        <v>93.2</v>
      </c>
      <c r="R32" s="140">
        <v>0</v>
      </c>
      <c r="S32" s="140">
        <v>0.5</v>
      </c>
      <c r="T32" s="140">
        <v>5</v>
      </c>
      <c r="U32" s="140">
        <v>4.8</v>
      </c>
      <c r="V32" s="140">
        <v>0.2</v>
      </c>
      <c r="W32" s="140">
        <v>0</v>
      </c>
      <c r="X32" s="140">
        <v>0</v>
      </c>
      <c r="Y32" s="140">
        <v>0</v>
      </c>
      <c r="Z32" s="140">
        <v>0</v>
      </c>
      <c r="AA32" s="140">
        <v>0</v>
      </c>
      <c r="AB32" s="140">
        <v>0</v>
      </c>
      <c r="AC32" s="140">
        <v>0</v>
      </c>
      <c r="AD32" s="140">
        <v>0</v>
      </c>
      <c r="AE32" s="140">
        <v>0</v>
      </c>
      <c r="AF32" s="140">
        <v>0</v>
      </c>
      <c r="AG32" s="140">
        <v>0</v>
      </c>
      <c r="AH32" s="140">
        <v>0</v>
      </c>
      <c r="AI32" s="140">
        <v>0</v>
      </c>
      <c r="AJ32" s="140">
        <v>0</v>
      </c>
      <c r="AK32" s="140">
        <v>0</v>
      </c>
      <c r="AL32" s="140">
        <v>0</v>
      </c>
      <c r="AM32" s="140">
        <v>0</v>
      </c>
      <c r="AN32" s="140">
        <v>0</v>
      </c>
      <c r="AO32" s="140">
        <v>0</v>
      </c>
      <c r="AP32" s="140">
        <v>0</v>
      </c>
      <c r="AQ32" s="140">
        <v>0</v>
      </c>
      <c r="AR32" s="140">
        <v>16.8</v>
      </c>
      <c r="AS32" s="140">
        <v>0</v>
      </c>
      <c r="AT32" s="140">
        <v>133</v>
      </c>
      <c r="AU32" s="140">
        <v>0</v>
      </c>
      <c r="AV32" s="140">
        <v>2.1</v>
      </c>
      <c r="AW32" s="140">
        <v>5</v>
      </c>
      <c r="AX32" s="140">
        <v>0.03</v>
      </c>
      <c r="AY32" s="140">
        <v>0</v>
      </c>
      <c r="AZ32" s="140">
        <v>0.81</v>
      </c>
      <c r="BA32" s="140">
        <v>0.9</v>
      </c>
      <c r="BB32" s="140">
        <v>0.22</v>
      </c>
      <c r="BC32" s="140">
        <v>41.2</v>
      </c>
      <c r="BD32" s="140">
        <v>0</v>
      </c>
      <c r="BE32" s="140">
        <v>163</v>
      </c>
      <c r="BF32" s="140">
        <v>16</v>
      </c>
      <c r="BG32" s="140">
        <v>0</v>
      </c>
      <c r="BH32" s="140">
        <v>0.3</v>
      </c>
      <c r="BI32" s="140">
        <v>7</v>
      </c>
      <c r="BJ32" s="140">
        <v>123</v>
      </c>
      <c r="BK32" s="140">
        <v>8</v>
      </c>
      <c r="BL32" s="140">
        <v>0</v>
      </c>
      <c r="BM32" s="140">
        <v>0</v>
      </c>
      <c r="BN32" s="140">
        <v>0</v>
      </c>
      <c r="BO32" s="140">
        <v>0.1</v>
      </c>
      <c r="BP32" s="141">
        <v>18</v>
      </c>
      <c r="BQ32" s="1" t="s">
        <v>506</v>
      </c>
      <c r="BR32" s="1" t="s">
        <v>507</v>
      </c>
      <c r="BS32" s="1" t="s">
        <v>451</v>
      </c>
      <c r="BT32" s="1" t="s">
        <v>457</v>
      </c>
      <c r="BU32" s="1"/>
      <c r="BV32" s="1"/>
      <c r="BW32" s="1"/>
    </row>
    <row r="33" spans="1:75" ht="43.5" x14ac:dyDescent="0.35">
      <c r="A33">
        <v>31</v>
      </c>
      <c r="B33" t="s">
        <v>71</v>
      </c>
      <c r="C33" s="1" t="s">
        <v>71</v>
      </c>
      <c r="D33" t="s">
        <v>93</v>
      </c>
      <c r="E33" s="1" t="s">
        <v>70</v>
      </c>
      <c r="F33" s="1" t="s">
        <v>93</v>
      </c>
      <c r="G33" s="1"/>
      <c r="H33" s="139" t="s">
        <v>508</v>
      </c>
      <c r="I33" s="140">
        <v>347</v>
      </c>
      <c r="J33" s="140" t="s">
        <v>448</v>
      </c>
      <c r="K33" s="140">
        <v>99</v>
      </c>
      <c r="L33" s="140">
        <v>414</v>
      </c>
      <c r="M33" s="140">
        <v>1.5</v>
      </c>
      <c r="N33" s="140">
        <v>3</v>
      </c>
      <c r="O33" s="140">
        <v>15.6</v>
      </c>
      <c r="P33" s="140">
        <v>5.2</v>
      </c>
      <c r="Q33" s="140">
        <v>74.099999999999994</v>
      </c>
      <c r="R33" s="140">
        <v>0</v>
      </c>
      <c r="S33" s="140">
        <v>0.5</v>
      </c>
      <c r="T33" s="140">
        <v>3.6</v>
      </c>
      <c r="U33" s="140">
        <v>0.4</v>
      </c>
      <c r="V33" s="140">
        <v>3.2</v>
      </c>
      <c r="W33" s="140">
        <v>0</v>
      </c>
      <c r="X33" s="140">
        <v>0</v>
      </c>
      <c r="Y33" s="140">
        <v>100</v>
      </c>
      <c r="Z33" s="140">
        <v>0.6</v>
      </c>
      <c r="AA33" s="140">
        <v>0.3</v>
      </c>
      <c r="AB33" s="140">
        <v>0</v>
      </c>
      <c r="AC33" s="140">
        <v>0</v>
      </c>
      <c r="AD33" s="140">
        <v>0.2</v>
      </c>
      <c r="AE33" s="140">
        <v>0.1</v>
      </c>
      <c r="AF33" s="140">
        <v>0</v>
      </c>
      <c r="AG33" s="140">
        <v>0.3</v>
      </c>
      <c r="AH33" s="140">
        <v>0</v>
      </c>
      <c r="AI33" s="140">
        <v>0.3</v>
      </c>
      <c r="AJ33" s="140">
        <v>0.3</v>
      </c>
      <c r="AK33" s="140">
        <v>0.3</v>
      </c>
      <c r="AL33" s="140">
        <v>0</v>
      </c>
      <c r="AM33" s="140">
        <v>0</v>
      </c>
      <c r="AN33" s="140">
        <v>0</v>
      </c>
      <c r="AO33" s="140">
        <v>0</v>
      </c>
      <c r="AP33" s="140">
        <v>0</v>
      </c>
      <c r="AQ33" s="140">
        <v>0</v>
      </c>
      <c r="AR33" s="140">
        <v>4.5</v>
      </c>
      <c r="AS33" s="140">
        <v>0</v>
      </c>
      <c r="AT33" s="140">
        <v>36</v>
      </c>
      <c r="AU33" s="140">
        <v>0</v>
      </c>
      <c r="AV33" s="140">
        <v>0.1</v>
      </c>
      <c r="AW33" s="140">
        <v>0.2</v>
      </c>
      <c r="AX33" s="140">
        <v>0.1</v>
      </c>
      <c r="AY33" s="140">
        <v>0.06</v>
      </c>
      <c r="AZ33" s="140">
        <v>1.56</v>
      </c>
      <c r="BA33" s="140">
        <v>1.9</v>
      </c>
      <c r="BB33" s="140">
        <v>0.16</v>
      </c>
      <c r="BC33" s="140">
        <v>68.3</v>
      </c>
      <c r="BD33" s="140">
        <v>0</v>
      </c>
      <c r="BE33" s="140">
        <v>5.7</v>
      </c>
      <c r="BF33" s="140">
        <v>66</v>
      </c>
      <c r="BG33" s="140">
        <v>0</v>
      </c>
      <c r="BH33" s="140">
        <v>0.4</v>
      </c>
      <c r="BI33" s="140">
        <v>6</v>
      </c>
      <c r="BJ33" s="140">
        <v>147</v>
      </c>
      <c r="BK33" s="140">
        <v>23</v>
      </c>
      <c r="BL33" s="140">
        <v>1</v>
      </c>
      <c r="BM33" s="140">
        <v>0</v>
      </c>
      <c r="BN33" s="140">
        <v>4</v>
      </c>
      <c r="BO33" s="140">
        <v>0.4</v>
      </c>
      <c r="BP33" s="141">
        <v>0</v>
      </c>
      <c r="BQ33" s="1" t="s">
        <v>509</v>
      </c>
      <c r="BR33" s="1" t="s">
        <v>510</v>
      </c>
      <c r="BS33" s="1" t="s">
        <v>451</v>
      </c>
      <c r="BT33" s="1" t="s">
        <v>457</v>
      </c>
      <c r="BU33" s="1"/>
      <c r="BV33" s="1"/>
      <c r="BW33" s="1"/>
    </row>
    <row r="34" spans="1:75" ht="43.5" x14ac:dyDescent="0.35">
      <c r="A34">
        <v>32</v>
      </c>
      <c r="B34" t="s">
        <v>71</v>
      </c>
      <c r="C34" s="1" t="s">
        <v>71</v>
      </c>
      <c r="D34" t="s">
        <v>511</v>
      </c>
      <c r="E34" s="1" t="s">
        <v>70</v>
      </c>
      <c r="F34" s="1" t="s">
        <v>94</v>
      </c>
      <c r="G34" s="1"/>
      <c r="H34" s="139" t="s">
        <v>512</v>
      </c>
      <c r="I34" s="140">
        <v>400</v>
      </c>
      <c r="J34" s="140" t="s">
        <v>448</v>
      </c>
      <c r="K34" s="140">
        <v>80</v>
      </c>
      <c r="L34" s="140">
        <v>334</v>
      </c>
      <c r="M34" s="140">
        <v>1.5</v>
      </c>
      <c r="N34" s="140">
        <v>2.1</v>
      </c>
      <c r="O34" s="140">
        <v>12.9</v>
      </c>
      <c r="P34" s="140">
        <v>2.9</v>
      </c>
      <c r="Q34" s="140">
        <v>79.599999999999994</v>
      </c>
      <c r="R34" s="140">
        <v>0</v>
      </c>
      <c r="S34" s="140">
        <v>0.9</v>
      </c>
      <c r="T34" s="140">
        <v>5.8</v>
      </c>
      <c r="U34" s="140">
        <v>0.3</v>
      </c>
      <c r="V34" s="140">
        <v>5.5</v>
      </c>
      <c r="W34" s="140">
        <v>0</v>
      </c>
      <c r="X34" s="140">
        <v>0</v>
      </c>
      <c r="Y34" s="140">
        <v>100</v>
      </c>
      <c r="Z34" s="140">
        <v>0.3</v>
      </c>
      <c r="AA34" s="140">
        <v>0.1</v>
      </c>
      <c r="AB34" s="140">
        <v>0</v>
      </c>
      <c r="AC34" s="140">
        <v>0</v>
      </c>
      <c r="AD34" s="140">
        <v>0.2</v>
      </c>
      <c r="AE34" s="140">
        <v>0</v>
      </c>
      <c r="AF34" s="140">
        <v>0</v>
      </c>
      <c r="AG34" s="140">
        <v>0.4</v>
      </c>
      <c r="AH34" s="140">
        <v>0</v>
      </c>
      <c r="AI34" s="140">
        <v>0.4</v>
      </c>
      <c r="AJ34" s="140">
        <v>0.5</v>
      </c>
      <c r="AK34" s="140">
        <v>0.5</v>
      </c>
      <c r="AL34" s="140">
        <v>0</v>
      </c>
      <c r="AM34" s="140">
        <v>0</v>
      </c>
      <c r="AN34" s="140">
        <v>0</v>
      </c>
      <c r="AO34" s="140">
        <v>0</v>
      </c>
      <c r="AP34" s="140">
        <v>0</v>
      </c>
      <c r="AQ34" s="140">
        <v>0</v>
      </c>
      <c r="AR34" s="140">
        <v>3.8</v>
      </c>
      <c r="AS34" s="140">
        <v>0</v>
      </c>
      <c r="AT34" s="140">
        <v>26</v>
      </c>
      <c r="AU34" s="140">
        <v>0</v>
      </c>
      <c r="AV34" s="140">
        <v>0.1</v>
      </c>
      <c r="AW34" s="140">
        <v>0</v>
      </c>
      <c r="AX34" s="140">
        <v>0.03</v>
      </c>
      <c r="AY34" s="140">
        <v>7.0000000000000007E-2</v>
      </c>
      <c r="AZ34" s="140">
        <v>1.44</v>
      </c>
      <c r="BA34" s="140">
        <v>1.7</v>
      </c>
      <c r="BB34" s="140">
        <v>0.1</v>
      </c>
      <c r="BC34" s="140">
        <v>53.7</v>
      </c>
      <c r="BD34" s="140">
        <v>0</v>
      </c>
      <c r="BE34" s="140">
        <v>3.3</v>
      </c>
      <c r="BF34" s="140">
        <v>46</v>
      </c>
      <c r="BG34" s="140">
        <v>0</v>
      </c>
      <c r="BH34" s="140">
        <v>0.3</v>
      </c>
      <c r="BI34" s="140">
        <v>3</v>
      </c>
      <c r="BJ34" s="140">
        <v>151</v>
      </c>
      <c r="BK34" s="140">
        <v>15</v>
      </c>
      <c r="BL34" s="140">
        <v>170</v>
      </c>
      <c r="BM34" s="140">
        <v>0.4</v>
      </c>
      <c r="BN34" s="140">
        <v>0</v>
      </c>
      <c r="BO34" s="140">
        <v>0.4</v>
      </c>
      <c r="BP34" s="141">
        <v>0</v>
      </c>
      <c r="BQ34" s="1" t="s">
        <v>509</v>
      </c>
      <c r="BR34" s="1" t="s">
        <v>510</v>
      </c>
      <c r="BS34" s="1" t="s">
        <v>451</v>
      </c>
      <c r="BT34" s="1" t="s">
        <v>457</v>
      </c>
      <c r="BU34" s="1"/>
      <c r="BV34" s="1"/>
      <c r="BW34" s="1"/>
    </row>
    <row r="35" spans="1:75" x14ac:dyDescent="0.35">
      <c r="A35">
        <v>33</v>
      </c>
      <c r="B35" t="s">
        <v>513</v>
      </c>
      <c r="C35" s="1" t="s">
        <v>513</v>
      </c>
      <c r="D35" t="s">
        <v>514</v>
      </c>
      <c r="E35" s="1" t="s">
        <v>95</v>
      </c>
      <c r="F35" s="2" t="s">
        <v>100</v>
      </c>
      <c r="G35" s="1"/>
      <c r="H35" s="139" t="s">
        <v>515</v>
      </c>
      <c r="I35" s="140">
        <v>588</v>
      </c>
      <c r="J35" s="140" t="s">
        <v>516</v>
      </c>
      <c r="K35" s="140">
        <v>48</v>
      </c>
      <c r="L35" s="140">
        <v>200</v>
      </c>
      <c r="M35" s="140">
        <v>0</v>
      </c>
      <c r="N35" s="140">
        <v>0</v>
      </c>
      <c r="O35" s="140">
        <v>10.6</v>
      </c>
      <c r="P35" s="140">
        <v>2.2999999999999998</v>
      </c>
      <c r="Q35" s="140">
        <v>86.9</v>
      </c>
      <c r="R35" s="140">
        <v>0</v>
      </c>
      <c r="S35" s="140">
        <v>0.2</v>
      </c>
      <c r="T35" s="140">
        <v>9.9</v>
      </c>
      <c r="U35" s="140">
        <v>6.5</v>
      </c>
      <c r="V35" s="140">
        <v>3.4</v>
      </c>
      <c r="W35" s="140">
        <v>0</v>
      </c>
      <c r="X35" s="140">
        <v>0</v>
      </c>
      <c r="Y35" s="140">
        <v>0</v>
      </c>
      <c r="Z35" s="140">
        <v>0</v>
      </c>
      <c r="AA35" s="140">
        <v>0</v>
      </c>
      <c r="AB35" s="140">
        <v>0</v>
      </c>
      <c r="AC35" s="140">
        <v>0</v>
      </c>
      <c r="AD35" s="140">
        <v>0</v>
      </c>
      <c r="AE35" s="140">
        <v>0</v>
      </c>
      <c r="AF35" s="140">
        <v>0</v>
      </c>
      <c r="AG35" s="140">
        <v>0</v>
      </c>
      <c r="AH35" s="140">
        <v>0</v>
      </c>
      <c r="AI35" s="140">
        <v>0</v>
      </c>
      <c r="AJ35" s="140">
        <v>0</v>
      </c>
      <c r="AK35" s="140">
        <v>0</v>
      </c>
      <c r="AL35" s="140">
        <v>0</v>
      </c>
      <c r="AM35" s="140">
        <v>0</v>
      </c>
      <c r="AN35" s="140">
        <v>0</v>
      </c>
      <c r="AO35" s="140">
        <v>0</v>
      </c>
      <c r="AP35" s="140">
        <v>0</v>
      </c>
      <c r="AQ35" s="140">
        <v>0</v>
      </c>
      <c r="AR35" s="140">
        <v>2</v>
      </c>
      <c r="AS35" s="140">
        <v>0</v>
      </c>
      <c r="AT35" s="140">
        <v>22</v>
      </c>
      <c r="AU35" s="140">
        <v>0</v>
      </c>
      <c r="AV35" s="140">
        <v>0.3</v>
      </c>
      <c r="AW35" s="140">
        <v>2.7</v>
      </c>
      <c r="AX35" s="140">
        <v>0.01</v>
      </c>
      <c r="AY35" s="140">
        <v>0</v>
      </c>
      <c r="AZ35" s="140">
        <v>0.12</v>
      </c>
      <c r="BA35" s="140">
        <v>0.12</v>
      </c>
      <c r="BB35" s="140">
        <v>0.04</v>
      </c>
      <c r="BC35" s="140">
        <v>2.9</v>
      </c>
      <c r="BD35" s="140">
        <v>0</v>
      </c>
      <c r="BE35" s="140">
        <v>4.8</v>
      </c>
      <c r="BF35" s="140">
        <v>7</v>
      </c>
      <c r="BG35" s="140">
        <v>0</v>
      </c>
      <c r="BH35" s="140">
        <v>0.1</v>
      </c>
      <c r="BI35" s="140">
        <v>3</v>
      </c>
      <c r="BJ35" s="140">
        <v>62</v>
      </c>
      <c r="BK35" s="140">
        <v>4</v>
      </c>
      <c r="BL35" s="140">
        <v>0</v>
      </c>
      <c r="BM35" s="140">
        <v>0</v>
      </c>
      <c r="BN35" s="140">
        <v>0</v>
      </c>
      <c r="BO35" s="140">
        <v>0</v>
      </c>
      <c r="BP35" s="141">
        <v>8</v>
      </c>
      <c r="BQ35" s="1" t="s">
        <v>517</v>
      </c>
      <c r="BR35" s="1" t="s">
        <v>518</v>
      </c>
      <c r="BS35" s="1" t="s">
        <v>519</v>
      </c>
      <c r="BT35" s="1" t="s">
        <v>520</v>
      </c>
      <c r="BU35" s="1"/>
      <c r="BV35" s="1"/>
      <c r="BW35" s="1"/>
    </row>
    <row r="36" spans="1:75" x14ac:dyDescent="0.35">
      <c r="A36">
        <v>34</v>
      </c>
      <c r="B36" t="s">
        <v>513</v>
      </c>
      <c r="C36" s="1" t="s">
        <v>513</v>
      </c>
      <c r="D36" t="s">
        <v>101</v>
      </c>
      <c r="E36" s="1" t="s">
        <v>95</v>
      </c>
      <c r="F36" s="2" t="s">
        <v>101</v>
      </c>
      <c r="G36" s="1"/>
      <c r="H36" s="139" t="s">
        <v>521</v>
      </c>
      <c r="I36" s="140">
        <v>659</v>
      </c>
      <c r="J36" s="140" t="s">
        <v>522</v>
      </c>
      <c r="K36" s="140">
        <v>40</v>
      </c>
      <c r="L36" s="140">
        <v>169</v>
      </c>
      <c r="M36" s="140">
        <v>0</v>
      </c>
      <c r="N36" s="140">
        <v>0.2</v>
      </c>
      <c r="O36" s="140">
        <v>9.6999999999999993</v>
      </c>
      <c r="P36" s="140">
        <v>0</v>
      </c>
      <c r="Q36" s="140">
        <v>89.8</v>
      </c>
      <c r="R36" s="140">
        <v>0</v>
      </c>
      <c r="S36" s="140">
        <v>0.2</v>
      </c>
      <c r="T36" s="140">
        <v>10.4</v>
      </c>
      <c r="U36" s="140">
        <v>8.6999999999999993</v>
      </c>
      <c r="V36" s="140">
        <v>1.7</v>
      </c>
      <c r="W36" s="140">
        <v>0</v>
      </c>
      <c r="X36" s="140">
        <v>10</v>
      </c>
      <c r="Y36" s="140">
        <v>0</v>
      </c>
      <c r="Z36" s="140">
        <v>0</v>
      </c>
      <c r="AA36" s="140">
        <v>0</v>
      </c>
      <c r="AB36" s="140">
        <v>0</v>
      </c>
      <c r="AC36" s="140">
        <v>0</v>
      </c>
      <c r="AD36" s="140">
        <v>0</v>
      </c>
      <c r="AE36" s="140">
        <v>0</v>
      </c>
      <c r="AF36" s="140">
        <v>0</v>
      </c>
      <c r="AG36" s="140">
        <v>0</v>
      </c>
      <c r="AH36" s="140">
        <v>0</v>
      </c>
      <c r="AI36" s="140">
        <v>0</v>
      </c>
      <c r="AJ36" s="140">
        <v>0</v>
      </c>
      <c r="AK36" s="140">
        <v>0</v>
      </c>
      <c r="AL36" s="140">
        <v>0</v>
      </c>
      <c r="AM36" s="140">
        <v>0</v>
      </c>
      <c r="AN36" s="140">
        <v>0</v>
      </c>
      <c r="AO36" s="140">
        <v>0</v>
      </c>
      <c r="AP36" s="140">
        <v>0</v>
      </c>
      <c r="AQ36" s="140">
        <v>0</v>
      </c>
      <c r="AR36" s="140">
        <v>0</v>
      </c>
      <c r="AS36" s="140">
        <v>0</v>
      </c>
      <c r="AT36" s="140">
        <v>0</v>
      </c>
      <c r="AU36" s="140">
        <v>0</v>
      </c>
      <c r="AV36" s="140">
        <v>0</v>
      </c>
      <c r="AW36" s="140">
        <v>0</v>
      </c>
      <c r="AX36" s="140">
        <v>0</v>
      </c>
      <c r="AY36" s="140">
        <v>0</v>
      </c>
      <c r="AZ36" s="140">
        <v>0.11</v>
      </c>
      <c r="BA36" s="140">
        <v>0.1</v>
      </c>
      <c r="BB36" s="140">
        <v>0.05</v>
      </c>
      <c r="BC36" s="140">
        <v>0.1</v>
      </c>
      <c r="BD36" s="140">
        <v>0</v>
      </c>
      <c r="BE36" s="140">
        <v>0.2</v>
      </c>
      <c r="BF36" s="140">
        <v>5</v>
      </c>
      <c r="BG36" s="140">
        <v>0.6</v>
      </c>
      <c r="BH36" s="140">
        <v>0.1</v>
      </c>
      <c r="BI36" s="140">
        <v>9</v>
      </c>
      <c r="BJ36" s="140">
        <v>67</v>
      </c>
      <c r="BK36" s="140">
        <v>4</v>
      </c>
      <c r="BL36" s="140">
        <v>3</v>
      </c>
      <c r="BM36" s="140">
        <v>0</v>
      </c>
      <c r="BN36" s="140">
        <v>0</v>
      </c>
      <c r="BO36" s="140">
        <v>0</v>
      </c>
      <c r="BP36" s="141">
        <v>0</v>
      </c>
      <c r="BQ36" s="1" t="s">
        <v>523</v>
      </c>
      <c r="BR36" s="1" t="s">
        <v>524</v>
      </c>
      <c r="BS36" s="1" t="s">
        <v>525</v>
      </c>
      <c r="BT36" s="1" t="s">
        <v>526</v>
      </c>
      <c r="BU36" s="1"/>
      <c r="BV36" s="1"/>
      <c r="BW36" s="1"/>
    </row>
    <row r="37" spans="1:75" x14ac:dyDescent="0.35">
      <c r="A37">
        <v>35</v>
      </c>
      <c r="B37" t="s">
        <v>513</v>
      </c>
      <c r="C37" s="1" t="s">
        <v>513</v>
      </c>
      <c r="D37" t="s">
        <v>102</v>
      </c>
      <c r="E37" s="1" t="s">
        <v>95</v>
      </c>
      <c r="F37" s="2" t="s">
        <v>102</v>
      </c>
      <c r="G37" s="1"/>
      <c r="H37" s="139" t="s">
        <v>527</v>
      </c>
      <c r="I37" s="140">
        <v>6134</v>
      </c>
      <c r="J37" s="140" t="s">
        <v>522</v>
      </c>
      <c r="K37" s="140">
        <v>164</v>
      </c>
      <c r="L37" s="140">
        <v>685</v>
      </c>
      <c r="M37" s="140">
        <v>0.1</v>
      </c>
      <c r="N37" s="140">
        <v>3.8</v>
      </c>
      <c r="O37" s="140">
        <v>36.299999999999997</v>
      </c>
      <c r="P37" s="140">
        <v>0</v>
      </c>
      <c r="Q37" s="140">
        <v>59.1</v>
      </c>
      <c r="R37" s="140">
        <v>0</v>
      </c>
      <c r="S37" s="140">
        <v>0.8</v>
      </c>
      <c r="T37" s="140">
        <v>34.1</v>
      </c>
      <c r="U37" s="140">
        <v>26.7</v>
      </c>
      <c r="V37" s="140">
        <v>7.4</v>
      </c>
      <c r="W37" s="140">
        <v>0</v>
      </c>
      <c r="X37" s="140">
        <v>34</v>
      </c>
      <c r="Y37" s="140">
        <v>0</v>
      </c>
      <c r="Z37" s="140">
        <v>0</v>
      </c>
      <c r="AA37" s="140">
        <v>0</v>
      </c>
      <c r="AB37" s="140">
        <v>0</v>
      </c>
      <c r="AC37" s="140">
        <v>0</v>
      </c>
      <c r="AD37" s="140">
        <v>0</v>
      </c>
      <c r="AE37" s="140">
        <v>0</v>
      </c>
      <c r="AF37" s="140">
        <v>0</v>
      </c>
      <c r="AG37" s="140">
        <v>0</v>
      </c>
      <c r="AH37" s="140">
        <v>0</v>
      </c>
      <c r="AI37" s="140">
        <v>0</v>
      </c>
      <c r="AJ37" s="140">
        <v>0</v>
      </c>
      <c r="AK37" s="140">
        <v>0</v>
      </c>
      <c r="AL37" s="140">
        <v>0</v>
      </c>
      <c r="AM37" s="140">
        <v>0</v>
      </c>
      <c r="AN37" s="140">
        <v>0</v>
      </c>
      <c r="AO37" s="140">
        <v>0</v>
      </c>
      <c r="AP37" s="140">
        <v>0</v>
      </c>
      <c r="AQ37" s="140">
        <v>0</v>
      </c>
      <c r="AR37" s="140">
        <v>0</v>
      </c>
      <c r="AS37" s="140">
        <v>0</v>
      </c>
      <c r="AT37" s="140">
        <v>0</v>
      </c>
      <c r="AU37" s="140">
        <v>0</v>
      </c>
      <c r="AV37" s="140">
        <v>0</v>
      </c>
      <c r="AW37" s="140">
        <v>0</v>
      </c>
      <c r="AX37" s="140">
        <v>0.01</v>
      </c>
      <c r="AY37" s="140">
        <v>0.02</v>
      </c>
      <c r="AZ37" s="140">
        <v>0.49</v>
      </c>
      <c r="BA37" s="140">
        <v>1.1000000000000001</v>
      </c>
      <c r="BB37" s="140">
        <v>0.19</v>
      </c>
      <c r="BC37" s="140">
        <v>1</v>
      </c>
      <c r="BD37" s="140">
        <v>0</v>
      </c>
      <c r="BE37" s="140">
        <v>1</v>
      </c>
      <c r="BF37" s="140">
        <v>23</v>
      </c>
      <c r="BG37" s="140">
        <v>0.9</v>
      </c>
      <c r="BH37" s="140">
        <v>0.2</v>
      </c>
      <c r="BI37" s="140">
        <v>13</v>
      </c>
      <c r="BJ37" s="140">
        <v>58</v>
      </c>
      <c r="BK37" s="140">
        <v>13</v>
      </c>
      <c r="BL37" s="140">
        <v>5</v>
      </c>
      <c r="BM37" s="140">
        <v>0</v>
      </c>
      <c r="BN37" s="140">
        <v>0.1</v>
      </c>
      <c r="BO37" s="140">
        <v>0.1</v>
      </c>
      <c r="BP37" s="141">
        <v>0</v>
      </c>
      <c r="BQ37" s="1" t="s">
        <v>528</v>
      </c>
      <c r="BR37" s="1" t="s">
        <v>529</v>
      </c>
      <c r="BS37" s="1" t="s">
        <v>525</v>
      </c>
      <c r="BT37" s="1" t="s">
        <v>530</v>
      </c>
      <c r="BU37" s="1"/>
      <c r="BV37" s="1"/>
      <c r="BW37" s="1"/>
    </row>
    <row r="38" spans="1:75" x14ac:dyDescent="0.35">
      <c r="A38">
        <v>36</v>
      </c>
      <c r="B38" t="s">
        <v>513</v>
      </c>
      <c r="C38" s="1" t="s">
        <v>513</v>
      </c>
      <c r="D38" t="s">
        <v>103</v>
      </c>
      <c r="E38" s="1" t="s">
        <v>95</v>
      </c>
      <c r="F38" s="2" t="s">
        <v>103</v>
      </c>
      <c r="G38" s="1"/>
      <c r="H38" s="139" t="s">
        <v>531</v>
      </c>
      <c r="I38" s="140">
        <v>583</v>
      </c>
      <c r="J38" s="140" t="s">
        <v>516</v>
      </c>
      <c r="K38" s="140">
        <v>54</v>
      </c>
      <c r="L38" s="140">
        <v>226</v>
      </c>
      <c r="M38" s="140">
        <v>0.1</v>
      </c>
      <c r="N38" s="140">
        <v>0.3</v>
      </c>
      <c r="O38" s="140">
        <v>11.5</v>
      </c>
      <c r="P38" s="140">
        <v>2.7</v>
      </c>
      <c r="Q38" s="140">
        <v>85.2</v>
      </c>
      <c r="R38" s="140">
        <v>0</v>
      </c>
      <c r="S38" s="140">
        <v>0.2</v>
      </c>
      <c r="T38" s="140">
        <v>11.3</v>
      </c>
      <c r="U38" s="140">
        <v>10.1</v>
      </c>
      <c r="V38" s="140">
        <v>1.2</v>
      </c>
      <c r="W38" s="140">
        <v>0</v>
      </c>
      <c r="X38" s="140">
        <v>0</v>
      </c>
      <c r="Y38" s="140">
        <v>0</v>
      </c>
      <c r="Z38" s="140">
        <v>0</v>
      </c>
      <c r="AA38" s="140">
        <v>0</v>
      </c>
      <c r="AB38" s="140">
        <v>0</v>
      </c>
      <c r="AC38" s="140">
        <v>0</v>
      </c>
      <c r="AD38" s="140">
        <v>0</v>
      </c>
      <c r="AE38" s="140">
        <v>0</v>
      </c>
      <c r="AF38" s="140">
        <v>0</v>
      </c>
      <c r="AG38" s="140">
        <v>0</v>
      </c>
      <c r="AH38" s="140">
        <v>0</v>
      </c>
      <c r="AI38" s="140">
        <v>0</v>
      </c>
      <c r="AJ38" s="140">
        <v>0</v>
      </c>
      <c r="AK38" s="140">
        <v>0</v>
      </c>
      <c r="AL38" s="140">
        <v>0</v>
      </c>
      <c r="AM38" s="140">
        <v>0</v>
      </c>
      <c r="AN38" s="140">
        <v>0</v>
      </c>
      <c r="AO38" s="140">
        <v>0</v>
      </c>
      <c r="AP38" s="140">
        <v>0</v>
      </c>
      <c r="AQ38" s="140">
        <v>0</v>
      </c>
      <c r="AR38" s="140">
        <v>1.2</v>
      </c>
      <c r="AS38" s="140">
        <v>0</v>
      </c>
      <c r="AT38" s="140">
        <v>14</v>
      </c>
      <c r="AU38" s="140">
        <v>0</v>
      </c>
      <c r="AV38" s="140">
        <v>0.1</v>
      </c>
      <c r="AW38" s="140">
        <v>4.4000000000000004</v>
      </c>
      <c r="AX38" s="140">
        <v>0.03</v>
      </c>
      <c r="AY38" s="140">
        <v>0.04</v>
      </c>
      <c r="AZ38" s="140">
        <v>0.2</v>
      </c>
      <c r="BA38" s="140">
        <v>0.3</v>
      </c>
      <c r="BB38" s="140">
        <v>0.04</v>
      </c>
      <c r="BC38" s="140">
        <v>6</v>
      </c>
      <c r="BD38" s="140">
        <v>0</v>
      </c>
      <c r="BE38" s="140">
        <v>3</v>
      </c>
      <c r="BF38" s="140">
        <v>9</v>
      </c>
      <c r="BG38" s="140">
        <v>1</v>
      </c>
      <c r="BH38" s="140">
        <v>0.1</v>
      </c>
      <c r="BI38" s="140">
        <v>7</v>
      </c>
      <c r="BJ38" s="140">
        <v>105</v>
      </c>
      <c r="BK38" s="140">
        <v>5</v>
      </c>
      <c r="BL38" s="140">
        <v>1</v>
      </c>
      <c r="BM38" s="140">
        <v>0</v>
      </c>
      <c r="BN38" s="140">
        <v>0</v>
      </c>
      <c r="BO38" s="140">
        <v>0.1</v>
      </c>
      <c r="BP38" s="141">
        <v>8</v>
      </c>
      <c r="BQ38" s="1" t="s">
        <v>532</v>
      </c>
      <c r="BR38" s="1" t="s">
        <v>533</v>
      </c>
      <c r="BS38" s="1" t="s">
        <v>519</v>
      </c>
      <c r="BT38" s="1" t="s">
        <v>520</v>
      </c>
      <c r="BU38" s="1"/>
      <c r="BV38" s="1"/>
      <c r="BW38" s="1"/>
    </row>
    <row r="39" spans="1:75" x14ac:dyDescent="0.35">
      <c r="A39">
        <v>37</v>
      </c>
      <c r="B39" t="s">
        <v>513</v>
      </c>
      <c r="C39" s="1" t="s">
        <v>513</v>
      </c>
      <c r="D39" t="s">
        <v>104</v>
      </c>
      <c r="E39" s="1" t="s">
        <v>95</v>
      </c>
      <c r="F39" s="2" t="s">
        <v>104</v>
      </c>
      <c r="G39" s="1"/>
      <c r="H39" s="139" t="s">
        <v>104</v>
      </c>
      <c r="I39" s="140">
        <v>570</v>
      </c>
      <c r="J39" s="140" t="s">
        <v>516</v>
      </c>
      <c r="K39" s="140">
        <v>61</v>
      </c>
      <c r="L39" s="140">
        <v>256</v>
      </c>
      <c r="M39" s="140">
        <v>0.1</v>
      </c>
      <c r="N39" s="140">
        <v>0.9</v>
      </c>
      <c r="O39" s="140">
        <v>13.3</v>
      </c>
      <c r="P39" s="140">
        <v>1.4</v>
      </c>
      <c r="Q39" s="140">
        <v>83.8</v>
      </c>
      <c r="R39" s="140">
        <v>0</v>
      </c>
      <c r="S39" s="140">
        <v>0.5</v>
      </c>
      <c r="T39" s="140">
        <v>15.4</v>
      </c>
      <c r="U39" s="140">
        <v>15.4</v>
      </c>
      <c r="V39" s="140">
        <v>0</v>
      </c>
      <c r="W39" s="140">
        <v>0</v>
      </c>
      <c r="X39" s="140">
        <v>0</v>
      </c>
      <c r="Y39" s="140">
        <v>0</v>
      </c>
      <c r="Z39" s="140">
        <v>0</v>
      </c>
      <c r="AA39" s="140">
        <v>0</v>
      </c>
      <c r="AB39" s="140">
        <v>0</v>
      </c>
      <c r="AC39" s="140">
        <v>0</v>
      </c>
      <c r="AD39" s="140">
        <v>0</v>
      </c>
      <c r="AE39" s="140">
        <v>0</v>
      </c>
      <c r="AF39" s="140">
        <v>0</v>
      </c>
      <c r="AG39" s="140">
        <v>0</v>
      </c>
      <c r="AH39" s="140">
        <v>0</v>
      </c>
      <c r="AI39" s="140">
        <v>0</v>
      </c>
      <c r="AJ39" s="140">
        <v>0</v>
      </c>
      <c r="AK39" s="140">
        <v>0</v>
      </c>
      <c r="AL39" s="140">
        <v>0</v>
      </c>
      <c r="AM39" s="140">
        <v>0</v>
      </c>
      <c r="AN39" s="140">
        <v>0</v>
      </c>
      <c r="AO39" s="140">
        <v>0</v>
      </c>
      <c r="AP39" s="140">
        <v>0</v>
      </c>
      <c r="AQ39" s="140">
        <v>0</v>
      </c>
      <c r="AR39" s="140">
        <v>16</v>
      </c>
      <c r="AS39" s="140">
        <v>0</v>
      </c>
      <c r="AT39" s="140">
        <v>178</v>
      </c>
      <c r="AU39" s="140">
        <v>0</v>
      </c>
      <c r="AV39" s="140">
        <v>0.6</v>
      </c>
      <c r="AW39" s="140">
        <v>6.2</v>
      </c>
      <c r="AX39" s="140">
        <v>0.01</v>
      </c>
      <c r="AY39" s="140">
        <v>0.02</v>
      </c>
      <c r="AZ39" s="140">
        <v>0.3</v>
      </c>
      <c r="BA39" s="140">
        <v>0.4</v>
      </c>
      <c r="BB39" s="140">
        <v>0.05</v>
      </c>
      <c r="BC39" s="140">
        <v>9.6999999999999993</v>
      </c>
      <c r="BD39" s="140">
        <v>0</v>
      </c>
      <c r="BE39" s="140">
        <v>4.4000000000000004</v>
      </c>
      <c r="BF39" s="140">
        <v>18</v>
      </c>
      <c r="BG39" s="140">
        <v>0.2</v>
      </c>
      <c r="BH39" s="140">
        <v>0.2</v>
      </c>
      <c r="BI39" s="140">
        <v>16</v>
      </c>
      <c r="BJ39" s="140">
        <v>220</v>
      </c>
      <c r="BK39" s="140">
        <v>9</v>
      </c>
      <c r="BL39" s="140">
        <v>0</v>
      </c>
      <c r="BM39" s="140">
        <v>0</v>
      </c>
      <c r="BN39" s="140">
        <v>0</v>
      </c>
      <c r="BO39" s="140">
        <v>0.1</v>
      </c>
      <c r="BP39" s="141">
        <v>10</v>
      </c>
      <c r="BQ39" s="1" t="s">
        <v>534</v>
      </c>
      <c r="BR39" s="1" t="s">
        <v>535</v>
      </c>
      <c r="BS39" s="1" t="s">
        <v>519</v>
      </c>
      <c r="BT39" s="1" t="s">
        <v>536</v>
      </c>
      <c r="BU39" s="1"/>
      <c r="BV39" s="1"/>
      <c r="BW39" s="1"/>
    </row>
    <row r="40" spans="1:75" x14ac:dyDescent="0.35">
      <c r="A40">
        <v>38</v>
      </c>
      <c r="B40" t="s">
        <v>513</v>
      </c>
      <c r="C40" s="1" t="s">
        <v>513</v>
      </c>
      <c r="D40" t="s">
        <v>105</v>
      </c>
      <c r="E40" s="1" t="s">
        <v>95</v>
      </c>
      <c r="F40" s="2" t="s">
        <v>105</v>
      </c>
      <c r="G40" s="1"/>
      <c r="H40" s="139" t="s">
        <v>537</v>
      </c>
      <c r="I40" s="140">
        <v>571</v>
      </c>
      <c r="J40" s="140" t="s">
        <v>516</v>
      </c>
      <c r="K40" s="140">
        <v>69</v>
      </c>
      <c r="L40" s="140">
        <v>287</v>
      </c>
      <c r="M40" s="140">
        <v>0.1</v>
      </c>
      <c r="N40" s="140">
        <v>1.1000000000000001</v>
      </c>
      <c r="O40" s="140">
        <v>14.7</v>
      </c>
      <c r="P40" s="140">
        <v>1.9</v>
      </c>
      <c r="Q40" s="140">
        <v>81.599999999999994</v>
      </c>
      <c r="R40" s="140">
        <v>0</v>
      </c>
      <c r="S40" s="140">
        <v>0.6</v>
      </c>
      <c r="T40" s="140">
        <v>14.6</v>
      </c>
      <c r="U40" s="140">
        <v>14.6</v>
      </c>
      <c r="V40" s="140">
        <v>0</v>
      </c>
      <c r="W40" s="140">
        <v>0</v>
      </c>
      <c r="X40" s="140">
        <v>0</v>
      </c>
      <c r="Y40" s="140">
        <v>0</v>
      </c>
      <c r="Z40" s="140">
        <v>0</v>
      </c>
      <c r="AA40" s="140">
        <v>0</v>
      </c>
      <c r="AB40" s="140">
        <v>0</v>
      </c>
      <c r="AC40" s="140">
        <v>0</v>
      </c>
      <c r="AD40" s="140">
        <v>0</v>
      </c>
      <c r="AE40" s="140">
        <v>0</v>
      </c>
      <c r="AF40" s="140">
        <v>0</v>
      </c>
      <c r="AG40" s="140">
        <v>0</v>
      </c>
      <c r="AH40" s="140">
        <v>0</v>
      </c>
      <c r="AI40" s="140">
        <v>0</v>
      </c>
      <c r="AJ40" s="140">
        <v>0</v>
      </c>
      <c r="AK40" s="140">
        <v>0</v>
      </c>
      <c r="AL40" s="140">
        <v>0</v>
      </c>
      <c r="AM40" s="140">
        <v>0</v>
      </c>
      <c r="AN40" s="140">
        <v>0</v>
      </c>
      <c r="AO40" s="140">
        <v>0</v>
      </c>
      <c r="AP40" s="140">
        <v>0</v>
      </c>
      <c r="AQ40" s="140">
        <v>0</v>
      </c>
      <c r="AR40" s="140">
        <v>5.9</v>
      </c>
      <c r="AS40" s="140">
        <v>0</v>
      </c>
      <c r="AT40" s="140">
        <v>61</v>
      </c>
      <c r="AU40" s="140">
        <v>0</v>
      </c>
      <c r="AV40" s="140">
        <v>0.6</v>
      </c>
      <c r="AW40" s="140">
        <v>3.4</v>
      </c>
      <c r="AX40" s="140">
        <v>0.02</v>
      </c>
      <c r="AY40" s="140">
        <v>0.03</v>
      </c>
      <c r="AZ40" s="140">
        <v>0.2</v>
      </c>
      <c r="BA40" s="140">
        <v>0.33</v>
      </c>
      <c r="BB40" s="140">
        <v>7.0000000000000007E-2</v>
      </c>
      <c r="BC40" s="140">
        <v>24.7</v>
      </c>
      <c r="BD40" s="140">
        <v>0</v>
      </c>
      <c r="BE40" s="140">
        <v>12.3</v>
      </c>
      <c r="BF40" s="140">
        <v>22</v>
      </c>
      <c r="BG40" s="140">
        <v>0.2</v>
      </c>
      <c r="BH40" s="140">
        <v>0.3</v>
      </c>
      <c r="BI40" s="140">
        <v>17</v>
      </c>
      <c r="BJ40" s="140">
        <v>286</v>
      </c>
      <c r="BK40" s="140">
        <v>8</v>
      </c>
      <c r="BL40" s="140">
        <v>1</v>
      </c>
      <c r="BM40" s="140">
        <v>0</v>
      </c>
      <c r="BN40" s="140">
        <v>0</v>
      </c>
      <c r="BO40" s="140">
        <v>0.1</v>
      </c>
      <c r="BP40" s="141">
        <v>10</v>
      </c>
      <c r="BQ40" s="1" t="s">
        <v>538</v>
      </c>
      <c r="BR40" s="1" t="s">
        <v>539</v>
      </c>
      <c r="BS40" s="1" t="s">
        <v>519</v>
      </c>
      <c r="BT40" s="1" t="s">
        <v>536</v>
      </c>
      <c r="BU40" s="1"/>
      <c r="BV40" s="1"/>
      <c r="BW40" s="1"/>
    </row>
    <row r="41" spans="1:75" x14ac:dyDescent="0.35">
      <c r="A41">
        <v>39</v>
      </c>
      <c r="B41" t="s">
        <v>513</v>
      </c>
      <c r="C41" s="1" t="s">
        <v>513</v>
      </c>
      <c r="D41" t="s">
        <v>106</v>
      </c>
      <c r="E41" s="1" t="s">
        <v>95</v>
      </c>
      <c r="F41" s="2" t="s">
        <v>106</v>
      </c>
      <c r="G41" s="1"/>
      <c r="H41" s="139" t="s">
        <v>540</v>
      </c>
      <c r="I41" s="140">
        <v>582</v>
      </c>
      <c r="J41" s="140" t="s">
        <v>516</v>
      </c>
      <c r="K41" s="140">
        <v>47</v>
      </c>
      <c r="L41" s="140">
        <v>198</v>
      </c>
      <c r="M41" s="140">
        <v>0</v>
      </c>
      <c r="N41" s="140">
        <v>0.5</v>
      </c>
      <c r="O41" s="140">
        <v>10.199999999999999</v>
      </c>
      <c r="P41" s="140">
        <v>1.8</v>
      </c>
      <c r="Q41" s="140">
        <v>87.1</v>
      </c>
      <c r="R41" s="140">
        <v>0</v>
      </c>
      <c r="S41" s="140">
        <v>0.3</v>
      </c>
      <c r="T41" s="140">
        <v>7.2</v>
      </c>
      <c r="U41" s="140">
        <v>2.8</v>
      </c>
      <c r="V41" s="140">
        <v>4.4000000000000004</v>
      </c>
      <c r="W41" s="140">
        <v>0</v>
      </c>
      <c r="X41" s="140">
        <v>0</v>
      </c>
      <c r="Y41" s="140">
        <v>0</v>
      </c>
      <c r="Z41" s="140">
        <v>0</v>
      </c>
      <c r="AA41" s="140">
        <v>0</v>
      </c>
      <c r="AB41" s="140">
        <v>0</v>
      </c>
      <c r="AC41" s="140">
        <v>0</v>
      </c>
      <c r="AD41" s="140">
        <v>0</v>
      </c>
      <c r="AE41" s="140">
        <v>0</v>
      </c>
      <c r="AF41" s="140">
        <v>0</v>
      </c>
      <c r="AG41" s="140">
        <v>0</v>
      </c>
      <c r="AH41" s="140">
        <v>0</v>
      </c>
      <c r="AI41" s="140">
        <v>0</v>
      </c>
      <c r="AJ41" s="140">
        <v>0</v>
      </c>
      <c r="AK41" s="140">
        <v>0</v>
      </c>
      <c r="AL41" s="140">
        <v>0</v>
      </c>
      <c r="AM41" s="140">
        <v>0</v>
      </c>
      <c r="AN41" s="140">
        <v>0</v>
      </c>
      <c r="AO41" s="140">
        <v>0</v>
      </c>
      <c r="AP41" s="140">
        <v>0</v>
      </c>
      <c r="AQ41" s="140">
        <v>0</v>
      </c>
      <c r="AR41" s="140">
        <v>35.799999999999997</v>
      </c>
      <c r="AS41" s="140">
        <v>0</v>
      </c>
      <c r="AT41" s="140">
        <v>430</v>
      </c>
      <c r="AU41" s="140">
        <v>0</v>
      </c>
      <c r="AV41" s="140">
        <v>0.3</v>
      </c>
      <c r="AW41" s="140">
        <v>0</v>
      </c>
      <c r="AX41" s="140">
        <v>0.01</v>
      </c>
      <c r="AY41" s="140">
        <v>0.02</v>
      </c>
      <c r="AZ41" s="140">
        <v>0.3</v>
      </c>
      <c r="BA41" s="140">
        <v>0.4</v>
      </c>
      <c r="BB41" s="140">
        <v>0.04</v>
      </c>
      <c r="BC41" s="140">
        <v>1.2</v>
      </c>
      <c r="BD41" s="140">
        <v>0</v>
      </c>
      <c r="BE41" s="140">
        <v>10</v>
      </c>
      <c r="BF41" s="140">
        <v>14</v>
      </c>
      <c r="BG41" s="140">
        <v>0.4</v>
      </c>
      <c r="BH41" s="140">
        <v>0.1</v>
      </c>
      <c r="BI41" s="140">
        <v>8</v>
      </c>
      <c r="BJ41" s="140">
        <v>154</v>
      </c>
      <c r="BK41" s="140">
        <v>10</v>
      </c>
      <c r="BL41" s="140">
        <v>0</v>
      </c>
      <c r="BM41" s="140">
        <v>0</v>
      </c>
      <c r="BN41" s="140">
        <v>0.2</v>
      </c>
      <c r="BO41" s="140">
        <v>0.1</v>
      </c>
      <c r="BP41" s="141">
        <v>6</v>
      </c>
      <c r="BQ41" s="1" t="s">
        <v>541</v>
      </c>
      <c r="BR41" s="1" t="s">
        <v>542</v>
      </c>
      <c r="BS41" s="1" t="s">
        <v>519</v>
      </c>
      <c r="BT41" s="1" t="s">
        <v>536</v>
      </c>
      <c r="BU41" s="1"/>
      <c r="BV41" s="1"/>
      <c r="BW41" s="1"/>
    </row>
    <row r="42" spans="1:75" x14ac:dyDescent="0.35">
      <c r="A42">
        <v>40</v>
      </c>
      <c r="B42" t="s">
        <v>513</v>
      </c>
      <c r="C42" s="1" t="s">
        <v>513</v>
      </c>
      <c r="D42" t="s">
        <v>107</v>
      </c>
      <c r="E42" s="1" t="s">
        <v>95</v>
      </c>
      <c r="F42" s="2" t="s">
        <v>107</v>
      </c>
      <c r="G42" s="1"/>
      <c r="H42" s="139" t="s">
        <v>543</v>
      </c>
      <c r="I42" s="140">
        <v>605</v>
      </c>
      <c r="J42" s="140" t="s">
        <v>516</v>
      </c>
      <c r="K42" s="140">
        <v>219</v>
      </c>
      <c r="L42" s="140">
        <v>918</v>
      </c>
      <c r="M42" s="140">
        <v>0.3</v>
      </c>
      <c r="N42" s="140">
        <v>2.2999999999999998</v>
      </c>
      <c r="O42" s="140">
        <v>48.6</v>
      </c>
      <c r="P42" s="140">
        <v>5.2</v>
      </c>
      <c r="Q42" s="140">
        <v>37.299999999999997</v>
      </c>
      <c r="R42" s="140">
        <v>0</v>
      </c>
      <c r="S42" s="140">
        <v>6.3</v>
      </c>
      <c r="T42" s="140">
        <v>36.5</v>
      </c>
      <c r="U42" s="140">
        <v>36.5</v>
      </c>
      <c r="V42" s="140">
        <v>0</v>
      </c>
      <c r="W42" s="140">
        <v>0</v>
      </c>
      <c r="X42" s="140">
        <v>0</v>
      </c>
      <c r="Y42" s="140">
        <v>0</v>
      </c>
      <c r="Z42" s="140">
        <v>0.1</v>
      </c>
      <c r="AA42" s="140">
        <v>0</v>
      </c>
      <c r="AB42" s="140">
        <v>0</v>
      </c>
      <c r="AC42" s="140">
        <v>0</v>
      </c>
      <c r="AD42" s="140">
        <v>0</v>
      </c>
      <c r="AE42" s="140">
        <v>0</v>
      </c>
      <c r="AF42" s="140">
        <v>0</v>
      </c>
      <c r="AG42" s="140">
        <v>0</v>
      </c>
      <c r="AH42" s="140">
        <v>0</v>
      </c>
      <c r="AI42" s="140">
        <v>0</v>
      </c>
      <c r="AJ42" s="140">
        <v>0.1</v>
      </c>
      <c r="AK42" s="140">
        <v>0.1</v>
      </c>
      <c r="AL42" s="140">
        <v>0</v>
      </c>
      <c r="AM42" s="140">
        <v>0</v>
      </c>
      <c r="AN42" s="140">
        <v>0</v>
      </c>
      <c r="AO42" s="140">
        <v>0</v>
      </c>
      <c r="AP42" s="140">
        <v>0</v>
      </c>
      <c r="AQ42" s="140">
        <v>0</v>
      </c>
      <c r="AR42" s="140">
        <v>19.3</v>
      </c>
      <c r="AS42" s="140">
        <v>0</v>
      </c>
      <c r="AT42" s="140">
        <v>193</v>
      </c>
      <c r="AU42" s="140">
        <v>0</v>
      </c>
      <c r="AV42" s="140">
        <v>1</v>
      </c>
      <c r="AW42" s="140">
        <v>59.5</v>
      </c>
      <c r="AX42" s="140">
        <v>0.03</v>
      </c>
      <c r="AY42" s="140">
        <v>0.03</v>
      </c>
      <c r="AZ42" s="140">
        <v>2.7</v>
      </c>
      <c r="BA42" s="140">
        <v>3.1</v>
      </c>
      <c r="BB42" s="140">
        <v>0.04</v>
      </c>
      <c r="BC42" s="140">
        <v>1</v>
      </c>
      <c r="BD42" s="140">
        <v>0</v>
      </c>
      <c r="BE42" s="140">
        <v>0.6</v>
      </c>
      <c r="BF42" s="140">
        <v>69</v>
      </c>
      <c r="BG42" s="140">
        <v>2</v>
      </c>
      <c r="BH42" s="140">
        <v>1.4</v>
      </c>
      <c r="BI42" s="140">
        <v>64</v>
      </c>
      <c r="BJ42" s="140">
        <v>734</v>
      </c>
      <c r="BK42" s="140">
        <v>36</v>
      </c>
      <c r="BL42" s="140">
        <v>3</v>
      </c>
      <c r="BM42" s="140">
        <v>0</v>
      </c>
      <c r="BN42" s="140">
        <v>0</v>
      </c>
      <c r="BO42" s="140">
        <v>0.4</v>
      </c>
      <c r="BP42" s="141">
        <v>0</v>
      </c>
      <c r="BQ42" s="1" t="s">
        <v>544</v>
      </c>
      <c r="BR42" s="1" t="s">
        <v>545</v>
      </c>
      <c r="BS42" s="1" t="s">
        <v>519</v>
      </c>
      <c r="BT42" s="1" t="s">
        <v>546</v>
      </c>
      <c r="BU42" s="1"/>
      <c r="BV42" s="1"/>
      <c r="BW42" s="1"/>
    </row>
    <row r="43" spans="1:75" x14ac:dyDescent="0.35">
      <c r="A43">
        <v>41</v>
      </c>
      <c r="B43" t="s">
        <v>513</v>
      </c>
      <c r="C43" s="1" t="s">
        <v>513</v>
      </c>
      <c r="D43" t="s">
        <v>108</v>
      </c>
      <c r="E43" s="1" t="s">
        <v>95</v>
      </c>
      <c r="F43" s="2" t="s">
        <v>108</v>
      </c>
      <c r="G43" s="1"/>
      <c r="H43" s="139" t="s">
        <v>108</v>
      </c>
      <c r="I43" s="140">
        <v>526</v>
      </c>
      <c r="J43" s="140" t="s">
        <v>516</v>
      </c>
      <c r="K43" s="140">
        <v>41</v>
      </c>
      <c r="L43" s="140">
        <v>172</v>
      </c>
      <c r="M43" s="140">
        <v>0.2</v>
      </c>
      <c r="N43" s="140">
        <v>0.5</v>
      </c>
      <c r="O43" s="140">
        <v>8.3000000000000007</v>
      </c>
      <c r="P43" s="140">
        <v>1.9</v>
      </c>
      <c r="Q43" s="140">
        <v>88.7</v>
      </c>
      <c r="R43" s="140">
        <v>0</v>
      </c>
      <c r="S43" s="140">
        <v>0.4</v>
      </c>
      <c r="T43" s="140">
        <v>7.9</v>
      </c>
      <c r="U43" s="140">
        <v>7.3</v>
      </c>
      <c r="V43" s="140">
        <v>0.6</v>
      </c>
      <c r="W43" s="140">
        <v>0</v>
      </c>
      <c r="X43" s="140">
        <v>0</v>
      </c>
      <c r="Y43" s="140">
        <v>0</v>
      </c>
      <c r="Z43" s="140">
        <v>0</v>
      </c>
      <c r="AA43" s="140">
        <v>0</v>
      </c>
      <c r="AB43" s="140">
        <v>0</v>
      </c>
      <c r="AC43" s="140">
        <v>0</v>
      </c>
      <c r="AD43" s="140">
        <v>0</v>
      </c>
      <c r="AE43" s="140">
        <v>0</v>
      </c>
      <c r="AF43" s="140">
        <v>0</v>
      </c>
      <c r="AG43" s="140">
        <v>0</v>
      </c>
      <c r="AH43" s="140">
        <v>0</v>
      </c>
      <c r="AI43" s="140">
        <v>0</v>
      </c>
      <c r="AJ43" s="140">
        <v>0.1</v>
      </c>
      <c r="AK43" s="140">
        <v>0.1</v>
      </c>
      <c r="AL43" s="140">
        <v>0</v>
      </c>
      <c r="AM43" s="140">
        <v>0</v>
      </c>
      <c r="AN43" s="140">
        <v>0</v>
      </c>
      <c r="AO43" s="140">
        <v>0</v>
      </c>
      <c r="AP43" s="140">
        <v>0</v>
      </c>
      <c r="AQ43" s="140">
        <v>0</v>
      </c>
      <c r="AR43" s="140">
        <v>0.8</v>
      </c>
      <c r="AS43" s="140">
        <v>0</v>
      </c>
      <c r="AT43" s="140">
        <v>10</v>
      </c>
      <c r="AU43" s="140">
        <v>0</v>
      </c>
      <c r="AV43" s="140">
        <v>0.6</v>
      </c>
      <c r="AW43" s="140">
        <v>5</v>
      </c>
      <c r="AX43" s="140">
        <v>0.01</v>
      </c>
      <c r="AY43" s="140">
        <v>0.02</v>
      </c>
      <c r="AZ43" s="140">
        <v>0.44</v>
      </c>
      <c r="BA43" s="140">
        <v>0.5</v>
      </c>
      <c r="BB43" s="140">
        <v>7.0000000000000007E-2</v>
      </c>
      <c r="BC43" s="140">
        <v>85.7</v>
      </c>
      <c r="BD43" s="140">
        <v>0</v>
      </c>
      <c r="BE43" s="140">
        <v>60.8</v>
      </c>
      <c r="BF43" s="140">
        <v>20</v>
      </c>
      <c r="BG43" s="140">
        <v>1</v>
      </c>
      <c r="BH43" s="140">
        <v>0.3</v>
      </c>
      <c r="BI43" s="140">
        <v>18</v>
      </c>
      <c r="BJ43" s="140">
        <v>130</v>
      </c>
      <c r="BK43" s="140">
        <v>11</v>
      </c>
      <c r="BL43" s="140">
        <v>1</v>
      </c>
      <c r="BM43" s="140">
        <v>0</v>
      </c>
      <c r="BN43" s="140">
        <v>0</v>
      </c>
      <c r="BO43" s="140">
        <v>0.2</v>
      </c>
      <c r="BP43" s="141">
        <v>3</v>
      </c>
      <c r="BQ43" s="1" t="s">
        <v>547</v>
      </c>
      <c r="BR43" s="1" t="s">
        <v>548</v>
      </c>
      <c r="BS43" s="1" t="s">
        <v>519</v>
      </c>
      <c r="BT43" s="1" t="s">
        <v>549</v>
      </c>
      <c r="BU43" s="1"/>
      <c r="BV43" s="1"/>
      <c r="BW43" s="1"/>
    </row>
    <row r="44" spans="1:75" x14ac:dyDescent="0.35">
      <c r="A44">
        <v>42</v>
      </c>
      <c r="B44" t="s">
        <v>513</v>
      </c>
      <c r="C44" s="1" t="s">
        <v>513</v>
      </c>
      <c r="D44" t="s">
        <v>109</v>
      </c>
      <c r="E44" s="1" t="s">
        <v>95</v>
      </c>
      <c r="F44" s="2" t="s">
        <v>109</v>
      </c>
      <c r="G44" s="1"/>
      <c r="H44" s="139" t="s">
        <v>109</v>
      </c>
      <c r="I44" s="140">
        <v>523</v>
      </c>
      <c r="J44" s="140" t="s">
        <v>516</v>
      </c>
      <c r="K44" s="140">
        <v>34</v>
      </c>
      <c r="L44" s="140">
        <v>142</v>
      </c>
      <c r="M44" s="140">
        <v>0.6</v>
      </c>
      <c r="N44" s="140">
        <v>1.2</v>
      </c>
      <c r="O44" s="140">
        <v>4.0999999999999996</v>
      </c>
      <c r="P44" s="140">
        <v>3.7</v>
      </c>
      <c r="Q44" s="140">
        <v>90</v>
      </c>
      <c r="R44" s="140">
        <v>0</v>
      </c>
      <c r="S44" s="140">
        <v>0.4</v>
      </c>
      <c r="T44" s="140">
        <v>4.0999999999999996</v>
      </c>
      <c r="U44" s="140">
        <v>3.8</v>
      </c>
      <c r="V44" s="140">
        <v>0.3</v>
      </c>
      <c r="W44" s="140">
        <v>0</v>
      </c>
      <c r="X44" s="140">
        <v>0</v>
      </c>
      <c r="Y44" s="140">
        <v>0</v>
      </c>
      <c r="Z44" s="140">
        <v>0</v>
      </c>
      <c r="AA44" s="140">
        <v>0</v>
      </c>
      <c r="AB44" s="140">
        <v>0</v>
      </c>
      <c r="AC44" s="140">
        <v>0</v>
      </c>
      <c r="AD44" s="140">
        <v>0</v>
      </c>
      <c r="AE44" s="140">
        <v>0</v>
      </c>
      <c r="AF44" s="140">
        <v>0</v>
      </c>
      <c r="AG44" s="140">
        <v>0</v>
      </c>
      <c r="AH44" s="140">
        <v>0</v>
      </c>
      <c r="AI44" s="140">
        <v>0</v>
      </c>
      <c r="AJ44" s="140">
        <v>0.4</v>
      </c>
      <c r="AK44" s="140">
        <v>0.2</v>
      </c>
      <c r="AL44" s="140">
        <v>0.2</v>
      </c>
      <c r="AM44" s="140">
        <v>0</v>
      </c>
      <c r="AN44" s="140">
        <v>0</v>
      </c>
      <c r="AO44" s="140">
        <v>0</v>
      </c>
      <c r="AP44" s="140">
        <v>0</v>
      </c>
      <c r="AQ44" s="140">
        <v>0</v>
      </c>
      <c r="AR44" s="140">
        <v>0.8</v>
      </c>
      <c r="AS44" s="140">
        <v>0</v>
      </c>
      <c r="AT44" s="140">
        <v>3</v>
      </c>
      <c r="AU44" s="140">
        <v>0</v>
      </c>
      <c r="AV44" s="140">
        <v>1.4</v>
      </c>
      <c r="AW44" s="140">
        <v>10.7</v>
      </c>
      <c r="AX44" s="140">
        <v>0.03</v>
      </c>
      <c r="AY44" s="140">
        <v>0.05</v>
      </c>
      <c r="AZ44" s="140">
        <v>0.5</v>
      </c>
      <c r="BA44" s="140">
        <v>0.7</v>
      </c>
      <c r="BB44" s="140">
        <v>0.09</v>
      </c>
      <c r="BC44" s="140">
        <v>45.9</v>
      </c>
      <c r="BD44" s="140">
        <v>0</v>
      </c>
      <c r="BE44" s="140">
        <v>27</v>
      </c>
      <c r="BF44" s="140">
        <v>28</v>
      </c>
      <c r="BG44" s="140">
        <v>0.4</v>
      </c>
      <c r="BH44" s="140">
        <v>1.1000000000000001</v>
      </c>
      <c r="BI44" s="140">
        <v>27</v>
      </c>
      <c r="BJ44" s="140">
        <v>150</v>
      </c>
      <c r="BK44" s="140">
        <v>25</v>
      </c>
      <c r="BL44" s="140">
        <v>1</v>
      </c>
      <c r="BM44" s="140">
        <v>0</v>
      </c>
      <c r="BN44" s="140">
        <v>0</v>
      </c>
      <c r="BO44" s="140">
        <v>0.3</v>
      </c>
      <c r="BP44" s="141">
        <v>0</v>
      </c>
      <c r="BQ44" s="1" t="s">
        <v>550</v>
      </c>
      <c r="BR44" s="1" t="s">
        <v>551</v>
      </c>
      <c r="BS44" s="1" t="s">
        <v>519</v>
      </c>
      <c r="BT44" s="1" t="s">
        <v>549</v>
      </c>
      <c r="BU44" s="1"/>
      <c r="BV44" s="1"/>
      <c r="BW44" s="1"/>
    </row>
    <row r="45" spans="1:75" x14ac:dyDescent="0.35">
      <c r="A45">
        <v>43</v>
      </c>
      <c r="B45" t="s">
        <v>513</v>
      </c>
      <c r="C45" s="1" t="s">
        <v>513</v>
      </c>
      <c r="D45" t="s">
        <v>110</v>
      </c>
      <c r="E45" s="1" t="s">
        <v>95</v>
      </c>
      <c r="F45" s="2" t="s">
        <v>110</v>
      </c>
      <c r="G45" s="1"/>
      <c r="H45" s="139" t="s">
        <v>110</v>
      </c>
      <c r="I45" s="140">
        <v>566</v>
      </c>
      <c r="J45" s="140" t="s">
        <v>516</v>
      </c>
      <c r="K45" s="140">
        <v>38</v>
      </c>
      <c r="L45" s="140">
        <v>160</v>
      </c>
      <c r="M45" s="140">
        <v>0.6</v>
      </c>
      <c r="N45" s="140">
        <v>0.8</v>
      </c>
      <c r="O45" s="140">
        <v>5.7</v>
      </c>
      <c r="P45" s="140">
        <v>3.4</v>
      </c>
      <c r="Q45" s="140">
        <v>89</v>
      </c>
      <c r="R45" s="140">
        <v>0</v>
      </c>
      <c r="S45" s="140">
        <v>0.5</v>
      </c>
      <c r="T45" s="140">
        <v>5.4</v>
      </c>
      <c r="U45" s="140">
        <v>5.2</v>
      </c>
      <c r="V45" s="140">
        <v>0.2</v>
      </c>
      <c r="W45" s="140">
        <v>0</v>
      </c>
      <c r="X45" s="140">
        <v>0</v>
      </c>
      <c r="Y45" s="140">
        <v>0</v>
      </c>
      <c r="Z45" s="140">
        <v>0.1</v>
      </c>
      <c r="AA45" s="140">
        <v>0</v>
      </c>
      <c r="AB45" s="140">
        <v>0</v>
      </c>
      <c r="AC45" s="140">
        <v>0</v>
      </c>
      <c r="AD45" s="140">
        <v>0.1</v>
      </c>
      <c r="AE45" s="140">
        <v>0</v>
      </c>
      <c r="AF45" s="140">
        <v>0</v>
      </c>
      <c r="AG45" s="140">
        <v>0.1</v>
      </c>
      <c r="AH45" s="140">
        <v>0</v>
      </c>
      <c r="AI45" s="140">
        <v>0.1</v>
      </c>
      <c r="AJ45" s="140">
        <v>0.4</v>
      </c>
      <c r="AK45" s="140">
        <v>0.2</v>
      </c>
      <c r="AL45" s="140">
        <v>0.1</v>
      </c>
      <c r="AM45" s="140">
        <v>0</v>
      </c>
      <c r="AN45" s="140">
        <v>0</v>
      </c>
      <c r="AO45" s="140">
        <v>0</v>
      </c>
      <c r="AP45" s="140">
        <v>0</v>
      </c>
      <c r="AQ45" s="140">
        <v>0</v>
      </c>
      <c r="AR45" s="140">
        <v>10.4</v>
      </c>
      <c r="AS45" s="140">
        <v>0</v>
      </c>
      <c r="AT45" s="140">
        <v>119</v>
      </c>
      <c r="AU45" s="140">
        <v>0</v>
      </c>
      <c r="AV45" s="140">
        <v>0.4</v>
      </c>
      <c r="AW45" s="140">
        <v>8.3000000000000007</v>
      </c>
      <c r="AX45" s="140">
        <v>0.04</v>
      </c>
      <c r="AY45" s="140">
        <v>0.03</v>
      </c>
      <c r="AZ45" s="140">
        <v>0.3</v>
      </c>
      <c r="BA45" s="140">
        <v>0.43</v>
      </c>
      <c r="BB45" s="140">
        <v>0.08</v>
      </c>
      <c r="BC45" s="140">
        <v>9.3000000000000007</v>
      </c>
      <c r="BD45" s="140">
        <v>0</v>
      </c>
      <c r="BE45" s="140">
        <v>28.3</v>
      </c>
      <c r="BF45" s="140">
        <v>28</v>
      </c>
      <c r="BG45" s="140">
        <v>0.3</v>
      </c>
      <c r="BH45" s="140">
        <v>0.4</v>
      </c>
      <c r="BI45" s="140">
        <v>34</v>
      </c>
      <c r="BJ45" s="140">
        <v>148</v>
      </c>
      <c r="BK45" s="140">
        <v>10</v>
      </c>
      <c r="BL45" s="140">
        <v>3</v>
      </c>
      <c r="BM45" s="140">
        <v>0</v>
      </c>
      <c r="BN45" s="140">
        <v>0</v>
      </c>
      <c r="BO45" s="140">
        <v>0.1</v>
      </c>
      <c r="BP45" s="141">
        <v>1</v>
      </c>
      <c r="BQ45" s="1" t="s">
        <v>552</v>
      </c>
      <c r="BR45" s="1" t="s">
        <v>553</v>
      </c>
      <c r="BS45" s="1" t="s">
        <v>519</v>
      </c>
      <c r="BT45" s="1" t="s">
        <v>549</v>
      </c>
      <c r="BU45" s="1"/>
      <c r="BV45" s="1"/>
      <c r="BW45" s="1"/>
    </row>
    <row r="46" spans="1:75" x14ac:dyDescent="0.35">
      <c r="A46">
        <v>44</v>
      </c>
      <c r="B46" t="s">
        <v>513</v>
      </c>
      <c r="C46" s="1" t="s">
        <v>513</v>
      </c>
      <c r="D46" t="s">
        <v>111</v>
      </c>
      <c r="E46" s="1" t="s">
        <v>95</v>
      </c>
      <c r="F46" s="2" t="s">
        <v>111</v>
      </c>
      <c r="G46" s="1"/>
      <c r="H46" s="139" t="s">
        <v>554</v>
      </c>
      <c r="I46" s="140">
        <v>585</v>
      </c>
      <c r="J46" s="140" t="s">
        <v>516</v>
      </c>
      <c r="K46" s="140">
        <v>48</v>
      </c>
      <c r="L46" s="140">
        <v>203</v>
      </c>
      <c r="M46" s="140">
        <v>0.2</v>
      </c>
      <c r="N46" s="140">
        <v>1.2</v>
      </c>
      <c r="O46" s="140">
        <v>8.6999999999999993</v>
      </c>
      <c r="P46" s="140">
        <v>3.4</v>
      </c>
      <c r="Q46" s="140">
        <v>86</v>
      </c>
      <c r="R46" s="140">
        <v>0</v>
      </c>
      <c r="S46" s="140">
        <v>0.5</v>
      </c>
      <c r="T46" s="140">
        <v>7.5</v>
      </c>
      <c r="U46" s="140">
        <v>7.3</v>
      </c>
      <c r="V46" s="140">
        <v>0.2</v>
      </c>
      <c r="W46" s="140">
        <v>0</v>
      </c>
      <c r="X46" s="140">
        <v>0</v>
      </c>
      <c r="Y46" s="140">
        <v>0</v>
      </c>
      <c r="Z46" s="140">
        <v>0</v>
      </c>
      <c r="AA46" s="140">
        <v>0</v>
      </c>
      <c r="AB46" s="140">
        <v>0</v>
      </c>
      <c r="AC46" s="140">
        <v>0</v>
      </c>
      <c r="AD46" s="140">
        <v>0</v>
      </c>
      <c r="AE46" s="140">
        <v>0</v>
      </c>
      <c r="AF46" s="140">
        <v>0</v>
      </c>
      <c r="AG46" s="140">
        <v>0</v>
      </c>
      <c r="AH46" s="140">
        <v>0</v>
      </c>
      <c r="AI46" s="140">
        <v>0</v>
      </c>
      <c r="AJ46" s="140">
        <v>0.1</v>
      </c>
      <c r="AK46" s="140">
        <v>0</v>
      </c>
      <c r="AL46" s="140">
        <v>0</v>
      </c>
      <c r="AM46" s="140">
        <v>0</v>
      </c>
      <c r="AN46" s="140">
        <v>0</v>
      </c>
      <c r="AO46" s="140">
        <v>0</v>
      </c>
      <c r="AP46" s="140">
        <v>0</v>
      </c>
      <c r="AQ46" s="140">
        <v>0</v>
      </c>
      <c r="AR46" s="140">
        <v>1.5</v>
      </c>
      <c r="AS46" s="140">
        <v>0</v>
      </c>
      <c r="AT46" s="140">
        <v>18</v>
      </c>
      <c r="AU46" s="140">
        <v>0</v>
      </c>
      <c r="AV46" s="140">
        <v>0.8</v>
      </c>
      <c r="AW46" s="140">
        <v>15.7</v>
      </c>
      <c r="AX46" s="140">
        <v>0.02</v>
      </c>
      <c r="AY46" s="140">
        <v>0.02</v>
      </c>
      <c r="AZ46" s="140">
        <v>0.3</v>
      </c>
      <c r="BA46" s="140">
        <v>0.5</v>
      </c>
      <c r="BB46" s="140">
        <v>0.04</v>
      </c>
      <c r="BC46" s="140">
        <v>10.3</v>
      </c>
      <c r="BD46" s="140">
        <v>0</v>
      </c>
      <c r="BE46" s="140">
        <v>134</v>
      </c>
      <c r="BF46" s="140">
        <v>35</v>
      </c>
      <c r="BG46" s="140">
        <v>1.1000000000000001</v>
      </c>
      <c r="BH46" s="140">
        <v>0.8</v>
      </c>
      <c r="BI46" s="140">
        <v>43</v>
      </c>
      <c r="BJ46" s="140">
        <v>260</v>
      </c>
      <c r="BK46" s="140">
        <v>14</v>
      </c>
      <c r="BL46" s="140">
        <v>4</v>
      </c>
      <c r="BM46" s="140">
        <v>0</v>
      </c>
      <c r="BN46" s="140">
        <v>0</v>
      </c>
      <c r="BO46" s="140">
        <v>0.2</v>
      </c>
      <c r="BP46" s="141">
        <v>2</v>
      </c>
      <c r="BQ46" s="1" t="s">
        <v>555</v>
      </c>
      <c r="BR46" s="1" t="s">
        <v>556</v>
      </c>
      <c r="BS46" s="1" t="s">
        <v>519</v>
      </c>
      <c r="BT46" s="1" t="s">
        <v>549</v>
      </c>
      <c r="BU46" s="1"/>
      <c r="BV46" s="1"/>
      <c r="BW46" s="1"/>
    </row>
    <row r="47" spans="1:75" x14ac:dyDescent="0.35">
      <c r="A47">
        <v>45</v>
      </c>
      <c r="B47" t="s">
        <v>513</v>
      </c>
      <c r="C47" s="1" t="s">
        <v>513</v>
      </c>
      <c r="D47" t="s">
        <v>112</v>
      </c>
      <c r="E47" s="1" t="s">
        <v>95</v>
      </c>
      <c r="F47" s="2" t="s">
        <v>112</v>
      </c>
      <c r="G47" s="1"/>
      <c r="H47" s="139" t="s">
        <v>557</v>
      </c>
      <c r="I47" s="140">
        <v>555</v>
      </c>
      <c r="J47" s="140" t="s">
        <v>516</v>
      </c>
      <c r="K47" s="140">
        <v>53</v>
      </c>
      <c r="L47" s="140">
        <v>221</v>
      </c>
      <c r="M47" s="140">
        <v>0.8</v>
      </c>
      <c r="N47" s="140">
        <v>0.7</v>
      </c>
      <c r="O47" s="140">
        <v>9.1</v>
      </c>
      <c r="P47" s="140">
        <v>3.1</v>
      </c>
      <c r="Q47" s="140">
        <v>86</v>
      </c>
      <c r="R47" s="140">
        <v>0</v>
      </c>
      <c r="S47" s="140">
        <v>0.3</v>
      </c>
      <c r="T47" s="140">
        <v>6.4</v>
      </c>
      <c r="U47" s="140">
        <v>5.9</v>
      </c>
      <c r="V47" s="140">
        <v>0.5</v>
      </c>
      <c r="W47" s="140">
        <v>0</v>
      </c>
      <c r="X47" s="140">
        <v>0</v>
      </c>
      <c r="Y47" s="140">
        <v>0</v>
      </c>
      <c r="Z47" s="140">
        <v>0</v>
      </c>
      <c r="AA47" s="140">
        <v>0</v>
      </c>
      <c r="AB47" s="140">
        <v>0</v>
      </c>
      <c r="AC47" s="140">
        <v>0</v>
      </c>
      <c r="AD47" s="140">
        <v>0</v>
      </c>
      <c r="AE47" s="140">
        <v>0</v>
      </c>
      <c r="AF47" s="140">
        <v>0</v>
      </c>
      <c r="AG47" s="140">
        <v>0.1</v>
      </c>
      <c r="AH47" s="140">
        <v>0</v>
      </c>
      <c r="AI47" s="140">
        <v>0.1</v>
      </c>
      <c r="AJ47" s="140">
        <v>0.5</v>
      </c>
      <c r="AK47" s="140">
        <v>0.2</v>
      </c>
      <c r="AL47" s="140">
        <v>0.3</v>
      </c>
      <c r="AM47" s="140">
        <v>0</v>
      </c>
      <c r="AN47" s="140">
        <v>0</v>
      </c>
      <c r="AO47" s="140">
        <v>0</v>
      </c>
      <c r="AP47" s="140">
        <v>0</v>
      </c>
      <c r="AQ47" s="140">
        <v>0</v>
      </c>
      <c r="AR47" s="140">
        <v>8.5</v>
      </c>
      <c r="AS47" s="140">
        <v>0</v>
      </c>
      <c r="AT47" s="140">
        <v>96</v>
      </c>
      <c r="AU47" s="140">
        <v>0</v>
      </c>
      <c r="AV47" s="140">
        <v>0.1</v>
      </c>
      <c r="AW47" s="140">
        <v>15</v>
      </c>
      <c r="AX47" s="140">
        <v>0.04</v>
      </c>
      <c r="AY47" s="140">
        <v>7.0000000000000007E-2</v>
      </c>
      <c r="AZ47" s="140">
        <v>0.3</v>
      </c>
      <c r="BA47" s="140">
        <v>0.42</v>
      </c>
      <c r="BB47" s="140">
        <v>0.06</v>
      </c>
      <c r="BC47" s="140">
        <v>10.199999999999999</v>
      </c>
      <c r="BD47" s="140">
        <v>0</v>
      </c>
      <c r="BE47" s="140">
        <v>8.1</v>
      </c>
      <c r="BF47" s="140">
        <v>20</v>
      </c>
      <c r="BG47" s="140">
        <v>2</v>
      </c>
      <c r="BH47" s="140">
        <v>0.6</v>
      </c>
      <c r="BI47" s="140">
        <v>23</v>
      </c>
      <c r="BJ47" s="140">
        <v>86</v>
      </c>
      <c r="BK47" s="140">
        <v>9</v>
      </c>
      <c r="BL47" s="140">
        <v>3</v>
      </c>
      <c r="BM47" s="140">
        <v>0</v>
      </c>
      <c r="BN47" s="140">
        <v>0</v>
      </c>
      <c r="BO47" s="140">
        <v>0.2</v>
      </c>
      <c r="BP47" s="141">
        <v>2</v>
      </c>
      <c r="BQ47" s="1" t="s">
        <v>558</v>
      </c>
      <c r="BR47" s="1" t="s">
        <v>559</v>
      </c>
      <c r="BS47" s="1" t="s">
        <v>519</v>
      </c>
      <c r="BT47" s="1" t="s">
        <v>549</v>
      </c>
      <c r="BU47" s="1"/>
      <c r="BV47" s="1"/>
      <c r="BW47" s="1"/>
    </row>
    <row r="48" spans="1:75" x14ac:dyDescent="0.35">
      <c r="A48">
        <v>46</v>
      </c>
      <c r="B48" t="s">
        <v>513</v>
      </c>
      <c r="C48" s="1" t="s">
        <v>513</v>
      </c>
      <c r="D48" t="s">
        <v>114</v>
      </c>
      <c r="E48" s="1" t="s">
        <v>95</v>
      </c>
      <c r="F48" s="1" t="s">
        <v>114</v>
      </c>
      <c r="G48" s="1"/>
      <c r="H48" s="139" t="s">
        <v>560</v>
      </c>
      <c r="I48" s="140">
        <v>551</v>
      </c>
      <c r="J48" s="140" t="s">
        <v>516</v>
      </c>
      <c r="K48" s="140">
        <v>50</v>
      </c>
      <c r="L48" s="140">
        <v>208</v>
      </c>
      <c r="M48" s="140">
        <v>0.2</v>
      </c>
      <c r="N48" s="140">
        <v>0.8</v>
      </c>
      <c r="O48" s="140">
        <v>10.4</v>
      </c>
      <c r="P48" s="140">
        <v>1.2</v>
      </c>
      <c r="Q48" s="140">
        <v>87</v>
      </c>
      <c r="R48" s="140">
        <v>0</v>
      </c>
      <c r="S48" s="140">
        <v>0.4</v>
      </c>
      <c r="T48" s="140">
        <v>8.1999999999999993</v>
      </c>
      <c r="U48" s="140">
        <v>4.2</v>
      </c>
      <c r="V48" s="140">
        <v>4</v>
      </c>
      <c r="W48" s="140">
        <v>0</v>
      </c>
      <c r="X48" s="140">
        <v>0</v>
      </c>
      <c r="Y48" s="140">
        <v>0</v>
      </c>
      <c r="Z48" s="140">
        <v>0</v>
      </c>
      <c r="AA48" s="140">
        <v>0</v>
      </c>
      <c r="AB48" s="140">
        <v>0</v>
      </c>
      <c r="AC48" s="140">
        <v>0</v>
      </c>
      <c r="AD48" s="140">
        <v>0</v>
      </c>
      <c r="AE48" s="140">
        <v>0</v>
      </c>
      <c r="AF48" s="140">
        <v>0</v>
      </c>
      <c r="AG48" s="140">
        <v>0</v>
      </c>
      <c r="AH48" s="140">
        <v>0</v>
      </c>
      <c r="AI48" s="140">
        <v>0</v>
      </c>
      <c r="AJ48" s="140">
        <v>0</v>
      </c>
      <c r="AK48" s="140">
        <v>0</v>
      </c>
      <c r="AL48" s="140">
        <v>0</v>
      </c>
      <c r="AM48" s="140">
        <v>0</v>
      </c>
      <c r="AN48" s="140">
        <v>0</v>
      </c>
      <c r="AO48" s="140">
        <v>0</v>
      </c>
      <c r="AP48" s="140">
        <v>0</v>
      </c>
      <c r="AQ48" s="140">
        <v>0</v>
      </c>
      <c r="AR48" s="140">
        <v>4.5999999999999996</v>
      </c>
      <c r="AS48" s="140">
        <v>0</v>
      </c>
      <c r="AT48" s="140">
        <v>6</v>
      </c>
      <c r="AU48" s="140">
        <v>0</v>
      </c>
      <c r="AV48" s="140">
        <v>0.4</v>
      </c>
      <c r="AW48" s="140">
        <v>0</v>
      </c>
      <c r="AX48" s="140">
        <v>0.22</v>
      </c>
      <c r="AY48" s="140">
        <v>0.03</v>
      </c>
      <c r="AZ48" s="140">
        <v>0.5</v>
      </c>
      <c r="BA48" s="140">
        <v>0.6</v>
      </c>
      <c r="BB48" s="140">
        <v>0.05</v>
      </c>
      <c r="BC48" s="140">
        <v>33</v>
      </c>
      <c r="BD48" s="140">
        <v>0</v>
      </c>
      <c r="BE48" s="140">
        <v>52</v>
      </c>
      <c r="BF48" s="140">
        <v>16</v>
      </c>
      <c r="BG48" s="140">
        <v>1</v>
      </c>
      <c r="BH48" s="140">
        <v>0.1</v>
      </c>
      <c r="BI48" s="140">
        <v>24</v>
      </c>
      <c r="BJ48" s="140">
        <v>122</v>
      </c>
      <c r="BK48" s="140">
        <v>8</v>
      </c>
      <c r="BL48" s="140">
        <v>1</v>
      </c>
      <c r="BM48" s="140">
        <v>0</v>
      </c>
      <c r="BN48" s="140">
        <v>0</v>
      </c>
      <c r="BO48" s="140">
        <v>0</v>
      </c>
      <c r="BP48" s="141">
        <v>29</v>
      </c>
      <c r="BQ48" s="1" t="s">
        <v>561</v>
      </c>
      <c r="BR48" s="1" t="s">
        <v>562</v>
      </c>
      <c r="BS48" s="1" t="s">
        <v>519</v>
      </c>
      <c r="BT48" s="1" t="s">
        <v>563</v>
      </c>
      <c r="BU48" s="1"/>
      <c r="BV48" s="1"/>
      <c r="BW48" s="1"/>
    </row>
    <row r="49" spans="1:75" x14ac:dyDescent="0.35">
      <c r="A49">
        <v>47</v>
      </c>
      <c r="B49" t="s">
        <v>513</v>
      </c>
      <c r="C49" s="1" t="s">
        <v>513</v>
      </c>
      <c r="D49" t="s">
        <v>115</v>
      </c>
      <c r="E49" s="1" t="s">
        <v>95</v>
      </c>
      <c r="F49" s="1" t="s">
        <v>115</v>
      </c>
      <c r="G49" s="1"/>
      <c r="H49" s="139" t="s">
        <v>564</v>
      </c>
      <c r="I49" s="140">
        <v>641</v>
      </c>
      <c r="J49" s="140" t="s">
        <v>522</v>
      </c>
      <c r="K49" s="140">
        <v>48</v>
      </c>
      <c r="L49" s="140">
        <v>200</v>
      </c>
      <c r="M49" s="140">
        <v>0.2</v>
      </c>
      <c r="N49" s="140">
        <v>0.7</v>
      </c>
      <c r="O49" s="140">
        <v>10.6</v>
      </c>
      <c r="P49" s="140">
        <v>0.1</v>
      </c>
      <c r="Q49" s="140">
        <v>88</v>
      </c>
      <c r="R49" s="140">
        <v>0</v>
      </c>
      <c r="S49" s="140">
        <v>0.4</v>
      </c>
      <c r="T49" s="140">
        <v>8.1999999999999993</v>
      </c>
      <c r="U49" s="140">
        <v>4.2</v>
      </c>
      <c r="V49" s="140">
        <v>4</v>
      </c>
      <c r="W49" s="140">
        <v>0</v>
      </c>
      <c r="X49" s="140">
        <v>6</v>
      </c>
      <c r="Y49" s="140">
        <v>0</v>
      </c>
      <c r="Z49" s="140">
        <v>0</v>
      </c>
      <c r="AA49" s="140">
        <v>0</v>
      </c>
      <c r="AB49" s="140">
        <v>0</v>
      </c>
      <c r="AC49" s="140">
        <v>0</v>
      </c>
      <c r="AD49" s="140">
        <v>0</v>
      </c>
      <c r="AE49" s="140">
        <v>0</v>
      </c>
      <c r="AF49" s="140">
        <v>0</v>
      </c>
      <c r="AG49" s="140">
        <v>0</v>
      </c>
      <c r="AH49" s="140">
        <v>0</v>
      </c>
      <c r="AI49" s="140">
        <v>0</v>
      </c>
      <c r="AJ49" s="140">
        <v>0.1</v>
      </c>
      <c r="AK49" s="140">
        <v>0</v>
      </c>
      <c r="AL49" s="140">
        <v>0</v>
      </c>
      <c r="AM49" s="140">
        <v>0</v>
      </c>
      <c r="AN49" s="140">
        <v>0</v>
      </c>
      <c r="AO49" s="140">
        <v>0</v>
      </c>
      <c r="AP49" s="140">
        <v>0</v>
      </c>
      <c r="AQ49" s="140">
        <v>0</v>
      </c>
      <c r="AR49" s="140">
        <v>10</v>
      </c>
      <c r="AS49" s="140">
        <v>0</v>
      </c>
      <c r="AT49" s="140">
        <v>120</v>
      </c>
      <c r="AU49" s="140">
        <v>0</v>
      </c>
      <c r="AV49" s="140">
        <v>0.2</v>
      </c>
      <c r="AW49" s="140">
        <v>0</v>
      </c>
      <c r="AX49" s="140">
        <v>0.09</v>
      </c>
      <c r="AY49" s="140">
        <v>0.03</v>
      </c>
      <c r="AZ49" s="140">
        <v>0.4</v>
      </c>
      <c r="BA49" s="140">
        <v>0.52</v>
      </c>
      <c r="BB49" s="140">
        <v>0.04</v>
      </c>
      <c r="BC49" s="140">
        <v>30</v>
      </c>
      <c r="BD49" s="140">
        <v>0</v>
      </c>
      <c r="BE49" s="140">
        <v>50</v>
      </c>
      <c r="BF49" s="140">
        <v>17</v>
      </c>
      <c r="BG49" s="140">
        <v>0.3</v>
      </c>
      <c r="BH49" s="140">
        <v>0.2</v>
      </c>
      <c r="BI49" s="140">
        <v>11</v>
      </c>
      <c r="BJ49" s="140">
        <v>200</v>
      </c>
      <c r="BK49" s="140">
        <v>11</v>
      </c>
      <c r="BL49" s="140">
        <v>1</v>
      </c>
      <c r="BM49" s="140">
        <v>0</v>
      </c>
      <c r="BN49" s="140">
        <v>0.2</v>
      </c>
      <c r="BO49" s="140">
        <v>0.1</v>
      </c>
      <c r="BP49" s="141">
        <v>0</v>
      </c>
      <c r="BQ49" s="1" t="s">
        <v>565</v>
      </c>
      <c r="BR49" s="1" t="s">
        <v>566</v>
      </c>
      <c r="BS49" s="1" t="s">
        <v>525</v>
      </c>
      <c r="BT49" s="1" t="s">
        <v>526</v>
      </c>
      <c r="BU49" s="1"/>
      <c r="BV49" s="1"/>
      <c r="BW49" s="1"/>
    </row>
    <row r="50" spans="1:75" x14ac:dyDescent="0.35">
      <c r="A50">
        <v>48</v>
      </c>
      <c r="B50" t="s">
        <v>513</v>
      </c>
      <c r="C50" s="1" t="s">
        <v>513</v>
      </c>
      <c r="D50" t="s">
        <v>116</v>
      </c>
      <c r="E50" s="1" t="s">
        <v>95</v>
      </c>
      <c r="F50" s="1" t="s">
        <v>116</v>
      </c>
      <c r="G50" s="1"/>
      <c r="H50" s="142" t="s">
        <v>567</v>
      </c>
      <c r="I50" s="143">
        <v>642</v>
      </c>
      <c r="J50" s="143" t="s">
        <v>522</v>
      </c>
      <c r="K50" s="143">
        <v>165</v>
      </c>
      <c r="L50" s="143">
        <v>690</v>
      </c>
      <c r="M50" s="143">
        <v>0.2</v>
      </c>
      <c r="N50" s="143">
        <v>2.4</v>
      </c>
      <c r="O50" s="143">
        <v>37.5</v>
      </c>
      <c r="P50" s="143">
        <v>0.5</v>
      </c>
      <c r="Q50" s="143">
        <v>58</v>
      </c>
      <c r="R50" s="143">
        <v>0</v>
      </c>
      <c r="S50" s="143">
        <v>1.4</v>
      </c>
      <c r="T50" s="143">
        <v>32</v>
      </c>
      <c r="U50" s="143">
        <v>14</v>
      </c>
      <c r="V50" s="143">
        <v>18</v>
      </c>
      <c r="W50" s="143">
        <v>0</v>
      </c>
      <c r="X50" s="143">
        <v>0</v>
      </c>
      <c r="Y50" s="143">
        <v>0</v>
      </c>
      <c r="Z50" s="143">
        <v>0</v>
      </c>
      <c r="AA50" s="143">
        <v>0</v>
      </c>
      <c r="AB50" s="143">
        <v>0</v>
      </c>
      <c r="AC50" s="143">
        <v>0</v>
      </c>
      <c r="AD50" s="143">
        <v>0</v>
      </c>
      <c r="AE50" s="143">
        <v>0</v>
      </c>
      <c r="AF50" s="143">
        <v>0</v>
      </c>
      <c r="AG50" s="143">
        <v>0</v>
      </c>
      <c r="AH50" s="143">
        <v>0</v>
      </c>
      <c r="AI50" s="143">
        <v>0</v>
      </c>
      <c r="AJ50" s="143">
        <v>0</v>
      </c>
      <c r="AK50" s="143">
        <v>0</v>
      </c>
      <c r="AL50" s="143">
        <v>0</v>
      </c>
      <c r="AM50" s="143">
        <v>0</v>
      </c>
      <c r="AN50" s="143">
        <v>0</v>
      </c>
      <c r="AO50" s="143">
        <v>0</v>
      </c>
      <c r="AP50" s="143">
        <v>0</v>
      </c>
      <c r="AQ50" s="143">
        <v>0</v>
      </c>
      <c r="AR50" s="143">
        <v>14</v>
      </c>
      <c r="AS50" s="143">
        <v>0</v>
      </c>
      <c r="AT50" s="143">
        <v>168</v>
      </c>
      <c r="AU50" s="143">
        <v>0</v>
      </c>
      <c r="AV50" s="143">
        <v>1</v>
      </c>
      <c r="AW50" s="143">
        <v>0</v>
      </c>
      <c r="AX50" s="143">
        <v>0.28000000000000003</v>
      </c>
      <c r="AY50" s="143">
        <v>0.06</v>
      </c>
      <c r="AZ50" s="143">
        <v>0.7</v>
      </c>
      <c r="BA50" s="143">
        <v>1.1000000000000001</v>
      </c>
      <c r="BB50" s="143">
        <v>0.16</v>
      </c>
      <c r="BC50" s="143">
        <v>155</v>
      </c>
      <c r="BD50" s="143">
        <v>0</v>
      </c>
      <c r="BE50" s="143">
        <v>138</v>
      </c>
      <c r="BF50" s="143">
        <v>57</v>
      </c>
      <c r="BG50" s="143">
        <v>1.5</v>
      </c>
      <c r="BH50" s="143">
        <v>0.4</v>
      </c>
      <c r="BI50" s="143">
        <v>32</v>
      </c>
      <c r="BJ50" s="143">
        <v>670</v>
      </c>
      <c r="BK50" s="143">
        <v>34</v>
      </c>
      <c r="BL50" s="143">
        <v>3</v>
      </c>
      <c r="BM50" s="143">
        <v>0</v>
      </c>
      <c r="BN50" s="143">
        <v>0.5</v>
      </c>
      <c r="BO50" s="143">
        <v>0.2</v>
      </c>
      <c r="BP50" s="144">
        <v>0</v>
      </c>
      <c r="BQ50" s="1" t="s">
        <v>568</v>
      </c>
      <c r="BR50" s="1" t="s">
        <v>569</v>
      </c>
      <c r="BS50" s="1" t="s">
        <v>525</v>
      </c>
      <c r="BT50" s="1" t="s">
        <v>530</v>
      </c>
      <c r="BU50" s="1"/>
      <c r="BV50" s="1"/>
      <c r="BW50" s="1"/>
    </row>
    <row r="51" spans="1:75" ht="29" x14ac:dyDescent="0.35">
      <c r="A51">
        <v>49</v>
      </c>
      <c r="B51" t="s">
        <v>513</v>
      </c>
      <c r="C51" s="1" t="s">
        <v>513</v>
      </c>
      <c r="D51" t="s">
        <v>570</v>
      </c>
      <c r="E51" s="1" t="s">
        <v>95</v>
      </c>
      <c r="F51" s="1" t="s">
        <v>117</v>
      </c>
      <c r="G51" s="1"/>
      <c r="H51" s="139" t="s">
        <v>571</v>
      </c>
      <c r="I51" s="140">
        <v>560</v>
      </c>
      <c r="J51" s="140" t="s">
        <v>516</v>
      </c>
      <c r="K51" s="140">
        <v>54</v>
      </c>
      <c r="L51" s="140">
        <v>226</v>
      </c>
      <c r="M51" s="140">
        <v>0.2</v>
      </c>
      <c r="N51" s="140">
        <v>0.8</v>
      </c>
      <c r="O51" s="140">
        <v>11.4</v>
      </c>
      <c r="P51" s="140">
        <v>1.5</v>
      </c>
      <c r="Q51" s="140">
        <v>85.8</v>
      </c>
      <c r="R51" s="140">
        <v>0</v>
      </c>
      <c r="S51" s="140">
        <v>0.4</v>
      </c>
      <c r="T51" s="140">
        <v>9.6</v>
      </c>
      <c r="U51" s="140">
        <v>3.5</v>
      </c>
      <c r="V51" s="140">
        <v>6.1</v>
      </c>
      <c r="W51" s="140">
        <v>0</v>
      </c>
      <c r="X51" s="140">
        <v>0</v>
      </c>
      <c r="Y51" s="140">
        <v>0</v>
      </c>
      <c r="Z51" s="140">
        <v>0</v>
      </c>
      <c r="AA51" s="140">
        <v>0</v>
      </c>
      <c r="AB51" s="140">
        <v>0</v>
      </c>
      <c r="AC51" s="140">
        <v>0</v>
      </c>
      <c r="AD51" s="140">
        <v>0</v>
      </c>
      <c r="AE51" s="140">
        <v>0</v>
      </c>
      <c r="AF51" s="140">
        <v>0</v>
      </c>
      <c r="AG51" s="140">
        <v>0</v>
      </c>
      <c r="AH51" s="140">
        <v>0</v>
      </c>
      <c r="AI51" s="140">
        <v>0</v>
      </c>
      <c r="AJ51" s="140">
        <v>0</v>
      </c>
      <c r="AK51" s="140">
        <v>0</v>
      </c>
      <c r="AL51" s="140">
        <v>0</v>
      </c>
      <c r="AM51" s="140">
        <v>0</v>
      </c>
      <c r="AN51" s="140">
        <v>0</v>
      </c>
      <c r="AO51" s="140">
        <v>0</v>
      </c>
      <c r="AP51" s="140">
        <v>0</v>
      </c>
      <c r="AQ51" s="140">
        <v>0</v>
      </c>
      <c r="AR51" s="140">
        <v>8.8000000000000007</v>
      </c>
      <c r="AS51" s="140">
        <v>0</v>
      </c>
      <c r="AT51" s="140">
        <v>67</v>
      </c>
      <c r="AU51" s="140">
        <v>0</v>
      </c>
      <c r="AV51" s="140">
        <v>0.2</v>
      </c>
      <c r="AW51" s="140">
        <v>0</v>
      </c>
      <c r="AX51" s="140">
        <v>0.17</v>
      </c>
      <c r="AY51" s="140">
        <v>0.03</v>
      </c>
      <c r="AZ51" s="140">
        <v>0.4</v>
      </c>
      <c r="BA51" s="140">
        <v>0.5</v>
      </c>
      <c r="BB51" s="140">
        <v>0.06</v>
      </c>
      <c r="BC51" s="140">
        <v>19</v>
      </c>
      <c r="BD51" s="140">
        <v>0</v>
      </c>
      <c r="BE51" s="140">
        <v>42</v>
      </c>
      <c r="BF51" s="140">
        <v>15</v>
      </c>
      <c r="BG51" s="140">
        <v>1</v>
      </c>
      <c r="BH51" s="140">
        <v>0.1</v>
      </c>
      <c r="BI51" s="140">
        <v>25</v>
      </c>
      <c r="BJ51" s="140">
        <v>128</v>
      </c>
      <c r="BK51" s="140">
        <v>9</v>
      </c>
      <c r="BL51" s="140">
        <v>1</v>
      </c>
      <c r="BM51" s="140">
        <v>0</v>
      </c>
      <c r="BN51" s="140">
        <v>0</v>
      </c>
      <c r="BO51" s="140">
        <v>0</v>
      </c>
      <c r="BP51" s="141">
        <v>25</v>
      </c>
      <c r="BQ51" s="1" t="s">
        <v>572</v>
      </c>
      <c r="BR51" s="1" t="s">
        <v>573</v>
      </c>
      <c r="BS51" s="1" t="s">
        <v>519</v>
      </c>
      <c r="BT51" s="1" t="s">
        <v>563</v>
      </c>
      <c r="BU51" s="1"/>
      <c r="BV51" s="1"/>
      <c r="BW51" s="1"/>
    </row>
    <row r="52" spans="1:75" x14ac:dyDescent="0.35">
      <c r="A52">
        <v>50</v>
      </c>
      <c r="B52" t="s">
        <v>513</v>
      </c>
      <c r="C52" s="1" t="s">
        <v>513</v>
      </c>
      <c r="D52" t="s">
        <v>574</v>
      </c>
      <c r="E52" s="1" t="s">
        <v>95</v>
      </c>
      <c r="F52" s="1" t="s">
        <v>575</v>
      </c>
      <c r="G52" s="1">
        <v>2612</v>
      </c>
      <c r="H52" s="139" t="s">
        <v>576</v>
      </c>
      <c r="I52" s="140">
        <v>559</v>
      </c>
      <c r="J52" s="140" t="s">
        <v>516</v>
      </c>
      <c r="K52" s="140">
        <v>50</v>
      </c>
      <c r="L52" s="140">
        <v>210</v>
      </c>
      <c r="M52" s="140">
        <v>0.7</v>
      </c>
      <c r="N52" s="140">
        <v>0.9</v>
      </c>
      <c r="O52" s="140">
        <v>7.6</v>
      </c>
      <c r="P52" s="140">
        <v>4.9000000000000004</v>
      </c>
      <c r="Q52" s="140">
        <v>85.3</v>
      </c>
      <c r="R52" s="140">
        <v>0</v>
      </c>
      <c r="S52" s="140">
        <v>0.6</v>
      </c>
      <c r="T52" s="140">
        <v>2.6</v>
      </c>
      <c r="U52" s="140">
        <v>2.2000000000000002</v>
      </c>
      <c r="V52" s="140">
        <v>0.4</v>
      </c>
      <c r="W52" s="140">
        <v>0</v>
      </c>
      <c r="X52" s="140">
        <v>0</v>
      </c>
      <c r="Y52" s="140">
        <v>0</v>
      </c>
      <c r="Z52" s="140">
        <v>0</v>
      </c>
      <c r="AA52" s="140">
        <v>0</v>
      </c>
      <c r="AB52" s="140">
        <v>0</v>
      </c>
      <c r="AC52" s="140">
        <v>0</v>
      </c>
      <c r="AD52" s="140">
        <v>0</v>
      </c>
      <c r="AE52" s="140">
        <v>0</v>
      </c>
      <c r="AF52" s="140">
        <v>0</v>
      </c>
      <c r="AG52" s="140">
        <v>0</v>
      </c>
      <c r="AH52" s="140">
        <v>0</v>
      </c>
      <c r="AI52" s="140">
        <v>0</v>
      </c>
      <c r="AJ52" s="140">
        <v>0.1</v>
      </c>
      <c r="AK52" s="140">
        <v>0.1</v>
      </c>
      <c r="AL52" s="140">
        <v>0</v>
      </c>
      <c r="AM52" s="140">
        <v>0</v>
      </c>
      <c r="AN52" s="140">
        <v>0</v>
      </c>
      <c r="AO52" s="140">
        <v>0</v>
      </c>
      <c r="AP52" s="140">
        <v>0</v>
      </c>
      <c r="AQ52" s="140">
        <v>0</v>
      </c>
      <c r="AR52" s="140">
        <v>2.1</v>
      </c>
      <c r="AS52" s="140">
        <v>0</v>
      </c>
      <c r="AT52" s="140">
        <v>7</v>
      </c>
      <c r="AU52" s="140">
        <v>0</v>
      </c>
      <c r="AV52" s="140">
        <v>1.6</v>
      </c>
      <c r="AW52" s="140">
        <v>0</v>
      </c>
      <c r="AX52" s="140">
        <v>7.0000000000000007E-2</v>
      </c>
      <c r="AY52" s="140">
        <v>7.0000000000000007E-2</v>
      </c>
      <c r="AZ52" s="140">
        <v>0.2</v>
      </c>
      <c r="BA52" s="140">
        <v>0.4</v>
      </c>
      <c r="BB52" s="140">
        <v>0.08</v>
      </c>
      <c r="BC52" s="140">
        <v>31</v>
      </c>
      <c r="BD52" s="140">
        <v>0</v>
      </c>
      <c r="BE52" s="140">
        <v>100</v>
      </c>
      <c r="BF52" s="140">
        <v>15</v>
      </c>
      <c r="BG52" s="140">
        <v>0</v>
      </c>
      <c r="BH52" s="140">
        <v>0.2</v>
      </c>
      <c r="BI52" s="140">
        <v>67</v>
      </c>
      <c r="BJ52" s="140">
        <v>130</v>
      </c>
      <c r="BK52" s="140">
        <v>11</v>
      </c>
      <c r="BL52" s="140">
        <v>4</v>
      </c>
      <c r="BM52" s="140">
        <v>0</v>
      </c>
      <c r="BN52" s="140">
        <v>0</v>
      </c>
      <c r="BO52" s="140">
        <v>0.1</v>
      </c>
      <c r="BP52" s="141">
        <v>47</v>
      </c>
      <c r="BQ52" s="1" t="s">
        <v>577</v>
      </c>
      <c r="BR52" s="1" t="s">
        <v>578</v>
      </c>
      <c r="BS52" s="1" t="s">
        <v>519</v>
      </c>
      <c r="BT52" s="1" t="s">
        <v>563</v>
      </c>
      <c r="BU52" s="1"/>
      <c r="BV52" s="1"/>
      <c r="BW52" s="1"/>
    </row>
    <row r="53" spans="1:75" x14ac:dyDescent="0.35">
      <c r="A53">
        <v>51</v>
      </c>
      <c r="B53" t="s">
        <v>513</v>
      </c>
      <c r="C53" s="1" t="s">
        <v>513</v>
      </c>
      <c r="D53" t="s">
        <v>119</v>
      </c>
      <c r="E53" s="1" t="s">
        <v>95</v>
      </c>
      <c r="F53" s="1" t="s">
        <v>579</v>
      </c>
      <c r="G53" s="1">
        <v>2613</v>
      </c>
      <c r="H53" s="139" t="s">
        <v>119</v>
      </c>
      <c r="I53" s="140">
        <v>521</v>
      </c>
      <c r="J53" s="140" t="s">
        <v>516</v>
      </c>
      <c r="K53" s="140">
        <v>43</v>
      </c>
      <c r="L53" s="140">
        <v>182</v>
      </c>
      <c r="M53" s="140">
        <v>0.5</v>
      </c>
      <c r="N53" s="140">
        <v>0.9</v>
      </c>
      <c r="O53" s="140">
        <v>8.3000000000000007</v>
      </c>
      <c r="P53" s="140">
        <v>0.9</v>
      </c>
      <c r="Q53" s="140">
        <v>88.6</v>
      </c>
      <c r="R53" s="140">
        <v>0</v>
      </c>
      <c r="S53" s="140">
        <v>0.8</v>
      </c>
      <c r="T53" s="140">
        <v>6.9</v>
      </c>
      <c r="U53" s="140">
        <v>4</v>
      </c>
      <c r="V53" s="140">
        <v>2.9</v>
      </c>
      <c r="W53" s="140">
        <v>0</v>
      </c>
      <c r="X53" s="140">
        <v>0</v>
      </c>
      <c r="Y53" s="140">
        <v>0</v>
      </c>
      <c r="Z53" s="140">
        <v>0.1</v>
      </c>
      <c r="AA53" s="140">
        <v>0</v>
      </c>
      <c r="AB53" s="140">
        <v>0</v>
      </c>
      <c r="AC53" s="140">
        <v>0</v>
      </c>
      <c r="AD53" s="140">
        <v>0.1</v>
      </c>
      <c r="AE53" s="140">
        <v>0</v>
      </c>
      <c r="AF53" s="140">
        <v>0</v>
      </c>
      <c r="AG53" s="140">
        <v>0.1</v>
      </c>
      <c r="AH53" s="140">
        <v>0</v>
      </c>
      <c r="AI53" s="140">
        <v>0.1</v>
      </c>
      <c r="AJ53" s="140">
        <v>0.1</v>
      </c>
      <c r="AK53" s="140">
        <v>0.1</v>
      </c>
      <c r="AL53" s="140">
        <v>0</v>
      </c>
      <c r="AM53" s="140">
        <v>0</v>
      </c>
      <c r="AN53" s="140">
        <v>0</v>
      </c>
      <c r="AO53" s="140">
        <v>0</v>
      </c>
      <c r="AP53" s="140">
        <v>0</v>
      </c>
      <c r="AQ53" s="140">
        <v>0</v>
      </c>
      <c r="AR53" s="140">
        <v>25.8</v>
      </c>
      <c r="AS53" s="140">
        <v>0</v>
      </c>
      <c r="AT53" s="140">
        <v>265</v>
      </c>
      <c r="AU53" s="140">
        <v>0</v>
      </c>
      <c r="AV53" s="140">
        <v>0.3</v>
      </c>
      <c r="AW53" s="140">
        <v>0</v>
      </c>
      <c r="AX53" s="140">
        <v>7.0000000000000007E-2</v>
      </c>
      <c r="AY53" s="140">
        <v>0.02</v>
      </c>
      <c r="AZ53" s="140">
        <v>0.3</v>
      </c>
      <c r="BA53" s="140">
        <v>0.4</v>
      </c>
      <c r="BB53" s="140">
        <v>0.02</v>
      </c>
      <c r="BC53" s="140">
        <v>23</v>
      </c>
      <c r="BD53" s="140">
        <v>0</v>
      </c>
      <c r="BE53" s="140">
        <v>35</v>
      </c>
      <c r="BF53" s="140">
        <v>18</v>
      </c>
      <c r="BG53" s="140">
        <v>0.3</v>
      </c>
      <c r="BH53" s="140">
        <v>0.1</v>
      </c>
      <c r="BI53" s="140">
        <v>23</v>
      </c>
      <c r="BJ53" s="140">
        <v>129</v>
      </c>
      <c r="BK53" s="140">
        <v>8</v>
      </c>
      <c r="BL53" s="140">
        <v>1</v>
      </c>
      <c r="BM53" s="140">
        <v>0</v>
      </c>
      <c r="BN53" s="140">
        <v>0</v>
      </c>
      <c r="BO53" s="140">
        <v>0.1</v>
      </c>
      <c r="BP53" s="141">
        <v>51</v>
      </c>
      <c r="BQ53" s="1" t="s">
        <v>580</v>
      </c>
      <c r="BR53" s="1" t="s">
        <v>581</v>
      </c>
      <c r="BS53" s="1" t="s">
        <v>519</v>
      </c>
      <c r="BT53" s="1" t="s">
        <v>563</v>
      </c>
      <c r="BU53" s="1"/>
      <c r="BV53" s="1"/>
      <c r="BW53" s="1"/>
    </row>
    <row r="54" spans="1:75" ht="29" x14ac:dyDescent="0.35">
      <c r="A54">
        <v>52</v>
      </c>
      <c r="B54" t="s">
        <v>513</v>
      </c>
      <c r="C54" s="1" t="s">
        <v>513</v>
      </c>
      <c r="D54" t="s">
        <v>582</v>
      </c>
      <c r="E54" s="1" t="s">
        <v>95</v>
      </c>
      <c r="F54" s="1" t="s">
        <v>583</v>
      </c>
      <c r="G54" s="1">
        <v>2614</v>
      </c>
      <c r="H54" s="139" t="s">
        <v>571</v>
      </c>
      <c r="I54" s="140">
        <v>560</v>
      </c>
      <c r="J54" s="140" t="s">
        <v>516</v>
      </c>
      <c r="K54" s="140">
        <v>54</v>
      </c>
      <c r="L54" s="140">
        <v>226</v>
      </c>
      <c r="M54" s="140">
        <v>0.2</v>
      </c>
      <c r="N54" s="140">
        <v>0.8</v>
      </c>
      <c r="O54" s="140">
        <v>11.4</v>
      </c>
      <c r="P54" s="140">
        <v>1.5</v>
      </c>
      <c r="Q54" s="140">
        <v>85.8</v>
      </c>
      <c r="R54" s="140">
        <v>0</v>
      </c>
      <c r="S54" s="140">
        <v>0.4</v>
      </c>
      <c r="T54" s="140">
        <v>9.6</v>
      </c>
      <c r="U54" s="140">
        <v>3.5</v>
      </c>
      <c r="V54" s="140">
        <v>6.1</v>
      </c>
      <c r="W54" s="140">
        <v>0</v>
      </c>
      <c r="X54" s="140">
        <v>0</v>
      </c>
      <c r="Y54" s="140">
        <v>0</v>
      </c>
      <c r="Z54" s="140">
        <v>0</v>
      </c>
      <c r="AA54" s="140">
        <v>0</v>
      </c>
      <c r="AB54" s="140">
        <v>0</v>
      </c>
      <c r="AC54" s="140">
        <v>0</v>
      </c>
      <c r="AD54" s="140">
        <v>0</v>
      </c>
      <c r="AE54" s="140">
        <v>0</v>
      </c>
      <c r="AF54" s="140">
        <v>0</v>
      </c>
      <c r="AG54" s="140">
        <v>0</v>
      </c>
      <c r="AH54" s="140">
        <v>0</v>
      </c>
      <c r="AI54" s="140">
        <v>0</v>
      </c>
      <c r="AJ54" s="140">
        <v>0</v>
      </c>
      <c r="AK54" s="140">
        <v>0</v>
      </c>
      <c r="AL54" s="140">
        <v>0</v>
      </c>
      <c r="AM54" s="140">
        <v>0</v>
      </c>
      <c r="AN54" s="140">
        <v>0</v>
      </c>
      <c r="AO54" s="140">
        <v>0</v>
      </c>
      <c r="AP54" s="140">
        <v>0</v>
      </c>
      <c r="AQ54" s="140">
        <v>0</v>
      </c>
      <c r="AR54" s="140">
        <v>8.8000000000000007</v>
      </c>
      <c r="AS54" s="140">
        <v>0</v>
      </c>
      <c r="AT54" s="140">
        <v>67</v>
      </c>
      <c r="AU54" s="140">
        <v>0</v>
      </c>
      <c r="AV54" s="140">
        <v>0.2</v>
      </c>
      <c r="AW54" s="140">
        <v>0</v>
      </c>
      <c r="AX54" s="140">
        <v>0.17</v>
      </c>
      <c r="AY54" s="140">
        <v>0.03</v>
      </c>
      <c r="AZ54" s="140">
        <v>0.4</v>
      </c>
      <c r="BA54" s="140">
        <v>0.5</v>
      </c>
      <c r="BB54" s="140">
        <v>0.06</v>
      </c>
      <c r="BC54" s="140">
        <v>19</v>
      </c>
      <c r="BD54" s="140">
        <v>0</v>
      </c>
      <c r="BE54" s="140">
        <v>42</v>
      </c>
      <c r="BF54" s="140">
        <v>15</v>
      </c>
      <c r="BG54" s="140">
        <v>1</v>
      </c>
      <c r="BH54" s="140">
        <v>0.1</v>
      </c>
      <c r="BI54" s="140">
        <v>25</v>
      </c>
      <c r="BJ54" s="140">
        <v>128</v>
      </c>
      <c r="BK54" s="140">
        <v>9</v>
      </c>
      <c r="BL54" s="140">
        <v>1</v>
      </c>
      <c r="BM54" s="140">
        <v>0</v>
      </c>
      <c r="BN54" s="140">
        <v>0</v>
      </c>
      <c r="BO54" s="140">
        <v>0</v>
      </c>
      <c r="BP54" s="141">
        <v>25</v>
      </c>
      <c r="BQ54" s="1" t="s">
        <v>572</v>
      </c>
      <c r="BR54" s="1" t="s">
        <v>573</v>
      </c>
      <c r="BS54" s="1" t="s">
        <v>519</v>
      </c>
      <c r="BT54" s="1" t="s">
        <v>563</v>
      </c>
      <c r="BU54" s="1"/>
      <c r="BV54" s="1"/>
      <c r="BW54" s="1"/>
    </row>
    <row r="55" spans="1:75" x14ac:dyDescent="0.35">
      <c r="A55">
        <v>53</v>
      </c>
      <c r="B55" t="s">
        <v>513</v>
      </c>
      <c r="C55" s="1" t="s">
        <v>513</v>
      </c>
      <c r="D55" t="s">
        <v>121</v>
      </c>
      <c r="E55" s="1" t="s">
        <v>95</v>
      </c>
      <c r="F55" s="1" t="s">
        <v>584</v>
      </c>
      <c r="G55" s="1">
        <v>2615</v>
      </c>
      <c r="H55" s="139" t="s">
        <v>585</v>
      </c>
      <c r="I55" s="140">
        <v>553</v>
      </c>
      <c r="J55" s="140" t="s">
        <v>516</v>
      </c>
      <c r="K55" s="140">
        <v>95</v>
      </c>
      <c r="L55" s="140">
        <v>396</v>
      </c>
      <c r="M55" s="140">
        <v>0.1</v>
      </c>
      <c r="N55" s="140">
        <v>1.1000000000000001</v>
      </c>
      <c r="O55" s="140">
        <v>21.3</v>
      </c>
      <c r="P55" s="140">
        <v>1.4</v>
      </c>
      <c r="Q55" s="140">
        <v>75</v>
      </c>
      <c r="R55" s="140">
        <v>0</v>
      </c>
      <c r="S55" s="140">
        <v>1.1000000000000001</v>
      </c>
      <c r="T55" s="140">
        <v>18.100000000000001</v>
      </c>
      <c r="U55" s="140">
        <v>15.4</v>
      </c>
      <c r="V55" s="140">
        <v>2.7</v>
      </c>
      <c r="W55" s="140">
        <v>0</v>
      </c>
      <c r="X55" s="140">
        <v>0</v>
      </c>
      <c r="Y55" s="140">
        <v>0</v>
      </c>
      <c r="Z55" s="140">
        <v>0</v>
      </c>
      <c r="AA55" s="140">
        <v>0</v>
      </c>
      <c r="AB55" s="140">
        <v>0</v>
      </c>
      <c r="AC55" s="140">
        <v>0</v>
      </c>
      <c r="AD55" s="140">
        <v>0</v>
      </c>
      <c r="AE55" s="140">
        <v>0</v>
      </c>
      <c r="AF55" s="140">
        <v>0</v>
      </c>
      <c r="AG55" s="140">
        <v>0</v>
      </c>
      <c r="AH55" s="140">
        <v>0</v>
      </c>
      <c r="AI55" s="140">
        <v>0</v>
      </c>
      <c r="AJ55" s="140">
        <v>0</v>
      </c>
      <c r="AK55" s="140">
        <v>0</v>
      </c>
      <c r="AL55" s="140">
        <v>0</v>
      </c>
      <c r="AM55" s="140">
        <v>0</v>
      </c>
      <c r="AN55" s="140">
        <v>0</v>
      </c>
      <c r="AO55" s="140">
        <v>0</v>
      </c>
      <c r="AP55" s="140">
        <v>0</v>
      </c>
      <c r="AQ55" s="140">
        <v>0</v>
      </c>
      <c r="AR55" s="140">
        <v>2.2000000000000002</v>
      </c>
      <c r="AS55" s="140">
        <v>0</v>
      </c>
      <c r="AT55" s="140">
        <v>20</v>
      </c>
      <c r="AU55" s="140">
        <v>0</v>
      </c>
      <c r="AV55" s="140">
        <v>0.2</v>
      </c>
      <c r="AW55" s="140">
        <v>0.5</v>
      </c>
      <c r="AX55" s="140">
        <v>0.15</v>
      </c>
      <c r="AY55" s="140">
        <v>0.04</v>
      </c>
      <c r="AZ55" s="140">
        <v>0.7</v>
      </c>
      <c r="BA55" s="140">
        <v>0.9</v>
      </c>
      <c r="BB55" s="140">
        <v>0.31</v>
      </c>
      <c r="BC55" s="140">
        <v>14</v>
      </c>
      <c r="BD55" s="140">
        <v>0</v>
      </c>
      <c r="BE55" s="140">
        <v>9</v>
      </c>
      <c r="BF55" s="140">
        <v>23</v>
      </c>
      <c r="BG55" s="140">
        <v>3</v>
      </c>
      <c r="BH55" s="140">
        <v>0</v>
      </c>
      <c r="BI55" s="140">
        <v>6</v>
      </c>
      <c r="BJ55" s="140">
        <v>330</v>
      </c>
      <c r="BK55" s="140">
        <v>27</v>
      </c>
      <c r="BL55" s="140">
        <v>0</v>
      </c>
      <c r="BM55" s="140">
        <v>0</v>
      </c>
      <c r="BN55" s="140">
        <v>0</v>
      </c>
      <c r="BO55" s="140">
        <v>0.2</v>
      </c>
      <c r="BP55" s="141">
        <v>37</v>
      </c>
      <c r="BQ55" s="1" t="s">
        <v>586</v>
      </c>
      <c r="BR55" s="1" t="s">
        <v>587</v>
      </c>
      <c r="BS55" s="1" t="s">
        <v>519</v>
      </c>
      <c r="BT55" s="1" t="s">
        <v>588</v>
      </c>
      <c r="BU55" s="1"/>
      <c r="BV55" s="1"/>
      <c r="BW55" s="1"/>
    </row>
    <row r="56" spans="1:75" x14ac:dyDescent="0.35">
      <c r="A56">
        <v>54</v>
      </c>
      <c r="B56" t="s">
        <v>513</v>
      </c>
      <c r="C56" s="1" t="s">
        <v>513</v>
      </c>
      <c r="D56" t="s">
        <v>122</v>
      </c>
      <c r="E56" s="1" t="s">
        <v>95</v>
      </c>
      <c r="F56" s="1" t="s">
        <v>589</v>
      </c>
      <c r="G56" s="1">
        <v>2616</v>
      </c>
      <c r="H56" s="139" t="s">
        <v>590</v>
      </c>
      <c r="I56" s="140">
        <v>575</v>
      </c>
      <c r="J56" s="140" t="s">
        <v>516</v>
      </c>
      <c r="K56" s="140">
        <v>136</v>
      </c>
      <c r="L56" s="140">
        <v>567</v>
      </c>
      <c r="M56" s="140">
        <v>0.4</v>
      </c>
      <c r="N56" s="140">
        <v>1.3</v>
      </c>
      <c r="O56" s="140">
        <v>30.4</v>
      </c>
      <c r="P56" s="140">
        <v>1.7</v>
      </c>
      <c r="Q56" s="140">
        <v>65</v>
      </c>
      <c r="R56" s="140">
        <v>0</v>
      </c>
      <c r="S56" s="140">
        <v>1.2</v>
      </c>
      <c r="T56" s="140">
        <v>1.4</v>
      </c>
      <c r="U56" s="140">
        <v>1.1000000000000001</v>
      </c>
      <c r="V56" s="140">
        <v>0.3</v>
      </c>
      <c r="W56" s="140">
        <v>0</v>
      </c>
      <c r="X56" s="140">
        <v>0</v>
      </c>
      <c r="Y56" s="140">
        <v>0</v>
      </c>
      <c r="Z56" s="140">
        <v>0.2</v>
      </c>
      <c r="AA56" s="140">
        <v>0</v>
      </c>
      <c r="AB56" s="140">
        <v>0</v>
      </c>
      <c r="AC56" s="140">
        <v>0</v>
      </c>
      <c r="AD56" s="140">
        <v>0.1</v>
      </c>
      <c r="AE56" s="140">
        <v>0</v>
      </c>
      <c r="AF56" s="140">
        <v>0</v>
      </c>
      <c r="AG56" s="140">
        <v>0</v>
      </c>
      <c r="AH56" s="140">
        <v>0</v>
      </c>
      <c r="AI56" s="140">
        <v>0</v>
      </c>
      <c r="AJ56" s="140">
        <v>0.1</v>
      </c>
      <c r="AK56" s="140">
        <v>0</v>
      </c>
      <c r="AL56" s="140">
        <v>0</v>
      </c>
      <c r="AM56" s="140">
        <v>0</v>
      </c>
      <c r="AN56" s="140">
        <v>0</v>
      </c>
      <c r="AO56" s="140">
        <v>0</v>
      </c>
      <c r="AP56" s="140">
        <v>0</v>
      </c>
      <c r="AQ56" s="140">
        <v>0</v>
      </c>
      <c r="AR56" s="140">
        <v>56.7</v>
      </c>
      <c r="AS56" s="140">
        <v>0</v>
      </c>
      <c r="AT56" s="140">
        <v>680</v>
      </c>
      <c r="AU56" s="140">
        <v>0</v>
      </c>
      <c r="AV56" s="140">
        <v>0.6</v>
      </c>
      <c r="AW56" s="140">
        <v>0</v>
      </c>
      <c r="AX56" s="140">
        <v>0.05</v>
      </c>
      <c r="AY56" s="140">
        <v>0.05</v>
      </c>
      <c r="AZ56" s="140">
        <v>0.7</v>
      </c>
      <c r="BA56" s="140">
        <v>0.92</v>
      </c>
      <c r="BB56" s="140">
        <v>0.3</v>
      </c>
      <c r="BC56" s="140">
        <v>22</v>
      </c>
      <c r="BD56" s="140">
        <v>0</v>
      </c>
      <c r="BE56" s="140">
        <v>18</v>
      </c>
      <c r="BF56" s="140">
        <v>34</v>
      </c>
      <c r="BG56" s="140">
        <v>3</v>
      </c>
      <c r="BH56" s="140">
        <v>0.6</v>
      </c>
      <c r="BI56" s="140">
        <v>3</v>
      </c>
      <c r="BJ56" s="140">
        <v>500</v>
      </c>
      <c r="BK56" s="140">
        <v>37</v>
      </c>
      <c r="BL56" s="140">
        <v>4</v>
      </c>
      <c r="BM56" s="140">
        <v>0</v>
      </c>
      <c r="BN56" s="140">
        <v>0.5</v>
      </c>
      <c r="BO56" s="140">
        <v>0.1</v>
      </c>
      <c r="BP56" s="141">
        <v>35</v>
      </c>
      <c r="BQ56" s="1" t="s">
        <v>591</v>
      </c>
      <c r="BR56" s="1" t="s">
        <v>592</v>
      </c>
      <c r="BS56" s="1" t="s">
        <v>451</v>
      </c>
      <c r="BT56" s="1" t="s">
        <v>457</v>
      </c>
      <c r="BU56" s="1"/>
      <c r="BV56" s="1"/>
      <c r="BW56" s="1"/>
    </row>
    <row r="57" spans="1:75" x14ac:dyDescent="0.35">
      <c r="A57">
        <v>55</v>
      </c>
      <c r="B57" t="s">
        <v>513</v>
      </c>
      <c r="C57" s="1" t="s">
        <v>513</v>
      </c>
      <c r="D57" t="s">
        <v>593</v>
      </c>
      <c r="E57" s="1" t="s">
        <v>95</v>
      </c>
      <c r="F57" s="1" t="s">
        <v>594</v>
      </c>
      <c r="G57" s="1">
        <v>2618</v>
      </c>
      <c r="H57" s="139" t="s">
        <v>123</v>
      </c>
      <c r="I57" s="140">
        <v>550</v>
      </c>
      <c r="J57" s="140" t="s">
        <v>516</v>
      </c>
      <c r="K57" s="140">
        <v>52</v>
      </c>
      <c r="L57" s="140">
        <v>217</v>
      </c>
      <c r="M57" s="140">
        <v>0.1</v>
      </c>
      <c r="N57" s="140">
        <v>0.5</v>
      </c>
      <c r="O57" s="140">
        <v>11.5</v>
      </c>
      <c r="P57" s="140">
        <v>1.2</v>
      </c>
      <c r="Q57" s="140">
        <v>86.4</v>
      </c>
      <c r="R57" s="140">
        <v>0</v>
      </c>
      <c r="S57" s="140">
        <v>0.3</v>
      </c>
      <c r="T57" s="140">
        <v>11.4</v>
      </c>
      <c r="U57" s="140">
        <v>6.1</v>
      </c>
      <c r="V57" s="140">
        <v>5.3</v>
      </c>
      <c r="W57" s="140">
        <v>0</v>
      </c>
      <c r="X57" s="140">
        <v>0</v>
      </c>
      <c r="Y57" s="140">
        <v>0</v>
      </c>
      <c r="Z57" s="140">
        <v>0</v>
      </c>
      <c r="AA57" s="140">
        <v>0</v>
      </c>
      <c r="AB57" s="140">
        <v>0</v>
      </c>
      <c r="AC57" s="140">
        <v>0</v>
      </c>
      <c r="AD57" s="140">
        <v>0</v>
      </c>
      <c r="AE57" s="140">
        <v>0</v>
      </c>
      <c r="AF57" s="140">
        <v>0</v>
      </c>
      <c r="AG57" s="140">
        <v>0</v>
      </c>
      <c r="AH57" s="140">
        <v>0</v>
      </c>
      <c r="AI57" s="140">
        <v>0</v>
      </c>
      <c r="AJ57" s="140">
        <v>0</v>
      </c>
      <c r="AK57" s="140">
        <v>0</v>
      </c>
      <c r="AL57" s="140">
        <v>0</v>
      </c>
      <c r="AM57" s="140">
        <v>0</v>
      </c>
      <c r="AN57" s="140">
        <v>0</v>
      </c>
      <c r="AO57" s="140">
        <v>0</v>
      </c>
      <c r="AP57" s="140">
        <v>0</v>
      </c>
      <c r="AQ57" s="140">
        <v>0</v>
      </c>
      <c r="AR57" s="140">
        <v>2.9</v>
      </c>
      <c r="AS57" s="140">
        <v>0</v>
      </c>
      <c r="AT57" s="140">
        <v>35</v>
      </c>
      <c r="AU57" s="140">
        <v>0</v>
      </c>
      <c r="AV57" s="140">
        <v>0</v>
      </c>
      <c r="AW57" s="140">
        <v>0.7</v>
      </c>
      <c r="AX57" s="140">
        <v>0.08</v>
      </c>
      <c r="AY57" s="140">
        <v>0</v>
      </c>
      <c r="AZ57" s="140">
        <v>0.3</v>
      </c>
      <c r="BA57" s="140">
        <v>0.4</v>
      </c>
      <c r="BB57" s="140">
        <v>0.1</v>
      </c>
      <c r="BC57" s="140">
        <v>12</v>
      </c>
      <c r="BD57" s="140">
        <v>0</v>
      </c>
      <c r="BE57" s="140">
        <v>53</v>
      </c>
      <c r="BF57" s="140">
        <v>6</v>
      </c>
      <c r="BG57" s="140">
        <v>0</v>
      </c>
      <c r="BH57" s="140">
        <v>0.2</v>
      </c>
      <c r="BI57" s="140">
        <v>14</v>
      </c>
      <c r="BJ57" s="140">
        <v>121</v>
      </c>
      <c r="BK57" s="140">
        <v>11</v>
      </c>
      <c r="BL57" s="140">
        <v>0</v>
      </c>
      <c r="BM57" s="140">
        <v>0</v>
      </c>
      <c r="BN57" s="140">
        <v>0</v>
      </c>
      <c r="BO57" s="140">
        <v>0.1</v>
      </c>
      <c r="BP57" s="141">
        <v>48</v>
      </c>
      <c r="BQ57" s="1" t="s">
        <v>595</v>
      </c>
      <c r="BR57" s="1" t="s">
        <v>596</v>
      </c>
      <c r="BS57" s="1" t="s">
        <v>519</v>
      </c>
      <c r="BT57" s="1" t="s">
        <v>588</v>
      </c>
      <c r="BU57" s="1"/>
      <c r="BV57" s="1"/>
      <c r="BW57" s="1"/>
    </row>
    <row r="58" spans="1:75" x14ac:dyDescent="0.35">
      <c r="A58">
        <v>56</v>
      </c>
      <c r="B58" t="s">
        <v>513</v>
      </c>
      <c r="C58" s="1" t="s">
        <v>513</v>
      </c>
      <c r="D58" t="s">
        <v>124</v>
      </c>
      <c r="E58" s="1" t="s">
        <v>95</v>
      </c>
      <c r="F58" s="1" t="s">
        <v>597</v>
      </c>
      <c r="G58" s="1">
        <v>2619</v>
      </c>
      <c r="H58" s="139" t="s">
        <v>598</v>
      </c>
      <c r="I58" s="140">
        <v>603</v>
      </c>
      <c r="J58" s="140" t="s">
        <v>516</v>
      </c>
      <c r="K58" s="140">
        <v>321</v>
      </c>
      <c r="L58" s="140">
        <v>1345</v>
      </c>
      <c r="M58" s="140">
        <v>0.6</v>
      </c>
      <c r="N58" s="140">
        <v>2.4</v>
      </c>
      <c r="O58" s="140">
        <v>71.900000000000006</v>
      </c>
      <c r="P58" s="140">
        <v>7.5</v>
      </c>
      <c r="Q58" s="140">
        <v>16</v>
      </c>
      <c r="R58" s="140">
        <v>0</v>
      </c>
      <c r="S58" s="140">
        <v>1.6</v>
      </c>
      <c r="T58" s="140">
        <v>58</v>
      </c>
      <c r="U58" s="140">
        <v>58</v>
      </c>
      <c r="V58" s="140">
        <v>0</v>
      </c>
      <c r="W58" s="140">
        <v>0</v>
      </c>
      <c r="X58" s="140">
        <v>0</v>
      </c>
      <c r="Y58" s="140">
        <v>0</v>
      </c>
      <c r="Z58" s="140">
        <v>0</v>
      </c>
      <c r="AA58" s="140">
        <v>0</v>
      </c>
      <c r="AB58" s="140">
        <v>0</v>
      </c>
      <c r="AC58" s="140">
        <v>0</v>
      </c>
      <c r="AD58" s="140">
        <v>0</v>
      </c>
      <c r="AE58" s="140">
        <v>0</v>
      </c>
      <c r="AF58" s="140">
        <v>0</v>
      </c>
      <c r="AG58" s="140">
        <v>0.1</v>
      </c>
      <c r="AH58" s="140">
        <v>0</v>
      </c>
      <c r="AI58" s="140">
        <v>0</v>
      </c>
      <c r="AJ58" s="140">
        <v>0</v>
      </c>
      <c r="AK58" s="140">
        <v>0</v>
      </c>
      <c r="AL58" s="140">
        <v>0</v>
      </c>
      <c r="AM58" s="140">
        <v>0</v>
      </c>
      <c r="AN58" s="140">
        <v>0</v>
      </c>
      <c r="AO58" s="140">
        <v>0</v>
      </c>
      <c r="AP58" s="140">
        <v>0</v>
      </c>
      <c r="AQ58" s="140">
        <v>0</v>
      </c>
      <c r="AR58" s="140">
        <v>0.8</v>
      </c>
      <c r="AS58" s="140">
        <v>0</v>
      </c>
      <c r="AT58" s="140">
        <v>9</v>
      </c>
      <c r="AU58" s="140">
        <v>0</v>
      </c>
      <c r="AV58" s="140">
        <v>0.7</v>
      </c>
      <c r="AW58" s="140">
        <v>2.7</v>
      </c>
      <c r="AX58" s="140">
        <v>0.05</v>
      </c>
      <c r="AY58" s="140">
        <v>7.0000000000000007E-2</v>
      </c>
      <c r="AZ58" s="140">
        <v>1.3</v>
      </c>
      <c r="BA58" s="140">
        <v>1.7</v>
      </c>
      <c r="BB58" s="140">
        <v>0.17</v>
      </c>
      <c r="BC58" s="140">
        <v>19</v>
      </c>
      <c r="BD58" s="140">
        <v>0</v>
      </c>
      <c r="BE58" s="140">
        <v>0.4</v>
      </c>
      <c r="BF58" s="140">
        <v>68</v>
      </c>
      <c r="BG58" s="140">
        <v>17</v>
      </c>
      <c r="BH58" s="140">
        <v>2.2000000000000002</v>
      </c>
      <c r="BI58" s="140">
        <v>68</v>
      </c>
      <c r="BJ58" s="140">
        <v>727</v>
      </c>
      <c r="BK58" s="140">
        <v>55</v>
      </c>
      <c r="BL58" s="140">
        <v>11</v>
      </c>
      <c r="BM58" s="140">
        <v>0</v>
      </c>
      <c r="BN58" s="140">
        <v>3</v>
      </c>
      <c r="BO58" s="140">
        <v>0.4</v>
      </c>
      <c r="BP58" s="141">
        <v>10</v>
      </c>
      <c r="BQ58" s="1" t="s">
        <v>599</v>
      </c>
      <c r="BR58" s="1" t="s">
        <v>600</v>
      </c>
      <c r="BS58" s="1" t="s">
        <v>519</v>
      </c>
      <c r="BT58" s="1" t="s">
        <v>588</v>
      </c>
      <c r="BU58" s="1"/>
      <c r="BV58" s="1"/>
      <c r="BW58" s="1"/>
    </row>
    <row r="59" spans="1:75" x14ac:dyDescent="0.35">
      <c r="A59">
        <v>57</v>
      </c>
      <c r="B59" t="s">
        <v>513</v>
      </c>
      <c r="C59" s="1" t="s">
        <v>513</v>
      </c>
      <c r="D59" t="s">
        <v>125</v>
      </c>
      <c r="E59" s="1" t="s">
        <v>95</v>
      </c>
      <c r="F59" s="1" t="s">
        <v>125</v>
      </c>
      <c r="G59" s="1"/>
      <c r="H59" s="139" t="s">
        <v>125</v>
      </c>
      <c r="I59" s="140">
        <v>587</v>
      </c>
      <c r="J59" s="140" t="s">
        <v>516</v>
      </c>
      <c r="K59" s="140">
        <v>70</v>
      </c>
      <c r="L59" s="140">
        <v>291</v>
      </c>
      <c r="M59" s="140">
        <v>0.2</v>
      </c>
      <c r="N59" s="140">
        <v>0.6</v>
      </c>
      <c r="O59" s="140">
        <v>15.6</v>
      </c>
      <c r="P59" s="140">
        <v>1.2</v>
      </c>
      <c r="Q59" s="140">
        <v>81.900000000000006</v>
      </c>
      <c r="R59" s="140">
        <v>0</v>
      </c>
      <c r="S59" s="140">
        <v>0.5</v>
      </c>
      <c r="T59" s="140">
        <v>16.100000000000001</v>
      </c>
      <c r="U59" s="140">
        <v>16.100000000000001</v>
      </c>
      <c r="V59" s="140">
        <v>0</v>
      </c>
      <c r="W59" s="140">
        <v>0</v>
      </c>
      <c r="X59" s="140">
        <v>0</v>
      </c>
      <c r="Y59" s="140">
        <v>0</v>
      </c>
      <c r="Z59" s="140">
        <v>0</v>
      </c>
      <c r="AA59" s="140">
        <v>0</v>
      </c>
      <c r="AB59" s="140">
        <v>0</v>
      </c>
      <c r="AC59" s="140">
        <v>0</v>
      </c>
      <c r="AD59" s="140">
        <v>0</v>
      </c>
      <c r="AE59" s="140">
        <v>0</v>
      </c>
      <c r="AF59" s="140">
        <v>0</v>
      </c>
      <c r="AG59" s="140">
        <v>0</v>
      </c>
      <c r="AH59" s="140">
        <v>0</v>
      </c>
      <c r="AI59" s="140">
        <v>0</v>
      </c>
      <c r="AJ59" s="140">
        <v>0</v>
      </c>
      <c r="AK59" s="140">
        <v>0</v>
      </c>
      <c r="AL59" s="140">
        <v>0</v>
      </c>
      <c r="AM59" s="140">
        <v>0</v>
      </c>
      <c r="AN59" s="140">
        <v>0</v>
      </c>
      <c r="AO59" s="140">
        <v>0</v>
      </c>
      <c r="AP59" s="140">
        <v>0</v>
      </c>
      <c r="AQ59" s="140">
        <v>0</v>
      </c>
      <c r="AR59" s="140">
        <v>0.6</v>
      </c>
      <c r="AS59" s="140">
        <v>0</v>
      </c>
      <c r="AT59" s="140">
        <v>7</v>
      </c>
      <c r="AU59" s="140">
        <v>0</v>
      </c>
      <c r="AV59" s="140">
        <v>0.2</v>
      </c>
      <c r="AW59" s="140">
        <v>14.6</v>
      </c>
      <c r="AX59" s="140">
        <v>0.06</v>
      </c>
      <c r="AY59" s="140">
        <v>0.01</v>
      </c>
      <c r="AZ59" s="140">
        <v>0.2</v>
      </c>
      <c r="BA59" s="140">
        <v>0.3</v>
      </c>
      <c r="BB59" s="140">
        <v>0.04</v>
      </c>
      <c r="BC59" s="140">
        <v>6</v>
      </c>
      <c r="BD59" s="140">
        <v>0</v>
      </c>
      <c r="BE59" s="140">
        <v>2.5</v>
      </c>
      <c r="BF59" s="140">
        <v>18</v>
      </c>
      <c r="BG59" s="140">
        <v>1</v>
      </c>
      <c r="BH59" s="140">
        <v>0.2</v>
      </c>
      <c r="BI59" s="140">
        <v>10</v>
      </c>
      <c r="BJ59" s="140">
        <v>215</v>
      </c>
      <c r="BK59" s="140">
        <v>7</v>
      </c>
      <c r="BL59" s="140">
        <v>1</v>
      </c>
      <c r="BM59" s="140">
        <v>0</v>
      </c>
      <c r="BN59" s="140">
        <v>0</v>
      </c>
      <c r="BO59" s="140">
        <v>0</v>
      </c>
      <c r="BP59" s="141">
        <v>4</v>
      </c>
      <c r="BQ59" s="1" t="s">
        <v>601</v>
      </c>
      <c r="BR59" s="1" t="s">
        <v>602</v>
      </c>
      <c r="BS59" s="1" t="s">
        <v>519</v>
      </c>
      <c r="BT59" s="1" t="s">
        <v>549</v>
      </c>
      <c r="BU59" s="1"/>
      <c r="BV59" s="1"/>
      <c r="BW59" s="1"/>
    </row>
    <row r="60" spans="1:75" x14ac:dyDescent="0.35">
      <c r="A60">
        <v>58</v>
      </c>
      <c r="B60" t="s">
        <v>513</v>
      </c>
      <c r="C60" s="1" t="s">
        <v>513</v>
      </c>
      <c r="D60" t="s">
        <v>126</v>
      </c>
      <c r="E60" s="1" t="s">
        <v>95</v>
      </c>
      <c r="F60" s="1" t="s">
        <v>126</v>
      </c>
      <c r="G60" s="1"/>
      <c r="H60" s="139" t="s">
        <v>126</v>
      </c>
      <c r="I60" s="140">
        <v>610</v>
      </c>
      <c r="J60" s="140" t="s">
        <v>516</v>
      </c>
      <c r="K60" s="140">
        <v>285</v>
      </c>
      <c r="L60" s="140">
        <v>1194</v>
      </c>
      <c r="M60" s="140">
        <v>0.5</v>
      </c>
      <c r="N60" s="140">
        <v>1.9</v>
      </c>
      <c r="O60" s="140">
        <v>64.400000000000006</v>
      </c>
      <c r="P60" s="140">
        <v>6.1</v>
      </c>
      <c r="Q60" s="140">
        <v>22.6</v>
      </c>
      <c r="R60" s="140">
        <v>0</v>
      </c>
      <c r="S60" s="140">
        <v>4.5</v>
      </c>
      <c r="T60" s="140">
        <v>61.5</v>
      </c>
      <c r="U60" s="140">
        <v>60</v>
      </c>
      <c r="V60" s="140">
        <v>0</v>
      </c>
      <c r="W60" s="140">
        <v>0</v>
      </c>
      <c r="X60" s="140">
        <v>0</v>
      </c>
      <c r="Y60" s="140">
        <v>0</v>
      </c>
      <c r="Z60" s="140">
        <v>0</v>
      </c>
      <c r="AA60" s="140">
        <v>0</v>
      </c>
      <c r="AB60" s="140">
        <v>0</v>
      </c>
      <c r="AC60" s="140">
        <v>0</v>
      </c>
      <c r="AD60" s="140">
        <v>0</v>
      </c>
      <c r="AE60" s="140">
        <v>0</v>
      </c>
      <c r="AF60" s="140">
        <v>0</v>
      </c>
      <c r="AG60" s="140">
        <v>0</v>
      </c>
      <c r="AH60" s="140">
        <v>0</v>
      </c>
      <c r="AI60" s="140">
        <v>0</v>
      </c>
      <c r="AJ60" s="140">
        <v>0</v>
      </c>
      <c r="AK60" s="140">
        <v>0</v>
      </c>
      <c r="AL60" s="140">
        <v>0</v>
      </c>
      <c r="AM60" s="140">
        <v>0</v>
      </c>
      <c r="AN60" s="140">
        <v>0</v>
      </c>
      <c r="AO60" s="140">
        <v>0</v>
      </c>
      <c r="AP60" s="140">
        <v>0</v>
      </c>
      <c r="AQ60" s="140">
        <v>0</v>
      </c>
      <c r="AR60" s="140">
        <v>0.7</v>
      </c>
      <c r="AS60" s="140">
        <v>0</v>
      </c>
      <c r="AT60" s="140">
        <v>8</v>
      </c>
      <c r="AU60" s="140">
        <v>0</v>
      </c>
      <c r="AV60" s="140">
        <v>1.5</v>
      </c>
      <c r="AW60" s="140">
        <v>12.1</v>
      </c>
      <c r="AX60" s="140">
        <v>0.1</v>
      </c>
      <c r="AY60" s="140">
        <v>0</v>
      </c>
      <c r="AZ60" s="140">
        <v>0.6</v>
      </c>
      <c r="BA60" s="140">
        <v>0.9</v>
      </c>
      <c r="BB60" s="140">
        <v>0.3</v>
      </c>
      <c r="BC60" s="140">
        <v>8.1</v>
      </c>
      <c r="BD60" s="140">
        <v>0</v>
      </c>
      <c r="BE60" s="140">
        <v>0</v>
      </c>
      <c r="BF60" s="140">
        <v>79</v>
      </c>
      <c r="BG60" s="140">
        <v>90.1</v>
      </c>
      <c r="BH60" s="140">
        <v>1.9</v>
      </c>
      <c r="BI60" s="140">
        <v>48</v>
      </c>
      <c r="BJ60" s="140">
        <v>598</v>
      </c>
      <c r="BK60" s="140">
        <v>31</v>
      </c>
      <c r="BL60" s="140">
        <v>15</v>
      </c>
      <c r="BM60" s="140">
        <v>0</v>
      </c>
      <c r="BN60" s="140">
        <v>0</v>
      </c>
      <c r="BO60" s="140">
        <v>0.2</v>
      </c>
      <c r="BP60" s="141">
        <v>0</v>
      </c>
      <c r="BQ60" s="1" t="s">
        <v>603</v>
      </c>
      <c r="BR60" s="1" t="s">
        <v>604</v>
      </c>
      <c r="BS60" s="1" t="s">
        <v>519</v>
      </c>
      <c r="BT60" s="1" t="s">
        <v>546</v>
      </c>
      <c r="BU60" s="1"/>
      <c r="BV60" s="1"/>
      <c r="BW60" s="1"/>
    </row>
    <row r="61" spans="1:75" x14ac:dyDescent="0.35">
      <c r="A61">
        <v>59</v>
      </c>
      <c r="B61" t="s">
        <v>513</v>
      </c>
      <c r="C61" s="1" t="s">
        <v>513</v>
      </c>
      <c r="D61" t="s">
        <v>127</v>
      </c>
      <c r="E61" s="1" t="s">
        <v>95</v>
      </c>
      <c r="F61" s="1" t="s">
        <v>127</v>
      </c>
      <c r="G61" s="1"/>
      <c r="H61" s="139" t="s">
        <v>127</v>
      </c>
      <c r="I61" s="140">
        <v>549</v>
      </c>
      <c r="J61" s="140" t="s">
        <v>516</v>
      </c>
      <c r="K61" s="140">
        <v>34</v>
      </c>
      <c r="L61" s="140">
        <v>142</v>
      </c>
      <c r="M61" s="140">
        <v>0</v>
      </c>
      <c r="N61" s="140">
        <v>0.6</v>
      </c>
      <c r="O61" s="140">
        <v>7.5</v>
      </c>
      <c r="P61" s="140">
        <v>0.6</v>
      </c>
      <c r="Q61" s="140">
        <v>91</v>
      </c>
      <c r="R61" s="140">
        <v>0</v>
      </c>
      <c r="S61" s="140">
        <v>0.3</v>
      </c>
      <c r="T61" s="140">
        <v>8.6999999999999993</v>
      </c>
      <c r="U61" s="140">
        <v>6.3</v>
      </c>
      <c r="V61" s="140">
        <v>2.4</v>
      </c>
      <c r="W61" s="140">
        <v>0</v>
      </c>
      <c r="X61" s="140">
        <v>0</v>
      </c>
      <c r="Y61" s="140">
        <v>0</v>
      </c>
      <c r="Z61" s="140">
        <v>0</v>
      </c>
      <c r="AA61" s="140">
        <v>0</v>
      </c>
      <c r="AB61" s="140">
        <v>0</v>
      </c>
      <c r="AC61" s="140">
        <v>0</v>
      </c>
      <c r="AD61" s="140">
        <v>0</v>
      </c>
      <c r="AE61" s="140">
        <v>0</v>
      </c>
      <c r="AF61" s="140">
        <v>0</v>
      </c>
      <c r="AG61" s="140">
        <v>0</v>
      </c>
      <c r="AH61" s="140">
        <v>0</v>
      </c>
      <c r="AI61" s="140">
        <v>0</v>
      </c>
      <c r="AJ61" s="140">
        <v>0</v>
      </c>
      <c r="AK61" s="140">
        <v>0</v>
      </c>
      <c r="AL61" s="140">
        <v>0</v>
      </c>
      <c r="AM61" s="140">
        <v>0</v>
      </c>
      <c r="AN61" s="140">
        <v>0</v>
      </c>
      <c r="AO61" s="140">
        <v>0</v>
      </c>
      <c r="AP61" s="140">
        <v>0</v>
      </c>
      <c r="AQ61" s="140">
        <v>0</v>
      </c>
      <c r="AR61" s="140">
        <v>19.2</v>
      </c>
      <c r="AS61" s="140">
        <v>0</v>
      </c>
      <c r="AT61" s="140">
        <v>230</v>
      </c>
      <c r="AU61" s="140">
        <v>0</v>
      </c>
      <c r="AV61" s="140">
        <v>0.1</v>
      </c>
      <c r="AW61" s="140">
        <v>0</v>
      </c>
      <c r="AX61" s="140">
        <v>0.08</v>
      </c>
      <c r="AY61" s="140">
        <v>0.02</v>
      </c>
      <c r="AZ61" s="140">
        <v>0.2</v>
      </c>
      <c r="BA61" s="140">
        <v>0.3</v>
      </c>
      <c r="BB61" s="140">
        <v>0.14000000000000001</v>
      </c>
      <c r="BC61" s="140">
        <v>2</v>
      </c>
      <c r="BD61" s="140">
        <v>0</v>
      </c>
      <c r="BE61" s="140">
        <v>10</v>
      </c>
      <c r="BF61" s="140">
        <v>9</v>
      </c>
      <c r="BG61" s="140">
        <v>0.4</v>
      </c>
      <c r="BH61" s="140">
        <v>0.2</v>
      </c>
      <c r="BI61" s="140">
        <v>8</v>
      </c>
      <c r="BJ61" s="140">
        <v>116</v>
      </c>
      <c r="BK61" s="140">
        <v>11</v>
      </c>
      <c r="BL61" s="140">
        <v>2</v>
      </c>
      <c r="BM61" s="140">
        <v>0</v>
      </c>
      <c r="BN61" s="140">
        <v>0</v>
      </c>
      <c r="BO61" s="140">
        <v>0.1</v>
      </c>
      <c r="BP61" s="141">
        <v>48</v>
      </c>
      <c r="BQ61" s="1" t="s">
        <v>591</v>
      </c>
      <c r="BR61" s="1" t="s">
        <v>592</v>
      </c>
      <c r="BS61" s="1" t="s">
        <v>451</v>
      </c>
      <c r="BT61" s="1" t="s">
        <v>457</v>
      </c>
      <c r="BU61" s="1"/>
      <c r="BV61" s="1"/>
      <c r="BW61" s="1"/>
    </row>
    <row r="62" spans="1:75" x14ac:dyDescent="0.35">
      <c r="A62">
        <v>60</v>
      </c>
      <c r="B62" t="s">
        <v>513</v>
      </c>
      <c r="C62" s="1" t="s">
        <v>513</v>
      </c>
      <c r="D62" t="s">
        <v>128</v>
      </c>
      <c r="E62" s="1" t="s">
        <v>95</v>
      </c>
      <c r="F62" s="1" t="s">
        <v>128</v>
      </c>
      <c r="G62" s="1"/>
      <c r="H62" s="139" t="s">
        <v>128</v>
      </c>
      <c r="I62" s="140">
        <v>584</v>
      </c>
      <c r="J62" s="140" t="s">
        <v>516</v>
      </c>
      <c r="K62" s="140">
        <v>46</v>
      </c>
      <c r="L62" s="140">
        <v>192</v>
      </c>
      <c r="M62" s="140">
        <v>0.2</v>
      </c>
      <c r="N62" s="140">
        <v>0.4</v>
      </c>
      <c r="O62" s="140">
        <v>8.9</v>
      </c>
      <c r="P62" s="140">
        <v>3.3</v>
      </c>
      <c r="Q62" s="140">
        <v>87</v>
      </c>
      <c r="R62" s="140">
        <v>0</v>
      </c>
      <c r="S62" s="140">
        <v>0.2</v>
      </c>
      <c r="T62" s="140">
        <v>3.4</v>
      </c>
      <c r="U62" s="140">
        <v>3.4</v>
      </c>
      <c r="V62" s="140">
        <v>0</v>
      </c>
      <c r="W62" s="140">
        <v>0</v>
      </c>
      <c r="X62" s="140">
        <v>0</v>
      </c>
      <c r="Y62" s="140">
        <v>0</v>
      </c>
      <c r="Z62" s="140">
        <v>0</v>
      </c>
      <c r="AA62" s="140">
        <v>0</v>
      </c>
      <c r="AB62" s="140">
        <v>0</v>
      </c>
      <c r="AC62" s="140">
        <v>0</v>
      </c>
      <c r="AD62" s="140">
        <v>0</v>
      </c>
      <c r="AE62" s="140">
        <v>0</v>
      </c>
      <c r="AF62" s="140">
        <v>0</v>
      </c>
      <c r="AG62" s="140">
        <v>0</v>
      </c>
      <c r="AH62" s="140">
        <v>0</v>
      </c>
      <c r="AI62" s="140">
        <v>0</v>
      </c>
      <c r="AJ62" s="140">
        <v>0.1</v>
      </c>
      <c r="AK62" s="140">
        <v>0.1</v>
      </c>
      <c r="AL62" s="140">
        <v>0.1</v>
      </c>
      <c r="AM62" s="140">
        <v>0</v>
      </c>
      <c r="AN62" s="140">
        <v>0</v>
      </c>
      <c r="AO62" s="140">
        <v>0</v>
      </c>
      <c r="AP62" s="140">
        <v>0</v>
      </c>
      <c r="AQ62" s="140">
        <v>0</v>
      </c>
      <c r="AR62" s="140">
        <v>1.8</v>
      </c>
      <c r="AS62" s="140">
        <v>0</v>
      </c>
      <c r="AT62" s="140">
        <v>22</v>
      </c>
      <c r="AU62" s="140">
        <v>0</v>
      </c>
      <c r="AV62" s="140">
        <v>1.6</v>
      </c>
      <c r="AW62" s="140">
        <v>0</v>
      </c>
      <c r="AX62" s="140">
        <v>0.05</v>
      </c>
      <c r="AY62" s="140">
        <v>7.0000000000000007E-2</v>
      </c>
      <c r="AZ62" s="140">
        <v>0.1</v>
      </c>
      <c r="BA62" s="140">
        <v>0.17</v>
      </c>
      <c r="BB62" s="140">
        <v>0.06</v>
      </c>
      <c r="BC62" s="140">
        <v>2</v>
      </c>
      <c r="BD62" s="140">
        <v>0</v>
      </c>
      <c r="BE62" s="140">
        <v>10</v>
      </c>
      <c r="BF62" s="140">
        <v>9</v>
      </c>
      <c r="BG62" s="140">
        <v>0</v>
      </c>
      <c r="BH62" s="140">
        <v>0.7</v>
      </c>
      <c r="BI62" s="140">
        <v>15</v>
      </c>
      <c r="BJ62" s="140">
        <v>80</v>
      </c>
      <c r="BK62" s="140">
        <v>8</v>
      </c>
      <c r="BL62" s="140">
        <v>1</v>
      </c>
      <c r="BM62" s="140">
        <v>0</v>
      </c>
      <c r="BN62" s="140">
        <v>0</v>
      </c>
      <c r="BO62" s="140">
        <v>0.3</v>
      </c>
      <c r="BP62" s="141">
        <v>5</v>
      </c>
      <c r="BQ62" s="1" t="s">
        <v>605</v>
      </c>
      <c r="BR62" s="1" t="s">
        <v>606</v>
      </c>
      <c r="BS62" s="1" t="s">
        <v>519</v>
      </c>
      <c r="BT62" s="1" t="s">
        <v>549</v>
      </c>
      <c r="BU62" s="1"/>
      <c r="BV62" s="1"/>
      <c r="BW62" s="1"/>
    </row>
    <row r="63" spans="1:75" x14ac:dyDescent="0.35">
      <c r="A63">
        <v>61</v>
      </c>
      <c r="B63" t="s">
        <v>513</v>
      </c>
      <c r="C63" s="1" t="s">
        <v>513</v>
      </c>
      <c r="D63" t="s">
        <v>129</v>
      </c>
      <c r="E63" s="1" t="s">
        <v>95</v>
      </c>
      <c r="F63" s="1" t="s">
        <v>129</v>
      </c>
      <c r="G63" s="1">
        <v>2625</v>
      </c>
      <c r="H63" s="139" t="s">
        <v>607</v>
      </c>
      <c r="I63" s="140">
        <v>580</v>
      </c>
      <c r="J63" s="140" t="s">
        <v>516</v>
      </c>
      <c r="K63" s="140">
        <v>43</v>
      </c>
      <c r="L63" s="140">
        <v>179</v>
      </c>
      <c r="M63" s="140">
        <v>0.1</v>
      </c>
      <c r="N63" s="140">
        <v>0.7</v>
      </c>
      <c r="O63" s="140">
        <v>8.6</v>
      </c>
      <c r="P63" s="140">
        <v>2.1</v>
      </c>
      <c r="Q63" s="140">
        <v>88</v>
      </c>
      <c r="R63" s="140">
        <v>0</v>
      </c>
      <c r="S63" s="140">
        <v>0.5</v>
      </c>
      <c r="T63" s="140">
        <v>7.8</v>
      </c>
      <c r="U63" s="140">
        <v>2.7</v>
      </c>
      <c r="V63" s="140">
        <v>5.0999999999999996</v>
      </c>
      <c r="W63" s="140">
        <v>0</v>
      </c>
      <c r="X63" s="140">
        <v>0</v>
      </c>
      <c r="Y63" s="140">
        <v>0</v>
      </c>
      <c r="Z63" s="140">
        <v>0</v>
      </c>
      <c r="AA63" s="140">
        <v>0</v>
      </c>
      <c r="AB63" s="140">
        <v>0</v>
      </c>
      <c r="AC63" s="140">
        <v>0</v>
      </c>
      <c r="AD63" s="140">
        <v>0</v>
      </c>
      <c r="AE63" s="140">
        <v>0</v>
      </c>
      <c r="AF63" s="140">
        <v>0</v>
      </c>
      <c r="AG63" s="140">
        <v>0</v>
      </c>
      <c r="AH63" s="140">
        <v>0</v>
      </c>
      <c r="AI63" s="140">
        <v>0</v>
      </c>
      <c r="AJ63" s="140">
        <v>0</v>
      </c>
      <c r="AK63" s="140">
        <v>0</v>
      </c>
      <c r="AL63" s="140">
        <v>0</v>
      </c>
      <c r="AM63" s="140">
        <v>0</v>
      </c>
      <c r="AN63" s="140">
        <v>0</v>
      </c>
      <c r="AO63" s="140">
        <v>0</v>
      </c>
      <c r="AP63" s="140">
        <v>0</v>
      </c>
      <c r="AQ63" s="140">
        <v>0</v>
      </c>
      <c r="AR63" s="140">
        <v>7.2</v>
      </c>
      <c r="AS63" s="140">
        <v>0</v>
      </c>
      <c r="AT63" s="140">
        <v>86</v>
      </c>
      <c r="AU63" s="140">
        <v>0</v>
      </c>
      <c r="AV63" s="140">
        <v>1.8</v>
      </c>
      <c r="AW63" s="140">
        <v>0</v>
      </c>
      <c r="AX63" s="140">
        <v>0.02</v>
      </c>
      <c r="AY63" s="140">
        <v>0.04</v>
      </c>
      <c r="AZ63" s="140">
        <v>1</v>
      </c>
      <c r="BA63" s="140">
        <v>1.1200000000000001</v>
      </c>
      <c r="BB63" s="140">
        <v>0.02</v>
      </c>
      <c r="BC63" s="140">
        <v>4.2</v>
      </c>
      <c r="BD63" s="140">
        <v>0</v>
      </c>
      <c r="BE63" s="140">
        <v>8</v>
      </c>
      <c r="BF63" s="140">
        <v>12</v>
      </c>
      <c r="BG63" s="140">
        <v>0.3</v>
      </c>
      <c r="BH63" s="140">
        <v>0.5</v>
      </c>
      <c r="BI63" s="140">
        <v>5</v>
      </c>
      <c r="BJ63" s="140">
        <v>197</v>
      </c>
      <c r="BK63" s="140">
        <v>11</v>
      </c>
      <c r="BL63" s="140">
        <v>3</v>
      </c>
      <c r="BM63" s="140">
        <v>0</v>
      </c>
      <c r="BN63" s="140">
        <v>0.4</v>
      </c>
      <c r="BO63" s="140">
        <v>0.1</v>
      </c>
      <c r="BP63" s="141">
        <v>24</v>
      </c>
      <c r="BQ63" s="1" t="s">
        <v>608</v>
      </c>
      <c r="BR63" s="1" t="s">
        <v>609</v>
      </c>
      <c r="BS63" s="1" t="s">
        <v>519</v>
      </c>
      <c r="BT63" s="1" t="s">
        <v>536</v>
      </c>
      <c r="BU63" s="1"/>
      <c r="BV63" s="1"/>
      <c r="BW63" s="1"/>
    </row>
    <row r="64" spans="1:75" x14ac:dyDescent="0.35">
      <c r="A64">
        <v>62</v>
      </c>
      <c r="B64" t="s">
        <v>610</v>
      </c>
      <c r="C64" s="1" t="s">
        <v>610</v>
      </c>
      <c r="D64" t="s">
        <v>611</v>
      </c>
      <c r="E64" s="1" t="s">
        <v>612</v>
      </c>
      <c r="F64" s="1" t="s">
        <v>135</v>
      </c>
      <c r="G64" s="1"/>
      <c r="H64" s="139" t="s">
        <v>613</v>
      </c>
      <c r="I64" s="140">
        <v>151</v>
      </c>
      <c r="J64" s="140" t="s">
        <v>522</v>
      </c>
      <c r="K64" s="140">
        <v>39</v>
      </c>
      <c r="L64" s="140">
        <v>161</v>
      </c>
      <c r="M64" s="140">
        <v>0.5</v>
      </c>
      <c r="N64" s="140">
        <v>3.6</v>
      </c>
      <c r="O64" s="140">
        <v>4.8</v>
      </c>
      <c r="P64" s="140">
        <v>0</v>
      </c>
      <c r="Q64" s="140">
        <v>90.3</v>
      </c>
      <c r="R64" s="140">
        <v>0</v>
      </c>
      <c r="S64" s="140">
        <v>0.8</v>
      </c>
      <c r="T64" s="140">
        <v>4.9000000000000004</v>
      </c>
      <c r="U64" s="140">
        <v>0</v>
      </c>
      <c r="V64" s="140">
        <v>4.9000000000000004</v>
      </c>
      <c r="W64" s="140">
        <v>0</v>
      </c>
      <c r="X64" s="140">
        <v>0</v>
      </c>
      <c r="Y64" s="140">
        <v>0</v>
      </c>
      <c r="Z64" s="140">
        <v>0.3</v>
      </c>
      <c r="AA64" s="140">
        <v>0</v>
      </c>
      <c r="AB64" s="140">
        <v>0</v>
      </c>
      <c r="AC64" s="140">
        <v>0</v>
      </c>
      <c r="AD64" s="140">
        <v>0.2</v>
      </c>
      <c r="AE64" s="140">
        <v>0</v>
      </c>
      <c r="AF64" s="140">
        <v>0</v>
      </c>
      <c r="AG64" s="140">
        <v>0.1</v>
      </c>
      <c r="AH64" s="140">
        <v>0</v>
      </c>
      <c r="AI64" s="140">
        <v>0.1</v>
      </c>
      <c r="AJ64" s="140">
        <v>0</v>
      </c>
      <c r="AK64" s="140">
        <v>0</v>
      </c>
      <c r="AL64" s="140">
        <v>0</v>
      </c>
      <c r="AM64" s="140">
        <v>0</v>
      </c>
      <c r="AN64" s="140">
        <v>0</v>
      </c>
      <c r="AO64" s="140">
        <v>0</v>
      </c>
      <c r="AP64" s="140">
        <v>0</v>
      </c>
      <c r="AQ64" s="140">
        <v>3.3</v>
      </c>
      <c r="AR64" s="140">
        <v>4.5999999999999996</v>
      </c>
      <c r="AS64" s="140">
        <v>4.3</v>
      </c>
      <c r="AT64" s="140">
        <v>4</v>
      </c>
      <c r="AU64" s="140">
        <v>1</v>
      </c>
      <c r="AV64" s="140">
        <v>0</v>
      </c>
      <c r="AW64" s="140">
        <v>0.1</v>
      </c>
      <c r="AX64" s="140">
        <v>0.05</v>
      </c>
      <c r="AY64" s="140">
        <v>0.15</v>
      </c>
      <c r="AZ64" s="140">
        <v>7.0000000000000007E-2</v>
      </c>
      <c r="BA64" s="140">
        <v>0.9</v>
      </c>
      <c r="BB64" s="140">
        <v>0.04</v>
      </c>
      <c r="BC64" s="140">
        <v>14.7</v>
      </c>
      <c r="BD64" s="140">
        <v>0.59</v>
      </c>
      <c r="BE64" s="140">
        <v>0.6</v>
      </c>
      <c r="BF64" s="140">
        <v>105</v>
      </c>
      <c r="BG64" s="140">
        <v>12.1</v>
      </c>
      <c r="BH64" s="140">
        <v>0</v>
      </c>
      <c r="BI64" s="140">
        <v>124</v>
      </c>
      <c r="BJ64" s="140">
        <v>165</v>
      </c>
      <c r="BK64" s="140">
        <v>11</v>
      </c>
      <c r="BL64" s="140">
        <v>40</v>
      </c>
      <c r="BM64" s="140">
        <v>0.1</v>
      </c>
      <c r="BN64" s="140">
        <v>1.6</v>
      </c>
      <c r="BO64" s="140">
        <v>0.4</v>
      </c>
      <c r="BP64" s="141">
        <v>0</v>
      </c>
      <c r="BQ64" s="1" t="s">
        <v>614</v>
      </c>
      <c r="BR64" s="1" t="s">
        <v>615</v>
      </c>
      <c r="BS64" s="1" t="s">
        <v>616</v>
      </c>
      <c r="BT64" s="1" t="s">
        <v>617</v>
      </c>
      <c r="BU64" s="1"/>
      <c r="BV64" s="1"/>
      <c r="BW64" s="1"/>
    </row>
    <row r="65" spans="1:75" x14ac:dyDescent="0.35">
      <c r="A65">
        <v>63</v>
      </c>
      <c r="B65" t="s">
        <v>610</v>
      </c>
      <c r="C65" s="1" t="s">
        <v>610</v>
      </c>
      <c r="D65" t="s">
        <v>618</v>
      </c>
      <c r="E65" s="1" t="s">
        <v>612</v>
      </c>
      <c r="F65" s="1" t="s">
        <v>136</v>
      </c>
      <c r="G65" s="1"/>
      <c r="H65" s="139" t="s">
        <v>619</v>
      </c>
      <c r="I65" s="140">
        <v>150</v>
      </c>
      <c r="J65" s="140" t="s">
        <v>522</v>
      </c>
      <c r="K65" s="140">
        <v>47</v>
      </c>
      <c r="L65" s="140">
        <v>198</v>
      </c>
      <c r="M65" s="140">
        <v>1.5</v>
      </c>
      <c r="N65" s="140">
        <v>3.6</v>
      </c>
      <c r="O65" s="140">
        <v>4.8</v>
      </c>
      <c r="P65" s="140">
        <v>0</v>
      </c>
      <c r="Q65" s="140">
        <v>89.4</v>
      </c>
      <c r="R65" s="140">
        <v>0</v>
      </c>
      <c r="S65" s="140">
        <v>0.8</v>
      </c>
      <c r="T65" s="140">
        <v>4.9000000000000004</v>
      </c>
      <c r="U65" s="140">
        <v>0</v>
      </c>
      <c r="V65" s="140">
        <v>4.9000000000000004</v>
      </c>
      <c r="W65" s="140">
        <v>0</v>
      </c>
      <c r="X65" s="140">
        <v>0</v>
      </c>
      <c r="Y65" s="140">
        <v>0</v>
      </c>
      <c r="Z65" s="140">
        <v>1</v>
      </c>
      <c r="AA65" s="140">
        <v>0.1</v>
      </c>
      <c r="AB65" s="140">
        <v>0</v>
      </c>
      <c r="AC65" s="140">
        <v>0.2</v>
      </c>
      <c r="AD65" s="140">
        <v>0.5</v>
      </c>
      <c r="AE65" s="140">
        <v>0.2</v>
      </c>
      <c r="AF65" s="140">
        <v>0</v>
      </c>
      <c r="AG65" s="140">
        <v>0.4</v>
      </c>
      <c r="AH65" s="140">
        <v>0</v>
      </c>
      <c r="AI65" s="140">
        <v>0.3</v>
      </c>
      <c r="AJ65" s="140">
        <v>0</v>
      </c>
      <c r="AK65" s="140">
        <v>0</v>
      </c>
      <c r="AL65" s="140">
        <v>0</v>
      </c>
      <c r="AM65" s="140">
        <v>0</v>
      </c>
      <c r="AN65" s="140">
        <v>0</v>
      </c>
      <c r="AO65" s="140">
        <v>0</v>
      </c>
      <c r="AP65" s="140">
        <v>0</v>
      </c>
      <c r="AQ65" s="140">
        <v>6.1</v>
      </c>
      <c r="AR65" s="140">
        <v>13.8</v>
      </c>
      <c r="AS65" s="140">
        <v>12.9</v>
      </c>
      <c r="AT65" s="140">
        <v>11</v>
      </c>
      <c r="AU65" s="140">
        <v>1</v>
      </c>
      <c r="AV65" s="140">
        <v>0</v>
      </c>
      <c r="AW65" s="140">
        <v>0.4</v>
      </c>
      <c r="AX65" s="140">
        <v>0.05</v>
      </c>
      <c r="AY65" s="140">
        <v>0.15</v>
      </c>
      <c r="AZ65" s="140">
        <v>7.0000000000000007E-2</v>
      </c>
      <c r="BA65" s="140">
        <v>0.9</v>
      </c>
      <c r="BB65" s="140">
        <v>0.04</v>
      </c>
      <c r="BC65" s="140">
        <v>14.6</v>
      </c>
      <c r="BD65" s="140">
        <v>0.59</v>
      </c>
      <c r="BE65" s="140">
        <v>0.6</v>
      </c>
      <c r="BF65" s="140">
        <v>104</v>
      </c>
      <c r="BG65" s="140">
        <v>12</v>
      </c>
      <c r="BH65" s="140">
        <v>0</v>
      </c>
      <c r="BI65" s="140">
        <v>122</v>
      </c>
      <c r="BJ65" s="140">
        <v>163</v>
      </c>
      <c r="BK65" s="140">
        <v>11</v>
      </c>
      <c r="BL65" s="140">
        <v>40</v>
      </c>
      <c r="BM65" s="140">
        <v>0.1</v>
      </c>
      <c r="BN65" s="140">
        <v>1.6</v>
      </c>
      <c r="BO65" s="140">
        <v>0.4</v>
      </c>
      <c r="BP65" s="141">
        <v>0</v>
      </c>
      <c r="BQ65" s="1" t="s">
        <v>620</v>
      </c>
      <c r="BR65" s="1" t="s">
        <v>621</v>
      </c>
      <c r="BS65" s="1" t="s">
        <v>616</v>
      </c>
      <c r="BT65" s="1" t="s">
        <v>617</v>
      </c>
      <c r="BU65" s="1"/>
      <c r="BV65" s="1"/>
      <c r="BW65" s="1"/>
    </row>
    <row r="66" spans="1:75" x14ac:dyDescent="0.35">
      <c r="A66">
        <v>64</v>
      </c>
      <c r="B66" t="s">
        <v>610</v>
      </c>
      <c r="C66" s="1" t="s">
        <v>610</v>
      </c>
      <c r="D66" t="s">
        <v>622</v>
      </c>
      <c r="E66" s="1" t="s">
        <v>612</v>
      </c>
      <c r="F66" s="1" t="s">
        <v>137</v>
      </c>
      <c r="G66" s="1"/>
      <c r="H66" s="139" t="s">
        <v>623</v>
      </c>
      <c r="I66" s="140">
        <v>123</v>
      </c>
      <c r="J66" s="140" t="s">
        <v>522</v>
      </c>
      <c r="K66" s="140">
        <v>60</v>
      </c>
      <c r="L66" s="140">
        <v>251</v>
      </c>
      <c r="M66" s="140">
        <v>3</v>
      </c>
      <c r="N66" s="140">
        <v>3.5</v>
      </c>
      <c r="O66" s="140">
        <v>4.7</v>
      </c>
      <c r="P66" s="140">
        <v>0</v>
      </c>
      <c r="Q66" s="140">
        <v>88</v>
      </c>
      <c r="R66" s="140">
        <v>0</v>
      </c>
      <c r="S66" s="140">
        <v>0.8</v>
      </c>
      <c r="T66" s="140">
        <v>4.8</v>
      </c>
      <c r="U66" s="140">
        <v>0</v>
      </c>
      <c r="V66" s="140">
        <v>4.8</v>
      </c>
      <c r="W66" s="140">
        <v>0</v>
      </c>
      <c r="X66" s="140">
        <v>0</v>
      </c>
      <c r="Y66" s="140">
        <v>0</v>
      </c>
      <c r="Z66" s="140">
        <v>1.9</v>
      </c>
      <c r="AA66" s="140">
        <v>0.2</v>
      </c>
      <c r="AB66" s="140">
        <v>0.1</v>
      </c>
      <c r="AC66" s="140">
        <v>0.3</v>
      </c>
      <c r="AD66" s="140">
        <v>0.9</v>
      </c>
      <c r="AE66" s="140">
        <v>0.3</v>
      </c>
      <c r="AF66" s="140">
        <v>0</v>
      </c>
      <c r="AG66" s="140">
        <v>0.8</v>
      </c>
      <c r="AH66" s="140">
        <v>0.1</v>
      </c>
      <c r="AI66" s="140">
        <v>0.6</v>
      </c>
      <c r="AJ66" s="140">
        <v>0.1</v>
      </c>
      <c r="AK66" s="140">
        <v>0</v>
      </c>
      <c r="AL66" s="140">
        <v>0</v>
      </c>
      <c r="AM66" s="140">
        <v>0</v>
      </c>
      <c r="AN66" s="140">
        <v>0</v>
      </c>
      <c r="AO66" s="140">
        <v>0</v>
      </c>
      <c r="AP66" s="140">
        <v>0</v>
      </c>
      <c r="AQ66" s="140">
        <v>10.3</v>
      </c>
      <c r="AR66" s="140">
        <v>27.7</v>
      </c>
      <c r="AS66" s="140">
        <v>25.8</v>
      </c>
      <c r="AT66" s="140">
        <v>22</v>
      </c>
      <c r="AU66" s="140">
        <v>1</v>
      </c>
      <c r="AV66" s="140">
        <v>0.1</v>
      </c>
      <c r="AW66" s="140">
        <v>0.9</v>
      </c>
      <c r="AX66" s="140">
        <v>0.05</v>
      </c>
      <c r="AY66" s="140">
        <v>0.14000000000000001</v>
      </c>
      <c r="AZ66" s="140">
        <v>7.0000000000000007E-2</v>
      </c>
      <c r="BA66" s="140">
        <v>0.9</v>
      </c>
      <c r="BB66" s="140">
        <v>0.04</v>
      </c>
      <c r="BC66" s="140">
        <v>14.3</v>
      </c>
      <c r="BD66" s="140">
        <v>0.57999999999999996</v>
      </c>
      <c r="BE66" s="140">
        <v>0.6</v>
      </c>
      <c r="BF66" s="140">
        <v>102</v>
      </c>
      <c r="BG66" s="140">
        <v>11.8</v>
      </c>
      <c r="BH66" s="140">
        <v>0</v>
      </c>
      <c r="BI66" s="140">
        <v>120</v>
      </c>
      <c r="BJ66" s="140">
        <v>161</v>
      </c>
      <c r="BK66" s="140">
        <v>11</v>
      </c>
      <c r="BL66" s="140">
        <v>39</v>
      </c>
      <c r="BM66" s="140">
        <v>0.1</v>
      </c>
      <c r="BN66" s="140">
        <v>1.6</v>
      </c>
      <c r="BO66" s="140">
        <v>0.4</v>
      </c>
      <c r="BP66" s="141">
        <v>0</v>
      </c>
      <c r="BQ66" s="1" t="s">
        <v>624</v>
      </c>
      <c r="BR66" s="1" t="s">
        <v>625</v>
      </c>
      <c r="BS66" s="1" t="s">
        <v>616</v>
      </c>
      <c r="BT66" s="1" t="s">
        <v>617</v>
      </c>
      <c r="BU66" s="1"/>
      <c r="BV66" s="1"/>
      <c r="BW66" s="1"/>
    </row>
    <row r="67" spans="1:75" x14ac:dyDescent="0.35">
      <c r="A67">
        <v>65</v>
      </c>
      <c r="B67" t="s">
        <v>610</v>
      </c>
      <c r="C67" s="1" t="s">
        <v>610</v>
      </c>
      <c r="D67" t="s">
        <v>626</v>
      </c>
      <c r="E67" s="1" t="s">
        <v>612</v>
      </c>
      <c r="F67" s="1" t="s">
        <v>138</v>
      </c>
      <c r="G67" s="1"/>
      <c r="H67" s="139" t="s">
        <v>627</v>
      </c>
      <c r="I67" s="140">
        <v>120</v>
      </c>
      <c r="J67" s="140" t="s">
        <v>612</v>
      </c>
      <c r="K67" s="140">
        <v>39</v>
      </c>
      <c r="L67" s="140">
        <v>164</v>
      </c>
      <c r="M67" s="140">
        <v>0.5</v>
      </c>
      <c r="N67" s="140">
        <v>3.5</v>
      </c>
      <c r="O67" s="140">
        <v>5</v>
      </c>
      <c r="P67" s="140">
        <v>0</v>
      </c>
      <c r="Q67" s="140">
        <v>90.2</v>
      </c>
      <c r="R67" s="140">
        <v>0</v>
      </c>
      <c r="S67" s="140">
        <v>0.8</v>
      </c>
      <c r="T67" s="140">
        <v>4</v>
      </c>
      <c r="U67" s="140">
        <v>0</v>
      </c>
      <c r="V67" s="140">
        <v>3.9</v>
      </c>
      <c r="W67" s="140">
        <v>0</v>
      </c>
      <c r="X67" s="140">
        <v>0</v>
      </c>
      <c r="Y67" s="140">
        <v>0</v>
      </c>
      <c r="Z67" s="140">
        <v>0.3</v>
      </c>
      <c r="AA67" s="140">
        <v>0</v>
      </c>
      <c r="AB67" s="140">
        <v>0</v>
      </c>
      <c r="AC67" s="140">
        <v>0</v>
      </c>
      <c r="AD67" s="140">
        <v>0.1</v>
      </c>
      <c r="AE67" s="140">
        <v>0.1</v>
      </c>
      <c r="AF67" s="140">
        <v>0</v>
      </c>
      <c r="AG67" s="140">
        <v>0.1</v>
      </c>
      <c r="AH67" s="140">
        <v>0</v>
      </c>
      <c r="AI67" s="140">
        <v>0.1</v>
      </c>
      <c r="AJ67" s="140">
        <v>0</v>
      </c>
      <c r="AK67" s="140">
        <v>0</v>
      </c>
      <c r="AL67" s="140">
        <v>0</v>
      </c>
      <c r="AM67" s="140">
        <v>0</v>
      </c>
      <c r="AN67" s="140">
        <v>0</v>
      </c>
      <c r="AO67" s="140">
        <v>0</v>
      </c>
      <c r="AP67" s="140">
        <v>0</v>
      </c>
      <c r="AQ67" s="140">
        <v>3.3</v>
      </c>
      <c r="AR67" s="140">
        <v>4.8</v>
      </c>
      <c r="AS67" s="140">
        <v>4.5999999999999996</v>
      </c>
      <c r="AT67" s="140">
        <v>2</v>
      </c>
      <c r="AU67" s="140">
        <v>1</v>
      </c>
      <c r="AV67" s="140">
        <v>0</v>
      </c>
      <c r="AW67" s="140">
        <v>0</v>
      </c>
      <c r="AX67" s="140">
        <v>0.04</v>
      </c>
      <c r="AY67" s="140">
        <v>0.15</v>
      </c>
      <c r="AZ67" s="140">
        <v>7.0000000000000007E-2</v>
      </c>
      <c r="BA67" s="140">
        <v>0.76</v>
      </c>
      <c r="BB67" s="140">
        <v>0.04</v>
      </c>
      <c r="BC67" s="140">
        <v>11.5</v>
      </c>
      <c r="BD67" s="140">
        <v>0.27</v>
      </c>
      <c r="BE67" s="140">
        <v>0</v>
      </c>
      <c r="BF67" s="140">
        <v>94</v>
      </c>
      <c r="BG67" s="140">
        <v>10.5</v>
      </c>
      <c r="BH67" s="140">
        <v>0</v>
      </c>
      <c r="BI67" s="140">
        <v>119</v>
      </c>
      <c r="BJ67" s="140">
        <v>166</v>
      </c>
      <c r="BK67" s="140">
        <v>12</v>
      </c>
      <c r="BL67" s="140">
        <v>42</v>
      </c>
      <c r="BM67" s="140">
        <v>0.1</v>
      </c>
      <c r="BN67" s="140">
        <v>1.8</v>
      </c>
      <c r="BO67" s="140">
        <v>0.4</v>
      </c>
      <c r="BP67" s="141">
        <v>0</v>
      </c>
      <c r="BQ67" s="1" t="s">
        <v>628</v>
      </c>
      <c r="BR67" s="1" t="s">
        <v>629</v>
      </c>
      <c r="BS67" s="1" t="s">
        <v>616</v>
      </c>
      <c r="BT67" s="1" t="s">
        <v>630</v>
      </c>
      <c r="BU67" s="1"/>
      <c r="BV67" s="1"/>
      <c r="BW67" s="1"/>
    </row>
    <row r="68" spans="1:75" ht="29" x14ac:dyDescent="0.35">
      <c r="A68">
        <v>66</v>
      </c>
      <c r="B68" t="s">
        <v>610</v>
      </c>
      <c r="C68" s="1" t="s">
        <v>610</v>
      </c>
      <c r="D68" t="s">
        <v>631</v>
      </c>
      <c r="E68" s="1" t="s">
        <v>612</v>
      </c>
      <c r="F68" s="1" t="s">
        <v>139</v>
      </c>
      <c r="G68" s="1"/>
      <c r="H68" s="139" t="s">
        <v>632</v>
      </c>
      <c r="I68" s="140">
        <v>130</v>
      </c>
      <c r="J68" s="140" t="s">
        <v>612</v>
      </c>
      <c r="K68" s="140">
        <v>48</v>
      </c>
      <c r="L68" s="140">
        <v>199</v>
      </c>
      <c r="M68" s="140">
        <v>1.5</v>
      </c>
      <c r="N68" s="140">
        <v>3.5</v>
      </c>
      <c r="O68" s="140">
        <v>5</v>
      </c>
      <c r="P68" s="140">
        <v>0</v>
      </c>
      <c r="Q68" s="140">
        <v>89.3</v>
      </c>
      <c r="R68" s="140">
        <v>0</v>
      </c>
      <c r="S68" s="140">
        <v>0.8</v>
      </c>
      <c r="T68" s="140">
        <v>3.8</v>
      </c>
      <c r="U68" s="140">
        <v>0</v>
      </c>
      <c r="V68" s="140">
        <v>3.8</v>
      </c>
      <c r="W68" s="140">
        <v>0</v>
      </c>
      <c r="X68" s="140">
        <v>0</v>
      </c>
      <c r="Y68" s="140">
        <v>0</v>
      </c>
      <c r="Z68" s="140">
        <v>1</v>
      </c>
      <c r="AA68" s="140">
        <v>0.2</v>
      </c>
      <c r="AB68" s="140">
        <v>0</v>
      </c>
      <c r="AC68" s="140">
        <v>0.2</v>
      </c>
      <c r="AD68" s="140">
        <v>0.4</v>
      </c>
      <c r="AE68" s="140">
        <v>0.2</v>
      </c>
      <c r="AF68" s="140">
        <v>0</v>
      </c>
      <c r="AG68" s="140">
        <v>0.4</v>
      </c>
      <c r="AH68" s="140">
        <v>0</v>
      </c>
      <c r="AI68" s="140">
        <v>0.3</v>
      </c>
      <c r="AJ68" s="140">
        <v>0</v>
      </c>
      <c r="AK68" s="140">
        <v>0</v>
      </c>
      <c r="AL68" s="140">
        <v>0</v>
      </c>
      <c r="AM68" s="140">
        <v>0</v>
      </c>
      <c r="AN68" s="140">
        <v>0</v>
      </c>
      <c r="AO68" s="140">
        <v>0</v>
      </c>
      <c r="AP68" s="140">
        <v>0</v>
      </c>
      <c r="AQ68" s="140">
        <v>6</v>
      </c>
      <c r="AR68" s="140">
        <v>14.4</v>
      </c>
      <c r="AS68" s="140">
        <v>13.8</v>
      </c>
      <c r="AT68" s="140">
        <v>7</v>
      </c>
      <c r="AU68" s="140">
        <v>1</v>
      </c>
      <c r="AV68" s="140">
        <v>0</v>
      </c>
      <c r="AW68" s="140">
        <v>0</v>
      </c>
      <c r="AX68" s="140">
        <v>0.04</v>
      </c>
      <c r="AY68" s="140">
        <v>0.14000000000000001</v>
      </c>
      <c r="AZ68" s="140">
        <v>7.0000000000000007E-2</v>
      </c>
      <c r="BA68" s="140">
        <v>0.88</v>
      </c>
      <c r="BB68" s="140">
        <v>0.04</v>
      </c>
      <c r="BC68" s="140">
        <v>11.3</v>
      </c>
      <c r="BD68" s="140">
        <v>0.27</v>
      </c>
      <c r="BE68" s="140">
        <v>0</v>
      </c>
      <c r="BF68" s="140">
        <v>93</v>
      </c>
      <c r="BG68" s="140">
        <v>10.5</v>
      </c>
      <c r="BH68" s="140">
        <v>0</v>
      </c>
      <c r="BI68" s="140">
        <v>117</v>
      </c>
      <c r="BJ68" s="140">
        <v>165</v>
      </c>
      <c r="BK68" s="140">
        <v>12</v>
      </c>
      <c r="BL68" s="140">
        <v>41</v>
      </c>
      <c r="BM68" s="140">
        <v>0.1</v>
      </c>
      <c r="BN68" s="140">
        <v>1.8</v>
      </c>
      <c r="BO68" s="140">
        <v>0.4</v>
      </c>
      <c r="BP68" s="141">
        <v>0</v>
      </c>
      <c r="BQ68" s="1" t="s">
        <v>633</v>
      </c>
      <c r="BR68" s="1" t="s">
        <v>634</v>
      </c>
      <c r="BS68" s="1" t="s">
        <v>616</v>
      </c>
      <c r="BT68" s="1" t="s">
        <v>630</v>
      </c>
      <c r="BU68" s="1"/>
      <c r="BV68" s="1"/>
      <c r="BW68" s="1"/>
    </row>
    <row r="69" spans="1:75" x14ac:dyDescent="0.35">
      <c r="A69">
        <v>67</v>
      </c>
      <c r="B69" t="s">
        <v>610</v>
      </c>
      <c r="C69" s="1" t="s">
        <v>610</v>
      </c>
      <c r="D69" t="s">
        <v>635</v>
      </c>
      <c r="E69" s="1" t="s">
        <v>612</v>
      </c>
      <c r="F69" s="1" t="s">
        <v>140</v>
      </c>
      <c r="G69" s="1"/>
      <c r="H69" s="139" t="s">
        <v>636</v>
      </c>
      <c r="I69" s="140">
        <v>119</v>
      </c>
      <c r="J69" s="140" t="s">
        <v>612</v>
      </c>
      <c r="K69" s="140">
        <v>60</v>
      </c>
      <c r="L69" s="140">
        <v>251</v>
      </c>
      <c r="M69" s="140">
        <v>3</v>
      </c>
      <c r="N69" s="140">
        <v>3.4</v>
      </c>
      <c r="O69" s="140">
        <v>4.8</v>
      </c>
      <c r="P69" s="140">
        <v>0</v>
      </c>
      <c r="Q69" s="140">
        <v>88</v>
      </c>
      <c r="R69" s="140">
        <v>0</v>
      </c>
      <c r="S69" s="140">
        <v>0.7</v>
      </c>
      <c r="T69" s="140">
        <v>3.8</v>
      </c>
      <c r="U69" s="140">
        <v>0</v>
      </c>
      <c r="V69" s="140">
        <v>3.8</v>
      </c>
      <c r="W69" s="140">
        <v>0</v>
      </c>
      <c r="X69" s="140">
        <v>0</v>
      </c>
      <c r="Y69" s="140">
        <v>0</v>
      </c>
      <c r="Z69" s="140">
        <v>2</v>
      </c>
      <c r="AA69" s="140">
        <v>0.3</v>
      </c>
      <c r="AB69" s="140">
        <v>0.1</v>
      </c>
      <c r="AC69" s="140">
        <v>0.3</v>
      </c>
      <c r="AD69" s="140">
        <v>0.9</v>
      </c>
      <c r="AE69" s="140">
        <v>0.4</v>
      </c>
      <c r="AF69" s="140">
        <v>0</v>
      </c>
      <c r="AG69" s="140">
        <v>0.7</v>
      </c>
      <c r="AH69" s="140">
        <v>0</v>
      </c>
      <c r="AI69" s="140">
        <v>0.6</v>
      </c>
      <c r="AJ69" s="140">
        <v>0</v>
      </c>
      <c r="AK69" s="140">
        <v>0</v>
      </c>
      <c r="AL69" s="140">
        <v>0</v>
      </c>
      <c r="AM69" s="140">
        <v>0</v>
      </c>
      <c r="AN69" s="140">
        <v>0</v>
      </c>
      <c r="AO69" s="140">
        <v>0</v>
      </c>
      <c r="AP69" s="140">
        <v>0</v>
      </c>
      <c r="AQ69" s="140">
        <v>10.199999999999999</v>
      </c>
      <c r="AR69" s="140">
        <v>26.2</v>
      </c>
      <c r="AS69" s="140">
        <v>25</v>
      </c>
      <c r="AT69" s="140">
        <v>14</v>
      </c>
      <c r="AU69" s="140">
        <v>1</v>
      </c>
      <c r="AV69" s="140">
        <v>0.1</v>
      </c>
      <c r="AW69" s="140">
        <v>0</v>
      </c>
      <c r="AX69" s="140">
        <v>0.04</v>
      </c>
      <c r="AY69" s="140">
        <v>0.14000000000000001</v>
      </c>
      <c r="AZ69" s="140">
        <v>0.06</v>
      </c>
      <c r="BA69" s="140">
        <v>0.86</v>
      </c>
      <c r="BB69" s="140">
        <v>0.04</v>
      </c>
      <c r="BC69" s="140">
        <v>11.2</v>
      </c>
      <c r="BD69" s="140">
        <v>0.27</v>
      </c>
      <c r="BE69" s="140">
        <v>0</v>
      </c>
      <c r="BF69" s="140">
        <v>91</v>
      </c>
      <c r="BG69" s="140">
        <v>10.5</v>
      </c>
      <c r="BH69" s="140">
        <v>0</v>
      </c>
      <c r="BI69" s="140">
        <v>116</v>
      </c>
      <c r="BJ69" s="140">
        <v>162</v>
      </c>
      <c r="BK69" s="140">
        <v>12</v>
      </c>
      <c r="BL69" s="140">
        <v>41</v>
      </c>
      <c r="BM69" s="140">
        <v>0.1</v>
      </c>
      <c r="BN69" s="140">
        <v>1.8</v>
      </c>
      <c r="BO69" s="140">
        <v>0.4</v>
      </c>
      <c r="BP69" s="141">
        <v>0</v>
      </c>
      <c r="BQ69" s="1" t="s">
        <v>637</v>
      </c>
      <c r="BR69" s="1" t="s">
        <v>638</v>
      </c>
      <c r="BS69" s="1" t="s">
        <v>616</v>
      </c>
      <c r="BT69" s="1" t="s">
        <v>630</v>
      </c>
      <c r="BU69" s="1"/>
      <c r="BV69" s="1"/>
      <c r="BW69" s="1"/>
    </row>
    <row r="70" spans="1:75" x14ac:dyDescent="0.35">
      <c r="A70">
        <v>68</v>
      </c>
      <c r="B70" t="s">
        <v>610</v>
      </c>
      <c r="C70" s="1" t="s">
        <v>610</v>
      </c>
      <c r="D70" t="s">
        <v>639</v>
      </c>
      <c r="E70" s="1" t="s">
        <v>612</v>
      </c>
      <c r="F70" s="1" t="s">
        <v>141</v>
      </c>
      <c r="G70" s="1"/>
      <c r="H70" s="139" t="s">
        <v>640</v>
      </c>
      <c r="I70" s="140">
        <v>1717</v>
      </c>
      <c r="J70" s="140" t="s">
        <v>612</v>
      </c>
      <c r="K70" s="140">
        <v>162</v>
      </c>
      <c r="L70" s="140">
        <v>677</v>
      </c>
      <c r="M70" s="140">
        <v>15</v>
      </c>
      <c r="N70" s="140">
        <v>3</v>
      </c>
      <c r="O70" s="140">
        <v>4.2</v>
      </c>
      <c r="P70" s="140">
        <v>0</v>
      </c>
      <c r="Q70" s="140">
        <v>77.099999999999994</v>
      </c>
      <c r="R70" s="140">
        <v>0</v>
      </c>
      <c r="S70" s="140">
        <v>0.7</v>
      </c>
      <c r="T70" s="140">
        <v>4.2</v>
      </c>
      <c r="U70" s="140">
        <v>0</v>
      </c>
      <c r="V70" s="140">
        <v>4.2</v>
      </c>
      <c r="W70" s="140">
        <v>0</v>
      </c>
      <c r="X70" s="140">
        <v>0</v>
      </c>
      <c r="Y70" s="140">
        <v>0</v>
      </c>
      <c r="Z70" s="140">
        <v>9.6</v>
      </c>
      <c r="AA70" s="140">
        <v>1.1000000000000001</v>
      </c>
      <c r="AB70" s="140">
        <v>0.5</v>
      </c>
      <c r="AC70" s="140">
        <v>1.6</v>
      </c>
      <c r="AD70" s="140">
        <v>4.7</v>
      </c>
      <c r="AE70" s="140">
        <v>1.5</v>
      </c>
      <c r="AF70" s="140">
        <v>0</v>
      </c>
      <c r="AG70" s="140">
        <v>3.7</v>
      </c>
      <c r="AH70" s="140">
        <v>0.3</v>
      </c>
      <c r="AI70" s="140">
        <v>3.2</v>
      </c>
      <c r="AJ70" s="140">
        <v>0.4</v>
      </c>
      <c r="AK70" s="140">
        <v>0.2</v>
      </c>
      <c r="AL70" s="140">
        <v>0.1</v>
      </c>
      <c r="AM70" s="140">
        <v>0</v>
      </c>
      <c r="AN70" s="140">
        <v>0</v>
      </c>
      <c r="AO70" s="140">
        <v>0</v>
      </c>
      <c r="AP70" s="140">
        <v>0</v>
      </c>
      <c r="AQ70" s="140">
        <v>44</v>
      </c>
      <c r="AR70" s="140">
        <v>138.5</v>
      </c>
      <c r="AS70" s="140">
        <v>129.19999999999999</v>
      </c>
      <c r="AT70" s="140">
        <v>112</v>
      </c>
      <c r="AU70" s="140">
        <v>0.03</v>
      </c>
      <c r="AV70" s="140">
        <v>0.4</v>
      </c>
      <c r="AW70" s="140">
        <v>4.4000000000000004</v>
      </c>
      <c r="AX70" s="140">
        <v>0.04</v>
      </c>
      <c r="AY70" s="140">
        <v>0.13</v>
      </c>
      <c r="AZ70" s="140">
        <v>0.06</v>
      </c>
      <c r="BA70" s="140">
        <v>0.8</v>
      </c>
      <c r="BB70" s="140">
        <v>0.04</v>
      </c>
      <c r="BC70" s="140">
        <v>12.6</v>
      </c>
      <c r="BD70" s="140">
        <v>0.51</v>
      </c>
      <c r="BE70" s="140">
        <v>0.5</v>
      </c>
      <c r="BF70" s="140">
        <v>90</v>
      </c>
      <c r="BG70" s="140">
        <v>10.4</v>
      </c>
      <c r="BH70" s="140">
        <v>0</v>
      </c>
      <c r="BI70" s="140">
        <v>106</v>
      </c>
      <c r="BJ70" s="140">
        <v>141</v>
      </c>
      <c r="BK70" s="140">
        <v>10</v>
      </c>
      <c r="BL70" s="140">
        <v>35</v>
      </c>
      <c r="BM70" s="140">
        <v>0.1</v>
      </c>
      <c r="BN70" s="140">
        <v>1.5</v>
      </c>
      <c r="BO70" s="140">
        <v>0.4</v>
      </c>
      <c r="BP70" s="141">
        <v>0</v>
      </c>
      <c r="BQ70" s="1" t="s">
        <v>641</v>
      </c>
      <c r="BR70" s="1" t="s">
        <v>642</v>
      </c>
      <c r="BS70" s="1" t="s">
        <v>616</v>
      </c>
      <c r="BT70" s="1" t="s">
        <v>643</v>
      </c>
      <c r="BU70" s="1"/>
      <c r="BV70" s="1"/>
      <c r="BW70" s="1"/>
    </row>
    <row r="71" spans="1:75" x14ac:dyDescent="0.35">
      <c r="A71">
        <v>69</v>
      </c>
      <c r="B71" t="s">
        <v>610</v>
      </c>
      <c r="C71" s="1" t="s">
        <v>610</v>
      </c>
      <c r="D71" t="s">
        <v>644</v>
      </c>
      <c r="E71" s="1" t="s">
        <v>612</v>
      </c>
      <c r="F71" s="1" t="s">
        <v>142</v>
      </c>
      <c r="G71" s="1"/>
      <c r="H71" s="139" t="s">
        <v>645</v>
      </c>
      <c r="I71" s="140">
        <v>1715</v>
      </c>
      <c r="J71" s="140" t="s">
        <v>612</v>
      </c>
      <c r="K71" s="140">
        <v>374</v>
      </c>
      <c r="L71" s="140">
        <v>1567</v>
      </c>
      <c r="M71" s="140">
        <v>40</v>
      </c>
      <c r="N71" s="140">
        <v>2.1</v>
      </c>
      <c r="O71" s="140">
        <v>3</v>
      </c>
      <c r="P71" s="140">
        <v>0</v>
      </c>
      <c r="Q71" s="140">
        <v>54.4</v>
      </c>
      <c r="R71" s="140">
        <v>0</v>
      </c>
      <c r="S71" s="140">
        <v>0.5</v>
      </c>
      <c r="T71" s="140">
        <v>2.7</v>
      </c>
      <c r="U71" s="140">
        <v>0</v>
      </c>
      <c r="V71" s="140">
        <v>2.7</v>
      </c>
      <c r="W71" s="140">
        <v>0</v>
      </c>
      <c r="X71" s="140">
        <v>0</v>
      </c>
      <c r="Y71" s="140">
        <v>0</v>
      </c>
      <c r="Z71" s="140">
        <v>25.6</v>
      </c>
      <c r="AA71" s="140">
        <v>2.9</v>
      </c>
      <c r="AB71" s="140">
        <v>1.3</v>
      </c>
      <c r="AC71" s="140">
        <v>4.2</v>
      </c>
      <c r="AD71" s="140">
        <v>12.4</v>
      </c>
      <c r="AE71" s="140">
        <v>4</v>
      </c>
      <c r="AF71" s="140">
        <v>0.1</v>
      </c>
      <c r="AG71" s="140">
        <v>10</v>
      </c>
      <c r="AH71" s="140">
        <v>0.8</v>
      </c>
      <c r="AI71" s="140">
        <v>8.6999999999999993</v>
      </c>
      <c r="AJ71" s="140">
        <v>1</v>
      </c>
      <c r="AK71" s="140">
        <v>0.6</v>
      </c>
      <c r="AL71" s="140">
        <v>0.3</v>
      </c>
      <c r="AM71" s="140">
        <v>0</v>
      </c>
      <c r="AN71" s="140">
        <v>0</v>
      </c>
      <c r="AO71" s="140">
        <v>0</v>
      </c>
      <c r="AP71" s="140">
        <v>0</v>
      </c>
      <c r="AQ71" s="140">
        <v>114.3</v>
      </c>
      <c r="AR71" s="140">
        <v>369.3</v>
      </c>
      <c r="AS71" s="140">
        <v>344.5</v>
      </c>
      <c r="AT71" s="140">
        <v>298</v>
      </c>
      <c r="AU71" s="140">
        <v>0.09</v>
      </c>
      <c r="AV71" s="140">
        <v>1</v>
      </c>
      <c r="AW71" s="140">
        <v>11.7</v>
      </c>
      <c r="AX71" s="140">
        <v>0.03</v>
      </c>
      <c r="AY71" s="140">
        <v>0.09</v>
      </c>
      <c r="AZ71" s="140">
        <v>0.04</v>
      </c>
      <c r="BA71" s="140">
        <v>0.5</v>
      </c>
      <c r="BB71" s="140">
        <v>0.03</v>
      </c>
      <c r="BC71" s="140">
        <v>8.9</v>
      </c>
      <c r="BD71" s="140">
        <v>0.36</v>
      </c>
      <c r="BE71" s="140">
        <v>0.4</v>
      </c>
      <c r="BF71" s="140">
        <v>63</v>
      </c>
      <c r="BG71" s="140">
        <v>7.3</v>
      </c>
      <c r="BH71" s="140">
        <v>0</v>
      </c>
      <c r="BI71" s="140">
        <v>75</v>
      </c>
      <c r="BJ71" s="140">
        <v>100</v>
      </c>
      <c r="BK71" s="140">
        <v>7</v>
      </c>
      <c r="BL71" s="140">
        <v>24</v>
      </c>
      <c r="BM71" s="140">
        <v>0.1</v>
      </c>
      <c r="BN71" s="140">
        <v>1.3</v>
      </c>
      <c r="BO71" s="140">
        <v>0.3</v>
      </c>
      <c r="BP71" s="141">
        <v>0</v>
      </c>
      <c r="BQ71" s="1" t="s">
        <v>646</v>
      </c>
      <c r="BR71" s="1" t="s">
        <v>647</v>
      </c>
      <c r="BS71" s="1" t="s">
        <v>616</v>
      </c>
      <c r="BT71" s="1" t="s">
        <v>643</v>
      </c>
      <c r="BU71" s="1"/>
      <c r="BV71" s="1"/>
      <c r="BW71" s="1"/>
    </row>
    <row r="72" spans="1:75" x14ac:dyDescent="0.35">
      <c r="A72">
        <v>70</v>
      </c>
      <c r="B72" t="s">
        <v>610</v>
      </c>
      <c r="C72" s="1" t="s">
        <v>610</v>
      </c>
      <c r="D72" t="s">
        <v>648</v>
      </c>
      <c r="E72" s="1" t="s">
        <v>612</v>
      </c>
      <c r="F72" s="1" t="s">
        <v>143</v>
      </c>
      <c r="G72" s="1"/>
      <c r="H72" s="139" t="s">
        <v>649</v>
      </c>
      <c r="I72" s="140">
        <v>1713</v>
      </c>
      <c r="J72" s="140" t="s">
        <v>612</v>
      </c>
      <c r="K72" s="140">
        <v>137</v>
      </c>
      <c r="L72" s="140">
        <v>572</v>
      </c>
      <c r="M72" s="140">
        <v>12</v>
      </c>
      <c r="N72" s="140">
        <v>3.1</v>
      </c>
      <c r="O72" s="140">
        <v>4.4000000000000004</v>
      </c>
      <c r="P72" s="140">
        <v>0</v>
      </c>
      <c r="Q72" s="140">
        <v>79.8</v>
      </c>
      <c r="R72" s="140">
        <v>0</v>
      </c>
      <c r="S72" s="140">
        <v>0.7</v>
      </c>
      <c r="T72" s="140">
        <v>3.4</v>
      </c>
      <c r="U72" s="140">
        <v>0</v>
      </c>
      <c r="V72" s="140">
        <v>3.4</v>
      </c>
      <c r="W72" s="140">
        <v>0</v>
      </c>
      <c r="X72" s="140">
        <v>0</v>
      </c>
      <c r="Y72" s="140">
        <v>0</v>
      </c>
      <c r="Z72" s="140">
        <v>7.9</v>
      </c>
      <c r="AA72" s="140">
        <v>1.2</v>
      </c>
      <c r="AB72" s="140">
        <v>0.4</v>
      </c>
      <c r="AC72" s="140">
        <v>1.2</v>
      </c>
      <c r="AD72" s="140">
        <v>3.5</v>
      </c>
      <c r="AE72" s="140">
        <v>1.4</v>
      </c>
      <c r="AF72" s="140">
        <v>0</v>
      </c>
      <c r="AG72" s="140">
        <v>2.8</v>
      </c>
      <c r="AH72" s="140">
        <v>0.1</v>
      </c>
      <c r="AI72" s="140">
        <v>2.6</v>
      </c>
      <c r="AJ72" s="140">
        <v>0.3</v>
      </c>
      <c r="AK72" s="140">
        <v>0.2</v>
      </c>
      <c r="AL72" s="140">
        <v>0.1</v>
      </c>
      <c r="AM72" s="140">
        <v>0</v>
      </c>
      <c r="AN72" s="140">
        <v>0</v>
      </c>
      <c r="AO72" s="140">
        <v>0</v>
      </c>
      <c r="AP72" s="140">
        <v>0</v>
      </c>
      <c r="AQ72" s="140">
        <v>35.1</v>
      </c>
      <c r="AR72" s="140">
        <v>104.7</v>
      </c>
      <c r="AS72" s="140">
        <v>100.1</v>
      </c>
      <c r="AT72" s="140">
        <v>55</v>
      </c>
      <c r="AU72" s="140">
        <v>0.08</v>
      </c>
      <c r="AV72" s="140">
        <v>0.3</v>
      </c>
      <c r="AW72" s="140">
        <v>0</v>
      </c>
      <c r="AX72" s="140">
        <v>0.04</v>
      </c>
      <c r="AY72" s="140">
        <v>0.13</v>
      </c>
      <c r="AZ72" s="140">
        <v>0.06</v>
      </c>
      <c r="BA72" s="140">
        <v>0.78</v>
      </c>
      <c r="BB72" s="140">
        <v>0.04</v>
      </c>
      <c r="BC72" s="140">
        <v>10.1</v>
      </c>
      <c r="BD72" s="140">
        <v>0.24</v>
      </c>
      <c r="BE72" s="140">
        <v>0</v>
      </c>
      <c r="BF72" s="140">
        <v>83</v>
      </c>
      <c r="BG72" s="140">
        <v>8.6999999999999993</v>
      </c>
      <c r="BH72" s="140">
        <v>0</v>
      </c>
      <c r="BI72" s="140">
        <v>105</v>
      </c>
      <c r="BJ72" s="140">
        <v>147</v>
      </c>
      <c r="BK72" s="140">
        <v>11</v>
      </c>
      <c r="BL72" s="140">
        <v>37</v>
      </c>
      <c r="BM72" s="140">
        <v>0.1</v>
      </c>
      <c r="BN72" s="140">
        <v>1.7</v>
      </c>
      <c r="BO72" s="140">
        <v>0.4</v>
      </c>
      <c r="BP72" s="141">
        <v>0</v>
      </c>
      <c r="BQ72" s="1" t="s">
        <v>650</v>
      </c>
      <c r="BR72" s="1" t="s">
        <v>649</v>
      </c>
      <c r="BS72" s="1" t="s">
        <v>616</v>
      </c>
      <c r="BT72" s="1" t="s">
        <v>643</v>
      </c>
      <c r="BU72" s="1"/>
      <c r="BV72" s="1"/>
      <c r="BW72" s="1"/>
    </row>
    <row r="73" spans="1:75" x14ac:dyDescent="0.35">
      <c r="A73">
        <v>71</v>
      </c>
      <c r="B73" t="s">
        <v>610</v>
      </c>
      <c r="C73" s="1" t="s">
        <v>610</v>
      </c>
      <c r="D73" t="s">
        <v>651</v>
      </c>
      <c r="E73" s="1" t="s">
        <v>612</v>
      </c>
      <c r="F73" s="1" t="s">
        <v>144</v>
      </c>
      <c r="G73" s="1"/>
      <c r="H73" s="139" t="s">
        <v>652</v>
      </c>
      <c r="I73" s="140">
        <v>79</v>
      </c>
      <c r="J73" s="140" t="s">
        <v>653</v>
      </c>
      <c r="K73" s="140">
        <v>337</v>
      </c>
      <c r="L73" s="140">
        <v>1409</v>
      </c>
      <c r="M73" s="140">
        <v>26</v>
      </c>
      <c r="N73" s="140">
        <v>24.9</v>
      </c>
      <c r="O73" s="140">
        <v>1.4</v>
      </c>
      <c r="P73" s="140">
        <v>0</v>
      </c>
      <c r="Q73" s="140">
        <v>43.6</v>
      </c>
      <c r="R73" s="140">
        <v>0</v>
      </c>
      <c r="S73" s="140">
        <v>4.0999999999999996</v>
      </c>
      <c r="T73" s="140">
        <v>0</v>
      </c>
      <c r="U73" s="140">
        <v>0</v>
      </c>
      <c r="V73" s="140">
        <v>0</v>
      </c>
      <c r="W73" s="140">
        <v>0</v>
      </c>
      <c r="X73" s="140">
        <v>0</v>
      </c>
      <c r="Y73" s="140">
        <v>0</v>
      </c>
      <c r="Z73" s="140">
        <v>17</v>
      </c>
      <c r="AA73" s="140">
        <v>2.7</v>
      </c>
      <c r="AB73" s="140">
        <v>0.8</v>
      </c>
      <c r="AC73" s="140">
        <v>2.7</v>
      </c>
      <c r="AD73" s="140">
        <v>7.5</v>
      </c>
      <c r="AE73" s="140">
        <v>3</v>
      </c>
      <c r="AF73" s="140">
        <v>0</v>
      </c>
      <c r="AG73" s="140">
        <v>6.1</v>
      </c>
      <c r="AH73" s="140">
        <v>0.2</v>
      </c>
      <c r="AI73" s="140">
        <v>5.6</v>
      </c>
      <c r="AJ73" s="140">
        <v>0.7</v>
      </c>
      <c r="AK73" s="140">
        <v>0.4</v>
      </c>
      <c r="AL73" s="140">
        <v>0.2</v>
      </c>
      <c r="AM73" s="140">
        <v>0</v>
      </c>
      <c r="AN73" s="140">
        <v>0</v>
      </c>
      <c r="AO73" s="140">
        <v>0</v>
      </c>
      <c r="AP73" s="140">
        <v>0</v>
      </c>
      <c r="AQ73" s="140">
        <v>73</v>
      </c>
      <c r="AR73" s="140">
        <v>227</v>
      </c>
      <c r="AS73" s="140">
        <v>217</v>
      </c>
      <c r="AT73" s="140">
        <v>120</v>
      </c>
      <c r="AU73" s="140">
        <v>0.18</v>
      </c>
      <c r="AV73" s="140">
        <v>0.6</v>
      </c>
      <c r="AW73" s="140">
        <v>2.5</v>
      </c>
      <c r="AX73" s="140">
        <v>0.03</v>
      </c>
      <c r="AY73" s="140">
        <v>0.32</v>
      </c>
      <c r="AZ73" s="140">
        <v>0.05</v>
      </c>
      <c r="BA73" s="140">
        <v>5.5</v>
      </c>
      <c r="BB73" s="140">
        <v>0.05</v>
      </c>
      <c r="BC73" s="140">
        <v>34</v>
      </c>
      <c r="BD73" s="140">
        <v>1.6</v>
      </c>
      <c r="BE73" s="140">
        <v>0</v>
      </c>
      <c r="BF73" s="140">
        <v>530</v>
      </c>
      <c r="BG73" s="140">
        <v>12</v>
      </c>
      <c r="BH73" s="140">
        <v>0.1</v>
      </c>
      <c r="BI73" s="140">
        <v>770</v>
      </c>
      <c r="BJ73" s="140">
        <v>92</v>
      </c>
      <c r="BK73" s="140">
        <v>32</v>
      </c>
      <c r="BL73" s="140">
        <v>390</v>
      </c>
      <c r="BM73" s="140">
        <v>1</v>
      </c>
      <c r="BN73" s="140">
        <v>9.1</v>
      </c>
      <c r="BO73" s="140">
        <v>3</v>
      </c>
      <c r="BP73" s="141">
        <v>0</v>
      </c>
      <c r="BQ73" s="1" t="s">
        <v>654</v>
      </c>
      <c r="BR73" s="1" t="s">
        <v>655</v>
      </c>
      <c r="BS73" s="1" t="s">
        <v>616</v>
      </c>
      <c r="BT73" s="1" t="s">
        <v>651</v>
      </c>
      <c r="BU73" s="1"/>
      <c r="BV73" s="1"/>
      <c r="BW73" s="1"/>
    </row>
    <row r="74" spans="1:75" x14ac:dyDescent="0.35">
      <c r="A74">
        <v>72</v>
      </c>
      <c r="B74" t="s">
        <v>610</v>
      </c>
      <c r="C74" s="1" t="s">
        <v>610</v>
      </c>
      <c r="D74" t="s">
        <v>146</v>
      </c>
      <c r="E74" s="1" t="s">
        <v>612</v>
      </c>
      <c r="F74" s="1" t="s">
        <v>146</v>
      </c>
      <c r="G74" s="1"/>
      <c r="H74" s="139" t="s">
        <v>656</v>
      </c>
      <c r="I74" s="140">
        <v>152</v>
      </c>
      <c r="J74" s="140" t="s">
        <v>280</v>
      </c>
      <c r="K74" s="140">
        <v>25</v>
      </c>
      <c r="L74" s="140">
        <v>103</v>
      </c>
      <c r="M74" s="140">
        <v>0.1</v>
      </c>
      <c r="N74" s="140">
        <v>0.8</v>
      </c>
      <c r="O74" s="140">
        <v>5.0999999999999996</v>
      </c>
      <c r="P74" s="140">
        <v>0</v>
      </c>
      <c r="Q74" s="140">
        <v>93.4</v>
      </c>
      <c r="R74" s="140">
        <v>0</v>
      </c>
      <c r="S74" s="140">
        <v>0.6</v>
      </c>
      <c r="T74" s="140">
        <v>5.0999999999999996</v>
      </c>
      <c r="U74" s="140">
        <v>0</v>
      </c>
      <c r="V74" s="140">
        <v>5.0999999999999996</v>
      </c>
      <c r="W74" s="140">
        <v>0</v>
      </c>
      <c r="X74" s="140">
        <v>0</v>
      </c>
      <c r="Y74" s="140">
        <v>0</v>
      </c>
      <c r="Z74" s="140">
        <v>0.1</v>
      </c>
      <c r="AA74" s="140">
        <v>0</v>
      </c>
      <c r="AB74" s="140">
        <v>0</v>
      </c>
      <c r="AC74" s="140">
        <v>0</v>
      </c>
      <c r="AD74" s="140">
        <v>0</v>
      </c>
      <c r="AE74" s="140">
        <v>0</v>
      </c>
      <c r="AF74" s="140">
        <v>0</v>
      </c>
      <c r="AG74" s="140">
        <v>0</v>
      </c>
      <c r="AH74" s="140">
        <v>0</v>
      </c>
      <c r="AI74" s="140">
        <v>0</v>
      </c>
      <c r="AJ74" s="140">
        <v>0</v>
      </c>
      <c r="AK74" s="140">
        <v>0</v>
      </c>
      <c r="AL74" s="140">
        <v>0</v>
      </c>
      <c r="AM74" s="140">
        <v>0</v>
      </c>
      <c r="AN74" s="140">
        <v>0</v>
      </c>
      <c r="AO74" s="140">
        <v>0</v>
      </c>
      <c r="AP74" s="140">
        <v>0</v>
      </c>
      <c r="AQ74" s="140">
        <v>1</v>
      </c>
      <c r="AR74" s="140">
        <v>0.9</v>
      </c>
      <c r="AS74" s="140">
        <v>0.8</v>
      </c>
      <c r="AT74" s="140">
        <v>0</v>
      </c>
      <c r="AU74" s="140">
        <v>0</v>
      </c>
      <c r="AV74" s="140">
        <v>0</v>
      </c>
      <c r="AW74" s="140">
        <v>0</v>
      </c>
      <c r="AX74" s="140">
        <v>0.04</v>
      </c>
      <c r="AY74" s="140">
        <v>0.14000000000000001</v>
      </c>
      <c r="AZ74" s="140">
        <v>0.08</v>
      </c>
      <c r="BA74" s="140">
        <v>0.26</v>
      </c>
      <c r="BB74" s="140">
        <v>0.04</v>
      </c>
      <c r="BC74" s="140">
        <v>2</v>
      </c>
      <c r="BD74" s="140">
        <v>0.18</v>
      </c>
      <c r="BE74" s="140">
        <v>0.1</v>
      </c>
      <c r="BF74" s="140">
        <v>78</v>
      </c>
      <c r="BG74" s="140">
        <v>0</v>
      </c>
      <c r="BH74" s="140">
        <v>0.1</v>
      </c>
      <c r="BI74" s="140">
        <v>103</v>
      </c>
      <c r="BJ74" s="140">
        <v>143</v>
      </c>
      <c r="BK74" s="140">
        <v>10</v>
      </c>
      <c r="BL74" s="140">
        <v>48</v>
      </c>
      <c r="BM74" s="140">
        <v>0.1</v>
      </c>
      <c r="BN74" s="140">
        <v>1.8</v>
      </c>
      <c r="BO74" s="140">
        <v>0.4</v>
      </c>
      <c r="BP74" s="141">
        <v>0</v>
      </c>
      <c r="BQ74" s="1" t="s">
        <v>657</v>
      </c>
      <c r="BR74" s="1" t="s">
        <v>658</v>
      </c>
      <c r="BS74" s="1" t="s">
        <v>616</v>
      </c>
      <c r="BT74" s="1" t="s">
        <v>659</v>
      </c>
      <c r="BU74" s="1"/>
      <c r="BV74" s="1"/>
      <c r="BW74" s="1"/>
    </row>
    <row r="75" spans="1:75" x14ac:dyDescent="0.35">
      <c r="A75">
        <v>73</v>
      </c>
      <c r="B75" t="s">
        <v>610</v>
      </c>
      <c r="C75" s="1" t="s">
        <v>610</v>
      </c>
      <c r="D75" t="s">
        <v>147</v>
      </c>
      <c r="E75" s="1" t="s">
        <v>612</v>
      </c>
      <c r="F75" s="1" t="s">
        <v>147</v>
      </c>
      <c r="G75" s="1"/>
      <c r="H75" s="139" t="s">
        <v>660</v>
      </c>
      <c r="I75" s="140">
        <v>115</v>
      </c>
      <c r="J75" s="140" t="s">
        <v>612</v>
      </c>
      <c r="K75" s="140">
        <v>136</v>
      </c>
      <c r="L75" s="140">
        <v>567</v>
      </c>
      <c r="M75" s="140">
        <v>7.6</v>
      </c>
      <c r="N75" s="140">
        <v>6.8</v>
      </c>
      <c r="O75" s="140">
        <v>10</v>
      </c>
      <c r="P75" s="140">
        <v>0</v>
      </c>
      <c r="Q75" s="140">
        <v>74</v>
      </c>
      <c r="R75" s="140">
        <v>0</v>
      </c>
      <c r="S75" s="140">
        <v>1.6</v>
      </c>
      <c r="T75" s="140">
        <v>10</v>
      </c>
      <c r="U75" s="140">
        <v>0</v>
      </c>
      <c r="V75" s="140">
        <v>10</v>
      </c>
      <c r="W75" s="140">
        <v>0</v>
      </c>
      <c r="X75" s="140">
        <v>0</v>
      </c>
      <c r="Y75" s="140">
        <v>0</v>
      </c>
      <c r="Z75" s="140">
        <v>4.9000000000000004</v>
      </c>
      <c r="AA75" s="140">
        <v>0.6</v>
      </c>
      <c r="AB75" s="140">
        <v>0.2</v>
      </c>
      <c r="AC75" s="140">
        <v>0.8</v>
      </c>
      <c r="AD75" s="140">
        <v>2.2000000000000002</v>
      </c>
      <c r="AE75" s="140">
        <v>0.8</v>
      </c>
      <c r="AF75" s="140">
        <v>0</v>
      </c>
      <c r="AG75" s="140">
        <v>2</v>
      </c>
      <c r="AH75" s="140">
        <v>0.1</v>
      </c>
      <c r="AI75" s="140">
        <v>1.7</v>
      </c>
      <c r="AJ75" s="140">
        <v>0.2</v>
      </c>
      <c r="AK75" s="140">
        <v>0.2</v>
      </c>
      <c r="AL75" s="140">
        <v>0</v>
      </c>
      <c r="AM75" s="140">
        <v>0</v>
      </c>
      <c r="AN75" s="140">
        <v>0</v>
      </c>
      <c r="AO75" s="140">
        <v>0</v>
      </c>
      <c r="AP75" s="140">
        <v>0</v>
      </c>
      <c r="AQ75" s="140">
        <v>29</v>
      </c>
      <c r="AR75" s="140">
        <v>63.3</v>
      </c>
      <c r="AS75" s="140">
        <v>61</v>
      </c>
      <c r="AT75" s="140">
        <v>28</v>
      </c>
      <c r="AU75" s="140">
        <v>0.05</v>
      </c>
      <c r="AV75" s="140">
        <v>0.2</v>
      </c>
      <c r="AW75" s="140">
        <v>0</v>
      </c>
      <c r="AX75" s="140">
        <v>0.05</v>
      </c>
      <c r="AY75" s="140">
        <v>0.32</v>
      </c>
      <c r="AZ75" s="140">
        <v>0.2</v>
      </c>
      <c r="BA75" s="140">
        <v>1.79</v>
      </c>
      <c r="BB75" s="140">
        <v>0.05</v>
      </c>
      <c r="BC75" s="140">
        <v>8</v>
      </c>
      <c r="BD75" s="140">
        <v>0.2</v>
      </c>
      <c r="BE75" s="140">
        <v>0</v>
      </c>
      <c r="BF75" s="140">
        <v>200</v>
      </c>
      <c r="BG75" s="140">
        <v>35</v>
      </c>
      <c r="BH75" s="140">
        <v>0.2</v>
      </c>
      <c r="BI75" s="140">
        <v>260</v>
      </c>
      <c r="BJ75" s="140">
        <v>305</v>
      </c>
      <c r="BK75" s="140">
        <v>24</v>
      </c>
      <c r="BL75" s="140">
        <v>106</v>
      </c>
      <c r="BM75" s="140">
        <v>0.3</v>
      </c>
      <c r="BN75" s="140">
        <v>3</v>
      </c>
      <c r="BO75" s="140">
        <v>0.8</v>
      </c>
      <c r="BP75" s="141">
        <v>0</v>
      </c>
      <c r="BQ75" s="1" t="s">
        <v>661</v>
      </c>
      <c r="BR75" s="1" t="s">
        <v>662</v>
      </c>
      <c r="BS75" s="1" t="s">
        <v>616</v>
      </c>
      <c r="BT75" s="1" t="s">
        <v>663</v>
      </c>
      <c r="BU75" s="1"/>
      <c r="BV75" s="1"/>
      <c r="BW75" s="1"/>
    </row>
    <row r="76" spans="1:75" x14ac:dyDescent="0.35">
      <c r="A76">
        <v>74</v>
      </c>
      <c r="B76" t="s">
        <v>610</v>
      </c>
      <c r="C76" s="1" t="s">
        <v>610</v>
      </c>
      <c r="D76" t="s">
        <v>148</v>
      </c>
      <c r="E76" s="1" t="s">
        <v>612</v>
      </c>
      <c r="F76" s="1" t="s">
        <v>148</v>
      </c>
      <c r="G76" s="1"/>
      <c r="H76" s="139" t="s">
        <v>664</v>
      </c>
      <c r="I76" s="140">
        <v>118</v>
      </c>
      <c r="J76" s="140" t="s">
        <v>522</v>
      </c>
      <c r="K76" s="140">
        <v>365</v>
      </c>
      <c r="L76" s="140">
        <v>1527</v>
      </c>
      <c r="M76" s="140">
        <v>0.8</v>
      </c>
      <c r="N76" s="140">
        <v>36.200000000000003</v>
      </c>
      <c r="O76" s="140">
        <v>52</v>
      </c>
      <c r="P76" s="140">
        <v>0</v>
      </c>
      <c r="Q76" s="140">
        <v>3.2</v>
      </c>
      <c r="R76" s="140">
        <v>0</v>
      </c>
      <c r="S76" s="140">
        <v>7.9</v>
      </c>
      <c r="T76" s="140">
        <v>51</v>
      </c>
      <c r="U76" s="140">
        <v>0</v>
      </c>
      <c r="V76" s="140">
        <v>51</v>
      </c>
      <c r="W76" s="140">
        <v>0</v>
      </c>
      <c r="X76" s="140">
        <v>0</v>
      </c>
      <c r="Y76" s="140">
        <v>0</v>
      </c>
      <c r="Z76" s="140">
        <v>0.5</v>
      </c>
      <c r="AA76" s="140">
        <v>0.1</v>
      </c>
      <c r="AB76" s="140">
        <v>0</v>
      </c>
      <c r="AC76" s="140">
        <v>0.1</v>
      </c>
      <c r="AD76" s="140">
        <v>0.2</v>
      </c>
      <c r="AE76" s="140">
        <v>0.1</v>
      </c>
      <c r="AF76" s="140">
        <v>0</v>
      </c>
      <c r="AG76" s="140">
        <v>0.2</v>
      </c>
      <c r="AH76" s="140">
        <v>0</v>
      </c>
      <c r="AI76" s="140">
        <v>0.2</v>
      </c>
      <c r="AJ76" s="140">
        <v>0</v>
      </c>
      <c r="AK76" s="140">
        <v>0</v>
      </c>
      <c r="AL76" s="140">
        <v>0</v>
      </c>
      <c r="AM76" s="140">
        <v>0</v>
      </c>
      <c r="AN76" s="140">
        <v>0</v>
      </c>
      <c r="AO76" s="140">
        <v>0</v>
      </c>
      <c r="AP76" s="140">
        <v>0</v>
      </c>
      <c r="AQ76" s="140">
        <v>20</v>
      </c>
      <c r="AR76" s="140">
        <v>6.7</v>
      </c>
      <c r="AS76" s="140">
        <v>6</v>
      </c>
      <c r="AT76" s="140">
        <v>1</v>
      </c>
      <c r="AU76" s="140">
        <v>0</v>
      </c>
      <c r="AV76" s="140">
        <v>0</v>
      </c>
      <c r="AW76" s="140">
        <v>0</v>
      </c>
      <c r="AX76" s="140">
        <v>0.42</v>
      </c>
      <c r="AY76" s="140">
        <v>1.55</v>
      </c>
      <c r="AZ76" s="140">
        <v>0.95</v>
      </c>
      <c r="BA76" s="140">
        <v>9.39</v>
      </c>
      <c r="BB76" s="140">
        <v>0.36</v>
      </c>
      <c r="BC76" s="140">
        <v>50</v>
      </c>
      <c r="BD76" s="140">
        <v>4.7</v>
      </c>
      <c r="BE76" s="140">
        <v>0</v>
      </c>
      <c r="BF76" s="140">
        <v>968</v>
      </c>
      <c r="BG76" s="140">
        <v>150</v>
      </c>
      <c r="BH76" s="140">
        <v>0.3</v>
      </c>
      <c r="BI76" s="140">
        <v>1257</v>
      </c>
      <c r="BJ76" s="140">
        <v>1794</v>
      </c>
      <c r="BK76" s="140">
        <v>110</v>
      </c>
      <c r="BL76" s="140">
        <v>535</v>
      </c>
      <c r="BM76" s="140">
        <v>1.3</v>
      </c>
      <c r="BN76" s="140">
        <v>10</v>
      </c>
      <c r="BO76" s="140">
        <v>4.0999999999999996</v>
      </c>
      <c r="BP76" s="141">
        <v>0</v>
      </c>
      <c r="BQ76" s="1" t="s">
        <v>665</v>
      </c>
      <c r="BR76" s="1" t="s">
        <v>666</v>
      </c>
      <c r="BS76" s="1" t="s">
        <v>616</v>
      </c>
      <c r="BT76" s="1" t="s">
        <v>663</v>
      </c>
      <c r="BU76" s="1"/>
      <c r="BV76" s="1"/>
      <c r="BW76" s="1"/>
    </row>
    <row r="77" spans="1:75" x14ac:dyDescent="0.35">
      <c r="A77">
        <v>75</v>
      </c>
      <c r="B77" t="s">
        <v>610</v>
      </c>
      <c r="C77" s="1" t="s">
        <v>610</v>
      </c>
      <c r="D77" t="s">
        <v>149</v>
      </c>
      <c r="E77" s="1" t="s">
        <v>612</v>
      </c>
      <c r="F77" s="1" t="s">
        <v>149</v>
      </c>
      <c r="G77" s="1"/>
      <c r="H77" s="139" t="s">
        <v>664</v>
      </c>
      <c r="I77" s="140">
        <v>118</v>
      </c>
      <c r="J77" s="140" t="s">
        <v>522</v>
      </c>
      <c r="K77" s="140">
        <v>365</v>
      </c>
      <c r="L77" s="140">
        <v>1527</v>
      </c>
      <c r="M77" s="140">
        <v>0.8</v>
      </c>
      <c r="N77" s="140">
        <v>36.200000000000003</v>
      </c>
      <c r="O77" s="140">
        <v>52</v>
      </c>
      <c r="P77" s="140">
        <v>0</v>
      </c>
      <c r="Q77" s="140">
        <v>3.2</v>
      </c>
      <c r="R77" s="140">
        <v>0</v>
      </c>
      <c r="S77" s="140">
        <v>7.9</v>
      </c>
      <c r="T77" s="140">
        <v>51</v>
      </c>
      <c r="U77" s="140">
        <v>0</v>
      </c>
      <c r="V77" s="140">
        <v>51</v>
      </c>
      <c r="W77" s="140">
        <v>0</v>
      </c>
      <c r="X77" s="140">
        <v>0</v>
      </c>
      <c r="Y77" s="140">
        <v>0</v>
      </c>
      <c r="Z77" s="140">
        <v>0.5</v>
      </c>
      <c r="AA77" s="140">
        <v>0.1</v>
      </c>
      <c r="AB77" s="140">
        <v>0</v>
      </c>
      <c r="AC77" s="140">
        <v>0.1</v>
      </c>
      <c r="AD77" s="140">
        <v>0.2</v>
      </c>
      <c r="AE77" s="140">
        <v>0.1</v>
      </c>
      <c r="AF77" s="140">
        <v>0</v>
      </c>
      <c r="AG77" s="140">
        <v>0.2</v>
      </c>
      <c r="AH77" s="140">
        <v>0</v>
      </c>
      <c r="AI77" s="140">
        <v>0.2</v>
      </c>
      <c r="AJ77" s="140">
        <v>0</v>
      </c>
      <c r="AK77" s="140">
        <v>0</v>
      </c>
      <c r="AL77" s="140">
        <v>0</v>
      </c>
      <c r="AM77" s="140">
        <v>0</v>
      </c>
      <c r="AN77" s="140">
        <v>0</v>
      </c>
      <c r="AO77" s="140">
        <v>0</v>
      </c>
      <c r="AP77" s="140">
        <v>0</v>
      </c>
      <c r="AQ77" s="140">
        <v>20</v>
      </c>
      <c r="AR77" s="140">
        <v>6.7</v>
      </c>
      <c r="AS77" s="140">
        <v>6</v>
      </c>
      <c r="AT77" s="140">
        <v>1</v>
      </c>
      <c r="AU77" s="140">
        <v>0</v>
      </c>
      <c r="AV77" s="140">
        <v>0</v>
      </c>
      <c r="AW77" s="140">
        <v>0</v>
      </c>
      <c r="AX77" s="140">
        <v>0.42</v>
      </c>
      <c r="AY77" s="140">
        <v>1.55</v>
      </c>
      <c r="AZ77" s="140">
        <v>0.95</v>
      </c>
      <c r="BA77" s="140">
        <v>9.39</v>
      </c>
      <c r="BB77" s="140">
        <v>0.36</v>
      </c>
      <c r="BC77" s="140">
        <v>50</v>
      </c>
      <c r="BD77" s="140">
        <v>4.7</v>
      </c>
      <c r="BE77" s="140">
        <v>0</v>
      </c>
      <c r="BF77" s="140">
        <v>968</v>
      </c>
      <c r="BG77" s="140">
        <v>150</v>
      </c>
      <c r="BH77" s="140">
        <v>0.3</v>
      </c>
      <c r="BI77" s="140">
        <v>1257</v>
      </c>
      <c r="BJ77" s="140">
        <v>1794</v>
      </c>
      <c r="BK77" s="140">
        <v>110</v>
      </c>
      <c r="BL77" s="140">
        <v>535</v>
      </c>
      <c r="BM77" s="140">
        <v>1.3</v>
      </c>
      <c r="BN77" s="140">
        <v>10</v>
      </c>
      <c r="BO77" s="140">
        <v>4.0999999999999996</v>
      </c>
      <c r="BP77" s="141">
        <v>0</v>
      </c>
      <c r="BQ77" s="1" t="s">
        <v>667</v>
      </c>
      <c r="BR77" s="1" t="s">
        <v>668</v>
      </c>
      <c r="BS77" s="1" t="s">
        <v>616</v>
      </c>
      <c r="BT77" s="1" t="s">
        <v>663</v>
      </c>
      <c r="BU77" s="1"/>
      <c r="BV77" s="1"/>
      <c r="BW77" s="1"/>
    </row>
    <row r="78" spans="1:75" x14ac:dyDescent="0.35">
      <c r="A78">
        <v>76</v>
      </c>
      <c r="B78" t="s">
        <v>610</v>
      </c>
      <c r="C78" s="1" t="s">
        <v>610</v>
      </c>
      <c r="D78" t="s">
        <v>150</v>
      </c>
      <c r="E78" s="1" t="s">
        <v>612</v>
      </c>
      <c r="F78" s="1" t="s">
        <v>150</v>
      </c>
      <c r="G78" s="1"/>
      <c r="H78" s="139" t="s">
        <v>660</v>
      </c>
      <c r="I78" s="140">
        <v>115</v>
      </c>
      <c r="J78" s="140" t="s">
        <v>612</v>
      </c>
      <c r="K78" s="140">
        <v>136</v>
      </c>
      <c r="L78" s="140">
        <v>567</v>
      </c>
      <c r="M78" s="140">
        <v>7.6</v>
      </c>
      <c r="N78" s="140">
        <v>6.8</v>
      </c>
      <c r="O78" s="140">
        <v>10</v>
      </c>
      <c r="P78" s="140">
        <v>0</v>
      </c>
      <c r="Q78" s="140">
        <v>74</v>
      </c>
      <c r="R78" s="140">
        <v>0</v>
      </c>
      <c r="S78" s="140">
        <v>1.6</v>
      </c>
      <c r="T78" s="140">
        <v>10</v>
      </c>
      <c r="U78" s="140">
        <v>0</v>
      </c>
      <c r="V78" s="140">
        <v>10</v>
      </c>
      <c r="W78" s="140">
        <v>0</v>
      </c>
      <c r="X78" s="140">
        <v>0</v>
      </c>
      <c r="Y78" s="140">
        <v>0</v>
      </c>
      <c r="Z78" s="140">
        <v>4.9000000000000004</v>
      </c>
      <c r="AA78" s="140">
        <v>0.6</v>
      </c>
      <c r="AB78" s="140">
        <v>0.2</v>
      </c>
      <c r="AC78" s="140">
        <v>0.8</v>
      </c>
      <c r="AD78" s="140">
        <v>2.2000000000000002</v>
      </c>
      <c r="AE78" s="140">
        <v>0.8</v>
      </c>
      <c r="AF78" s="140">
        <v>0</v>
      </c>
      <c r="AG78" s="140">
        <v>2</v>
      </c>
      <c r="AH78" s="140">
        <v>0.1</v>
      </c>
      <c r="AI78" s="140">
        <v>1.7</v>
      </c>
      <c r="AJ78" s="140">
        <v>0.2</v>
      </c>
      <c r="AK78" s="140">
        <v>0.2</v>
      </c>
      <c r="AL78" s="140">
        <v>0</v>
      </c>
      <c r="AM78" s="140">
        <v>0</v>
      </c>
      <c r="AN78" s="140">
        <v>0</v>
      </c>
      <c r="AO78" s="140">
        <v>0</v>
      </c>
      <c r="AP78" s="140">
        <v>0</v>
      </c>
      <c r="AQ78" s="140">
        <v>29</v>
      </c>
      <c r="AR78" s="140">
        <v>63.3</v>
      </c>
      <c r="AS78" s="140">
        <v>61</v>
      </c>
      <c r="AT78" s="140">
        <v>28</v>
      </c>
      <c r="AU78" s="140">
        <v>0.05</v>
      </c>
      <c r="AV78" s="140">
        <v>0.2</v>
      </c>
      <c r="AW78" s="140">
        <v>0</v>
      </c>
      <c r="AX78" s="140">
        <v>0.05</v>
      </c>
      <c r="AY78" s="140">
        <v>0.32</v>
      </c>
      <c r="AZ78" s="140">
        <v>0.2</v>
      </c>
      <c r="BA78" s="140">
        <v>1.79</v>
      </c>
      <c r="BB78" s="140">
        <v>0.05</v>
      </c>
      <c r="BC78" s="140">
        <v>8</v>
      </c>
      <c r="BD78" s="140">
        <v>0.2</v>
      </c>
      <c r="BE78" s="140">
        <v>0</v>
      </c>
      <c r="BF78" s="140">
        <v>200</v>
      </c>
      <c r="BG78" s="140">
        <v>35</v>
      </c>
      <c r="BH78" s="140">
        <v>0.2</v>
      </c>
      <c r="BI78" s="140">
        <v>260</v>
      </c>
      <c r="BJ78" s="140">
        <v>305</v>
      </c>
      <c r="BK78" s="140">
        <v>24</v>
      </c>
      <c r="BL78" s="140">
        <v>106</v>
      </c>
      <c r="BM78" s="140">
        <v>0.3</v>
      </c>
      <c r="BN78" s="140">
        <v>3</v>
      </c>
      <c r="BO78" s="140">
        <v>0.8</v>
      </c>
      <c r="BP78" s="141">
        <v>0</v>
      </c>
      <c r="BQ78" s="1" t="s">
        <v>669</v>
      </c>
      <c r="BR78" s="1" t="s">
        <v>670</v>
      </c>
      <c r="BS78" s="1" t="s">
        <v>616</v>
      </c>
      <c r="BT78" s="1" t="s">
        <v>663</v>
      </c>
      <c r="BU78" s="1"/>
      <c r="BV78" s="1"/>
      <c r="BW78" s="1"/>
    </row>
    <row r="79" spans="1:75" x14ac:dyDescent="0.35">
      <c r="A79">
        <v>77</v>
      </c>
      <c r="B79" t="s">
        <v>610</v>
      </c>
      <c r="C79" s="1" t="s">
        <v>610</v>
      </c>
      <c r="D79" t="s">
        <v>151</v>
      </c>
      <c r="E79" s="1" t="s">
        <v>612</v>
      </c>
      <c r="F79" s="1" t="s">
        <v>151</v>
      </c>
      <c r="G79" s="1"/>
      <c r="H79" s="139" t="s">
        <v>671</v>
      </c>
      <c r="I79" s="140">
        <v>1691</v>
      </c>
      <c r="J79" s="140" t="s">
        <v>672</v>
      </c>
      <c r="K79" s="140">
        <v>193</v>
      </c>
      <c r="L79" s="140">
        <v>807</v>
      </c>
      <c r="M79" s="140">
        <v>9.6999999999999993</v>
      </c>
      <c r="N79" s="140">
        <v>3.3</v>
      </c>
      <c r="O79" s="140">
        <v>23.1</v>
      </c>
      <c r="P79" s="140">
        <v>0</v>
      </c>
      <c r="Q79" s="140">
        <v>63.2</v>
      </c>
      <c r="R79" s="140">
        <v>0</v>
      </c>
      <c r="S79" s="140">
        <v>0.7</v>
      </c>
      <c r="T79" s="140">
        <v>16.5</v>
      </c>
      <c r="U79" s="140">
        <v>3.3</v>
      </c>
      <c r="V79" s="140">
        <v>13.2</v>
      </c>
      <c r="W79" s="140">
        <v>12</v>
      </c>
      <c r="X79" s="140">
        <v>12</v>
      </c>
      <c r="Y79" s="140">
        <v>0</v>
      </c>
      <c r="Z79" s="140">
        <v>2.9</v>
      </c>
      <c r="AA79" s="140">
        <v>0.1</v>
      </c>
      <c r="AB79" s="140">
        <v>0.2</v>
      </c>
      <c r="AC79" s="140">
        <v>0.1</v>
      </c>
      <c r="AD79" s="140">
        <v>1.2</v>
      </c>
      <c r="AE79" s="140">
        <v>1.2</v>
      </c>
      <c r="AF79" s="140">
        <v>0</v>
      </c>
      <c r="AG79" s="140">
        <v>4.3</v>
      </c>
      <c r="AH79" s="140">
        <v>0</v>
      </c>
      <c r="AI79" s="140">
        <v>4.3</v>
      </c>
      <c r="AJ79" s="140">
        <v>1.9</v>
      </c>
      <c r="AK79" s="140">
        <v>1.8</v>
      </c>
      <c r="AL79" s="140">
        <v>0.1</v>
      </c>
      <c r="AM79" s="140">
        <v>0</v>
      </c>
      <c r="AN79" s="140">
        <v>0</v>
      </c>
      <c r="AO79" s="140">
        <v>0</v>
      </c>
      <c r="AP79" s="140">
        <v>0</v>
      </c>
      <c r="AQ79" s="140">
        <v>2</v>
      </c>
      <c r="AR79" s="140">
        <v>2</v>
      </c>
      <c r="AS79" s="140">
        <v>2</v>
      </c>
      <c r="AT79" s="140">
        <v>0</v>
      </c>
      <c r="AU79" s="140">
        <v>0</v>
      </c>
      <c r="AV79" s="140">
        <v>2</v>
      </c>
      <c r="AW79" s="140">
        <v>0</v>
      </c>
      <c r="AX79" s="140">
        <v>0.03</v>
      </c>
      <c r="AY79" s="140">
        <v>0.15</v>
      </c>
      <c r="AZ79" s="140">
        <v>0.1</v>
      </c>
      <c r="BA79" s="140">
        <v>0.87</v>
      </c>
      <c r="BB79" s="140">
        <v>0.05</v>
      </c>
      <c r="BC79" s="140">
        <v>2</v>
      </c>
      <c r="BD79" s="140">
        <v>0.5</v>
      </c>
      <c r="BE79" s="140">
        <v>0</v>
      </c>
      <c r="BF79" s="140">
        <v>84</v>
      </c>
      <c r="BG79" s="140">
        <v>10.6</v>
      </c>
      <c r="BH79" s="140">
        <v>0.1</v>
      </c>
      <c r="BI79" s="140">
        <v>101</v>
      </c>
      <c r="BJ79" s="140">
        <v>146</v>
      </c>
      <c r="BK79" s="140">
        <v>14</v>
      </c>
      <c r="BL79" s="140">
        <v>48</v>
      </c>
      <c r="BM79" s="140">
        <v>0.1</v>
      </c>
      <c r="BN79" s="140">
        <v>0.1</v>
      </c>
      <c r="BO79" s="140">
        <v>0.5</v>
      </c>
      <c r="BP79" s="141">
        <v>0</v>
      </c>
      <c r="BQ79" s="1" t="s">
        <v>673</v>
      </c>
      <c r="BR79" s="1" t="s">
        <v>674</v>
      </c>
      <c r="BS79" s="1" t="s">
        <v>675</v>
      </c>
      <c r="BT79" s="1" t="s">
        <v>676</v>
      </c>
      <c r="BU79" s="1"/>
      <c r="BV79" s="1"/>
      <c r="BW79" s="1"/>
    </row>
    <row r="80" spans="1:75" x14ac:dyDescent="0.35">
      <c r="A80">
        <v>78</v>
      </c>
      <c r="B80" t="s">
        <v>153</v>
      </c>
      <c r="C80" s="1" t="s">
        <v>153</v>
      </c>
      <c r="D80" t="s">
        <v>158</v>
      </c>
      <c r="E80" s="1" t="s">
        <v>677</v>
      </c>
      <c r="F80" s="1" t="s">
        <v>678</v>
      </c>
      <c r="G80" s="1">
        <v>2731</v>
      </c>
      <c r="H80" s="1" t="s">
        <v>679</v>
      </c>
      <c r="I80" s="1">
        <v>0</v>
      </c>
      <c r="J80" s="140" t="s">
        <v>677</v>
      </c>
      <c r="K80" s="1">
        <v>163.7945205</v>
      </c>
      <c r="L80" s="1">
        <v>684.33789950000005</v>
      </c>
      <c r="M80" s="1">
        <v>9.4050228310000001</v>
      </c>
      <c r="N80" s="1">
        <v>20.456255710000001</v>
      </c>
      <c r="O80" s="1">
        <v>0</v>
      </c>
      <c r="P80" s="1">
        <v>0</v>
      </c>
      <c r="Q80" s="1">
        <v>69.596118720000007</v>
      </c>
      <c r="R80" s="1">
        <v>0</v>
      </c>
      <c r="S80" s="1">
        <v>1.237214612</v>
      </c>
      <c r="T80" s="1">
        <v>0</v>
      </c>
      <c r="U80" s="1">
        <v>0</v>
      </c>
      <c r="V80" s="1">
        <v>0</v>
      </c>
      <c r="W80" s="1">
        <v>0</v>
      </c>
      <c r="X80" s="1">
        <v>0</v>
      </c>
      <c r="Y80" s="1">
        <v>0</v>
      </c>
      <c r="Z80" s="1">
        <v>4.1648401829999999</v>
      </c>
      <c r="AA80" s="1">
        <v>0</v>
      </c>
      <c r="AB80" s="1">
        <v>5.3424659999999997E-3</v>
      </c>
      <c r="AC80" s="1">
        <v>0.25744292200000002</v>
      </c>
      <c r="AD80" s="1">
        <v>2.1994063929999998</v>
      </c>
      <c r="AE80" s="1">
        <v>1.362739726</v>
      </c>
      <c r="AF80" s="1">
        <v>1.4885845E-2</v>
      </c>
      <c r="AG80" s="1">
        <v>4.1719178079999999</v>
      </c>
      <c r="AH80" s="1">
        <v>0.361141553</v>
      </c>
      <c r="AI80" s="1">
        <v>3.6271689500000002</v>
      </c>
      <c r="AJ80" s="1">
        <v>0.43191780800000001</v>
      </c>
      <c r="AK80" s="1">
        <v>0.27534246600000001</v>
      </c>
      <c r="AL80" s="1">
        <v>6.5114155000000007E-2</v>
      </c>
      <c r="AM80" s="1">
        <v>3.3424658000000003E-2</v>
      </c>
      <c r="AN80" s="1">
        <v>7.6712330000000004E-3</v>
      </c>
      <c r="AO80" s="1">
        <v>1.7168949999999999E-2</v>
      </c>
      <c r="AP80" s="1">
        <v>0</v>
      </c>
      <c r="AQ80" s="1">
        <v>58.67511416</v>
      </c>
      <c r="AR80" s="1">
        <v>7.8831050219999996</v>
      </c>
      <c r="AS80" s="1">
        <v>7.8831050229999997</v>
      </c>
      <c r="AT80" s="1">
        <v>23.059360730000002</v>
      </c>
      <c r="AU80" s="1">
        <v>0.25726027400000001</v>
      </c>
      <c r="AV80" s="1">
        <v>0.525936073</v>
      </c>
      <c r="AW80" s="1">
        <v>6.5535947710000002</v>
      </c>
      <c r="AX80" s="1">
        <v>6.9543379000000002E-2</v>
      </c>
      <c r="AY80" s="1">
        <v>0.18735159800000001</v>
      </c>
      <c r="AZ80" s="1">
        <v>4.7813698630000001</v>
      </c>
      <c r="BA80" s="1">
        <v>8.5202283110000003</v>
      </c>
      <c r="BB80" s="1">
        <v>0.35347032</v>
      </c>
      <c r="BC80" s="1">
        <v>6.3255707760000002</v>
      </c>
      <c r="BD80" s="1">
        <v>1.3892237439999999</v>
      </c>
      <c r="BE80" s="1">
        <v>0</v>
      </c>
      <c r="BF80" s="1">
        <v>174.4109589</v>
      </c>
      <c r="BG80" s="1">
        <v>2.514035088</v>
      </c>
      <c r="BH80" s="1">
        <v>2.2243379000000001</v>
      </c>
      <c r="BI80" s="1">
        <v>5.9488584470000001</v>
      </c>
      <c r="BJ80" s="1">
        <v>303.40639270000003</v>
      </c>
      <c r="BK80" s="1">
        <v>21.1369863</v>
      </c>
      <c r="BL80" s="1">
        <v>128.6849315</v>
      </c>
      <c r="BM80" s="1">
        <v>0.32296803699999999</v>
      </c>
      <c r="BN80" s="1">
        <v>6.7451598170000002</v>
      </c>
      <c r="BO80" s="1">
        <v>4.751917808</v>
      </c>
      <c r="BP80" s="1">
        <v>7.4977168949999999</v>
      </c>
      <c r="BQ80" s="1" t="s">
        <v>680</v>
      </c>
      <c r="BR80" s="1" t="s">
        <v>681</v>
      </c>
      <c r="BS80" s="1" t="s">
        <v>682</v>
      </c>
      <c r="BT80" s="1" t="s">
        <v>683</v>
      </c>
      <c r="BU80" s="1"/>
      <c r="BV80" s="1"/>
      <c r="BW80" s="1"/>
    </row>
    <row r="81" spans="1:81" x14ac:dyDescent="0.35">
      <c r="A81">
        <v>79</v>
      </c>
      <c r="B81" t="s">
        <v>153</v>
      </c>
      <c r="C81" s="1" t="s">
        <v>153</v>
      </c>
      <c r="D81" t="s">
        <v>684</v>
      </c>
      <c r="E81" s="1" t="s">
        <v>677</v>
      </c>
      <c r="F81" s="1" t="s">
        <v>685</v>
      </c>
      <c r="G81" s="1">
        <v>2732</v>
      </c>
      <c r="H81" s="139" t="s">
        <v>686</v>
      </c>
      <c r="I81" s="140">
        <v>921</v>
      </c>
      <c r="J81" s="140" t="s">
        <v>677</v>
      </c>
      <c r="K81" s="140">
        <v>230</v>
      </c>
      <c r="L81" s="140">
        <v>963</v>
      </c>
      <c r="M81" s="140">
        <v>17.3</v>
      </c>
      <c r="N81" s="140">
        <v>19</v>
      </c>
      <c r="O81" s="140">
        <v>0</v>
      </c>
      <c r="P81" s="140">
        <v>0</v>
      </c>
      <c r="Q81" s="140">
        <v>62.4</v>
      </c>
      <c r="R81" s="140">
        <v>0</v>
      </c>
      <c r="S81" s="140">
        <v>0.8</v>
      </c>
      <c r="T81" s="140">
        <v>0</v>
      </c>
      <c r="U81" s="140">
        <v>0</v>
      </c>
      <c r="V81" s="140">
        <v>0</v>
      </c>
      <c r="W81" s="140">
        <v>0</v>
      </c>
      <c r="X81" s="140">
        <v>0</v>
      </c>
      <c r="Y81" s="140">
        <v>0</v>
      </c>
      <c r="Z81" s="140">
        <v>7.9</v>
      </c>
      <c r="AA81" s="140">
        <v>0</v>
      </c>
      <c r="AB81" s="140">
        <v>0</v>
      </c>
      <c r="AC81" s="140">
        <v>0.7</v>
      </c>
      <c r="AD81" s="140">
        <v>3.7</v>
      </c>
      <c r="AE81" s="140">
        <v>2.6</v>
      </c>
      <c r="AF81" s="140">
        <v>0</v>
      </c>
      <c r="AG81" s="140">
        <v>6.7</v>
      </c>
      <c r="AH81" s="140">
        <v>0.4</v>
      </c>
      <c r="AI81" s="140">
        <v>6.1</v>
      </c>
      <c r="AJ81" s="140">
        <v>0.9</v>
      </c>
      <c r="AK81" s="140">
        <v>0.6</v>
      </c>
      <c r="AL81" s="140">
        <v>0.2</v>
      </c>
      <c r="AM81" s="140">
        <v>0</v>
      </c>
      <c r="AN81" s="140">
        <v>0</v>
      </c>
      <c r="AO81" s="140">
        <v>0</v>
      </c>
      <c r="AP81" s="140">
        <v>0</v>
      </c>
      <c r="AQ81" s="140">
        <v>69.900000000000006</v>
      </c>
      <c r="AR81" s="140">
        <v>20.2</v>
      </c>
      <c r="AS81" s="140">
        <v>20.2</v>
      </c>
      <c r="AT81" s="140">
        <v>0</v>
      </c>
      <c r="AU81" s="140">
        <v>0</v>
      </c>
      <c r="AV81" s="140">
        <v>0.4</v>
      </c>
      <c r="AW81" s="140">
        <v>14.5</v>
      </c>
      <c r="AX81" s="140">
        <v>0.17</v>
      </c>
      <c r="AY81" s="140">
        <v>0.21</v>
      </c>
      <c r="AZ81" s="140">
        <v>5.93</v>
      </c>
      <c r="BA81" s="140">
        <v>9.4</v>
      </c>
      <c r="BB81" s="140">
        <v>0.28999999999999998</v>
      </c>
      <c r="BC81" s="140">
        <v>1</v>
      </c>
      <c r="BD81" s="140">
        <v>0.88</v>
      </c>
      <c r="BE81" s="140">
        <v>0</v>
      </c>
      <c r="BF81" s="140">
        <v>170</v>
      </c>
      <c r="BG81" s="140">
        <v>4.5999999999999996</v>
      </c>
      <c r="BH81" s="140">
        <v>1.5</v>
      </c>
      <c r="BI81" s="140">
        <v>12</v>
      </c>
      <c r="BJ81" s="140">
        <v>260</v>
      </c>
      <c r="BK81" s="140">
        <v>21</v>
      </c>
      <c r="BL81" s="140">
        <v>72</v>
      </c>
      <c r="BM81" s="140">
        <v>0.2</v>
      </c>
      <c r="BN81" s="140">
        <v>4.5999999999999996</v>
      </c>
      <c r="BO81" s="140">
        <v>2.1</v>
      </c>
      <c r="BP81" s="141">
        <v>30</v>
      </c>
      <c r="BQ81" s="1" t="s">
        <v>687</v>
      </c>
      <c r="BR81" s="1" t="s">
        <v>688</v>
      </c>
      <c r="BS81" s="1" t="s">
        <v>682</v>
      </c>
      <c r="BT81" s="1" t="s">
        <v>683</v>
      </c>
      <c r="BU81" s="1"/>
      <c r="BV81" s="1"/>
      <c r="BW81" s="1"/>
    </row>
    <row r="82" spans="1:81" x14ac:dyDescent="0.35">
      <c r="A82">
        <v>80</v>
      </c>
      <c r="B82" t="s">
        <v>153</v>
      </c>
      <c r="C82" s="1" t="s">
        <v>153</v>
      </c>
      <c r="D82" t="s">
        <v>161</v>
      </c>
      <c r="E82" s="1" t="s">
        <v>677</v>
      </c>
      <c r="F82" s="1" t="s">
        <v>689</v>
      </c>
      <c r="G82" s="1">
        <v>2733</v>
      </c>
      <c r="H82" s="1" t="s">
        <v>690</v>
      </c>
      <c r="I82" s="1">
        <v>0</v>
      </c>
      <c r="J82" s="1" t="s">
        <v>677</v>
      </c>
      <c r="K82" s="1">
        <v>154.6237624</v>
      </c>
      <c r="L82" s="1">
        <v>647.02970300000004</v>
      </c>
      <c r="M82" s="1">
        <v>8.6740594059999996</v>
      </c>
      <c r="N82" s="1">
        <v>19.182772279999998</v>
      </c>
      <c r="O82" s="1">
        <v>0</v>
      </c>
      <c r="P82" s="1">
        <v>0</v>
      </c>
      <c r="Q82" s="1">
        <v>71.050891089999993</v>
      </c>
      <c r="R82" s="1">
        <v>0</v>
      </c>
      <c r="S82" s="1">
        <v>1.0922772279999999</v>
      </c>
      <c r="T82" s="140">
        <v>0</v>
      </c>
      <c r="U82" s="140">
        <v>0</v>
      </c>
      <c r="V82" s="140">
        <v>0</v>
      </c>
      <c r="W82" s="140">
        <v>0</v>
      </c>
      <c r="X82" s="140">
        <v>0</v>
      </c>
      <c r="Y82" s="140">
        <v>0</v>
      </c>
      <c r="Z82" s="1">
        <v>3.7056435639999998</v>
      </c>
      <c r="AA82" s="1">
        <v>6.8316829999999999E-3</v>
      </c>
      <c r="AB82" s="1">
        <v>6.8316829999999999E-3</v>
      </c>
      <c r="AC82" s="1">
        <v>0.153960396</v>
      </c>
      <c r="AD82" s="1">
        <v>2.2070297029999999</v>
      </c>
      <c r="AE82" s="1">
        <v>1.2858415839999999</v>
      </c>
      <c r="AF82" s="1">
        <v>2.1584157999999999E-2</v>
      </c>
      <c r="AG82" s="1">
        <v>3.5844554460000002</v>
      </c>
      <c r="AH82" s="1">
        <v>0.28970297</v>
      </c>
      <c r="AI82" s="1">
        <v>3.1700990099999999</v>
      </c>
      <c r="AJ82" s="1">
        <v>0.94871287100000001</v>
      </c>
      <c r="AK82" s="1">
        <v>0.73841584199999999</v>
      </c>
      <c r="AL82" s="1">
        <v>4.1188119000000002E-2</v>
      </c>
      <c r="AM82" s="1">
        <v>2.4554454999999999E-2</v>
      </c>
      <c r="AN82" s="1">
        <v>6.8316829999999999E-3</v>
      </c>
      <c r="AO82" s="1">
        <v>2.2673267E-2</v>
      </c>
      <c r="AP82" s="1">
        <v>3.4752474999999998E-2</v>
      </c>
      <c r="AQ82" s="1">
        <v>57</v>
      </c>
      <c r="AR82" s="1">
        <v>9</v>
      </c>
      <c r="AS82" s="1">
        <v>9</v>
      </c>
      <c r="AT82" s="1">
        <v>0</v>
      </c>
      <c r="AU82" s="1">
        <v>0.25726027400000001</v>
      </c>
      <c r="AV82" s="1">
        <v>0.525936073</v>
      </c>
      <c r="AW82" s="1">
        <v>6.5535947710000002</v>
      </c>
      <c r="AX82" s="1">
        <v>0.79</v>
      </c>
      <c r="AY82" s="1">
        <v>0.27564356400000001</v>
      </c>
      <c r="AZ82" s="1">
        <v>6.7424752479999999</v>
      </c>
      <c r="BA82" s="1">
        <v>10.25841584</v>
      </c>
      <c r="BB82" s="1">
        <v>0.485940594</v>
      </c>
      <c r="BC82" s="1">
        <v>3.6564356440000001</v>
      </c>
      <c r="BD82" s="1">
        <v>0.67118811899999997</v>
      </c>
      <c r="BE82" s="1">
        <v>0</v>
      </c>
      <c r="BF82" s="1">
        <v>174.4109589</v>
      </c>
      <c r="BG82" s="1">
        <v>2.514035088</v>
      </c>
      <c r="BH82" s="1">
        <v>2.2243379000000001</v>
      </c>
      <c r="BI82" s="1">
        <v>5.9488584470000001</v>
      </c>
      <c r="BJ82" s="1">
        <v>303.40639270000003</v>
      </c>
      <c r="BK82" s="1">
        <v>21.1369863</v>
      </c>
      <c r="BL82" s="1">
        <v>128.6849315</v>
      </c>
      <c r="BM82" s="1">
        <v>0.32296803699999999</v>
      </c>
      <c r="BN82" s="1">
        <v>6.7451598170000002</v>
      </c>
      <c r="BO82" s="1">
        <v>4.751917808</v>
      </c>
      <c r="BP82" s="1">
        <v>17.17821782</v>
      </c>
      <c r="BQ82" s="1" t="s">
        <v>691</v>
      </c>
      <c r="BR82" s="1" t="s">
        <v>692</v>
      </c>
      <c r="BS82" s="1" t="s">
        <v>682</v>
      </c>
      <c r="BT82" s="1" t="s">
        <v>683</v>
      </c>
      <c r="BU82" s="1"/>
      <c r="BV82" s="1"/>
      <c r="BW82" s="1"/>
      <c r="BX82" s="1"/>
      <c r="BY82" s="1"/>
      <c r="BZ82" s="1"/>
      <c r="CA82" s="1"/>
      <c r="CB82" s="1"/>
      <c r="CC82" s="1"/>
    </row>
    <row r="83" spans="1:81" x14ac:dyDescent="0.35">
      <c r="A83">
        <v>81</v>
      </c>
      <c r="B83" t="s">
        <v>153</v>
      </c>
      <c r="C83" s="1" t="s">
        <v>153</v>
      </c>
      <c r="D83" t="s">
        <v>693</v>
      </c>
      <c r="E83" s="1" t="s">
        <v>677</v>
      </c>
      <c r="F83" s="1" t="s">
        <v>694</v>
      </c>
      <c r="G83" s="1">
        <v>2734</v>
      </c>
      <c r="H83" s="142" t="s">
        <v>695</v>
      </c>
      <c r="I83" s="143">
        <v>1164</v>
      </c>
      <c r="J83" s="143" t="s">
        <v>164</v>
      </c>
      <c r="K83" s="143">
        <v>115</v>
      </c>
      <c r="L83" s="143">
        <v>480</v>
      </c>
      <c r="M83" s="143">
        <v>3.1</v>
      </c>
      <c r="N83" s="143">
        <v>21.5</v>
      </c>
      <c r="O83" s="143">
        <v>0</v>
      </c>
      <c r="P83" s="143">
        <v>0</v>
      </c>
      <c r="Q83" s="143">
        <v>74.400000000000006</v>
      </c>
      <c r="R83" s="143">
        <v>0</v>
      </c>
      <c r="S83" s="143">
        <v>1</v>
      </c>
      <c r="T83" s="143">
        <v>0</v>
      </c>
      <c r="U83" s="143">
        <v>0</v>
      </c>
      <c r="V83" s="143">
        <v>0</v>
      </c>
      <c r="W83" s="143">
        <v>0</v>
      </c>
      <c r="X83" s="143">
        <v>0</v>
      </c>
      <c r="Y83" s="143">
        <v>0</v>
      </c>
      <c r="Z83" s="143">
        <v>0.8</v>
      </c>
      <c r="AA83" s="143">
        <v>0</v>
      </c>
      <c r="AB83" s="143">
        <v>0</v>
      </c>
      <c r="AC83" s="143">
        <v>0</v>
      </c>
      <c r="AD83" s="143">
        <v>0.6</v>
      </c>
      <c r="AE83" s="143">
        <v>0.2</v>
      </c>
      <c r="AF83" s="143">
        <v>0</v>
      </c>
      <c r="AG83" s="143">
        <v>1.2</v>
      </c>
      <c r="AH83" s="143">
        <v>0.2</v>
      </c>
      <c r="AI83" s="143">
        <v>1</v>
      </c>
      <c r="AJ83" s="143">
        <v>0.4</v>
      </c>
      <c r="AK83" s="143">
        <v>0.3</v>
      </c>
      <c r="AL83" s="143">
        <v>0</v>
      </c>
      <c r="AM83" s="143">
        <v>0</v>
      </c>
      <c r="AN83" s="143">
        <v>0</v>
      </c>
      <c r="AO83" s="143">
        <v>0</v>
      </c>
      <c r="AP83" s="143">
        <v>0</v>
      </c>
      <c r="AQ83" s="143">
        <v>70</v>
      </c>
      <c r="AR83" s="143">
        <v>16</v>
      </c>
      <c r="AS83" s="143">
        <v>16</v>
      </c>
      <c r="AT83" s="143">
        <v>0</v>
      </c>
      <c r="AU83" s="143">
        <v>0.4</v>
      </c>
      <c r="AV83" s="143">
        <v>1.1000000000000001</v>
      </c>
      <c r="AW83" s="143">
        <v>0</v>
      </c>
      <c r="AX83" s="143">
        <v>7.0000000000000007E-2</v>
      </c>
      <c r="AY83" s="143">
        <v>0.14000000000000001</v>
      </c>
      <c r="AZ83" s="143">
        <v>8.1999999999999993</v>
      </c>
      <c r="BA83" s="143">
        <v>12.14</v>
      </c>
      <c r="BB83" s="143">
        <v>0.43</v>
      </c>
      <c r="BC83" s="143">
        <v>23</v>
      </c>
      <c r="BD83" s="143">
        <v>0.4</v>
      </c>
      <c r="BE83" s="143">
        <v>0</v>
      </c>
      <c r="BF83" s="143">
        <v>173</v>
      </c>
      <c r="BG83" s="143">
        <v>0.4</v>
      </c>
      <c r="BH83" s="143">
        <v>0.9</v>
      </c>
      <c r="BI83" s="143">
        <v>12</v>
      </c>
      <c r="BJ83" s="143">
        <v>230</v>
      </c>
      <c r="BK83" s="143">
        <v>25</v>
      </c>
      <c r="BL83" s="143">
        <v>77</v>
      </c>
      <c r="BM83" s="143">
        <v>0.2</v>
      </c>
      <c r="BN83" s="143">
        <v>11.2</v>
      </c>
      <c r="BO83" s="143">
        <v>1.5</v>
      </c>
      <c r="BP83" s="144">
        <v>0</v>
      </c>
      <c r="BQ83" s="1" t="s">
        <v>696</v>
      </c>
      <c r="BR83" s="1" t="s">
        <v>697</v>
      </c>
      <c r="BS83" s="1" t="s">
        <v>682</v>
      </c>
      <c r="BT83" s="1" t="s">
        <v>164</v>
      </c>
      <c r="BU83" s="1"/>
      <c r="BV83" s="1"/>
      <c r="BW83" s="1"/>
    </row>
    <row r="84" spans="1:81" x14ac:dyDescent="0.35">
      <c r="A84">
        <v>82</v>
      </c>
      <c r="B84" t="s">
        <v>153</v>
      </c>
      <c r="C84" s="1" t="s">
        <v>153</v>
      </c>
      <c r="D84" t="s">
        <v>698</v>
      </c>
      <c r="E84" s="1" t="s">
        <v>677</v>
      </c>
      <c r="F84" s="1" t="s">
        <v>699</v>
      </c>
      <c r="G84" s="1">
        <v>2735</v>
      </c>
      <c r="H84" s="139" t="s">
        <v>700</v>
      </c>
      <c r="I84" s="140">
        <v>3323</v>
      </c>
      <c r="J84" s="140" t="s">
        <v>677</v>
      </c>
      <c r="K84" s="140">
        <v>106</v>
      </c>
      <c r="L84" s="140">
        <v>443</v>
      </c>
      <c r="M84" s="140">
        <v>1.6</v>
      </c>
      <c r="N84" s="140">
        <v>22.6</v>
      </c>
      <c r="O84" s="140">
        <v>0</v>
      </c>
      <c r="P84" s="140">
        <v>0</v>
      </c>
      <c r="Q84" s="140">
        <v>75</v>
      </c>
      <c r="R84" s="140">
        <v>0</v>
      </c>
      <c r="S84" s="140">
        <v>1</v>
      </c>
      <c r="T84" s="140">
        <v>0</v>
      </c>
      <c r="U84" s="140">
        <v>0</v>
      </c>
      <c r="V84" s="140">
        <v>0</v>
      </c>
      <c r="W84" s="140">
        <v>0</v>
      </c>
      <c r="X84" s="140">
        <v>0</v>
      </c>
      <c r="Y84" s="140">
        <v>0</v>
      </c>
      <c r="Z84" s="140">
        <v>0.6</v>
      </c>
      <c r="AA84" s="140">
        <v>0</v>
      </c>
      <c r="AB84" s="140">
        <v>0</v>
      </c>
      <c r="AC84" s="140">
        <v>0</v>
      </c>
      <c r="AD84" s="140">
        <v>0.2</v>
      </c>
      <c r="AE84" s="140">
        <v>0.3</v>
      </c>
      <c r="AF84" s="140">
        <v>0</v>
      </c>
      <c r="AG84" s="140">
        <v>0.5</v>
      </c>
      <c r="AH84" s="140">
        <v>0</v>
      </c>
      <c r="AI84" s="140">
        <v>0.4</v>
      </c>
      <c r="AJ84" s="140">
        <v>0.3</v>
      </c>
      <c r="AK84" s="140">
        <v>0.1</v>
      </c>
      <c r="AL84" s="140">
        <v>0</v>
      </c>
      <c r="AM84" s="140">
        <v>0</v>
      </c>
      <c r="AN84" s="140">
        <v>0</v>
      </c>
      <c r="AO84" s="140">
        <v>0</v>
      </c>
      <c r="AP84" s="140">
        <v>0</v>
      </c>
      <c r="AQ84" s="140">
        <v>56</v>
      </c>
      <c r="AR84" s="140">
        <v>6.4</v>
      </c>
      <c r="AS84" s="140">
        <v>6.4</v>
      </c>
      <c r="AT84" s="140">
        <v>0</v>
      </c>
      <c r="AU84" s="140">
        <v>0</v>
      </c>
      <c r="AV84" s="140">
        <v>0.8</v>
      </c>
      <c r="AW84" s="140">
        <v>1.4</v>
      </c>
      <c r="AX84" s="140">
        <v>0.14000000000000001</v>
      </c>
      <c r="AY84" s="140">
        <v>0.34</v>
      </c>
      <c r="AZ84" s="140">
        <v>4.82</v>
      </c>
      <c r="BA84" s="140">
        <v>9</v>
      </c>
      <c r="BB84" s="140">
        <v>0.33</v>
      </c>
      <c r="BC84" s="140">
        <v>0</v>
      </c>
      <c r="BD84" s="140">
        <v>3.26</v>
      </c>
      <c r="BE84" s="140">
        <v>0</v>
      </c>
      <c r="BF84" s="140">
        <v>185</v>
      </c>
      <c r="BG84" s="140">
        <v>1.6</v>
      </c>
      <c r="BH84" s="140">
        <v>3</v>
      </c>
      <c r="BI84" s="140">
        <v>4</v>
      </c>
      <c r="BJ84" s="140">
        <v>355</v>
      </c>
      <c r="BK84" s="140">
        <v>21</v>
      </c>
      <c r="BL84" s="140">
        <v>56</v>
      </c>
      <c r="BM84" s="140">
        <v>0.1</v>
      </c>
      <c r="BN84" s="140">
        <v>7.4</v>
      </c>
      <c r="BO84" s="140">
        <v>6.9</v>
      </c>
      <c r="BP84" s="141">
        <v>0</v>
      </c>
      <c r="BQ84" s="1" t="s">
        <v>701</v>
      </c>
      <c r="BR84" s="1" t="s">
        <v>702</v>
      </c>
      <c r="BS84" s="1" t="s">
        <v>682</v>
      </c>
      <c r="BT84" s="1" t="s">
        <v>703</v>
      </c>
      <c r="BU84" s="1"/>
      <c r="BV84" s="1"/>
      <c r="BW84" s="1"/>
    </row>
    <row r="85" spans="1:81" ht="29" x14ac:dyDescent="0.35">
      <c r="A85">
        <v>83</v>
      </c>
      <c r="B85" t="s">
        <v>153</v>
      </c>
      <c r="C85" s="1" t="s">
        <v>153</v>
      </c>
      <c r="D85" t="s">
        <v>167</v>
      </c>
      <c r="E85" s="1" t="s">
        <v>704</v>
      </c>
      <c r="F85" s="1" t="s">
        <v>705</v>
      </c>
      <c r="G85" s="1">
        <v>2736</v>
      </c>
      <c r="H85" s="1" t="s">
        <v>706</v>
      </c>
      <c r="I85" s="75">
        <v>0</v>
      </c>
      <c r="J85" s="75" t="s">
        <v>707</v>
      </c>
      <c r="K85" s="1">
        <v>128.4</v>
      </c>
      <c r="L85" s="1">
        <v>537.4</v>
      </c>
      <c r="M85" s="1">
        <v>3.78</v>
      </c>
      <c r="N85" s="1">
        <v>20.56</v>
      </c>
      <c r="O85" s="1">
        <v>2.82</v>
      </c>
      <c r="P85" s="1">
        <v>0</v>
      </c>
      <c r="Q85" s="1">
        <v>71.36</v>
      </c>
      <c r="R85" s="1">
        <v>0</v>
      </c>
      <c r="S85" s="1">
        <v>1.48</v>
      </c>
      <c r="T85" s="1">
        <v>0</v>
      </c>
      <c r="U85" s="1">
        <v>0</v>
      </c>
      <c r="V85" s="1">
        <v>0</v>
      </c>
      <c r="W85" s="1">
        <v>0</v>
      </c>
      <c r="X85" s="1">
        <v>0</v>
      </c>
      <c r="Y85" s="1">
        <v>0</v>
      </c>
      <c r="Z85" s="1">
        <v>1.22</v>
      </c>
      <c r="AA85" s="1">
        <v>0</v>
      </c>
      <c r="AB85" s="1">
        <v>0</v>
      </c>
      <c r="AC85" s="1">
        <v>0</v>
      </c>
      <c r="AD85" s="1">
        <v>0.54</v>
      </c>
      <c r="AE85" s="1">
        <v>0.64</v>
      </c>
      <c r="AF85" s="1">
        <v>0</v>
      </c>
      <c r="AG85" s="1">
        <v>0.72</v>
      </c>
      <c r="AH85" s="1">
        <v>0.08</v>
      </c>
      <c r="AI85" s="1">
        <v>0.64</v>
      </c>
      <c r="AJ85" s="1">
        <v>0.82</v>
      </c>
      <c r="AK85" s="1">
        <v>0.3</v>
      </c>
      <c r="AL85" s="1">
        <v>0.04</v>
      </c>
      <c r="AM85" s="1">
        <v>0.2</v>
      </c>
      <c r="AN85" s="1">
        <v>0.04</v>
      </c>
      <c r="AO85" s="1">
        <v>0.08</v>
      </c>
      <c r="AP85" s="1">
        <v>0.06</v>
      </c>
      <c r="AQ85" s="1">
        <v>328</v>
      </c>
      <c r="AR85" s="1">
        <v>18479.419999999998</v>
      </c>
      <c r="AS85" s="1">
        <v>18460</v>
      </c>
      <c r="AT85" s="1">
        <v>233</v>
      </c>
      <c r="AU85" s="1">
        <v>0.29599999999999999</v>
      </c>
      <c r="AV85" s="1">
        <v>1.04</v>
      </c>
      <c r="AW85" s="1">
        <v>0</v>
      </c>
      <c r="AX85" s="1">
        <v>0.308</v>
      </c>
      <c r="AY85" s="1">
        <v>3.9</v>
      </c>
      <c r="AZ85" s="1">
        <v>13.14</v>
      </c>
      <c r="BA85" s="1">
        <v>16.91</v>
      </c>
      <c r="BB85" s="1">
        <v>0.79200000000000004</v>
      </c>
      <c r="BC85" s="1">
        <v>1617</v>
      </c>
      <c r="BD85" s="1">
        <v>65.2</v>
      </c>
      <c r="BE85" s="1">
        <v>30.46</v>
      </c>
      <c r="BF85" s="1">
        <v>367.6</v>
      </c>
      <c r="BG85" s="1">
        <v>2.88</v>
      </c>
      <c r="BH85" s="1">
        <v>9.8000000000000007</v>
      </c>
      <c r="BI85" s="1">
        <v>7.6</v>
      </c>
      <c r="BJ85" s="1">
        <v>282</v>
      </c>
      <c r="BK85" s="1">
        <v>24.8</v>
      </c>
      <c r="BL85" s="1">
        <v>77.400000000000006</v>
      </c>
      <c r="BM85" s="1">
        <v>0.2</v>
      </c>
      <c r="BN85" s="1">
        <v>27</v>
      </c>
      <c r="BO85" s="1">
        <v>4.34</v>
      </c>
      <c r="BP85" s="1">
        <v>6.4</v>
      </c>
      <c r="BQ85" t="s">
        <v>708</v>
      </c>
      <c r="BR85" t="s">
        <v>709</v>
      </c>
      <c r="BS85" t="s">
        <v>682</v>
      </c>
      <c r="BT85" t="s">
        <v>710</v>
      </c>
      <c r="BU85" s="54"/>
      <c r="BV85" s="97"/>
      <c r="BW85" s="1"/>
    </row>
    <row r="86" spans="1:81" x14ac:dyDescent="0.35">
      <c r="A86">
        <v>84</v>
      </c>
      <c r="B86" t="s">
        <v>169</v>
      </c>
      <c r="C86" s="1" t="s">
        <v>169</v>
      </c>
      <c r="D86" t="s">
        <v>170</v>
      </c>
      <c r="E86" s="1" t="s">
        <v>170</v>
      </c>
      <c r="F86" s="1" t="s">
        <v>711</v>
      </c>
      <c r="G86" s="1">
        <v>2744</v>
      </c>
      <c r="H86" s="139" t="s">
        <v>712</v>
      </c>
      <c r="I86" s="140">
        <v>1225</v>
      </c>
      <c r="J86" s="140" t="s">
        <v>713</v>
      </c>
      <c r="K86" s="140">
        <v>137</v>
      </c>
      <c r="L86" s="140">
        <v>575</v>
      </c>
      <c r="M86" s="140">
        <v>9.6999999999999993</v>
      </c>
      <c r="N86" s="140">
        <v>12.2</v>
      </c>
      <c r="O86" s="140">
        <v>0.4</v>
      </c>
      <c r="P86" s="140">
        <v>0</v>
      </c>
      <c r="Q86" s="140">
        <v>76.3</v>
      </c>
      <c r="R86" s="140">
        <v>0</v>
      </c>
      <c r="S86" s="140">
        <v>0.8</v>
      </c>
      <c r="T86" s="140">
        <v>0.4</v>
      </c>
      <c r="U86" s="140">
        <v>0.4</v>
      </c>
      <c r="V86" s="140">
        <v>0</v>
      </c>
      <c r="W86" s="140">
        <v>0</v>
      </c>
      <c r="X86" s="140">
        <v>0</v>
      </c>
      <c r="Y86" s="140">
        <v>0</v>
      </c>
      <c r="Z86" s="140">
        <v>2.6</v>
      </c>
      <c r="AA86" s="140">
        <v>0</v>
      </c>
      <c r="AB86" s="140">
        <v>0</v>
      </c>
      <c r="AC86" s="140">
        <v>0</v>
      </c>
      <c r="AD86" s="140">
        <v>1.9</v>
      </c>
      <c r="AE86" s="140">
        <v>0.7</v>
      </c>
      <c r="AF86" s="140">
        <v>0</v>
      </c>
      <c r="AG86" s="140">
        <v>4</v>
      </c>
      <c r="AH86" s="140">
        <v>0.2</v>
      </c>
      <c r="AI86" s="140">
        <v>3.7</v>
      </c>
      <c r="AJ86" s="140">
        <v>1.5</v>
      </c>
      <c r="AK86" s="140">
        <v>1.1000000000000001</v>
      </c>
      <c r="AL86" s="140">
        <v>0.1</v>
      </c>
      <c r="AM86" s="140">
        <v>0.1</v>
      </c>
      <c r="AN86" s="140">
        <v>0</v>
      </c>
      <c r="AO86" s="140">
        <v>0</v>
      </c>
      <c r="AP86" s="140">
        <v>0.1</v>
      </c>
      <c r="AQ86" s="140">
        <v>340</v>
      </c>
      <c r="AR86" s="140">
        <v>233.2</v>
      </c>
      <c r="AS86" s="140">
        <v>233</v>
      </c>
      <c r="AT86" s="140">
        <v>0</v>
      </c>
      <c r="AU86" s="140">
        <v>3.7</v>
      </c>
      <c r="AV86" s="140">
        <v>5.6</v>
      </c>
      <c r="AW86" s="140">
        <v>30.2</v>
      </c>
      <c r="AX86" s="140">
        <v>0.08</v>
      </c>
      <c r="AY86" s="140">
        <v>0.45</v>
      </c>
      <c r="AZ86" s="140">
        <v>0</v>
      </c>
      <c r="BA86" s="140">
        <v>3.1</v>
      </c>
      <c r="BB86" s="140">
        <v>0.1</v>
      </c>
      <c r="BC86" s="140">
        <v>85.8</v>
      </c>
      <c r="BD86" s="140">
        <v>1.47</v>
      </c>
      <c r="BE86" s="140">
        <v>0</v>
      </c>
      <c r="BF86" s="140">
        <v>184</v>
      </c>
      <c r="BG86" s="140">
        <v>42</v>
      </c>
      <c r="BH86" s="140">
        <v>1.7</v>
      </c>
      <c r="BI86" s="140">
        <v>52</v>
      </c>
      <c r="BJ86" s="140">
        <v>132</v>
      </c>
      <c r="BK86" s="140">
        <v>12</v>
      </c>
      <c r="BL86" s="140">
        <v>142</v>
      </c>
      <c r="BM86" s="140">
        <v>0.4</v>
      </c>
      <c r="BN86" s="140">
        <v>22.6</v>
      </c>
      <c r="BO86" s="140">
        <v>1.3</v>
      </c>
      <c r="BP86" s="141">
        <v>12</v>
      </c>
      <c r="BQ86" s="1" t="s">
        <v>714</v>
      </c>
      <c r="BR86" s="1" t="s">
        <v>715</v>
      </c>
      <c r="BS86" s="1" t="s">
        <v>716</v>
      </c>
      <c r="BT86" s="1" t="s">
        <v>717</v>
      </c>
      <c r="BU86" s="1"/>
      <c r="BV86" s="97"/>
      <c r="BW86" s="1"/>
    </row>
    <row r="87" spans="1:81" x14ac:dyDescent="0.35">
      <c r="A87">
        <v>85</v>
      </c>
      <c r="B87" t="s">
        <v>171</v>
      </c>
      <c r="C87" s="3" t="s">
        <v>171</v>
      </c>
      <c r="D87" t="s">
        <v>718</v>
      </c>
      <c r="E87" s="1" t="s">
        <v>719</v>
      </c>
      <c r="F87" s="1" t="s">
        <v>175</v>
      </c>
      <c r="G87" s="1"/>
      <c r="H87" s="142" t="s">
        <v>720</v>
      </c>
      <c r="I87" s="143">
        <v>1244</v>
      </c>
      <c r="J87" s="143" t="s">
        <v>721</v>
      </c>
      <c r="K87" s="143">
        <v>151</v>
      </c>
      <c r="L87" s="143">
        <v>632</v>
      </c>
      <c r="M87" s="143">
        <v>7.9</v>
      </c>
      <c r="N87" s="143">
        <v>19.899999999999999</v>
      </c>
      <c r="O87" s="143">
        <v>0</v>
      </c>
      <c r="P87" s="143">
        <v>0</v>
      </c>
      <c r="Q87" s="143">
        <v>70.400000000000006</v>
      </c>
      <c r="R87" s="143">
        <v>0</v>
      </c>
      <c r="S87" s="143">
        <v>1.6</v>
      </c>
      <c r="T87" s="143">
        <v>0</v>
      </c>
      <c r="U87" s="143">
        <v>0</v>
      </c>
      <c r="V87" s="143">
        <v>0</v>
      </c>
      <c r="W87" s="143">
        <v>0</v>
      </c>
      <c r="X87" s="143">
        <v>0</v>
      </c>
      <c r="Y87" s="143">
        <v>0</v>
      </c>
      <c r="Z87" s="143">
        <v>1.4</v>
      </c>
      <c r="AA87" s="143">
        <v>0</v>
      </c>
      <c r="AB87" s="143">
        <v>0</v>
      </c>
      <c r="AC87" s="143">
        <v>0.3</v>
      </c>
      <c r="AD87" s="143">
        <v>0.9</v>
      </c>
      <c r="AE87" s="143">
        <v>0.2</v>
      </c>
      <c r="AF87" s="143">
        <v>0</v>
      </c>
      <c r="AG87" s="143">
        <v>3.1</v>
      </c>
      <c r="AH87" s="143">
        <v>0.5</v>
      </c>
      <c r="AI87" s="143">
        <v>1.7</v>
      </c>
      <c r="AJ87" s="143">
        <v>2.5</v>
      </c>
      <c r="AK87" s="143">
        <v>0.4</v>
      </c>
      <c r="AL87" s="143">
        <v>0.2</v>
      </c>
      <c r="AM87" s="143">
        <v>0.1</v>
      </c>
      <c r="AN87" s="143">
        <v>0.5</v>
      </c>
      <c r="AO87" s="143">
        <v>0.1</v>
      </c>
      <c r="AP87" s="143">
        <v>0.8</v>
      </c>
      <c r="AQ87" s="143">
        <v>57.8</v>
      </c>
      <c r="AR87" s="143">
        <v>18</v>
      </c>
      <c r="AS87" s="143">
        <v>18</v>
      </c>
      <c r="AT87" s="143">
        <v>0</v>
      </c>
      <c r="AU87" s="143">
        <v>5.85</v>
      </c>
      <c r="AV87" s="143">
        <v>1.6</v>
      </c>
      <c r="AW87" s="143">
        <v>3.5</v>
      </c>
      <c r="AX87" s="143">
        <v>0.1</v>
      </c>
      <c r="AY87" s="143">
        <v>0.09</v>
      </c>
      <c r="AZ87" s="143">
        <v>5.95</v>
      </c>
      <c r="BA87" s="143">
        <v>9.6</v>
      </c>
      <c r="BB87" s="143">
        <v>0.47</v>
      </c>
      <c r="BC87" s="143">
        <v>26</v>
      </c>
      <c r="BD87" s="143">
        <v>1.82</v>
      </c>
      <c r="BE87" s="143">
        <v>0</v>
      </c>
      <c r="BF87" s="143">
        <v>250</v>
      </c>
      <c r="BG87" s="143">
        <v>20</v>
      </c>
      <c r="BH87" s="143">
        <v>0.2</v>
      </c>
      <c r="BI87" s="143">
        <v>14</v>
      </c>
      <c r="BJ87" s="143">
        <v>379</v>
      </c>
      <c r="BK87" s="143">
        <v>27</v>
      </c>
      <c r="BL87" s="143">
        <v>46</v>
      </c>
      <c r="BM87" s="143">
        <v>0.1</v>
      </c>
      <c r="BN87" s="143">
        <v>21.8</v>
      </c>
      <c r="BO87" s="143">
        <v>0.6</v>
      </c>
      <c r="BP87" s="144">
        <v>22</v>
      </c>
      <c r="BQ87" s="1" t="s">
        <v>722</v>
      </c>
      <c r="BR87" s="1" t="s">
        <v>723</v>
      </c>
      <c r="BS87" s="1" t="s">
        <v>724</v>
      </c>
      <c r="BT87" s="1" t="s">
        <v>725</v>
      </c>
      <c r="BU87" s="1"/>
      <c r="BV87" s="97"/>
      <c r="BW87" s="1"/>
    </row>
    <row r="88" spans="1:81" x14ac:dyDescent="0.35">
      <c r="A88">
        <v>86</v>
      </c>
      <c r="B88" t="s">
        <v>171</v>
      </c>
      <c r="C88" s="3" t="s">
        <v>171</v>
      </c>
      <c r="D88" t="s">
        <v>726</v>
      </c>
      <c r="E88" s="1" t="s">
        <v>719</v>
      </c>
      <c r="F88" s="1" t="s">
        <v>727</v>
      </c>
      <c r="G88" s="1"/>
      <c r="H88" s="139" t="s">
        <v>728</v>
      </c>
      <c r="I88" s="140">
        <v>1249</v>
      </c>
      <c r="J88" s="140" t="s">
        <v>721</v>
      </c>
      <c r="K88" s="140">
        <v>166</v>
      </c>
      <c r="L88" s="140">
        <v>693</v>
      </c>
      <c r="M88" s="140">
        <v>10</v>
      </c>
      <c r="N88" s="140">
        <v>19</v>
      </c>
      <c r="O88" s="140">
        <v>0</v>
      </c>
      <c r="P88" s="140">
        <v>0</v>
      </c>
      <c r="Q88" s="140">
        <v>70</v>
      </c>
      <c r="R88" s="140">
        <v>0</v>
      </c>
      <c r="S88" s="140">
        <v>1.2</v>
      </c>
      <c r="T88" s="140">
        <v>0</v>
      </c>
      <c r="U88" s="140">
        <v>0</v>
      </c>
      <c r="V88" s="140">
        <v>0</v>
      </c>
      <c r="W88" s="140">
        <v>0</v>
      </c>
      <c r="X88" s="140">
        <v>0</v>
      </c>
      <c r="Y88" s="140">
        <v>0</v>
      </c>
      <c r="Z88" s="140">
        <v>2</v>
      </c>
      <c r="AA88" s="140">
        <v>0</v>
      </c>
      <c r="AB88" s="140">
        <v>0</v>
      </c>
      <c r="AC88" s="140">
        <v>0.4</v>
      </c>
      <c r="AD88" s="140">
        <v>1.3</v>
      </c>
      <c r="AE88" s="140">
        <v>0.2</v>
      </c>
      <c r="AF88" s="140">
        <v>0</v>
      </c>
      <c r="AG88" s="140">
        <v>3.5</v>
      </c>
      <c r="AH88" s="140">
        <v>0.5</v>
      </c>
      <c r="AI88" s="140">
        <v>1.8</v>
      </c>
      <c r="AJ88" s="140">
        <v>3.2</v>
      </c>
      <c r="AK88" s="140">
        <v>0.4</v>
      </c>
      <c r="AL88" s="140">
        <v>0.1</v>
      </c>
      <c r="AM88" s="140">
        <v>0.2</v>
      </c>
      <c r="AN88" s="140">
        <v>0.6</v>
      </c>
      <c r="AO88" s="140">
        <v>0.2</v>
      </c>
      <c r="AP88" s="140">
        <v>1.2</v>
      </c>
      <c r="AQ88" s="140">
        <v>50</v>
      </c>
      <c r="AR88" s="140">
        <v>32</v>
      </c>
      <c r="AS88" s="140">
        <v>32</v>
      </c>
      <c r="AT88" s="140">
        <v>0</v>
      </c>
      <c r="AU88" s="140">
        <v>6.9</v>
      </c>
      <c r="AV88" s="140">
        <v>1.1000000000000001</v>
      </c>
      <c r="AW88" s="140">
        <v>0</v>
      </c>
      <c r="AX88" s="140">
        <v>0.21</v>
      </c>
      <c r="AY88" s="140">
        <v>0.13</v>
      </c>
      <c r="AZ88" s="140">
        <v>6.9</v>
      </c>
      <c r="BA88" s="140">
        <v>10.4</v>
      </c>
      <c r="BB88" s="140">
        <v>0.49</v>
      </c>
      <c r="BC88" s="140">
        <v>5</v>
      </c>
      <c r="BD88" s="140">
        <v>4.8</v>
      </c>
      <c r="BE88" s="140">
        <v>0</v>
      </c>
      <c r="BF88" s="140">
        <v>216</v>
      </c>
      <c r="BG88" s="140">
        <v>0</v>
      </c>
      <c r="BH88" s="140">
        <v>0.3</v>
      </c>
      <c r="BI88" s="140">
        <v>10</v>
      </c>
      <c r="BJ88" s="140">
        <v>420</v>
      </c>
      <c r="BK88" s="140">
        <v>27</v>
      </c>
      <c r="BL88" s="140">
        <v>48</v>
      </c>
      <c r="BM88" s="140">
        <v>0.1</v>
      </c>
      <c r="BN88" s="140">
        <v>30</v>
      </c>
      <c r="BO88" s="140">
        <v>0.5</v>
      </c>
      <c r="BP88" s="141">
        <v>30</v>
      </c>
      <c r="BQ88" s="1" t="s">
        <v>729</v>
      </c>
      <c r="BR88" s="1" t="s">
        <v>730</v>
      </c>
      <c r="BS88" s="1" t="s">
        <v>724</v>
      </c>
      <c r="BT88" s="1" t="s">
        <v>725</v>
      </c>
      <c r="BU88" s="1"/>
      <c r="BV88" s="97"/>
      <c r="BW88" s="1"/>
    </row>
    <row r="89" spans="1:81" x14ac:dyDescent="0.35">
      <c r="A89">
        <v>87</v>
      </c>
      <c r="B89" t="s">
        <v>171</v>
      </c>
      <c r="C89" s="3" t="s">
        <v>171</v>
      </c>
      <c r="D89" t="s">
        <v>731</v>
      </c>
      <c r="E89" s="1" t="s">
        <v>719</v>
      </c>
      <c r="F89" s="1" t="s">
        <v>732</v>
      </c>
      <c r="G89" s="1"/>
      <c r="H89" s="139" t="s">
        <v>733</v>
      </c>
      <c r="I89" s="140">
        <v>2468</v>
      </c>
      <c r="J89" s="140" t="s">
        <v>721</v>
      </c>
      <c r="K89" s="140">
        <v>87</v>
      </c>
      <c r="L89" s="140">
        <v>363</v>
      </c>
      <c r="M89" s="140">
        <v>1.6</v>
      </c>
      <c r="N89" s="140">
        <v>17.899999999999999</v>
      </c>
      <c r="O89" s="140">
        <v>0</v>
      </c>
      <c r="P89" s="140">
        <v>0</v>
      </c>
      <c r="Q89" s="140">
        <v>80.3</v>
      </c>
      <c r="R89" s="140">
        <v>0</v>
      </c>
      <c r="S89" s="140">
        <v>1</v>
      </c>
      <c r="T89" s="140">
        <v>0</v>
      </c>
      <c r="U89" s="140">
        <v>0</v>
      </c>
      <c r="V89" s="140">
        <v>0</v>
      </c>
      <c r="W89" s="140">
        <v>0</v>
      </c>
      <c r="X89" s="140">
        <v>0</v>
      </c>
      <c r="Y89" s="140">
        <v>0</v>
      </c>
      <c r="Z89" s="140">
        <v>0.4</v>
      </c>
      <c r="AA89" s="140">
        <v>0</v>
      </c>
      <c r="AB89" s="140">
        <v>0</v>
      </c>
      <c r="AC89" s="140">
        <v>0</v>
      </c>
      <c r="AD89" s="140">
        <v>0.2</v>
      </c>
      <c r="AE89" s="140">
        <v>0.1</v>
      </c>
      <c r="AF89" s="140">
        <v>0</v>
      </c>
      <c r="AG89" s="140">
        <v>0.4</v>
      </c>
      <c r="AH89" s="140">
        <v>0</v>
      </c>
      <c r="AI89" s="140">
        <v>0.3</v>
      </c>
      <c r="AJ89" s="140">
        <v>0.3</v>
      </c>
      <c r="AK89" s="140">
        <v>0.2</v>
      </c>
      <c r="AL89" s="140">
        <v>0</v>
      </c>
      <c r="AM89" s="140">
        <v>0</v>
      </c>
      <c r="AN89" s="140">
        <v>0</v>
      </c>
      <c r="AO89" s="140">
        <v>0</v>
      </c>
      <c r="AP89" s="140">
        <v>0</v>
      </c>
      <c r="AQ89" s="140">
        <v>47</v>
      </c>
      <c r="AR89" s="140">
        <v>1</v>
      </c>
      <c r="AS89" s="140">
        <v>1</v>
      </c>
      <c r="AT89" s="140">
        <v>0</v>
      </c>
      <c r="AU89" s="140">
        <v>24.3</v>
      </c>
      <c r="AV89" s="140">
        <v>0.7</v>
      </c>
      <c r="AW89" s="140">
        <v>1.7</v>
      </c>
      <c r="AX89" s="140">
        <v>0.05</v>
      </c>
      <c r="AY89" s="140">
        <v>0.04</v>
      </c>
      <c r="AZ89" s="140">
        <v>3.96</v>
      </c>
      <c r="BA89" s="140">
        <v>7.2</v>
      </c>
      <c r="BB89" s="140">
        <v>0.18</v>
      </c>
      <c r="BC89" s="140">
        <v>24</v>
      </c>
      <c r="BD89" s="140">
        <v>1.05</v>
      </c>
      <c r="BE89" s="140">
        <v>0</v>
      </c>
      <c r="BF89" s="140">
        <v>181</v>
      </c>
      <c r="BG89" s="140">
        <v>4</v>
      </c>
      <c r="BH89" s="140">
        <v>0.2</v>
      </c>
      <c r="BI89" s="140">
        <v>18</v>
      </c>
      <c r="BJ89" s="140">
        <v>353</v>
      </c>
      <c r="BK89" s="140">
        <v>28</v>
      </c>
      <c r="BL89" s="140">
        <v>27</v>
      </c>
      <c r="BM89" s="140">
        <v>0.1</v>
      </c>
      <c r="BN89" s="140">
        <v>27.8</v>
      </c>
      <c r="BO89" s="140">
        <v>0.3</v>
      </c>
      <c r="BP89" s="141">
        <v>0</v>
      </c>
      <c r="BQ89" s="1" t="s">
        <v>734</v>
      </c>
      <c r="BR89" s="1" t="s">
        <v>735</v>
      </c>
      <c r="BS89" s="1" t="s">
        <v>724</v>
      </c>
      <c r="BT89" s="1" t="s">
        <v>725</v>
      </c>
      <c r="BU89" s="1"/>
      <c r="BV89" s="97"/>
      <c r="BW89" s="1"/>
    </row>
    <row r="90" spans="1:81" x14ac:dyDescent="0.35">
      <c r="A90">
        <v>88</v>
      </c>
      <c r="B90" t="s">
        <v>171</v>
      </c>
      <c r="C90" s="3" t="s">
        <v>171</v>
      </c>
      <c r="D90" t="s">
        <v>736</v>
      </c>
      <c r="E90" s="1" t="s">
        <v>719</v>
      </c>
      <c r="F90" s="1" t="s">
        <v>180</v>
      </c>
      <c r="G90" s="1"/>
      <c r="H90" s="139" t="s">
        <v>737</v>
      </c>
      <c r="I90" s="140">
        <v>1246</v>
      </c>
      <c r="J90" s="140" t="s">
        <v>721</v>
      </c>
      <c r="K90" s="140">
        <v>78</v>
      </c>
      <c r="L90" s="140">
        <v>328</v>
      </c>
      <c r="M90" s="140">
        <v>0.5</v>
      </c>
      <c r="N90" s="140">
        <v>18.2</v>
      </c>
      <c r="O90" s="140">
        <v>0</v>
      </c>
      <c r="P90" s="140">
        <v>0</v>
      </c>
      <c r="Q90" s="140">
        <v>81</v>
      </c>
      <c r="R90" s="140">
        <v>0</v>
      </c>
      <c r="S90" s="140">
        <v>1.1000000000000001</v>
      </c>
      <c r="T90" s="140">
        <v>0</v>
      </c>
      <c r="U90" s="140">
        <v>0</v>
      </c>
      <c r="V90" s="140">
        <v>0</v>
      </c>
      <c r="W90" s="140">
        <v>0</v>
      </c>
      <c r="X90" s="140">
        <v>0</v>
      </c>
      <c r="Y90" s="140">
        <v>0</v>
      </c>
      <c r="Z90" s="140">
        <v>0.1</v>
      </c>
      <c r="AA90" s="140">
        <v>0</v>
      </c>
      <c r="AB90" s="140">
        <v>0</v>
      </c>
      <c r="AC90" s="140">
        <v>0</v>
      </c>
      <c r="AD90" s="140">
        <v>0.1</v>
      </c>
      <c r="AE90" s="140">
        <v>0</v>
      </c>
      <c r="AF90" s="140">
        <v>0</v>
      </c>
      <c r="AG90" s="140">
        <v>0</v>
      </c>
      <c r="AH90" s="140">
        <v>0</v>
      </c>
      <c r="AI90" s="140">
        <v>0</v>
      </c>
      <c r="AJ90" s="140">
        <v>0.2</v>
      </c>
      <c r="AK90" s="140">
        <v>0</v>
      </c>
      <c r="AL90" s="140">
        <v>0</v>
      </c>
      <c r="AM90" s="140">
        <v>0</v>
      </c>
      <c r="AN90" s="140">
        <v>0</v>
      </c>
      <c r="AO90" s="140">
        <v>0</v>
      </c>
      <c r="AP90" s="140">
        <v>0.2</v>
      </c>
      <c r="AQ90" s="140">
        <v>48.4</v>
      </c>
      <c r="AR90" s="140">
        <v>2.2999999999999998</v>
      </c>
      <c r="AS90" s="140">
        <v>2.2999999999999998</v>
      </c>
      <c r="AT90" s="140">
        <v>0</v>
      </c>
      <c r="AU90" s="140">
        <v>1.84</v>
      </c>
      <c r="AV90" s="140">
        <v>0.7</v>
      </c>
      <c r="AW90" s="140">
        <v>0</v>
      </c>
      <c r="AX90" s="140">
        <v>0.05</v>
      </c>
      <c r="AY90" s="140">
        <v>0.05</v>
      </c>
      <c r="AZ90" s="140">
        <v>2.16</v>
      </c>
      <c r="BA90" s="140">
        <v>5.5</v>
      </c>
      <c r="BB90" s="140">
        <v>0.14000000000000001</v>
      </c>
      <c r="BC90" s="140">
        <v>14</v>
      </c>
      <c r="BD90" s="140">
        <v>1.41</v>
      </c>
      <c r="BE90" s="140">
        <v>0</v>
      </c>
      <c r="BF90" s="140">
        <v>217</v>
      </c>
      <c r="BG90" s="140">
        <v>180</v>
      </c>
      <c r="BH90" s="140">
        <v>0.1</v>
      </c>
      <c r="BI90" s="140">
        <v>12</v>
      </c>
      <c r="BJ90" s="140">
        <v>402</v>
      </c>
      <c r="BK90" s="140">
        <v>27</v>
      </c>
      <c r="BL90" s="140">
        <v>59</v>
      </c>
      <c r="BM90" s="140">
        <v>0.2</v>
      </c>
      <c r="BN90" s="140">
        <v>27.3</v>
      </c>
      <c r="BO90" s="140">
        <v>0.6</v>
      </c>
      <c r="BP90" s="141">
        <v>34</v>
      </c>
      <c r="BQ90" s="1" t="s">
        <v>738</v>
      </c>
      <c r="BR90" s="1" t="s">
        <v>739</v>
      </c>
      <c r="BS90" s="1" t="s">
        <v>724</v>
      </c>
      <c r="BT90" s="1" t="s">
        <v>725</v>
      </c>
      <c r="BU90" s="1"/>
      <c r="BV90" s="97"/>
      <c r="BW90" s="1"/>
    </row>
    <row r="91" spans="1:81" x14ac:dyDescent="0.35">
      <c r="A91">
        <v>89</v>
      </c>
      <c r="B91" t="s">
        <v>171</v>
      </c>
      <c r="C91" s="3" t="s">
        <v>171</v>
      </c>
      <c r="D91" t="s">
        <v>740</v>
      </c>
      <c r="E91" s="1" t="s">
        <v>719</v>
      </c>
      <c r="F91" s="1" t="s">
        <v>182</v>
      </c>
      <c r="G91" s="1"/>
      <c r="H91" s="139" t="s">
        <v>741</v>
      </c>
      <c r="I91" s="140">
        <v>1241</v>
      </c>
      <c r="J91" s="140" t="s">
        <v>721</v>
      </c>
      <c r="K91" s="140">
        <v>148</v>
      </c>
      <c r="L91" s="140">
        <v>617</v>
      </c>
      <c r="M91" s="140">
        <v>9</v>
      </c>
      <c r="N91" s="140">
        <v>16.7</v>
      </c>
      <c r="O91" s="140">
        <v>0</v>
      </c>
      <c r="P91" s="140">
        <v>0</v>
      </c>
      <c r="Q91" s="140">
        <v>71.2</v>
      </c>
      <c r="R91" s="140">
        <v>0</v>
      </c>
      <c r="S91" s="140">
        <v>1.8</v>
      </c>
      <c r="T91" s="140">
        <v>0</v>
      </c>
      <c r="U91" s="140">
        <v>0</v>
      </c>
      <c r="V91" s="140">
        <v>0</v>
      </c>
      <c r="W91" s="140">
        <v>0</v>
      </c>
      <c r="X91" s="140">
        <v>0</v>
      </c>
      <c r="Y91" s="140">
        <v>0</v>
      </c>
      <c r="Z91" s="140">
        <v>2</v>
      </c>
      <c r="AA91" s="140">
        <v>0</v>
      </c>
      <c r="AB91" s="140">
        <v>0</v>
      </c>
      <c r="AC91" s="140">
        <v>0.6</v>
      </c>
      <c r="AD91" s="140">
        <v>1.1000000000000001</v>
      </c>
      <c r="AE91" s="140">
        <v>0.1</v>
      </c>
      <c r="AF91" s="140">
        <v>0</v>
      </c>
      <c r="AG91" s="140">
        <v>3.7</v>
      </c>
      <c r="AH91" s="140">
        <v>0.4</v>
      </c>
      <c r="AI91" s="140">
        <v>0.8</v>
      </c>
      <c r="AJ91" s="140">
        <v>2.2999999999999998</v>
      </c>
      <c r="AK91" s="140">
        <v>0.2</v>
      </c>
      <c r="AL91" s="140">
        <v>0.2</v>
      </c>
      <c r="AM91" s="140">
        <v>0.1</v>
      </c>
      <c r="AN91" s="140">
        <v>0.4</v>
      </c>
      <c r="AO91" s="140">
        <v>0.1</v>
      </c>
      <c r="AP91" s="140">
        <v>0.9</v>
      </c>
      <c r="AQ91" s="140">
        <v>57</v>
      </c>
      <c r="AR91" s="140">
        <v>6.4</v>
      </c>
      <c r="AS91" s="140">
        <v>6.4</v>
      </c>
      <c r="AT91" s="140">
        <v>0</v>
      </c>
      <c r="AU91" s="140">
        <v>5.78</v>
      </c>
      <c r="AV91" s="140">
        <v>0.7</v>
      </c>
      <c r="AW91" s="140">
        <v>0.4</v>
      </c>
      <c r="AX91" s="140">
        <v>0</v>
      </c>
      <c r="AY91" s="140">
        <v>0.21</v>
      </c>
      <c r="AZ91" s="140">
        <v>4.96</v>
      </c>
      <c r="BA91" s="140">
        <v>8</v>
      </c>
      <c r="BB91" s="140">
        <v>0.3</v>
      </c>
      <c r="BC91" s="140">
        <v>11</v>
      </c>
      <c r="BD91" s="140">
        <v>8.7799999999999994</v>
      </c>
      <c r="BE91" s="140">
        <v>0</v>
      </c>
      <c r="BF91" s="140">
        <v>276</v>
      </c>
      <c r="BG91" s="140">
        <v>41.5</v>
      </c>
      <c r="BH91" s="140">
        <v>0.6</v>
      </c>
      <c r="BI91" s="140">
        <v>56</v>
      </c>
      <c r="BJ91" s="140">
        <v>334</v>
      </c>
      <c r="BK91" s="140">
        <v>36</v>
      </c>
      <c r="BL91" s="140">
        <v>198</v>
      </c>
      <c r="BM91" s="140">
        <v>0.5</v>
      </c>
      <c r="BN91" s="140">
        <v>25.2</v>
      </c>
      <c r="BO91" s="140">
        <v>1.4</v>
      </c>
      <c r="BP91" s="141">
        <v>30</v>
      </c>
      <c r="BQ91" s="1" t="s">
        <v>742</v>
      </c>
      <c r="BR91" s="1" t="s">
        <v>743</v>
      </c>
      <c r="BS91" s="1" t="s">
        <v>724</v>
      </c>
      <c r="BT91" s="1" t="s">
        <v>725</v>
      </c>
      <c r="BU91" s="1"/>
      <c r="BV91" s="97"/>
      <c r="BW91" s="1"/>
    </row>
    <row r="92" spans="1:81" x14ac:dyDescent="0.35">
      <c r="A92">
        <v>90</v>
      </c>
      <c r="B92" t="s">
        <v>171</v>
      </c>
      <c r="C92" s="3" t="s">
        <v>171</v>
      </c>
      <c r="D92" t="s">
        <v>183</v>
      </c>
      <c r="E92" s="1" t="s">
        <v>719</v>
      </c>
      <c r="F92" s="1" t="s">
        <v>183</v>
      </c>
      <c r="G92" s="1"/>
      <c r="H92" s="139" t="s">
        <v>744</v>
      </c>
      <c r="I92" s="140">
        <v>1278</v>
      </c>
      <c r="J92" s="140" t="s">
        <v>721</v>
      </c>
      <c r="K92" s="140">
        <v>106</v>
      </c>
      <c r="L92" s="140">
        <v>444</v>
      </c>
      <c r="M92" s="140">
        <v>1</v>
      </c>
      <c r="N92" s="140">
        <v>24.1</v>
      </c>
      <c r="O92" s="140">
        <v>0</v>
      </c>
      <c r="P92" s="140">
        <v>0</v>
      </c>
      <c r="Q92" s="140">
        <v>74.099999999999994</v>
      </c>
      <c r="R92" s="140">
        <v>0</v>
      </c>
      <c r="S92" s="140">
        <v>1.5</v>
      </c>
      <c r="T92" s="140">
        <v>0</v>
      </c>
      <c r="U92" s="140">
        <v>0</v>
      </c>
      <c r="V92" s="140">
        <v>0</v>
      </c>
      <c r="W92" s="140">
        <v>0</v>
      </c>
      <c r="X92" s="140">
        <v>0</v>
      </c>
      <c r="Y92" s="140">
        <v>0</v>
      </c>
      <c r="Z92" s="140">
        <v>0.2</v>
      </c>
      <c r="AA92" s="140">
        <v>0</v>
      </c>
      <c r="AB92" s="140">
        <v>0</v>
      </c>
      <c r="AC92" s="140">
        <v>0</v>
      </c>
      <c r="AD92" s="140">
        <v>0.1</v>
      </c>
      <c r="AE92" s="140">
        <v>0.1</v>
      </c>
      <c r="AF92" s="140">
        <v>0</v>
      </c>
      <c r="AG92" s="140">
        <v>0.1</v>
      </c>
      <c r="AH92" s="140">
        <v>0</v>
      </c>
      <c r="AI92" s="140">
        <v>0.1</v>
      </c>
      <c r="AJ92" s="140">
        <v>0.3</v>
      </c>
      <c r="AK92" s="140">
        <v>0</v>
      </c>
      <c r="AL92" s="140">
        <v>0</v>
      </c>
      <c r="AM92" s="140">
        <v>0</v>
      </c>
      <c r="AN92" s="140">
        <v>0</v>
      </c>
      <c r="AO92" s="140">
        <v>0</v>
      </c>
      <c r="AP92" s="140">
        <v>0.2</v>
      </c>
      <c r="AQ92" s="140">
        <v>55.9</v>
      </c>
      <c r="AR92" s="140">
        <v>7.6</v>
      </c>
      <c r="AS92" s="140">
        <v>7.6</v>
      </c>
      <c r="AT92" s="140">
        <v>0</v>
      </c>
      <c r="AU92" s="140">
        <v>4.2</v>
      </c>
      <c r="AV92" s="140">
        <v>0.4</v>
      </c>
      <c r="AW92" s="140">
        <v>0.6</v>
      </c>
      <c r="AX92" s="140">
        <v>0.01</v>
      </c>
      <c r="AY92" s="140">
        <v>0.08</v>
      </c>
      <c r="AZ92" s="140">
        <v>12.1</v>
      </c>
      <c r="BA92" s="140">
        <v>16.5</v>
      </c>
      <c r="BB92" s="140">
        <v>0.49</v>
      </c>
      <c r="BC92" s="140">
        <v>4.5999999999999996</v>
      </c>
      <c r="BD92" s="140">
        <v>2.5299999999999998</v>
      </c>
      <c r="BE92" s="140">
        <v>0</v>
      </c>
      <c r="BF92" s="140">
        <v>206</v>
      </c>
      <c r="BG92" s="140">
        <v>26</v>
      </c>
      <c r="BH92" s="140">
        <v>1.3</v>
      </c>
      <c r="BI92" s="140">
        <v>15</v>
      </c>
      <c r="BJ92" s="140">
        <v>220</v>
      </c>
      <c r="BK92" s="140">
        <v>28</v>
      </c>
      <c r="BL92" s="140">
        <v>384</v>
      </c>
      <c r="BM92" s="140">
        <v>1</v>
      </c>
      <c r="BN92" s="140">
        <v>77</v>
      </c>
      <c r="BO92" s="140">
        <v>0.9</v>
      </c>
      <c r="BP92" s="141">
        <v>0</v>
      </c>
      <c r="BQ92" s="1" t="s">
        <v>745</v>
      </c>
      <c r="BR92" s="1" t="s">
        <v>746</v>
      </c>
      <c r="BS92" s="1" t="s">
        <v>724</v>
      </c>
      <c r="BT92" s="1" t="s">
        <v>725</v>
      </c>
      <c r="BU92" s="1"/>
      <c r="BV92" s="97"/>
      <c r="BW92" s="1"/>
    </row>
    <row r="93" spans="1:81" x14ac:dyDescent="0.35">
      <c r="A93">
        <v>91</v>
      </c>
      <c r="B93" t="s">
        <v>171</v>
      </c>
      <c r="C93" s="3" t="s">
        <v>171</v>
      </c>
      <c r="D93" t="s">
        <v>747</v>
      </c>
      <c r="E93" s="1" t="s">
        <v>719</v>
      </c>
      <c r="F93" s="1" t="s">
        <v>748</v>
      </c>
      <c r="G93" s="1"/>
      <c r="H93" s="139" t="s">
        <v>749</v>
      </c>
      <c r="I93" s="140">
        <v>6173</v>
      </c>
      <c r="J93" s="140" t="s">
        <v>721</v>
      </c>
      <c r="K93" s="140">
        <v>188</v>
      </c>
      <c r="L93" s="140">
        <v>786</v>
      </c>
      <c r="M93" s="140">
        <v>10.4</v>
      </c>
      <c r="N93" s="140">
        <v>22.5</v>
      </c>
      <c r="O93" s="140">
        <v>1.1000000000000001</v>
      </c>
      <c r="P93" s="140">
        <v>0</v>
      </c>
      <c r="Q93" s="140">
        <v>64.7</v>
      </c>
      <c r="R93" s="140">
        <v>0</v>
      </c>
      <c r="S93" s="140">
        <v>1.3</v>
      </c>
      <c r="T93" s="140">
        <v>0</v>
      </c>
      <c r="U93" s="140">
        <v>0</v>
      </c>
      <c r="V93" s="140">
        <v>0</v>
      </c>
      <c r="W93" s="140">
        <v>0</v>
      </c>
      <c r="X93" s="140">
        <v>0</v>
      </c>
      <c r="Y93" s="140">
        <v>0</v>
      </c>
      <c r="Z93" s="140">
        <v>2.4</v>
      </c>
      <c r="AA93" s="140">
        <v>0</v>
      </c>
      <c r="AB93" s="140">
        <v>0</v>
      </c>
      <c r="AC93" s="140">
        <v>0.3</v>
      </c>
      <c r="AD93" s="140">
        <v>1.7</v>
      </c>
      <c r="AE93" s="140">
        <v>0.3</v>
      </c>
      <c r="AF93" s="140">
        <v>0</v>
      </c>
      <c r="AG93" s="140">
        <v>3.6</v>
      </c>
      <c r="AH93" s="140">
        <v>0.5</v>
      </c>
      <c r="AI93" s="140">
        <v>2.7</v>
      </c>
      <c r="AJ93" s="140">
        <v>3.4</v>
      </c>
      <c r="AK93" s="140">
        <v>0.4</v>
      </c>
      <c r="AL93" s="140">
        <v>0.2</v>
      </c>
      <c r="AM93" s="140">
        <v>0.2</v>
      </c>
      <c r="AN93" s="140">
        <v>0.5</v>
      </c>
      <c r="AO93" s="140">
        <v>0.3</v>
      </c>
      <c r="AP93" s="140">
        <v>1.4</v>
      </c>
      <c r="AQ93" s="140">
        <v>61.4</v>
      </c>
      <c r="AR93" s="140">
        <v>4.5999999999999996</v>
      </c>
      <c r="AS93" s="140">
        <v>4.5999999999999996</v>
      </c>
      <c r="AT93" s="140">
        <v>0</v>
      </c>
      <c r="AU93" s="140">
        <v>24.85</v>
      </c>
      <c r="AV93" s="140">
        <v>2.1</v>
      </c>
      <c r="AW93" s="140">
        <v>0.2</v>
      </c>
      <c r="AX93" s="140">
        <v>0.16</v>
      </c>
      <c r="AY93" s="140">
        <v>0.1</v>
      </c>
      <c r="AZ93" s="140">
        <v>8.41</v>
      </c>
      <c r="BA93" s="140">
        <v>12.2</v>
      </c>
      <c r="BB93" s="140">
        <v>0.65</v>
      </c>
      <c r="BC93" s="140">
        <v>3.3</v>
      </c>
      <c r="BD93" s="140">
        <v>6.65</v>
      </c>
      <c r="BE93" s="140">
        <v>0</v>
      </c>
      <c r="BF93" s="140">
        <v>249</v>
      </c>
      <c r="BG93" s="140">
        <v>88.2</v>
      </c>
      <c r="BH93" s="140">
        <v>0.3</v>
      </c>
      <c r="BI93" s="140">
        <v>4</v>
      </c>
      <c r="BJ93" s="140">
        <v>368</v>
      </c>
      <c r="BK93" s="140">
        <v>28</v>
      </c>
      <c r="BL93" s="140">
        <v>25</v>
      </c>
      <c r="BM93" s="140">
        <v>0.1</v>
      </c>
      <c r="BN93" s="140">
        <v>24.9</v>
      </c>
      <c r="BO93" s="140">
        <v>0.3</v>
      </c>
      <c r="BP93" s="141">
        <v>35</v>
      </c>
      <c r="BQ93" s="1" t="s">
        <v>750</v>
      </c>
      <c r="BR93" s="1" t="s">
        <v>751</v>
      </c>
      <c r="BS93" s="1" t="s">
        <v>724</v>
      </c>
      <c r="BT93" s="1" t="s">
        <v>725</v>
      </c>
      <c r="BU93" s="1"/>
      <c r="BV93" s="97"/>
      <c r="BW93" s="1"/>
    </row>
    <row r="94" spans="1:81" x14ac:dyDescent="0.35">
      <c r="A94">
        <v>92</v>
      </c>
      <c r="B94" t="s">
        <v>171</v>
      </c>
      <c r="C94" s="3" t="s">
        <v>171</v>
      </c>
      <c r="D94" t="s">
        <v>752</v>
      </c>
      <c r="E94" s="1" t="s">
        <v>719</v>
      </c>
      <c r="F94" s="1" t="s">
        <v>186</v>
      </c>
      <c r="G94" s="1"/>
      <c r="H94" s="139" t="s">
        <v>753</v>
      </c>
      <c r="I94" s="140">
        <v>6225</v>
      </c>
      <c r="J94" s="140" t="s">
        <v>721</v>
      </c>
      <c r="K94" s="140">
        <v>210</v>
      </c>
      <c r="L94" s="140">
        <v>881</v>
      </c>
      <c r="M94" s="140">
        <v>13.9</v>
      </c>
      <c r="N94" s="140">
        <v>21.2</v>
      </c>
      <c r="O94" s="140">
        <v>0.3</v>
      </c>
      <c r="P94" s="140">
        <v>0</v>
      </c>
      <c r="Q94" s="140">
        <v>63.4</v>
      </c>
      <c r="R94" s="140">
        <v>0</v>
      </c>
      <c r="S94" s="140">
        <v>1.2</v>
      </c>
      <c r="T94" s="140">
        <v>0</v>
      </c>
      <c r="U94" s="140">
        <v>0</v>
      </c>
      <c r="V94" s="140">
        <v>0</v>
      </c>
      <c r="W94" s="140">
        <v>0</v>
      </c>
      <c r="X94" s="140">
        <v>0</v>
      </c>
      <c r="Y94" s="140">
        <v>0</v>
      </c>
      <c r="Z94" s="140">
        <v>1.8</v>
      </c>
      <c r="AA94" s="140">
        <v>0</v>
      </c>
      <c r="AB94" s="140">
        <v>0</v>
      </c>
      <c r="AC94" s="140">
        <v>0.3</v>
      </c>
      <c r="AD94" s="140">
        <v>1.2</v>
      </c>
      <c r="AE94" s="140">
        <v>0.3</v>
      </c>
      <c r="AF94" s="140">
        <v>0</v>
      </c>
      <c r="AG94" s="140">
        <v>6.6</v>
      </c>
      <c r="AH94" s="140">
        <v>0.3</v>
      </c>
      <c r="AI94" s="140">
        <v>5.5</v>
      </c>
      <c r="AJ94" s="140">
        <v>4</v>
      </c>
      <c r="AK94" s="140">
        <v>1.8</v>
      </c>
      <c r="AL94" s="140">
        <v>0.7</v>
      </c>
      <c r="AM94" s="140">
        <v>0.1</v>
      </c>
      <c r="AN94" s="140">
        <v>0.3</v>
      </c>
      <c r="AO94" s="140">
        <v>0.1</v>
      </c>
      <c r="AP94" s="140">
        <v>0.6</v>
      </c>
      <c r="AQ94" s="140">
        <v>66.7</v>
      </c>
      <c r="AR94" s="140">
        <v>3.6</v>
      </c>
      <c r="AS94" s="140">
        <v>3.6</v>
      </c>
      <c r="AT94" s="140">
        <v>0</v>
      </c>
      <c r="AU94" s="140">
        <v>8.85</v>
      </c>
      <c r="AV94" s="140">
        <v>4.9000000000000004</v>
      </c>
      <c r="AW94" s="140">
        <v>11.5</v>
      </c>
      <c r="AX94" s="140">
        <v>0.34</v>
      </c>
      <c r="AY94" s="140">
        <v>0.06</v>
      </c>
      <c r="AZ94" s="140">
        <v>8.77</v>
      </c>
      <c r="BA94" s="140">
        <v>12.3</v>
      </c>
      <c r="BB94" s="140">
        <v>0.67</v>
      </c>
      <c r="BC94" s="140">
        <v>8.1</v>
      </c>
      <c r="BD94" s="140">
        <v>4.91</v>
      </c>
      <c r="BE94" s="140">
        <v>0</v>
      </c>
      <c r="BF94" s="140">
        <v>244</v>
      </c>
      <c r="BG94" s="140">
        <v>12.4</v>
      </c>
      <c r="BH94" s="140">
        <v>0.2</v>
      </c>
      <c r="BI94" s="140">
        <v>4</v>
      </c>
      <c r="BJ94" s="140">
        <v>409</v>
      </c>
      <c r="BK94" s="140">
        <v>26</v>
      </c>
      <c r="BL94" s="140">
        <v>27</v>
      </c>
      <c r="BM94" s="140">
        <v>0.1</v>
      </c>
      <c r="BN94" s="140">
        <v>20</v>
      </c>
      <c r="BO94" s="140">
        <v>0.3</v>
      </c>
      <c r="BP94" s="141">
        <v>35</v>
      </c>
      <c r="BQ94" s="1" t="s">
        <v>750</v>
      </c>
      <c r="BR94" s="1" t="s">
        <v>751</v>
      </c>
      <c r="BS94" s="1" t="s">
        <v>724</v>
      </c>
      <c r="BT94" s="1" t="s">
        <v>725</v>
      </c>
      <c r="BU94" s="54"/>
      <c r="BV94" s="97"/>
      <c r="BW94" s="1"/>
    </row>
    <row r="95" spans="1:81" x14ac:dyDescent="0.35">
      <c r="A95">
        <v>93</v>
      </c>
      <c r="B95" t="s">
        <v>171</v>
      </c>
      <c r="C95" s="3" t="s">
        <v>171</v>
      </c>
      <c r="D95" t="s">
        <v>187</v>
      </c>
      <c r="E95" s="1" t="s">
        <v>719</v>
      </c>
      <c r="F95" s="1" t="s">
        <v>187</v>
      </c>
      <c r="G95" s="1"/>
      <c r="H95" s="139" t="s">
        <v>754</v>
      </c>
      <c r="I95" s="140">
        <v>4613</v>
      </c>
      <c r="J95" s="140" t="s">
        <v>721</v>
      </c>
      <c r="K95" s="140">
        <v>134</v>
      </c>
      <c r="L95" s="140">
        <v>560</v>
      </c>
      <c r="M95" s="140">
        <v>6.2</v>
      </c>
      <c r="N95" s="140">
        <v>19.5</v>
      </c>
      <c r="O95" s="140">
        <v>0</v>
      </c>
      <c r="P95" s="140">
        <v>0</v>
      </c>
      <c r="Q95" s="140">
        <v>71.3</v>
      </c>
      <c r="R95" s="140">
        <v>0</v>
      </c>
      <c r="S95" s="140">
        <v>1.1000000000000001</v>
      </c>
      <c r="T95" s="140">
        <v>0</v>
      </c>
      <c r="U95" s="140">
        <v>0</v>
      </c>
      <c r="V95" s="140">
        <v>0</v>
      </c>
      <c r="W95" s="140">
        <v>0</v>
      </c>
      <c r="X95" s="140">
        <v>0</v>
      </c>
      <c r="Y95" s="140">
        <v>0</v>
      </c>
      <c r="Z95" s="140">
        <v>1.2</v>
      </c>
      <c r="AA95" s="140">
        <v>0</v>
      </c>
      <c r="AB95" s="140">
        <v>0</v>
      </c>
      <c r="AC95" s="140">
        <v>0.2</v>
      </c>
      <c r="AD95" s="140">
        <v>0.8</v>
      </c>
      <c r="AE95" s="140">
        <v>0.2</v>
      </c>
      <c r="AF95" s="140">
        <v>0</v>
      </c>
      <c r="AG95" s="140">
        <v>2.2999999999999998</v>
      </c>
      <c r="AH95" s="140">
        <v>0.3</v>
      </c>
      <c r="AI95" s="140">
        <v>1.6</v>
      </c>
      <c r="AJ95" s="140">
        <v>2</v>
      </c>
      <c r="AK95" s="140">
        <v>0.6</v>
      </c>
      <c r="AL95" s="140">
        <v>0.2</v>
      </c>
      <c r="AM95" s="140">
        <v>0.1</v>
      </c>
      <c r="AN95" s="140">
        <v>0.3</v>
      </c>
      <c r="AO95" s="140">
        <v>0.1</v>
      </c>
      <c r="AP95" s="140">
        <v>0.5</v>
      </c>
      <c r="AQ95" s="140">
        <v>69.5</v>
      </c>
      <c r="AR95" s="140">
        <v>23.9</v>
      </c>
      <c r="AS95" s="140">
        <v>23.9</v>
      </c>
      <c r="AT95" s="140">
        <v>0</v>
      </c>
      <c r="AU95" s="140">
        <v>4.74</v>
      </c>
      <c r="AV95" s="140">
        <v>1.6</v>
      </c>
      <c r="AW95" s="140">
        <v>1.9</v>
      </c>
      <c r="AX95" s="140">
        <v>0.38</v>
      </c>
      <c r="AY95" s="140">
        <v>0.14000000000000001</v>
      </c>
      <c r="AZ95" s="140">
        <v>4.95</v>
      </c>
      <c r="BA95" s="140">
        <v>8.5</v>
      </c>
      <c r="BB95" s="140">
        <v>0.37</v>
      </c>
      <c r="BC95" s="140">
        <v>9.5</v>
      </c>
      <c r="BD95" s="140">
        <v>3.06</v>
      </c>
      <c r="BE95" s="140">
        <v>0</v>
      </c>
      <c r="BF95" s="140">
        <v>233</v>
      </c>
      <c r="BG95" s="140">
        <v>19</v>
      </c>
      <c r="BH95" s="140">
        <v>0.3</v>
      </c>
      <c r="BI95" s="140">
        <v>32</v>
      </c>
      <c r="BJ95" s="140">
        <v>368</v>
      </c>
      <c r="BK95" s="140">
        <v>30</v>
      </c>
      <c r="BL95" s="140">
        <v>63</v>
      </c>
      <c r="BM95" s="140">
        <v>0.2</v>
      </c>
      <c r="BN95" s="140">
        <v>15.9</v>
      </c>
      <c r="BO95" s="140">
        <v>0.5</v>
      </c>
      <c r="BP95" s="141">
        <v>60</v>
      </c>
      <c r="BQ95" s="1" t="s">
        <v>755</v>
      </c>
      <c r="BR95" s="1" t="s">
        <v>756</v>
      </c>
      <c r="BS95" s="1" t="s">
        <v>724</v>
      </c>
      <c r="BT95" s="1" t="s">
        <v>725</v>
      </c>
      <c r="BU95" s="1"/>
      <c r="BV95" s="1"/>
      <c r="BW95" s="1"/>
    </row>
    <row r="96" spans="1:81" x14ac:dyDescent="0.35">
      <c r="A96">
        <v>94</v>
      </c>
      <c r="B96" t="s">
        <v>171</v>
      </c>
      <c r="C96" s="3" t="s">
        <v>171</v>
      </c>
      <c r="D96" t="s">
        <v>189</v>
      </c>
      <c r="E96" s="1" t="s">
        <v>719</v>
      </c>
      <c r="F96" s="1" t="s">
        <v>189</v>
      </c>
      <c r="G96" s="1"/>
      <c r="H96" s="139" t="s">
        <v>757</v>
      </c>
      <c r="I96" s="140">
        <v>1395</v>
      </c>
      <c r="J96" s="140" t="s">
        <v>721</v>
      </c>
      <c r="K96" s="140">
        <v>77</v>
      </c>
      <c r="L96" s="140">
        <v>323</v>
      </c>
      <c r="M96" s="140">
        <v>0.6</v>
      </c>
      <c r="N96" s="140">
        <v>17.600000000000001</v>
      </c>
      <c r="O96" s="140">
        <v>0</v>
      </c>
      <c r="P96" s="140">
        <v>0</v>
      </c>
      <c r="Q96" s="140">
        <v>78.7</v>
      </c>
      <c r="R96" s="140">
        <v>0</v>
      </c>
      <c r="S96" s="140">
        <v>2.2000000000000002</v>
      </c>
      <c r="T96" s="140">
        <v>0</v>
      </c>
      <c r="U96" s="140">
        <v>0</v>
      </c>
      <c r="V96" s="140">
        <v>0</v>
      </c>
      <c r="W96" s="140">
        <v>0</v>
      </c>
      <c r="X96" s="140">
        <v>0</v>
      </c>
      <c r="Y96" s="140">
        <v>0</v>
      </c>
      <c r="Z96" s="140">
        <v>0.1</v>
      </c>
      <c r="AA96" s="140">
        <v>0</v>
      </c>
      <c r="AB96" s="140">
        <v>0</v>
      </c>
      <c r="AC96" s="140">
        <v>0</v>
      </c>
      <c r="AD96" s="140">
        <v>0.1</v>
      </c>
      <c r="AE96" s="140">
        <v>0</v>
      </c>
      <c r="AF96" s="140">
        <v>0</v>
      </c>
      <c r="AG96" s="140">
        <v>0.2</v>
      </c>
      <c r="AH96" s="140">
        <v>0</v>
      </c>
      <c r="AI96" s="140">
        <v>0.1</v>
      </c>
      <c r="AJ96" s="140">
        <v>0.2</v>
      </c>
      <c r="AK96" s="140">
        <v>0</v>
      </c>
      <c r="AL96" s="140">
        <v>0</v>
      </c>
      <c r="AM96" s="140">
        <v>0</v>
      </c>
      <c r="AN96" s="140">
        <v>0.1</v>
      </c>
      <c r="AO96" s="140">
        <v>0</v>
      </c>
      <c r="AP96" s="140">
        <v>0.1</v>
      </c>
      <c r="AQ96" s="140">
        <v>147</v>
      </c>
      <c r="AR96" s="140">
        <v>0</v>
      </c>
      <c r="AS96" s="140">
        <v>0</v>
      </c>
      <c r="AT96" s="140">
        <v>0</v>
      </c>
      <c r="AU96" s="140">
        <v>0</v>
      </c>
      <c r="AV96" s="140">
        <v>3.9</v>
      </c>
      <c r="AW96" s="140">
        <v>0</v>
      </c>
      <c r="AX96" s="140">
        <v>0.04</v>
      </c>
      <c r="AY96" s="140">
        <v>0</v>
      </c>
      <c r="AZ96" s="140">
        <v>0.99</v>
      </c>
      <c r="BA96" s="140">
        <v>4.2</v>
      </c>
      <c r="BB96" s="140">
        <v>0.04</v>
      </c>
      <c r="BC96" s="140">
        <v>14</v>
      </c>
      <c r="BD96" s="140">
        <v>3.52</v>
      </c>
      <c r="BE96" s="140">
        <v>0</v>
      </c>
      <c r="BF96" s="140">
        <v>147</v>
      </c>
      <c r="BG96" s="140">
        <v>20</v>
      </c>
      <c r="BH96" s="140">
        <v>0.2</v>
      </c>
      <c r="BI96" s="140">
        <v>21</v>
      </c>
      <c r="BJ96" s="140">
        <v>88</v>
      </c>
      <c r="BK96" s="140">
        <v>37</v>
      </c>
      <c r="BL96" s="140">
        <v>630</v>
      </c>
      <c r="BM96" s="140">
        <v>1.6</v>
      </c>
      <c r="BN96" s="140">
        <v>23</v>
      </c>
      <c r="BO96" s="140">
        <v>1.1000000000000001</v>
      </c>
      <c r="BP96" s="141">
        <v>62</v>
      </c>
      <c r="BQ96" s="1" t="s">
        <v>758</v>
      </c>
      <c r="BR96" s="1" t="s">
        <v>759</v>
      </c>
      <c r="BS96" s="1" t="s">
        <v>724</v>
      </c>
      <c r="BT96" s="1" t="s">
        <v>194</v>
      </c>
      <c r="BU96" s="1"/>
      <c r="BV96" s="1"/>
      <c r="BW96" s="1"/>
    </row>
    <row r="97" spans="1:75" x14ac:dyDescent="0.35">
      <c r="A97">
        <v>95</v>
      </c>
      <c r="B97" t="s">
        <v>171</v>
      </c>
      <c r="C97" s="3" t="s">
        <v>171</v>
      </c>
      <c r="D97" t="s">
        <v>190</v>
      </c>
      <c r="E97" s="1" t="s">
        <v>719</v>
      </c>
      <c r="F97" s="1" t="s">
        <v>190</v>
      </c>
      <c r="G97" s="1"/>
      <c r="H97" s="139" t="s">
        <v>760</v>
      </c>
      <c r="I97" s="140">
        <v>1260</v>
      </c>
      <c r="J97" s="140" t="s">
        <v>721</v>
      </c>
      <c r="K97" s="140">
        <v>290</v>
      </c>
      <c r="L97" s="140">
        <v>1214</v>
      </c>
      <c r="M97" s="140">
        <v>25</v>
      </c>
      <c r="N97" s="140">
        <v>17</v>
      </c>
      <c r="O97" s="140">
        <v>0</v>
      </c>
      <c r="P97" s="140">
        <v>0</v>
      </c>
      <c r="Q97" s="140">
        <v>55</v>
      </c>
      <c r="R97" s="140">
        <v>0</v>
      </c>
      <c r="S97" s="140">
        <v>1</v>
      </c>
      <c r="T97" s="140">
        <v>0</v>
      </c>
      <c r="U97" s="140">
        <v>0</v>
      </c>
      <c r="V97" s="140">
        <v>0</v>
      </c>
      <c r="W97" s="140">
        <v>0</v>
      </c>
      <c r="X97" s="140">
        <v>0</v>
      </c>
      <c r="Y97" s="140">
        <v>0</v>
      </c>
      <c r="Z97" s="140">
        <v>5.3</v>
      </c>
      <c r="AA97" s="140">
        <v>0</v>
      </c>
      <c r="AB97" s="140">
        <v>0</v>
      </c>
      <c r="AC97" s="140">
        <v>1.6</v>
      </c>
      <c r="AD97" s="140">
        <v>3</v>
      </c>
      <c r="AE97" s="140">
        <v>0.5</v>
      </c>
      <c r="AF97" s="140">
        <v>0</v>
      </c>
      <c r="AG97" s="140">
        <v>9.1</v>
      </c>
      <c r="AH97" s="140">
        <v>0.9</v>
      </c>
      <c r="AI97" s="140">
        <v>2.9</v>
      </c>
      <c r="AJ97" s="140">
        <v>7.2</v>
      </c>
      <c r="AK97" s="140">
        <v>0.4</v>
      </c>
      <c r="AL97" s="140">
        <v>0.3</v>
      </c>
      <c r="AM97" s="140">
        <v>0.4</v>
      </c>
      <c r="AN97" s="140">
        <v>1.8</v>
      </c>
      <c r="AO97" s="140">
        <v>0.3</v>
      </c>
      <c r="AP97" s="140">
        <v>2.8</v>
      </c>
      <c r="AQ97" s="140">
        <v>48.8</v>
      </c>
      <c r="AR97" s="140">
        <v>15</v>
      </c>
      <c r="AS97" s="140">
        <v>15</v>
      </c>
      <c r="AT97" s="140">
        <v>0</v>
      </c>
      <c r="AU97" s="140">
        <v>5.4</v>
      </c>
      <c r="AV97" s="140">
        <v>0.4</v>
      </c>
      <c r="AW97" s="140">
        <v>0</v>
      </c>
      <c r="AX97" s="140">
        <v>0.1</v>
      </c>
      <c r="AY97" s="140">
        <v>0.28000000000000003</v>
      </c>
      <c r="AZ97" s="140">
        <v>8.3000000000000007</v>
      </c>
      <c r="BA97" s="140">
        <v>11.4</v>
      </c>
      <c r="BB97" s="140">
        <v>0.61</v>
      </c>
      <c r="BC97" s="140">
        <v>0</v>
      </c>
      <c r="BD97" s="140">
        <v>7.4</v>
      </c>
      <c r="BE97" s="140">
        <v>0</v>
      </c>
      <c r="BF97" s="140">
        <v>194</v>
      </c>
      <c r="BG97" s="140">
        <v>63</v>
      </c>
      <c r="BH97" s="140">
        <v>0.8</v>
      </c>
      <c r="BI97" s="140">
        <v>15</v>
      </c>
      <c r="BJ97" s="140">
        <v>367</v>
      </c>
      <c r="BK97" s="140">
        <v>24</v>
      </c>
      <c r="BL97" s="140">
        <v>43</v>
      </c>
      <c r="BM97" s="140">
        <v>0.1</v>
      </c>
      <c r="BN97" s="140">
        <v>60</v>
      </c>
      <c r="BO97" s="140">
        <v>0.6</v>
      </c>
      <c r="BP97" s="141">
        <v>41</v>
      </c>
      <c r="BQ97" s="1" t="s">
        <v>761</v>
      </c>
      <c r="BR97" s="1" t="s">
        <v>762</v>
      </c>
      <c r="BS97" s="1" t="s">
        <v>724</v>
      </c>
      <c r="BT97" s="1" t="s">
        <v>725</v>
      </c>
      <c r="BU97" s="1"/>
      <c r="BV97" s="1"/>
      <c r="BW97" s="1"/>
    </row>
    <row r="98" spans="1:75" x14ac:dyDescent="0.35">
      <c r="A98">
        <v>96</v>
      </c>
      <c r="B98" t="s">
        <v>171</v>
      </c>
      <c r="C98" s="3" t="s">
        <v>171</v>
      </c>
      <c r="D98" t="s">
        <v>763</v>
      </c>
      <c r="E98" s="1" t="s">
        <v>719</v>
      </c>
      <c r="F98" s="1" t="s">
        <v>192</v>
      </c>
      <c r="G98" s="1"/>
      <c r="H98" s="139" t="s">
        <v>764</v>
      </c>
      <c r="I98" s="140">
        <v>1390</v>
      </c>
      <c r="J98" s="140" t="s">
        <v>721</v>
      </c>
      <c r="K98" s="140">
        <v>108</v>
      </c>
      <c r="L98" s="140">
        <v>451</v>
      </c>
      <c r="M98" s="140">
        <v>2.2999999999999998</v>
      </c>
      <c r="N98" s="140">
        <v>16.899999999999999</v>
      </c>
      <c r="O98" s="140">
        <v>4.7</v>
      </c>
      <c r="P98" s="140">
        <v>0</v>
      </c>
      <c r="Q98" s="140">
        <v>74.3</v>
      </c>
      <c r="R98" s="140">
        <v>0</v>
      </c>
      <c r="S98" s="140">
        <v>1.8</v>
      </c>
      <c r="T98" s="140">
        <v>0</v>
      </c>
      <c r="U98" s="140">
        <v>0</v>
      </c>
      <c r="V98" s="140">
        <v>0</v>
      </c>
      <c r="W98" s="140">
        <v>0</v>
      </c>
      <c r="X98" s="140">
        <v>0</v>
      </c>
      <c r="Y98" s="140">
        <v>0</v>
      </c>
      <c r="Z98" s="140">
        <v>0.4</v>
      </c>
      <c r="AA98" s="140">
        <v>0</v>
      </c>
      <c r="AB98" s="140">
        <v>0</v>
      </c>
      <c r="AC98" s="140">
        <v>0.1</v>
      </c>
      <c r="AD98" s="140">
        <v>0.3</v>
      </c>
      <c r="AE98" s="140">
        <v>0</v>
      </c>
      <c r="AF98" s="140">
        <v>0</v>
      </c>
      <c r="AG98" s="140">
        <v>0.4</v>
      </c>
      <c r="AH98" s="140">
        <v>0.2</v>
      </c>
      <c r="AI98" s="140">
        <v>0.1</v>
      </c>
      <c r="AJ98" s="140">
        <v>0.8</v>
      </c>
      <c r="AK98" s="140">
        <v>0</v>
      </c>
      <c r="AL98" s="140">
        <v>0</v>
      </c>
      <c r="AM98" s="140">
        <v>0</v>
      </c>
      <c r="AN98" s="140">
        <v>0.4</v>
      </c>
      <c r="AO98" s="140">
        <v>0</v>
      </c>
      <c r="AP98" s="140">
        <v>0.2</v>
      </c>
      <c r="AQ98" s="140">
        <v>85.5</v>
      </c>
      <c r="AR98" s="140">
        <v>42.3</v>
      </c>
      <c r="AS98" s="140">
        <v>42.3</v>
      </c>
      <c r="AT98" s="140">
        <v>0</v>
      </c>
      <c r="AU98" s="140">
        <v>0.08</v>
      </c>
      <c r="AV98" s="140">
        <v>2.2000000000000002</v>
      </c>
      <c r="AW98" s="140">
        <v>9.1</v>
      </c>
      <c r="AX98" s="140">
        <v>0</v>
      </c>
      <c r="AY98" s="140">
        <v>0.18</v>
      </c>
      <c r="AZ98" s="140">
        <v>0.61</v>
      </c>
      <c r="BA98" s="140">
        <v>3.4</v>
      </c>
      <c r="BB98" s="140">
        <v>0</v>
      </c>
      <c r="BC98" s="140">
        <v>30.8</v>
      </c>
      <c r="BD98" s="140">
        <v>14.7</v>
      </c>
      <c r="BE98" s="140">
        <v>0</v>
      </c>
      <c r="BF98" s="140">
        <v>222</v>
      </c>
      <c r="BG98" s="140">
        <v>170</v>
      </c>
      <c r="BH98" s="140">
        <v>4.3</v>
      </c>
      <c r="BI98" s="140">
        <v>40</v>
      </c>
      <c r="BJ98" s="140">
        <v>73</v>
      </c>
      <c r="BK98" s="140">
        <v>41</v>
      </c>
      <c r="BL98" s="140">
        <v>511</v>
      </c>
      <c r="BM98" s="140">
        <v>1.3</v>
      </c>
      <c r="BN98" s="140">
        <v>67</v>
      </c>
      <c r="BO98" s="140">
        <v>3.6</v>
      </c>
      <c r="BP98" s="141">
        <v>0</v>
      </c>
      <c r="BQ98" s="1" t="s">
        <v>765</v>
      </c>
      <c r="BR98" s="1" t="s">
        <v>766</v>
      </c>
      <c r="BS98" s="1" t="s">
        <v>724</v>
      </c>
      <c r="BT98" s="1" t="s">
        <v>767</v>
      </c>
      <c r="BU98" s="1"/>
      <c r="BV98" s="1"/>
      <c r="BW98" s="1"/>
    </row>
    <row r="99" spans="1:75" x14ac:dyDescent="0.35">
      <c r="A99">
        <v>97</v>
      </c>
      <c r="B99" t="s">
        <v>171</v>
      </c>
      <c r="C99" s="3" t="s">
        <v>171</v>
      </c>
      <c r="D99" t="s">
        <v>194</v>
      </c>
      <c r="E99" s="1" t="s">
        <v>719</v>
      </c>
      <c r="F99" s="1" t="s">
        <v>194</v>
      </c>
      <c r="G99" s="1"/>
      <c r="H99" s="139" t="s">
        <v>768</v>
      </c>
      <c r="I99" s="140">
        <v>1393</v>
      </c>
      <c r="J99" s="140" t="s">
        <v>721</v>
      </c>
      <c r="K99" s="140">
        <v>86</v>
      </c>
      <c r="L99" s="140">
        <v>358</v>
      </c>
      <c r="M99" s="140">
        <v>1.9</v>
      </c>
      <c r="N99" s="140">
        <v>16.899999999999999</v>
      </c>
      <c r="O99" s="140">
        <v>0</v>
      </c>
      <c r="P99" s="140">
        <v>0</v>
      </c>
      <c r="Q99" s="140">
        <v>79</v>
      </c>
      <c r="R99" s="140">
        <v>0</v>
      </c>
      <c r="S99" s="140">
        <v>2.2000000000000002</v>
      </c>
      <c r="T99" s="140">
        <v>0</v>
      </c>
      <c r="U99" s="140">
        <v>0</v>
      </c>
      <c r="V99" s="140">
        <v>0</v>
      </c>
      <c r="W99" s="140">
        <v>0</v>
      </c>
      <c r="X99" s="140">
        <v>0</v>
      </c>
      <c r="Y99" s="140">
        <v>0</v>
      </c>
      <c r="Z99" s="140">
        <v>0.2</v>
      </c>
      <c r="AA99" s="140">
        <v>0</v>
      </c>
      <c r="AB99" s="140">
        <v>0</v>
      </c>
      <c r="AC99" s="140">
        <v>0</v>
      </c>
      <c r="AD99" s="140">
        <v>0.1</v>
      </c>
      <c r="AE99" s="140">
        <v>0.1</v>
      </c>
      <c r="AF99" s="140">
        <v>0</v>
      </c>
      <c r="AG99" s="140">
        <v>0.4</v>
      </c>
      <c r="AH99" s="140">
        <v>0.1</v>
      </c>
      <c r="AI99" s="140">
        <v>0.2</v>
      </c>
      <c r="AJ99" s="140">
        <v>0.7</v>
      </c>
      <c r="AK99" s="140">
        <v>0</v>
      </c>
      <c r="AL99" s="140">
        <v>0.1</v>
      </c>
      <c r="AM99" s="140">
        <v>0</v>
      </c>
      <c r="AN99" s="140">
        <v>0.3</v>
      </c>
      <c r="AO99" s="140">
        <v>0</v>
      </c>
      <c r="AP99" s="140">
        <v>0.1</v>
      </c>
      <c r="AQ99" s="140">
        <v>129</v>
      </c>
      <c r="AR99" s="140">
        <v>0</v>
      </c>
      <c r="AS99" s="140">
        <v>0</v>
      </c>
      <c r="AT99" s="140">
        <v>0</v>
      </c>
      <c r="AU99" s="140">
        <v>0</v>
      </c>
      <c r="AV99" s="140">
        <v>1.5</v>
      </c>
      <c r="AW99" s="140">
        <v>0</v>
      </c>
      <c r="AX99" s="140">
        <v>0.1</v>
      </c>
      <c r="AY99" s="140">
        <v>0.05</v>
      </c>
      <c r="AZ99" s="140">
        <v>1.5</v>
      </c>
      <c r="BA99" s="140">
        <v>4.5999999999999996</v>
      </c>
      <c r="BB99" s="140">
        <v>0.21</v>
      </c>
      <c r="BC99" s="140">
        <v>17</v>
      </c>
      <c r="BD99" s="140">
        <v>0.5</v>
      </c>
      <c r="BE99" s="140">
        <v>0</v>
      </c>
      <c r="BF99" s="140">
        <v>183</v>
      </c>
      <c r="BG99" s="140">
        <v>350</v>
      </c>
      <c r="BH99" s="140">
        <v>0.6</v>
      </c>
      <c r="BI99" s="140">
        <v>29</v>
      </c>
      <c r="BJ99" s="140">
        <v>220</v>
      </c>
      <c r="BK99" s="140">
        <v>29</v>
      </c>
      <c r="BL99" s="140">
        <v>270</v>
      </c>
      <c r="BM99" s="140">
        <v>0.7</v>
      </c>
      <c r="BN99" s="140">
        <v>104</v>
      </c>
      <c r="BO99" s="140">
        <v>4.5999999999999996</v>
      </c>
      <c r="BP99" s="141">
        <v>72</v>
      </c>
      <c r="BQ99" s="1" t="s">
        <v>769</v>
      </c>
      <c r="BR99" s="1" t="s">
        <v>770</v>
      </c>
      <c r="BS99" s="1" t="s">
        <v>724</v>
      </c>
      <c r="BT99" s="1" t="s">
        <v>194</v>
      </c>
      <c r="BU99" s="1"/>
      <c r="BV99" s="1"/>
      <c r="BW99" s="1"/>
    </row>
    <row r="100" spans="1:75" ht="43.5" x14ac:dyDescent="0.35">
      <c r="A100">
        <v>98</v>
      </c>
      <c r="B100" t="s">
        <v>195</v>
      </c>
      <c r="C100" s="1" t="s">
        <v>195</v>
      </c>
      <c r="D100" t="s">
        <v>771</v>
      </c>
      <c r="E100" s="1" t="s">
        <v>772</v>
      </c>
      <c r="F100" s="1" t="s">
        <v>773</v>
      </c>
      <c r="G100" s="1">
        <v>2546</v>
      </c>
      <c r="H100" s="139" t="s">
        <v>774</v>
      </c>
      <c r="I100" s="140">
        <v>875</v>
      </c>
      <c r="J100" s="140" t="s">
        <v>448</v>
      </c>
      <c r="K100" s="140">
        <v>317</v>
      </c>
      <c r="L100" s="140">
        <v>1327</v>
      </c>
      <c r="M100" s="140">
        <v>1.5</v>
      </c>
      <c r="N100" s="140">
        <v>22</v>
      </c>
      <c r="O100" s="140">
        <v>45.1</v>
      </c>
      <c r="P100" s="140">
        <v>16.399999999999999</v>
      </c>
      <c r="Q100" s="140">
        <v>11.2</v>
      </c>
      <c r="R100" s="140">
        <v>0</v>
      </c>
      <c r="S100" s="140">
        <v>3.8</v>
      </c>
      <c r="T100" s="140">
        <v>4.5999999999999996</v>
      </c>
      <c r="U100" s="140">
        <v>1.6</v>
      </c>
      <c r="V100" s="140">
        <v>3</v>
      </c>
      <c r="W100" s="140">
        <v>0</v>
      </c>
      <c r="X100" s="140">
        <v>0</v>
      </c>
      <c r="Y100" s="140">
        <v>0</v>
      </c>
      <c r="Z100" s="140">
        <v>0.2</v>
      </c>
      <c r="AA100" s="140">
        <v>0</v>
      </c>
      <c r="AB100" s="140">
        <v>0</v>
      </c>
      <c r="AC100" s="140">
        <v>0</v>
      </c>
      <c r="AD100" s="140">
        <v>0.2</v>
      </c>
      <c r="AE100" s="140">
        <v>0</v>
      </c>
      <c r="AF100" s="140">
        <v>0</v>
      </c>
      <c r="AG100" s="140">
        <v>0.1</v>
      </c>
      <c r="AH100" s="140">
        <v>0</v>
      </c>
      <c r="AI100" s="140">
        <v>0.1</v>
      </c>
      <c r="AJ100" s="140">
        <v>0.9</v>
      </c>
      <c r="AK100" s="140">
        <v>0.3</v>
      </c>
      <c r="AL100" s="140">
        <v>0.6</v>
      </c>
      <c r="AM100" s="140">
        <v>0</v>
      </c>
      <c r="AN100" s="140">
        <v>0</v>
      </c>
      <c r="AO100" s="140">
        <v>0</v>
      </c>
      <c r="AP100" s="140">
        <v>0</v>
      </c>
      <c r="AQ100" s="140">
        <v>0</v>
      </c>
      <c r="AR100" s="140">
        <v>1.5</v>
      </c>
      <c r="AS100" s="140">
        <v>0</v>
      </c>
      <c r="AT100" s="140">
        <v>18</v>
      </c>
      <c r="AU100" s="140">
        <v>0</v>
      </c>
      <c r="AV100" s="140">
        <v>0.3</v>
      </c>
      <c r="AW100" s="140">
        <v>0</v>
      </c>
      <c r="AX100" s="140">
        <v>0.55000000000000004</v>
      </c>
      <c r="AY100" s="140">
        <v>0.2</v>
      </c>
      <c r="AZ100" s="140">
        <v>2.2000000000000002</v>
      </c>
      <c r="BA100" s="140">
        <v>5.87</v>
      </c>
      <c r="BB100" s="140">
        <v>0.3</v>
      </c>
      <c r="BC100" s="140">
        <v>394</v>
      </c>
      <c r="BD100" s="140">
        <v>0</v>
      </c>
      <c r="BE100" s="140">
        <v>0</v>
      </c>
      <c r="BF100" s="140">
        <v>420</v>
      </c>
      <c r="BG100" s="140">
        <v>1.9</v>
      </c>
      <c r="BH100" s="140">
        <v>5</v>
      </c>
      <c r="BI100" s="140">
        <v>135</v>
      </c>
      <c r="BJ100" s="140">
        <v>1040</v>
      </c>
      <c r="BK100" s="140">
        <v>131</v>
      </c>
      <c r="BL100" s="140">
        <v>25</v>
      </c>
      <c r="BM100" s="140">
        <v>0.1</v>
      </c>
      <c r="BN100" s="140">
        <v>2.2000000000000002</v>
      </c>
      <c r="BO100" s="140">
        <v>2</v>
      </c>
      <c r="BP100" s="141">
        <v>0</v>
      </c>
      <c r="BQ100" s="1" t="s">
        <v>775</v>
      </c>
      <c r="BR100" s="1" t="s">
        <v>776</v>
      </c>
      <c r="BS100" s="1" t="s">
        <v>777</v>
      </c>
      <c r="BT100" s="1" t="s">
        <v>778</v>
      </c>
      <c r="BU100" s="1"/>
      <c r="BV100" s="1"/>
      <c r="BW100" s="1"/>
    </row>
    <row r="101" spans="1:75" ht="43.5" x14ac:dyDescent="0.35">
      <c r="A101">
        <v>99</v>
      </c>
      <c r="B101" t="s">
        <v>195</v>
      </c>
      <c r="C101" s="1" t="s">
        <v>195</v>
      </c>
      <c r="D101" t="s">
        <v>779</v>
      </c>
      <c r="E101" s="1" t="s">
        <v>772</v>
      </c>
      <c r="F101" s="1" t="s">
        <v>780</v>
      </c>
      <c r="G101" s="1">
        <v>2547</v>
      </c>
      <c r="H101" s="139" t="s">
        <v>781</v>
      </c>
      <c r="I101" s="140">
        <v>891</v>
      </c>
      <c r="J101" s="140" t="s">
        <v>448</v>
      </c>
      <c r="K101" s="140">
        <v>317</v>
      </c>
      <c r="L101" s="140">
        <v>1324</v>
      </c>
      <c r="M101" s="140">
        <v>1</v>
      </c>
      <c r="N101" s="140">
        <v>21.5</v>
      </c>
      <c r="O101" s="140">
        <v>49.2</v>
      </c>
      <c r="P101" s="140">
        <v>10.7</v>
      </c>
      <c r="Q101" s="140">
        <v>15</v>
      </c>
      <c r="R101" s="140">
        <v>0</v>
      </c>
      <c r="S101" s="140">
        <v>2.6</v>
      </c>
      <c r="T101" s="140">
        <v>2.1</v>
      </c>
      <c r="U101" s="140">
        <v>0.3</v>
      </c>
      <c r="V101" s="140">
        <v>1.8</v>
      </c>
      <c r="W101" s="140">
        <v>0</v>
      </c>
      <c r="X101" s="140">
        <v>0</v>
      </c>
      <c r="Y101" s="140">
        <v>0</v>
      </c>
      <c r="Z101" s="140">
        <v>0.2</v>
      </c>
      <c r="AA101" s="140">
        <v>0</v>
      </c>
      <c r="AB101" s="140">
        <v>0</v>
      </c>
      <c r="AC101" s="140">
        <v>0</v>
      </c>
      <c r="AD101" s="140">
        <v>0.2</v>
      </c>
      <c r="AE101" s="140">
        <v>0</v>
      </c>
      <c r="AF101" s="140">
        <v>0</v>
      </c>
      <c r="AG101" s="140">
        <v>0.1</v>
      </c>
      <c r="AH101" s="140">
        <v>0</v>
      </c>
      <c r="AI101" s="140">
        <v>0.1</v>
      </c>
      <c r="AJ101" s="140">
        <v>0.5</v>
      </c>
      <c r="AK101" s="140">
        <v>0.4</v>
      </c>
      <c r="AL101" s="140">
        <v>0.1</v>
      </c>
      <c r="AM101" s="140">
        <v>0</v>
      </c>
      <c r="AN101" s="140">
        <v>0</v>
      </c>
      <c r="AO101" s="140">
        <v>0</v>
      </c>
      <c r="AP101" s="140">
        <v>0</v>
      </c>
      <c r="AQ101" s="140">
        <v>0</v>
      </c>
      <c r="AR101" s="140">
        <v>1.2</v>
      </c>
      <c r="AS101" s="140">
        <v>0</v>
      </c>
      <c r="AT101" s="140">
        <v>15</v>
      </c>
      <c r="AU101" s="140">
        <v>0</v>
      </c>
      <c r="AV101" s="140">
        <v>0.1</v>
      </c>
      <c r="AW101" s="140">
        <v>0</v>
      </c>
      <c r="AX101" s="140">
        <v>0.82</v>
      </c>
      <c r="AY101" s="140">
        <v>0.18</v>
      </c>
      <c r="AZ101" s="140">
        <v>2.5</v>
      </c>
      <c r="BA101" s="140">
        <v>6.08</v>
      </c>
      <c r="BB101" s="140">
        <v>0.08</v>
      </c>
      <c r="BC101" s="140">
        <v>33</v>
      </c>
      <c r="BD101" s="140">
        <v>0</v>
      </c>
      <c r="BE101" s="140">
        <v>1</v>
      </c>
      <c r="BF101" s="140">
        <v>380</v>
      </c>
      <c r="BG101" s="140">
        <v>45</v>
      </c>
      <c r="BH101" s="140">
        <v>6</v>
      </c>
      <c r="BI101" s="140">
        <v>59</v>
      </c>
      <c r="BJ101" s="140">
        <v>1100</v>
      </c>
      <c r="BK101" s="140">
        <v>120</v>
      </c>
      <c r="BL101" s="140">
        <v>2</v>
      </c>
      <c r="BM101" s="140">
        <v>0</v>
      </c>
      <c r="BN101" s="140">
        <v>2</v>
      </c>
      <c r="BO101" s="140">
        <v>3.8</v>
      </c>
      <c r="BP101" s="141">
        <v>0</v>
      </c>
      <c r="BQ101" s="1" t="s">
        <v>782</v>
      </c>
      <c r="BR101" s="1" t="s">
        <v>783</v>
      </c>
      <c r="BS101" s="1" t="s">
        <v>777</v>
      </c>
      <c r="BT101" s="1" t="s">
        <v>778</v>
      </c>
      <c r="BU101" s="1"/>
      <c r="BV101" s="1"/>
      <c r="BW101" s="1"/>
    </row>
    <row r="102" spans="1:75" ht="43.5" x14ac:dyDescent="0.35">
      <c r="A102">
        <v>100</v>
      </c>
      <c r="B102" t="s">
        <v>195</v>
      </c>
      <c r="C102" s="1" t="s">
        <v>195</v>
      </c>
      <c r="D102" t="s">
        <v>784</v>
      </c>
      <c r="E102" s="1" t="s">
        <v>772</v>
      </c>
      <c r="F102" s="1" t="s">
        <v>204</v>
      </c>
      <c r="G102" s="1"/>
      <c r="H102" s="139" t="s">
        <v>785</v>
      </c>
      <c r="I102" s="140">
        <v>874</v>
      </c>
      <c r="J102" s="140" t="s">
        <v>448</v>
      </c>
      <c r="K102" s="140">
        <v>318</v>
      </c>
      <c r="L102" s="140">
        <v>1331</v>
      </c>
      <c r="M102" s="140">
        <v>1.7</v>
      </c>
      <c r="N102" s="140">
        <v>25</v>
      </c>
      <c r="O102" s="140">
        <v>41.9</v>
      </c>
      <c r="P102" s="140">
        <v>16.399999999999999</v>
      </c>
      <c r="Q102" s="140">
        <v>11.9</v>
      </c>
      <c r="R102" s="140">
        <v>0</v>
      </c>
      <c r="S102" s="140">
        <v>3.1</v>
      </c>
      <c r="T102" s="140">
        <v>3.5</v>
      </c>
      <c r="U102" s="140">
        <v>2.4</v>
      </c>
      <c r="V102" s="140">
        <v>1.1000000000000001</v>
      </c>
      <c r="W102" s="140">
        <v>0</v>
      </c>
      <c r="X102" s="140">
        <v>0</v>
      </c>
      <c r="Y102" s="140">
        <v>0</v>
      </c>
      <c r="Z102" s="140">
        <v>0.2</v>
      </c>
      <c r="AA102" s="140">
        <v>0</v>
      </c>
      <c r="AB102" s="140">
        <v>0</v>
      </c>
      <c r="AC102" s="140">
        <v>0</v>
      </c>
      <c r="AD102" s="140">
        <v>0.2</v>
      </c>
      <c r="AE102" s="140">
        <v>0</v>
      </c>
      <c r="AF102" s="140">
        <v>0</v>
      </c>
      <c r="AG102" s="140">
        <v>0.3</v>
      </c>
      <c r="AH102" s="140">
        <v>0</v>
      </c>
      <c r="AI102" s="140">
        <v>0.3</v>
      </c>
      <c r="AJ102" s="140">
        <v>0.7</v>
      </c>
      <c r="AK102" s="140">
        <v>0.7</v>
      </c>
      <c r="AL102" s="140">
        <v>0</v>
      </c>
      <c r="AM102" s="140">
        <v>0</v>
      </c>
      <c r="AN102" s="140">
        <v>0</v>
      </c>
      <c r="AO102" s="140">
        <v>0</v>
      </c>
      <c r="AP102" s="140">
        <v>0</v>
      </c>
      <c r="AQ102" s="140">
        <v>0</v>
      </c>
      <c r="AR102" s="140">
        <v>35</v>
      </c>
      <c r="AS102" s="140">
        <v>0</v>
      </c>
      <c r="AT102" s="140">
        <v>420</v>
      </c>
      <c r="AU102" s="140">
        <v>0</v>
      </c>
      <c r="AV102" s="140">
        <v>0.3</v>
      </c>
      <c r="AW102" s="140">
        <v>0</v>
      </c>
      <c r="AX102" s="140">
        <v>0.5</v>
      </c>
      <c r="AY102" s="140">
        <v>0.3</v>
      </c>
      <c r="AZ102" s="140">
        <v>2.5</v>
      </c>
      <c r="BA102" s="140">
        <v>6.67</v>
      </c>
      <c r="BB102" s="140">
        <v>0.56000000000000005</v>
      </c>
      <c r="BC102" s="140">
        <v>423</v>
      </c>
      <c r="BD102" s="140">
        <v>0</v>
      </c>
      <c r="BE102" s="140">
        <v>0</v>
      </c>
      <c r="BF102" s="140">
        <v>390</v>
      </c>
      <c r="BG102" s="140">
        <v>2.2000000000000002</v>
      </c>
      <c r="BH102" s="140">
        <v>7.1</v>
      </c>
      <c r="BI102" s="140">
        <v>102</v>
      </c>
      <c r="BJ102" s="140">
        <v>1530</v>
      </c>
      <c r="BK102" s="140">
        <v>192</v>
      </c>
      <c r="BL102" s="140">
        <v>13</v>
      </c>
      <c r="BM102" s="140">
        <v>0</v>
      </c>
      <c r="BN102" s="140">
        <v>2.2000000000000002</v>
      </c>
      <c r="BO102" s="140">
        <v>2.8</v>
      </c>
      <c r="BP102" s="141">
        <v>0</v>
      </c>
      <c r="BQ102" s="1" t="s">
        <v>786</v>
      </c>
      <c r="BR102" s="1" t="s">
        <v>787</v>
      </c>
      <c r="BS102" s="1" t="s">
        <v>777</v>
      </c>
      <c r="BT102" s="1" t="s">
        <v>778</v>
      </c>
      <c r="BU102" s="1"/>
      <c r="BV102" s="1"/>
      <c r="BW102" s="1"/>
    </row>
    <row r="103" spans="1:75" ht="43.5" x14ac:dyDescent="0.35">
      <c r="A103">
        <v>101</v>
      </c>
      <c r="B103" t="s">
        <v>195</v>
      </c>
      <c r="C103" s="1" t="s">
        <v>195</v>
      </c>
      <c r="D103" t="s">
        <v>788</v>
      </c>
      <c r="E103" s="1" t="s">
        <v>772</v>
      </c>
      <c r="F103" s="1" t="s">
        <v>205</v>
      </c>
      <c r="G103" s="1"/>
      <c r="H103" s="139" t="s">
        <v>789</v>
      </c>
      <c r="I103" s="140">
        <v>881</v>
      </c>
      <c r="J103" s="140" t="s">
        <v>448</v>
      </c>
      <c r="K103" s="140">
        <v>352</v>
      </c>
      <c r="L103" s="140">
        <v>1473</v>
      </c>
      <c r="M103" s="140">
        <v>4.8</v>
      </c>
      <c r="N103" s="140">
        <v>20.5</v>
      </c>
      <c r="O103" s="140">
        <v>51</v>
      </c>
      <c r="P103" s="140">
        <v>10</v>
      </c>
      <c r="Q103" s="140">
        <v>10.7</v>
      </c>
      <c r="R103" s="140">
        <v>0</v>
      </c>
      <c r="S103" s="140">
        <v>3</v>
      </c>
      <c r="T103" s="140">
        <v>4.5999999999999996</v>
      </c>
      <c r="U103" s="140">
        <v>1.6</v>
      </c>
      <c r="V103" s="140">
        <v>3</v>
      </c>
      <c r="W103" s="140">
        <v>0</v>
      </c>
      <c r="X103" s="140">
        <v>0</v>
      </c>
      <c r="Y103" s="140">
        <v>0</v>
      </c>
      <c r="Z103" s="140">
        <v>0.5</v>
      </c>
      <c r="AA103" s="140">
        <v>0</v>
      </c>
      <c r="AB103" s="140">
        <v>0</v>
      </c>
      <c r="AC103" s="140">
        <v>0</v>
      </c>
      <c r="AD103" s="140">
        <v>0.4</v>
      </c>
      <c r="AE103" s="140">
        <v>0.1</v>
      </c>
      <c r="AF103" s="140">
        <v>0</v>
      </c>
      <c r="AG103" s="140">
        <v>1</v>
      </c>
      <c r="AH103" s="140">
        <v>0</v>
      </c>
      <c r="AI103" s="140">
        <v>1</v>
      </c>
      <c r="AJ103" s="140">
        <v>2.2000000000000002</v>
      </c>
      <c r="AK103" s="140">
        <v>2.1</v>
      </c>
      <c r="AL103" s="140">
        <v>0.1</v>
      </c>
      <c r="AM103" s="140">
        <v>0</v>
      </c>
      <c r="AN103" s="140">
        <v>0</v>
      </c>
      <c r="AO103" s="140">
        <v>0</v>
      </c>
      <c r="AP103" s="140">
        <v>0</v>
      </c>
      <c r="AQ103" s="140">
        <v>0</v>
      </c>
      <c r="AR103" s="140">
        <v>2.5</v>
      </c>
      <c r="AS103" s="140">
        <v>0</v>
      </c>
      <c r="AT103" s="140">
        <v>30</v>
      </c>
      <c r="AU103" s="140">
        <v>0</v>
      </c>
      <c r="AV103" s="140">
        <v>0.3</v>
      </c>
      <c r="AW103" s="140">
        <v>0</v>
      </c>
      <c r="AX103" s="140">
        <v>0.31</v>
      </c>
      <c r="AY103" s="140">
        <v>0.15</v>
      </c>
      <c r="AZ103" s="140">
        <v>2</v>
      </c>
      <c r="BA103" s="140">
        <v>5.42</v>
      </c>
      <c r="BB103" s="140">
        <v>0.54</v>
      </c>
      <c r="BC103" s="140">
        <v>557</v>
      </c>
      <c r="BD103" s="140">
        <v>0</v>
      </c>
      <c r="BE103" s="140">
        <v>3</v>
      </c>
      <c r="BF103" s="140">
        <v>331</v>
      </c>
      <c r="BG103" s="140">
        <v>2.8</v>
      </c>
      <c r="BH103" s="140">
        <v>6.9</v>
      </c>
      <c r="BI103" s="140">
        <v>150</v>
      </c>
      <c r="BJ103" s="140">
        <v>800</v>
      </c>
      <c r="BK103" s="140">
        <v>160</v>
      </c>
      <c r="BL103" s="140">
        <v>26</v>
      </c>
      <c r="BM103" s="140">
        <v>0.1</v>
      </c>
      <c r="BN103" s="140">
        <v>5</v>
      </c>
      <c r="BO103" s="140">
        <v>0.8</v>
      </c>
      <c r="BP103" s="141">
        <v>0</v>
      </c>
      <c r="BQ103" s="1" t="s">
        <v>790</v>
      </c>
      <c r="BR103" s="1" t="s">
        <v>791</v>
      </c>
      <c r="BS103" s="1" t="s">
        <v>777</v>
      </c>
      <c r="BT103" s="1" t="s">
        <v>778</v>
      </c>
      <c r="BU103" s="1"/>
      <c r="BV103" s="1"/>
      <c r="BW103" s="1"/>
    </row>
    <row r="104" spans="1:75" ht="43.5" x14ac:dyDescent="0.35">
      <c r="A104">
        <v>102</v>
      </c>
      <c r="B104" t="s">
        <v>195</v>
      </c>
      <c r="C104" s="1" t="s">
        <v>195</v>
      </c>
      <c r="D104" t="s">
        <v>792</v>
      </c>
      <c r="E104" s="1" t="s">
        <v>772</v>
      </c>
      <c r="F104" s="1" t="s">
        <v>206</v>
      </c>
      <c r="G104" s="1"/>
      <c r="H104" s="139" t="s">
        <v>793</v>
      </c>
      <c r="I104" s="140">
        <v>3823</v>
      </c>
      <c r="J104" s="140" t="s">
        <v>448</v>
      </c>
      <c r="K104" s="140">
        <v>89</v>
      </c>
      <c r="L104" s="140">
        <v>371</v>
      </c>
      <c r="M104" s="140">
        <v>0.5</v>
      </c>
      <c r="N104" s="140">
        <v>6.9</v>
      </c>
      <c r="O104" s="140">
        <v>11.9</v>
      </c>
      <c r="P104" s="140">
        <v>4.0999999999999996</v>
      </c>
      <c r="Q104" s="140">
        <v>75.7</v>
      </c>
      <c r="R104" s="140">
        <v>0</v>
      </c>
      <c r="S104" s="140">
        <v>0.9</v>
      </c>
      <c r="T104" s="140">
        <v>0.2</v>
      </c>
      <c r="U104" s="140">
        <v>0</v>
      </c>
      <c r="V104" s="140">
        <v>0.2</v>
      </c>
      <c r="W104" s="140">
        <v>0</v>
      </c>
      <c r="X104" s="140">
        <v>0</v>
      </c>
      <c r="Y104" s="140">
        <v>0</v>
      </c>
      <c r="Z104" s="140">
        <v>0.1</v>
      </c>
      <c r="AA104" s="140">
        <v>0</v>
      </c>
      <c r="AB104" s="140">
        <v>0</v>
      </c>
      <c r="AC104" s="140">
        <v>0</v>
      </c>
      <c r="AD104" s="140">
        <v>0</v>
      </c>
      <c r="AE104" s="140">
        <v>0</v>
      </c>
      <c r="AF104" s="140">
        <v>0</v>
      </c>
      <c r="AG104" s="140">
        <v>0.1</v>
      </c>
      <c r="AH104" s="140">
        <v>0</v>
      </c>
      <c r="AI104" s="140">
        <v>0.1</v>
      </c>
      <c r="AJ104" s="140">
        <v>0.2</v>
      </c>
      <c r="AK104" s="140">
        <v>0.2</v>
      </c>
      <c r="AL104" s="140">
        <v>0</v>
      </c>
      <c r="AM104" s="140">
        <v>0</v>
      </c>
      <c r="AN104" s="140">
        <v>0</v>
      </c>
      <c r="AO104" s="140">
        <v>0</v>
      </c>
      <c r="AP104" s="140">
        <v>0</v>
      </c>
      <c r="AQ104" s="140">
        <v>0</v>
      </c>
      <c r="AR104" s="140">
        <v>0.8</v>
      </c>
      <c r="AS104" s="140">
        <v>0</v>
      </c>
      <c r="AT104" s="140">
        <v>10</v>
      </c>
      <c r="AU104" s="140">
        <v>0</v>
      </c>
      <c r="AV104" s="140">
        <v>0.3</v>
      </c>
      <c r="AW104" s="140">
        <v>14.9</v>
      </c>
      <c r="AX104" s="140">
        <v>0.04</v>
      </c>
      <c r="AY104" s="140">
        <v>0.03</v>
      </c>
      <c r="AZ104" s="140">
        <v>0.35</v>
      </c>
      <c r="BA104" s="140">
        <v>1.5</v>
      </c>
      <c r="BB104" s="140">
        <v>0.08</v>
      </c>
      <c r="BC104" s="140">
        <v>21.3</v>
      </c>
      <c r="BD104" s="140">
        <v>0</v>
      </c>
      <c r="BE104" s="140">
        <v>0</v>
      </c>
      <c r="BF104" s="140">
        <v>71</v>
      </c>
      <c r="BG104" s="140">
        <v>2.2999999999999998</v>
      </c>
      <c r="BH104" s="140">
        <v>1.6</v>
      </c>
      <c r="BI104" s="140">
        <v>25</v>
      </c>
      <c r="BJ104" s="140">
        <v>119</v>
      </c>
      <c r="BK104" s="140">
        <v>18</v>
      </c>
      <c r="BL104" s="140">
        <v>230</v>
      </c>
      <c r="BM104" s="140">
        <v>0.6</v>
      </c>
      <c r="BN104" s="140">
        <v>20.5</v>
      </c>
      <c r="BO104" s="140">
        <v>0.4</v>
      </c>
      <c r="BP104" s="141">
        <v>0</v>
      </c>
      <c r="BQ104" s="1" t="s">
        <v>794</v>
      </c>
      <c r="BR104" s="1" t="s">
        <v>795</v>
      </c>
      <c r="BS104" s="1" t="s">
        <v>777</v>
      </c>
      <c r="BT104" s="1" t="s">
        <v>778</v>
      </c>
      <c r="BU104" s="1"/>
      <c r="BV104" s="1"/>
      <c r="BW104" s="1"/>
    </row>
    <row r="105" spans="1:75" ht="43.5" x14ac:dyDescent="0.35">
      <c r="A105">
        <v>103</v>
      </c>
      <c r="B105" t="s">
        <v>195</v>
      </c>
      <c r="C105" s="1" t="s">
        <v>195</v>
      </c>
      <c r="D105" t="s">
        <v>796</v>
      </c>
      <c r="E105" s="1" t="s">
        <v>772</v>
      </c>
      <c r="F105" s="1" t="s">
        <v>797</v>
      </c>
      <c r="G105" s="1"/>
      <c r="H105" s="139" t="s">
        <v>798</v>
      </c>
      <c r="I105" s="140">
        <v>879</v>
      </c>
      <c r="J105" s="140" t="s">
        <v>448</v>
      </c>
      <c r="K105" s="140">
        <v>319</v>
      </c>
      <c r="L105" s="140">
        <v>1336</v>
      </c>
      <c r="M105" s="140">
        <v>1.6</v>
      </c>
      <c r="N105" s="140">
        <v>22</v>
      </c>
      <c r="O105" s="140">
        <v>45.7</v>
      </c>
      <c r="P105" s="140">
        <v>15.8</v>
      </c>
      <c r="Q105" s="140">
        <v>11</v>
      </c>
      <c r="R105" s="140">
        <v>0</v>
      </c>
      <c r="S105" s="140">
        <v>3.9</v>
      </c>
      <c r="T105" s="140">
        <v>4.5999999999999996</v>
      </c>
      <c r="U105" s="140">
        <v>1.6</v>
      </c>
      <c r="V105" s="140">
        <v>3</v>
      </c>
      <c r="W105" s="140">
        <v>0</v>
      </c>
      <c r="X105" s="140">
        <v>0</v>
      </c>
      <c r="Y105" s="140">
        <v>0</v>
      </c>
      <c r="Z105" s="140">
        <v>0.2</v>
      </c>
      <c r="AA105" s="140">
        <v>0</v>
      </c>
      <c r="AB105" s="140">
        <v>0</v>
      </c>
      <c r="AC105" s="140">
        <v>0</v>
      </c>
      <c r="AD105" s="140">
        <v>0.2</v>
      </c>
      <c r="AE105" s="140">
        <v>0</v>
      </c>
      <c r="AF105" s="140">
        <v>0</v>
      </c>
      <c r="AG105" s="140">
        <v>0.1</v>
      </c>
      <c r="AH105" s="140">
        <v>0</v>
      </c>
      <c r="AI105" s="140">
        <v>0.1</v>
      </c>
      <c r="AJ105" s="140">
        <v>1</v>
      </c>
      <c r="AK105" s="140">
        <v>0.3</v>
      </c>
      <c r="AL105" s="140">
        <v>0.6</v>
      </c>
      <c r="AM105" s="140">
        <v>0</v>
      </c>
      <c r="AN105" s="140">
        <v>0</v>
      </c>
      <c r="AO105" s="140">
        <v>0</v>
      </c>
      <c r="AP105" s="140">
        <v>0</v>
      </c>
      <c r="AQ105" s="140">
        <v>0</v>
      </c>
      <c r="AR105" s="140">
        <v>1</v>
      </c>
      <c r="AS105" s="140">
        <v>0</v>
      </c>
      <c r="AT105" s="140">
        <v>12</v>
      </c>
      <c r="AU105" s="140">
        <v>0</v>
      </c>
      <c r="AV105" s="140">
        <v>0.3</v>
      </c>
      <c r="AW105" s="140">
        <v>0</v>
      </c>
      <c r="AX105" s="140">
        <v>0.65</v>
      </c>
      <c r="AY105" s="140">
        <v>0.22</v>
      </c>
      <c r="AZ105" s="140">
        <v>2.4</v>
      </c>
      <c r="BA105" s="140">
        <v>6.07</v>
      </c>
      <c r="BB105" s="140">
        <v>0.56000000000000005</v>
      </c>
      <c r="BC105" s="140">
        <v>488</v>
      </c>
      <c r="BD105" s="140">
        <v>0</v>
      </c>
      <c r="BE105" s="140">
        <v>0</v>
      </c>
      <c r="BF105" s="140">
        <v>425</v>
      </c>
      <c r="BG105" s="140">
        <v>11.8</v>
      </c>
      <c r="BH105" s="140">
        <v>5.5</v>
      </c>
      <c r="BI105" s="140">
        <v>144</v>
      </c>
      <c r="BJ105" s="140">
        <v>1530</v>
      </c>
      <c r="BK105" s="140">
        <v>184</v>
      </c>
      <c r="BL105" s="140">
        <v>6</v>
      </c>
      <c r="BM105" s="140">
        <v>0</v>
      </c>
      <c r="BN105" s="140">
        <v>2</v>
      </c>
      <c r="BO105" s="140">
        <v>2.8</v>
      </c>
      <c r="BP105" s="141">
        <v>0</v>
      </c>
      <c r="BQ105" s="1" t="s">
        <v>799</v>
      </c>
      <c r="BR105" s="1" t="s">
        <v>800</v>
      </c>
      <c r="BS105" s="1" t="s">
        <v>777</v>
      </c>
      <c r="BT105" s="1" t="s">
        <v>778</v>
      </c>
      <c r="BU105" s="1"/>
      <c r="BV105" s="1"/>
      <c r="BW105" s="1"/>
    </row>
    <row r="106" spans="1:75" ht="43.5" x14ac:dyDescent="0.35">
      <c r="A106">
        <v>104</v>
      </c>
      <c r="B106" t="s">
        <v>195</v>
      </c>
      <c r="C106" s="1" t="s">
        <v>195</v>
      </c>
      <c r="D106" t="s">
        <v>801</v>
      </c>
      <c r="E106" s="1" t="s">
        <v>772</v>
      </c>
      <c r="F106" s="1" t="s">
        <v>802</v>
      </c>
      <c r="G106" s="1"/>
      <c r="H106" s="139" t="s">
        <v>781</v>
      </c>
      <c r="I106" s="140">
        <v>891</v>
      </c>
      <c r="J106" s="140" t="s">
        <v>448</v>
      </c>
      <c r="K106" s="140">
        <v>317</v>
      </c>
      <c r="L106" s="140">
        <v>1324</v>
      </c>
      <c r="M106" s="140">
        <v>1</v>
      </c>
      <c r="N106" s="140">
        <v>21.5</v>
      </c>
      <c r="O106" s="140">
        <v>49.2</v>
      </c>
      <c r="P106" s="140">
        <v>10.7</v>
      </c>
      <c r="Q106" s="140">
        <v>15</v>
      </c>
      <c r="R106" s="140">
        <v>0</v>
      </c>
      <c r="S106" s="140">
        <v>2.6</v>
      </c>
      <c r="T106" s="140">
        <v>2.1</v>
      </c>
      <c r="U106" s="140">
        <v>0.3</v>
      </c>
      <c r="V106" s="140">
        <v>1.8</v>
      </c>
      <c r="W106" s="140">
        <v>0</v>
      </c>
      <c r="X106" s="140">
        <v>0</v>
      </c>
      <c r="Y106" s="140">
        <v>0</v>
      </c>
      <c r="Z106" s="140">
        <v>0.2</v>
      </c>
      <c r="AA106" s="140">
        <v>0</v>
      </c>
      <c r="AB106" s="140">
        <v>0</v>
      </c>
      <c r="AC106" s="140">
        <v>0</v>
      </c>
      <c r="AD106" s="140">
        <v>0.2</v>
      </c>
      <c r="AE106" s="140">
        <v>0</v>
      </c>
      <c r="AF106" s="140">
        <v>0</v>
      </c>
      <c r="AG106" s="140">
        <v>0.1</v>
      </c>
      <c r="AH106" s="140">
        <v>0</v>
      </c>
      <c r="AI106" s="140">
        <v>0.1</v>
      </c>
      <c r="AJ106" s="140">
        <v>0.5</v>
      </c>
      <c r="AK106" s="140">
        <v>0.4</v>
      </c>
      <c r="AL106" s="140">
        <v>0.1</v>
      </c>
      <c r="AM106" s="140">
        <v>0</v>
      </c>
      <c r="AN106" s="140">
        <v>0</v>
      </c>
      <c r="AO106" s="140">
        <v>0</v>
      </c>
      <c r="AP106" s="140">
        <v>0</v>
      </c>
      <c r="AQ106" s="140">
        <v>0</v>
      </c>
      <c r="AR106" s="140">
        <v>1.2</v>
      </c>
      <c r="AS106" s="140">
        <v>0</v>
      </c>
      <c r="AT106" s="140">
        <v>15</v>
      </c>
      <c r="AU106" s="140">
        <v>0</v>
      </c>
      <c r="AV106" s="140">
        <v>0.1</v>
      </c>
      <c r="AW106" s="140">
        <v>0</v>
      </c>
      <c r="AX106" s="140">
        <v>0.82</v>
      </c>
      <c r="AY106" s="140">
        <v>0.18</v>
      </c>
      <c r="AZ106" s="140">
        <v>2.5</v>
      </c>
      <c r="BA106" s="140">
        <v>6.08</v>
      </c>
      <c r="BB106" s="140">
        <v>0.08</v>
      </c>
      <c r="BC106" s="140">
        <v>33</v>
      </c>
      <c r="BD106" s="140">
        <v>0</v>
      </c>
      <c r="BE106" s="140">
        <v>1</v>
      </c>
      <c r="BF106" s="140">
        <v>380</v>
      </c>
      <c r="BG106" s="140">
        <v>45</v>
      </c>
      <c r="BH106" s="140">
        <v>6</v>
      </c>
      <c r="BI106" s="140">
        <v>59</v>
      </c>
      <c r="BJ106" s="140">
        <v>1100</v>
      </c>
      <c r="BK106" s="140">
        <v>120</v>
      </c>
      <c r="BL106" s="140">
        <v>2</v>
      </c>
      <c r="BM106" s="140">
        <v>0</v>
      </c>
      <c r="BN106" s="140">
        <v>2</v>
      </c>
      <c r="BO106" s="140">
        <v>3.8</v>
      </c>
      <c r="BP106" s="141">
        <v>0</v>
      </c>
      <c r="BQ106" s="1" t="s">
        <v>782</v>
      </c>
      <c r="BR106" s="1" t="s">
        <v>783</v>
      </c>
      <c r="BS106" s="1" t="s">
        <v>777</v>
      </c>
      <c r="BT106" s="1" t="s">
        <v>778</v>
      </c>
      <c r="BU106" s="1"/>
      <c r="BV106" s="1"/>
      <c r="BW106" s="1"/>
    </row>
    <row r="107" spans="1:75" ht="43.5" x14ac:dyDescent="0.35">
      <c r="A107">
        <v>105</v>
      </c>
      <c r="B107" t="s">
        <v>803</v>
      </c>
      <c r="C107" s="1" t="s">
        <v>209</v>
      </c>
      <c r="D107" t="s">
        <v>210</v>
      </c>
      <c r="E107" s="1" t="s">
        <v>804</v>
      </c>
      <c r="F107" s="1" t="s">
        <v>805</v>
      </c>
      <c r="G107" s="1">
        <v>2555</v>
      </c>
      <c r="H107" s="139" t="s">
        <v>806</v>
      </c>
      <c r="I107" s="140">
        <v>887</v>
      </c>
      <c r="J107" s="140" t="s">
        <v>448</v>
      </c>
      <c r="K107" s="140">
        <v>398</v>
      </c>
      <c r="L107" s="140">
        <v>1666</v>
      </c>
      <c r="M107" s="140">
        <v>17.7</v>
      </c>
      <c r="N107" s="140">
        <v>34</v>
      </c>
      <c r="O107" s="140">
        <v>18.3</v>
      </c>
      <c r="P107" s="140">
        <v>15.3</v>
      </c>
      <c r="Q107" s="140">
        <v>10</v>
      </c>
      <c r="R107" s="140">
        <v>0</v>
      </c>
      <c r="S107" s="140">
        <v>4.7</v>
      </c>
      <c r="T107" s="140">
        <v>6.1</v>
      </c>
      <c r="U107" s="140">
        <v>3.7</v>
      </c>
      <c r="V107" s="140">
        <v>2.4</v>
      </c>
      <c r="W107" s="140">
        <v>0</v>
      </c>
      <c r="X107" s="140">
        <v>0</v>
      </c>
      <c r="Y107" s="140">
        <v>0</v>
      </c>
      <c r="Z107" s="140">
        <v>2.4</v>
      </c>
      <c r="AA107" s="140">
        <v>0</v>
      </c>
      <c r="AB107" s="140">
        <v>0</v>
      </c>
      <c r="AC107" s="140">
        <v>0</v>
      </c>
      <c r="AD107" s="140">
        <v>1.7</v>
      </c>
      <c r="AE107" s="140">
        <v>0.7</v>
      </c>
      <c r="AF107" s="140">
        <v>0</v>
      </c>
      <c r="AG107" s="140">
        <v>4.2</v>
      </c>
      <c r="AH107" s="140">
        <v>0</v>
      </c>
      <c r="AI107" s="140">
        <v>4.2</v>
      </c>
      <c r="AJ107" s="140">
        <v>9.9</v>
      </c>
      <c r="AK107" s="140">
        <v>8.6</v>
      </c>
      <c r="AL107" s="140">
        <v>1.2</v>
      </c>
      <c r="AM107" s="140">
        <v>0</v>
      </c>
      <c r="AN107" s="140">
        <v>0</v>
      </c>
      <c r="AO107" s="140">
        <v>0</v>
      </c>
      <c r="AP107" s="140">
        <v>0</v>
      </c>
      <c r="AQ107" s="140">
        <v>0</v>
      </c>
      <c r="AR107" s="140">
        <v>4</v>
      </c>
      <c r="AS107" s="140">
        <v>0</v>
      </c>
      <c r="AT107" s="140">
        <v>48</v>
      </c>
      <c r="AU107" s="140">
        <v>0</v>
      </c>
      <c r="AV107" s="140">
        <v>0.8</v>
      </c>
      <c r="AW107" s="140">
        <v>0</v>
      </c>
      <c r="AX107" s="140">
        <v>1.1000000000000001</v>
      </c>
      <c r="AY107" s="140">
        <v>0.31</v>
      </c>
      <c r="AZ107" s="140">
        <v>2.2000000000000002</v>
      </c>
      <c r="BA107" s="140">
        <v>7.87</v>
      </c>
      <c r="BB107" s="140">
        <v>0.81</v>
      </c>
      <c r="BC107" s="140">
        <v>375</v>
      </c>
      <c r="BD107" s="140">
        <v>0</v>
      </c>
      <c r="BE107" s="140">
        <v>0</v>
      </c>
      <c r="BF107" s="140">
        <v>550</v>
      </c>
      <c r="BG107" s="140">
        <v>7</v>
      </c>
      <c r="BH107" s="140">
        <v>8.4</v>
      </c>
      <c r="BI107" s="140">
        <v>225</v>
      </c>
      <c r="BJ107" s="140">
        <v>1700</v>
      </c>
      <c r="BK107" s="140">
        <v>265</v>
      </c>
      <c r="BL107" s="140">
        <v>5</v>
      </c>
      <c r="BM107" s="140">
        <v>0</v>
      </c>
      <c r="BN107" s="140">
        <v>2</v>
      </c>
      <c r="BO107" s="140">
        <v>4.9000000000000004</v>
      </c>
      <c r="BP107" s="141">
        <v>0</v>
      </c>
      <c r="BQ107" s="1" t="s">
        <v>807</v>
      </c>
      <c r="BR107" s="1" t="s">
        <v>808</v>
      </c>
      <c r="BS107" s="1" t="s">
        <v>777</v>
      </c>
      <c r="BT107" s="1" t="s">
        <v>778</v>
      </c>
      <c r="BU107" s="1"/>
      <c r="BV107" s="1"/>
      <c r="BW107" s="1"/>
    </row>
    <row r="108" spans="1:75" x14ac:dyDescent="0.35">
      <c r="A108">
        <v>106</v>
      </c>
      <c r="B108" t="s">
        <v>803</v>
      </c>
      <c r="C108" s="1" t="s">
        <v>209</v>
      </c>
      <c r="D108" t="s">
        <v>809</v>
      </c>
      <c r="E108" s="1" t="s">
        <v>804</v>
      </c>
      <c r="F108" s="1" t="s">
        <v>211</v>
      </c>
      <c r="G108" s="1"/>
      <c r="H108" s="139" t="s">
        <v>810</v>
      </c>
      <c r="I108" s="140">
        <v>1562</v>
      </c>
      <c r="J108" s="140" t="s">
        <v>811</v>
      </c>
      <c r="K108" s="140">
        <v>605</v>
      </c>
      <c r="L108" s="140">
        <v>2530</v>
      </c>
      <c r="M108" s="140">
        <v>51.3</v>
      </c>
      <c r="N108" s="140">
        <v>22.4</v>
      </c>
      <c r="O108" s="140">
        <v>9.3000000000000007</v>
      </c>
      <c r="P108" s="140">
        <v>11.6</v>
      </c>
      <c r="Q108" s="140">
        <v>1.7</v>
      </c>
      <c r="R108" s="140">
        <v>0</v>
      </c>
      <c r="S108" s="140">
        <v>3.7</v>
      </c>
      <c r="T108" s="140">
        <v>4.5999999999999996</v>
      </c>
      <c r="U108" s="140">
        <v>0</v>
      </c>
      <c r="V108" s="140">
        <v>4.5999999999999996</v>
      </c>
      <c r="W108" s="140">
        <v>0</v>
      </c>
      <c r="X108" s="140">
        <v>0</v>
      </c>
      <c r="Y108" s="140">
        <v>0</v>
      </c>
      <c r="Z108" s="140">
        <v>6.4</v>
      </c>
      <c r="AA108" s="140">
        <v>0</v>
      </c>
      <c r="AB108" s="140">
        <v>0</v>
      </c>
      <c r="AC108" s="140">
        <v>0</v>
      </c>
      <c r="AD108" s="140">
        <v>3.2</v>
      </c>
      <c r="AE108" s="140">
        <v>1</v>
      </c>
      <c r="AF108" s="140">
        <v>0.5</v>
      </c>
      <c r="AG108" s="140">
        <v>37.4</v>
      </c>
      <c r="AH108" s="140">
        <v>0</v>
      </c>
      <c r="AI108" s="140">
        <v>36.299999999999997</v>
      </c>
      <c r="AJ108" s="140">
        <v>5.0999999999999996</v>
      </c>
      <c r="AK108" s="140">
        <v>5.0999999999999996</v>
      </c>
      <c r="AL108" s="140">
        <v>0</v>
      </c>
      <c r="AM108" s="140">
        <v>0</v>
      </c>
      <c r="AN108" s="140">
        <v>0</v>
      </c>
      <c r="AO108" s="140">
        <v>0</v>
      </c>
      <c r="AP108" s="140">
        <v>0</v>
      </c>
      <c r="AQ108" s="140">
        <v>0</v>
      </c>
      <c r="AR108" s="140">
        <v>1.2</v>
      </c>
      <c r="AS108" s="140">
        <v>0</v>
      </c>
      <c r="AT108" s="140">
        <v>11</v>
      </c>
      <c r="AU108" s="140">
        <v>0</v>
      </c>
      <c r="AV108" s="140">
        <v>6.6</v>
      </c>
      <c r="AW108" s="140">
        <v>0.2</v>
      </c>
      <c r="AX108" s="140">
        <v>1.96</v>
      </c>
      <c r="AY108" s="140">
        <v>0.11</v>
      </c>
      <c r="AZ108" s="140">
        <v>15.1</v>
      </c>
      <c r="BA108" s="140">
        <v>18.8</v>
      </c>
      <c r="BB108" s="140">
        <v>0.52</v>
      </c>
      <c r="BC108" s="140">
        <v>115</v>
      </c>
      <c r="BD108" s="140">
        <v>0</v>
      </c>
      <c r="BE108" s="140">
        <v>0</v>
      </c>
      <c r="BF108" s="140">
        <v>382</v>
      </c>
      <c r="BG108" s="140">
        <v>0</v>
      </c>
      <c r="BH108" s="140">
        <v>1.5</v>
      </c>
      <c r="BI108" s="140">
        <v>61</v>
      </c>
      <c r="BJ108" s="140">
        <v>651</v>
      </c>
      <c r="BK108" s="140">
        <v>171</v>
      </c>
      <c r="BL108" s="140">
        <v>759</v>
      </c>
      <c r="BM108" s="140">
        <v>1.9</v>
      </c>
      <c r="BN108" s="140">
        <v>18.3</v>
      </c>
      <c r="BO108" s="140">
        <v>2.6</v>
      </c>
      <c r="BP108" s="141">
        <v>0</v>
      </c>
      <c r="BQ108" s="1" t="s">
        <v>812</v>
      </c>
      <c r="BR108" s="1" t="s">
        <v>813</v>
      </c>
      <c r="BS108" s="1" t="s">
        <v>777</v>
      </c>
      <c r="BT108" s="1" t="s">
        <v>778</v>
      </c>
      <c r="BU108" s="1"/>
      <c r="BV108" s="1"/>
      <c r="BW108" s="1"/>
    </row>
    <row r="109" spans="1:75" x14ac:dyDescent="0.35">
      <c r="A109">
        <v>107</v>
      </c>
      <c r="B109" t="s">
        <v>803</v>
      </c>
      <c r="C109" s="1" t="s">
        <v>209</v>
      </c>
      <c r="D109" t="s">
        <v>212</v>
      </c>
      <c r="E109" s="1" t="s">
        <v>804</v>
      </c>
      <c r="F109" s="1" t="s">
        <v>212</v>
      </c>
      <c r="G109" s="1"/>
      <c r="H109" s="139" t="s">
        <v>810</v>
      </c>
      <c r="I109" s="140">
        <v>1562</v>
      </c>
      <c r="J109" s="140" t="s">
        <v>811</v>
      </c>
      <c r="K109" s="140">
        <v>605</v>
      </c>
      <c r="L109" s="140">
        <v>2530</v>
      </c>
      <c r="M109" s="140">
        <v>51.3</v>
      </c>
      <c r="N109" s="140">
        <v>22.4</v>
      </c>
      <c r="O109" s="140">
        <v>9.3000000000000007</v>
      </c>
      <c r="P109" s="140">
        <v>11.6</v>
      </c>
      <c r="Q109" s="140">
        <v>1.7</v>
      </c>
      <c r="R109" s="140">
        <v>0</v>
      </c>
      <c r="S109" s="140">
        <v>3.7</v>
      </c>
      <c r="T109" s="140">
        <v>4.5999999999999996</v>
      </c>
      <c r="U109" s="140">
        <v>0</v>
      </c>
      <c r="V109" s="140">
        <v>4.5999999999999996</v>
      </c>
      <c r="W109" s="140">
        <v>0</v>
      </c>
      <c r="X109" s="140">
        <v>0</v>
      </c>
      <c r="Y109" s="140">
        <v>0</v>
      </c>
      <c r="Z109" s="140">
        <v>6.4</v>
      </c>
      <c r="AA109" s="140">
        <v>0</v>
      </c>
      <c r="AB109" s="140">
        <v>0</v>
      </c>
      <c r="AC109" s="140">
        <v>0</v>
      </c>
      <c r="AD109" s="140">
        <v>3.2</v>
      </c>
      <c r="AE109" s="140">
        <v>1</v>
      </c>
      <c r="AF109" s="140">
        <v>0.5</v>
      </c>
      <c r="AG109" s="140">
        <v>37.4</v>
      </c>
      <c r="AH109" s="140">
        <v>0</v>
      </c>
      <c r="AI109" s="140">
        <v>36.299999999999997</v>
      </c>
      <c r="AJ109" s="140">
        <v>5.0999999999999996</v>
      </c>
      <c r="AK109" s="140">
        <v>5.0999999999999996</v>
      </c>
      <c r="AL109" s="140">
        <v>0</v>
      </c>
      <c r="AM109" s="140">
        <v>0</v>
      </c>
      <c r="AN109" s="140">
        <v>0</v>
      </c>
      <c r="AO109" s="140">
        <v>0</v>
      </c>
      <c r="AP109" s="140">
        <v>0</v>
      </c>
      <c r="AQ109" s="140">
        <v>0</v>
      </c>
      <c r="AR109" s="140">
        <v>1.2</v>
      </c>
      <c r="AS109" s="140">
        <v>0</v>
      </c>
      <c r="AT109" s="140">
        <v>11</v>
      </c>
      <c r="AU109" s="140">
        <v>0</v>
      </c>
      <c r="AV109" s="140">
        <v>6.6</v>
      </c>
      <c r="AW109" s="140">
        <v>0.2</v>
      </c>
      <c r="AX109" s="140">
        <v>1.96</v>
      </c>
      <c r="AY109" s="140">
        <v>0.11</v>
      </c>
      <c r="AZ109" s="140">
        <v>15.1</v>
      </c>
      <c r="BA109" s="140">
        <v>18.8</v>
      </c>
      <c r="BB109" s="140">
        <v>0.52</v>
      </c>
      <c r="BC109" s="140">
        <v>115</v>
      </c>
      <c r="BD109" s="140">
        <v>0</v>
      </c>
      <c r="BE109" s="140">
        <v>0</v>
      </c>
      <c r="BF109" s="140">
        <v>382</v>
      </c>
      <c r="BG109" s="140">
        <v>0</v>
      </c>
      <c r="BH109" s="140">
        <v>1.5</v>
      </c>
      <c r="BI109" s="140">
        <v>61</v>
      </c>
      <c r="BJ109" s="140">
        <v>651</v>
      </c>
      <c r="BK109" s="140">
        <v>171</v>
      </c>
      <c r="BL109" s="140">
        <v>759</v>
      </c>
      <c r="BM109" s="140">
        <v>1.9</v>
      </c>
      <c r="BN109" s="140">
        <v>18.3</v>
      </c>
      <c r="BO109" s="140">
        <v>2.6</v>
      </c>
      <c r="BP109" s="141">
        <v>0</v>
      </c>
      <c r="BQ109" s="1" t="s">
        <v>812</v>
      </c>
      <c r="BR109" s="1" t="s">
        <v>813</v>
      </c>
      <c r="BS109" s="1" t="s">
        <v>777</v>
      </c>
      <c r="BT109" s="1" t="s">
        <v>778</v>
      </c>
      <c r="BU109" s="1"/>
      <c r="BV109" s="1"/>
      <c r="BW109" s="1"/>
    </row>
    <row r="110" spans="1:75" x14ac:dyDescent="0.35">
      <c r="A110">
        <v>108</v>
      </c>
      <c r="B110" t="s">
        <v>803</v>
      </c>
      <c r="C110" s="1" t="s">
        <v>209</v>
      </c>
      <c r="D110" t="s">
        <v>213</v>
      </c>
      <c r="E110" s="1" t="s">
        <v>804</v>
      </c>
      <c r="F110" s="1" t="s">
        <v>213</v>
      </c>
      <c r="G110" s="1"/>
      <c r="H110" s="139" t="s">
        <v>213</v>
      </c>
      <c r="I110" s="140">
        <v>1559</v>
      </c>
      <c r="J110" s="140" t="s">
        <v>653</v>
      </c>
      <c r="K110" s="140">
        <v>615</v>
      </c>
      <c r="L110" s="140">
        <v>2575</v>
      </c>
      <c r="M110" s="140">
        <v>51</v>
      </c>
      <c r="N110" s="140">
        <v>22.6</v>
      </c>
      <c r="O110" s="140">
        <v>14.3</v>
      </c>
      <c r="P110" s="140">
        <v>7.6</v>
      </c>
      <c r="Q110" s="140">
        <v>1.3</v>
      </c>
      <c r="R110" s="140">
        <v>0</v>
      </c>
      <c r="S110" s="140">
        <v>3.2</v>
      </c>
      <c r="T110" s="140">
        <v>15.2</v>
      </c>
      <c r="U110" s="140">
        <v>8.8000000000000007</v>
      </c>
      <c r="V110" s="140">
        <v>6.4</v>
      </c>
      <c r="W110" s="140">
        <v>11</v>
      </c>
      <c r="X110" s="140">
        <v>11</v>
      </c>
      <c r="Y110" s="140">
        <v>0</v>
      </c>
      <c r="Z110" s="140">
        <v>8.5</v>
      </c>
      <c r="AA110" s="140">
        <v>0</v>
      </c>
      <c r="AB110" s="140">
        <v>0</v>
      </c>
      <c r="AC110" s="140">
        <v>0</v>
      </c>
      <c r="AD110" s="140">
        <v>5.8</v>
      </c>
      <c r="AE110" s="140">
        <v>1.9</v>
      </c>
      <c r="AF110" s="140">
        <v>0</v>
      </c>
      <c r="AG110" s="140">
        <v>24.6</v>
      </c>
      <c r="AH110" s="140">
        <v>0</v>
      </c>
      <c r="AI110" s="140">
        <v>23.9</v>
      </c>
      <c r="AJ110" s="140">
        <v>15.3</v>
      </c>
      <c r="AK110" s="140">
        <v>15.3</v>
      </c>
      <c r="AL110" s="140">
        <v>0</v>
      </c>
      <c r="AM110" s="140">
        <v>0</v>
      </c>
      <c r="AN110" s="140">
        <v>0</v>
      </c>
      <c r="AO110" s="140">
        <v>0</v>
      </c>
      <c r="AP110" s="140">
        <v>0</v>
      </c>
      <c r="AQ110" s="140">
        <v>0</v>
      </c>
      <c r="AR110" s="140">
        <v>0</v>
      </c>
      <c r="AS110" s="140">
        <v>0</v>
      </c>
      <c r="AT110" s="140">
        <v>0</v>
      </c>
      <c r="AU110" s="140">
        <v>0</v>
      </c>
      <c r="AV110" s="140">
        <v>4.7</v>
      </c>
      <c r="AW110" s="140">
        <v>0</v>
      </c>
      <c r="AX110" s="140">
        <v>0.15</v>
      </c>
      <c r="AY110" s="140">
        <v>0.1</v>
      </c>
      <c r="AZ110" s="140">
        <v>13.5</v>
      </c>
      <c r="BA110" s="140">
        <v>17.27</v>
      </c>
      <c r="BB110" s="140">
        <v>0.39</v>
      </c>
      <c r="BC110" s="140">
        <v>82</v>
      </c>
      <c r="BD110" s="140">
        <v>0</v>
      </c>
      <c r="BE110" s="140">
        <v>0</v>
      </c>
      <c r="BF110" s="140">
        <v>375</v>
      </c>
      <c r="BG110" s="140">
        <v>0</v>
      </c>
      <c r="BH110" s="140">
        <v>1.8</v>
      </c>
      <c r="BI110" s="140">
        <v>33</v>
      </c>
      <c r="BJ110" s="140">
        <v>680</v>
      </c>
      <c r="BK110" s="140">
        <v>175</v>
      </c>
      <c r="BL110" s="140">
        <v>470</v>
      </c>
      <c r="BM110" s="140">
        <v>1.2</v>
      </c>
      <c r="BN110" s="140">
        <v>2</v>
      </c>
      <c r="BO110" s="140">
        <v>2.9</v>
      </c>
      <c r="BP110" s="141">
        <v>0</v>
      </c>
      <c r="BQ110" s="1" t="s">
        <v>814</v>
      </c>
      <c r="BR110" s="1" t="s">
        <v>815</v>
      </c>
      <c r="BS110" s="1" t="s">
        <v>816</v>
      </c>
      <c r="BT110" s="1" t="s">
        <v>817</v>
      </c>
      <c r="BU110" s="1"/>
      <c r="BV110" s="1"/>
      <c r="BW110" s="1"/>
    </row>
    <row r="111" spans="1:75" x14ac:dyDescent="0.35">
      <c r="A111">
        <v>109</v>
      </c>
      <c r="B111" t="s">
        <v>803</v>
      </c>
      <c r="C111" s="1" t="s">
        <v>209</v>
      </c>
      <c r="D111" t="s">
        <v>818</v>
      </c>
      <c r="E111" s="1" t="s">
        <v>804</v>
      </c>
      <c r="F111" s="1" t="s">
        <v>819</v>
      </c>
      <c r="G111" s="1">
        <v>2557</v>
      </c>
      <c r="H111" s="139" t="s">
        <v>820</v>
      </c>
      <c r="I111" s="140">
        <v>1574</v>
      </c>
      <c r="J111" s="140" t="s">
        <v>811</v>
      </c>
      <c r="K111" s="140">
        <v>618</v>
      </c>
      <c r="L111" s="140">
        <v>2584</v>
      </c>
      <c r="M111" s="140">
        <v>56.1</v>
      </c>
      <c r="N111" s="140">
        <v>20.6</v>
      </c>
      <c r="O111" s="140">
        <v>3.9</v>
      </c>
      <c r="P111" s="140">
        <v>11.5</v>
      </c>
      <c r="Q111" s="140">
        <v>4.4000000000000004</v>
      </c>
      <c r="R111" s="140">
        <v>0</v>
      </c>
      <c r="S111" s="140">
        <v>3.5</v>
      </c>
      <c r="T111" s="140">
        <v>2.9</v>
      </c>
      <c r="U111" s="140">
        <v>0</v>
      </c>
      <c r="V111" s="140">
        <v>2.9</v>
      </c>
      <c r="W111" s="140">
        <v>0</v>
      </c>
      <c r="X111" s="140">
        <v>0</v>
      </c>
      <c r="Y111" s="140">
        <v>0</v>
      </c>
      <c r="Z111" s="140">
        <v>4.9000000000000004</v>
      </c>
      <c r="AA111" s="140">
        <v>0</v>
      </c>
      <c r="AB111" s="140">
        <v>0</v>
      </c>
      <c r="AC111" s="140">
        <v>0</v>
      </c>
      <c r="AD111" s="140">
        <v>2.9</v>
      </c>
      <c r="AE111" s="140">
        <v>1.6</v>
      </c>
      <c r="AF111" s="140">
        <v>0.1</v>
      </c>
      <c r="AG111" s="140">
        <v>18.3</v>
      </c>
      <c r="AH111" s="140">
        <v>0</v>
      </c>
      <c r="AI111" s="140">
        <v>18.3</v>
      </c>
      <c r="AJ111" s="140">
        <v>30.1</v>
      </c>
      <c r="AK111" s="140">
        <v>30.1</v>
      </c>
      <c r="AL111" s="140">
        <v>0</v>
      </c>
      <c r="AM111" s="140">
        <v>0</v>
      </c>
      <c r="AN111" s="140">
        <v>0</v>
      </c>
      <c r="AO111" s="140">
        <v>0</v>
      </c>
      <c r="AP111" s="140">
        <v>0</v>
      </c>
      <c r="AQ111" s="140">
        <v>0</v>
      </c>
      <c r="AR111" s="140">
        <v>1.2</v>
      </c>
      <c r="AS111" s="140">
        <v>0</v>
      </c>
      <c r="AT111" s="140">
        <v>15</v>
      </c>
      <c r="AU111" s="140">
        <v>0</v>
      </c>
      <c r="AV111" s="140">
        <v>40</v>
      </c>
      <c r="AW111" s="140">
        <v>0</v>
      </c>
      <c r="AX111" s="140">
        <v>1.31</v>
      </c>
      <c r="AY111" s="140">
        <v>0.2</v>
      </c>
      <c r="AZ111" s="140">
        <v>2.88</v>
      </c>
      <c r="BA111" s="140">
        <v>6.3</v>
      </c>
      <c r="BB111" s="140">
        <v>0.56999999999999995</v>
      </c>
      <c r="BC111" s="140">
        <v>151</v>
      </c>
      <c r="BD111" s="140">
        <v>0</v>
      </c>
      <c r="BE111" s="140">
        <v>0</v>
      </c>
      <c r="BF111" s="140">
        <v>670</v>
      </c>
      <c r="BG111" s="140">
        <v>0</v>
      </c>
      <c r="BH111" s="140">
        <v>5.7</v>
      </c>
      <c r="BI111" s="140">
        <v>92</v>
      </c>
      <c r="BJ111" s="140">
        <v>755</v>
      </c>
      <c r="BK111" s="140">
        <v>320</v>
      </c>
      <c r="BL111" s="140">
        <v>0</v>
      </c>
      <c r="BM111" s="140">
        <v>0</v>
      </c>
      <c r="BN111" s="140">
        <v>15.4</v>
      </c>
      <c r="BO111" s="140">
        <v>7</v>
      </c>
      <c r="BP111" s="141">
        <v>51</v>
      </c>
      <c r="BQ111" s="1" t="s">
        <v>821</v>
      </c>
      <c r="BR111" s="1" t="s">
        <v>822</v>
      </c>
      <c r="BS111" s="1" t="s">
        <v>777</v>
      </c>
      <c r="BT111" s="1" t="s">
        <v>823</v>
      </c>
      <c r="BU111" s="1"/>
      <c r="BV111" s="1"/>
      <c r="BW111" s="1"/>
    </row>
    <row r="112" spans="1:75" x14ac:dyDescent="0.35">
      <c r="A112">
        <v>110</v>
      </c>
      <c r="B112" t="s">
        <v>803</v>
      </c>
      <c r="C112" s="1" t="s">
        <v>209</v>
      </c>
      <c r="D112" t="s">
        <v>824</v>
      </c>
      <c r="E112" s="1" t="s">
        <v>804</v>
      </c>
      <c r="F112" s="1" t="s">
        <v>215</v>
      </c>
      <c r="G112" s="1"/>
      <c r="H112" s="139" t="s">
        <v>825</v>
      </c>
      <c r="I112" s="140">
        <v>1565</v>
      </c>
      <c r="J112" s="140" t="s">
        <v>811</v>
      </c>
      <c r="K112" s="140">
        <v>352</v>
      </c>
      <c r="L112" s="140">
        <v>1473</v>
      </c>
      <c r="M112" s="140">
        <v>33.5</v>
      </c>
      <c r="N112" s="140">
        <v>3.4</v>
      </c>
      <c r="O112" s="140">
        <v>6.1</v>
      </c>
      <c r="P112" s="140">
        <v>9</v>
      </c>
      <c r="Q112" s="140">
        <v>47</v>
      </c>
      <c r="R112" s="140">
        <v>0</v>
      </c>
      <c r="S112" s="140">
        <v>1</v>
      </c>
      <c r="T112" s="140">
        <v>4.8</v>
      </c>
      <c r="U112" s="140">
        <v>0.1</v>
      </c>
      <c r="V112" s="140">
        <v>4.7</v>
      </c>
      <c r="W112" s="140">
        <v>0</v>
      </c>
      <c r="X112" s="140">
        <v>0</v>
      </c>
      <c r="Y112" s="140">
        <v>0</v>
      </c>
      <c r="Z112" s="140">
        <v>29.2</v>
      </c>
      <c r="AA112" s="140">
        <v>4.9000000000000004</v>
      </c>
      <c r="AB112" s="140">
        <v>15.3</v>
      </c>
      <c r="AC112" s="140">
        <v>5.0999999999999996</v>
      </c>
      <c r="AD112" s="140">
        <v>2.9</v>
      </c>
      <c r="AE112" s="140">
        <v>0.8</v>
      </c>
      <c r="AF112" s="140">
        <v>0.3</v>
      </c>
      <c r="AG112" s="140">
        <v>2.2000000000000002</v>
      </c>
      <c r="AH112" s="140">
        <v>0.1</v>
      </c>
      <c r="AI112" s="140">
        <v>2.1</v>
      </c>
      <c r="AJ112" s="140">
        <v>0.6</v>
      </c>
      <c r="AK112" s="140">
        <v>0.6</v>
      </c>
      <c r="AL112" s="140">
        <v>0</v>
      </c>
      <c r="AM112" s="140">
        <v>0</v>
      </c>
      <c r="AN112" s="140">
        <v>0</v>
      </c>
      <c r="AO112" s="140">
        <v>0</v>
      </c>
      <c r="AP112" s="140">
        <v>0</v>
      </c>
      <c r="AQ112" s="140">
        <v>0</v>
      </c>
      <c r="AR112" s="140">
        <v>0</v>
      </c>
      <c r="AS112" s="140">
        <v>0</v>
      </c>
      <c r="AT112" s="140">
        <v>0</v>
      </c>
      <c r="AU112" s="140">
        <v>0</v>
      </c>
      <c r="AV112" s="140">
        <v>0.7</v>
      </c>
      <c r="AW112" s="140">
        <v>0</v>
      </c>
      <c r="AX112" s="140">
        <v>7.0000000000000007E-2</v>
      </c>
      <c r="AY112" s="140">
        <v>0.02</v>
      </c>
      <c r="AZ112" s="140">
        <v>0.5</v>
      </c>
      <c r="BA112" s="140">
        <v>1.07</v>
      </c>
      <c r="BB112" s="140">
        <v>0.05</v>
      </c>
      <c r="BC112" s="140">
        <v>26</v>
      </c>
      <c r="BD112" s="140">
        <v>0</v>
      </c>
      <c r="BE112" s="140">
        <v>3</v>
      </c>
      <c r="BF112" s="140">
        <v>113</v>
      </c>
      <c r="BG112" s="140">
        <v>0.3</v>
      </c>
      <c r="BH112" s="140">
        <v>1.8</v>
      </c>
      <c r="BI112" s="140">
        <v>14</v>
      </c>
      <c r="BJ112" s="140">
        <v>355</v>
      </c>
      <c r="BK112" s="140">
        <v>43</v>
      </c>
      <c r="BL112" s="140">
        <v>20</v>
      </c>
      <c r="BM112" s="140">
        <v>0</v>
      </c>
      <c r="BN112" s="140">
        <v>1</v>
      </c>
      <c r="BO112" s="140">
        <v>0.5</v>
      </c>
      <c r="BP112" s="141">
        <v>48</v>
      </c>
      <c r="BQ112" s="1" t="s">
        <v>826</v>
      </c>
      <c r="BR112" s="1" t="s">
        <v>827</v>
      </c>
      <c r="BS112" s="1" t="s">
        <v>777</v>
      </c>
      <c r="BT112" s="1" t="s">
        <v>219</v>
      </c>
      <c r="BU112" s="1"/>
      <c r="BV112" s="1"/>
      <c r="BW112" s="1"/>
    </row>
    <row r="113" spans="1:75" x14ac:dyDescent="0.35">
      <c r="A113">
        <v>111</v>
      </c>
      <c r="B113" t="s">
        <v>803</v>
      </c>
      <c r="C113" s="1" t="s">
        <v>209</v>
      </c>
      <c r="D113" t="s">
        <v>828</v>
      </c>
      <c r="E113" s="1" t="s">
        <v>804</v>
      </c>
      <c r="F113" s="1" t="s">
        <v>216</v>
      </c>
      <c r="G113" s="1"/>
      <c r="H113" s="139" t="s">
        <v>829</v>
      </c>
      <c r="I113" s="140">
        <v>1564</v>
      </c>
      <c r="J113" s="140" t="s">
        <v>811</v>
      </c>
      <c r="K113" s="140">
        <v>690</v>
      </c>
      <c r="L113" s="140">
        <v>2889</v>
      </c>
      <c r="M113" s="140">
        <v>67.2</v>
      </c>
      <c r="N113" s="140">
        <v>6.2</v>
      </c>
      <c r="O113" s="140">
        <v>13.1</v>
      </c>
      <c r="P113" s="140">
        <v>9.1999999999999993</v>
      </c>
      <c r="Q113" s="140">
        <v>2.2000000000000002</v>
      </c>
      <c r="R113" s="140">
        <v>0</v>
      </c>
      <c r="S113" s="140">
        <v>2.1</v>
      </c>
      <c r="T113" s="140">
        <v>5.4</v>
      </c>
      <c r="U113" s="140">
        <v>0.4</v>
      </c>
      <c r="V113" s="140">
        <v>5</v>
      </c>
      <c r="W113" s="140">
        <v>0</v>
      </c>
      <c r="X113" s="140">
        <v>0</v>
      </c>
      <c r="Y113" s="140">
        <v>0</v>
      </c>
      <c r="Z113" s="140">
        <v>60.7</v>
      </c>
      <c r="AA113" s="140">
        <v>8.9</v>
      </c>
      <c r="AB113" s="140">
        <v>32.4</v>
      </c>
      <c r="AC113" s="140">
        <v>12.3</v>
      </c>
      <c r="AD113" s="140">
        <v>5.2</v>
      </c>
      <c r="AE113" s="140">
        <v>1.9</v>
      </c>
      <c r="AF113" s="140">
        <v>0</v>
      </c>
      <c r="AG113" s="140">
        <v>3</v>
      </c>
      <c r="AH113" s="140">
        <v>0</v>
      </c>
      <c r="AI113" s="140">
        <v>3</v>
      </c>
      <c r="AJ113" s="140">
        <v>0.5</v>
      </c>
      <c r="AK113" s="140">
        <v>0.5</v>
      </c>
      <c r="AL113" s="140">
        <v>0</v>
      </c>
      <c r="AM113" s="140">
        <v>0</v>
      </c>
      <c r="AN113" s="140">
        <v>0</v>
      </c>
      <c r="AO113" s="140">
        <v>0</v>
      </c>
      <c r="AP113" s="140">
        <v>0</v>
      </c>
      <c r="AQ113" s="140">
        <v>0</v>
      </c>
      <c r="AR113" s="140">
        <v>0</v>
      </c>
      <c r="AS113" s="140">
        <v>0</v>
      </c>
      <c r="AT113" s="140">
        <v>0</v>
      </c>
      <c r="AU113" s="140">
        <v>0</v>
      </c>
      <c r="AV113" s="140">
        <v>0</v>
      </c>
      <c r="AW113" s="140">
        <v>0</v>
      </c>
      <c r="AX113" s="140">
        <v>0.03</v>
      </c>
      <c r="AY113" s="140">
        <v>0</v>
      </c>
      <c r="AZ113" s="140">
        <v>1.39</v>
      </c>
      <c r="BA113" s="140">
        <v>2.4</v>
      </c>
      <c r="BB113" s="140">
        <v>0.12</v>
      </c>
      <c r="BC113" s="140">
        <v>6.2</v>
      </c>
      <c r="BD113" s="140">
        <v>0</v>
      </c>
      <c r="BE113" s="140">
        <v>0</v>
      </c>
      <c r="BF113" s="140">
        <v>185</v>
      </c>
      <c r="BG113" s="140">
        <v>0</v>
      </c>
      <c r="BH113" s="140">
        <v>2.4</v>
      </c>
      <c r="BI113" s="140">
        <v>12</v>
      </c>
      <c r="BJ113" s="140">
        <v>793</v>
      </c>
      <c r="BK113" s="140">
        <v>109</v>
      </c>
      <c r="BL113" s="140">
        <v>25</v>
      </c>
      <c r="BM113" s="140">
        <v>0.1</v>
      </c>
      <c r="BN113" s="140">
        <v>0</v>
      </c>
      <c r="BO113" s="140">
        <v>1.2</v>
      </c>
      <c r="BP113" s="141">
        <v>0</v>
      </c>
      <c r="BQ113" s="1" t="s">
        <v>826</v>
      </c>
      <c r="BR113" s="1" t="s">
        <v>827</v>
      </c>
      <c r="BS113" s="1" t="s">
        <v>777</v>
      </c>
      <c r="BT113" s="1" t="s">
        <v>219</v>
      </c>
      <c r="BU113" s="1"/>
      <c r="BV113" s="1"/>
      <c r="BW113" s="1"/>
    </row>
    <row r="114" spans="1:75" ht="43.5" x14ac:dyDescent="0.35">
      <c r="A114">
        <v>112</v>
      </c>
      <c r="B114" t="s">
        <v>803</v>
      </c>
      <c r="C114" s="1" t="s">
        <v>209</v>
      </c>
      <c r="D114" t="s">
        <v>217</v>
      </c>
      <c r="E114" s="1" t="s">
        <v>804</v>
      </c>
      <c r="F114" s="1" t="s">
        <v>830</v>
      </c>
      <c r="G114" s="1">
        <v>2563</v>
      </c>
      <c r="H114" s="139" t="s">
        <v>831</v>
      </c>
      <c r="I114" s="140">
        <v>402</v>
      </c>
      <c r="J114" s="140" t="s">
        <v>448</v>
      </c>
      <c r="K114" s="140">
        <v>142</v>
      </c>
      <c r="L114" s="140">
        <v>594</v>
      </c>
      <c r="M114" s="140">
        <v>14.1</v>
      </c>
      <c r="N114" s="140">
        <v>0.8</v>
      </c>
      <c r="O114" s="140">
        <v>1.8</v>
      </c>
      <c r="P114" s="140">
        <v>3.5</v>
      </c>
      <c r="Q114" s="140">
        <v>77.400000000000006</v>
      </c>
      <c r="R114" s="140">
        <v>0</v>
      </c>
      <c r="S114" s="140">
        <v>2.4</v>
      </c>
      <c r="T114" s="140">
        <v>0</v>
      </c>
      <c r="U114" s="140">
        <v>0</v>
      </c>
      <c r="V114" s="140">
        <v>0</v>
      </c>
      <c r="W114" s="140">
        <v>0</v>
      </c>
      <c r="X114" s="140">
        <v>0</v>
      </c>
      <c r="Y114" s="140">
        <v>0</v>
      </c>
      <c r="Z114" s="140">
        <v>1.6</v>
      </c>
      <c r="AA114" s="140">
        <v>0</v>
      </c>
      <c r="AB114" s="140">
        <v>0</v>
      </c>
      <c r="AC114" s="140">
        <v>0</v>
      </c>
      <c r="AD114" s="140">
        <v>1.3</v>
      </c>
      <c r="AE114" s="140">
        <v>0.3</v>
      </c>
      <c r="AF114" s="140">
        <v>0</v>
      </c>
      <c r="AG114" s="140">
        <v>8.5</v>
      </c>
      <c r="AH114" s="140">
        <v>0.1</v>
      </c>
      <c r="AI114" s="140">
        <v>8.4</v>
      </c>
      <c r="AJ114" s="140">
        <v>1.1000000000000001</v>
      </c>
      <c r="AK114" s="140">
        <v>0.9</v>
      </c>
      <c r="AL114" s="140">
        <v>0.1</v>
      </c>
      <c r="AM114" s="140">
        <v>0</v>
      </c>
      <c r="AN114" s="140">
        <v>0</v>
      </c>
      <c r="AO114" s="140">
        <v>0</v>
      </c>
      <c r="AP114" s="140">
        <v>0</v>
      </c>
      <c r="AQ114" s="140">
        <v>0</v>
      </c>
      <c r="AR114" s="140">
        <v>18</v>
      </c>
      <c r="AS114" s="140">
        <v>0</v>
      </c>
      <c r="AT114" s="140">
        <v>214</v>
      </c>
      <c r="AU114" s="140">
        <v>0</v>
      </c>
      <c r="AV114" s="140">
        <v>7</v>
      </c>
      <c r="AW114" s="140">
        <v>19.3</v>
      </c>
      <c r="AX114" s="140">
        <v>0</v>
      </c>
      <c r="AY114" s="140">
        <v>0.01</v>
      </c>
      <c r="AZ114" s="140">
        <v>0.04</v>
      </c>
      <c r="BA114" s="140">
        <v>0.2</v>
      </c>
      <c r="BB114" s="140">
        <v>0.01</v>
      </c>
      <c r="BC114" s="140">
        <v>1.1000000000000001</v>
      </c>
      <c r="BD114" s="140">
        <v>0</v>
      </c>
      <c r="BE114" s="140">
        <v>0</v>
      </c>
      <c r="BF114" s="140">
        <v>6</v>
      </c>
      <c r="BG114" s="140">
        <v>0</v>
      </c>
      <c r="BH114" s="140">
        <v>1.5</v>
      </c>
      <c r="BI114" s="140">
        <v>88</v>
      </c>
      <c r="BJ114" s="140">
        <v>24</v>
      </c>
      <c r="BK114" s="140">
        <v>12</v>
      </c>
      <c r="BL114" s="140">
        <v>815</v>
      </c>
      <c r="BM114" s="140">
        <v>2</v>
      </c>
      <c r="BN114" s="140">
        <v>0</v>
      </c>
      <c r="BO114" s="140">
        <v>0.2</v>
      </c>
      <c r="BP114" s="141">
        <v>0</v>
      </c>
      <c r="BQ114" s="1" t="s">
        <v>832</v>
      </c>
      <c r="BR114" s="1" t="s">
        <v>833</v>
      </c>
      <c r="BS114" s="1" t="s">
        <v>519</v>
      </c>
      <c r="BT114" s="1" t="s">
        <v>588</v>
      </c>
      <c r="BU114" s="1"/>
      <c r="BV114" s="1"/>
      <c r="BW114" s="1"/>
    </row>
    <row r="115" spans="1:75" x14ac:dyDescent="0.35">
      <c r="A115">
        <v>113</v>
      </c>
      <c r="B115" t="s">
        <v>218</v>
      </c>
      <c r="C115" s="1" t="s">
        <v>218</v>
      </c>
      <c r="D115" t="s">
        <v>834</v>
      </c>
      <c r="E115" s="1" t="s">
        <v>835</v>
      </c>
      <c r="F115" s="1" t="s">
        <v>221</v>
      </c>
      <c r="G115" s="1"/>
      <c r="H115" s="139" t="s">
        <v>836</v>
      </c>
      <c r="I115" s="140">
        <v>1577</v>
      </c>
      <c r="J115" s="140" t="s">
        <v>811</v>
      </c>
      <c r="K115" s="140">
        <v>230</v>
      </c>
      <c r="L115" s="140">
        <v>964</v>
      </c>
      <c r="M115" s="140">
        <v>2.2000000000000002</v>
      </c>
      <c r="N115" s="140">
        <v>3.2</v>
      </c>
      <c r="O115" s="140">
        <v>45</v>
      </c>
      <c r="P115" s="140">
        <v>7.9</v>
      </c>
      <c r="Q115" s="140">
        <v>40.5</v>
      </c>
      <c r="R115" s="140">
        <v>0</v>
      </c>
      <c r="S115" s="140">
        <v>1.2</v>
      </c>
      <c r="T115" s="140">
        <v>7</v>
      </c>
      <c r="U115" s="140">
        <v>3.4</v>
      </c>
      <c r="V115" s="140">
        <v>3.6</v>
      </c>
      <c r="W115" s="140">
        <v>0</v>
      </c>
      <c r="X115" s="140">
        <v>0</v>
      </c>
      <c r="Y115" s="140">
        <v>0</v>
      </c>
      <c r="Z115" s="140">
        <v>0.3</v>
      </c>
      <c r="AA115" s="140">
        <v>0</v>
      </c>
      <c r="AB115" s="140">
        <v>0</v>
      </c>
      <c r="AC115" s="140">
        <v>0</v>
      </c>
      <c r="AD115" s="140">
        <v>0.3</v>
      </c>
      <c r="AE115" s="140">
        <v>0</v>
      </c>
      <c r="AF115" s="140">
        <v>0</v>
      </c>
      <c r="AG115" s="140">
        <v>0.7</v>
      </c>
      <c r="AH115" s="140">
        <v>0</v>
      </c>
      <c r="AI115" s="140">
        <v>0.7</v>
      </c>
      <c r="AJ115" s="140">
        <v>0.8</v>
      </c>
      <c r="AK115" s="140">
        <v>0.7</v>
      </c>
      <c r="AL115" s="140">
        <v>0.1</v>
      </c>
      <c r="AM115" s="140">
        <v>0</v>
      </c>
      <c r="AN115" s="140">
        <v>0</v>
      </c>
      <c r="AO115" s="140">
        <v>0</v>
      </c>
      <c r="AP115" s="140">
        <v>0</v>
      </c>
      <c r="AQ115" s="140">
        <v>0</v>
      </c>
      <c r="AR115" s="140">
        <v>1</v>
      </c>
      <c r="AS115" s="140">
        <v>0</v>
      </c>
      <c r="AT115" s="140">
        <v>12</v>
      </c>
      <c r="AU115" s="140">
        <v>0</v>
      </c>
      <c r="AV115" s="140">
        <v>0.5</v>
      </c>
      <c r="AW115" s="140">
        <v>0</v>
      </c>
      <c r="AX115" s="140">
        <v>0.24</v>
      </c>
      <c r="AY115" s="140">
        <v>0.18</v>
      </c>
      <c r="AZ115" s="140">
        <v>1.3</v>
      </c>
      <c r="BA115" s="140">
        <v>1.83</v>
      </c>
      <c r="BB115" s="140">
        <v>0.5</v>
      </c>
      <c r="BC115" s="140">
        <v>62</v>
      </c>
      <c r="BD115" s="140">
        <v>0</v>
      </c>
      <c r="BE115" s="140">
        <v>26</v>
      </c>
      <c r="BF115" s="140">
        <v>107</v>
      </c>
      <c r="BG115" s="140">
        <v>0</v>
      </c>
      <c r="BH115" s="140">
        <v>0.9</v>
      </c>
      <c r="BI115" s="140">
        <v>29</v>
      </c>
      <c r="BJ115" s="140">
        <v>590</v>
      </c>
      <c r="BK115" s="140">
        <v>33</v>
      </c>
      <c r="BL115" s="140">
        <v>2</v>
      </c>
      <c r="BM115" s="140">
        <v>0</v>
      </c>
      <c r="BN115" s="140">
        <v>2</v>
      </c>
      <c r="BO115" s="140">
        <v>0.6</v>
      </c>
      <c r="BP115" s="141">
        <v>37</v>
      </c>
      <c r="BQ115" s="1" t="s">
        <v>837</v>
      </c>
      <c r="BR115" s="1" t="s">
        <v>838</v>
      </c>
      <c r="BS115" s="1" t="s">
        <v>777</v>
      </c>
      <c r="BT115" s="1" t="s">
        <v>219</v>
      </c>
      <c r="BU115" s="1"/>
      <c r="BV115" s="1"/>
      <c r="BW115" s="1"/>
    </row>
    <row r="116" spans="1:75" x14ac:dyDescent="0.35">
      <c r="A116">
        <v>114</v>
      </c>
      <c r="B116" t="s">
        <v>218</v>
      </c>
      <c r="C116" s="1" t="s">
        <v>218</v>
      </c>
      <c r="D116" t="s">
        <v>839</v>
      </c>
      <c r="E116" s="1" t="s">
        <v>835</v>
      </c>
      <c r="F116" s="1" t="s">
        <v>222</v>
      </c>
      <c r="G116" s="1"/>
      <c r="H116" s="139" t="s">
        <v>839</v>
      </c>
      <c r="I116" s="140">
        <v>1576</v>
      </c>
      <c r="J116" s="140" t="s">
        <v>811</v>
      </c>
      <c r="K116" s="140">
        <v>680</v>
      </c>
      <c r="L116" s="140">
        <v>2845</v>
      </c>
      <c r="M116" s="140">
        <v>64.8</v>
      </c>
      <c r="N116" s="140">
        <v>13.8</v>
      </c>
      <c r="O116" s="140">
        <v>8.3000000000000007</v>
      </c>
      <c r="P116" s="140">
        <v>9</v>
      </c>
      <c r="Q116" s="140">
        <v>2.2999999999999998</v>
      </c>
      <c r="R116" s="140">
        <v>0</v>
      </c>
      <c r="S116" s="140">
        <v>1.8</v>
      </c>
      <c r="T116" s="140">
        <v>2.5</v>
      </c>
      <c r="U116" s="140">
        <v>1</v>
      </c>
      <c r="V116" s="140">
        <v>1.5</v>
      </c>
      <c r="W116" s="140">
        <v>0</v>
      </c>
      <c r="X116" s="140">
        <v>0</v>
      </c>
      <c r="Y116" s="140">
        <v>0</v>
      </c>
      <c r="Z116" s="140">
        <v>5.7</v>
      </c>
      <c r="AA116" s="140">
        <v>0</v>
      </c>
      <c r="AB116" s="140">
        <v>0</v>
      </c>
      <c r="AC116" s="140">
        <v>0</v>
      </c>
      <c r="AD116" s="140">
        <v>4.0999999999999996</v>
      </c>
      <c r="AE116" s="140">
        <v>1.6</v>
      </c>
      <c r="AF116" s="140">
        <v>0</v>
      </c>
      <c r="AG116" s="140">
        <v>9.9</v>
      </c>
      <c r="AH116" s="140">
        <v>0.1</v>
      </c>
      <c r="AI116" s="140">
        <v>9.6999999999999993</v>
      </c>
      <c r="AJ116" s="140">
        <v>46.2</v>
      </c>
      <c r="AK116" s="140">
        <v>37.700000000000003</v>
      </c>
      <c r="AL116" s="140">
        <v>8.5</v>
      </c>
      <c r="AM116" s="140">
        <v>0</v>
      </c>
      <c r="AN116" s="140">
        <v>0</v>
      </c>
      <c r="AO116" s="140">
        <v>0</v>
      </c>
      <c r="AP116" s="140">
        <v>0</v>
      </c>
      <c r="AQ116" s="140">
        <v>0</v>
      </c>
      <c r="AR116" s="140">
        <v>1.7</v>
      </c>
      <c r="AS116" s="140">
        <v>0</v>
      </c>
      <c r="AT116" s="140">
        <v>13</v>
      </c>
      <c r="AU116" s="140">
        <v>0</v>
      </c>
      <c r="AV116" s="140">
        <v>1.3</v>
      </c>
      <c r="AW116" s="140">
        <v>3.2</v>
      </c>
      <c r="AX116" s="140">
        <v>0.06</v>
      </c>
      <c r="AY116" s="140">
        <v>0.06</v>
      </c>
      <c r="AZ116" s="140">
        <v>1.1000000000000001</v>
      </c>
      <c r="BA116" s="140">
        <v>3.4</v>
      </c>
      <c r="BB116" s="140">
        <v>0.38</v>
      </c>
      <c r="BC116" s="140">
        <v>98.2</v>
      </c>
      <c r="BD116" s="140">
        <v>0</v>
      </c>
      <c r="BE116" s="140">
        <v>0</v>
      </c>
      <c r="BF116" s="140">
        <v>386</v>
      </c>
      <c r="BG116" s="140">
        <v>0</v>
      </c>
      <c r="BH116" s="140">
        <v>2.5</v>
      </c>
      <c r="BI116" s="140">
        <v>95</v>
      </c>
      <c r="BJ116" s="140">
        <v>492</v>
      </c>
      <c r="BK116" s="140">
        <v>151</v>
      </c>
      <c r="BL116" s="140">
        <v>0</v>
      </c>
      <c r="BM116" s="140">
        <v>0</v>
      </c>
      <c r="BN116" s="140">
        <v>0</v>
      </c>
      <c r="BO116" s="140">
        <v>2.8</v>
      </c>
      <c r="BP116" s="141">
        <v>55</v>
      </c>
      <c r="BQ116" s="1" t="s">
        <v>840</v>
      </c>
      <c r="BR116" s="1" t="s">
        <v>841</v>
      </c>
      <c r="BS116" s="1" t="s">
        <v>777</v>
      </c>
      <c r="BT116" s="1" t="s">
        <v>219</v>
      </c>
      <c r="BU116" s="1"/>
      <c r="BV116" s="1"/>
      <c r="BW116" s="1"/>
    </row>
    <row r="117" spans="1:75" x14ac:dyDescent="0.35">
      <c r="A117">
        <v>115</v>
      </c>
      <c r="B117" t="s">
        <v>218</v>
      </c>
      <c r="C117" s="1" t="s">
        <v>218</v>
      </c>
      <c r="D117" t="s">
        <v>842</v>
      </c>
      <c r="E117" s="1" t="s">
        <v>835</v>
      </c>
      <c r="F117" s="1" t="s">
        <v>223</v>
      </c>
      <c r="G117" s="1"/>
      <c r="H117" s="139" t="s">
        <v>843</v>
      </c>
      <c r="I117" s="140">
        <v>1570</v>
      </c>
      <c r="J117" s="140" t="s">
        <v>811</v>
      </c>
      <c r="K117" s="140">
        <v>606</v>
      </c>
      <c r="L117" s="140">
        <v>2536</v>
      </c>
      <c r="M117" s="140">
        <v>48.5</v>
      </c>
      <c r="N117" s="140">
        <v>20.5</v>
      </c>
      <c r="O117" s="140">
        <v>21.7</v>
      </c>
      <c r="P117" s="140">
        <v>3</v>
      </c>
      <c r="Q117" s="140">
        <v>3.9</v>
      </c>
      <c r="R117" s="140">
        <v>0</v>
      </c>
      <c r="S117" s="140">
        <v>2.4</v>
      </c>
      <c r="T117" s="140">
        <v>6.8</v>
      </c>
      <c r="U117" s="140">
        <v>1.2</v>
      </c>
      <c r="V117" s="140">
        <v>5.6</v>
      </c>
      <c r="W117" s="140">
        <v>0</v>
      </c>
      <c r="X117" s="140">
        <v>0</v>
      </c>
      <c r="Y117" s="140">
        <v>0</v>
      </c>
      <c r="Z117" s="140">
        <v>6.1</v>
      </c>
      <c r="AA117" s="140">
        <v>0</v>
      </c>
      <c r="AB117" s="140">
        <v>0</v>
      </c>
      <c r="AC117" s="140">
        <v>0</v>
      </c>
      <c r="AD117" s="140">
        <v>5.4</v>
      </c>
      <c r="AE117" s="140">
        <v>0.6</v>
      </c>
      <c r="AF117" s="140">
        <v>0</v>
      </c>
      <c r="AG117" s="140">
        <v>32.700000000000003</v>
      </c>
      <c r="AH117" s="140">
        <v>0.3</v>
      </c>
      <c r="AI117" s="140">
        <v>32</v>
      </c>
      <c r="AJ117" s="140">
        <v>7.3</v>
      </c>
      <c r="AK117" s="140">
        <v>7</v>
      </c>
      <c r="AL117" s="140">
        <v>0.2</v>
      </c>
      <c r="AM117" s="140">
        <v>0</v>
      </c>
      <c r="AN117" s="140">
        <v>0</v>
      </c>
      <c r="AO117" s="140">
        <v>0</v>
      </c>
      <c r="AP117" s="140">
        <v>0</v>
      </c>
      <c r="AQ117" s="140">
        <v>0</v>
      </c>
      <c r="AR117" s="140">
        <v>11.7</v>
      </c>
      <c r="AS117" s="140">
        <v>0</v>
      </c>
      <c r="AT117" s="140">
        <v>140</v>
      </c>
      <c r="AU117" s="140">
        <v>0</v>
      </c>
      <c r="AV117" s="140">
        <v>5.2</v>
      </c>
      <c r="AW117" s="140">
        <v>0</v>
      </c>
      <c r="AX117" s="140">
        <v>0.82</v>
      </c>
      <c r="AY117" s="140">
        <v>0.17</v>
      </c>
      <c r="AZ117" s="140">
        <v>1.1000000000000001</v>
      </c>
      <c r="BA117" s="140">
        <v>4.5199999999999996</v>
      </c>
      <c r="BB117" s="140">
        <v>0.1</v>
      </c>
      <c r="BC117" s="140">
        <v>58</v>
      </c>
      <c r="BD117" s="140">
        <v>0</v>
      </c>
      <c r="BE117" s="140">
        <v>0</v>
      </c>
      <c r="BF117" s="140">
        <v>500</v>
      </c>
      <c r="BG117" s="140">
        <v>6.2</v>
      </c>
      <c r="BH117" s="140">
        <v>6.7</v>
      </c>
      <c r="BI117" s="140">
        <v>135</v>
      </c>
      <c r="BJ117" s="140">
        <v>1090</v>
      </c>
      <c r="BK117" s="140">
        <v>158</v>
      </c>
      <c r="BL117" s="140">
        <v>6</v>
      </c>
      <c r="BM117" s="140">
        <v>0</v>
      </c>
      <c r="BN117" s="140">
        <v>2</v>
      </c>
      <c r="BO117" s="140">
        <v>1.3</v>
      </c>
      <c r="BP117" s="141">
        <v>50</v>
      </c>
      <c r="BQ117" s="1" t="s">
        <v>844</v>
      </c>
      <c r="BR117" s="1" t="s">
        <v>845</v>
      </c>
      <c r="BS117" s="1" t="s">
        <v>777</v>
      </c>
      <c r="BT117" s="1" t="s">
        <v>219</v>
      </c>
      <c r="BU117" s="1"/>
      <c r="BV117" s="1"/>
      <c r="BW117" s="1"/>
    </row>
    <row r="118" spans="1:75" x14ac:dyDescent="0.35">
      <c r="A118">
        <v>116</v>
      </c>
      <c r="B118" t="s">
        <v>218</v>
      </c>
      <c r="C118" s="1" t="s">
        <v>218</v>
      </c>
      <c r="D118" t="s">
        <v>846</v>
      </c>
      <c r="E118" s="1" t="s">
        <v>835</v>
      </c>
      <c r="F118" s="1" t="s">
        <v>224</v>
      </c>
      <c r="G118" s="1"/>
      <c r="H118" s="139" t="s">
        <v>847</v>
      </c>
      <c r="I118" s="140">
        <v>1557</v>
      </c>
      <c r="J118" s="140" t="s">
        <v>811</v>
      </c>
      <c r="K118" s="140">
        <v>597</v>
      </c>
      <c r="L118" s="140">
        <v>2498</v>
      </c>
      <c r="M118" s="140">
        <v>48.7</v>
      </c>
      <c r="N118" s="140">
        <v>18</v>
      </c>
      <c r="O118" s="140">
        <v>19.100000000000001</v>
      </c>
      <c r="P118" s="140">
        <v>8.3000000000000007</v>
      </c>
      <c r="Q118" s="140">
        <v>2.7</v>
      </c>
      <c r="R118" s="140">
        <v>0</v>
      </c>
      <c r="S118" s="140">
        <v>3.2</v>
      </c>
      <c r="T118" s="140">
        <v>5.9</v>
      </c>
      <c r="U118" s="140">
        <v>0</v>
      </c>
      <c r="V118" s="140">
        <v>5.9</v>
      </c>
      <c r="W118" s="140">
        <v>0</v>
      </c>
      <c r="X118" s="140">
        <v>0</v>
      </c>
      <c r="Y118" s="140">
        <v>0</v>
      </c>
      <c r="Z118" s="140">
        <v>8.6999999999999993</v>
      </c>
      <c r="AA118" s="140">
        <v>0</v>
      </c>
      <c r="AB118" s="140">
        <v>0</v>
      </c>
      <c r="AC118" s="140">
        <v>0</v>
      </c>
      <c r="AD118" s="140">
        <v>4.3</v>
      </c>
      <c r="AE118" s="140">
        <v>3.9</v>
      </c>
      <c r="AF118" s="140">
        <v>0.3</v>
      </c>
      <c r="AG118" s="140">
        <v>31</v>
      </c>
      <c r="AH118" s="140">
        <v>0.2</v>
      </c>
      <c r="AI118" s="140">
        <v>30.6</v>
      </c>
      <c r="AJ118" s="140">
        <v>9.1999999999999993</v>
      </c>
      <c r="AK118" s="140">
        <v>8.9</v>
      </c>
      <c r="AL118" s="140">
        <v>0.3</v>
      </c>
      <c r="AM118" s="140">
        <v>0</v>
      </c>
      <c r="AN118" s="140">
        <v>0</v>
      </c>
      <c r="AO118" s="140">
        <v>0</v>
      </c>
      <c r="AP118" s="140">
        <v>0</v>
      </c>
      <c r="AQ118" s="140">
        <v>0.3</v>
      </c>
      <c r="AR118" s="140">
        <v>0.6</v>
      </c>
      <c r="AS118" s="140">
        <v>0</v>
      </c>
      <c r="AT118" s="140">
        <v>7</v>
      </c>
      <c r="AU118" s="140">
        <v>0</v>
      </c>
      <c r="AV118" s="140">
        <v>0.8</v>
      </c>
      <c r="AW118" s="140">
        <v>24</v>
      </c>
      <c r="AX118" s="140">
        <v>0.44</v>
      </c>
      <c r="AY118" s="140">
        <v>0.14000000000000001</v>
      </c>
      <c r="AZ118" s="140">
        <v>0.93</v>
      </c>
      <c r="BA118" s="140">
        <v>3.9</v>
      </c>
      <c r="BB118" s="140">
        <v>0.55000000000000004</v>
      </c>
      <c r="BC118" s="140">
        <v>46.7</v>
      </c>
      <c r="BD118" s="140">
        <v>0</v>
      </c>
      <c r="BE118" s="140">
        <v>0.1</v>
      </c>
      <c r="BF118" s="140">
        <v>487</v>
      </c>
      <c r="BG118" s="140">
        <v>0</v>
      </c>
      <c r="BH118" s="140">
        <v>5</v>
      </c>
      <c r="BI118" s="140">
        <v>42</v>
      </c>
      <c r="BJ118" s="140">
        <v>580</v>
      </c>
      <c r="BK118" s="140">
        <v>257</v>
      </c>
      <c r="BL118" s="140">
        <v>16</v>
      </c>
      <c r="BM118" s="140">
        <v>0</v>
      </c>
      <c r="BN118" s="140">
        <v>14.6</v>
      </c>
      <c r="BO118" s="140">
        <v>4.7</v>
      </c>
      <c r="BP118" s="141">
        <v>0</v>
      </c>
      <c r="BQ118" s="1" t="s">
        <v>848</v>
      </c>
      <c r="BR118" s="1" t="s">
        <v>849</v>
      </c>
      <c r="BS118" s="1" t="s">
        <v>777</v>
      </c>
      <c r="BT118" s="1" t="s">
        <v>219</v>
      </c>
      <c r="BU118" s="1"/>
      <c r="BV118" s="1"/>
      <c r="BW118" s="1"/>
    </row>
    <row r="119" spans="1:75" x14ac:dyDescent="0.35">
      <c r="A119">
        <v>117</v>
      </c>
      <c r="B119" t="s">
        <v>218</v>
      </c>
      <c r="C119" s="1" t="s">
        <v>218</v>
      </c>
      <c r="D119" t="s">
        <v>850</v>
      </c>
      <c r="E119" s="1" t="s">
        <v>835</v>
      </c>
      <c r="F119" s="1" t="s">
        <v>225</v>
      </c>
      <c r="G119" s="1"/>
      <c r="H119" s="139" t="s">
        <v>851</v>
      </c>
      <c r="I119" s="140">
        <v>1575</v>
      </c>
      <c r="J119" s="140" t="s">
        <v>811</v>
      </c>
      <c r="K119" s="140">
        <v>592</v>
      </c>
      <c r="L119" s="140">
        <v>2478</v>
      </c>
      <c r="M119" s="140">
        <v>53.2</v>
      </c>
      <c r="N119" s="140">
        <v>20.7</v>
      </c>
      <c r="O119" s="140">
        <v>0.5</v>
      </c>
      <c r="P119" s="140">
        <v>18.7</v>
      </c>
      <c r="Q119" s="140">
        <v>3.7</v>
      </c>
      <c r="R119" s="140">
        <v>0</v>
      </c>
      <c r="S119" s="140">
        <v>3.2</v>
      </c>
      <c r="T119" s="140">
        <v>3.6</v>
      </c>
      <c r="U119" s="140">
        <v>1.1000000000000001</v>
      </c>
      <c r="V119" s="140">
        <v>2.6</v>
      </c>
      <c r="W119" s="140">
        <v>0</v>
      </c>
      <c r="X119" s="140">
        <v>0</v>
      </c>
      <c r="Y119" s="140">
        <v>0</v>
      </c>
      <c r="Z119" s="140">
        <v>4.4000000000000004</v>
      </c>
      <c r="AA119" s="140">
        <v>0</v>
      </c>
      <c r="AB119" s="140">
        <v>0</v>
      </c>
      <c r="AC119" s="140">
        <v>0</v>
      </c>
      <c r="AD119" s="140">
        <v>3.5</v>
      </c>
      <c r="AE119" s="140">
        <v>0.9</v>
      </c>
      <c r="AF119" s="140">
        <v>0</v>
      </c>
      <c r="AG119" s="140">
        <v>34.700000000000003</v>
      </c>
      <c r="AH119" s="140">
        <v>0.2</v>
      </c>
      <c r="AI119" s="140">
        <v>34.5</v>
      </c>
      <c r="AJ119" s="140">
        <v>11.6</v>
      </c>
      <c r="AK119" s="140">
        <v>11.6</v>
      </c>
      <c r="AL119" s="140">
        <v>0</v>
      </c>
      <c r="AM119" s="140">
        <v>0</v>
      </c>
      <c r="AN119" s="140">
        <v>0</v>
      </c>
      <c r="AO119" s="140">
        <v>0</v>
      </c>
      <c r="AP119" s="140">
        <v>0</v>
      </c>
      <c r="AQ119" s="140">
        <v>0</v>
      </c>
      <c r="AR119" s="140">
        <v>0.5</v>
      </c>
      <c r="AS119" s="140">
        <v>0</v>
      </c>
      <c r="AT119" s="140">
        <v>6</v>
      </c>
      <c r="AU119" s="140">
        <v>0</v>
      </c>
      <c r="AV119" s="140">
        <v>25.2</v>
      </c>
      <c r="AW119" s="140">
        <v>0</v>
      </c>
      <c r="AX119" s="140">
        <v>0.12</v>
      </c>
      <c r="AY119" s="140">
        <v>0.6</v>
      </c>
      <c r="AZ119" s="140">
        <v>4.17</v>
      </c>
      <c r="BA119" s="140">
        <v>7.6</v>
      </c>
      <c r="BB119" s="140">
        <v>0.1</v>
      </c>
      <c r="BC119" s="140">
        <v>47.2</v>
      </c>
      <c r="BD119" s="140">
        <v>0</v>
      </c>
      <c r="BE119" s="140">
        <v>0</v>
      </c>
      <c r="BF119" s="140">
        <v>587</v>
      </c>
      <c r="BG119" s="140">
        <v>0</v>
      </c>
      <c r="BH119" s="140">
        <v>3.2</v>
      </c>
      <c r="BI119" s="140">
        <v>296</v>
      </c>
      <c r="BJ119" s="140">
        <v>1010</v>
      </c>
      <c r="BK119" s="140">
        <v>273</v>
      </c>
      <c r="BL119" s="140">
        <v>0</v>
      </c>
      <c r="BM119" s="140">
        <v>0</v>
      </c>
      <c r="BN119" s="140">
        <v>0</v>
      </c>
      <c r="BO119" s="140">
        <v>3.2</v>
      </c>
      <c r="BP119" s="141">
        <v>60</v>
      </c>
      <c r="BQ119" s="1" t="s">
        <v>852</v>
      </c>
      <c r="BR119" s="1" t="s">
        <v>853</v>
      </c>
      <c r="BS119" s="1" t="s">
        <v>777</v>
      </c>
      <c r="BT119" s="1" t="s">
        <v>219</v>
      </c>
      <c r="BU119" s="1"/>
      <c r="BV119" s="1"/>
      <c r="BW119" s="1"/>
    </row>
    <row r="120" spans="1:75" x14ac:dyDescent="0.35">
      <c r="A120">
        <v>118</v>
      </c>
      <c r="B120" t="s">
        <v>218</v>
      </c>
      <c r="C120" s="1" t="s">
        <v>218</v>
      </c>
      <c r="D120" t="s">
        <v>839</v>
      </c>
      <c r="E120" s="1" t="s">
        <v>835</v>
      </c>
      <c r="F120" s="1" t="s">
        <v>226</v>
      </c>
      <c r="G120" s="1"/>
      <c r="H120" s="139" t="s">
        <v>839</v>
      </c>
      <c r="I120" s="140">
        <v>1576</v>
      </c>
      <c r="J120" s="140" t="s">
        <v>811</v>
      </c>
      <c r="K120" s="140">
        <v>680</v>
      </c>
      <c r="L120" s="140">
        <v>2845</v>
      </c>
      <c r="M120" s="140">
        <v>64.8</v>
      </c>
      <c r="N120" s="140">
        <v>13.8</v>
      </c>
      <c r="O120" s="140">
        <v>8.3000000000000007</v>
      </c>
      <c r="P120" s="140">
        <v>9</v>
      </c>
      <c r="Q120" s="140">
        <v>2.2999999999999998</v>
      </c>
      <c r="R120" s="140">
        <v>0</v>
      </c>
      <c r="S120" s="140">
        <v>1.8</v>
      </c>
      <c r="T120" s="140">
        <v>2.5</v>
      </c>
      <c r="U120" s="140">
        <v>1</v>
      </c>
      <c r="V120" s="140">
        <v>1.5</v>
      </c>
      <c r="W120" s="140">
        <v>0</v>
      </c>
      <c r="X120" s="140">
        <v>0</v>
      </c>
      <c r="Y120" s="140">
        <v>0</v>
      </c>
      <c r="Z120" s="140">
        <v>5.7</v>
      </c>
      <c r="AA120" s="140">
        <v>0</v>
      </c>
      <c r="AB120" s="140">
        <v>0</v>
      </c>
      <c r="AC120" s="140">
        <v>0</v>
      </c>
      <c r="AD120" s="140">
        <v>4.0999999999999996</v>
      </c>
      <c r="AE120" s="140">
        <v>1.6</v>
      </c>
      <c r="AF120" s="140">
        <v>0</v>
      </c>
      <c r="AG120" s="140">
        <v>9.9</v>
      </c>
      <c r="AH120" s="140">
        <v>0.1</v>
      </c>
      <c r="AI120" s="140">
        <v>9.6999999999999993</v>
      </c>
      <c r="AJ120" s="140">
        <v>46.2</v>
      </c>
      <c r="AK120" s="140">
        <v>37.700000000000003</v>
      </c>
      <c r="AL120" s="140">
        <v>8.5</v>
      </c>
      <c r="AM120" s="140">
        <v>0</v>
      </c>
      <c r="AN120" s="140">
        <v>0</v>
      </c>
      <c r="AO120" s="140">
        <v>0</v>
      </c>
      <c r="AP120" s="140">
        <v>0</v>
      </c>
      <c r="AQ120" s="140">
        <v>0</v>
      </c>
      <c r="AR120" s="140">
        <v>1.7</v>
      </c>
      <c r="AS120" s="140">
        <v>0</v>
      </c>
      <c r="AT120" s="140">
        <v>13</v>
      </c>
      <c r="AU120" s="140">
        <v>0</v>
      </c>
      <c r="AV120" s="140">
        <v>1.3</v>
      </c>
      <c r="AW120" s="140">
        <v>3.2</v>
      </c>
      <c r="AX120" s="140">
        <v>0.06</v>
      </c>
      <c r="AY120" s="140">
        <v>0.06</v>
      </c>
      <c r="AZ120" s="140">
        <v>1.1000000000000001</v>
      </c>
      <c r="BA120" s="140">
        <v>3.4</v>
      </c>
      <c r="BB120" s="140">
        <v>0.38</v>
      </c>
      <c r="BC120" s="140">
        <v>98.2</v>
      </c>
      <c r="BD120" s="140">
        <v>0</v>
      </c>
      <c r="BE120" s="140">
        <v>0</v>
      </c>
      <c r="BF120" s="140">
        <v>386</v>
      </c>
      <c r="BG120" s="140">
        <v>0</v>
      </c>
      <c r="BH120" s="140">
        <v>2.5</v>
      </c>
      <c r="BI120" s="140">
        <v>95</v>
      </c>
      <c r="BJ120" s="140">
        <v>492</v>
      </c>
      <c r="BK120" s="140">
        <v>151</v>
      </c>
      <c r="BL120" s="140">
        <v>0</v>
      </c>
      <c r="BM120" s="140">
        <v>0</v>
      </c>
      <c r="BN120" s="140">
        <v>0</v>
      </c>
      <c r="BO120" s="140">
        <v>2.8</v>
      </c>
      <c r="BP120" s="141">
        <v>55</v>
      </c>
      <c r="BQ120" s="1" t="s">
        <v>840</v>
      </c>
      <c r="BR120" s="1" t="s">
        <v>841</v>
      </c>
      <c r="BS120" s="1" t="s">
        <v>777</v>
      </c>
      <c r="BT120" s="1" t="s">
        <v>219</v>
      </c>
      <c r="BU120" s="1"/>
      <c r="BV120" s="1"/>
      <c r="BW120" s="1"/>
    </row>
    <row r="121" spans="1:75" x14ac:dyDescent="0.35">
      <c r="A121">
        <v>119</v>
      </c>
      <c r="B121" t="s">
        <v>218</v>
      </c>
      <c r="C121" s="1" t="s">
        <v>218</v>
      </c>
      <c r="D121" t="s">
        <v>854</v>
      </c>
      <c r="E121" s="1" t="s">
        <v>835</v>
      </c>
      <c r="F121" s="1" t="s">
        <v>227</v>
      </c>
      <c r="G121" s="1"/>
      <c r="H121" s="139" t="s">
        <v>854</v>
      </c>
      <c r="I121" s="140">
        <v>1558</v>
      </c>
      <c r="J121" s="140" t="s">
        <v>811</v>
      </c>
      <c r="K121" s="140">
        <v>658</v>
      </c>
      <c r="L121" s="140">
        <v>2753</v>
      </c>
      <c r="M121" s="140">
        <v>64.599999999999994</v>
      </c>
      <c r="N121" s="140">
        <v>13.2</v>
      </c>
      <c r="O121" s="140">
        <v>0.5</v>
      </c>
      <c r="P121" s="140">
        <v>16.100000000000001</v>
      </c>
      <c r="Q121" s="140">
        <v>3.2</v>
      </c>
      <c r="R121" s="140">
        <v>0</v>
      </c>
      <c r="S121" s="140">
        <v>2.4</v>
      </c>
      <c r="T121" s="140">
        <v>3.6</v>
      </c>
      <c r="U121" s="140">
        <v>1.1000000000000001</v>
      </c>
      <c r="V121" s="140">
        <v>2.5</v>
      </c>
      <c r="W121" s="140">
        <v>0</v>
      </c>
      <c r="X121" s="140">
        <v>0</v>
      </c>
      <c r="Y121" s="140">
        <v>0</v>
      </c>
      <c r="Z121" s="140">
        <v>4.8</v>
      </c>
      <c r="AA121" s="140">
        <v>0</v>
      </c>
      <c r="AB121" s="140">
        <v>0</v>
      </c>
      <c r="AC121" s="140">
        <v>0</v>
      </c>
      <c r="AD121" s="140">
        <v>3.3</v>
      </c>
      <c r="AE121" s="140">
        <v>1.4</v>
      </c>
      <c r="AF121" s="140">
        <v>0.1</v>
      </c>
      <c r="AG121" s="140">
        <v>51.1</v>
      </c>
      <c r="AH121" s="140">
        <v>0.1</v>
      </c>
      <c r="AI121" s="140">
        <v>50.9</v>
      </c>
      <c r="AJ121" s="140">
        <v>5.7</v>
      </c>
      <c r="AK121" s="140">
        <v>5.7</v>
      </c>
      <c r="AL121" s="140">
        <v>0</v>
      </c>
      <c r="AM121" s="140">
        <v>0</v>
      </c>
      <c r="AN121" s="140">
        <v>0</v>
      </c>
      <c r="AO121" s="140">
        <v>0</v>
      </c>
      <c r="AP121" s="140">
        <v>0</v>
      </c>
      <c r="AQ121" s="140">
        <v>0</v>
      </c>
      <c r="AR121" s="140">
        <v>0.8</v>
      </c>
      <c r="AS121" s="140">
        <v>0</v>
      </c>
      <c r="AT121" s="140">
        <v>9</v>
      </c>
      <c r="AU121" s="140">
        <v>0</v>
      </c>
      <c r="AV121" s="140">
        <v>25.8</v>
      </c>
      <c r="AW121" s="140">
        <v>6.6</v>
      </c>
      <c r="AX121" s="140">
        <v>0.19</v>
      </c>
      <c r="AY121" s="140">
        <v>7.0000000000000007E-2</v>
      </c>
      <c r="AZ121" s="140">
        <v>1.26</v>
      </c>
      <c r="BA121" s="140">
        <v>3.5</v>
      </c>
      <c r="BB121" s="140">
        <v>0.25</v>
      </c>
      <c r="BC121" s="140">
        <v>77.599999999999994</v>
      </c>
      <c r="BD121" s="140">
        <v>0</v>
      </c>
      <c r="BE121" s="140">
        <v>0</v>
      </c>
      <c r="BF121" s="140">
        <v>354</v>
      </c>
      <c r="BG121" s="140">
        <v>0</v>
      </c>
      <c r="BH121" s="140">
        <v>3</v>
      </c>
      <c r="BI121" s="140">
        <v>166</v>
      </c>
      <c r="BJ121" s="140">
        <v>820</v>
      </c>
      <c r="BK121" s="140">
        <v>148</v>
      </c>
      <c r="BL121" s="140">
        <v>0</v>
      </c>
      <c r="BM121" s="140">
        <v>0</v>
      </c>
      <c r="BN121" s="140">
        <v>0</v>
      </c>
      <c r="BO121" s="140">
        <v>2.1</v>
      </c>
      <c r="BP121" s="141">
        <v>54</v>
      </c>
      <c r="BQ121" s="1" t="s">
        <v>855</v>
      </c>
      <c r="BR121" s="1" t="s">
        <v>856</v>
      </c>
      <c r="BS121" s="1" t="s">
        <v>777</v>
      </c>
      <c r="BT121" s="1" t="s">
        <v>219</v>
      </c>
      <c r="BU121" s="1"/>
      <c r="BV121" s="1"/>
      <c r="BW121" s="1"/>
    </row>
    <row r="122" spans="1:75" x14ac:dyDescent="0.35">
      <c r="A122">
        <v>120</v>
      </c>
      <c r="B122" t="s">
        <v>218</v>
      </c>
      <c r="C122" s="1" t="s">
        <v>218</v>
      </c>
      <c r="D122" t="s">
        <v>857</v>
      </c>
      <c r="E122" s="1" t="s">
        <v>835</v>
      </c>
      <c r="F122" s="1" t="s">
        <v>858</v>
      </c>
      <c r="G122" s="1"/>
      <c r="H122" s="133" t="s">
        <v>857</v>
      </c>
      <c r="I122" s="134">
        <v>3071</v>
      </c>
      <c r="J122" s="134" t="s">
        <v>811</v>
      </c>
      <c r="K122" s="134">
        <v>697</v>
      </c>
      <c r="L122" s="134">
        <v>2918</v>
      </c>
      <c r="M122" s="134">
        <v>66.8</v>
      </c>
      <c r="N122" s="134">
        <v>14.8</v>
      </c>
      <c r="O122" s="134">
        <v>8.9</v>
      </c>
      <c r="P122" s="134">
        <v>5.5</v>
      </c>
      <c r="Q122" s="134">
        <v>1.4</v>
      </c>
      <c r="R122" s="134">
        <v>0</v>
      </c>
      <c r="S122" s="134">
        <v>2.6</v>
      </c>
      <c r="T122" s="134">
        <v>4.9000000000000004</v>
      </c>
      <c r="U122" s="134">
        <v>0.5</v>
      </c>
      <c r="V122" s="134">
        <v>4.4000000000000004</v>
      </c>
      <c r="W122" s="134">
        <v>0</v>
      </c>
      <c r="X122" s="134">
        <v>0</v>
      </c>
      <c r="Y122" s="134">
        <v>0</v>
      </c>
      <c r="Z122" s="134">
        <v>3.9</v>
      </c>
      <c r="AA122" s="134">
        <v>0</v>
      </c>
      <c r="AB122" s="134">
        <v>0</v>
      </c>
      <c r="AC122" s="134">
        <v>0</v>
      </c>
      <c r="AD122" s="134">
        <v>2.6</v>
      </c>
      <c r="AE122" s="134">
        <v>1.2</v>
      </c>
      <c r="AF122" s="134">
        <v>0.2</v>
      </c>
      <c r="AG122" s="134">
        <v>19.5</v>
      </c>
      <c r="AH122" s="134">
        <v>0</v>
      </c>
      <c r="AI122" s="134">
        <v>19</v>
      </c>
      <c r="AJ122" s="134">
        <v>31.4</v>
      </c>
      <c r="AK122" s="134">
        <v>31.4</v>
      </c>
      <c r="AL122" s="134">
        <v>0</v>
      </c>
      <c r="AM122" s="134">
        <v>0</v>
      </c>
      <c r="AN122" s="134">
        <v>0</v>
      </c>
      <c r="AO122" s="134">
        <v>0</v>
      </c>
      <c r="AP122" s="134">
        <v>0</v>
      </c>
      <c r="AQ122" s="134">
        <v>0</v>
      </c>
      <c r="AR122" s="134">
        <v>0.8</v>
      </c>
      <c r="AS122" s="134">
        <v>0</v>
      </c>
      <c r="AT122" s="134">
        <v>10</v>
      </c>
      <c r="AU122" s="134">
        <v>0</v>
      </c>
      <c r="AV122" s="134">
        <v>13</v>
      </c>
      <c r="AW122" s="134">
        <v>4.9000000000000004</v>
      </c>
      <c r="AX122" s="134">
        <v>0.49</v>
      </c>
      <c r="AY122" s="134">
        <v>0.26</v>
      </c>
      <c r="AZ122" s="134">
        <v>3.33</v>
      </c>
      <c r="BA122" s="134">
        <v>5.8</v>
      </c>
      <c r="BB122" s="134">
        <v>0.22</v>
      </c>
      <c r="BC122" s="134">
        <v>63.4</v>
      </c>
      <c r="BD122" s="134">
        <v>0</v>
      </c>
      <c r="BE122" s="134">
        <v>0</v>
      </c>
      <c r="BF122" s="134">
        <v>490</v>
      </c>
      <c r="BG122" s="134">
        <v>0</v>
      </c>
      <c r="BH122" s="134">
        <v>6.7</v>
      </c>
      <c r="BI122" s="134">
        <v>19</v>
      </c>
      <c r="BJ122" s="134">
        <v>650</v>
      </c>
      <c r="BK122" s="134">
        <v>205</v>
      </c>
      <c r="BL122" s="134">
        <v>1</v>
      </c>
      <c r="BM122" s="134">
        <v>0</v>
      </c>
      <c r="BN122" s="134">
        <v>0</v>
      </c>
      <c r="BO122" s="134">
        <v>8.5</v>
      </c>
      <c r="BP122" s="135">
        <v>0</v>
      </c>
      <c r="BQ122" t="s">
        <v>859</v>
      </c>
      <c r="BR122" t="s">
        <v>860</v>
      </c>
      <c r="BS122" t="s">
        <v>777</v>
      </c>
      <c r="BT122" t="s">
        <v>219</v>
      </c>
      <c r="BU122" s="1"/>
      <c r="BV122" s="1"/>
      <c r="BW122" s="1"/>
    </row>
    <row r="123" spans="1:75" x14ac:dyDescent="0.35">
      <c r="A123">
        <v>121</v>
      </c>
      <c r="B123" s="1" t="s">
        <v>230</v>
      </c>
      <c r="C123" s="1" t="s">
        <v>230</v>
      </c>
      <c r="D123" t="s">
        <v>233</v>
      </c>
      <c r="E123" s="1" t="s">
        <v>861</v>
      </c>
      <c r="F123" s="1" t="s">
        <v>862</v>
      </c>
      <c r="G123" s="1">
        <v>2577</v>
      </c>
      <c r="H123" s="139" t="s">
        <v>863</v>
      </c>
      <c r="I123" s="140">
        <v>4131</v>
      </c>
      <c r="J123" s="140" t="s">
        <v>864</v>
      </c>
      <c r="K123" s="140">
        <v>884</v>
      </c>
      <c r="L123" s="140">
        <v>3700</v>
      </c>
      <c r="M123" s="140">
        <v>100</v>
      </c>
      <c r="N123" s="140">
        <v>0</v>
      </c>
      <c r="O123" s="140">
        <v>0</v>
      </c>
      <c r="P123" s="140">
        <v>0</v>
      </c>
      <c r="Q123" s="140">
        <v>0</v>
      </c>
      <c r="R123" s="140">
        <v>0</v>
      </c>
      <c r="S123" s="140">
        <v>0</v>
      </c>
      <c r="T123" s="140">
        <v>0</v>
      </c>
      <c r="U123" s="140">
        <v>0</v>
      </c>
      <c r="V123" s="140">
        <v>0</v>
      </c>
      <c r="W123" s="140">
        <v>0</v>
      </c>
      <c r="X123" s="140">
        <v>0</v>
      </c>
      <c r="Y123" s="140">
        <v>0</v>
      </c>
      <c r="Z123" s="140">
        <v>47.1</v>
      </c>
      <c r="AA123" s="140">
        <v>0</v>
      </c>
      <c r="AB123" s="140">
        <v>0.1</v>
      </c>
      <c r="AC123" s="140">
        <v>1</v>
      </c>
      <c r="AD123" s="140">
        <v>40.5</v>
      </c>
      <c r="AE123" s="140">
        <v>4.8</v>
      </c>
      <c r="AF123" s="140">
        <v>0.4</v>
      </c>
      <c r="AG123" s="140">
        <v>38.5</v>
      </c>
      <c r="AH123" s="140">
        <v>0.2</v>
      </c>
      <c r="AI123" s="140">
        <v>38.1</v>
      </c>
      <c r="AJ123" s="140">
        <v>10</v>
      </c>
      <c r="AK123" s="140">
        <v>9.8000000000000007</v>
      </c>
      <c r="AL123" s="140">
        <v>0.3</v>
      </c>
      <c r="AM123" s="140">
        <v>0</v>
      </c>
      <c r="AN123" s="140">
        <v>0</v>
      </c>
      <c r="AO123" s="140">
        <v>0</v>
      </c>
      <c r="AP123" s="140">
        <v>0</v>
      </c>
      <c r="AQ123" s="140">
        <v>0</v>
      </c>
      <c r="AR123" s="140">
        <v>1642</v>
      </c>
      <c r="AS123" s="140">
        <v>0</v>
      </c>
      <c r="AT123" s="140">
        <v>15430</v>
      </c>
      <c r="AU123" s="140">
        <v>0</v>
      </c>
      <c r="AV123" s="140">
        <v>17.899999999999999</v>
      </c>
      <c r="AW123" s="140">
        <v>16.100000000000001</v>
      </c>
      <c r="AX123" s="140">
        <v>0</v>
      </c>
      <c r="AY123" s="140">
        <v>0</v>
      </c>
      <c r="AZ123" s="140">
        <v>0</v>
      </c>
      <c r="BA123" s="140">
        <v>0</v>
      </c>
      <c r="BB123" s="140">
        <v>0</v>
      </c>
      <c r="BC123" s="140">
        <v>0</v>
      </c>
      <c r="BD123" s="140">
        <v>0</v>
      </c>
      <c r="BE123" s="140">
        <v>0</v>
      </c>
      <c r="BF123" s="140">
        <v>0</v>
      </c>
      <c r="BG123" s="140">
        <v>0</v>
      </c>
      <c r="BH123" s="140">
        <v>0</v>
      </c>
      <c r="BI123" s="140">
        <v>0</v>
      </c>
      <c r="BJ123" s="140">
        <v>0</v>
      </c>
      <c r="BK123" s="140">
        <v>0</v>
      </c>
      <c r="BL123" s="140">
        <v>0</v>
      </c>
      <c r="BM123" s="140">
        <v>0</v>
      </c>
      <c r="BN123" s="140">
        <v>0</v>
      </c>
      <c r="BO123" s="140">
        <v>0</v>
      </c>
      <c r="BP123" s="141">
        <v>0</v>
      </c>
      <c r="BQ123" s="1" t="s">
        <v>865</v>
      </c>
      <c r="BR123" s="1" t="s">
        <v>233</v>
      </c>
      <c r="BS123" s="1" t="s">
        <v>816</v>
      </c>
      <c r="BT123" s="1" t="s">
        <v>866</v>
      </c>
      <c r="BU123" s="1"/>
      <c r="BV123" s="1"/>
      <c r="BW123" s="1"/>
    </row>
    <row r="124" spans="1:75" x14ac:dyDescent="0.35">
      <c r="A124">
        <v>122</v>
      </c>
      <c r="B124" s="1" t="s">
        <v>230</v>
      </c>
      <c r="C124" s="1" t="s">
        <v>230</v>
      </c>
      <c r="D124" t="s">
        <v>236</v>
      </c>
      <c r="E124" s="1" t="s">
        <v>861</v>
      </c>
      <c r="F124" s="1" t="s">
        <v>867</v>
      </c>
      <c r="G124" s="1">
        <v>2571</v>
      </c>
      <c r="H124" s="139" t="s">
        <v>236</v>
      </c>
      <c r="I124" s="140">
        <v>39</v>
      </c>
      <c r="J124" s="140" t="s">
        <v>864</v>
      </c>
      <c r="K124" s="140">
        <v>884</v>
      </c>
      <c r="L124" s="140">
        <v>3700</v>
      </c>
      <c r="M124" s="140">
        <v>100</v>
      </c>
      <c r="N124" s="140">
        <v>0</v>
      </c>
      <c r="O124" s="140">
        <v>0</v>
      </c>
      <c r="P124" s="140">
        <v>0</v>
      </c>
      <c r="Q124" s="140">
        <v>0</v>
      </c>
      <c r="R124" s="140">
        <v>0</v>
      </c>
      <c r="S124" s="140">
        <v>0</v>
      </c>
      <c r="T124" s="140">
        <v>0</v>
      </c>
      <c r="U124" s="140">
        <v>0</v>
      </c>
      <c r="V124" s="140">
        <v>0</v>
      </c>
      <c r="W124" s="140">
        <v>0</v>
      </c>
      <c r="X124" s="140">
        <v>0</v>
      </c>
      <c r="Y124" s="140">
        <v>0</v>
      </c>
      <c r="Z124" s="140">
        <v>14.9</v>
      </c>
      <c r="AA124" s="140">
        <v>0</v>
      </c>
      <c r="AB124" s="140">
        <v>0</v>
      </c>
      <c r="AC124" s="140">
        <v>0</v>
      </c>
      <c r="AD124" s="140">
        <v>10.1</v>
      </c>
      <c r="AE124" s="140">
        <v>4.0999999999999996</v>
      </c>
      <c r="AF124" s="140">
        <v>0.3</v>
      </c>
      <c r="AG124" s="140">
        <v>22.3</v>
      </c>
      <c r="AH124" s="140">
        <v>0</v>
      </c>
      <c r="AI124" s="140">
        <v>22</v>
      </c>
      <c r="AJ124" s="140">
        <v>58.4</v>
      </c>
      <c r="AK124" s="140">
        <v>51.1</v>
      </c>
      <c r="AL124" s="140">
        <v>7.4</v>
      </c>
      <c r="AM124" s="140">
        <v>0</v>
      </c>
      <c r="AN124" s="140">
        <v>0</v>
      </c>
      <c r="AO124" s="140">
        <v>0</v>
      </c>
      <c r="AP124" s="140">
        <v>0</v>
      </c>
      <c r="AQ124" s="140">
        <v>0</v>
      </c>
      <c r="AR124" s="140">
        <v>0</v>
      </c>
      <c r="AS124" s="140">
        <v>0</v>
      </c>
      <c r="AT124" s="140">
        <v>0</v>
      </c>
      <c r="AU124" s="140">
        <v>0</v>
      </c>
      <c r="AV124" s="140">
        <v>12</v>
      </c>
      <c r="AW124" s="140">
        <v>0</v>
      </c>
      <c r="AX124" s="140">
        <v>0</v>
      </c>
      <c r="AY124" s="140">
        <v>0</v>
      </c>
      <c r="AZ124" s="140">
        <v>0</v>
      </c>
      <c r="BA124" s="140">
        <v>0</v>
      </c>
      <c r="BB124" s="140">
        <v>0</v>
      </c>
      <c r="BC124" s="140">
        <v>0</v>
      </c>
      <c r="BD124" s="140">
        <v>0</v>
      </c>
      <c r="BE124" s="140">
        <v>0</v>
      </c>
      <c r="BF124" s="140">
        <v>0</v>
      </c>
      <c r="BG124" s="140">
        <v>0</v>
      </c>
      <c r="BH124" s="140">
        <v>0</v>
      </c>
      <c r="BI124" s="140">
        <v>0</v>
      </c>
      <c r="BJ124" s="140">
        <v>0</v>
      </c>
      <c r="BK124" s="140">
        <v>0</v>
      </c>
      <c r="BL124" s="140">
        <v>0</v>
      </c>
      <c r="BM124" s="140">
        <v>0</v>
      </c>
      <c r="BN124" s="140">
        <v>0</v>
      </c>
      <c r="BO124" s="140">
        <v>0</v>
      </c>
      <c r="BP124" s="141">
        <v>0</v>
      </c>
      <c r="BQ124" s="1" t="s">
        <v>868</v>
      </c>
      <c r="BR124" s="1" t="s">
        <v>236</v>
      </c>
      <c r="BS124" s="1" t="s">
        <v>816</v>
      </c>
      <c r="BT124" s="1" t="s">
        <v>866</v>
      </c>
      <c r="BU124" s="1"/>
      <c r="BV124" s="1"/>
      <c r="BW124" s="1"/>
    </row>
    <row r="125" spans="1:75" x14ac:dyDescent="0.35">
      <c r="A125">
        <v>123</v>
      </c>
      <c r="B125" s="1" t="s">
        <v>230</v>
      </c>
      <c r="C125" s="1" t="s">
        <v>230</v>
      </c>
      <c r="D125" t="s">
        <v>237</v>
      </c>
      <c r="E125" s="1" t="s">
        <v>861</v>
      </c>
      <c r="F125" s="1" t="s">
        <v>869</v>
      </c>
      <c r="G125" s="1">
        <v>2572</v>
      </c>
      <c r="H125" s="139" t="s">
        <v>236</v>
      </c>
      <c r="I125" s="140">
        <v>39</v>
      </c>
      <c r="J125" s="140" t="s">
        <v>864</v>
      </c>
      <c r="K125" s="140">
        <v>884</v>
      </c>
      <c r="L125" s="140">
        <v>3700</v>
      </c>
      <c r="M125" s="140">
        <v>100</v>
      </c>
      <c r="N125" s="140">
        <v>0</v>
      </c>
      <c r="O125" s="140">
        <v>0</v>
      </c>
      <c r="P125" s="140">
        <v>0</v>
      </c>
      <c r="Q125" s="140">
        <v>0</v>
      </c>
      <c r="R125" s="140">
        <v>0</v>
      </c>
      <c r="S125" s="140">
        <v>0</v>
      </c>
      <c r="T125" s="140">
        <v>0</v>
      </c>
      <c r="U125" s="140">
        <v>0</v>
      </c>
      <c r="V125" s="140">
        <v>0</v>
      </c>
      <c r="W125" s="140">
        <v>0</v>
      </c>
      <c r="X125" s="140">
        <v>0</v>
      </c>
      <c r="Y125" s="140">
        <v>0</v>
      </c>
      <c r="Z125" s="140">
        <v>14.9</v>
      </c>
      <c r="AA125" s="140">
        <v>0</v>
      </c>
      <c r="AB125" s="140">
        <v>0</v>
      </c>
      <c r="AC125" s="140">
        <v>0</v>
      </c>
      <c r="AD125" s="140">
        <v>10.1</v>
      </c>
      <c r="AE125" s="140">
        <v>4.0999999999999996</v>
      </c>
      <c r="AF125" s="140">
        <v>0.3</v>
      </c>
      <c r="AG125" s="140">
        <v>22.3</v>
      </c>
      <c r="AH125" s="140">
        <v>0</v>
      </c>
      <c r="AI125" s="140">
        <v>22</v>
      </c>
      <c r="AJ125" s="140">
        <v>58.4</v>
      </c>
      <c r="AK125" s="140">
        <v>51.1</v>
      </c>
      <c r="AL125" s="140">
        <v>7.4</v>
      </c>
      <c r="AM125" s="140">
        <v>0</v>
      </c>
      <c r="AN125" s="140">
        <v>0</v>
      </c>
      <c r="AO125" s="140">
        <v>0</v>
      </c>
      <c r="AP125" s="140">
        <v>0</v>
      </c>
      <c r="AQ125" s="140">
        <v>0</v>
      </c>
      <c r="AR125" s="140">
        <v>0</v>
      </c>
      <c r="AS125" s="140">
        <v>0</v>
      </c>
      <c r="AT125" s="140">
        <v>0</v>
      </c>
      <c r="AU125" s="140">
        <v>0</v>
      </c>
      <c r="AV125" s="140">
        <v>12</v>
      </c>
      <c r="AW125" s="140">
        <v>0</v>
      </c>
      <c r="AX125" s="140">
        <v>0</v>
      </c>
      <c r="AY125" s="140">
        <v>0</v>
      </c>
      <c r="AZ125" s="140">
        <v>0</v>
      </c>
      <c r="BA125" s="140">
        <v>0</v>
      </c>
      <c r="BB125" s="140">
        <v>0</v>
      </c>
      <c r="BC125" s="140">
        <v>0</v>
      </c>
      <c r="BD125" s="140">
        <v>0</v>
      </c>
      <c r="BE125" s="140">
        <v>0</v>
      </c>
      <c r="BF125" s="140">
        <v>0</v>
      </c>
      <c r="BG125" s="140">
        <v>0</v>
      </c>
      <c r="BH125" s="140">
        <v>0</v>
      </c>
      <c r="BI125" s="140">
        <v>0</v>
      </c>
      <c r="BJ125" s="140">
        <v>0</v>
      </c>
      <c r="BK125" s="140">
        <v>0</v>
      </c>
      <c r="BL125" s="140">
        <v>0</v>
      </c>
      <c r="BM125" s="140">
        <v>0</v>
      </c>
      <c r="BN125" s="140">
        <v>0</v>
      </c>
      <c r="BO125" s="140">
        <v>0</v>
      </c>
      <c r="BP125" s="141">
        <v>0</v>
      </c>
      <c r="BQ125" s="1" t="s">
        <v>870</v>
      </c>
      <c r="BR125" s="1" t="s">
        <v>871</v>
      </c>
      <c r="BS125" s="1" t="s">
        <v>816</v>
      </c>
      <c r="BT125" s="1" t="s">
        <v>866</v>
      </c>
      <c r="BU125" s="1"/>
      <c r="BV125" s="1"/>
      <c r="BW125" s="1"/>
    </row>
    <row r="126" spans="1:75" x14ac:dyDescent="0.35">
      <c r="A126">
        <v>124</v>
      </c>
      <c r="B126" s="1" t="s">
        <v>230</v>
      </c>
      <c r="C126" s="1" t="s">
        <v>230</v>
      </c>
      <c r="D126" t="s">
        <v>238</v>
      </c>
      <c r="E126" s="1" t="s">
        <v>861</v>
      </c>
      <c r="F126" s="1" t="s">
        <v>872</v>
      </c>
      <c r="G126" s="1">
        <v>2573</v>
      </c>
      <c r="H126" s="139" t="s">
        <v>873</v>
      </c>
      <c r="I126" s="140">
        <v>40</v>
      </c>
      <c r="J126" s="140" t="s">
        <v>864</v>
      </c>
      <c r="K126" s="140">
        <v>884</v>
      </c>
      <c r="L126" s="140">
        <v>3700</v>
      </c>
      <c r="M126" s="140">
        <v>100</v>
      </c>
      <c r="N126" s="140">
        <v>0</v>
      </c>
      <c r="O126" s="140">
        <v>0</v>
      </c>
      <c r="P126" s="140">
        <v>0</v>
      </c>
      <c r="Q126" s="140">
        <v>0</v>
      </c>
      <c r="R126" s="140">
        <v>0</v>
      </c>
      <c r="S126" s="140">
        <v>0</v>
      </c>
      <c r="T126" s="140">
        <v>0</v>
      </c>
      <c r="U126" s="140">
        <v>0</v>
      </c>
      <c r="V126" s="140">
        <v>0</v>
      </c>
      <c r="W126" s="140">
        <v>0</v>
      </c>
      <c r="X126" s="140">
        <v>0</v>
      </c>
      <c r="Y126" s="140">
        <v>0</v>
      </c>
      <c r="Z126" s="140">
        <v>10.4</v>
      </c>
      <c r="AA126" s="140">
        <v>0</v>
      </c>
      <c r="AB126" s="140">
        <v>0</v>
      </c>
      <c r="AC126" s="140">
        <v>0.1</v>
      </c>
      <c r="AD126" s="140">
        <v>5.8</v>
      </c>
      <c r="AE126" s="140">
        <v>3.2</v>
      </c>
      <c r="AF126" s="140">
        <v>0.3</v>
      </c>
      <c r="AG126" s="140">
        <v>28.9</v>
      </c>
      <c r="AH126" s="140">
        <v>0.1</v>
      </c>
      <c r="AI126" s="140">
        <v>28.6</v>
      </c>
      <c r="AJ126" s="140">
        <v>56.3</v>
      </c>
      <c r="AK126" s="140">
        <v>56.2</v>
      </c>
      <c r="AL126" s="140">
        <v>0.1</v>
      </c>
      <c r="AM126" s="140">
        <v>0</v>
      </c>
      <c r="AN126" s="140">
        <v>0</v>
      </c>
      <c r="AO126" s="140">
        <v>0</v>
      </c>
      <c r="AP126" s="140">
        <v>0</v>
      </c>
      <c r="AQ126" s="140">
        <v>0</v>
      </c>
      <c r="AR126" s="140">
        <v>0</v>
      </c>
      <c r="AS126" s="140">
        <v>0</v>
      </c>
      <c r="AT126" s="140">
        <v>0</v>
      </c>
      <c r="AU126" s="140">
        <v>0</v>
      </c>
      <c r="AV126" s="140">
        <v>60.5</v>
      </c>
      <c r="AW126" s="140">
        <v>4.2</v>
      </c>
      <c r="AX126" s="140">
        <v>0</v>
      </c>
      <c r="AY126" s="140">
        <v>0</v>
      </c>
      <c r="AZ126" s="140">
        <v>0</v>
      </c>
      <c r="BA126" s="140">
        <v>0</v>
      </c>
      <c r="BB126" s="140">
        <v>0</v>
      </c>
      <c r="BC126" s="140">
        <v>0</v>
      </c>
      <c r="BD126" s="140">
        <v>0</v>
      </c>
      <c r="BE126" s="140">
        <v>0</v>
      </c>
      <c r="BF126" s="140">
        <v>0</v>
      </c>
      <c r="BG126" s="140">
        <v>0</v>
      </c>
      <c r="BH126" s="140">
        <v>0</v>
      </c>
      <c r="BI126" s="140">
        <v>0</v>
      </c>
      <c r="BJ126" s="140">
        <v>0</v>
      </c>
      <c r="BK126" s="140">
        <v>0</v>
      </c>
      <c r="BL126" s="140">
        <v>0</v>
      </c>
      <c r="BM126" s="140">
        <v>0</v>
      </c>
      <c r="BN126" s="140">
        <v>0</v>
      </c>
      <c r="BO126" s="140">
        <v>0</v>
      </c>
      <c r="BP126" s="141">
        <v>0</v>
      </c>
      <c r="BQ126" s="1" t="s">
        <v>874</v>
      </c>
      <c r="BR126" s="1" t="s">
        <v>873</v>
      </c>
      <c r="BS126" s="1" t="s">
        <v>816</v>
      </c>
      <c r="BT126" s="1" t="s">
        <v>866</v>
      </c>
      <c r="BU126" s="1"/>
      <c r="BV126" s="1"/>
      <c r="BW126" s="1"/>
    </row>
    <row r="127" spans="1:75" x14ac:dyDescent="0.35">
      <c r="A127">
        <v>125</v>
      </c>
      <c r="B127" s="1" t="s">
        <v>230</v>
      </c>
      <c r="C127" s="1" t="s">
        <v>230</v>
      </c>
      <c r="D127" t="s">
        <v>875</v>
      </c>
      <c r="E127" s="1" t="s">
        <v>861</v>
      </c>
      <c r="F127" s="1" t="s">
        <v>876</v>
      </c>
      <c r="G127" s="1">
        <v>2574</v>
      </c>
      <c r="H127" s="139" t="s">
        <v>877</v>
      </c>
      <c r="I127" s="140">
        <v>2189</v>
      </c>
      <c r="J127" s="140" t="s">
        <v>864</v>
      </c>
      <c r="K127" s="140">
        <v>884</v>
      </c>
      <c r="L127" s="140">
        <v>3700</v>
      </c>
      <c r="M127" s="140">
        <v>100</v>
      </c>
      <c r="N127" s="140">
        <v>0</v>
      </c>
      <c r="O127" s="140">
        <v>0</v>
      </c>
      <c r="P127" s="140">
        <v>0</v>
      </c>
      <c r="Q127" s="140">
        <v>0</v>
      </c>
      <c r="R127" s="140">
        <v>0</v>
      </c>
      <c r="S127" s="140">
        <v>0</v>
      </c>
      <c r="T127" s="140">
        <v>0</v>
      </c>
      <c r="U127" s="140">
        <v>0</v>
      </c>
      <c r="V127" s="140">
        <v>0</v>
      </c>
      <c r="W127" s="140">
        <v>0</v>
      </c>
      <c r="X127" s="140">
        <v>0</v>
      </c>
      <c r="Y127" s="140">
        <v>0</v>
      </c>
      <c r="Z127" s="140">
        <v>7.1</v>
      </c>
      <c r="AA127" s="140">
        <v>0</v>
      </c>
      <c r="AB127" s="140">
        <v>0</v>
      </c>
      <c r="AC127" s="140">
        <v>0.1</v>
      </c>
      <c r="AD127" s="140">
        <v>4.3</v>
      </c>
      <c r="AE127" s="140">
        <v>1.6</v>
      </c>
      <c r="AF127" s="140">
        <v>0.6</v>
      </c>
      <c r="AG127" s="140">
        <v>61.3</v>
      </c>
      <c r="AH127" s="140">
        <v>0.2</v>
      </c>
      <c r="AI127" s="140">
        <v>59.3</v>
      </c>
      <c r="AJ127" s="140">
        <v>27.4</v>
      </c>
      <c r="AK127" s="140">
        <v>18.8</v>
      </c>
      <c r="AL127" s="140">
        <v>8.5</v>
      </c>
      <c r="AM127" s="140">
        <v>0</v>
      </c>
      <c r="AN127" s="140">
        <v>0</v>
      </c>
      <c r="AO127" s="140">
        <v>0</v>
      </c>
      <c r="AP127" s="140">
        <v>0</v>
      </c>
      <c r="AQ127" s="140">
        <v>0</v>
      </c>
      <c r="AR127" s="140">
        <v>0</v>
      </c>
      <c r="AS127" s="140">
        <v>0</v>
      </c>
      <c r="AT127" s="140">
        <v>0</v>
      </c>
      <c r="AU127" s="140">
        <v>0</v>
      </c>
      <c r="AV127" s="140">
        <v>26.1</v>
      </c>
      <c r="AW127" s="140">
        <v>128</v>
      </c>
      <c r="AX127" s="140">
        <v>0</v>
      </c>
      <c r="AY127" s="140">
        <v>0</v>
      </c>
      <c r="AZ127" s="140">
        <v>0</v>
      </c>
      <c r="BA127" s="140">
        <v>0</v>
      </c>
      <c r="BB127" s="140">
        <v>0</v>
      </c>
      <c r="BC127" s="140">
        <v>0</v>
      </c>
      <c r="BD127" s="140">
        <v>0</v>
      </c>
      <c r="BE127" s="140">
        <v>0</v>
      </c>
      <c r="BF127" s="140">
        <v>0</v>
      </c>
      <c r="BG127" s="140">
        <v>0</v>
      </c>
      <c r="BH127" s="140">
        <v>0</v>
      </c>
      <c r="BI127" s="140">
        <v>0</v>
      </c>
      <c r="BJ127" s="140">
        <v>0</v>
      </c>
      <c r="BK127" s="140">
        <v>0</v>
      </c>
      <c r="BL127" s="140">
        <v>0</v>
      </c>
      <c r="BM127" s="140">
        <v>0</v>
      </c>
      <c r="BN127" s="140">
        <v>0</v>
      </c>
      <c r="BO127" s="140">
        <v>0</v>
      </c>
      <c r="BP127" s="141">
        <v>0</v>
      </c>
      <c r="BQ127" s="1" t="s">
        <v>878</v>
      </c>
      <c r="BR127" s="1" t="s">
        <v>239</v>
      </c>
      <c r="BS127" s="1" t="s">
        <v>816</v>
      </c>
      <c r="BT127" s="1" t="s">
        <v>866</v>
      </c>
      <c r="BU127" s="1"/>
      <c r="BV127" s="1"/>
      <c r="BW127" s="1"/>
    </row>
    <row r="128" spans="1:75" x14ac:dyDescent="0.35">
      <c r="A128">
        <v>126</v>
      </c>
      <c r="B128" s="1" t="s">
        <v>230</v>
      </c>
      <c r="C128" s="1" t="s">
        <v>230</v>
      </c>
      <c r="D128" t="s">
        <v>240</v>
      </c>
      <c r="E128" s="1" t="s">
        <v>861</v>
      </c>
      <c r="F128" s="1" t="s">
        <v>240</v>
      </c>
      <c r="G128" s="1"/>
      <c r="H128" s="139" t="s">
        <v>879</v>
      </c>
      <c r="I128" s="140">
        <v>38</v>
      </c>
      <c r="J128" s="140" t="s">
        <v>864</v>
      </c>
      <c r="K128" s="140">
        <v>884</v>
      </c>
      <c r="L128" s="140">
        <v>3700</v>
      </c>
      <c r="M128" s="140">
        <v>100</v>
      </c>
      <c r="N128" s="140">
        <v>0</v>
      </c>
      <c r="O128" s="140">
        <v>0</v>
      </c>
      <c r="P128" s="140">
        <v>0</v>
      </c>
      <c r="Q128" s="140">
        <v>0</v>
      </c>
      <c r="R128" s="140">
        <v>0</v>
      </c>
      <c r="S128" s="140">
        <v>0</v>
      </c>
      <c r="T128" s="140">
        <v>0</v>
      </c>
      <c r="U128" s="140">
        <v>0</v>
      </c>
      <c r="V128" s="140">
        <v>0</v>
      </c>
      <c r="W128" s="140">
        <v>0</v>
      </c>
      <c r="X128" s="140">
        <v>0</v>
      </c>
      <c r="Y128" s="140">
        <v>0</v>
      </c>
      <c r="Z128" s="140">
        <v>14.8</v>
      </c>
      <c r="AA128" s="140">
        <v>0</v>
      </c>
      <c r="AB128" s="140">
        <v>0</v>
      </c>
      <c r="AC128" s="140">
        <v>0</v>
      </c>
      <c r="AD128" s="140">
        <v>8.6</v>
      </c>
      <c r="AE128" s="140">
        <v>5.4</v>
      </c>
      <c r="AF128" s="140">
        <v>0.6</v>
      </c>
      <c r="AG128" s="140">
        <v>39.1</v>
      </c>
      <c r="AH128" s="140">
        <v>0</v>
      </c>
      <c r="AI128" s="140">
        <v>38.9</v>
      </c>
      <c r="AJ128" s="140">
        <v>41.7</v>
      </c>
      <c r="AK128" s="140">
        <v>41.3</v>
      </c>
      <c r="AL128" s="140">
        <v>0.4</v>
      </c>
      <c r="AM128" s="140">
        <v>0</v>
      </c>
      <c r="AN128" s="140">
        <v>0</v>
      </c>
      <c r="AO128" s="140">
        <v>0</v>
      </c>
      <c r="AP128" s="140">
        <v>0</v>
      </c>
      <c r="AQ128" s="140">
        <v>0</v>
      </c>
      <c r="AR128" s="140">
        <v>0</v>
      </c>
      <c r="AS128" s="140">
        <v>0</v>
      </c>
      <c r="AT128" s="140">
        <v>0</v>
      </c>
      <c r="AU128" s="140">
        <v>0</v>
      </c>
      <c r="AV128" s="140">
        <v>1.4</v>
      </c>
      <c r="AW128" s="140">
        <v>0</v>
      </c>
      <c r="AX128" s="140">
        <v>0</v>
      </c>
      <c r="AY128" s="140">
        <v>0</v>
      </c>
      <c r="AZ128" s="140">
        <v>0</v>
      </c>
      <c r="BA128" s="140">
        <v>0</v>
      </c>
      <c r="BB128" s="140">
        <v>0</v>
      </c>
      <c r="BC128" s="140">
        <v>0</v>
      </c>
      <c r="BD128" s="140">
        <v>0</v>
      </c>
      <c r="BE128" s="140">
        <v>0</v>
      </c>
      <c r="BF128" s="140">
        <v>0</v>
      </c>
      <c r="BG128" s="140">
        <v>0</v>
      </c>
      <c r="BH128" s="140">
        <v>0</v>
      </c>
      <c r="BI128" s="140">
        <v>0</v>
      </c>
      <c r="BJ128" s="140">
        <v>0</v>
      </c>
      <c r="BK128" s="140">
        <v>0</v>
      </c>
      <c r="BL128" s="140">
        <v>0</v>
      </c>
      <c r="BM128" s="140">
        <v>0</v>
      </c>
      <c r="BN128" s="140">
        <v>0</v>
      </c>
      <c r="BO128" s="140">
        <v>0</v>
      </c>
      <c r="BP128" s="141">
        <v>0</v>
      </c>
      <c r="BQ128" s="1" t="s">
        <v>880</v>
      </c>
      <c r="BR128" s="1" t="s">
        <v>879</v>
      </c>
      <c r="BS128" s="1" t="s">
        <v>816</v>
      </c>
      <c r="BT128" s="1" t="s">
        <v>866</v>
      </c>
      <c r="BU128" s="1"/>
      <c r="BV128" s="1"/>
      <c r="BW128" s="1"/>
    </row>
    <row r="129" spans="1:75" x14ac:dyDescent="0.35">
      <c r="A129">
        <v>127</v>
      </c>
      <c r="B129" s="1" t="s">
        <v>230</v>
      </c>
      <c r="C129" s="1" t="s">
        <v>230</v>
      </c>
      <c r="D129" t="s">
        <v>241</v>
      </c>
      <c r="E129" s="1" t="s">
        <v>861</v>
      </c>
      <c r="F129" s="1" t="s">
        <v>881</v>
      </c>
      <c r="G129" s="1">
        <v>2580</v>
      </c>
      <c r="H129" s="139" t="s">
        <v>241</v>
      </c>
      <c r="I129" s="140">
        <v>35</v>
      </c>
      <c r="J129" s="140" t="s">
        <v>864</v>
      </c>
      <c r="K129" s="140">
        <v>884</v>
      </c>
      <c r="L129" s="140">
        <v>3700</v>
      </c>
      <c r="M129" s="140">
        <v>100</v>
      </c>
      <c r="N129" s="140">
        <v>0</v>
      </c>
      <c r="O129" s="140">
        <v>0</v>
      </c>
      <c r="P129" s="140">
        <v>0</v>
      </c>
      <c r="Q129" s="140">
        <v>0</v>
      </c>
      <c r="R129" s="140">
        <v>0</v>
      </c>
      <c r="S129" s="140">
        <v>0</v>
      </c>
      <c r="T129" s="140">
        <v>0</v>
      </c>
      <c r="U129" s="140">
        <v>0</v>
      </c>
      <c r="V129" s="140">
        <v>0</v>
      </c>
      <c r="W129" s="140">
        <v>0</v>
      </c>
      <c r="X129" s="140">
        <v>0</v>
      </c>
      <c r="Y129" s="140">
        <v>0</v>
      </c>
      <c r="Z129" s="140">
        <v>14.3</v>
      </c>
      <c r="AA129" s="140">
        <v>0</v>
      </c>
      <c r="AB129" s="140">
        <v>0</v>
      </c>
      <c r="AC129" s="140">
        <v>0</v>
      </c>
      <c r="AD129" s="140">
        <v>11.1</v>
      </c>
      <c r="AE129" s="140">
        <v>2.7</v>
      </c>
      <c r="AF129" s="140">
        <v>0.4</v>
      </c>
      <c r="AG129" s="140">
        <v>72.599999999999994</v>
      </c>
      <c r="AH129" s="140">
        <v>1.2</v>
      </c>
      <c r="AI129" s="140">
        <v>70.7</v>
      </c>
      <c r="AJ129" s="140">
        <v>8.8000000000000007</v>
      </c>
      <c r="AK129" s="140">
        <v>8.1</v>
      </c>
      <c r="AL129" s="140">
        <v>0.7</v>
      </c>
      <c r="AM129" s="140">
        <v>0</v>
      </c>
      <c r="AN129" s="140">
        <v>0</v>
      </c>
      <c r="AO129" s="140">
        <v>0</v>
      </c>
      <c r="AP129" s="140">
        <v>0</v>
      </c>
      <c r="AQ129" s="140">
        <v>0</v>
      </c>
      <c r="AR129" s="140">
        <v>1</v>
      </c>
      <c r="AS129" s="140">
        <v>0</v>
      </c>
      <c r="AT129" s="140">
        <v>11</v>
      </c>
      <c r="AU129" s="140">
        <v>0</v>
      </c>
      <c r="AV129" s="140">
        <v>17.5</v>
      </c>
      <c r="AW129" s="140">
        <v>51.7</v>
      </c>
      <c r="AX129" s="140">
        <v>0</v>
      </c>
      <c r="AY129" s="140">
        <v>0</v>
      </c>
      <c r="AZ129" s="140">
        <v>0</v>
      </c>
      <c r="BA129" s="140">
        <v>0</v>
      </c>
      <c r="BB129" s="140">
        <v>0</v>
      </c>
      <c r="BC129" s="140">
        <v>0</v>
      </c>
      <c r="BD129" s="140">
        <v>0</v>
      </c>
      <c r="BE129" s="140">
        <v>0</v>
      </c>
      <c r="BF129" s="140">
        <v>0</v>
      </c>
      <c r="BG129" s="140">
        <v>0</v>
      </c>
      <c r="BH129" s="140">
        <v>0</v>
      </c>
      <c r="BI129" s="140">
        <v>0</v>
      </c>
      <c r="BJ129" s="140">
        <v>0</v>
      </c>
      <c r="BK129" s="140">
        <v>0</v>
      </c>
      <c r="BL129" s="140">
        <v>0</v>
      </c>
      <c r="BM129" s="140">
        <v>0</v>
      </c>
      <c r="BN129" s="140">
        <v>0</v>
      </c>
      <c r="BO129" s="140">
        <v>0</v>
      </c>
      <c r="BP129" s="141">
        <v>0</v>
      </c>
      <c r="BQ129" s="1" t="s">
        <v>882</v>
      </c>
      <c r="BR129" s="1" t="s">
        <v>241</v>
      </c>
      <c r="BS129" s="1" t="s">
        <v>816</v>
      </c>
      <c r="BT129" s="1" t="s">
        <v>866</v>
      </c>
      <c r="BU129" s="1"/>
      <c r="BV129" s="1"/>
      <c r="BW129" s="1"/>
    </row>
    <row r="130" spans="1:75" x14ac:dyDescent="0.35">
      <c r="A130">
        <v>128</v>
      </c>
      <c r="B130" s="1" t="s">
        <v>230</v>
      </c>
      <c r="C130" s="1" t="s">
        <v>230</v>
      </c>
      <c r="D130" t="s">
        <v>883</v>
      </c>
      <c r="E130" s="1" t="s">
        <v>861</v>
      </c>
      <c r="F130" s="1" t="s">
        <v>884</v>
      </c>
      <c r="G130" s="1">
        <v>2586</v>
      </c>
      <c r="H130" s="139" t="s">
        <v>885</v>
      </c>
      <c r="I130" s="140">
        <v>7066</v>
      </c>
      <c r="J130" s="140" t="s">
        <v>864</v>
      </c>
      <c r="K130" s="140">
        <v>884</v>
      </c>
      <c r="L130" s="140">
        <v>3700</v>
      </c>
      <c r="M130" s="140">
        <v>100</v>
      </c>
      <c r="N130" s="140">
        <v>0</v>
      </c>
      <c r="O130" s="140">
        <v>0</v>
      </c>
      <c r="P130" s="140">
        <v>0</v>
      </c>
      <c r="Q130" s="140">
        <v>0</v>
      </c>
      <c r="R130" s="140">
        <v>0</v>
      </c>
      <c r="S130" s="140">
        <v>0</v>
      </c>
      <c r="T130" s="140">
        <v>0</v>
      </c>
      <c r="U130" s="140">
        <v>0</v>
      </c>
      <c r="V130" s="140">
        <v>0</v>
      </c>
      <c r="W130" s="140">
        <v>0</v>
      </c>
      <c r="X130" s="140">
        <v>0</v>
      </c>
      <c r="Y130" s="140">
        <v>0</v>
      </c>
      <c r="Z130" s="140">
        <v>14.2</v>
      </c>
      <c r="AA130" s="140">
        <v>0</v>
      </c>
      <c r="AB130" s="140">
        <v>0</v>
      </c>
      <c r="AC130" s="140">
        <v>0.2</v>
      </c>
      <c r="AD130" s="140">
        <v>10.199999999999999</v>
      </c>
      <c r="AE130" s="140">
        <v>2.6</v>
      </c>
      <c r="AF130" s="140">
        <v>0.5</v>
      </c>
      <c r="AG130" s="140">
        <v>47.5</v>
      </c>
      <c r="AH130" s="140">
        <v>0.2</v>
      </c>
      <c r="AI130" s="140">
        <v>46.3</v>
      </c>
      <c r="AJ130" s="140">
        <v>34</v>
      </c>
      <c r="AK130" s="140">
        <v>29.4</v>
      </c>
      <c r="AL130" s="140">
        <v>4.5999999999999996</v>
      </c>
      <c r="AM130" s="140">
        <v>0</v>
      </c>
      <c r="AN130" s="140">
        <v>0</v>
      </c>
      <c r="AO130" s="140">
        <v>0</v>
      </c>
      <c r="AP130" s="140">
        <v>0</v>
      </c>
      <c r="AQ130" s="140">
        <v>0</v>
      </c>
      <c r="AR130" s="140">
        <v>246.3</v>
      </c>
      <c r="AS130" s="140">
        <v>0</v>
      </c>
      <c r="AT130" s="140">
        <v>2314</v>
      </c>
      <c r="AU130" s="140">
        <v>0</v>
      </c>
      <c r="AV130" s="140">
        <v>35.9</v>
      </c>
      <c r="AW130" s="140">
        <v>71.599999999999994</v>
      </c>
      <c r="AX130" s="140">
        <v>0</v>
      </c>
      <c r="AY130" s="140">
        <v>0</v>
      </c>
      <c r="AZ130" s="140">
        <v>0</v>
      </c>
      <c r="BA130" s="140">
        <v>0</v>
      </c>
      <c r="BB130" s="140">
        <v>0</v>
      </c>
      <c r="BC130" s="140">
        <v>0</v>
      </c>
      <c r="BD130" s="140">
        <v>0</v>
      </c>
      <c r="BE130" s="140">
        <v>0</v>
      </c>
      <c r="BF130" s="140">
        <v>0</v>
      </c>
      <c r="BG130" s="140">
        <v>0</v>
      </c>
      <c r="BH130" s="140">
        <v>0</v>
      </c>
      <c r="BI130" s="140">
        <v>0</v>
      </c>
      <c r="BJ130" s="140">
        <v>0</v>
      </c>
      <c r="BK130" s="140">
        <v>0</v>
      </c>
      <c r="BL130" s="140">
        <v>0</v>
      </c>
      <c r="BM130" s="140">
        <v>0</v>
      </c>
      <c r="BN130" s="140">
        <v>0</v>
      </c>
      <c r="BO130" s="140">
        <v>0</v>
      </c>
      <c r="BP130" s="141">
        <v>0</v>
      </c>
      <c r="BQ130" s="1" t="s">
        <v>886</v>
      </c>
      <c r="BR130" s="1" t="s">
        <v>887</v>
      </c>
      <c r="BS130" s="1" t="s">
        <v>816</v>
      </c>
      <c r="BT130" s="1" t="s">
        <v>866</v>
      </c>
      <c r="BU130" s="1"/>
      <c r="BV130" s="1"/>
      <c r="BW130" s="1"/>
    </row>
    <row r="131" spans="1:75" x14ac:dyDescent="0.35">
      <c r="A131">
        <v>129</v>
      </c>
      <c r="B131" t="s">
        <v>243</v>
      </c>
      <c r="C131" s="1" t="s">
        <v>243</v>
      </c>
      <c r="D131" t="s">
        <v>888</v>
      </c>
      <c r="E131" s="1" t="s">
        <v>889</v>
      </c>
      <c r="F131" s="1" t="s">
        <v>890</v>
      </c>
      <c r="G131" s="1">
        <v>2737</v>
      </c>
      <c r="H131" s="133" t="s">
        <v>891</v>
      </c>
      <c r="I131" s="134">
        <v>2</v>
      </c>
      <c r="J131" s="134" t="s">
        <v>864</v>
      </c>
      <c r="K131" s="134">
        <v>763</v>
      </c>
      <c r="L131" s="134">
        <v>3193</v>
      </c>
      <c r="M131" s="134">
        <v>85</v>
      </c>
      <c r="N131" s="134">
        <v>2.8</v>
      </c>
      <c r="O131" s="134">
        <v>0</v>
      </c>
      <c r="P131" s="134">
        <v>0</v>
      </c>
      <c r="Q131" s="134">
        <v>11.1</v>
      </c>
      <c r="R131" s="134">
        <v>0</v>
      </c>
      <c r="S131" s="134">
        <v>0.7</v>
      </c>
      <c r="T131" s="134">
        <v>0</v>
      </c>
      <c r="U131" s="134">
        <v>0</v>
      </c>
      <c r="V131" s="134">
        <v>0</v>
      </c>
      <c r="W131" s="134">
        <v>0</v>
      </c>
      <c r="X131" s="134">
        <v>0</v>
      </c>
      <c r="Y131" s="134">
        <v>0</v>
      </c>
      <c r="Z131" s="134">
        <v>32.799999999999997</v>
      </c>
      <c r="AA131" s="134">
        <v>0</v>
      </c>
      <c r="AB131" s="134">
        <v>0.1</v>
      </c>
      <c r="AC131" s="134">
        <v>1</v>
      </c>
      <c r="AD131" s="134">
        <v>20.7</v>
      </c>
      <c r="AE131" s="134">
        <v>10.6</v>
      </c>
      <c r="AF131" s="134">
        <v>0.2</v>
      </c>
      <c r="AG131" s="134">
        <v>38.5</v>
      </c>
      <c r="AH131" s="134">
        <v>2.2999999999999998</v>
      </c>
      <c r="AI131" s="134">
        <v>35.200000000000003</v>
      </c>
      <c r="AJ131" s="134">
        <v>9</v>
      </c>
      <c r="AK131" s="134">
        <v>7.8</v>
      </c>
      <c r="AL131" s="134">
        <v>0.7</v>
      </c>
      <c r="AM131" s="134">
        <v>0</v>
      </c>
      <c r="AN131" s="134">
        <v>0</v>
      </c>
      <c r="AO131" s="134">
        <v>0</v>
      </c>
      <c r="AP131" s="134">
        <v>0</v>
      </c>
      <c r="AQ131" s="134">
        <v>57</v>
      </c>
      <c r="AR131" s="134">
        <v>4</v>
      </c>
      <c r="AS131" s="134">
        <v>4</v>
      </c>
      <c r="AT131" s="134">
        <v>0</v>
      </c>
      <c r="AU131" s="134">
        <v>0.6</v>
      </c>
      <c r="AV131" s="134">
        <v>0.7</v>
      </c>
      <c r="AW131" s="134">
        <v>0</v>
      </c>
      <c r="AX131" s="134">
        <v>0.05</v>
      </c>
      <c r="AY131" s="134">
        <v>7.0000000000000007E-2</v>
      </c>
      <c r="AZ131" s="134">
        <v>0.5</v>
      </c>
      <c r="BA131" s="134">
        <v>1.01</v>
      </c>
      <c r="BB131" s="134">
        <v>0.02</v>
      </c>
      <c r="BC131" s="134">
        <v>1</v>
      </c>
      <c r="BD131" s="134">
        <v>0.6</v>
      </c>
      <c r="BE131" s="134">
        <v>0</v>
      </c>
      <c r="BF131" s="134">
        <v>26</v>
      </c>
      <c r="BG131" s="134">
        <v>0</v>
      </c>
      <c r="BH131" s="134">
        <v>0.2</v>
      </c>
      <c r="BI131" s="134">
        <v>4</v>
      </c>
      <c r="BJ131" s="134">
        <v>65</v>
      </c>
      <c r="BK131" s="134">
        <v>1</v>
      </c>
      <c r="BL131" s="134">
        <v>11</v>
      </c>
      <c r="BM131" s="134">
        <v>0</v>
      </c>
      <c r="BN131" s="134">
        <v>5</v>
      </c>
      <c r="BO131" s="134">
        <v>0.4</v>
      </c>
      <c r="BP131" s="135">
        <v>0</v>
      </c>
      <c r="BQ131" t="s">
        <v>892</v>
      </c>
      <c r="BR131" t="s">
        <v>893</v>
      </c>
      <c r="BS131" t="s">
        <v>816</v>
      </c>
      <c r="BT131" t="s">
        <v>894</v>
      </c>
      <c r="BU131" s="1"/>
      <c r="BV131" s="1"/>
      <c r="BW131" s="1"/>
    </row>
    <row r="132" spans="1:75" x14ac:dyDescent="0.35">
      <c r="A132">
        <v>130</v>
      </c>
      <c r="B132" t="s">
        <v>243</v>
      </c>
      <c r="C132" s="1" t="s">
        <v>243</v>
      </c>
      <c r="D132" t="s">
        <v>246</v>
      </c>
      <c r="E132" s="1" t="s">
        <v>889</v>
      </c>
      <c r="F132" s="1" t="s">
        <v>246</v>
      </c>
      <c r="G132" s="1"/>
      <c r="H132" s="139" t="s">
        <v>895</v>
      </c>
      <c r="I132" s="140">
        <v>29</v>
      </c>
      <c r="J132" s="140" t="s">
        <v>864</v>
      </c>
      <c r="K132" s="140">
        <v>729</v>
      </c>
      <c r="L132" s="140">
        <v>3049</v>
      </c>
      <c r="M132" s="140">
        <v>82</v>
      </c>
      <c r="N132" s="140">
        <v>0.4</v>
      </c>
      <c r="O132" s="140">
        <v>0.5</v>
      </c>
      <c r="P132" s="140">
        <v>0</v>
      </c>
      <c r="Q132" s="140">
        <v>15.9</v>
      </c>
      <c r="R132" s="140">
        <v>0</v>
      </c>
      <c r="S132" s="140">
        <v>0.6</v>
      </c>
      <c r="T132" s="140">
        <v>0.5</v>
      </c>
      <c r="U132" s="140">
        <v>0</v>
      </c>
      <c r="V132" s="140">
        <v>0.5</v>
      </c>
      <c r="W132" s="140">
        <v>0</v>
      </c>
      <c r="X132" s="140">
        <v>0</v>
      </c>
      <c r="Y132" s="140">
        <v>0</v>
      </c>
      <c r="Z132" s="140">
        <v>55</v>
      </c>
      <c r="AA132" s="140">
        <v>8.1</v>
      </c>
      <c r="AB132" s="140">
        <v>2.8</v>
      </c>
      <c r="AC132" s="140">
        <v>8.8000000000000007</v>
      </c>
      <c r="AD132" s="140">
        <v>24.8</v>
      </c>
      <c r="AE132" s="140">
        <v>7.7</v>
      </c>
      <c r="AF132" s="140">
        <v>0.1</v>
      </c>
      <c r="AG132" s="140">
        <v>19.100000000000001</v>
      </c>
      <c r="AH132" s="140">
        <v>1.3</v>
      </c>
      <c r="AI132" s="140">
        <v>16.600000000000001</v>
      </c>
      <c r="AJ132" s="140">
        <v>3</v>
      </c>
      <c r="AK132" s="140">
        <v>2.2000000000000002</v>
      </c>
      <c r="AL132" s="140">
        <v>0.5</v>
      </c>
      <c r="AM132" s="140">
        <v>0.1</v>
      </c>
      <c r="AN132" s="140">
        <v>0</v>
      </c>
      <c r="AO132" s="140">
        <v>0</v>
      </c>
      <c r="AP132" s="140">
        <v>0</v>
      </c>
      <c r="AQ132" s="140">
        <v>256</v>
      </c>
      <c r="AR132" s="140">
        <v>619.9</v>
      </c>
      <c r="AS132" s="140">
        <v>588</v>
      </c>
      <c r="AT132" s="140">
        <v>380</v>
      </c>
      <c r="AU132" s="140">
        <v>0.51</v>
      </c>
      <c r="AV132" s="140">
        <v>2.1</v>
      </c>
      <c r="AW132" s="140">
        <v>7.4</v>
      </c>
      <c r="AX132" s="140">
        <v>0</v>
      </c>
      <c r="AY132" s="140">
        <v>0</v>
      </c>
      <c r="AZ132" s="140">
        <v>0</v>
      </c>
      <c r="BA132" s="140">
        <v>0.1</v>
      </c>
      <c r="BB132" s="140">
        <v>0</v>
      </c>
      <c r="BC132" s="140">
        <v>0</v>
      </c>
      <c r="BD132" s="140">
        <v>0</v>
      </c>
      <c r="BE132" s="140">
        <v>0</v>
      </c>
      <c r="BF132" s="140">
        <v>0</v>
      </c>
      <c r="BG132" s="140">
        <v>4</v>
      </c>
      <c r="BH132" s="140">
        <v>0</v>
      </c>
      <c r="BI132" s="140">
        <v>0</v>
      </c>
      <c r="BJ132" s="140">
        <v>0</v>
      </c>
      <c r="BK132" s="140">
        <v>0</v>
      </c>
      <c r="BL132" s="140">
        <v>480</v>
      </c>
      <c r="BM132" s="140">
        <v>1.2</v>
      </c>
      <c r="BN132" s="140">
        <v>0</v>
      </c>
      <c r="BO132" s="140">
        <v>0</v>
      </c>
      <c r="BP132" s="141">
        <v>0</v>
      </c>
      <c r="BQ132" s="1" t="s">
        <v>896</v>
      </c>
      <c r="BR132" s="1" t="s">
        <v>246</v>
      </c>
      <c r="BS132" s="1" t="s">
        <v>816</v>
      </c>
      <c r="BT132" s="1" t="s">
        <v>894</v>
      </c>
      <c r="BU132" s="1"/>
      <c r="BV132" s="1"/>
      <c r="BW132" s="1"/>
    </row>
    <row r="133" spans="1:75" x14ac:dyDescent="0.35">
      <c r="A133">
        <v>131</v>
      </c>
      <c r="B133" s="1" t="s">
        <v>248</v>
      </c>
      <c r="C133" s="1" t="s">
        <v>248</v>
      </c>
      <c r="D133" t="s">
        <v>251</v>
      </c>
      <c r="E133" s="1" t="s">
        <v>252</v>
      </c>
      <c r="F133" s="1" t="s">
        <v>251</v>
      </c>
      <c r="G133" s="1">
        <v>2542</v>
      </c>
      <c r="H133" s="139" t="s">
        <v>251</v>
      </c>
      <c r="I133" s="140">
        <v>1892</v>
      </c>
      <c r="J133" s="140" t="s">
        <v>897</v>
      </c>
      <c r="K133" s="140">
        <v>405</v>
      </c>
      <c r="L133" s="140">
        <v>1693</v>
      </c>
      <c r="M133" s="140">
        <v>0</v>
      </c>
      <c r="N133" s="140">
        <v>0</v>
      </c>
      <c r="O133" s="140">
        <v>99.6</v>
      </c>
      <c r="P133" s="140">
        <v>0</v>
      </c>
      <c r="Q133" s="140">
        <v>0.4</v>
      </c>
      <c r="R133" s="140">
        <v>0</v>
      </c>
      <c r="S133" s="140">
        <v>0</v>
      </c>
      <c r="T133" s="140">
        <v>100</v>
      </c>
      <c r="U133" s="140">
        <v>0</v>
      </c>
      <c r="V133" s="140">
        <v>100</v>
      </c>
      <c r="W133" s="140">
        <v>100</v>
      </c>
      <c r="X133" s="140">
        <v>100</v>
      </c>
      <c r="Y133" s="140">
        <v>0</v>
      </c>
      <c r="Z133" s="140">
        <v>0</v>
      </c>
      <c r="AA133" s="140">
        <v>0</v>
      </c>
      <c r="AB133" s="140">
        <v>0</v>
      </c>
      <c r="AC133" s="140">
        <v>0</v>
      </c>
      <c r="AD133" s="140">
        <v>0</v>
      </c>
      <c r="AE133" s="140">
        <v>0</v>
      </c>
      <c r="AF133" s="140">
        <v>0</v>
      </c>
      <c r="AG133" s="140">
        <v>0</v>
      </c>
      <c r="AH133" s="140">
        <v>0</v>
      </c>
      <c r="AI133" s="140">
        <v>0</v>
      </c>
      <c r="AJ133" s="140">
        <v>0</v>
      </c>
      <c r="AK133" s="140">
        <v>0</v>
      </c>
      <c r="AL133" s="140">
        <v>0</v>
      </c>
      <c r="AM133" s="140">
        <v>0</v>
      </c>
      <c r="AN133" s="140">
        <v>0</v>
      </c>
      <c r="AO133" s="140">
        <v>0</v>
      </c>
      <c r="AP133" s="140">
        <v>0</v>
      </c>
      <c r="AQ133" s="140">
        <v>0</v>
      </c>
      <c r="AR133" s="140">
        <v>0</v>
      </c>
      <c r="AS133" s="140">
        <v>0</v>
      </c>
      <c r="AT133" s="140">
        <v>0</v>
      </c>
      <c r="AU133" s="140">
        <v>0</v>
      </c>
      <c r="AV133" s="140">
        <v>0</v>
      </c>
      <c r="AW133" s="140">
        <v>0</v>
      </c>
      <c r="AX133" s="140">
        <v>0</v>
      </c>
      <c r="AY133" s="140">
        <v>0</v>
      </c>
      <c r="AZ133" s="140">
        <v>0</v>
      </c>
      <c r="BA133" s="140">
        <v>0</v>
      </c>
      <c r="BB133" s="140">
        <v>0</v>
      </c>
      <c r="BC133" s="140">
        <v>0</v>
      </c>
      <c r="BD133" s="140">
        <v>0</v>
      </c>
      <c r="BE133" s="140">
        <v>0</v>
      </c>
      <c r="BF133" s="140">
        <v>0</v>
      </c>
      <c r="BG133" s="140">
        <v>0</v>
      </c>
      <c r="BH133" s="140">
        <v>0</v>
      </c>
      <c r="BI133" s="140">
        <v>1</v>
      </c>
      <c r="BJ133" s="140">
        <v>2</v>
      </c>
      <c r="BK133" s="140">
        <v>0</v>
      </c>
      <c r="BL133" s="140">
        <v>1</v>
      </c>
      <c r="BM133" s="140">
        <v>0</v>
      </c>
      <c r="BN133" s="140">
        <v>0</v>
      </c>
      <c r="BO133" s="140">
        <v>0</v>
      </c>
      <c r="BP133" s="141">
        <v>0</v>
      </c>
      <c r="BQ133" s="1" t="s">
        <v>898</v>
      </c>
      <c r="BR133" s="1" t="s">
        <v>899</v>
      </c>
      <c r="BS133" s="1" t="s">
        <v>900</v>
      </c>
      <c r="BT133" s="1" t="s">
        <v>901</v>
      </c>
      <c r="BU133" s="1"/>
      <c r="BV133" s="1"/>
      <c r="BW133" s="1"/>
    </row>
    <row r="134" spans="1:75" x14ac:dyDescent="0.35">
      <c r="A134">
        <v>132</v>
      </c>
      <c r="B134" s="1" t="s">
        <v>248</v>
      </c>
      <c r="C134" s="1" t="s">
        <v>248</v>
      </c>
      <c r="D134" t="s">
        <v>902</v>
      </c>
      <c r="E134" s="1" t="s">
        <v>252</v>
      </c>
      <c r="F134" s="1" t="s">
        <v>903</v>
      </c>
      <c r="G134" s="1">
        <v>2543</v>
      </c>
      <c r="H134" s="139" t="s">
        <v>904</v>
      </c>
      <c r="I134" s="140">
        <v>6997</v>
      </c>
      <c r="J134" s="140" t="s">
        <v>897</v>
      </c>
      <c r="K134" s="140">
        <v>324</v>
      </c>
      <c r="L134" s="140">
        <v>1357</v>
      </c>
      <c r="M134" s="140">
        <v>0</v>
      </c>
      <c r="N134" s="140">
        <v>0</v>
      </c>
      <c r="O134" s="140">
        <v>79.8</v>
      </c>
      <c r="P134" s="140">
        <v>0</v>
      </c>
      <c r="Q134" s="140">
        <v>20.2</v>
      </c>
      <c r="R134" s="140">
        <v>0</v>
      </c>
      <c r="S134" s="140">
        <v>0</v>
      </c>
      <c r="T134" s="140">
        <v>39.200000000000003</v>
      </c>
      <c r="U134" s="140">
        <v>21.8</v>
      </c>
      <c r="V134" s="140">
        <v>17.399999999999999</v>
      </c>
      <c r="W134" s="140">
        <v>39</v>
      </c>
      <c r="X134" s="140">
        <v>39</v>
      </c>
      <c r="Y134" s="140">
        <v>0</v>
      </c>
      <c r="Z134" s="140">
        <v>0</v>
      </c>
      <c r="AA134" s="140">
        <v>0</v>
      </c>
      <c r="AB134" s="140">
        <v>0</v>
      </c>
      <c r="AC134" s="140">
        <v>0</v>
      </c>
      <c r="AD134" s="140">
        <v>0</v>
      </c>
      <c r="AE134" s="140">
        <v>0</v>
      </c>
      <c r="AF134" s="140">
        <v>0</v>
      </c>
      <c r="AG134" s="140">
        <v>0</v>
      </c>
      <c r="AH134" s="140">
        <v>0</v>
      </c>
      <c r="AI134" s="140">
        <v>0</v>
      </c>
      <c r="AJ134" s="140">
        <v>0</v>
      </c>
      <c r="AK134" s="140">
        <v>0</v>
      </c>
      <c r="AL134" s="140">
        <v>0</v>
      </c>
      <c r="AM134" s="140">
        <v>0</v>
      </c>
      <c r="AN134" s="140">
        <v>0</v>
      </c>
      <c r="AO134" s="140">
        <v>0</v>
      </c>
      <c r="AP134" s="140">
        <v>0</v>
      </c>
      <c r="AQ134" s="140">
        <v>0</v>
      </c>
      <c r="AR134" s="140">
        <v>0</v>
      </c>
      <c r="AS134" s="140">
        <v>0</v>
      </c>
      <c r="AT134" s="140">
        <v>0</v>
      </c>
      <c r="AU134" s="140">
        <v>0</v>
      </c>
      <c r="AV134" s="140">
        <v>0</v>
      </c>
      <c r="AW134" s="140">
        <v>0</v>
      </c>
      <c r="AX134" s="140">
        <v>0</v>
      </c>
      <c r="AY134" s="140">
        <v>0</v>
      </c>
      <c r="AZ134" s="140">
        <v>0</v>
      </c>
      <c r="BA134" s="140">
        <v>0</v>
      </c>
      <c r="BB134" s="140">
        <v>0</v>
      </c>
      <c r="BC134" s="140">
        <v>0</v>
      </c>
      <c r="BD134" s="140">
        <v>0</v>
      </c>
      <c r="BE134" s="140">
        <v>0</v>
      </c>
      <c r="BF134" s="140">
        <v>11</v>
      </c>
      <c r="BG134" s="140">
        <v>0</v>
      </c>
      <c r="BH134" s="140">
        <v>0</v>
      </c>
      <c r="BI134" s="140">
        <v>0</v>
      </c>
      <c r="BJ134" s="140">
        <v>0</v>
      </c>
      <c r="BK134" s="140">
        <v>0</v>
      </c>
      <c r="BL134" s="140">
        <v>0</v>
      </c>
      <c r="BM134" s="140">
        <v>0</v>
      </c>
      <c r="BN134" s="140">
        <v>0</v>
      </c>
      <c r="BO134" s="140">
        <v>0</v>
      </c>
      <c r="BP134" s="141">
        <v>0</v>
      </c>
      <c r="BQ134" s="1" t="s">
        <v>905</v>
      </c>
      <c r="BR134" s="1" t="s">
        <v>906</v>
      </c>
      <c r="BS134" s="1" t="s">
        <v>900</v>
      </c>
      <c r="BT134" s="1" t="s">
        <v>901</v>
      </c>
      <c r="BU134" s="1"/>
      <c r="BV134" s="1"/>
      <c r="BW134" s="1"/>
    </row>
    <row r="135" spans="1:75" x14ac:dyDescent="0.35">
      <c r="A135">
        <v>133</v>
      </c>
      <c r="B135" s="1" t="s">
        <v>248</v>
      </c>
      <c r="C135" s="1" t="s">
        <v>248</v>
      </c>
      <c r="D135" t="s">
        <v>253</v>
      </c>
      <c r="E135" s="1" t="s">
        <v>252</v>
      </c>
      <c r="F135" s="1" t="s">
        <v>907</v>
      </c>
      <c r="G135" s="1">
        <v>2745</v>
      </c>
      <c r="H135" s="139" t="s">
        <v>253</v>
      </c>
      <c r="I135" s="140">
        <v>1896</v>
      </c>
      <c r="J135" s="140" t="s">
        <v>897</v>
      </c>
      <c r="K135" s="140">
        <v>332</v>
      </c>
      <c r="L135" s="140">
        <v>1391</v>
      </c>
      <c r="M135" s="140">
        <v>0</v>
      </c>
      <c r="N135" s="140">
        <v>0.3</v>
      </c>
      <c r="O135" s="140">
        <v>81.5</v>
      </c>
      <c r="P135" s="140">
        <v>0</v>
      </c>
      <c r="Q135" s="140">
        <v>18</v>
      </c>
      <c r="R135" s="140">
        <v>0</v>
      </c>
      <c r="S135" s="140">
        <v>0.2</v>
      </c>
      <c r="T135" s="140">
        <v>74.7</v>
      </c>
      <c r="U135" s="140">
        <v>71</v>
      </c>
      <c r="V135" s="140">
        <v>3.7</v>
      </c>
      <c r="W135" s="140">
        <v>0</v>
      </c>
      <c r="X135" s="140">
        <v>75</v>
      </c>
      <c r="Y135" s="140">
        <v>0</v>
      </c>
      <c r="Z135" s="140">
        <v>0</v>
      </c>
      <c r="AA135" s="140">
        <v>0</v>
      </c>
      <c r="AB135" s="140">
        <v>0</v>
      </c>
      <c r="AC135" s="140">
        <v>0</v>
      </c>
      <c r="AD135" s="140">
        <v>0</v>
      </c>
      <c r="AE135" s="140">
        <v>0</v>
      </c>
      <c r="AF135" s="140">
        <v>0</v>
      </c>
      <c r="AG135" s="140">
        <v>0</v>
      </c>
      <c r="AH135" s="140">
        <v>0</v>
      </c>
      <c r="AI135" s="140">
        <v>0</v>
      </c>
      <c r="AJ135" s="140">
        <v>0</v>
      </c>
      <c r="AK135" s="140">
        <v>0</v>
      </c>
      <c r="AL135" s="140">
        <v>0</v>
      </c>
      <c r="AM135" s="140">
        <v>0</v>
      </c>
      <c r="AN135" s="140">
        <v>0</v>
      </c>
      <c r="AO135" s="140">
        <v>0</v>
      </c>
      <c r="AP135" s="140">
        <v>0</v>
      </c>
      <c r="AQ135" s="140">
        <v>0</v>
      </c>
      <c r="AR135" s="140">
        <v>0</v>
      </c>
      <c r="AS135" s="140">
        <v>0</v>
      </c>
      <c r="AT135" s="140">
        <v>0</v>
      </c>
      <c r="AU135" s="140">
        <v>0</v>
      </c>
      <c r="AV135" s="140">
        <v>0</v>
      </c>
      <c r="AW135" s="140">
        <v>0</v>
      </c>
      <c r="AX135" s="140">
        <v>0</v>
      </c>
      <c r="AY135" s="140">
        <v>0.04</v>
      </c>
      <c r="AZ135" s="140">
        <v>0.3</v>
      </c>
      <c r="BA135" s="140">
        <v>0.35</v>
      </c>
      <c r="BB135" s="140">
        <v>0.02</v>
      </c>
      <c r="BC135" s="140">
        <v>0</v>
      </c>
      <c r="BD135" s="140">
        <v>0</v>
      </c>
      <c r="BE135" s="140">
        <v>2</v>
      </c>
      <c r="BF135" s="140">
        <v>6</v>
      </c>
      <c r="BG135" s="140">
        <v>0.5</v>
      </c>
      <c r="BH135" s="140">
        <v>0.5</v>
      </c>
      <c r="BI135" s="140">
        <v>5</v>
      </c>
      <c r="BJ135" s="140">
        <v>51</v>
      </c>
      <c r="BK135" s="140">
        <v>3</v>
      </c>
      <c r="BL135" s="140">
        <v>5</v>
      </c>
      <c r="BM135" s="140">
        <v>0</v>
      </c>
      <c r="BN135" s="140">
        <v>0</v>
      </c>
      <c r="BO135" s="140">
        <v>0.6</v>
      </c>
      <c r="BP135" s="141">
        <v>0</v>
      </c>
      <c r="BQ135" s="1" t="s">
        <v>908</v>
      </c>
      <c r="BR135" s="1" t="s">
        <v>909</v>
      </c>
      <c r="BS135" s="1" t="s">
        <v>900</v>
      </c>
      <c r="BT135" s="1" t="s">
        <v>253</v>
      </c>
      <c r="BU135" s="1"/>
      <c r="BV135" s="1"/>
      <c r="BW135" s="1"/>
    </row>
    <row r="136" spans="1:75" x14ac:dyDescent="0.35">
      <c r="A136">
        <v>134</v>
      </c>
      <c r="B136" t="s">
        <v>255</v>
      </c>
      <c r="C136" s="1" t="s">
        <v>255</v>
      </c>
      <c r="D136" t="s">
        <v>261</v>
      </c>
      <c r="E136" s="1" t="s">
        <v>910</v>
      </c>
      <c r="F136" s="1" t="s">
        <v>911</v>
      </c>
      <c r="G136" s="1">
        <v>2655</v>
      </c>
      <c r="H136" s="139" t="s">
        <v>912</v>
      </c>
      <c r="I136" s="140">
        <v>1907</v>
      </c>
      <c r="J136" s="140" t="s">
        <v>522</v>
      </c>
      <c r="K136" s="140">
        <v>79</v>
      </c>
      <c r="L136" s="140">
        <v>329</v>
      </c>
      <c r="M136" s="140">
        <v>0</v>
      </c>
      <c r="N136" s="140">
        <v>0</v>
      </c>
      <c r="O136" s="140">
        <v>1</v>
      </c>
      <c r="P136" s="140">
        <v>0</v>
      </c>
      <c r="Q136" s="140">
        <v>88</v>
      </c>
      <c r="R136" s="140">
        <v>10.77</v>
      </c>
      <c r="S136" s="140">
        <v>0.2</v>
      </c>
      <c r="T136" s="140">
        <v>0.7</v>
      </c>
      <c r="U136" s="140">
        <v>0.7</v>
      </c>
      <c r="V136" s="140">
        <v>0</v>
      </c>
      <c r="W136" s="140">
        <v>0</v>
      </c>
      <c r="X136" s="140">
        <v>1</v>
      </c>
      <c r="Y136" s="140">
        <v>0</v>
      </c>
      <c r="Z136" s="140">
        <v>0</v>
      </c>
      <c r="AA136" s="140">
        <v>0</v>
      </c>
      <c r="AB136" s="140">
        <v>0</v>
      </c>
      <c r="AC136" s="140">
        <v>0</v>
      </c>
      <c r="AD136" s="140">
        <v>0</v>
      </c>
      <c r="AE136" s="140">
        <v>0</v>
      </c>
      <c r="AF136" s="140">
        <v>0</v>
      </c>
      <c r="AG136" s="140">
        <v>0</v>
      </c>
      <c r="AH136" s="140">
        <v>0</v>
      </c>
      <c r="AI136" s="140">
        <v>0</v>
      </c>
      <c r="AJ136" s="140">
        <v>0</v>
      </c>
      <c r="AK136" s="140">
        <v>0</v>
      </c>
      <c r="AL136" s="140">
        <v>0</v>
      </c>
      <c r="AM136" s="140">
        <v>0</v>
      </c>
      <c r="AN136" s="140">
        <v>0</v>
      </c>
      <c r="AO136" s="140">
        <v>0</v>
      </c>
      <c r="AP136" s="140">
        <v>0</v>
      </c>
      <c r="AQ136" s="140">
        <v>0</v>
      </c>
      <c r="AR136" s="140">
        <v>0</v>
      </c>
      <c r="AS136" s="140">
        <v>0</v>
      </c>
      <c r="AT136" s="140">
        <v>0</v>
      </c>
      <c r="AU136" s="140">
        <v>0</v>
      </c>
      <c r="AV136" s="140">
        <v>0</v>
      </c>
      <c r="AW136" s="140">
        <v>0</v>
      </c>
      <c r="AX136" s="140">
        <v>0</v>
      </c>
      <c r="AY136" s="140">
        <v>0</v>
      </c>
      <c r="AZ136" s="140">
        <v>0.22</v>
      </c>
      <c r="BA136" s="140">
        <v>0.2</v>
      </c>
      <c r="BB136" s="140">
        <v>0</v>
      </c>
      <c r="BC136" s="140">
        <v>3.5</v>
      </c>
      <c r="BD136" s="140">
        <v>0</v>
      </c>
      <c r="BE136" s="140">
        <v>0</v>
      </c>
      <c r="BF136" s="140">
        <v>23</v>
      </c>
      <c r="BG136" s="140">
        <v>1.2</v>
      </c>
      <c r="BH136" s="140">
        <v>0.2</v>
      </c>
      <c r="BI136" s="140">
        <v>7</v>
      </c>
      <c r="BJ136" s="140">
        <v>120</v>
      </c>
      <c r="BK136" s="140">
        <v>12</v>
      </c>
      <c r="BL136" s="140">
        <v>3</v>
      </c>
      <c r="BM136" s="140">
        <v>0</v>
      </c>
      <c r="BN136" s="140">
        <v>0</v>
      </c>
      <c r="BO136" s="140">
        <v>0.1</v>
      </c>
      <c r="BP136" s="141">
        <v>0</v>
      </c>
      <c r="BQ136" s="1" t="s">
        <v>913</v>
      </c>
      <c r="BR136" s="1" t="s">
        <v>914</v>
      </c>
      <c r="BS136" s="1" t="s">
        <v>256</v>
      </c>
      <c r="BT136" s="1" t="s">
        <v>261</v>
      </c>
      <c r="BU136" s="1"/>
      <c r="BV136" s="1"/>
      <c r="BW136" s="1"/>
    </row>
    <row r="137" spans="1:75" x14ac:dyDescent="0.35">
      <c r="A137">
        <v>135</v>
      </c>
      <c r="B137" t="s">
        <v>255</v>
      </c>
      <c r="C137" s="1" t="s">
        <v>255</v>
      </c>
      <c r="D137" t="s">
        <v>262</v>
      </c>
      <c r="E137" s="1" t="s">
        <v>910</v>
      </c>
      <c r="F137" s="1" t="s">
        <v>915</v>
      </c>
      <c r="G137" s="1">
        <v>2656</v>
      </c>
      <c r="H137" s="139" t="s">
        <v>916</v>
      </c>
      <c r="I137" s="140">
        <v>1906</v>
      </c>
      <c r="J137" s="140" t="s">
        <v>522</v>
      </c>
      <c r="K137" s="140">
        <v>42</v>
      </c>
      <c r="L137" s="140">
        <v>176</v>
      </c>
      <c r="M137" s="140">
        <v>0</v>
      </c>
      <c r="N137" s="140">
        <v>0</v>
      </c>
      <c r="O137" s="140">
        <v>3</v>
      </c>
      <c r="P137" s="140">
        <v>0</v>
      </c>
      <c r="Q137" s="140">
        <v>92.6</v>
      </c>
      <c r="R137" s="140">
        <v>4.3</v>
      </c>
      <c r="S137" s="140">
        <v>0.1</v>
      </c>
      <c r="T137" s="140">
        <v>0</v>
      </c>
      <c r="U137" s="140">
        <v>0</v>
      </c>
      <c r="V137" s="140">
        <v>0</v>
      </c>
      <c r="W137" s="140">
        <v>0</v>
      </c>
      <c r="X137" s="140">
        <v>0</v>
      </c>
      <c r="Y137" s="140">
        <v>0</v>
      </c>
      <c r="Z137" s="140">
        <v>0</v>
      </c>
      <c r="AA137" s="140">
        <v>0</v>
      </c>
      <c r="AB137" s="140">
        <v>0</v>
      </c>
      <c r="AC137" s="140">
        <v>0</v>
      </c>
      <c r="AD137" s="140">
        <v>0</v>
      </c>
      <c r="AE137" s="140">
        <v>0</v>
      </c>
      <c r="AF137" s="140">
        <v>0</v>
      </c>
      <c r="AG137" s="140">
        <v>0</v>
      </c>
      <c r="AH137" s="140">
        <v>0</v>
      </c>
      <c r="AI137" s="140">
        <v>0</v>
      </c>
      <c r="AJ137" s="140">
        <v>0</v>
      </c>
      <c r="AK137" s="140">
        <v>0</v>
      </c>
      <c r="AL137" s="140">
        <v>0</v>
      </c>
      <c r="AM137" s="140">
        <v>0</v>
      </c>
      <c r="AN137" s="140">
        <v>0</v>
      </c>
      <c r="AO137" s="140">
        <v>0</v>
      </c>
      <c r="AP137" s="140">
        <v>0</v>
      </c>
      <c r="AQ137" s="140">
        <v>0</v>
      </c>
      <c r="AR137" s="140">
        <v>0</v>
      </c>
      <c r="AS137" s="140">
        <v>0</v>
      </c>
      <c r="AT137" s="140">
        <v>0</v>
      </c>
      <c r="AU137" s="140">
        <v>0</v>
      </c>
      <c r="AV137" s="140">
        <v>0</v>
      </c>
      <c r="AW137" s="140">
        <v>0</v>
      </c>
      <c r="AX137" s="140">
        <v>0</v>
      </c>
      <c r="AY137" s="140">
        <v>0.03</v>
      </c>
      <c r="AZ137" s="140">
        <v>0.64</v>
      </c>
      <c r="BA137" s="140">
        <v>0.6</v>
      </c>
      <c r="BB137" s="140">
        <v>0</v>
      </c>
      <c r="BC137" s="140">
        <v>10.199999999999999</v>
      </c>
      <c r="BD137" s="140">
        <v>0</v>
      </c>
      <c r="BE137" s="140">
        <v>0</v>
      </c>
      <c r="BF137" s="140">
        <v>23</v>
      </c>
      <c r="BG137" s="140">
        <v>1.4</v>
      </c>
      <c r="BH137" s="140">
        <v>0</v>
      </c>
      <c r="BI137" s="140">
        <v>2</v>
      </c>
      <c r="BJ137" s="140">
        <v>49</v>
      </c>
      <c r="BK137" s="140">
        <v>7</v>
      </c>
      <c r="BL137" s="140">
        <v>2</v>
      </c>
      <c r="BM137" s="140">
        <v>0</v>
      </c>
      <c r="BN137" s="140">
        <v>0</v>
      </c>
      <c r="BO137" s="140">
        <v>0</v>
      </c>
      <c r="BP137" s="141">
        <v>0</v>
      </c>
      <c r="BQ137" s="1" t="s">
        <v>917</v>
      </c>
      <c r="BR137" s="1" t="s">
        <v>918</v>
      </c>
      <c r="BS137" s="1" t="s">
        <v>256</v>
      </c>
      <c r="BT137" s="1" t="s">
        <v>919</v>
      </c>
      <c r="BU137" s="1"/>
      <c r="BV137" s="1"/>
      <c r="BW137" s="1"/>
    </row>
    <row r="138" spans="1:75" x14ac:dyDescent="0.35">
      <c r="A138">
        <v>136</v>
      </c>
      <c r="B138" t="s">
        <v>255</v>
      </c>
      <c r="C138" s="1" t="s">
        <v>255</v>
      </c>
      <c r="D138" t="s">
        <v>263</v>
      </c>
      <c r="E138" s="1" t="s">
        <v>910</v>
      </c>
      <c r="F138" s="1" t="s">
        <v>920</v>
      </c>
      <c r="G138" s="1">
        <v>2657</v>
      </c>
      <c r="H138" s="139" t="s">
        <v>921</v>
      </c>
      <c r="I138" s="140">
        <v>1903</v>
      </c>
      <c r="J138" s="140" t="s">
        <v>522</v>
      </c>
      <c r="K138" s="140">
        <v>47</v>
      </c>
      <c r="L138" s="140">
        <v>195</v>
      </c>
      <c r="M138" s="140">
        <v>0</v>
      </c>
      <c r="N138" s="140">
        <v>0</v>
      </c>
      <c r="O138" s="140">
        <v>10.1</v>
      </c>
      <c r="P138" s="140">
        <v>0</v>
      </c>
      <c r="Q138" s="140">
        <v>89</v>
      </c>
      <c r="R138" s="140">
        <v>0.8</v>
      </c>
      <c r="S138" s="140">
        <v>0.1</v>
      </c>
      <c r="T138" s="140">
        <v>10.1</v>
      </c>
      <c r="U138" s="140">
        <v>7.3</v>
      </c>
      <c r="V138" s="140">
        <v>2.8</v>
      </c>
      <c r="W138" s="140">
        <v>7</v>
      </c>
      <c r="X138" s="140">
        <v>10</v>
      </c>
      <c r="Y138" s="140">
        <v>0</v>
      </c>
      <c r="Z138" s="140">
        <v>0</v>
      </c>
      <c r="AA138" s="140">
        <v>0</v>
      </c>
      <c r="AB138" s="140">
        <v>0</v>
      </c>
      <c r="AC138" s="140">
        <v>0</v>
      </c>
      <c r="AD138" s="140">
        <v>0</v>
      </c>
      <c r="AE138" s="140">
        <v>0</v>
      </c>
      <c r="AF138" s="140">
        <v>0</v>
      </c>
      <c r="AG138" s="140">
        <v>0</v>
      </c>
      <c r="AH138" s="140">
        <v>0</v>
      </c>
      <c r="AI138" s="140">
        <v>0</v>
      </c>
      <c r="AJ138" s="140">
        <v>0</v>
      </c>
      <c r="AK138" s="140">
        <v>0</v>
      </c>
      <c r="AL138" s="140">
        <v>0</v>
      </c>
      <c r="AM138" s="140">
        <v>0</v>
      </c>
      <c r="AN138" s="140">
        <v>0</v>
      </c>
      <c r="AO138" s="140">
        <v>0</v>
      </c>
      <c r="AP138" s="140">
        <v>0</v>
      </c>
      <c r="AQ138" s="140">
        <v>0</v>
      </c>
      <c r="AR138" s="140">
        <v>0</v>
      </c>
      <c r="AS138" s="140">
        <v>0</v>
      </c>
      <c r="AT138" s="140">
        <v>0</v>
      </c>
      <c r="AU138" s="140">
        <v>0</v>
      </c>
      <c r="AV138" s="140">
        <v>0</v>
      </c>
      <c r="AW138" s="140">
        <v>0</v>
      </c>
      <c r="AX138" s="140">
        <v>0</v>
      </c>
      <c r="AY138" s="140">
        <v>0</v>
      </c>
      <c r="AZ138" s="140">
        <v>0</v>
      </c>
      <c r="BA138" s="140">
        <v>0</v>
      </c>
      <c r="BB138" s="140">
        <v>0</v>
      </c>
      <c r="BC138" s="140">
        <v>0</v>
      </c>
      <c r="BD138" s="140">
        <v>0</v>
      </c>
      <c r="BE138" s="140">
        <v>0</v>
      </c>
      <c r="BF138" s="140">
        <v>5</v>
      </c>
      <c r="BG138" s="140">
        <v>0</v>
      </c>
      <c r="BH138" s="140">
        <v>0.2</v>
      </c>
      <c r="BI138" s="140">
        <v>9</v>
      </c>
      <c r="BJ138" s="140">
        <v>17</v>
      </c>
      <c r="BK138" s="140">
        <v>3</v>
      </c>
      <c r="BL138" s="140">
        <v>7</v>
      </c>
      <c r="BM138" s="140">
        <v>0</v>
      </c>
      <c r="BN138" s="140">
        <v>0</v>
      </c>
      <c r="BO138" s="140">
        <v>0.3</v>
      </c>
      <c r="BP138" s="141">
        <v>0</v>
      </c>
      <c r="BQ138" s="1" t="s">
        <v>922</v>
      </c>
      <c r="BR138" s="1" t="s">
        <v>923</v>
      </c>
      <c r="BS138" s="1" t="s">
        <v>256</v>
      </c>
      <c r="BT138" s="1" t="s">
        <v>924</v>
      </c>
      <c r="BU138" s="1"/>
      <c r="BV138" s="1"/>
      <c r="BW138" s="1"/>
    </row>
    <row r="139" spans="1:75" x14ac:dyDescent="0.35">
      <c r="A139">
        <v>137</v>
      </c>
      <c r="B139" t="s">
        <v>255</v>
      </c>
      <c r="C139" s="1" t="s">
        <v>255</v>
      </c>
      <c r="D139" t="s">
        <v>264</v>
      </c>
      <c r="E139" s="1" t="s">
        <v>910</v>
      </c>
      <c r="F139" s="1" t="s">
        <v>925</v>
      </c>
      <c r="G139" s="1">
        <v>2658</v>
      </c>
      <c r="H139" s="139" t="s">
        <v>926</v>
      </c>
      <c r="I139" s="140">
        <v>1918</v>
      </c>
      <c r="J139" s="140" t="s">
        <v>522</v>
      </c>
      <c r="K139" s="140">
        <v>222</v>
      </c>
      <c r="L139" s="140">
        <v>928</v>
      </c>
      <c r="M139" s="140">
        <v>0</v>
      </c>
      <c r="N139" s="140">
        <v>0</v>
      </c>
      <c r="O139" s="140">
        <v>0</v>
      </c>
      <c r="P139" s="140">
        <v>0</v>
      </c>
      <c r="Q139" s="140">
        <v>68</v>
      </c>
      <c r="R139" s="140">
        <v>32</v>
      </c>
      <c r="S139" s="140">
        <v>0</v>
      </c>
      <c r="T139" s="140">
        <v>0</v>
      </c>
      <c r="U139" s="140">
        <v>0</v>
      </c>
      <c r="V139" s="140">
        <v>0</v>
      </c>
      <c r="W139" s="140">
        <v>0</v>
      </c>
      <c r="X139" s="140">
        <v>0</v>
      </c>
      <c r="Y139" s="140">
        <v>0</v>
      </c>
      <c r="Z139" s="140">
        <v>0</v>
      </c>
      <c r="AA139" s="140">
        <v>0</v>
      </c>
      <c r="AB139" s="140">
        <v>0</v>
      </c>
      <c r="AC139" s="140">
        <v>0</v>
      </c>
      <c r="AD139" s="140">
        <v>0</v>
      </c>
      <c r="AE139" s="140">
        <v>0</v>
      </c>
      <c r="AF139" s="140">
        <v>0</v>
      </c>
      <c r="AG139" s="140">
        <v>0</v>
      </c>
      <c r="AH139" s="140">
        <v>0</v>
      </c>
      <c r="AI139" s="140">
        <v>0</v>
      </c>
      <c r="AJ139" s="140">
        <v>0</v>
      </c>
      <c r="AK139" s="140">
        <v>0</v>
      </c>
      <c r="AL139" s="140">
        <v>0</v>
      </c>
      <c r="AM139" s="140">
        <v>0</v>
      </c>
      <c r="AN139" s="140">
        <v>0</v>
      </c>
      <c r="AO139" s="140">
        <v>0</v>
      </c>
      <c r="AP139" s="140">
        <v>0</v>
      </c>
      <c r="AQ139" s="140">
        <v>0</v>
      </c>
      <c r="AR139" s="140">
        <v>0</v>
      </c>
      <c r="AS139" s="140">
        <v>0</v>
      </c>
      <c r="AT139" s="140">
        <v>0</v>
      </c>
      <c r="AU139" s="140">
        <v>0</v>
      </c>
      <c r="AV139" s="140">
        <v>0</v>
      </c>
      <c r="AW139" s="140">
        <v>0</v>
      </c>
      <c r="AX139" s="140">
        <v>0</v>
      </c>
      <c r="AY139" s="140">
        <v>0</v>
      </c>
      <c r="AZ139" s="140">
        <v>0</v>
      </c>
      <c r="BA139" s="140">
        <v>0</v>
      </c>
      <c r="BB139" s="140">
        <v>0</v>
      </c>
      <c r="BC139" s="140">
        <v>0</v>
      </c>
      <c r="BD139" s="140">
        <v>0</v>
      </c>
      <c r="BE139" s="140">
        <v>0</v>
      </c>
      <c r="BF139" s="140">
        <v>0</v>
      </c>
      <c r="BG139" s="140">
        <v>1</v>
      </c>
      <c r="BH139" s="140">
        <v>0</v>
      </c>
      <c r="BI139" s="140">
        <v>0</v>
      </c>
      <c r="BJ139" s="140">
        <v>0</v>
      </c>
      <c r="BK139" s="140">
        <v>0</v>
      </c>
      <c r="BL139" s="140">
        <v>0</v>
      </c>
      <c r="BM139" s="140">
        <v>0</v>
      </c>
      <c r="BN139" s="140">
        <v>0</v>
      </c>
      <c r="BO139" s="140">
        <v>0</v>
      </c>
      <c r="BP139" s="141">
        <v>0</v>
      </c>
      <c r="BQ139" s="1" t="s">
        <v>927</v>
      </c>
      <c r="BR139" s="1" t="s">
        <v>928</v>
      </c>
      <c r="BS139" s="1" t="s">
        <v>256</v>
      </c>
      <c r="BT139" s="1" t="s">
        <v>929</v>
      </c>
      <c r="BU139" s="1"/>
      <c r="BV139" s="1"/>
      <c r="BW139" s="1"/>
    </row>
    <row r="140" spans="1:75" x14ac:dyDescent="0.35">
      <c r="A140">
        <v>138</v>
      </c>
      <c r="B140" s="1" t="s">
        <v>266</v>
      </c>
      <c r="C140" s="1" t="s">
        <v>266</v>
      </c>
      <c r="D140" t="s">
        <v>930</v>
      </c>
      <c r="E140" s="1" t="s">
        <v>265</v>
      </c>
      <c r="F140" s="1" t="s">
        <v>267</v>
      </c>
      <c r="G140" s="1"/>
      <c r="H140" s="139" t="s">
        <v>931</v>
      </c>
      <c r="I140" s="140">
        <v>1955</v>
      </c>
      <c r="J140" s="140" t="s">
        <v>897</v>
      </c>
      <c r="K140" s="140">
        <v>305</v>
      </c>
      <c r="L140" s="140">
        <v>1276</v>
      </c>
      <c r="M140" s="140">
        <v>0.9</v>
      </c>
      <c r="N140" s="140">
        <v>22.5</v>
      </c>
      <c r="O140" s="140">
        <v>38.6</v>
      </c>
      <c r="P140" s="140">
        <v>25.5</v>
      </c>
      <c r="Q140" s="140">
        <v>3.2</v>
      </c>
      <c r="R140" s="140">
        <v>0</v>
      </c>
      <c r="S140" s="140">
        <v>9.3000000000000007</v>
      </c>
      <c r="T140" s="140">
        <v>0</v>
      </c>
      <c r="U140" s="140">
        <v>0</v>
      </c>
      <c r="V140" s="140">
        <v>0</v>
      </c>
      <c r="W140" s="140">
        <v>0</v>
      </c>
      <c r="X140" s="140">
        <v>0</v>
      </c>
      <c r="Y140" s="140">
        <v>0</v>
      </c>
      <c r="Z140" s="140">
        <v>0.4</v>
      </c>
      <c r="AA140" s="140">
        <v>0</v>
      </c>
      <c r="AB140" s="140">
        <v>0</v>
      </c>
      <c r="AC140" s="140">
        <v>0</v>
      </c>
      <c r="AD140" s="140">
        <v>0.3</v>
      </c>
      <c r="AE140" s="140">
        <v>0.1</v>
      </c>
      <c r="AF140" s="140">
        <v>0</v>
      </c>
      <c r="AG140" s="140">
        <v>0.1</v>
      </c>
      <c r="AH140" s="140">
        <v>0</v>
      </c>
      <c r="AI140" s="140">
        <v>0.1</v>
      </c>
      <c r="AJ140" s="140">
        <v>0.4</v>
      </c>
      <c r="AK140" s="140">
        <v>0.4</v>
      </c>
      <c r="AL140" s="140">
        <v>0</v>
      </c>
      <c r="AM140" s="140">
        <v>0</v>
      </c>
      <c r="AN140" s="140">
        <v>0</v>
      </c>
      <c r="AO140" s="140">
        <v>0</v>
      </c>
      <c r="AP140" s="140">
        <v>0</v>
      </c>
      <c r="AQ140" s="140">
        <v>0</v>
      </c>
      <c r="AR140" s="140">
        <v>0</v>
      </c>
      <c r="AS140" s="140">
        <v>0</v>
      </c>
      <c r="AT140" s="140">
        <v>0</v>
      </c>
      <c r="AU140" s="140">
        <v>0</v>
      </c>
      <c r="AV140" s="140">
        <v>0.1</v>
      </c>
      <c r="AW140" s="140">
        <v>1.9</v>
      </c>
      <c r="AX140" s="140">
        <v>0</v>
      </c>
      <c r="AY140" s="140">
        <v>0.08</v>
      </c>
      <c r="AZ140" s="140">
        <v>44</v>
      </c>
      <c r="BA140" s="140">
        <v>47.8</v>
      </c>
      <c r="BB140" s="140">
        <v>26</v>
      </c>
      <c r="BC140" s="140">
        <v>0</v>
      </c>
      <c r="BD140" s="140">
        <v>0</v>
      </c>
      <c r="BE140" s="140">
        <v>0</v>
      </c>
      <c r="BF140" s="140">
        <v>340</v>
      </c>
      <c r="BG140" s="140">
        <v>3.7</v>
      </c>
      <c r="BH140" s="140">
        <v>3.5</v>
      </c>
      <c r="BI140" s="140">
        <v>140</v>
      </c>
      <c r="BJ140" s="140">
        <v>3500</v>
      </c>
      <c r="BK140" s="140">
        <v>400</v>
      </c>
      <c r="BL140" s="140">
        <v>40</v>
      </c>
      <c r="BM140" s="140">
        <v>0.1</v>
      </c>
      <c r="BN140" s="140">
        <v>0</v>
      </c>
      <c r="BO140" s="140">
        <v>0.3</v>
      </c>
      <c r="BP140" s="141">
        <v>0</v>
      </c>
      <c r="BQ140" s="1" t="s">
        <v>932</v>
      </c>
      <c r="BR140" s="1" t="s">
        <v>933</v>
      </c>
      <c r="BS140" s="1" t="s">
        <v>451</v>
      </c>
      <c r="BT140" s="1" t="s">
        <v>934</v>
      </c>
      <c r="BU140" s="97"/>
      <c r="BW140" s="145"/>
    </row>
    <row r="141" spans="1:75" x14ac:dyDescent="0.35">
      <c r="A141">
        <v>139</v>
      </c>
      <c r="B141" s="1" t="s">
        <v>266</v>
      </c>
      <c r="C141" s="1" t="s">
        <v>266</v>
      </c>
      <c r="D141" t="s">
        <v>268</v>
      </c>
      <c r="E141" s="1" t="s">
        <v>265</v>
      </c>
      <c r="F141" s="1" t="s">
        <v>268</v>
      </c>
      <c r="G141" s="1"/>
      <c r="H141" s="139" t="s">
        <v>931</v>
      </c>
      <c r="I141" s="140">
        <v>1955</v>
      </c>
      <c r="J141" s="140" t="s">
        <v>897</v>
      </c>
      <c r="K141" s="140">
        <v>305</v>
      </c>
      <c r="L141" s="140">
        <v>1276</v>
      </c>
      <c r="M141" s="140">
        <v>0.9</v>
      </c>
      <c r="N141" s="140">
        <v>22.5</v>
      </c>
      <c r="O141" s="140">
        <v>38.6</v>
      </c>
      <c r="P141" s="140">
        <v>25.5</v>
      </c>
      <c r="Q141" s="140">
        <v>3.2</v>
      </c>
      <c r="R141" s="140">
        <v>0</v>
      </c>
      <c r="S141" s="140">
        <v>9.3000000000000007</v>
      </c>
      <c r="T141" s="140">
        <v>0</v>
      </c>
      <c r="U141" s="140">
        <v>0</v>
      </c>
      <c r="V141" s="140">
        <v>0</v>
      </c>
      <c r="W141" s="140">
        <v>0</v>
      </c>
      <c r="X141" s="140">
        <v>0</v>
      </c>
      <c r="Y141" s="140">
        <v>0</v>
      </c>
      <c r="Z141" s="140">
        <v>0.4</v>
      </c>
      <c r="AA141" s="140">
        <v>0</v>
      </c>
      <c r="AB141" s="140">
        <v>0</v>
      </c>
      <c r="AC141" s="140">
        <v>0</v>
      </c>
      <c r="AD141" s="140">
        <v>0.3</v>
      </c>
      <c r="AE141" s="140">
        <v>0.1</v>
      </c>
      <c r="AF141" s="140">
        <v>0</v>
      </c>
      <c r="AG141" s="140">
        <v>0.1</v>
      </c>
      <c r="AH141" s="140">
        <v>0</v>
      </c>
      <c r="AI141" s="140">
        <v>0.1</v>
      </c>
      <c r="AJ141" s="140">
        <v>0.4</v>
      </c>
      <c r="AK141" s="140">
        <v>0.4</v>
      </c>
      <c r="AL141" s="140">
        <v>0</v>
      </c>
      <c r="AM141" s="140">
        <v>0</v>
      </c>
      <c r="AN141" s="140">
        <v>0</v>
      </c>
      <c r="AO141" s="140">
        <v>0</v>
      </c>
      <c r="AP141" s="140">
        <v>0</v>
      </c>
      <c r="AQ141" s="140">
        <v>0</v>
      </c>
      <c r="AR141" s="140">
        <v>0</v>
      </c>
      <c r="AS141" s="140">
        <v>0</v>
      </c>
      <c r="AT141" s="140">
        <v>0</v>
      </c>
      <c r="AU141" s="140">
        <v>0</v>
      </c>
      <c r="AV141" s="140">
        <v>0.1</v>
      </c>
      <c r="AW141" s="140">
        <v>1.9</v>
      </c>
      <c r="AX141" s="140">
        <v>0</v>
      </c>
      <c r="AY141" s="140">
        <v>0.08</v>
      </c>
      <c r="AZ141" s="140">
        <v>44</v>
      </c>
      <c r="BA141" s="140">
        <v>47.8</v>
      </c>
      <c r="BB141" s="140">
        <v>26</v>
      </c>
      <c r="BC141" s="140">
        <v>0</v>
      </c>
      <c r="BD141" s="140">
        <v>0</v>
      </c>
      <c r="BE141" s="140">
        <v>0</v>
      </c>
      <c r="BF141" s="140">
        <v>340</v>
      </c>
      <c r="BG141" s="140">
        <v>3.7</v>
      </c>
      <c r="BH141" s="140">
        <v>3.5</v>
      </c>
      <c r="BI141" s="140">
        <v>140</v>
      </c>
      <c r="BJ141" s="140">
        <v>3500</v>
      </c>
      <c r="BK141" s="140">
        <v>400</v>
      </c>
      <c r="BL141" s="140">
        <v>40</v>
      </c>
      <c r="BM141" s="140">
        <v>0.1</v>
      </c>
      <c r="BN141" s="140">
        <v>0</v>
      </c>
      <c r="BO141" s="140">
        <v>0.3</v>
      </c>
      <c r="BP141" s="141">
        <v>0</v>
      </c>
      <c r="BQ141" s="1" t="s">
        <v>935</v>
      </c>
      <c r="BR141" s="1" t="s">
        <v>936</v>
      </c>
      <c r="BS141" s="1" t="s">
        <v>451</v>
      </c>
      <c r="BT141" s="1" t="s">
        <v>934</v>
      </c>
      <c r="BU141" s="97"/>
      <c r="BW141" s="145"/>
    </row>
    <row r="142" spans="1:75" x14ac:dyDescent="0.35">
      <c r="A142">
        <v>140</v>
      </c>
      <c r="B142" s="1" t="s">
        <v>266</v>
      </c>
      <c r="C142" s="1" t="s">
        <v>266</v>
      </c>
      <c r="D142" t="s">
        <v>269</v>
      </c>
      <c r="E142" s="1" t="s">
        <v>265</v>
      </c>
      <c r="F142" s="1" t="s">
        <v>937</v>
      </c>
      <c r="G142" s="1"/>
      <c r="H142" s="142" t="s">
        <v>938</v>
      </c>
      <c r="I142" s="143">
        <v>7054</v>
      </c>
      <c r="J142" s="143" t="s">
        <v>897</v>
      </c>
      <c r="K142" s="143">
        <v>368</v>
      </c>
      <c r="L142" s="143">
        <v>1539</v>
      </c>
      <c r="M142" s="143">
        <v>14.4</v>
      </c>
      <c r="N142" s="143">
        <v>21.2</v>
      </c>
      <c r="O142" s="143">
        <v>24.8</v>
      </c>
      <c r="P142" s="143">
        <v>27.9</v>
      </c>
      <c r="Q142" s="143">
        <v>4.0999999999999996</v>
      </c>
      <c r="R142" s="143">
        <v>0</v>
      </c>
      <c r="S142" s="143">
        <v>7.6</v>
      </c>
      <c r="T142" s="143">
        <v>0.6</v>
      </c>
      <c r="U142" s="143">
        <v>0.2</v>
      </c>
      <c r="V142" s="143">
        <v>0.3</v>
      </c>
      <c r="W142" s="143">
        <v>0</v>
      </c>
      <c r="X142" s="143">
        <v>0</v>
      </c>
      <c r="Y142" s="143">
        <v>0</v>
      </c>
      <c r="Z142" s="143">
        <v>7.3</v>
      </c>
      <c r="AA142" s="143">
        <v>0</v>
      </c>
      <c r="AB142" s="143">
        <v>0</v>
      </c>
      <c r="AC142" s="143">
        <v>0</v>
      </c>
      <c r="AD142" s="143">
        <v>3.4</v>
      </c>
      <c r="AE142" s="143">
        <v>3.8</v>
      </c>
      <c r="AF142" s="143">
        <v>0.1</v>
      </c>
      <c r="AG142" s="143">
        <v>3.8</v>
      </c>
      <c r="AH142" s="143">
        <v>0</v>
      </c>
      <c r="AI142" s="143">
        <v>3.7</v>
      </c>
      <c r="AJ142" s="143">
        <v>0.4</v>
      </c>
      <c r="AK142" s="143">
        <v>0.4</v>
      </c>
      <c r="AL142" s="143">
        <v>0</v>
      </c>
      <c r="AM142" s="143">
        <v>0</v>
      </c>
      <c r="AN142" s="143">
        <v>0</v>
      </c>
      <c r="AO142" s="143">
        <v>0</v>
      </c>
      <c r="AP142" s="143">
        <v>0</v>
      </c>
      <c r="AQ142" s="143">
        <v>0</v>
      </c>
      <c r="AR142" s="143">
        <v>1.2</v>
      </c>
      <c r="AS142" s="143">
        <v>0</v>
      </c>
      <c r="AT142" s="143">
        <v>13</v>
      </c>
      <c r="AU142" s="143">
        <v>0.32</v>
      </c>
      <c r="AV142" s="143">
        <v>0.4</v>
      </c>
      <c r="AW142" s="143">
        <v>0.7</v>
      </c>
      <c r="AX142" s="143">
        <v>0.11</v>
      </c>
      <c r="AY142" s="143">
        <v>0.21</v>
      </c>
      <c r="AZ142" s="143">
        <v>6.9</v>
      </c>
      <c r="BA142" s="143">
        <v>10.4</v>
      </c>
      <c r="BB142" s="143">
        <v>0.02</v>
      </c>
      <c r="BC142" s="143">
        <v>8</v>
      </c>
      <c r="BD142" s="143">
        <v>0</v>
      </c>
      <c r="BE142" s="143">
        <v>1</v>
      </c>
      <c r="BF142" s="143">
        <v>840</v>
      </c>
      <c r="BG142" s="143">
        <v>4.0999999999999996</v>
      </c>
      <c r="BH142" s="143">
        <v>16</v>
      </c>
      <c r="BI142" s="143">
        <v>150</v>
      </c>
      <c r="BJ142" s="143">
        <v>2550</v>
      </c>
      <c r="BK142" s="143">
        <v>510</v>
      </c>
      <c r="BL142" s="143">
        <v>260</v>
      </c>
      <c r="BM142" s="143">
        <v>0.6</v>
      </c>
      <c r="BN142" s="143">
        <v>12.3</v>
      </c>
      <c r="BO142" s="143">
        <v>8.1999999999999993</v>
      </c>
      <c r="BP142" s="144">
        <v>0</v>
      </c>
      <c r="BQ142" s="1" t="s">
        <v>939</v>
      </c>
      <c r="BR142" s="1" t="s">
        <v>269</v>
      </c>
      <c r="BS142" s="1" t="s">
        <v>451</v>
      </c>
      <c r="BT142" s="1" t="s">
        <v>940</v>
      </c>
      <c r="BU142" s="97" t="s">
        <v>941</v>
      </c>
      <c r="BW142" s="145"/>
    </row>
    <row r="143" spans="1:75" x14ac:dyDescent="0.35">
      <c r="A143">
        <v>141</v>
      </c>
      <c r="B143" s="1" t="s">
        <v>266</v>
      </c>
      <c r="C143" s="1" t="s">
        <v>266</v>
      </c>
      <c r="D143" t="s">
        <v>942</v>
      </c>
      <c r="E143" s="1" t="s">
        <v>265</v>
      </c>
      <c r="F143" s="1" t="s">
        <v>943</v>
      </c>
      <c r="G143" s="1"/>
      <c r="H143" s="139" t="s">
        <v>944</v>
      </c>
      <c r="I143" s="140">
        <v>2055</v>
      </c>
      <c r="J143" s="140" t="s">
        <v>945</v>
      </c>
      <c r="K143" s="140">
        <v>535</v>
      </c>
      <c r="L143" s="140">
        <v>2240</v>
      </c>
      <c r="M143" s="140">
        <v>30.8</v>
      </c>
      <c r="N143" s="140">
        <v>5.2</v>
      </c>
      <c r="O143" s="140">
        <v>58.1</v>
      </c>
      <c r="P143" s="140">
        <v>3</v>
      </c>
      <c r="Q143" s="140">
        <v>1.1000000000000001</v>
      </c>
      <c r="R143" s="140">
        <v>0</v>
      </c>
      <c r="S143" s="140">
        <v>1.8</v>
      </c>
      <c r="T143" s="140">
        <v>56.2</v>
      </c>
      <c r="U143" s="140">
        <v>0</v>
      </c>
      <c r="V143" s="140">
        <v>56.2</v>
      </c>
      <c r="W143" s="140">
        <v>45</v>
      </c>
      <c r="X143" s="140">
        <v>45</v>
      </c>
      <c r="Y143" s="140">
        <v>0</v>
      </c>
      <c r="Z143" s="140">
        <v>19.5</v>
      </c>
      <c r="AA143" s="140">
        <v>0.4</v>
      </c>
      <c r="AB143" s="140">
        <v>0.2</v>
      </c>
      <c r="AC143" s="140">
        <v>0.5</v>
      </c>
      <c r="AD143" s="140">
        <v>7.7</v>
      </c>
      <c r="AE143" s="140">
        <v>10.3</v>
      </c>
      <c r="AF143" s="140">
        <v>0.3</v>
      </c>
      <c r="AG143" s="140">
        <v>9</v>
      </c>
      <c r="AH143" s="140">
        <v>0.1</v>
      </c>
      <c r="AI143" s="140">
        <v>8.9</v>
      </c>
      <c r="AJ143" s="140">
        <v>0.8</v>
      </c>
      <c r="AK143" s="140">
        <v>0.8</v>
      </c>
      <c r="AL143" s="140">
        <v>0.1</v>
      </c>
      <c r="AM143" s="140">
        <v>0</v>
      </c>
      <c r="AN143" s="140">
        <v>0</v>
      </c>
      <c r="AO143" s="140">
        <v>0</v>
      </c>
      <c r="AP143" s="140">
        <v>0</v>
      </c>
      <c r="AQ143" s="140">
        <v>19.100000000000001</v>
      </c>
      <c r="AR143" s="140">
        <v>60.2</v>
      </c>
      <c r="AS143" s="140">
        <v>57.4</v>
      </c>
      <c r="AT143" s="140">
        <v>31</v>
      </c>
      <c r="AU143" s="140">
        <v>1.63</v>
      </c>
      <c r="AV143" s="140">
        <v>0.6</v>
      </c>
      <c r="AW143" s="140">
        <v>7.6</v>
      </c>
      <c r="AX143" s="140">
        <v>0.08</v>
      </c>
      <c r="AY143" s="140">
        <v>0.35</v>
      </c>
      <c r="AZ143" s="140">
        <v>0.45</v>
      </c>
      <c r="BA143" s="140">
        <v>1.3</v>
      </c>
      <c r="BB143" s="140">
        <v>0.16</v>
      </c>
      <c r="BC143" s="140">
        <v>13.5</v>
      </c>
      <c r="BD143" s="140">
        <v>0.44</v>
      </c>
      <c r="BE143" s="140">
        <v>0.6</v>
      </c>
      <c r="BF143" s="140">
        <v>230</v>
      </c>
      <c r="BG143" s="140">
        <v>3.1</v>
      </c>
      <c r="BH143" s="140">
        <v>4.5</v>
      </c>
      <c r="BI143" s="140">
        <v>190</v>
      </c>
      <c r="BJ143" s="140">
        <v>520</v>
      </c>
      <c r="BK143" s="140">
        <v>64</v>
      </c>
      <c r="BL143" s="140">
        <v>98</v>
      </c>
      <c r="BM143" s="140">
        <v>0.2</v>
      </c>
      <c r="BN143" s="140">
        <v>0</v>
      </c>
      <c r="BO143" s="140">
        <v>1</v>
      </c>
      <c r="BP143" s="141">
        <v>0</v>
      </c>
      <c r="BQ143" s="1" t="s">
        <v>946</v>
      </c>
      <c r="BR143" s="1" t="s">
        <v>947</v>
      </c>
      <c r="BS143" s="1" t="s">
        <v>900</v>
      </c>
      <c r="BT143" s="1" t="s">
        <v>948</v>
      </c>
      <c r="BU143" s="97"/>
      <c r="BW143" s="145"/>
    </row>
    <row r="144" spans="1:75" x14ac:dyDescent="0.35">
      <c r="A144">
        <v>142</v>
      </c>
      <c r="B144" s="1" t="s">
        <v>266</v>
      </c>
      <c r="C144" s="1" t="s">
        <v>266</v>
      </c>
      <c r="D144" t="s">
        <v>949</v>
      </c>
      <c r="E144" s="1" t="s">
        <v>265</v>
      </c>
      <c r="F144" s="1" t="s">
        <v>271</v>
      </c>
      <c r="G144" s="1"/>
      <c r="H144" s="142" t="s">
        <v>950</v>
      </c>
      <c r="I144" s="143">
        <v>1863</v>
      </c>
      <c r="J144" s="143" t="s">
        <v>945</v>
      </c>
      <c r="K144" s="143">
        <v>350</v>
      </c>
      <c r="L144" s="143">
        <v>1466</v>
      </c>
      <c r="M144" s="143">
        <v>0</v>
      </c>
      <c r="N144" s="143">
        <v>4.7</v>
      </c>
      <c r="O144" s="143">
        <v>81.3</v>
      </c>
      <c r="P144" s="143">
        <v>0.6</v>
      </c>
      <c r="Q144" s="143">
        <v>13.5</v>
      </c>
      <c r="R144" s="143">
        <v>0</v>
      </c>
      <c r="S144" s="143">
        <v>0</v>
      </c>
      <c r="T144" s="143">
        <v>54.9</v>
      </c>
      <c r="U144" s="143">
        <v>10.9</v>
      </c>
      <c r="V144" s="143">
        <v>44.1</v>
      </c>
      <c r="W144" s="143">
        <v>53</v>
      </c>
      <c r="X144" s="143">
        <v>55</v>
      </c>
      <c r="Y144" s="143">
        <v>0</v>
      </c>
      <c r="Z144" s="143">
        <v>0</v>
      </c>
      <c r="AA144" s="143">
        <v>0</v>
      </c>
      <c r="AB144" s="143">
        <v>0</v>
      </c>
      <c r="AC144" s="143">
        <v>0</v>
      </c>
      <c r="AD144" s="143">
        <v>0</v>
      </c>
      <c r="AE144" s="143">
        <v>0</v>
      </c>
      <c r="AF144" s="143">
        <v>0</v>
      </c>
      <c r="AG144" s="143">
        <v>0</v>
      </c>
      <c r="AH144" s="143">
        <v>0</v>
      </c>
      <c r="AI144" s="143">
        <v>0</v>
      </c>
      <c r="AJ144" s="143">
        <v>0</v>
      </c>
      <c r="AK144" s="143">
        <v>0</v>
      </c>
      <c r="AL144" s="143">
        <v>0</v>
      </c>
      <c r="AM144" s="143">
        <v>0</v>
      </c>
      <c r="AN144" s="143">
        <v>0</v>
      </c>
      <c r="AO144" s="143">
        <v>0</v>
      </c>
      <c r="AP144" s="143">
        <v>0</v>
      </c>
      <c r="AQ144" s="143">
        <v>0</v>
      </c>
      <c r="AR144" s="143">
        <v>0</v>
      </c>
      <c r="AS144" s="143">
        <v>0</v>
      </c>
      <c r="AT144" s="143">
        <v>0</v>
      </c>
      <c r="AU144" s="143">
        <v>0</v>
      </c>
      <c r="AV144" s="143">
        <v>0.1</v>
      </c>
      <c r="AW144" s="143">
        <v>0</v>
      </c>
      <c r="AX144" s="143">
        <v>0</v>
      </c>
      <c r="AY144" s="143">
        <v>0</v>
      </c>
      <c r="AZ144" s="143">
        <v>0</v>
      </c>
      <c r="BA144" s="143">
        <v>0.8</v>
      </c>
      <c r="BB144" s="143">
        <v>0</v>
      </c>
      <c r="BC144" s="143">
        <v>0</v>
      </c>
      <c r="BD144" s="143">
        <v>0</v>
      </c>
      <c r="BE144" s="143">
        <v>0</v>
      </c>
      <c r="BF144" s="143">
        <v>6</v>
      </c>
      <c r="BG144" s="143">
        <v>0</v>
      </c>
      <c r="BH144" s="143">
        <v>0</v>
      </c>
      <c r="BI144" s="143">
        <v>14</v>
      </c>
      <c r="BJ144" s="143">
        <v>0</v>
      </c>
      <c r="BK144" s="143">
        <v>0</v>
      </c>
      <c r="BL144" s="143">
        <v>34</v>
      </c>
      <c r="BM144" s="143">
        <v>0.1</v>
      </c>
      <c r="BN144" s="143">
        <v>0</v>
      </c>
      <c r="BO144" s="143">
        <v>0</v>
      </c>
      <c r="BP144" s="144">
        <v>0</v>
      </c>
      <c r="BQ144" s="1" t="s">
        <v>951</v>
      </c>
      <c r="BR144" s="1" t="s">
        <v>952</v>
      </c>
      <c r="BS144" s="1" t="s">
        <v>900</v>
      </c>
      <c r="BT144" s="1" t="s">
        <v>953</v>
      </c>
      <c r="BU144" s="97" t="s">
        <v>954</v>
      </c>
      <c r="BW144" s="145"/>
    </row>
    <row r="145" spans="1:79" x14ac:dyDescent="0.35">
      <c r="A145">
        <v>143</v>
      </c>
      <c r="B145" s="1" t="s">
        <v>266</v>
      </c>
      <c r="C145" s="1" t="s">
        <v>266</v>
      </c>
      <c r="D145" t="s">
        <v>955</v>
      </c>
      <c r="E145" s="1" t="s">
        <v>265</v>
      </c>
      <c r="F145" s="1" t="s">
        <v>272</v>
      </c>
      <c r="G145" s="1">
        <v>2635</v>
      </c>
      <c r="H145" s="139" t="s">
        <v>956</v>
      </c>
      <c r="I145" s="140">
        <v>1960</v>
      </c>
      <c r="J145" s="140" t="s">
        <v>522</v>
      </c>
      <c r="K145" s="140">
        <v>309</v>
      </c>
      <c r="L145" s="140">
        <v>1294</v>
      </c>
      <c r="M145" s="140">
        <v>0.4</v>
      </c>
      <c r="N145" s="140">
        <v>11.7</v>
      </c>
      <c r="O145" s="140">
        <v>61.8</v>
      </c>
      <c r="P145" s="140">
        <v>3.7</v>
      </c>
      <c r="Q145" s="140">
        <v>5.3</v>
      </c>
      <c r="R145" s="140">
        <v>0</v>
      </c>
      <c r="S145" s="140">
        <v>17.100000000000001</v>
      </c>
      <c r="T145" s="140">
        <v>0</v>
      </c>
      <c r="U145" s="140">
        <v>0</v>
      </c>
      <c r="V145" s="140">
        <v>0</v>
      </c>
      <c r="W145" s="140">
        <v>0</v>
      </c>
      <c r="X145" s="140">
        <v>0</v>
      </c>
      <c r="Y145" s="140">
        <v>0</v>
      </c>
      <c r="Z145" s="140">
        <v>0</v>
      </c>
      <c r="AA145" s="140">
        <v>0</v>
      </c>
      <c r="AB145" s="140">
        <v>0</v>
      </c>
      <c r="AC145" s="140">
        <v>0</v>
      </c>
      <c r="AD145" s="140">
        <v>0</v>
      </c>
      <c r="AE145" s="140">
        <v>0</v>
      </c>
      <c r="AF145" s="140">
        <v>0</v>
      </c>
      <c r="AG145" s="140">
        <v>0</v>
      </c>
      <c r="AH145" s="140">
        <v>0</v>
      </c>
      <c r="AI145" s="140">
        <v>0</v>
      </c>
      <c r="AJ145" s="140">
        <v>0.1</v>
      </c>
      <c r="AK145" s="140">
        <v>0</v>
      </c>
      <c r="AL145" s="140">
        <v>0.1</v>
      </c>
      <c r="AM145" s="140">
        <v>0</v>
      </c>
      <c r="AN145" s="140">
        <v>0</v>
      </c>
      <c r="AO145" s="140">
        <v>0</v>
      </c>
      <c r="AP145" s="140">
        <v>0</v>
      </c>
      <c r="AQ145" s="140">
        <v>0</v>
      </c>
      <c r="AR145" s="140">
        <v>0</v>
      </c>
      <c r="AS145" s="140">
        <v>0</v>
      </c>
      <c r="AT145" s="140">
        <v>0</v>
      </c>
      <c r="AU145" s="140">
        <v>0</v>
      </c>
      <c r="AV145" s="140">
        <v>0</v>
      </c>
      <c r="AW145" s="140">
        <v>0</v>
      </c>
      <c r="AX145" s="140">
        <v>0.05</v>
      </c>
      <c r="AY145" s="140">
        <v>0.69</v>
      </c>
      <c r="AZ145" s="140">
        <v>12.6</v>
      </c>
      <c r="BA145" s="140">
        <v>14.55</v>
      </c>
      <c r="BB145" s="140">
        <v>0.73</v>
      </c>
      <c r="BC145" s="140">
        <v>10.3</v>
      </c>
      <c r="BD145" s="140">
        <v>0</v>
      </c>
      <c r="BE145" s="140">
        <v>0</v>
      </c>
      <c r="BF145" s="140">
        <v>442</v>
      </c>
      <c r="BG145" s="140">
        <v>0</v>
      </c>
      <c r="BH145" s="140">
        <v>4</v>
      </c>
      <c r="BI145" s="140">
        <v>55</v>
      </c>
      <c r="BJ145" s="140">
        <v>6596</v>
      </c>
      <c r="BK145" s="140">
        <v>363</v>
      </c>
      <c r="BL145" s="140">
        <v>130</v>
      </c>
      <c r="BM145" s="140">
        <v>0.3</v>
      </c>
      <c r="BN145" s="140">
        <v>0</v>
      </c>
      <c r="BO145" s="140">
        <v>3.2</v>
      </c>
      <c r="BP145" s="141">
        <v>0</v>
      </c>
      <c r="BQ145" s="1" t="s">
        <v>957</v>
      </c>
      <c r="BR145" s="1" t="s">
        <v>958</v>
      </c>
      <c r="BS145" s="1" t="s">
        <v>451</v>
      </c>
      <c r="BT145" s="1" t="s">
        <v>959</v>
      </c>
      <c r="BU145" s="97"/>
      <c r="BW145" s="145"/>
    </row>
    <row r="146" spans="1:79" s="209" customFormat="1" x14ac:dyDescent="0.35">
      <c r="A146" s="209">
        <v>144</v>
      </c>
      <c r="B146" s="209" t="s">
        <v>803</v>
      </c>
      <c r="C146" s="207" t="s">
        <v>273</v>
      </c>
      <c r="D146" s="209" t="s">
        <v>276</v>
      </c>
      <c r="E146" s="207" t="s">
        <v>274</v>
      </c>
      <c r="F146" s="207" t="s">
        <v>960</v>
      </c>
      <c r="G146" s="207">
        <v>2640</v>
      </c>
      <c r="H146" s="207" t="s">
        <v>961</v>
      </c>
      <c r="I146" s="207"/>
      <c r="J146" s="207"/>
      <c r="K146" s="207">
        <v>0</v>
      </c>
      <c r="L146" s="207">
        <v>0</v>
      </c>
      <c r="M146" s="207">
        <v>0</v>
      </c>
      <c r="N146" s="207">
        <v>0</v>
      </c>
      <c r="O146" s="207">
        <v>0</v>
      </c>
      <c r="P146" s="207">
        <v>0</v>
      </c>
      <c r="Q146" s="207">
        <v>0</v>
      </c>
      <c r="R146" s="207">
        <v>0</v>
      </c>
      <c r="S146" s="207">
        <v>0</v>
      </c>
      <c r="T146" s="207">
        <v>0</v>
      </c>
      <c r="U146" s="207">
        <v>0</v>
      </c>
      <c r="V146" s="207">
        <v>0</v>
      </c>
      <c r="W146" s="207">
        <v>0</v>
      </c>
      <c r="X146" s="207">
        <v>0</v>
      </c>
      <c r="Y146" s="207">
        <v>0</v>
      </c>
      <c r="Z146" s="207">
        <v>0</v>
      </c>
      <c r="AA146" s="207">
        <v>0</v>
      </c>
      <c r="AB146" s="207">
        <v>0</v>
      </c>
      <c r="AC146" s="207">
        <v>0</v>
      </c>
      <c r="AD146" s="207">
        <v>0</v>
      </c>
      <c r="AE146" s="207">
        <v>0</v>
      </c>
      <c r="AF146" s="207">
        <v>0</v>
      </c>
      <c r="AG146" s="207">
        <v>0</v>
      </c>
      <c r="AH146" s="207">
        <v>0</v>
      </c>
      <c r="AI146" s="207">
        <v>0</v>
      </c>
      <c r="AJ146" s="207">
        <v>0</v>
      </c>
      <c r="AK146" s="207">
        <v>0</v>
      </c>
      <c r="AL146" s="207">
        <v>0</v>
      </c>
      <c r="AM146" s="207">
        <v>0</v>
      </c>
      <c r="AN146" s="207">
        <v>0</v>
      </c>
      <c r="AO146" s="207">
        <v>0</v>
      </c>
      <c r="AP146" s="207">
        <v>0</v>
      </c>
      <c r="AQ146" s="207">
        <v>0</v>
      </c>
      <c r="AR146" s="207">
        <v>0</v>
      </c>
      <c r="AS146" s="207">
        <v>0</v>
      </c>
      <c r="AT146" s="207">
        <v>0</v>
      </c>
      <c r="AU146" s="207">
        <v>0</v>
      </c>
      <c r="AV146" s="207">
        <v>0</v>
      </c>
      <c r="AW146" s="207">
        <v>0</v>
      </c>
      <c r="AX146" s="207">
        <v>0</v>
      </c>
      <c r="AY146" s="207">
        <v>0</v>
      </c>
      <c r="AZ146" s="207">
        <v>0</v>
      </c>
      <c r="BA146" s="207">
        <v>0</v>
      </c>
      <c r="BB146" s="207">
        <v>0</v>
      </c>
      <c r="BC146" s="207">
        <v>0</v>
      </c>
      <c r="BD146" s="207">
        <v>0</v>
      </c>
      <c r="BE146" s="207">
        <v>0</v>
      </c>
      <c r="BF146" s="207">
        <v>0</v>
      </c>
      <c r="BG146" s="207">
        <v>0</v>
      </c>
      <c r="BH146" s="207">
        <v>0</v>
      </c>
      <c r="BI146" s="207">
        <v>0</v>
      </c>
      <c r="BJ146" s="207">
        <v>0</v>
      </c>
      <c r="BK146" s="207">
        <v>0</v>
      </c>
      <c r="BL146" s="207">
        <v>0</v>
      </c>
      <c r="BM146" s="207">
        <v>0</v>
      </c>
      <c r="BN146" s="207">
        <v>0</v>
      </c>
      <c r="BO146" s="207">
        <v>0</v>
      </c>
      <c r="BP146" s="207">
        <v>0</v>
      </c>
      <c r="BQ146" s="207" t="s">
        <v>962</v>
      </c>
      <c r="BR146" s="207" t="s">
        <v>963</v>
      </c>
      <c r="BS146" s="207" t="s">
        <v>964</v>
      </c>
      <c r="BT146" s="207" t="s">
        <v>274</v>
      </c>
      <c r="BU146" s="207"/>
      <c r="BV146" s="210"/>
      <c r="BW146" s="211"/>
    </row>
    <row r="147" spans="1:79" s="209" customFormat="1" x14ac:dyDescent="0.35">
      <c r="A147" s="209">
        <v>145</v>
      </c>
      <c r="B147" s="209" t="s">
        <v>803</v>
      </c>
      <c r="C147" s="207" t="s">
        <v>273</v>
      </c>
      <c r="D147" s="209" t="s">
        <v>277</v>
      </c>
      <c r="E147" s="207" t="s">
        <v>274</v>
      </c>
      <c r="F147" s="207" t="s">
        <v>965</v>
      </c>
      <c r="G147" s="207">
        <v>2641</v>
      </c>
      <c r="H147" s="207" t="s">
        <v>961</v>
      </c>
      <c r="I147" s="207"/>
      <c r="J147" s="207"/>
      <c r="K147" s="207">
        <v>0</v>
      </c>
      <c r="L147" s="207">
        <v>0</v>
      </c>
      <c r="M147" s="207">
        <v>0</v>
      </c>
      <c r="N147" s="207">
        <v>0</v>
      </c>
      <c r="O147" s="207">
        <v>0</v>
      </c>
      <c r="P147" s="207">
        <v>0</v>
      </c>
      <c r="Q147" s="207">
        <v>0</v>
      </c>
      <c r="R147" s="207">
        <v>0</v>
      </c>
      <c r="S147" s="207">
        <v>0</v>
      </c>
      <c r="T147" s="207">
        <v>0</v>
      </c>
      <c r="U147" s="207">
        <v>0</v>
      </c>
      <c r="V147" s="207">
        <v>0</v>
      </c>
      <c r="W147" s="207">
        <v>0</v>
      </c>
      <c r="X147" s="207">
        <v>0</v>
      </c>
      <c r="Y147" s="207">
        <v>0</v>
      </c>
      <c r="Z147" s="207">
        <v>0</v>
      </c>
      <c r="AA147" s="207">
        <v>0</v>
      </c>
      <c r="AB147" s="207">
        <v>0</v>
      </c>
      <c r="AC147" s="207">
        <v>0</v>
      </c>
      <c r="AD147" s="207">
        <v>0</v>
      </c>
      <c r="AE147" s="207">
        <v>0</v>
      </c>
      <c r="AF147" s="207">
        <v>0</v>
      </c>
      <c r="AG147" s="207">
        <v>0</v>
      </c>
      <c r="AH147" s="207">
        <v>0</v>
      </c>
      <c r="AI147" s="207">
        <v>0</v>
      </c>
      <c r="AJ147" s="207">
        <v>0</v>
      </c>
      <c r="AK147" s="207">
        <v>0</v>
      </c>
      <c r="AL147" s="207">
        <v>0</v>
      </c>
      <c r="AM147" s="207">
        <v>0</v>
      </c>
      <c r="AN147" s="207">
        <v>0</v>
      </c>
      <c r="AO147" s="207">
        <v>0</v>
      </c>
      <c r="AP147" s="207">
        <v>0</v>
      </c>
      <c r="AQ147" s="207">
        <v>0</v>
      </c>
      <c r="AR147" s="207">
        <v>0</v>
      </c>
      <c r="AS147" s="207">
        <v>0</v>
      </c>
      <c r="AT147" s="207">
        <v>0</v>
      </c>
      <c r="AU147" s="207">
        <v>0</v>
      </c>
      <c r="AV147" s="207">
        <v>0</v>
      </c>
      <c r="AW147" s="207">
        <v>0</v>
      </c>
      <c r="AX147" s="207">
        <v>0</v>
      </c>
      <c r="AY147" s="207">
        <v>0</v>
      </c>
      <c r="AZ147" s="207">
        <v>0</v>
      </c>
      <c r="BA147" s="207">
        <v>0</v>
      </c>
      <c r="BB147" s="207">
        <v>0</v>
      </c>
      <c r="BC147" s="207">
        <v>0</v>
      </c>
      <c r="BD147" s="207">
        <v>0</v>
      </c>
      <c r="BE147" s="207">
        <v>0</v>
      </c>
      <c r="BF147" s="207">
        <v>0</v>
      </c>
      <c r="BG147" s="207">
        <v>0</v>
      </c>
      <c r="BH147" s="207">
        <v>0</v>
      </c>
      <c r="BI147" s="207">
        <v>0</v>
      </c>
      <c r="BJ147" s="207">
        <v>0</v>
      </c>
      <c r="BK147" s="207">
        <v>0</v>
      </c>
      <c r="BL147" s="207">
        <v>0</v>
      </c>
      <c r="BM147" s="207">
        <v>0</v>
      </c>
      <c r="BN147" s="207">
        <v>0</v>
      </c>
      <c r="BO147" s="207">
        <v>0</v>
      </c>
      <c r="BP147" s="207">
        <v>0</v>
      </c>
      <c r="BQ147" s="207" t="s">
        <v>966</v>
      </c>
      <c r="BR147" s="207" t="s">
        <v>967</v>
      </c>
      <c r="BS147" s="207" t="s">
        <v>964</v>
      </c>
      <c r="BT147" s="207" t="s">
        <v>274</v>
      </c>
      <c r="BU147" s="207"/>
      <c r="BV147" s="210"/>
      <c r="BW147" s="211"/>
    </row>
    <row r="148" spans="1:79" s="209" customFormat="1" x14ac:dyDescent="0.35">
      <c r="A148" s="209">
        <v>146</v>
      </c>
      <c r="B148" s="209" t="s">
        <v>803</v>
      </c>
      <c r="C148" s="207" t="s">
        <v>273</v>
      </c>
      <c r="D148" s="209" t="s">
        <v>278</v>
      </c>
      <c r="E148" s="207" t="s">
        <v>274</v>
      </c>
      <c r="F148" s="207" t="s">
        <v>968</v>
      </c>
      <c r="G148" s="207">
        <v>2642</v>
      </c>
      <c r="H148" s="207" t="s">
        <v>961</v>
      </c>
      <c r="I148" s="207"/>
      <c r="J148" s="207"/>
      <c r="K148" s="207">
        <v>0</v>
      </c>
      <c r="L148" s="207">
        <v>0</v>
      </c>
      <c r="M148" s="207">
        <v>0</v>
      </c>
      <c r="N148" s="207">
        <v>0</v>
      </c>
      <c r="O148" s="207">
        <v>0</v>
      </c>
      <c r="P148" s="207">
        <v>0</v>
      </c>
      <c r="Q148" s="207">
        <v>0</v>
      </c>
      <c r="R148" s="207">
        <v>0</v>
      </c>
      <c r="S148" s="207">
        <v>0</v>
      </c>
      <c r="T148" s="207">
        <v>0</v>
      </c>
      <c r="U148" s="207">
        <v>0</v>
      </c>
      <c r="V148" s="207">
        <v>0</v>
      </c>
      <c r="W148" s="207">
        <v>0</v>
      </c>
      <c r="X148" s="207">
        <v>0</v>
      </c>
      <c r="Y148" s="207">
        <v>0</v>
      </c>
      <c r="Z148" s="207">
        <v>0</v>
      </c>
      <c r="AA148" s="207">
        <v>0</v>
      </c>
      <c r="AB148" s="207">
        <v>0</v>
      </c>
      <c r="AC148" s="207">
        <v>0</v>
      </c>
      <c r="AD148" s="207">
        <v>0</v>
      </c>
      <c r="AE148" s="207">
        <v>0</v>
      </c>
      <c r="AF148" s="207">
        <v>0</v>
      </c>
      <c r="AG148" s="207">
        <v>0</v>
      </c>
      <c r="AH148" s="207">
        <v>0</v>
      </c>
      <c r="AI148" s="207">
        <v>0</v>
      </c>
      <c r="AJ148" s="207">
        <v>0</v>
      </c>
      <c r="AK148" s="207">
        <v>0</v>
      </c>
      <c r="AL148" s="207">
        <v>0</v>
      </c>
      <c r="AM148" s="207">
        <v>0</v>
      </c>
      <c r="AN148" s="207">
        <v>0</v>
      </c>
      <c r="AO148" s="207">
        <v>0</v>
      </c>
      <c r="AP148" s="207">
        <v>0</v>
      </c>
      <c r="AQ148" s="207">
        <v>0</v>
      </c>
      <c r="AR148" s="207">
        <v>0</v>
      </c>
      <c r="AS148" s="207">
        <v>0</v>
      </c>
      <c r="AT148" s="207">
        <v>0</v>
      </c>
      <c r="AU148" s="207">
        <v>0</v>
      </c>
      <c r="AV148" s="207">
        <v>0</v>
      </c>
      <c r="AW148" s="207">
        <v>0</v>
      </c>
      <c r="AX148" s="207">
        <v>0</v>
      </c>
      <c r="AY148" s="207">
        <v>0</v>
      </c>
      <c r="AZ148" s="207">
        <v>0</v>
      </c>
      <c r="BA148" s="207">
        <v>0</v>
      </c>
      <c r="BB148" s="207">
        <v>0</v>
      </c>
      <c r="BC148" s="207">
        <v>0</v>
      </c>
      <c r="BD148" s="207">
        <v>0</v>
      </c>
      <c r="BE148" s="207">
        <v>0</v>
      </c>
      <c r="BF148" s="207">
        <v>0</v>
      </c>
      <c r="BG148" s="207">
        <v>0</v>
      </c>
      <c r="BH148" s="207">
        <v>0</v>
      </c>
      <c r="BI148" s="207">
        <v>0</v>
      </c>
      <c r="BJ148" s="207">
        <v>0</v>
      </c>
      <c r="BK148" s="207">
        <v>0</v>
      </c>
      <c r="BL148" s="207">
        <v>0</v>
      </c>
      <c r="BM148" s="207">
        <v>0</v>
      </c>
      <c r="BN148" s="207">
        <v>0</v>
      </c>
      <c r="BO148" s="207">
        <v>0</v>
      </c>
      <c r="BP148" s="207">
        <v>0</v>
      </c>
      <c r="BQ148" s="207" t="s">
        <v>969</v>
      </c>
      <c r="BR148" s="207" t="s">
        <v>970</v>
      </c>
      <c r="BS148" s="207" t="s">
        <v>964</v>
      </c>
      <c r="BT148" s="207" t="s">
        <v>274</v>
      </c>
      <c r="BU148" s="207"/>
      <c r="BV148" s="210"/>
      <c r="BW148" s="211"/>
    </row>
    <row r="149" spans="1:79" s="209" customFormat="1" x14ac:dyDescent="0.35">
      <c r="A149" s="209">
        <v>147</v>
      </c>
      <c r="B149" s="209" t="s">
        <v>803</v>
      </c>
      <c r="C149" s="207" t="s">
        <v>273</v>
      </c>
      <c r="D149" s="209" t="s">
        <v>971</v>
      </c>
      <c r="E149" s="207" t="s">
        <v>274</v>
      </c>
      <c r="F149" s="207" t="s">
        <v>972</v>
      </c>
      <c r="G149" s="207">
        <v>2645</v>
      </c>
      <c r="H149" s="207" t="s">
        <v>961</v>
      </c>
      <c r="I149" s="207"/>
      <c r="J149" s="207"/>
      <c r="K149" s="207">
        <v>0</v>
      </c>
      <c r="L149" s="207">
        <v>0</v>
      </c>
      <c r="M149" s="207">
        <v>0</v>
      </c>
      <c r="N149" s="207">
        <v>0</v>
      </c>
      <c r="O149" s="207">
        <v>0</v>
      </c>
      <c r="P149" s="207">
        <v>0</v>
      </c>
      <c r="Q149" s="207">
        <v>0</v>
      </c>
      <c r="R149" s="207">
        <v>0</v>
      </c>
      <c r="S149" s="207">
        <v>0</v>
      </c>
      <c r="T149" s="207">
        <v>0</v>
      </c>
      <c r="U149" s="207">
        <v>0</v>
      </c>
      <c r="V149" s="207">
        <v>0</v>
      </c>
      <c r="W149" s="207">
        <v>0</v>
      </c>
      <c r="X149" s="207">
        <v>0</v>
      </c>
      <c r="Y149" s="207">
        <v>0</v>
      </c>
      <c r="Z149" s="207">
        <v>0</v>
      </c>
      <c r="AA149" s="207">
        <v>0</v>
      </c>
      <c r="AB149" s="207">
        <v>0</v>
      </c>
      <c r="AC149" s="207">
        <v>0</v>
      </c>
      <c r="AD149" s="207">
        <v>0</v>
      </c>
      <c r="AE149" s="207">
        <v>0</v>
      </c>
      <c r="AF149" s="207">
        <v>0</v>
      </c>
      <c r="AG149" s="207">
        <v>0</v>
      </c>
      <c r="AH149" s="207">
        <v>0</v>
      </c>
      <c r="AI149" s="207">
        <v>0</v>
      </c>
      <c r="AJ149" s="207">
        <v>0</v>
      </c>
      <c r="AK149" s="207">
        <v>0</v>
      </c>
      <c r="AL149" s="207">
        <v>0</v>
      </c>
      <c r="AM149" s="207">
        <v>0</v>
      </c>
      <c r="AN149" s="207">
        <v>0</v>
      </c>
      <c r="AO149" s="207">
        <v>0</v>
      </c>
      <c r="AP149" s="207">
        <v>0</v>
      </c>
      <c r="AQ149" s="207">
        <v>0</v>
      </c>
      <c r="AR149" s="207">
        <v>0</v>
      </c>
      <c r="AS149" s="207">
        <v>0</v>
      </c>
      <c r="AT149" s="207">
        <v>0</v>
      </c>
      <c r="AU149" s="207">
        <v>0</v>
      </c>
      <c r="AV149" s="207">
        <v>0</v>
      </c>
      <c r="AW149" s="207">
        <v>0</v>
      </c>
      <c r="AX149" s="207">
        <v>0</v>
      </c>
      <c r="AY149" s="207">
        <v>0</v>
      </c>
      <c r="AZ149" s="207">
        <v>0</v>
      </c>
      <c r="BA149" s="207">
        <v>0</v>
      </c>
      <c r="BB149" s="207">
        <v>0</v>
      </c>
      <c r="BC149" s="207">
        <v>0</v>
      </c>
      <c r="BD149" s="207">
        <v>0</v>
      </c>
      <c r="BE149" s="207">
        <v>0</v>
      </c>
      <c r="BF149" s="207">
        <v>0</v>
      </c>
      <c r="BG149" s="207">
        <v>0</v>
      </c>
      <c r="BH149" s="207">
        <v>0</v>
      </c>
      <c r="BI149" s="207">
        <v>0</v>
      </c>
      <c r="BJ149" s="207">
        <v>0</v>
      </c>
      <c r="BK149" s="207">
        <v>0</v>
      </c>
      <c r="BL149" s="207">
        <v>0</v>
      </c>
      <c r="BM149" s="207">
        <v>0</v>
      </c>
      <c r="BN149" s="207">
        <v>0</v>
      </c>
      <c r="BO149" s="207">
        <v>0</v>
      </c>
      <c r="BP149" s="207">
        <v>0</v>
      </c>
      <c r="BQ149" s="207" t="s">
        <v>973</v>
      </c>
      <c r="BR149" s="207" t="s">
        <v>974</v>
      </c>
      <c r="BS149" s="207" t="s">
        <v>964</v>
      </c>
      <c r="BT149" s="207" t="s">
        <v>279</v>
      </c>
      <c r="BU149" s="207"/>
      <c r="BV149" s="210"/>
      <c r="BW149" s="211"/>
    </row>
    <row r="150" spans="1:79" s="209" customFormat="1" x14ac:dyDescent="0.35">
      <c r="A150" s="209">
        <v>148</v>
      </c>
      <c r="B150" s="209" t="s">
        <v>803</v>
      </c>
      <c r="C150" s="207" t="s">
        <v>282</v>
      </c>
      <c r="D150" s="209" t="s">
        <v>283</v>
      </c>
      <c r="E150" s="207" t="s">
        <v>280</v>
      </c>
      <c r="F150" s="207" t="s">
        <v>975</v>
      </c>
      <c r="G150" s="207">
        <v>2680</v>
      </c>
      <c r="H150" s="207" t="s">
        <v>976</v>
      </c>
      <c r="I150" s="207"/>
      <c r="J150" s="207" t="s">
        <v>280</v>
      </c>
      <c r="K150" s="207">
        <v>15.4287237566547</v>
      </c>
      <c r="L150" s="207">
        <v>64.515537697097102</v>
      </c>
      <c r="M150" s="207">
        <v>0.59473261047612302</v>
      </c>
      <c r="N150" s="207">
        <v>0.45323180565617599</v>
      </c>
      <c r="O150" s="207">
        <v>1.8138347058823501</v>
      </c>
      <c r="P150" s="207">
        <v>0.17125647058823501</v>
      </c>
      <c r="Q150" s="207">
        <v>5.76054234838535</v>
      </c>
      <c r="R150" s="207">
        <v>8.9639294117647095E-2</v>
      </c>
      <c r="S150" s="207">
        <v>8.0730669284376499E-2</v>
      </c>
      <c r="T150" s="207">
        <v>0.93761852941176504</v>
      </c>
      <c r="U150" s="207">
        <v>0.19645911764705901</v>
      </c>
      <c r="V150" s="207">
        <v>0.739575294117647</v>
      </c>
      <c r="W150" s="207">
        <v>0.59440000000000004</v>
      </c>
      <c r="X150" s="207">
        <v>0.61858235294117603</v>
      </c>
      <c r="Y150" s="207">
        <v>0.36049999999999999</v>
      </c>
      <c r="Z150" s="207">
        <v>0.235270597954441</v>
      </c>
      <c r="AA150" s="207">
        <v>1.3495080372241199E-2</v>
      </c>
      <c r="AB150" s="207">
        <v>5.7418152635000004E-3</v>
      </c>
      <c r="AC150" s="207">
        <v>1.9538316267705899E-2</v>
      </c>
      <c r="AD150" s="207">
        <v>0.129351657910694</v>
      </c>
      <c r="AE150" s="207">
        <v>5.5676712559658802E-2</v>
      </c>
      <c r="AF150" s="207">
        <v>1.64541092712353E-3</v>
      </c>
      <c r="AG150" s="207">
        <v>0.21805540898561199</v>
      </c>
      <c r="AH150" s="207">
        <v>5.87151476957059E-3</v>
      </c>
      <c r="AI150" s="207">
        <v>0.20570013586835301</v>
      </c>
      <c r="AJ150" s="207">
        <v>9.6411135541347101E-2</v>
      </c>
      <c r="AK150" s="207">
        <v>8.2694951549458801E-2</v>
      </c>
      <c r="AL150" s="207">
        <v>8.7581805107529408E-3</v>
      </c>
      <c r="AM150" s="207">
        <v>7.43637786864706E-4</v>
      </c>
      <c r="AN150" s="207">
        <v>6.4109487669411795E-4</v>
      </c>
      <c r="AO150" s="207">
        <v>4.3466615246470601E-4</v>
      </c>
      <c r="AP150" s="207">
        <v>1.52482061661765E-3</v>
      </c>
      <c r="AQ150" s="207">
        <v>1.7701525194743499</v>
      </c>
      <c r="AR150" s="207">
        <v>35.9332124120332</v>
      </c>
      <c r="AS150" s="207">
        <v>32.822968588503898</v>
      </c>
      <c r="AT150" s="207">
        <v>30.827681890948099</v>
      </c>
      <c r="AU150" s="207">
        <v>4.4557273569788197E-2</v>
      </c>
      <c r="AV150" s="207">
        <v>0.110300333736047</v>
      </c>
      <c r="AW150" s="207">
        <v>0.39246898116032902</v>
      </c>
      <c r="AX150" s="207">
        <v>8.7619956352411807E-3</v>
      </c>
      <c r="AY150" s="207">
        <v>1.40208587252353E-2</v>
      </c>
      <c r="AZ150" s="207">
        <v>0.182638262804488</v>
      </c>
      <c r="BA150" s="207">
        <v>0.265611758540582</v>
      </c>
      <c r="BB150" s="207">
        <v>4.4287656002576503E-2</v>
      </c>
      <c r="BC150" s="207">
        <v>4.2166482613177196</v>
      </c>
      <c r="BD150" s="207">
        <v>0.135198587440641</v>
      </c>
      <c r="BE150" s="207">
        <v>0.61117382352941196</v>
      </c>
      <c r="BF150" s="207">
        <v>8.2754771998258807</v>
      </c>
      <c r="BG150" s="207">
        <v>0.55946366357157595</v>
      </c>
      <c r="BH150" s="207">
        <v>7.5720706555294101E-2</v>
      </c>
      <c r="BI150" s="207">
        <v>3.7501552242799501</v>
      </c>
      <c r="BJ150" s="207">
        <v>23.759383979336501</v>
      </c>
      <c r="BK150" s="207">
        <v>2.3406101450399999</v>
      </c>
      <c r="BL150" s="207">
        <v>3.23235337225882</v>
      </c>
      <c r="BM150" s="207">
        <v>7.8377109872470596E-3</v>
      </c>
      <c r="BN150" s="207">
        <v>0.24545473918771801</v>
      </c>
      <c r="BO150" s="207">
        <v>6.4434723206399994E-2</v>
      </c>
      <c r="BP150" s="207">
        <v>0.58239288367467601</v>
      </c>
      <c r="BQ150" s="207" t="s">
        <v>977</v>
      </c>
      <c r="BR150" s="207"/>
      <c r="BS150" s="207"/>
      <c r="BT150" s="207"/>
      <c r="BU150" s="207"/>
      <c r="BV150" s="207"/>
      <c r="BW150" s="207"/>
      <c r="BX150" s="207"/>
      <c r="BY150" s="207"/>
      <c r="BZ150" s="207"/>
      <c r="CA150" s="207"/>
    </row>
    <row r="151" spans="1:79" x14ac:dyDescent="0.35">
      <c r="A151">
        <v>149</v>
      </c>
      <c r="B151" t="s">
        <v>803</v>
      </c>
      <c r="C151" s="1" t="s">
        <v>282</v>
      </c>
      <c r="D151" t="s">
        <v>280</v>
      </c>
      <c r="E151" s="1" t="s">
        <v>280</v>
      </c>
      <c r="F151" s="1" t="s">
        <v>280</v>
      </c>
      <c r="G151" s="1">
        <v>2899</v>
      </c>
      <c r="H151" s="1" t="s">
        <v>976</v>
      </c>
      <c r="I151" s="1"/>
      <c r="J151" s="1" t="s">
        <v>280</v>
      </c>
      <c r="K151" s="1">
        <v>15.4287237566547</v>
      </c>
      <c r="L151" s="1">
        <v>64.515537697097102</v>
      </c>
      <c r="M151" s="1">
        <v>0.59473261047612302</v>
      </c>
      <c r="N151" s="1">
        <v>0.45323180565617599</v>
      </c>
      <c r="O151" s="1">
        <v>1.8138347058823501</v>
      </c>
      <c r="P151" s="1">
        <v>0.17125647058823501</v>
      </c>
      <c r="Q151" s="1">
        <v>5.76054234838535</v>
      </c>
      <c r="R151" s="1">
        <v>8.9639294117647095E-2</v>
      </c>
      <c r="S151" s="1">
        <v>8.0730669284376499E-2</v>
      </c>
      <c r="T151" s="1">
        <v>0.93761852941176504</v>
      </c>
      <c r="U151" s="1">
        <v>0.19645911764705901</v>
      </c>
      <c r="V151" s="1">
        <v>0.739575294117647</v>
      </c>
      <c r="W151" s="1">
        <v>0.59440000000000004</v>
      </c>
      <c r="X151" s="1">
        <v>0.61858235294117603</v>
      </c>
      <c r="Y151" s="1">
        <v>0.36049999999999999</v>
      </c>
      <c r="Z151" s="1">
        <v>0.235270597954441</v>
      </c>
      <c r="AA151" s="1">
        <v>1.3495080372241199E-2</v>
      </c>
      <c r="AB151" s="1">
        <v>5.7418152635000004E-3</v>
      </c>
      <c r="AC151" s="1">
        <v>1.9538316267705899E-2</v>
      </c>
      <c r="AD151" s="1">
        <v>0.129351657910694</v>
      </c>
      <c r="AE151" s="1">
        <v>5.5676712559658802E-2</v>
      </c>
      <c r="AF151" s="1">
        <v>1.64541092712353E-3</v>
      </c>
      <c r="AG151" s="1">
        <v>0.21805540898561199</v>
      </c>
      <c r="AH151" s="1">
        <v>5.87151476957059E-3</v>
      </c>
      <c r="AI151" s="1">
        <v>0.20570013586835301</v>
      </c>
      <c r="AJ151" s="1">
        <v>9.6411135541347101E-2</v>
      </c>
      <c r="AK151" s="1">
        <v>8.2694951549458801E-2</v>
      </c>
      <c r="AL151" s="1">
        <v>8.7581805107529408E-3</v>
      </c>
      <c r="AM151" s="1">
        <v>7.43637786864706E-4</v>
      </c>
      <c r="AN151" s="1">
        <v>6.4109487669411795E-4</v>
      </c>
      <c r="AO151" s="1">
        <v>4.3466615246470601E-4</v>
      </c>
      <c r="AP151" s="1">
        <v>1.52482061661765E-3</v>
      </c>
      <c r="AQ151" s="1">
        <v>1.7701525194743499</v>
      </c>
      <c r="AR151" s="1">
        <v>35.9332124120332</v>
      </c>
      <c r="AS151" s="1">
        <v>32.822968588503898</v>
      </c>
      <c r="AT151" s="1">
        <v>30.827681890948099</v>
      </c>
      <c r="AU151" s="1">
        <v>4.4557273569788197E-2</v>
      </c>
      <c r="AV151" s="1">
        <v>0.110300333736047</v>
      </c>
      <c r="AW151" s="1">
        <v>0.39246898116032902</v>
      </c>
      <c r="AX151" s="1">
        <v>8.7619956352411807E-3</v>
      </c>
      <c r="AY151" s="1">
        <v>1.40208587252353E-2</v>
      </c>
      <c r="AZ151" s="1">
        <v>0.182638262804488</v>
      </c>
      <c r="BA151" s="1">
        <v>0.265611758540582</v>
      </c>
      <c r="BB151" s="1">
        <v>4.4287656002576503E-2</v>
      </c>
      <c r="BC151" s="1">
        <v>4.2166482613177196</v>
      </c>
      <c r="BD151" s="1">
        <v>0.135198587440641</v>
      </c>
      <c r="BE151" s="1">
        <v>0.61117382352941196</v>
      </c>
      <c r="BF151" s="1">
        <v>8.2754771998258807</v>
      </c>
      <c r="BG151" s="1">
        <v>0.55946366357157595</v>
      </c>
      <c r="BH151" s="1">
        <v>7.5720706555294101E-2</v>
      </c>
      <c r="BI151" s="1">
        <v>3.7501552242799501</v>
      </c>
      <c r="BJ151" s="1">
        <v>23.759383979336501</v>
      </c>
      <c r="BK151" s="1">
        <v>2.3406101450399999</v>
      </c>
      <c r="BL151" s="1">
        <v>3.23235337225882</v>
      </c>
      <c r="BM151" s="1">
        <v>7.8377109872470596E-3</v>
      </c>
      <c r="BN151" s="1">
        <v>0.24545473918771801</v>
      </c>
      <c r="BO151" s="1">
        <v>6.4434723206399994E-2</v>
      </c>
      <c r="BP151" s="1">
        <v>0.58239288367467601</v>
      </c>
      <c r="BQ151" s="1" t="s">
        <v>978</v>
      </c>
      <c r="BR151" s="1"/>
      <c r="BS151" s="1"/>
      <c r="BT151" s="1"/>
      <c r="BU151" s="1"/>
      <c r="BV151" s="1"/>
      <c r="BW151" s="1"/>
      <c r="BX151" s="1"/>
      <c r="BY151" s="1"/>
      <c r="BZ151" s="1"/>
      <c r="CA151" s="1"/>
    </row>
    <row r="152" spans="1:79" x14ac:dyDescent="0.35">
      <c r="A152">
        <v>150</v>
      </c>
      <c r="B152" t="s">
        <v>803</v>
      </c>
      <c r="C152" s="1" t="s">
        <v>285</v>
      </c>
      <c r="D152" t="s">
        <v>286</v>
      </c>
      <c r="E152" s="1" t="s">
        <v>979</v>
      </c>
      <c r="F152" s="1" t="s">
        <v>980</v>
      </c>
      <c r="G152" s="1"/>
      <c r="H152" s="139" t="s">
        <v>981</v>
      </c>
      <c r="I152" s="140">
        <v>968</v>
      </c>
      <c r="J152" s="140" t="s">
        <v>677</v>
      </c>
      <c r="K152" s="140">
        <v>108</v>
      </c>
      <c r="L152" s="140">
        <v>454</v>
      </c>
      <c r="M152" s="140">
        <v>1.2</v>
      </c>
      <c r="N152" s="140">
        <v>24</v>
      </c>
      <c r="O152" s="140">
        <v>0</v>
      </c>
      <c r="P152" s="140">
        <v>0</v>
      </c>
      <c r="Q152" s="140">
        <v>74.2</v>
      </c>
      <c r="R152" s="140">
        <v>0</v>
      </c>
      <c r="S152" s="140">
        <v>1</v>
      </c>
      <c r="T152" s="140">
        <v>0</v>
      </c>
      <c r="U152" s="140">
        <v>0</v>
      </c>
      <c r="V152" s="140">
        <v>0</v>
      </c>
      <c r="W152" s="140">
        <v>0</v>
      </c>
      <c r="X152" s="140">
        <v>0</v>
      </c>
      <c r="Y152" s="140">
        <v>0</v>
      </c>
      <c r="Z152" s="140">
        <v>0.5</v>
      </c>
      <c r="AA152" s="140">
        <v>0</v>
      </c>
      <c r="AB152" s="140">
        <v>0</v>
      </c>
      <c r="AC152" s="140">
        <v>0</v>
      </c>
      <c r="AD152" s="140">
        <v>0.2</v>
      </c>
      <c r="AE152" s="140">
        <v>0.2</v>
      </c>
      <c r="AF152" s="140">
        <v>0</v>
      </c>
      <c r="AG152" s="140">
        <v>0.3</v>
      </c>
      <c r="AH152" s="140">
        <v>0</v>
      </c>
      <c r="AI152" s="140">
        <v>0.3</v>
      </c>
      <c r="AJ152" s="140">
        <v>0.2</v>
      </c>
      <c r="AK152" s="140">
        <v>0.2</v>
      </c>
      <c r="AL152" s="140">
        <v>0</v>
      </c>
      <c r="AM152" s="140">
        <v>0</v>
      </c>
      <c r="AN152" s="140">
        <v>0</v>
      </c>
      <c r="AO152" s="140">
        <v>0</v>
      </c>
      <c r="AP152" s="140">
        <v>0</v>
      </c>
      <c r="AQ152" s="140">
        <v>67</v>
      </c>
      <c r="AR152" s="140">
        <v>3.1</v>
      </c>
      <c r="AS152" s="140">
        <v>3.1</v>
      </c>
      <c r="AT152" s="140">
        <v>0</v>
      </c>
      <c r="AU152" s="140">
        <v>0</v>
      </c>
      <c r="AV152" s="140">
        <v>1.1000000000000001</v>
      </c>
      <c r="AW152" s="140">
        <v>3.1</v>
      </c>
      <c r="AX152" s="140">
        <v>0.28000000000000003</v>
      </c>
      <c r="AY152" s="140">
        <v>0.49</v>
      </c>
      <c r="AZ152" s="140">
        <v>6.28</v>
      </c>
      <c r="BA152" s="140">
        <v>10.7</v>
      </c>
      <c r="BB152" s="140">
        <v>0.48</v>
      </c>
      <c r="BC152" s="140">
        <v>1.7</v>
      </c>
      <c r="BD152" s="140">
        <v>2.14</v>
      </c>
      <c r="BE152" s="140">
        <v>0</v>
      </c>
      <c r="BF152" s="140">
        <v>225</v>
      </c>
      <c r="BG152" s="140">
        <v>2</v>
      </c>
      <c r="BH152" s="140">
        <v>2.5</v>
      </c>
      <c r="BI152" s="140">
        <v>6</v>
      </c>
      <c r="BJ152" s="140">
        <v>355</v>
      </c>
      <c r="BK152" s="140">
        <v>27</v>
      </c>
      <c r="BL152" s="140">
        <v>69</v>
      </c>
      <c r="BM152" s="140">
        <v>0.2</v>
      </c>
      <c r="BN152" s="140">
        <v>8.9</v>
      </c>
      <c r="BO152" s="140">
        <v>2.8</v>
      </c>
      <c r="BP152" s="141">
        <v>24</v>
      </c>
      <c r="BQ152" s="1" t="s">
        <v>982</v>
      </c>
      <c r="BR152" s="1" t="s">
        <v>983</v>
      </c>
      <c r="BS152" s="1" t="s">
        <v>682</v>
      </c>
      <c r="BT152" s="1" t="s">
        <v>703</v>
      </c>
      <c r="BU152" s="1"/>
      <c r="BV152" s="97"/>
      <c r="BW152" s="145"/>
    </row>
    <row r="153" spans="1:79" x14ac:dyDescent="0.35">
      <c r="A153">
        <v>151</v>
      </c>
      <c r="B153" t="s">
        <v>803</v>
      </c>
      <c r="C153" s="1" t="s">
        <v>285</v>
      </c>
      <c r="D153" t="s">
        <v>287</v>
      </c>
      <c r="E153" s="1" t="s">
        <v>979</v>
      </c>
      <c r="F153" s="1" t="s">
        <v>287</v>
      </c>
      <c r="G153" s="1"/>
      <c r="H153" s="1" t="s">
        <v>690</v>
      </c>
      <c r="I153" s="1">
        <v>0</v>
      </c>
      <c r="J153" s="1" t="s">
        <v>677</v>
      </c>
      <c r="K153" s="1">
        <v>154.6237624</v>
      </c>
      <c r="L153" s="1">
        <v>647.02970300000004</v>
      </c>
      <c r="M153" s="1">
        <v>8.6740594059999996</v>
      </c>
      <c r="N153" s="1">
        <v>19.182772279999998</v>
      </c>
      <c r="O153" s="1">
        <v>0</v>
      </c>
      <c r="P153" s="1">
        <v>0</v>
      </c>
      <c r="Q153" s="1">
        <v>71.050891089999993</v>
      </c>
      <c r="R153" s="1">
        <v>0</v>
      </c>
      <c r="S153" s="1">
        <v>1.0922772279999999</v>
      </c>
      <c r="T153" s="140">
        <v>0</v>
      </c>
      <c r="U153" s="140">
        <v>0</v>
      </c>
      <c r="V153" s="140">
        <v>0</v>
      </c>
      <c r="W153" s="140">
        <v>0</v>
      </c>
      <c r="X153" s="140">
        <v>0</v>
      </c>
      <c r="Y153" s="140">
        <v>0</v>
      </c>
      <c r="Z153" s="1">
        <v>3.7056435639999998</v>
      </c>
      <c r="AA153" s="1">
        <v>6.8316829999999999E-3</v>
      </c>
      <c r="AB153" s="1">
        <v>6.8316829999999999E-3</v>
      </c>
      <c r="AC153" s="1">
        <v>0.153960396</v>
      </c>
      <c r="AD153" s="1">
        <v>2.2070297029999999</v>
      </c>
      <c r="AE153" s="1">
        <v>1.2858415839999999</v>
      </c>
      <c r="AF153" s="1">
        <v>2.1584157999999999E-2</v>
      </c>
      <c r="AG153" s="1">
        <v>3.5844554460000002</v>
      </c>
      <c r="AH153" s="1">
        <v>0.28970297</v>
      </c>
      <c r="AI153" s="1">
        <v>3.1700990099999999</v>
      </c>
      <c r="AJ153" s="1">
        <v>0.94871287100000001</v>
      </c>
      <c r="AK153" s="1">
        <v>0.73841584199999999</v>
      </c>
      <c r="AL153" s="1">
        <v>4.1188119000000002E-2</v>
      </c>
      <c r="AM153" s="1">
        <v>2.4554454999999999E-2</v>
      </c>
      <c r="AN153" s="1">
        <v>6.8316829999999999E-3</v>
      </c>
      <c r="AO153" s="1">
        <v>2.2673267E-2</v>
      </c>
      <c r="AP153" s="1">
        <v>3.4752474999999998E-2</v>
      </c>
      <c r="AQ153" s="1">
        <v>57</v>
      </c>
      <c r="AR153" s="1">
        <v>9</v>
      </c>
      <c r="AS153" s="1">
        <v>9</v>
      </c>
      <c r="AT153" s="1">
        <v>0</v>
      </c>
      <c r="AU153" s="1">
        <v>0.25726027400000001</v>
      </c>
      <c r="AV153" s="1">
        <v>0.525936073</v>
      </c>
      <c r="AW153" s="1">
        <v>6.5535947710000002</v>
      </c>
      <c r="AX153" s="1">
        <v>0.79</v>
      </c>
      <c r="AY153" s="1">
        <v>0.27564356400000001</v>
      </c>
      <c r="AZ153" s="1">
        <v>6.7424752479999999</v>
      </c>
      <c r="BA153" s="1">
        <v>10.25841584</v>
      </c>
      <c r="BB153" s="1">
        <v>0.485940594</v>
      </c>
      <c r="BC153" s="1">
        <v>3.6564356440000001</v>
      </c>
      <c r="BD153" s="1">
        <v>0.67118811899999997</v>
      </c>
      <c r="BE153" s="1">
        <v>0</v>
      </c>
      <c r="BF153" s="1">
        <v>174.4109589</v>
      </c>
      <c r="BG153" s="1">
        <v>2.514035088</v>
      </c>
      <c r="BH153" s="1">
        <v>2.2243379000000001</v>
      </c>
      <c r="BI153" s="1">
        <v>5.9488584470000001</v>
      </c>
      <c r="BJ153" s="1">
        <v>303.40639270000003</v>
      </c>
      <c r="BK153" s="1">
        <v>21.1369863</v>
      </c>
      <c r="BL153" s="1">
        <v>128.6849315</v>
      </c>
      <c r="BM153" s="1">
        <v>0.32296803699999999</v>
      </c>
      <c r="BN153" s="1">
        <v>6.7451598170000002</v>
      </c>
      <c r="BO153" s="1">
        <v>4.751917808</v>
      </c>
      <c r="BP153" s="1">
        <v>17.17821782</v>
      </c>
      <c r="BQ153" s="1" t="s">
        <v>691</v>
      </c>
      <c r="BR153" s="1" t="s">
        <v>692</v>
      </c>
      <c r="BS153" s="1" t="s">
        <v>682</v>
      </c>
      <c r="BT153" s="1" t="s">
        <v>703</v>
      </c>
      <c r="BU153" s="1"/>
      <c r="BV153" s="97"/>
      <c r="BW153" s="145"/>
    </row>
    <row r="154" spans="1:79" x14ac:dyDescent="0.35">
      <c r="A154">
        <v>152</v>
      </c>
      <c r="B154" t="s">
        <v>803</v>
      </c>
      <c r="C154" s="1" t="s">
        <v>285</v>
      </c>
      <c r="D154" t="s">
        <v>288</v>
      </c>
      <c r="E154" s="1" t="s">
        <v>979</v>
      </c>
      <c r="F154" s="1" t="s">
        <v>288</v>
      </c>
      <c r="G154" s="1"/>
      <c r="H154" s="139" t="s">
        <v>984</v>
      </c>
      <c r="I154" s="140">
        <v>5065</v>
      </c>
      <c r="J154" s="140" t="s">
        <v>677</v>
      </c>
      <c r="K154" s="140">
        <v>109</v>
      </c>
      <c r="L154" s="140">
        <v>456</v>
      </c>
      <c r="M154" s="140">
        <v>1.7</v>
      </c>
      <c r="N154" s="140">
        <v>23.1</v>
      </c>
      <c r="O154" s="140">
        <v>0</v>
      </c>
      <c r="P154" s="140">
        <v>0</v>
      </c>
      <c r="Q154" s="140">
        <v>74.3</v>
      </c>
      <c r="R154" s="140">
        <v>0</v>
      </c>
      <c r="S154" s="140">
        <v>1.1000000000000001</v>
      </c>
      <c r="T154" s="140">
        <v>0</v>
      </c>
      <c r="U154" s="140">
        <v>0</v>
      </c>
      <c r="V154" s="140">
        <v>0</v>
      </c>
      <c r="W154" s="140">
        <v>0</v>
      </c>
      <c r="X154" s="140">
        <v>0</v>
      </c>
      <c r="Y154" s="140">
        <v>0</v>
      </c>
      <c r="Z154" s="140">
        <v>0.7</v>
      </c>
      <c r="AA154" s="140">
        <v>0</v>
      </c>
      <c r="AB154" s="140">
        <v>0</v>
      </c>
      <c r="AC154" s="140">
        <v>0</v>
      </c>
      <c r="AD154" s="140">
        <v>0.3</v>
      </c>
      <c r="AE154" s="140">
        <v>0.2</v>
      </c>
      <c r="AF154" s="140">
        <v>0</v>
      </c>
      <c r="AG154" s="140">
        <v>0.5</v>
      </c>
      <c r="AH154" s="140">
        <v>0</v>
      </c>
      <c r="AI154" s="140">
        <v>0.5</v>
      </c>
      <c r="AJ154" s="140">
        <v>0.3</v>
      </c>
      <c r="AK154" s="140">
        <v>0.2</v>
      </c>
      <c r="AL154" s="140">
        <v>0</v>
      </c>
      <c r="AM154" s="140">
        <v>0.1</v>
      </c>
      <c r="AN154" s="140">
        <v>0</v>
      </c>
      <c r="AO154" s="140">
        <v>0</v>
      </c>
      <c r="AP154" s="140">
        <v>0</v>
      </c>
      <c r="AQ154" s="140">
        <v>67.7</v>
      </c>
      <c r="AR154" s="140">
        <v>3.7</v>
      </c>
      <c r="AS154" s="140">
        <v>3.7</v>
      </c>
      <c r="AT154" s="140">
        <v>0</v>
      </c>
      <c r="AU154" s="140">
        <v>0</v>
      </c>
      <c r="AV154" s="140">
        <v>0.8</v>
      </c>
      <c r="AW154" s="140">
        <v>0</v>
      </c>
      <c r="AX154" s="140">
        <v>0.32</v>
      </c>
      <c r="AY154" s="140">
        <v>0.48</v>
      </c>
      <c r="AZ154" s="140">
        <v>9.32</v>
      </c>
      <c r="BA154" s="140">
        <v>13.6</v>
      </c>
      <c r="BB154" s="140">
        <v>0.44</v>
      </c>
      <c r="BC154" s="140">
        <v>1.7</v>
      </c>
      <c r="BD154" s="140">
        <v>2.94</v>
      </c>
      <c r="BE154" s="140">
        <v>0</v>
      </c>
      <c r="BF154" s="140">
        <v>225</v>
      </c>
      <c r="BG154" s="140">
        <v>5.8</v>
      </c>
      <c r="BH154" s="140">
        <v>3.5</v>
      </c>
      <c r="BI154" s="140">
        <v>4</v>
      </c>
      <c r="BJ154" s="140">
        <v>355</v>
      </c>
      <c r="BK154" s="140">
        <v>27</v>
      </c>
      <c r="BL154" s="140">
        <v>70</v>
      </c>
      <c r="BM154" s="140">
        <v>0.2</v>
      </c>
      <c r="BN154" s="140">
        <v>18.5</v>
      </c>
      <c r="BO154" s="140">
        <v>4.0999999999999996</v>
      </c>
      <c r="BP154" s="141">
        <v>0</v>
      </c>
      <c r="BQ154" s="1" t="s">
        <v>985</v>
      </c>
      <c r="BR154" s="1" t="s">
        <v>986</v>
      </c>
      <c r="BS154" s="1" t="s">
        <v>682</v>
      </c>
      <c r="BT154" s="1" t="s">
        <v>703</v>
      </c>
      <c r="BU154" s="1"/>
      <c r="BV154" s="97"/>
      <c r="BW154" s="145"/>
    </row>
    <row r="155" spans="1:79" x14ac:dyDescent="0.35">
      <c r="A155">
        <v>153</v>
      </c>
      <c r="B155" t="s">
        <v>803</v>
      </c>
      <c r="C155" s="1" t="s">
        <v>285</v>
      </c>
      <c r="D155" t="s">
        <v>289</v>
      </c>
      <c r="E155" s="1" t="s">
        <v>979</v>
      </c>
      <c r="F155" s="1" t="s">
        <v>289</v>
      </c>
      <c r="G155" s="1"/>
      <c r="H155" s="139" t="s">
        <v>557</v>
      </c>
      <c r="I155" s="140">
        <v>555</v>
      </c>
      <c r="J155" s="140" t="s">
        <v>516</v>
      </c>
      <c r="K155" s="140">
        <v>53</v>
      </c>
      <c r="L155" s="140">
        <v>221</v>
      </c>
      <c r="M155" s="140">
        <v>0.8</v>
      </c>
      <c r="N155" s="140">
        <v>0.7</v>
      </c>
      <c r="O155" s="140">
        <v>9.1</v>
      </c>
      <c r="P155" s="140">
        <v>3.1</v>
      </c>
      <c r="Q155" s="140">
        <v>86</v>
      </c>
      <c r="R155" s="140">
        <v>0</v>
      </c>
      <c r="S155" s="140">
        <v>0.3</v>
      </c>
      <c r="T155" s="140">
        <v>6.4</v>
      </c>
      <c r="U155" s="140">
        <v>5.9</v>
      </c>
      <c r="V155" s="140">
        <v>0.5</v>
      </c>
      <c r="W155" s="140">
        <v>0</v>
      </c>
      <c r="X155" s="140">
        <v>0</v>
      </c>
      <c r="Y155" s="140">
        <v>0</v>
      </c>
      <c r="Z155" s="140">
        <v>0</v>
      </c>
      <c r="AA155" s="140">
        <v>0</v>
      </c>
      <c r="AB155" s="140">
        <v>0</v>
      </c>
      <c r="AC155" s="140">
        <v>0</v>
      </c>
      <c r="AD155" s="140">
        <v>0</v>
      </c>
      <c r="AE155" s="140">
        <v>0</v>
      </c>
      <c r="AF155" s="140">
        <v>0</v>
      </c>
      <c r="AG155" s="140">
        <v>0.1</v>
      </c>
      <c r="AH155" s="140">
        <v>0</v>
      </c>
      <c r="AI155" s="140">
        <v>0.1</v>
      </c>
      <c r="AJ155" s="140">
        <v>0.5</v>
      </c>
      <c r="AK155" s="140">
        <v>0.2</v>
      </c>
      <c r="AL155" s="140">
        <v>0.3</v>
      </c>
      <c r="AM155" s="140">
        <v>0</v>
      </c>
      <c r="AN155" s="140">
        <v>0</v>
      </c>
      <c r="AO155" s="140">
        <v>0</v>
      </c>
      <c r="AP155" s="140">
        <v>0</v>
      </c>
      <c r="AQ155" s="140">
        <v>0</v>
      </c>
      <c r="AR155" s="140">
        <v>8.5</v>
      </c>
      <c r="AS155" s="140">
        <v>0</v>
      </c>
      <c r="AT155" s="140">
        <v>96</v>
      </c>
      <c r="AU155" s="140">
        <v>0</v>
      </c>
      <c r="AV155" s="140">
        <v>0.1</v>
      </c>
      <c r="AW155" s="140">
        <v>15</v>
      </c>
      <c r="AX155" s="140">
        <v>0.04</v>
      </c>
      <c r="AY155" s="140">
        <v>7.0000000000000007E-2</v>
      </c>
      <c r="AZ155" s="140">
        <v>0.3</v>
      </c>
      <c r="BA155" s="140">
        <v>0.42</v>
      </c>
      <c r="BB155" s="140">
        <v>0.06</v>
      </c>
      <c r="BC155" s="140">
        <v>10.199999999999999</v>
      </c>
      <c r="BD155" s="140">
        <v>0</v>
      </c>
      <c r="BE155" s="140">
        <v>8.1</v>
      </c>
      <c r="BF155" s="140">
        <v>20</v>
      </c>
      <c r="BG155" s="140">
        <v>2</v>
      </c>
      <c r="BH155" s="140">
        <v>0.6</v>
      </c>
      <c r="BI155" s="140">
        <v>23</v>
      </c>
      <c r="BJ155" s="140">
        <v>86</v>
      </c>
      <c r="BK155" s="140">
        <v>9</v>
      </c>
      <c r="BL155" s="140">
        <v>3</v>
      </c>
      <c r="BM155" s="140">
        <v>0</v>
      </c>
      <c r="BN155" s="140">
        <v>0</v>
      </c>
      <c r="BO155" s="140">
        <v>0.2</v>
      </c>
      <c r="BP155" s="141">
        <v>2</v>
      </c>
      <c r="BQ155" s="1" t="s">
        <v>987</v>
      </c>
      <c r="BR155" s="1" t="s">
        <v>988</v>
      </c>
      <c r="BS155" s="1" t="s">
        <v>519</v>
      </c>
      <c r="BT155" s="1" t="s">
        <v>549</v>
      </c>
      <c r="BU155" s="1"/>
      <c r="BV155" s="97"/>
      <c r="BW155" s="145"/>
    </row>
    <row r="156" spans="1:79" ht="43.5" x14ac:dyDescent="0.35">
      <c r="A156">
        <v>154</v>
      </c>
      <c r="B156" t="s">
        <v>803</v>
      </c>
      <c r="C156" s="1" t="s">
        <v>285</v>
      </c>
      <c r="D156" t="s">
        <v>290</v>
      </c>
      <c r="E156" s="1" t="s">
        <v>979</v>
      </c>
      <c r="F156" s="1" t="s">
        <v>290</v>
      </c>
      <c r="G156" s="1"/>
      <c r="H156" s="139" t="s">
        <v>989</v>
      </c>
      <c r="I156" s="140">
        <v>5007</v>
      </c>
      <c r="J156" s="140" t="s">
        <v>448</v>
      </c>
      <c r="K156" s="140">
        <v>24</v>
      </c>
      <c r="L156" s="140">
        <v>102</v>
      </c>
      <c r="M156" s="140">
        <v>0.3</v>
      </c>
      <c r="N156" s="140">
        <v>1.7</v>
      </c>
      <c r="O156" s="140">
        <v>2</v>
      </c>
      <c r="P156" s="140">
        <v>3.2</v>
      </c>
      <c r="Q156" s="140">
        <v>92</v>
      </c>
      <c r="R156" s="140">
        <v>0</v>
      </c>
      <c r="S156" s="140">
        <v>0.8</v>
      </c>
      <c r="T156" s="140">
        <v>0</v>
      </c>
      <c r="U156" s="140">
        <v>0</v>
      </c>
      <c r="V156" s="140">
        <v>0</v>
      </c>
      <c r="W156" s="140">
        <v>0</v>
      </c>
      <c r="X156" s="140">
        <v>0</v>
      </c>
      <c r="Y156" s="140">
        <v>0</v>
      </c>
      <c r="Z156" s="140">
        <v>0.1</v>
      </c>
      <c r="AA156" s="140">
        <v>0</v>
      </c>
      <c r="AB156" s="140">
        <v>0</v>
      </c>
      <c r="AC156" s="140">
        <v>0</v>
      </c>
      <c r="AD156" s="140">
        <v>0.1</v>
      </c>
      <c r="AE156" s="140">
        <v>0</v>
      </c>
      <c r="AF156" s="140">
        <v>0</v>
      </c>
      <c r="AG156" s="140">
        <v>0</v>
      </c>
      <c r="AH156" s="140">
        <v>0</v>
      </c>
      <c r="AI156" s="140">
        <v>0</v>
      </c>
      <c r="AJ156" s="140">
        <v>0.2</v>
      </c>
      <c r="AK156" s="140">
        <v>0</v>
      </c>
      <c r="AL156" s="140">
        <v>0.1</v>
      </c>
      <c r="AM156" s="140">
        <v>0</v>
      </c>
      <c r="AN156" s="140">
        <v>0</v>
      </c>
      <c r="AO156" s="140">
        <v>0</v>
      </c>
      <c r="AP156" s="140">
        <v>0</v>
      </c>
      <c r="AQ156" s="140">
        <v>0</v>
      </c>
      <c r="AR156" s="140">
        <v>75.400000000000006</v>
      </c>
      <c r="AS156" s="140">
        <v>0</v>
      </c>
      <c r="AT156" s="140">
        <v>906</v>
      </c>
      <c r="AU156" s="140">
        <v>15.37</v>
      </c>
      <c r="AV156" s="140">
        <v>0</v>
      </c>
      <c r="AW156" s="140">
        <v>0</v>
      </c>
      <c r="AX156" s="140">
        <v>0.04</v>
      </c>
      <c r="AY156" s="140">
        <v>0.13</v>
      </c>
      <c r="AZ156" s="140">
        <v>3.94</v>
      </c>
      <c r="BA156" s="140">
        <v>4.2300000000000004</v>
      </c>
      <c r="BB156" s="140">
        <v>0.02</v>
      </c>
      <c r="BC156" s="140">
        <v>4.2</v>
      </c>
      <c r="BD156" s="140">
        <v>0</v>
      </c>
      <c r="BE156" s="140">
        <v>0</v>
      </c>
      <c r="BF156" s="140">
        <v>40</v>
      </c>
      <c r="BG156" s="140">
        <v>2.1</v>
      </c>
      <c r="BH156" s="140">
        <v>0.6</v>
      </c>
      <c r="BI156" s="140">
        <v>3</v>
      </c>
      <c r="BJ156" s="140">
        <v>384</v>
      </c>
      <c r="BK156" s="140">
        <v>7</v>
      </c>
      <c r="BL156" s="140">
        <v>1</v>
      </c>
      <c r="BM156" s="140">
        <v>0</v>
      </c>
      <c r="BN156" s="140">
        <v>0</v>
      </c>
      <c r="BO156" s="140">
        <v>0.7</v>
      </c>
      <c r="BP156" s="141">
        <v>11</v>
      </c>
      <c r="BQ156" s="1" t="s">
        <v>990</v>
      </c>
      <c r="BR156" s="1" t="s">
        <v>991</v>
      </c>
      <c r="BS156" s="1" t="s">
        <v>451</v>
      </c>
      <c r="BT156" s="1" t="s">
        <v>992</v>
      </c>
      <c r="BU156" s="1"/>
      <c r="BV156" s="97"/>
      <c r="BW156" s="145"/>
    </row>
    <row r="157" spans="1:79" ht="29" x14ac:dyDescent="0.35">
      <c r="A157">
        <v>155</v>
      </c>
      <c r="B157" s="1" t="s">
        <v>1524</v>
      </c>
      <c r="C157" t="s">
        <v>293</v>
      </c>
      <c r="D157" t="s">
        <v>993</v>
      </c>
      <c r="E157" s="1" t="s">
        <v>994</v>
      </c>
      <c r="F157" s="1" t="s">
        <v>995</v>
      </c>
      <c r="G157" s="1"/>
      <c r="H157" s="139" t="s">
        <v>996</v>
      </c>
      <c r="I157" s="140">
        <v>2068</v>
      </c>
      <c r="J157" s="140" t="s">
        <v>997</v>
      </c>
      <c r="K157" s="140">
        <v>167</v>
      </c>
      <c r="L157" s="140">
        <v>700</v>
      </c>
      <c r="M157" s="140">
        <v>8.6</v>
      </c>
      <c r="N157" s="140">
        <v>15.2</v>
      </c>
      <c r="O157" s="140">
        <v>4.8</v>
      </c>
      <c r="P157" s="140">
        <v>5.3</v>
      </c>
      <c r="Q157" s="140">
        <v>63.6</v>
      </c>
      <c r="R157" s="140">
        <v>0</v>
      </c>
      <c r="S157" s="140">
        <v>2.5</v>
      </c>
      <c r="T157" s="140">
        <v>0</v>
      </c>
      <c r="U157" s="140">
        <v>0</v>
      </c>
      <c r="V157" s="140">
        <v>0</v>
      </c>
      <c r="W157" s="140">
        <v>0</v>
      </c>
      <c r="X157" s="140">
        <v>0</v>
      </c>
      <c r="Y157" s="140">
        <v>0</v>
      </c>
      <c r="Z157" s="140">
        <v>1</v>
      </c>
      <c r="AA157" s="140">
        <v>0.1</v>
      </c>
      <c r="AB157" s="140">
        <v>0.3</v>
      </c>
      <c r="AC157" s="140">
        <v>0.1</v>
      </c>
      <c r="AD157" s="140">
        <v>0.4</v>
      </c>
      <c r="AE157" s="140">
        <v>0.1</v>
      </c>
      <c r="AF157" s="140">
        <v>0</v>
      </c>
      <c r="AG157" s="140">
        <v>5</v>
      </c>
      <c r="AH157" s="140">
        <v>0</v>
      </c>
      <c r="AI157" s="140">
        <v>4.8</v>
      </c>
      <c r="AJ157" s="140">
        <v>2.2000000000000002</v>
      </c>
      <c r="AK157" s="140">
        <v>1.6</v>
      </c>
      <c r="AL157" s="140">
        <v>0.7</v>
      </c>
      <c r="AM157" s="140">
        <v>0</v>
      </c>
      <c r="AN157" s="140">
        <v>0</v>
      </c>
      <c r="AO157" s="140">
        <v>0</v>
      </c>
      <c r="AP157" s="140">
        <v>0</v>
      </c>
      <c r="AQ157" s="140">
        <v>0</v>
      </c>
      <c r="AR157" s="140">
        <v>0</v>
      </c>
      <c r="AS157" s="140">
        <v>0</v>
      </c>
      <c r="AT157" s="140">
        <v>0</v>
      </c>
      <c r="AU157" s="140">
        <v>0</v>
      </c>
      <c r="AV157" s="140">
        <v>2.8</v>
      </c>
      <c r="AW157" s="140">
        <v>7.8</v>
      </c>
      <c r="AX157" s="140">
        <v>7.0000000000000007E-2</v>
      </c>
      <c r="AY157" s="140">
        <v>0.06</v>
      </c>
      <c r="AZ157" s="140">
        <v>0.38</v>
      </c>
      <c r="BA157" s="140">
        <v>2.9</v>
      </c>
      <c r="BB157" s="140">
        <v>7.0000000000000007E-2</v>
      </c>
      <c r="BC157" s="140">
        <v>75.5</v>
      </c>
      <c r="BD157" s="140">
        <v>0</v>
      </c>
      <c r="BE157" s="140">
        <v>0</v>
      </c>
      <c r="BF157" s="140">
        <v>200</v>
      </c>
      <c r="BG157" s="140">
        <v>0</v>
      </c>
      <c r="BH157" s="140">
        <v>2.5</v>
      </c>
      <c r="BI157" s="140">
        <v>110</v>
      </c>
      <c r="BJ157" s="140">
        <v>560</v>
      </c>
      <c r="BK157" s="140">
        <v>78</v>
      </c>
      <c r="BL157" s="140">
        <v>380</v>
      </c>
      <c r="BM157" s="140">
        <v>1</v>
      </c>
      <c r="BN157" s="140">
        <v>10</v>
      </c>
      <c r="BO157" s="140">
        <v>0.9</v>
      </c>
      <c r="BP157" s="141">
        <v>0</v>
      </c>
      <c r="BQ157" t="s">
        <v>1794</v>
      </c>
      <c r="BR157" t="s">
        <v>1795</v>
      </c>
      <c r="BS157" t="s">
        <v>682</v>
      </c>
      <c r="BT157" t="s">
        <v>999</v>
      </c>
      <c r="BU157" s="54"/>
      <c r="BV157" s="97"/>
      <c r="BW157" s="145"/>
    </row>
    <row r="158" spans="1:79" ht="29" x14ac:dyDescent="0.35">
      <c r="A158">
        <v>156</v>
      </c>
      <c r="B158" s="1" t="s">
        <v>1524</v>
      </c>
      <c r="C158" t="s">
        <v>293</v>
      </c>
      <c r="D158" t="s">
        <v>1000</v>
      </c>
      <c r="E158" s="1" t="s">
        <v>994</v>
      </c>
      <c r="F158" s="1" t="s">
        <v>1000</v>
      </c>
      <c r="G158" s="1"/>
      <c r="H158" s="139" t="s">
        <v>996</v>
      </c>
      <c r="I158" s="140">
        <v>2068</v>
      </c>
      <c r="J158" s="140" t="s">
        <v>997</v>
      </c>
      <c r="K158" s="140">
        <v>167</v>
      </c>
      <c r="L158" s="140">
        <v>700</v>
      </c>
      <c r="M158" s="140">
        <v>8.6</v>
      </c>
      <c r="N158" s="140">
        <v>15.2</v>
      </c>
      <c r="O158" s="140">
        <v>4.8</v>
      </c>
      <c r="P158" s="140">
        <v>5.3</v>
      </c>
      <c r="Q158" s="140">
        <v>63.6</v>
      </c>
      <c r="R158" s="140">
        <v>0</v>
      </c>
      <c r="S158" s="140">
        <v>2.5</v>
      </c>
      <c r="T158" s="140">
        <v>0</v>
      </c>
      <c r="U158" s="140">
        <v>0</v>
      </c>
      <c r="V158" s="140">
        <v>0</v>
      </c>
      <c r="W158" s="140">
        <v>0</v>
      </c>
      <c r="X158" s="140">
        <v>0</v>
      </c>
      <c r="Y158" s="140">
        <v>0</v>
      </c>
      <c r="Z158" s="140">
        <v>1</v>
      </c>
      <c r="AA158" s="140">
        <v>0.1</v>
      </c>
      <c r="AB158" s="140">
        <v>0.3</v>
      </c>
      <c r="AC158" s="140">
        <v>0.1</v>
      </c>
      <c r="AD158" s="140">
        <v>0.4</v>
      </c>
      <c r="AE158" s="140">
        <v>0.1</v>
      </c>
      <c r="AF158" s="140">
        <v>0</v>
      </c>
      <c r="AG158" s="140">
        <v>5</v>
      </c>
      <c r="AH158" s="140">
        <v>0</v>
      </c>
      <c r="AI158" s="140">
        <v>4.8</v>
      </c>
      <c r="AJ158" s="140">
        <v>2.2000000000000002</v>
      </c>
      <c r="AK158" s="140">
        <v>1.6</v>
      </c>
      <c r="AL158" s="140">
        <v>0.7</v>
      </c>
      <c r="AM158" s="140">
        <v>0</v>
      </c>
      <c r="AN158" s="140">
        <v>0</v>
      </c>
      <c r="AO158" s="140">
        <v>0</v>
      </c>
      <c r="AP158" s="140">
        <v>0</v>
      </c>
      <c r="AQ158" s="140">
        <v>0</v>
      </c>
      <c r="AR158" s="140">
        <v>0</v>
      </c>
      <c r="AS158" s="140">
        <v>0</v>
      </c>
      <c r="AT158" s="140">
        <v>0</v>
      </c>
      <c r="AU158" s="140">
        <v>0</v>
      </c>
      <c r="AV158" s="140">
        <v>2.8</v>
      </c>
      <c r="AW158" s="140">
        <v>7.8</v>
      </c>
      <c r="AX158" s="140">
        <v>7.0000000000000007E-2</v>
      </c>
      <c r="AY158" s="140">
        <v>0.06</v>
      </c>
      <c r="AZ158" s="140">
        <v>0.38</v>
      </c>
      <c r="BA158" s="140">
        <v>2.9</v>
      </c>
      <c r="BB158" s="140">
        <v>7.0000000000000007E-2</v>
      </c>
      <c r="BC158" s="140">
        <v>75.5</v>
      </c>
      <c r="BD158" s="140">
        <v>0</v>
      </c>
      <c r="BE158" s="140">
        <v>0</v>
      </c>
      <c r="BF158" s="140">
        <v>200</v>
      </c>
      <c r="BG158" s="140">
        <v>0</v>
      </c>
      <c r="BH158" s="140">
        <v>2.5</v>
      </c>
      <c r="BI158" s="140">
        <v>110</v>
      </c>
      <c r="BJ158" s="140">
        <v>560</v>
      </c>
      <c r="BK158" s="140">
        <v>78</v>
      </c>
      <c r="BL158" s="140">
        <v>380</v>
      </c>
      <c r="BM158" s="140">
        <v>1</v>
      </c>
      <c r="BN158" s="140">
        <v>10</v>
      </c>
      <c r="BO158" s="140">
        <v>0.9</v>
      </c>
      <c r="BP158" s="141">
        <v>0</v>
      </c>
      <c r="BQ158" s="1" t="s">
        <v>998</v>
      </c>
      <c r="BR158" s="1" t="s">
        <v>1001</v>
      </c>
      <c r="BS158" s="1" t="s">
        <v>682</v>
      </c>
      <c r="BT158" s="1" t="s">
        <v>999</v>
      </c>
      <c r="BU158" s="54"/>
      <c r="BV158" s="1"/>
      <c r="BW158" s="1"/>
    </row>
    <row r="159" spans="1:79" ht="29" x14ac:dyDescent="0.35">
      <c r="A159">
        <v>157</v>
      </c>
      <c r="B159" s="1" t="s">
        <v>1524</v>
      </c>
      <c r="C159" t="s">
        <v>293</v>
      </c>
      <c r="D159" t="s">
        <v>1002</v>
      </c>
      <c r="E159" s="1" t="s">
        <v>994</v>
      </c>
      <c r="F159" s="1" t="s">
        <v>1003</v>
      </c>
      <c r="G159" s="1"/>
      <c r="H159" s="139" t="s">
        <v>1004</v>
      </c>
      <c r="I159" s="140">
        <v>2069</v>
      </c>
      <c r="J159" s="140" t="s">
        <v>997</v>
      </c>
      <c r="K159" s="140">
        <v>232</v>
      </c>
      <c r="L159" s="140">
        <v>972</v>
      </c>
      <c r="M159" s="140">
        <v>9.1</v>
      </c>
      <c r="N159" s="140">
        <v>27.4</v>
      </c>
      <c r="O159" s="140">
        <v>9.9</v>
      </c>
      <c r="P159" s="140">
        <v>0</v>
      </c>
      <c r="Q159" s="140">
        <v>50.9</v>
      </c>
      <c r="R159" s="140">
        <v>0</v>
      </c>
      <c r="S159" s="140">
        <v>2.6</v>
      </c>
      <c r="T159" s="140">
        <v>1.8</v>
      </c>
      <c r="U159" s="140">
        <v>0.5</v>
      </c>
      <c r="V159" s="140">
        <v>1.3</v>
      </c>
      <c r="W159" s="140">
        <v>2</v>
      </c>
      <c r="X159" s="140">
        <v>2</v>
      </c>
      <c r="Y159" s="140">
        <v>0</v>
      </c>
      <c r="Z159" s="140">
        <v>1.4</v>
      </c>
      <c r="AA159" s="140">
        <v>0.2</v>
      </c>
      <c r="AB159" s="140">
        <v>0</v>
      </c>
      <c r="AC159" s="140">
        <v>0</v>
      </c>
      <c r="AD159" s="140">
        <v>0.7</v>
      </c>
      <c r="AE159" s="140">
        <v>0.3</v>
      </c>
      <c r="AF159" s="140">
        <v>0</v>
      </c>
      <c r="AG159" s="140">
        <v>2.2000000000000002</v>
      </c>
      <c r="AH159" s="140">
        <v>0</v>
      </c>
      <c r="AI159" s="140">
        <v>2.1</v>
      </c>
      <c r="AJ159" s="140">
        <v>5.2</v>
      </c>
      <c r="AK159" s="140">
        <v>5</v>
      </c>
      <c r="AL159" s="140">
        <v>0.2</v>
      </c>
      <c r="AM159" s="140">
        <v>0</v>
      </c>
      <c r="AN159" s="140">
        <v>0</v>
      </c>
      <c r="AO159" s="140">
        <v>0</v>
      </c>
      <c r="AP159" s="140">
        <v>0</v>
      </c>
      <c r="AQ159" s="140">
        <v>0</v>
      </c>
      <c r="AR159" s="140">
        <v>0.2</v>
      </c>
      <c r="AS159" s="140">
        <v>0</v>
      </c>
      <c r="AT159" s="140">
        <v>2</v>
      </c>
      <c r="AU159" s="140">
        <v>0</v>
      </c>
      <c r="AV159" s="140">
        <v>3.9</v>
      </c>
      <c r="AW159" s="140">
        <v>3.9</v>
      </c>
      <c r="AX159" s="140">
        <v>0.86</v>
      </c>
      <c r="AY159" s="140">
        <v>0.19</v>
      </c>
      <c r="AZ159" s="140">
        <v>1.55</v>
      </c>
      <c r="BA159" s="140">
        <v>6.1</v>
      </c>
      <c r="BB159" s="140">
        <v>0.12</v>
      </c>
      <c r="BC159" s="140">
        <v>20</v>
      </c>
      <c r="BD159" s="140">
        <v>0</v>
      </c>
      <c r="BE159" s="140">
        <v>0</v>
      </c>
      <c r="BF159" s="140">
        <v>101</v>
      </c>
      <c r="BG159" s="140">
        <v>4</v>
      </c>
      <c r="BH159" s="140">
        <v>8</v>
      </c>
      <c r="BI159" s="140">
        <v>28</v>
      </c>
      <c r="BJ159" s="140">
        <v>147</v>
      </c>
      <c r="BK159" s="140">
        <v>15</v>
      </c>
      <c r="BL159" s="140">
        <v>772</v>
      </c>
      <c r="BM159" s="140">
        <v>1.9</v>
      </c>
      <c r="BN159" s="140">
        <v>11.6</v>
      </c>
      <c r="BO159" s="140">
        <v>1.1000000000000001</v>
      </c>
      <c r="BP159" s="141">
        <v>0</v>
      </c>
      <c r="BQ159" t="s">
        <v>1801</v>
      </c>
      <c r="BR159" t="s">
        <v>1802</v>
      </c>
      <c r="BS159" t="s">
        <v>682</v>
      </c>
      <c r="BT159" t="s">
        <v>999</v>
      </c>
      <c r="BU159" s="54"/>
      <c r="BV159" s="97"/>
      <c r="BW159" s="145"/>
    </row>
    <row r="160" spans="1:79" x14ac:dyDescent="0.35">
      <c r="A160">
        <v>158</v>
      </c>
      <c r="B160" s="1" t="s">
        <v>1524</v>
      </c>
      <c r="C160" t="s">
        <v>293</v>
      </c>
      <c r="D160" t="s">
        <v>1005</v>
      </c>
      <c r="E160" s="1" t="s">
        <v>994</v>
      </c>
      <c r="F160" s="1" t="s">
        <v>1005</v>
      </c>
      <c r="G160" s="1"/>
      <c r="H160" s="139" t="s">
        <v>1006</v>
      </c>
      <c r="I160" s="140">
        <v>700</v>
      </c>
      <c r="J160" s="140" t="s">
        <v>522</v>
      </c>
      <c r="K160" s="140">
        <v>48</v>
      </c>
      <c r="L160" s="140">
        <v>199</v>
      </c>
      <c r="M160" s="140">
        <v>1.5</v>
      </c>
      <c r="N160" s="140">
        <v>1</v>
      </c>
      <c r="O160" s="140">
        <v>7.1</v>
      </c>
      <c r="P160" s="140">
        <v>0.8</v>
      </c>
      <c r="Q160" s="140">
        <v>89.2</v>
      </c>
      <c r="R160" s="140">
        <v>0</v>
      </c>
      <c r="S160" s="140">
        <v>0.5</v>
      </c>
      <c r="T160" s="140">
        <v>3.4</v>
      </c>
      <c r="U160" s="140">
        <v>0</v>
      </c>
      <c r="V160" s="140">
        <v>3.4</v>
      </c>
      <c r="W160" s="140">
        <v>0</v>
      </c>
      <c r="X160" s="140">
        <v>0</v>
      </c>
      <c r="Y160" s="140">
        <v>0</v>
      </c>
      <c r="Z160" s="140">
        <v>0.2</v>
      </c>
      <c r="AA160" s="140">
        <v>0</v>
      </c>
      <c r="AB160" s="140">
        <v>0</v>
      </c>
      <c r="AC160" s="140">
        <v>0</v>
      </c>
      <c r="AD160" s="140">
        <v>0.1</v>
      </c>
      <c r="AE160" s="140">
        <v>0</v>
      </c>
      <c r="AF160" s="140">
        <v>0</v>
      </c>
      <c r="AG160" s="140">
        <v>0.8</v>
      </c>
      <c r="AH160" s="140">
        <v>0</v>
      </c>
      <c r="AI160" s="140">
        <v>0.8</v>
      </c>
      <c r="AJ160" s="140">
        <v>0.5</v>
      </c>
      <c r="AK160" s="140">
        <v>0.4</v>
      </c>
      <c r="AL160" s="140">
        <v>0.1</v>
      </c>
      <c r="AM160" s="140">
        <v>0</v>
      </c>
      <c r="AN160" s="140">
        <v>0</v>
      </c>
      <c r="AO160" s="140">
        <v>0</v>
      </c>
      <c r="AP160" s="140">
        <v>0</v>
      </c>
      <c r="AQ160" s="140">
        <v>0</v>
      </c>
      <c r="AR160" s="140">
        <v>0</v>
      </c>
      <c r="AS160" s="140">
        <v>0</v>
      </c>
      <c r="AT160" s="140">
        <v>0</v>
      </c>
      <c r="AU160" s="140">
        <v>1.32</v>
      </c>
      <c r="AV160" s="140">
        <v>0.6</v>
      </c>
      <c r="AW160" s="140">
        <v>0</v>
      </c>
      <c r="AX160" s="140">
        <v>0.03</v>
      </c>
      <c r="AY160" s="140">
        <v>0.28999999999999998</v>
      </c>
      <c r="AZ160" s="140">
        <v>0.08</v>
      </c>
      <c r="BA160" s="140">
        <v>0.2</v>
      </c>
      <c r="BB160" s="140">
        <v>0</v>
      </c>
      <c r="BC160" s="140">
        <v>0</v>
      </c>
      <c r="BD160" s="140">
        <v>0.38</v>
      </c>
      <c r="BE160" s="140">
        <v>0</v>
      </c>
      <c r="BF160" s="140">
        <v>65</v>
      </c>
      <c r="BG160" s="140">
        <v>20</v>
      </c>
      <c r="BH160" s="140">
        <v>0</v>
      </c>
      <c r="BI160" s="140">
        <v>125</v>
      </c>
      <c r="BJ160" s="140">
        <v>102</v>
      </c>
      <c r="BK160" s="140">
        <v>0</v>
      </c>
      <c r="BL160" s="140">
        <v>44</v>
      </c>
      <c r="BM160" s="140">
        <v>0.1</v>
      </c>
      <c r="BN160" s="140">
        <v>0</v>
      </c>
      <c r="BO160" s="140">
        <v>0.1</v>
      </c>
      <c r="BP160" s="141">
        <v>0</v>
      </c>
      <c r="BQ160" s="1" t="s">
        <v>1007</v>
      </c>
      <c r="BR160" s="1" t="s">
        <v>1008</v>
      </c>
      <c r="BS160" s="1" t="s">
        <v>616</v>
      </c>
      <c r="BT160" s="1" t="s">
        <v>1009</v>
      </c>
      <c r="BU160" s="1"/>
      <c r="BV160" s="97"/>
      <c r="BW160" s="145"/>
    </row>
    <row r="161" spans="1:75" x14ac:dyDescent="0.35">
      <c r="A161">
        <v>159</v>
      </c>
      <c r="B161" s="1" t="s">
        <v>1523</v>
      </c>
      <c r="C161" t="s">
        <v>293</v>
      </c>
      <c r="D161" t="s">
        <v>1010</v>
      </c>
      <c r="E161" s="1" t="s">
        <v>994</v>
      </c>
      <c r="F161" s="1" t="s">
        <v>1011</v>
      </c>
      <c r="G161" s="1"/>
      <c r="H161" s="1" t="s">
        <v>679</v>
      </c>
      <c r="I161" s="1">
        <v>0</v>
      </c>
      <c r="J161" s="140" t="s">
        <v>677</v>
      </c>
      <c r="K161" s="1">
        <v>163.7945205</v>
      </c>
      <c r="L161" s="1">
        <v>684.33789950000005</v>
      </c>
      <c r="M161" s="1">
        <v>9.4050228310000001</v>
      </c>
      <c r="N161" s="1">
        <v>20.456255710000001</v>
      </c>
      <c r="O161" s="1">
        <v>0</v>
      </c>
      <c r="P161" s="1">
        <v>0</v>
      </c>
      <c r="Q161" s="1">
        <v>69.596118720000007</v>
      </c>
      <c r="R161" s="1">
        <v>0</v>
      </c>
      <c r="S161" s="1">
        <v>1.237214612</v>
      </c>
      <c r="T161" s="1">
        <v>0</v>
      </c>
      <c r="U161" s="1">
        <v>0</v>
      </c>
      <c r="V161" s="1">
        <v>0</v>
      </c>
      <c r="W161" s="1">
        <v>0</v>
      </c>
      <c r="X161" s="1">
        <v>0</v>
      </c>
      <c r="Y161" s="1">
        <v>0</v>
      </c>
      <c r="Z161" s="1">
        <v>4.1648401829999999</v>
      </c>
      <c r="AA161" s="1">
        <v>0</v>
      </c>
      <c r="AB161" s="1">
        <v>5.3424659999999997E-3</v>
      </c>
      <c r="AC161" s="1">
        <v>0.25744292200000002</v>
      </c>
      <c r="AD161" s="1">
        <v>2.1994063929999998</v>
      </c>
      <c r="AE161" s="1">
        <v>1.362739726</v>
      </c>
      <c r="AF161" s="1">
        <v>1.4885845E-2</v>
      </c>
      <c r="AG161" s="1">
        <v>4.1719178079999999</v>
      </c>
      <c r="AH161" s="1">
        <v>0.361141553</v>
      </c>
      <c r="AI161" s="1">
        <v>3.6271689500000002</v>
      </c>
      <c r="AJ161" s="1">
        <v>0.43191780800000001</v>
      </c>
      <c r="AK161" s="1">
        <v>0.27534246600000001</v>
      </c>
      <c r="AL161" s="1">
        <v>6.5114155000000007E-2</v>
      </c>
      <c r="AM161" s="1">
        <v>3.3424658000000003E-2</v>
      </c>
      <c r="AN161" s="1">
        <v>7.6712330000000004E-3</v>
      </c>
      <c r="AO161" s="1">
        <v>1.7168949999999999E-2</v>
      </c>
      <c r="AP161" s="1">
        <v>0</v>
      </c>
      <c r="AQ161" s="1">
        <v>58.67511416</v>
      </c>
      <c r="AR161" s="1">
        <v>7.8831050219999996</v>
      </c>
      <c r="AS161" s="1">
        <v>7.8831050229999997</v>
      </c>
      <c r="AT161" s="1">
        <v>23.059360730000002</v>
      </c>
      <c r="AU161" s="1">
        <v>0.25726027400000001</v>
      </c>
      <c r="AV161" s="1">
        <v>0.525936073</v>
      </c>
      <c r="AW161" s="1">
        <v>6.5535947710000002</v>
      </c>
      <c r="AX161" s="1">
        <v>6.9543379000000002E-2</v>
      </c>
      <c r="AY161" s="1">
        <v>0.18735159800000001</v>
      </c>
      <c r="AZ161" s="1">
        <v>4.7813698630000001</v>
      </c>
      <c r="BA161" s="1">
        <v>8.5202283110000003</v>
      </c>
      <c r="BB161" s="1">
        <v>0.35347032</v>
      </c>
      <c r="BC161" s="1">
        <v>6.3255707760000002</v>
      </c>
      <c r="BD161" s="1">
        <v>1.3892237439999999</v>
      </c>
      <c r="BE161" s="1">
        <v>0</v>
      </c>
      <c r="BF161" s="1">
        <v>174.4109589</v>
      </c>
      <c r="BG161" s="1">
        <v>2.514035088</v>
      </c>
      <c r="BH161" s="1">
        <v>2.2243379000000001</v>
      </c>
      <c r="BI161" s="1">
        <v>5.9488584470000001</v>
      </c>
      <c r="BJ161" s="1">
        <v>303.40639270000003</v>
      </c>
      <c r="BK161" s="1">
        <v>21.1369863</v>
      </c>
      <c r="BL161" s="1">
        <v>128.6849315</v>
      </c>
      <c r="BM161" s="1">
        <v>0.32296803699999999</v>
      </c>
      <c r="BN161" s="1">
        <v>6.7451598170000002</v>
      </c>
      <c r="BO161" s="1">
        <v>4.751917808</v>
      </c>
      <c r="BP161" s="1">
        <v>7.4977168949999999</v>
      </c>
      <c r="BQ161" s="124" t="s">
        <v>1012</v>
      </c>
      <c r="BR161" s="125" t="s">
        <v>1013</v>
      </c>
      <c r="BS161" s="125" t="s">
        <v>1014</v>
      </c>
      <c r="BT161" s="125" t="s">
        <v>1015</v>
      </c>
      <c r="BU161" s="1"/>
      <c r="BV161" s="97"/>
      <c r="BW161" s="145"/>
    </row>
    <row r="162" spans="1:75" x14ac:dyDescent="0.35">
      <c r="A162">
        <v>160</v>
      </c>
      <c r="B162" s="1" t="s">
        <v>1523</v>
      </c>
      <c r="C162" t="s">
        <v>293</v>
      </c>
      <c r="D162" t="s">
        <v>1016</v>
      </c>
      <c r="E162" s="1" t="s">
        <v>994</v>
      </c>
      <c r="F162" s="1" t="s">
        <v>1016</v>
      </c>
      <c r="G162" s="1"/>
      <c r="H162" s="139" t="s">
        <v>619</v>
      </c>
      <c r="I162" s="140">
        <v>150</v>
      </c>
      <c r="J162" s="140" t="s">
        <v>522</v>
      </c>
      <c r="K162" s="140">
        <v>47</v>
      </c>
      <c r="L162" s="140">
        <v>198</v>
      </c>
      <c r="M162" s="140">
        <v>1.5</v>
      </c>
      <c r="N162" s="140">
        <v>3.6</v>
      </c>
      <c r="O162" s="140">
        <v>4.8</v>
      </c>
      <c r="P162" s="140">
        <v>0</v>
      </c>
      <c r="Q162" s="140">
        <v>89.4</v>
      </c>
      <c r="R162" s="140">
        <v>0</v>
      </c>
      <c r="S162" s="140">
        <v>0.8</v>
      </c>
      <c r="T162" s="140">
        <v>4.9000000000000004</v>
      </c>
      <c r="U162" s="140">
        <v>0</v>
      </c>
      <c r="V162" s="140">
        <v>4.9000000000000004</v>
      </c>
      <c r="W162" s="140">
        <v>0</v>
      </c>
      <c r="X162" s="140">
        <v>0</v>
      </c>
      <c r="Y162" s="140">
        <v>0</v>
      </c>
      <c r="Z162" s="140">
        <v>1</v>
      </c>
      <c r="AA162" s="140">
        <v>0.1</v>
      </c>
      <c r="AB162" s="140">
        <v>0</v>
      </c>
      <c r="AC162" s="140">
        <v>0.2</v>
      </c>
      <c r="AD162" s="140">
        <v>0.5</v>
      </c>
      <c r="AE162" s="140">
        <v>0.2</v>
      </c>
      <c r="AF162" s="140">
        <v>0</v>
      </c>
      <c r="AG162" s="140">
        <v>0.4</v>
      </c>
      <c r="AH162" s="140">
        <v>0</v>
      </c>
      <c r="AI162" s="140">
        <v>0.3</v>
      </c>
      <c r="AJ162" s="140">
        <v>0</v>
      </c>
      <c r="AK162" s="140">
        <v>0</v>
      </c>
      <c r="AL162" s="140">
        <v>0</v>
      </c>
      <c r="AM162" s="140">
        <v>0</v>
      </c>
      <c r="AN162" s="140">
        <v>0</v>
      </c>
      <c r="AO162" s="140">
        <v>0</v>
      </c>
      <c r="AP162" s="140">
        <v>0</v>
      </c>
      <c r="AQ162" s="140">
        <v>6.1</v>
      </c>
      <c r="AR162" s="140">
        <v>13.8</v>
      </c>
      <c r="AS162" s="140">
        <v>12.9</v>
      </c>
      <c r="AT162" s="140">
        <v>11</v>
      </c>
      <c r="AU162" s="140">
        <v>1</v>
      </c>
      <c r="AV162" s="140">
        <v>0</v>
      </c>
      <c r="AW162" s="140">
        <v>0.4</v>
      </c>
      <c r="AX162" s="140">
        <v>0.05</v>
      </c>
      <c r="AY162" s="140">
        <v>0.15</v>
      </c>
      <c r="AZ162" s="140">
        <v>7.0000000000000007E-2</v>
      </c>
      <c r="BA162" s="140">
        <v>0.9</v>
      </c>
      <c r="BB162" s="140">
        <v>0.04</v>
      </c>
      <c r="BC162" s="140">
        <v>14.6</v>
      </c>
      <c r="BD162" s="140">
        <v>0.59</v>
      </c>
      <c r="BE162" s="140">
        <v>0.6</v>
      </c>
      <c r="BF162" s="140">
        <v>104</v>
      </c>
      <c r="BG162" s="140">
        <v>12</v>
      </c>
      <c r="BH162" s="140">
        <v>0</v>
      </c>
      <c r="BI162" s="140">
        <v>122</v>
      </c>
      <c r="BJ162" s="140">
        <v>163</v>
      </c>
      <c r="BK162" s="140">
        <v>11</v>
      </c>
      <c r="BL162" s="140">
        <v>40</v>
      </c>
      <c r="BM162" s="140">
        <v>0.1</v>
      </c>
      <c r="BN162" s="140">
        <v>1.6</v>
      </c>
      <c r="BO162" s="140">
        <v>0.4</v>
      </c>
      <c r="BP162" s="141">
        <v>0</v>
      </c>
      <c r="BQ162" s="124" t="s">
        <v>1017</v>
      </c>
      <c r="BR162" s="208" t="s">
        <v>1018</v>
      </c>
      <c r="BS162" s="208" t="s">
        <v>1014</v>
      </c>
      <c r="BT162" s="208" t="s">
        <v>1015</v>
      </c>
      <c r="BU162" s="1"/>
      <c r="BV162" s="97"/>
      <c r="BW162" s="145"/>
    </row>
    <row r="163" spans="1:75" ht="13.5" customHeight="1" x14ac:dyDescent="0.35">
      <c r="A163">
        <v>161</v>
      </c>
      <c r="B163" s="1" t="s">
        <v>1524</v>
      </c>
      <c r="C163" t="s">
        <v>293</v>
      </c>
      <c r="D163" t="s">
        <v>1019</v>
      </c>
      <c r="E163" s="1" t="s">
        <v>994</v>
      </c>
      <c r="F163" s="1" t="s">
        <v>1020</v>
      </c>
      <c r="G163" s="1"/>
      <c r="H163" s="139" t="s">
        <v>1021</v>
      </c>
      <c r="I163" s="140">
        <v>538</v>
      </c>
      <c r="J163" s="140" t="s">
        <v>997</v>
      </c>
      <c r="K163" s="140">
        <v>99</v>
      </c>
      <c r="L163" s="140">
        <v>415</v>
      </c>
      <c r="M163" s="140">
        <v>1.8</v>
      </c>
      <c r="N163" s="140">
        <v>15.7</v>
      </c>
      <c r="O163" s="140">
        <v>2.2000000000000002</v>
      </c>
      <c r="P163" s="140">
        <v>5.5</v>
      </c>
      <c r="Q163" s="140">
        <v>73.2</v>
      </c>
      <c r="R163" s="140">
        <v>0</v>
      </c>
      <c r="S163" s="140">
        <v>1.6</v>
      </c>
      <c r="T163" s="140">
        <v>0.2</v>
      </c>
      <c r="U163" s="140">
        <v>0.2</v>
      </c>
      <c r="V163" s="140">
        <v>0</v>
      </c>
      <c r="W163" s="140">
        <v>0</v>
      </c>
      <c r="X163" s="140">
        <v>0</v>
      </c>
      <c r="Y163" s="140">
        <v>0</v>
      </c>
      <c r="Z163" s="140">
        <v>0.3</v>
      </c>
      <c r="AA163" s="140">
        <v>0</v>
      </c>
      <c r="AB163" s="140">
        <v>0</v>
      </c>
      <c r="AC163" s="140">
        <v>0</v>
      </c>
      <c r="AD163" s="140">
        <v>0.2</v>
      </c>
      <c r="AE163" s="140">
        <v>0</v>
      </c>
      <c r="AF163" s="140">
        <v>0</v>
      </c>
      <c r="AG163" s="140">
        <v>0.3</v>
      </c>
      <c r="AH163" s="140">
        <v>0</v>
      </c>
      <c r="AI163" s="140">
        <v>0.3</v>
      </c>
      <c r="AJ163" s="140">
        <v>0.8</v>
      </c>
      <c r="AK163" s="140">
        <v>0.7</v>
      </c>
      <c r="AL163" s="140">
        <v>0.1</v>
      </c>
      <c r="AM163" s="140">
        <v>0</v>
      </c>
      <c r="AN163" s="140">
        <v>0</v>
      </c>
      <c r="AO163" s="140">
        <v>0</v>
      </c>
      <c r="AP163" s="140">
        <v>0</v>
      </c>
      <c r="AQ163" s="140">
        <v>0</v>
      </c>
      <c r="AR163" s="140">
        <v>0</v>
      </c>
      <c r="AS163" s="140">
        <v>0</v>
      </c>
      <c r="AT163" s="140">
        <v>0</v>
      </c>
      <c r="AU163" s="140">
        <v>0</v>
      </c>
      <c r="AV163" s="140">
        <v>0.2</v>
      </c>
      <c r="AW163" s="140">
        <v>0</v>
      </c>
      <c r="AX163" s="140">
        <v>0.02</v>
      </c>
      <c r="AY163" s="140">
        <v>0.35</v>
      </c>
      <c r="AZ163" s="140">
        <v>0.76</v>
      </c>
      <c r="BA163" s="140">
        <v>3.4</v>
      </c>
      <c r="BB163" s="140">
        <v>0.1</v>
      </c>
      <c r="BC163" s="140">
        <v>124</v>
      </c>
      <c r="BD163" s="140">
        <v>0</v>
      </c>
      <c r="BE163" s="140">
        <v>0.1</v>
      </c>
      <c r="BF163" s="140">
        <v>250</v>
      </c>
      <c r="BG163" s="140">
        <v>0</v>
      </c>
      <c r="BH163" s="140">
        <v>0.4</v>
      </c>
      <c r="BI163" s="140">
        <v>190</v>
      </c>
      <c r="BJ163" s="140">
        <v>170</v>
      </c>
      <c r="BK163" s="140">
        <v>42</v>
      </c>
      <c r="BL163" s="140">
        <v>250</v>
      </c>
      <c r="BM163" s="140">
        <v>0.6</v>
      </c>
      <c r="BN163" s="140">
        <v>0</v>
      </c>
      <c r="BO163" s="140">
        <v>7.2</v>
      </c>
      <c r="BP163" s="141">
        <v>0</v>
      </c>
      <c r="BQ163" s="124" t="s">
        <v>1022</v>
      </c>
      <c r="BR163" s="208" t="s">
        <v>1023</v>
      </c>
      <c r="BS163" s="208" t="s">
        <v>1014</v>
      </c>
      <c r="BT163" s="208" t="s">
        <v>1015</v>
      </c>
      <c r="BU163" s="1"/>
      <c r="BV163" s="97"/>
      <c r="BW163" s="145"/>
    </row>
    <row r="164" spans="1:75" x14ac:dyDescent="0.35">
      <c r="A164">
        <v>162</v>
      </c>
      <c r="B164" s="1" t="s">
        <v>1524</v>
      </c>
      <c r="C164" t="s">
        <v>293</v>
      </c>
      <c r="D164" t="s">
        <v>1024</v>
      </c>
      <c r="E164" s="1" t="s">
        <v>994</v>
      </c>
      <c r="F164" s="207" t="s">
        <v>1025</v>
      </c>
      <c r="G164" s="1"/>
      <c r="H164" s="139" t="s">
        <v>1026</v>
      </c>
      <c r="I164" s="140">
        <v>7027</v>
      </c>
      <c r="J164" s="140" t="s">
        <v>653</v>
      </c>
      <c r="K164" s="140">
        <v>207</v>
      </c>
      <c r="L164" s="140">
        <v>865</v>
      </c>
      <c r="M164" s="140">
        <v>10.8</v>
      </c>
      <c r="N164" s="140">
        <v>18.600000000000001</v>
      </c>
      <c r="O164" s="140">
        <v>8.1999999999999993</v>
      </c>
      <c r="P164" s="140">
        <v>1.3</v>
      </c>
      <c r="Q164" s="140">
        <v>59.6</v>
      </c>
      <c r="R164" s="140">
        <v>0</v>
      </c>
      <c r="S164" s="140">
        <v>1.6</v>
      </c>
      <c r="T164" s="140">
        <v>1.1000000000000001</v>
      </c>
      <c r="U164" s="140">
        <v>0.2</v>
      </c>
      <c r="V164" s="140">
        <v>0.9</v>
      </c>
      <c r="W164" s="140">
        <v>0</v>
      </c>
      <c r="X164" s="140">
        <v>0</v>
      </c>
      <c r="Y164" s="140">
        <v>0</v>
      </c>
      <c r="Z164" s="140">
        <v>2.4</v>
      </c>
      <c r="AA164" s="140">
        <v>0</v>
      </c>
      <c r="AB164" s="140">
        <v>0</v>
      </c>
      <c r="AC164" s="140">
        <v>0</v>
      </c>
      <c r="AD164" s="140">
        <v>1.7</v>
      </c>
      <c r="AE164" s="140">
        <v>0.7</v>
      </c>
      <c r="AF164" s="140">
        <v>0</v>
      </c>
      <c r="AG164" s="140">
        <v>3.2</v>
      </c>
      <c r="AH164" s="140">
        <v>0</v>
      </c>
      <c r="AI164" s="140">
        <v>3.1</v>
      </c>
      <c r="AJ164" s="140">
        <v>2.4</v>
      </c>
      <c r="AK164" s="140">
        <v>2</v>
      </c>
      <c r="AL164" s="140">
        <v>0.3</v>
      </c>
      <c r="AM164" s="140">
        <v>0</v>
      </c>
      <c r="AN164" s="140">
        <v>0</v>
      </c>
      <c r="AO164" s="140">
        <v>0</v>
      </c>
      <c r="AP164" s="140">
        <v>0</v>
      </c>
      <c r="AQ164" s="140">
        <v>0</v>
      </c>
      <c r="AR164" s="140">
        <v>0</v>
      </c>
      <c r="AS164" s="140">
        <v>0</v>
      </c>
      <c r="AT164" s="140">
        <v>0</v>
      </c>
      <c r="AU164" s="140">
        <v>0</v>
      </c>
      <c r="AV164" s="140">
        <v>0</v>
      </c>
      <c r="AW164" s="140">
        <v>13</v>
      </c>
      <c r="AX164" s="140">
        <v>0.08</v>
      </c>
      <c r="AY164" s="140">
        <v>0.36</v>
      </c>
      <c r="AZ164" s="140">
        <v>2.6</v>
      </c>
      <c r="BA164" s="140">
        <v>5.7</v>
      </c>
      <c r="BB164" s="140">
        <v>0.22</v>
      </c>
      <c r="BC164" s="140">
        <v>24</v>
      </c>
      <c r="BD164" s="140">
        <v>0.08</v>
      </c>
      <c r="BE164" s="140">
        <v>0</v>
      </c>
      <c r="BF164" s="140">
        <v>266</v>
      </c>
      <c r="BG164" s="140">
        <v>0</v>
      </c>
      <c r="BH164" s="140">
        <v>2.7</v>
      </c>
      <c r="BI164" s="140">
        <v>111</v>
      </c>
      <c r="BJ164" s="140">
        <v>412</v>
      </c>
      <c r="BK164" s="140">
        <v>81</v>
      </c>
      <c r="BL164" s="140">
        <v>9</v>
      </c>
      <c r="BM164" s="140">
        <v>0</v>
      </c>
      <c r="BN164" s="140">
        <v>0</v>
      </c>
      <c r="BO164" s="140">
        <v>1.1000000000000001</v>
      </c>
      <c r="BP164" s="141">
        <v>0</v>
      </c>
      <c r="BQ164" s="205" t="s">
        <v>1803</v>
      </c>
      <c r="BR164" s="207" t="s">
        <v>1031</v>
      </c>
      <c r="BS164" s="207" t="s">
        <v>616</v>
      </c>
      <c r="BT164" s="207" t="s">
        <v>1009</v>
      </c>
      <c r="BU164" s="1"/>
      <c r="BV164" s="97"/>
      <c r="BW164" s="145"/>
    </row>
    <row r="165" spans="1:75" x14ac:dyDescent="0.35">
      <c r="A165">
        <v>163</v>
      </c>
      <c r="B165" s="1" t="s">
        <v>1524</v>
      </c>
      <c r="C165" t="s">
        <v>293</v>
      </c>
      <c r="D165" t="s">
        <v>1029</v>
      </c>
      <c r="E165" s="1" t="s">
        <v>994</v>
      </c>
      <c r="F165" s="207" t="s">
        <v>304</v>
      </c>
      <c r="G165" s="1"/>
      <c r="H165" s="139" t="s">
        <v>1030</v>
      </c>
      <c r="I165" s="140">
        <v>905</v>
      </c>
      <c r="J165" s="140" t="s">
        <v>653</v>
      </c>
      <c r="K165" s="140">
        <v>70</v>
      </c>
      <c r="L165" s="140">
        <v>291</v>
      </c>
      <c r="M165" s="140">
        <v>4.2</v>
      </c>
      <c r="N165" s="140">
        <v>6.6</v>
      </c>
      <c r="O165" s="140">
        <v>1.2</v>
      </c>
      <c r="P165" s="140">
        <v>0.4</v>
      </c>
      <c r="Q165" s="140">
        <v>86.8</v>
      </c>
      <c r="R165" s="140">
        <v>0</v>
      </c>
      <c r="S165" s="140">
        <v>0.8</v>
      </c>
      <c r="T165" s="140">
        <v>0.2</v>
      </c>
      <c r="U165" s="140">
        <v>0</v>
      </c>
      <c r="V165" s="140">
        <v>0.2</v>
      </c>
      <c r="W165" s="140">
        <v>0</v>
      </c>
      <c r="X165" s="140">
        <v>0</v>
      </c>
      <c r="Y165" s="140">
        <v>0</v>
      </c>
      <c r="Z165" s="140">
        <v>0.6</v>
      </c>
      <c r="AA165" s="140">
        <v>0</v>
      </c>
      <c r="AB165" s="140">
        <v>0</v>
      </c>
      <c r="AC165" s="140">
        <v>0</v>
      </c>
      <c r="AD165" s="140">
        <v>0.4</v>
      </c>
      <c r="AE165" s="140">
        <v>0.2</v>
      </c>
      <c r="AF165" s="140">
        <v>0</v>
      </c>
      <c r="AG165" s="140">
        <v>1</v>
      </c>
      <c r="AH165" s="140">
        <v>0</v>
      </c>
      <c r="AI165" s="140">
        <v>1</v>
      </c>
      <c r="AJ165" s="140">
        <v>2.4</v>
      </c>
      <c r="AK165" s="140">
        <v>2</v>
      </c>
      <c r="AL165" s="140">
        <v>0.3</v>
      </c>
      <c r="AM165" s="140">
        <v>0</v>
      </c>
      <c r="AN165" s="140">
        <v>0</v>
      </c>
      <c r="AO165" s="140">
        <v>0</v>
      </c>
      <c r="AP165" s="140">
        <v>0</v>
      </c>
      <c r="AQ165" s="140">
        <v>0</v>
      </c>
      <c r="AR165" s="140">
        <v>0</v>
      </c>
      <c r="AS165" s="140">
        <v>0</v>
      </c>
      <c r="AT165" s="140">
        <v>0</v>
      </c>
      <c r="AU165" s="140">
        <v>0</v>
      </c>
      <c r="AV165" s="140">
        <v>0.2</v>
      </c>
      <c r="AW165" s="140">
        <v>13</v>
      </c>
      <c r="AX165" s="140">
        <v>7.0000000000000007E-2</v>
      </c>
      <c r="AY165" s="140">
        <v>0.03</v>
      </c>
      <c r="AZ165" s="140">
        <v>0.1</v>
      </c>
      <c r="BA165" s="140">
        <v>1.2</v>
      </c>
      <c r="BB165" s="140">
        <v>0.05</v>
      </c>
      <c r="BC165" s="140">
        <v>12</v>
      </c>
      <c r="BD165" s="140">
        <v>0</v>
      </c>
      <c r="BE165" s="140">
        <v>0</v>
      </c>
      <c r="BF165" s="140">
        <v>110</v>
      </c>
      <c r="BG165" s="140">
        <v>5</v>
      </c>
      <c r="BH165" s="140">
        <v>0.9</v>
      </c>
      <c r="BI165" s="140">
        <v>86</v>
      </c>
      <c r="BJ165" s="140">
        <v>140</v>
      </c>
      <c r="BK165" s="140">
        <v>130</v>
      </c>
      <c r="BL165" s="140">
        <v>59</v>
      </c>
      <c r="BM165" s="140">
        <v>0.2</v>
      </c>
      <c r="BN165" s="140">
        <v>4</v>
      </c>
      <c r="BO165" s="140">
        <v>0.6</v>
      </c>
      <c r="BP165" s="141">
        <v>0</v>
      </c>
      <c r="BQ165" s="205" t="s">
        <v>1027</v>
      </c>
      <c r="BR165" s="207" t="s">
        <v>1028</v>
      </c>
      <c r="BS165" s="207" t="s">
        <v>616</v>
      </c>
      <c r="BT165" s="207" t="s">
        <v>1009</v>
      </c>
      <c r="BU165" s="1"/>
      <c r="BV165" s="97"/>
      <c r="BW165" s="145"/>
    </row>
    <row r="166" spans="1:75" x14ac:dyDescent="0.35">
      <c r="A166">
        <v>164</v>
      </c>
      <c r="B166" s="1" t="s">
        <v>1524</v>
      </c>
      <c r="C166" t="s">
        <v>293</v>
      </c>
      <c r="D166" t="s">
        <v>1031</v>
      </c>
      <c r="E166" s="1" t="s">
        <v>994</v>
      </c>
      <c r="F166" s="207" t="s">
        <v>1032</v>
      </c>
      <c r="G166" s="1"/>
      <c r="H166" s="139" t="s">
        <v>1030</v>
      </c>
      <c r="I166" s="140">
        <v>905</v>
      </c>
      <c r="J166" s="140" t="s">
        <v>653</v>
      </c>
      <c r="K166" s="140">
        <v>70</v>
      </c>
      <c r="L166" s="140">
        <v>291</v>
      </c>
      <c r="M166" s="140">
        <v>4.2</v>
      </c>
      <c r="N166" s="140">
        <v>6.6</v>
      </c>
      <c r="O166" s="140">
        <v>1.2</v>
      </c>
      <c r="P166" s="140">
        <v>0.4</v>
      </c>
      <c r="Q166" s="140">
        <v>86.8</v>
      </c>
      <c r="R166" s="140">
        <v>0</v>
      </c>
      <c r="S166" s="140">
        <v>0.8</v>
      </c>
      <c r="T166" s="140">
        <v>0.2</v>
      </c>
      <c r="U166" s="140">
        <v>0</v>
      </c>
      <c r="V166" s="140">
        <v>0.2</v>
      </c>
      <c r="W166" s="140">
        <v>0</v>
      </c>
      <c r="X166" s="140">
        <v>0</v>
      </c>
      <c r="Y166" s="140">
        <v>0</v>
      </c>
      <c r="Z166" s="140">
        <v>0.6</v>
      </c>
      <c r="AA166" s="140">
        <v>0</v>
      </c>
      <c r="AB166" s="140">
        <v>0</v>
      </c>
      <c r="AC166" s="140">
        <v>0</v>
      </c>
      <c r="AD166" s="140">
        <v>0.4</v>
      </c>
      <c r="AE166" s="140">
        <v>0.2</v>
      </c>
      <c r="AF166" s="140">
        <v>0</v>
      </c>
      <c r="AG166" s="140">
        <v>1</v>
      </c>
      <c r="AH166" s="140">
        <v>0</v>
      </c>
      <c r="AI166" s="140">
        <v>1</v>
      </c>
      <c r="AJ166" s="140">
        <v>2.4</v>
      </c>
      <c r="AK166" s="140">
        <v>2</v>
      </c>
      <c r="AL166" s="140">
        <v>0.3</v>
      </c>
      <c r="AM166" s="140">
        <v>0</v>
      </c>
      <c r="AN166" s="140">
        <v>0</v>
      </c>
      <c r="AO166" s="140">
        <v>0</v>
      </c>
      <c r="AP166" s="140">
        <v>0</v>
      </c>
      <c r="AQ166" s="140">
        <v>0</v>
      </c>
      <c r="AR166" s="140">
        <v>0</v>
      </c>
      <c r="AS166" s="140">
        <v>0</v>
      </c>
      <c r="AT166" s="140">
        <v>0</v>
      </c>
      <c r="AU166" s="140">
        <v>0</v>
      </c>
      <c r="AV166" s="140">
        <v>0.2</v>
      </c>
      <c r="AW166" s="140">
        <v>13</v>
      </c>
      <c r="AX166" s="140">
        <v>7.0000000000000007E-2</v>
      </c>
      <c r="AY166" s="140">
        <v>0.03</v>
      </c>
      <c r="AZ166" s="140">
        <v>0.1</v>
      </c>
      <c r="BA166" s="140">
        <v>1.2</v>
      </c>
      <c r="BB166" s="140">
        <v>0.05</v>
      </c>
      <c r="BC166" s="140">
        <v>12</v>
      </c>
      <c r="BD166" s="140">
        <v>0</v>
      </c>
      <c r="BE166" s="140">
        <v>0</v>
      </c>
      <c r="BF166" s="140">
        <v>110</v>
      </c>
      <c r="BG166" s="140">
        <v>5</v>
      </c>
      <c r="BH166" s="140">
        <v>0.9</v>
      </c>
      <c r="BI166" s="140">
        <v>86</v>
      </c>
      <c r="BJ166" s="140">
        <v>140</v>
      </c>
      <c r="BK166" s="140">
        <v>130</v>
      </c>
      <c r="BL166" s="140">
        <v>59</v>
      </c>
      <c r="BM166" s="140">
        <v>0.2</v>
      </c>
      <c r="BN166" s="140">
        <v>4</v>
      </c>
      <c r="BO166" s="140">
        <v>0.6</v>
      </c>
      <c r="BP166" s="141">
        <v>0</v>
      </c>
      <c r="BQ166" s="205" t="s">
        <v>1803</v>
      </c>
      <c r="BR166" s="207" t="s">
        <v>1031</v>
      </c>
      <c r="BS166" s="207" t="s">
        <v>616</v>
      </c>
      <c r="BT166" s="207" t="s">
        <v>1009</v>
      </c>
      <c r="BU166" s="1"/>
      <c r="BV166" s="97"/>
      <c r="BW166" s="145"/>
    </row>
    <row r="167" spans="1:75" x14ac:dyDescent="0.35">
      <c r="A167">
        <v>165</v>
      </c>
      <c r="B167" s="1" t="s">
        <v>1523</v>
      </c>
      <c r="C167" t="s">
        <v>293</v>
      </c>
      <c r="D167" t="s">
        <v>1033</v>
      </c>
      <c r="E167" s="1" t="s">
        <v>994</v>
      </c>
      <c r="F167" s="1" t="s">
        <v>306</v>
      </c>
      <c r="G167" s="1"/>
      <c r="H167" s="139" t="s">
        <v>744</v>
      </c>
      <c r="I167" s="140">
        <v>1278</v>
      </c>
      <c r="J167" s="140" t="s">
        <v>721</v>
      </c>
      <c r="K167" s="140">
        <v>106</v>
      </c>
      <c r="L167" s="140">
        <v>444</v>
      </c>
      <c r="M167" s="140">
        <v>1</v>
      </c>
      <c r="N167" s="140">
        <v>24.1</v>
      </c>
      <c r="O167" s="140">
        <v>0</v>
      </c>
      <c r="P167" s="140">
        <v>0</v>
      </c>
      <c r="Q167" s="140">
        <v>74.099999999999994</v>
      </c>
      <c r="R167" s="140">
        <v>0</v>
      </c>
      <c r="S167" s="140">
        <v>1.5</v>
      </c>
      <c r="T167" s="140">
        <v>0</v>
      </c>
      <c r="U167" s="140">
        <v>0</v>
      </c>
      <c r="V167" s="140">
        <v>0</v>
      </c>
      <c r="W167" s="140">
        <v>0</v>
      </c>
      <c r="X167" s="140">
        <v>0</v>
      </c>
      <c r="Y167" s="140">
        <v>0</v>
      </c>
      <c r="Z167" s="140">
        <v>0.2</v>
      </c>
      <c r="AA167" s="140">
        <v>0</v>
      </c>
      <c r="AB167" s="140">
        <v>0</v>
      </c>
      <c r="AC167" s="140">
        <v>0</v>
      </c>
      <c r="AD167" s="140">
        <v>0.1</v>
      </c>
      <c r="AE167" s="140">
        <v>0.1</v>
      </c>
      <c r="AF167" s="140">
        <v>0</v>
      </c>
      <c r="AG167" s="140">
        <v>0.1</v>
      </c>
      <c r="AH167" s="140">
        <v>0</v>
      </c>
      <c r="AI167" s="140">
        <v>0.1</v>
      </c>
      <c r="AJ167" s="140">
        <v>0.3</v>
      </c>
      <c r="AK167" s="140">
        <v>0</v>
      </c>
      <c r="AL167" s="140">
        <v>0</v>
      </c>
      <c r="AM167" s="140">
        <v>0</v>
      </c>
      <c r="AN167" s="140">
        <v>0</v>
      </c>
      <c r="AO167" s="140">
        <v>0</v>
      </c>
      <c r="AP167" s="140">
        <v>0.2</v>
      </c>
      <c r="AQ167" s="140">
        <v>55.9</v>
      </c>
      <c r="AR167" s="140">
        <v>7.6</v>
      </c>
      <c r="AS167" s="140">
        <v>7.6</v>
      </c>
      <c r="AT167" s="140">
        <v>0</v>
      </c>
      <c r="AU167" s="140">
        <v>4.2</v>
      </c>
      <c r="AV167" s="140">
        <v>0.4</v>
      </c>
      <c r="AW167" s="140">
        <v>0.6</v>
      </c>
      <c r="AX167" s="140">
        <v>0.01</v>
      </c>
      <c r="AY167" s="140">
        <v>0.08</v>
      </c>
      <c r="AZ167" s="140">
        <v>12.1</v>
      </c>
      <c r="BA167" s="140">
        <v>16.5</v>
      </c>
      <c r="BB167" s="140">
        <v>0.49</v>
      </c>
      <c r="BC167" s="140">
        <v>4.5999999999999996</v>
      </c>
      <c r="BD167" s="140">
        <v>2.5299999999999998</v>
      </c>
      <c r="BE167" s="140">
        <v>0</v>
      </c>
      <c r="BF167" s="140">
        <v>206</v>
      </c>
      <c r="BG167" s="140">
        <v>26</v>
      </c>
      <c r="BH167" s="140">
        <v>1.3</v>
      </c>
      <c r="BI167" s="140">
        <v>15</v>
      </c>
      <c r="BJ167" s="140">
        <v>220</v>
      </c>
      <c r="BK167" s="140">
        <v>28</v>
      </c>
      <c r="BL167" s="140">
        <v>384</v>
      </c>
      <c r="BM167" s="140">
        <v>1</v>
      </c>
      <c r="BN167" s="140">
        <v>77</v>
      </c>
      <c r="BO167" s="140">
        <v>0.9</v>
      </c>
      <c r="BP167" s="141">
        <v>0</v>
      </c>
      <c r="BQ167" t="s">
        <v>1012</v>
      </c>
      <c r="BR167" t="s">
        <v>1013</v>
      </c>
      <c r="BS167" t="s">
        <v>291</v>
      </c>
      <c r="BT167" t="s">
        <v>1799</v>
      </c>
      <c r="BU167" s="1"/>
      <c r="BV167" s="97"/>
      <c r="BW167" s="145"/>
    </row>
    <row r="168" spans="1:75" x14ac:dyDescent="0.35">
      <c r="A168">
        <v>166</v>
      </c>
      <c r="B168" s="1" t="s">
        <v>1523</v>
      </c>
      <c r="C168" t="s">
        <v>293</v>
      </c>
      <c r="D168" t="s">
        <v>1034</v>
      </c>
      <c r="E168" s="1" t="s">
        <v>994</v>
      </c>
      <c r="F168" s="1" t="s">
        <v>307</v>
      </c>
      <c r="G168" s="1"/>
      <c r="H168" s="139" t="s">
        <v>877</v>
      </c>
      <c r="I168" s="140">
        <v>2189</v>
      </c>
      <c r="J168" s="140" t="s">
        <v>864</v>
      </c>
      <c r="K168" s="140">
        <v>884</v>
      </c>
      <c r="L168" s="140">
        <v>3700</v>
      </c>
      <c r="M168" s="140">
        <v>100</v>
      </c>
      <c r="N168" s="140">
        <v>0</v>
      </c>
      <c r="O168" s="140">
        <v>0</v>
      </c>
      <c r="P168" s="140">
        <v>0</v>
      </c>
      <c r="Q168" s="140">
        <v>0</v>
      </c>
      <c r="R168" s="140">
        <v>0</v>
      </c>
      <c r="S168" s="140">
        <v>0</v>
      </c>
      <c r="T168" s="140">
        <v>0</v>
      </c>
      <c r="U168" s="140">
        <v>0</v>
      </c>
      <c r="V168" s="140">
        <v>0</v>
      </c>
      <c r="W168" s="140">
        <v>0</v>
      </c>
      <c r="X168" s="140">
        <v>0</v>
      </c>
      <c r="Y168" s="140">
        <v>0</v>
      </c>
      <c r="Z168" s="140">
        <v>7.1</v>
      </c>
      <c r="AA168" s="140">
        <v>0</v>
      </c>
      <c r="AB168" s="140">
        <v>0</v>
      </c>
      <c r="AC168" s="140">
        <v>0.1</v>
      </c>
      <c r="AD168" s="140">
        <v>4.3</v>
      </c>
      <c r="AE168" s="140">
        <v>1.6</v>
      </c>
      <c r="AF168" s="140">
        <v>0.6</v>
      </c>
      <c r="AG168" s="140">
        <v>61.3</v>
      </c>
      <c r="AH168" s="140">
        <v>0.2</v>
      </c>
      <c r="AI168" s="140">
        <v>59.3</v>
      </c>
      <c r="AJ168" s="140">
        <v>27.4</v>
      </c>
      <c r="AK168" s="140">
        <v>18.8</v>
      </c>
      <c r="AL168" s="140">
        <v>8.5</v>
      </c>
      <c r="AM168" s="140">
        <v>0</v>
      </c>
      <c r="AN168" s="140">
        <v>0</v>
      </c>
      <c r="AO168" s="140">
        <v>0</v>
      </c>
      <c r="AP168" s="140">
        <v>0</v>
      </c>
      <c r="AQ168" s="140">
        <v>0</v>
      </c>
      <c r="AR168" s="140">
        <v>0</v>
      </c>
      <c r="AS168" s="140">
        <v>0</v>
      </c>
      <c r="AT168" s="140">
        <v>0</v>
      </c>
      <c r="AU168" s="140">
        <v>0</v>
      </c>
      <c r="AV168" s="140">
        <v>26.1</v>
      </c>
      <c r="AW168" s="140">
        <v>128</v>
      </c>
      <c r="AX168" s="140">
        <v>0</v>
      </c>
      <c r="AY168" s="140">
        <v>0</v>
      </c>
      <c r="AZ168" s="140">
        <v>0</v>
      </c>
      <c r="BA168" s="140">
        <v>0</v>
      </c>
      <c r="BB168" s="140">
        <v>0</v>
      </c>
      <c r="BC168" s="140">
        <v>0</v>
      </c>
      <c r="BD168" s="140">
        <v>0</v>
      </c>
      <c r="BE168" s="140">
        <v>0</v>
      </c>
      <c r="BF168" s="140">
        <v>0</v>
      </c>
      <c r="BG168" s="140">
        <v>0</v>
      </c>
      <c r="BH168" s="140">
        <v>0</v>
      </c>
      <c r="BI168" s="140">
        <v>0</v>
      </c>
      <c r="BJ168" s="140">
        <v>0</v>
      </c>
      <c r="BK168" s="140">
        <v>0</v>
      </c>
      <c r="BL168" s="140">
        <v>0</v>
      </c>
      <c r="BM168" s="140">
        <v>0</v>
      </c>
      <c r="BN168" s="140">
        <v>0</v>
      </c>
      <c r="BO168" s="140">
        <v>0</v>
      </c>
      <c r="BP168" s="141">
        <v>0</v>
      </c>
      <c r="BQ168" t="s">
        <v>1035</v>
      </c>
      <c r="BR168" t="s">
        <v>1036</v>
      </c>
      <c r="BS168" t="s">
        <v>291</v>
      </c>
      <c r="BT168" t="s">
        <v>1798</v>
      </c>
      <c r="BU168" s="1"/>
      <c r="BV168" s="97"/>
      <c r="BW168" s="145"/>
    </row>
    <row r="169" spans="1:75" x14ac:dyDescent="0.35">
      <c r="A169">
        <v>167</v>
      </c>
      <c r="B169" s="1" t="s">
        <v>1523</v>
      </c>
      <c r="C169" t="s">
        <v>293</v>
      </c>
      <c r="D169" t="s">
        <v>1037</v>
      </c>
      <c r="E169" s="1" t="s">
        <v>994</v>
      </c>
      <c r="F169" s="1" t="s">
        <v>1038</v>
      </c>
      <c r="G169" s="1"/>
      <c r="H169" s="139" t="s">
        <v>1039</v>
      </c>
      <c r="I169" s="140">
        <v>1376</v>
      </c>
      <c r="J169" s="140" t="s">
        <v>713</v>
      </c>
      <c r="K169" s="140">
        <v>120</v>
      </c>
      <c r="L169" s="140">
        <v>502</v>
      </c>
      <c r="M169" s="140">
        <v>2.2999999999999998</v>
      </c>
      <c r="N169" s="140">
        <v>24.5</v>
      </c>
      <c r="O169" s="140">
        <v>0</v>
      </c>
      <c r="P169" s="140">
        <v>0</v>
      </c>
      <c r="Q169" s="140">
        <v>71.5</v>
      </c>
      <c r="R169" s="140">
        <v>0</v>
      </c>
      <c r="S169" s="140">
        <v>1.7</v>
      </c>
      <c r="T169" s="140">
        <v>0</v>
      </c>
      <c r="U169" s="140">
        <v>0</v>
      </c>
      <c r="V169" s="140">
        <v>0</v>
      </c>
      <c r="W169" s="140">
        <v>0</v>
      </c>
      <c r="X169" s="140">
        <v>0</v>
      </c>
      <c r="Y169" s="140">
        <v>0</v>
      </c>
      <c r="Z169" s="140">
        <v>0.4</v>
      </c>
      <c r="AA169" s="140">
        <v>0</v>
      </c>
      <c r="AB169" s="140">
        <v>0</v>
      </c>
      <c r="AC169" s="140">
        <v>0</v>
      </c>
      <c r="AD169" s="140">
        <v>0.3</v>
      </c>
      <c r="AE169" s="140">
        <v>0</v>
      </c>
      <c r="AF169" s="140">
        <v>0</v>
      </c>
      <c r="AG169" s="140">
        <v>0.4</v>
      </c>
      <c r="AH169" s="140">
        <v>0.1</v>
      </c>
      <c r="AI169" s="140">
        <v>0.3</v>
      </c>
      <c r="AJ169" s="140">
        <v>0.8</v>
      </c>
      <c r="AK169" s="140">
        <v>0</v>
      </c>
      <c r="AL169" s="140">
        <v>0</v>
      </c>
      <c r="AM169" s="140">
        <v>0</v>
      </c>
      <c r="AN169" s="140">
        <v>0.3</v>
      </c>
      <c r="AO169" s="140">
        <v>0</v>
      </c>
      <c r="AP169" s="140">
        <v>0.5</v>
      </c>
      <c r="AQ169" s="140">
        <v>360</v>
      </c>
      <c r="AR169" s="140">
        <v>0</v>
      </c>
      <c r="AS169" s="140">
        <v>0</v>
      </c>
      <c r="AT169" s="140">
        <v>0</v>
      </c>
      <c r="AU169" s="140">
        <v>7</v>
      </c>
      <c r="AV169" s="140">
        <v>10</v>
      </c>
      <c r="AW169" s="140">
        <v>0</v>
      </c>
      <c r="AX169" s="140">
        <v>0.75</v>
      </c>
      <c r="AY169" s="140">
        <v>0.76</v>
      </c>
      <c r="AZ169" s="140">
        <v>1.4</v>
      </c>
      <c r="BA169" s="140">
        <v>5.89</v>
      </c>
      <c r="BB169" s="140">
        <v>0.17</v>
      </c>
      <c r="BC169" s="140">
        <v>12</v>
      </c>
      <c r="BD169" s="140">
        <v>18</v>
      </c>
      <c r="BE169" s="140">
        <v>14</v>
      </c>
      <c r="BF169" s="140">
        <v>500</v>
      </c>
      <c r="BG169" s="140">
        <v>195</v>
      </c>
      <c r="BH169" s="140">
        <v>0.6</v>
      </c>
      <c r="BI169" s="140">
        <v>17</v>
      </c>
      <c r="BJ169" s="140">
        <v>260</v>
      </c>
      <c r="BK169" s="140">
        <v>25</v>
      </c>
      <c r="BL169" s="140">
        <v>130</v>
      </c>
      <c r="BM169" s="140">
        <v>0.3</v>
      </c>
      <c r="BN169" s="140">
        <v>20</v>
      </c>
      <c r="BO169" s="140">
        <v>2.1</v>
      </c>
      <c r="BP169" s="141">
        <v>0</v>
      </c>
      <c r="BQ169" t="s">
        <v>1796</v>
      </c>
      <c r="BR169" t="s">
        <v>1797</v>
      </c>
      <c r="BS169" t="s">
        <v>291</v>
      </c>
      <c r="BT169" t="s">
        <v>1798</v>
      </c>
      <c r="BU169" s="1"/>
      <c r="BV169" s="97"/>
      <c r="BW169" s="145"/>
    </row>
    <row r="170" spans="1:75" x14ac:dyDescent="0.35">
      <c r="A170">
        <v>168</v>
      </c>
      <c r="B170" s="1" t="s">
        <v>1523</v>
      </c>
      <c r="C170" t="s">
        <v>293</v>
      </c>
      <c r="D170" t="s">
        <v>1040</v>
      </c>
      <c r="E170" s="1" t="s">
        <v>994</v>
      </c>
      <c r="F170" s="1" t="s">
        <v>1040</v>
      </c>
      <c r="G170" s="1"/>
      <c r="H170" s="139" t="s">
        <v>1041</v>
      </c>
      <c r="I170" s="140">
        <v>1227</v>
      </c>
      <c r="J170" s="140" t="s">
        <v>713</v>
      </c>
      <c r="K170" s="140">
        <v>41</v>
      </c>
      <c r="L170" s="140">
        <v>172</v>
      </c>
      <c r="M170" s="140">
        <v>0</v>
      </c>
      <c r="N170" s="140">
        <v>10.1</v>
      </c>
      <c r="O170" s="140">
        <v>0</v>
      </c>
      <c r="P170" s="140">
        <v>0</v>
      </c>
      <c r="Q170" s="140">
        <v>89.3</v>
      </c>
      <c r="R170" s="140">
        <v>0</v>
      </c>
      <c r="S170" s="140">
        <v>0.6</v>
      </c>
      <c r="T170" s="140">
        <v>0.4</v>
      </c>
      <c r="U170" s="140">
        <v>0.4</v>
      </c>
      <c r="V170" s="140">
        <v>0</v>
      </c>
      <c r="W170" s="140">
        <v>0</v>
      </c>
      <c r="X170" s="140">
        <v>0</v>
      </c>
      <c r="Y170" s="140">
        <v>0</v>
      </c>
      <c r="Z170" s="140">
        <v>0</v>
      </c>
      <c r="AA170" s="140">
        <v>0</v>
      </c>
      <c r="AB170" s="140">
        <v>0</v>
      </c>
      <c r="AC170" s="140">
        <v>0</v>
      </c>
      <c r="AD170" s="140">
        <v>0</v>
      </c>
      <c r="AE170" s="140">
        <v>0</v>
      </c>
      <c r="AF170" s="140">
        <v>0</v>
      </c>
      <c r="AG170" s="140">
        <v>0</v>
      </c>
      <c r="AH170" s="140">
        <v>0</v>
      </c>
      <c r="AI170" s="140">
        <v>0</v>
      </c>
      <c r="AJ170" s="140">
        <v>0</v>
      </c>
      <c r="AK170" s="140">
        <v>0</v>
      </c>
      <c r="AL170" s="140">
        <v>0</v>
      </c>
      <c r="AM170" s="140">
        <v>0</v>
      </c>
      <c r="AN170" s="140">
        <v>0</v>
      </c>
      <c r="AO170" s="140">
        <v>0</v>
      </c>
      <c r="AP170" s="140">
        <v>0</v>
      </c>
      <c r="AQ170" s="140">
        <v>0</v>
      </c>
      <c r="AR170" s="140">
        <v>0</v>
      </c>
      <c r="AS170" s="140">
        <v>0</v>
      </c>
      <c r="AT170" s="140">
        <v>0</v>
      </c>
      <c r="AU170" s="140">
        <v>0</v>
      </c>
      <c r="AV170" s="140">
        <v>0</v>
      </c>
      <c r="AW170" s="140">
        <v>0</v>
      </c>
      <c r="AX170" s="140">
        <v>0</v>
      </c>
      <c r="AY170" s="140">
        <v>0.45</v>
      </c>
      <c r="AZ170" s="140">
        <v>0.1</v>
      </c>
      <c r="BA170" s="140">
        <v>2.63</v>
      </c>
      <c r="BB170" s="140">
        <v>0</v>
      </c>
      <c r="BC170" s="140">
        <v>3</v>
      </c>
      <c r="BD170" s="140">
        <v>0.1</v>
      </c>
      <c r="BE170" s="140">
        <v>0</v>
      </c>
      <c r="BF170" s="140">
        <v>11</v>
      </c>
      <c r="BG170" s="140">
        <v>4</v>
      </c>
      <c r="BH170" s="140">
        <v>0</v>
      </c>
      <c r="BI170" s="140">
        <v>11</v>
      </c>
      <c r="BJ170" s="140">
        <v>137</v>
      </c>
      <c r="BK170" s="140">
        <v>9</v>
      </c>
      <c r="BL170" s="140">
        <v>152</v>
      </c>
      <c r="BM170" s="140">
        <v>0.4</v>
      </c>
      <c r="BN170" s="140">
        <v>20</v>
      </c>
      <c r="BO170" s="140">
        <v>0</v>
      </c>
      <c r="BP170" s="141">
        <v>0</v>
      </c>
      <c r="BQ170" t="s">
        <v>1042</v>
      </c>
      <c r="BR170" t="s">
        <v>1043</v>
      </c>
      <c r="BS170" t="s">
        <v>291</v>
      </c>
      <c r="BT170" t="s">
        <v>1800</v>
      </c>
      <c r="BU170" s="1"/>
      <c r="BV170" s="97"/>
      <c r="BW170" s="145"/>
    </row>
    <row r="171" spans="1:75" x14ac:dyDescent="0.35">
      <c r="E171" s="1"/>
      <c r="F171" s="33"/>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24"/>
      <c r="BR171" s="2"/>
      <c r="BS171" s="2"/>
      <c r="BT171" s="126"/>
      <c r="BU171" s="1"/>
      <c r="BV171" s="97"/>
      <c r="BW171" s="145"/>
    </row>
    <row r="177" spans="1:6" x14ac:dyDescent="0.35">
      <c r="A177" s="33" t="s">
        <v>1044</v>
      </c>
      <c r="B177" s="33"/>
      <c r="C177" s="33"/>
      <c r="D177" s="33"/>
      <c r="E177" s="33"/>
      <c r="F177" s="33"/>
    </row>
    <row r="178" spans="1:6" x14ac:dyDescent="0.35">
      <c r="A178" s="33"/>
      <c r="B178" s="33" t="s">
        <v>1045</v>
      </c>
      <c r="C178" s="33" t="s">
        <v>1046</v>
      </c>
      <c r="D178" s="33" t="s">
        <v>1047</v>
      </c>
      <c r="E178" s="33" t="s">
        <v>1048</v>
      </c>
      <c r="F178" s="33" t="s">
        <v>1049</v>
      </c>
    </row>
    <row r="179" spans="1:6" x14ac:dyDescent="0.35">
      <c r="A179" s="1" t="s">
        <v>47</v>
      </c>
      <c r="B179" s="1"/>
      <c r="C179" s="1"/>
      <c r="D179" s="1"/>
      <c r="E179" s="1"/>
      <c r="F179" s="1"/>
    </row>
    <row r="180" spans="1:6" x14ac:dyDescent="0.35">
      <c r="A180" s="1" t="s">
        <v>49</v>
      </c>
      <c r="B180" s="1"/>
      <c r="C180" s="1"/>
      <c r="D180" s="1"/>
      <c r="E180" s="1"/>
      <c r="F180" s="1"/>
    </row>
    <row r="181" spans="1:6" x14ac:dyDescent="0.35">
      <c r="A181" s="1" t="s">
        <v>51</v>
      </c>
      <c r="B181" s="1" t="s">
        <v>1050</v>
      </c>
      <c r="C181" s="1"/>
      <c r="D181" s="40">
        <v>0.25</v>
      </c>
      <c r="E181" s="1" t="s">
        <v>1051</v>
      </c>
      <c r="F181" s="1" t="s">
        <v>1052</v>
      </c>
    </row>
    <row r="182" spans="1:6" x14ac:dyDescent="0.35">
      <c r="A182" s="1" t="s">
        <v>53</v>
      </c>
      <c r="B182" s="1" t="s">
        <v>1050</v>
      </c>
      <c r="C182" s="1"/>
      <c r="D182" s="40">
        <v>0.25</v>
      </c>
      <c r="E182" s="1" t="s">
        <v>1051</v>
      </c>
      <c r="F182" s="1"/>
    </row>
    <row r="183" spans="1:6" x14ac:dyDescent="0.35">
      <c r="A183" s="1" t="s">
        <v>54</v>
      </c>
      <c r="B183" s="1" t="s">
        <v>1053</v>
      </c>
      <c r="C183" s="1"/>
      <c r="D183" s="40">
        <v>0.25</v>
      </c>
      <c r="E183" s="1" t="s">
        <v>1051</v>
      </c>
      <c r="F183" s="1" t="s">
        <v>1054</v>
      </c>
    </row>
    <row r="184" spans="1:6" x14ac:dyDescent="0.35">
      <c r="A184" s="1" t="s">
        <v>55</v>
      </c>
      <c r="B184" s="1" t="s">
        <v>1053</v>
      </c>
      <c r="C184" s="1"/>
      <c r="D184" s="40">
        <v>0.25</v>
      </c>
      <c r="E184" s="1" t="s">
        <v>1051</v>
      </c>
      <c r="F184" s="1" t="s">
        <v>1054</v>
      </c>
    </row>
    <row r="185" spans="1:6" x14ac:dyDescent="0.35">
      <c r="A185" s="1" t="s">
        <v>56</v>
      </c>
      <c r="B185" s="1" t="s">
        <v>1050</v>
      </c>
      <c r="C185" s="1"/>
      <c r="D185" s="40">
        <v>0.25</v>
      </c>
      <c r="E185" s="1" t="s">
        <v>1051</v>
      </c>
      <c r="F185" s="1"/>
    </row>
    <row r="186" spans="1:6" x14ac:dyDescent="0.35">
      <c r="A186" s="1" t="s">
        <v>57</v>
      </c>
      <c r="B186" s="1" t="s">
        <v>1053</v>
      </c>
      <c r="C186" s="1"/>
      <c r="D186" s="40">
        <v>0.25</v>
      </c>
      <c r="E186" s="1" t="s">
        <v>1051</v>
      </c>
      <c r="F186" s="1"/>
    </row>
    <row r="187" spans="1:6" x14ac:dyDescent="0.35">
      <c r="A187" s="1" t="s">
        <v>1055</v>
      </c>
      <c r="B187" s="1" t="s">
        <v>1053</v>
      </c>
      <c r="C187" s="1"/>
      <c r="D187" s="40">
        <v>0.25</v>
      </c>
      <c r="E187" s="1" t="s">
        <v>1051</v>
      </c>
      <c r="F187" s="1" t="s">
        <v>1056</v>
      </c>
    </row>
    <row r="188" spans="1:6" x14ac:dyDescent="0.35">
      <c r="A188" s="1" t="s">
        <v>58</v>
      </c>
      <c r="B188" s="1"/>
      <c r="C188" s="1" t="s">
        <v>1057</v>
      </c>
      <c r="D188" s="40">
        <v>0.25</v>
      </c>
      <c r="E188" s="1" t="s">
        <v>1051</v>
      </c>
      <c r="F188" s="1"/>
    </row>
    <row r="189" spans="1:6" x14ac:dyDescent="0.35">
      <c r="A189" s="1" t="s">
        <v>59</v>
      </c>
      <c r="B189" s="1"/>
      <c r="C189" s="1" t="s">
        <v>1057</v>
      </c>
      <c r="D189" s="40">
        <v>0.25</v>
      </c>
      <c r="E189" s="1" t="s">
        <v>1051</v>
      </c>
      <c r="F189" s="1" t="s">
        <v>1058</v>
      </c>
    </row>
    <row r="190" spans="1:6" x14ac:dyDescent="0.35">
      <c r="A190" s="1"/>
      <c r="B190" s="1"/>
      <c r="C190" s="1"/>
      <c r="D190" s="1"/>
      <c r="E190" s="1"/>
      <c r="F190" s="1"/>
    </row>
    <row r="191" spans="1:6" x14ac:dyDescent="0.35">
      <c r="A191" s="1" t="s">
        <v>61</v>
      </c>
      <c r="B191" s="1"/>
      <c r="C191" s="1"/>
      <c r="D191" s="1"/>
      <c r="E191" s="1"/>
      <c r="F191" s="1"/>
    </row>
    <row r="192" spans="1:6" x14ac:dyDescent="0.35">
      <c r="A192" s="1" t="s">
        <v>63</v>
      </c>
      <c r="B192" s="1"/>
      <c r="C192" s="1"/>
      <c r="D192" s="1"/>
      <c r="E192" s="1"/>
      <c r="F192" s="1"/>
    </row>
    <row r="193" spans="1:6" x14ac:dyDescent="0.35">
      <c r="A193" s="1" t="s">
        <v>64</v>
      </c>
      <c r="B193" s="1" t="s">
        <v>1053</v>
      </c>
      <c r="C193" s="1"/>
      <c r="D193" s="40">
        <v>0.17</v>
      </c>
      <c r="E193" s="1" t="s">
        <v>1051</v>
      </c>
      <c r="F193" s="1" t="s">
        <v>1059</v>
      </c>
    </row>
    <row r="194" spans="1:6" x14ac:dyDescent="0.35">
      <c r="A194" s="1" t="s">
        <v>65</v>
      </c>
      <c r="B194" s="1" t="s">
        <v>1053</v>
      </c>
      <c r="C194" s="1"/>
      <c r="D194" s="40">
        <v>0.17</v>
      </c>
      <c r="E194" s="1" t="s">
        <v>1051</v>
      </c>
      <c r="F194" s="1"/>
    </row>
    <row r="195" spans="1:6" x14ac:dyDescent="0.35">
      <c r="A195" s="1" t="s">
        <v>66</v>
      </c>
      <c r="B195" s="1" t="s">
        <v>1053</v>
      </c>
      <c r="C195" s="1"/>
      <c r="D195" s="40">
        <v>0.17</v>
      </c>
      <c r="E195" s="1" t="s">
        <v>1051</v>
      </c>
      <c r="F195" s="1"/>
    </row>
    <row r="196" spans="1:6" x14ac:dyDescent="0.35">
      <c r="A196" s="1" t="s">
        <v>67</v>
      </c>
      <c r="B196" s="1" t="s">
        <v>1053</v>
      </c>
      <c r="C196" s="1"/>
      <c r="D196" s="40">
        <v>0.17</v>
      </c>
      <c r="E196" s="1" t="s">
        <v>1051</v>
      </c>
      <c r="F196" s="1"/>
    </row>
    <row r="197" spans="1:6" x14ac:dyDescent="0.35">
      <c r="A197" s="1" t="s">
        <v>68</v>
      </c>
      <c r="B197" s="1" t="s">
        <v>1053</v>
      </c>
      <c r="C197" s="1"/>
      <c r="D197" s="40">
        <v>0.17</v>
      </c>
      <c r="E197" s="1" t="s">
        <v>1051</v>
      </c>
      <c r="F197" s="1"/>
    </row>
    <row r="198" spans="1:6" x14ac:dyDescent="0.35">
      <c r="A198" s="1" t="s">
        <v>69</v>
      </c>
      <c r="B198" s="1" t="s">
        <v>1060</v>
      </c>
      <c r="C198" s="1"/>
      <c r="D198" s="40">
        <v>0.17</v>
      </c>
      <c r="E198" s="1" t="s">
        <v>1051</v>
      </c>
      <c r="F198" s="1"/>
    </row>
    <row r="199" spans="1:6" x14ac:dyDescent="0.35">
      <c r="A199" s="1" t="s">
        <v>71</v>
      </c>
      <c r="B199" s="1"/>
      <c r="C199" s="1"/>
      <c r="D199" s="1"/>
      <c r="E199" s="1"/>
      <c r="F199" s="1"/>
    </row>
    <row r="200" spans="1:6" x14ac:dyDescent="0.35">
      <c r="A200" s="1" t="s">
        <v>73</v>
      </c>
      <c r="B200" s="1" t="s">
        <v>1053</v>
      </c>
      <c r="C200" s="1"/>
      <c r="D200" s="40">
        <v>0.19</v>
      </c>
      <c r="E200" s="1" t="s">
        <v>1051</v>
      </c>
      <c r="F200" s="1"/>
    </row>
    <row r="201" spans="1:6" x14ac:dyDescent="0.35">
      <c r="A201" s="1" t="s">
        <v>74</v>
      </c>
      <c r="B201" s="1" t="s">
        <v>1053</v>
      </c>
      <c r="C201" s="1"/>
      <c r="D201" s="40">
        <v>0.19</v>
      </c>
      <c r="E201" s="1" t="s">
        <v>1051</v>
      </c>
      <c r="F201" s="1"/>
    </row>
    <row r="202" spans="1:6" x14ac:dyDescent="0.35">
      <c r="A202" s="1" t="s">
        <v>76</v>
      </c>
      <c r="B202" s="1" t="s">
        <v>1053</v>
      </c>
      <c r="C202" s="1"/>
      <c r="D202" s="40">
        <v>0.19</v>
      </c>
      <c r="E202" s="1" t="s">
        <v>1051</v>
      </c>
      <c r="F202" s="1"/>
    </row>
    <row r="203" spans="1:6" x14ac:dyDescent="0.35">
      <c r="A203" s="1" t="s">
        <v>78</v>
      </c>
      <c r="B203" s="1" t="s">
        <v>1053</v>
      </c>
      <c r="C203" s="1"/>
      <c r="D203" s="40">
        <v>0.19</v>
      </c>
      <c r="E203" s="1" t="s">
        <v>1051</v>
      </c>
      <c r="F203" s="1"/>
    </row>
    <row r="204" spans="1:6" x14ac:dyDescent="0.35">
      <c r="A204" s="1" t="s">
        <v>79</v>
      </c>
      <c r="B204" s="1" t="s">
        <v>1053</v>
      </c>
      <c r="C204" s="1"/>
      <c r="D204" s="40">
        <v>0.19</v>
      </c>
      <c r="E204" s="1" t="s">
        <v>1051</v>
      </c>
      <c r="F204" s="1"/>
    </row>
    <row r="205" spans="1:6" x14ac:dyDescent="0.35">
      <c r="A205" s="1" t="s">
        <v>80</v>
      </c>
      <c r="B205" s="1" t="s">
        <v>1053</v>
      </c>
      <c r="C205" s="1"/>
      <c r="D205" s="40">
        <v>0.19</v>
      </c>
      <c r="E205" s="1" t="s">
        <v>1051</v>
      </c>
      <c r="F205" s="1"/>
    </row>
    <row r="206" spans="1:6" x14ac:dyDescent="0.35">
      <c r="A206" s="1" t="s">
        <v>81</v>
      </c>
      <c r="B206" s="1" t="s">
        <v>1053</v>
      </c>
      <c r="C206" s="1"/>
      <c r="D206" s="40">
        <v>0.19</v>
      </c>
      <c r="E206" s="1" t="s">
        <v>1051</v>
      </c>
      <c r="F206" s="1"/>
    </row>
    <row r="207" spans="1:6" x14ac:dyDescent="0.35">
      <c r="A207" s="1" t="s">
        <v>82</v>
      </c>
      <c r="B207" s="1" t="s">
        <v>1053</v>
      </c>
      <c r="C207" s="1"/>
      <c r="D207" s="40">
        <v>0.19</v>
      </c>
      <c r="E207" s="1" t="s">
        <v>1051</v>
      </c>
      <c r="F207" s="1"/>
    </row>
    <row r="208" spans="1:6" x14ac:dyDescent="0.35">
      <c r="A208" s="1" t="s">
        <v>83</v>
      </c>
      <c r="B208" s="1" t="s">
        <v>1053</v>
      </c>
      <c r="C208" s="1"/>
      <c r="D208" s="40">
        <v>0.19</v>
      </c>
      <c r="E208" s="1" t="s">
        <v>1051</v>
      </c>
      <c r="F208" s="1"/>
    </row>
    <row r="209" spans="1:6" x14ac:dyDescent="0.35">
      <c r="A209" s="1" t="s">
        <v>84</v>
      </c>
      <c r="B209" s="1" t="s">
        <v>1053</v>
      </c>
      <c r="C209" s="1"/>
      <c r="D209" s="40">
        <v>0.19</v>
      </c>
      <c r="E209" s="1" t="s">
        <v>1051</v>
      </c>
      <c r="F209" s="1"/>
    </row>
    <row r="210" spans="1:6" x14ac:dyDescent="0.35">
      <c r="A210" s="1" t="s">
        <v>85</v>
      </c>
      <c r="B210" s="1" t="s">
        <v>1053</v>
      </c>
      <c r="C210" s="1"/>
      <c r="D210" s="40">
        <v>0.19</v>
      </c>
      <c r="E210" s="1" t="s">
        <v>1051</v>
      </c>
      <c r="F210" s="1"/>
    </row>
    <row r="211" spans="1:6" x14ac:dyDescent="0.35">
      <c r="A211" s="1" t="s">
        <v>86</v>
      </c>
      <c r="B211" s="1" t="s">
        <v>1053</v>
      </c>
      <c r="C211" s="1"/>
      <c r="D211" s="40">
        <v>0.19</v>
      </c>
      <c r="E211" s="1" t="s">
        <v>1051</v>
      </c>
      <c r="F211" s="1"/>
    </row>
    <row r="212" spans="1:6" x14ac:dyDescent="0.35">
      <c r="A212" s="1" t="s">
        <v>87</v>
      </c>
      <c r="B212" s="1" t="s">
        <v>1053</v>
      </c>
      <c r="C212" s="1"/>
      <c r="D212" s="40">
        <v>0.19</v>
      </c>
      <c r="E212" s="1" t="s">
        <v>1051</v>
      </c>
      <c r="F212" s="1"/>
    </row>
    <row r="213" spans="1:6" x14ac:dyDescent="0.35">
      <c r="A213" s="1" t="s">
        <v>88</v>
      </c>
      <c r="B213" s="1" t="s">
        <v>1053</v>
      </c>
      <c r="C213" s="1"/>
      <c r="D213" s="40">
        <v>0.19</v>
      </c>
      <c r="E213" s="1" t="s">
        <v>1051</v>
      </c>
      <c r="F213" s="1"/>
    </row>
    <row r="214" spans="1:6" x14ac:dyDescent="0.35">
      <c r="A214" s="1"/>
      <c r="B214" s="1"/>
      <c r="C214" s="1"/>
      <c r="D214" s="1"/>
      <c r="E214" s="1"/>
      <c r="F214" s="1"/>
    </row>
    <row r="215" spans="1:6" x14ac:dyDescent="0.35">
      <c r="A215" s="1"/>
      <c r="B215" s="1"/>
      <c r="C215" s="1"/>
      <c r="D215" s="1"/>
      <c r="E215" s="1"/>
      <c r="F215" s="1"/>
    </row>
    <row r="216" spans="1:6" x14ac:dyDescent="0.35">
      <c r="A216" s="1" t="s">
        <v>89</v>
      </c>
      <c r="B216" s="1" t="s">
        <v>1053</v>
      </c>
      <c r="C216" s="1"/>
      <c r="D216" s="40">
        <v>0.19</v>
      </c>
      <c r="E216" s="1" t="s">
        <v>1051</v>
      </c>
      <c r="F216" s="1"/>
    </row>
    <row r="217" spans="1:6" x14ac:dyDescent="0.35">
      <c r="A217" s="1" t="s">
        <v>90</v>
      </c>
      <c r="B217" s="1" t="s">
        <v>1053</v>
      </c>
      <c r="C217" s="1"/>
      <c r="D217" s="40">
        <v>0.19</v>
      </c>
      <c r="E217" s="1" t="s">
        <v>1051</v>
      </c>
      <c r="F217" s="1"/>
    </row>
    <row r="218" spans="1:6" x14ac:dyDescent="0.35">
      <c r="A218" s="1" t="s">
        <v>91</v>
      </c>
      <c r="B218" s="1" t="s">
        <v>1053</v>
      </c>
      <c r="C218" s="1"/>
      <c r="D218" s="40">
        <v>0.19</v>
      </c>
      <c r="E218" s="1" t="s">
        <v>1051</v>
      </c>
      <c r="F218" s="1"/>
    </row>
    <row r="219" spans="1:6" x14ac:dyDescent="0.35">
      <c r="A219" s="1" t="s">
        <v>92</v>
      </c>
      <c r="B219" s="1" t="s">
        <v>1053</v>
      </c>
      <c r="C219" s="1"/>
      <c r="D219" s="40">
        <v>0.19</v>
      </c>
      <c r="E219" s="1" t="s">
        <v>1051</v>
      </c>
      <c r="F219" s="1"/>
    </row>
    <row r="220" spans="1:6" x14ac:dyDescent="0.35">
      <c r="A220" s="1" t="s">
        <v>93</v>
      </c>
      <c r="B220" s="1" t="s">
        <v>1053</v>
      </c>
      <c r="C220" s="1"/>
      <c r="D220" s="40">
        <v>0.19</v>
      </c>
      <c r="E220" s="1" t="s">
        <v>1051</v>
      </c>
      <c r="F220" s="1"/>
    </row>
    <row r="221" spans="1:6" x14ac:dyDescent="0.35">
      <c r="A221" s="1" t="s">
        <v>94</v>
      </c>
      <c r="B221" s="1" t="s">
        <v>1053</v>
      </c>
      <c r="C221" s="1"/>
      <c r="D221" s="40">
        <v>0.19</v>
      </c>
      <c r="E221" s="1" t="s">
        <v>1051</v>
      </c>
      <c r="F221" s="1"/>
    </row>
    <row r="222" spans="1:6" x14ac:dyDescent="0.35">
      <c r="A222" s="1"/>
      <c r="B222" s="1"/>
      <c r="C222" s="1"/>
      <c r="D222" s="1"/>
      <c r="E222" s="1"/>
      <c r="F222" s="1"/>
    </row>
    <row r="223" spans="1:6" x14ac:dyDescent="0.35">
      <c r="A223" s="1" t="s">
        <v>96</v>
      </c>
      <c r="B223" s="1" t="s">
        <v>1053</v>
      </c>
      <c r="C223" s="1"/>
      <c r="D223" s="40">
        <v>0.19</v>
      </c>
      <c r="E223" s="1" t="s">
        <v>1051</v>
      </c>
      <c r="F223" s="1"/>
    </row>
    <row r="224" spans="1:6" x14ac:dyDescent="0.35">
      <c r="A224" s="1" t="s">
        <v>98</v>
      </c>
      <c r="B224" s="1" t="s">
        <v>1053</v>
      </c>
      <c r="C224" s="1"/>
      <c r="D224" s="40">
        <v>0.19</v>
      </c>
      <c r="E224" s="1" t="s">
        <v>1051</v>
      </c>
      <c r="F224" s="1"/>
    </row>
    <row r="225" spans="1:6" x14ac:dyDescent="0.35">
      <c r="A225" s="1" t="s">
        <v>99</v>
      </c>
      <c r="B225" s="1" t="s">
        <v>1053</v>
      </c>
      <c r="C225" s="1"/>
      <c r="D225" s="40">
        <v>0.19</v>
      </c>
      <c r="E225" s="1" t="s">
        <v>1051</v>
      </c>
      <c r="F225" s="1"/>
    </row>
    <row r="226" spans="1:6" x14ac:dyDescent="0.35">
      <c r="A226" s="1" t="s">
        <v>100</v>
      </c>
      <c r="B226" s="1" t="s">
        <v>1053</v>
      </c>
      <c r="C226" s="1"/>
      <c r="D226" s="40">
        <v>0.19</v>
      </c>
      <c r="E226" s="1" t="s">
        <v>1051</v>
      </c>
      <c r="F226" s="1"/>
    </row>
    <row r="227" spans="1:6" x14ac:dyDescent="0.35">
      <c r="A227" s="1" t="s">
        <v>101</v>
      </c>
      <c r="B227" s="1" t="s">
        <v>1053</v>
      </c>
      <c r="C227" s="1"/>
      <c r="D227" s="40">
        <v>0.19</v>
      </c>
      <c r="E227" s="1" t="s">
        <v>1051</v>
      </c>
      <c r="F227" s="1"/>
    </row>
    <row r="228" spans="1:6" x14ac:dyDescent="0.35">
      <c r="A228" s="1" t="s">
        <v>102</v>
      </c>
      <c r="B228" s="1" t="s">
        <v>1053</v>
      </c>
      <c r="C228" s="1"/>
      <c r="D228" s="40">
        <v>0.19</v>
      </c>
      <c r="E228" s="1" t="s">
        <v>1051</v>
      </c>
      <c r="F228" s="1"/>
    </row>
    <row r="229" spans="1:6" x14ac:dyDescent="0.35">
      <c r="A229" s="1" t="s">
        <v>103</v>
      </c>
      <c r="B229" s="1" t="s">
        <v>1053</v>
      </c>
      <c r="C229" s="1"/>
      <c r="D229" s="40">
        <v>0.19</v>
      </c>
      <c r="E229" s="1" t="s">
        <v>1051</v>
      </c>
      <c r="F229" s="1"/>
    </row>
    <row r="230" spans="1:6" x14ac:dyDescent="0.35">
      <c r="A230" s="1" t="s">
        <v>104</v>
      </c>
      <c r="B230" s="1" t="s">
        <v>1053</v>
      </c>
      <c r="C230" s="1"/>
      <c r="D230" s="40">
        <v>0.19</v>
      </c>
      <c r="E230" s="1" t="s">
        <v>1051</v>
      </c>
      <c r="F230" s="1"/>
    </row>
    <row r="231" spans="1:6" x14ac:dyDescent="0.35">
      <c r="A231" s="1" t="s">
        <v>105</v>
      </c>
      <c r="B231" s="1" t="s">
        <v>1053</v>
      </c>
      <c r="C231" s="1"/>
      <c r="D231" s="40">
        <v>0.19</v>
      </c>
      <c r="E231" s="1" t="s">
        <v>1051</v>
      </c>
      <c r="F231" s="1"/>
    </row>
    <row r="232" spans="1:6" x14ac:dyDescent="0.35">
      <c r="A232" s="1" t="s">
        <v>106</v>
      </c>
      <c r="B232" s="1" t="s">
        <v>1053</v>
      </c>
      <c r="C232" s="1"/>
      <c r="D232" s="40">
        <v>0.19</v>
      </c>
      <c r="E232" s="1" t="s">
        <v>1051</v>
      </c>
      <c r="F232" s="1"/>
    </row>
    <row r="233" spans="1:6" x14ac:dyDescent="0.35">
      <c r="A233" s="1" t="s">
        <v>107</v>
      </c>
      <c r="B233" s="1" t="s">
        <v>1053</v>
      </c>
      <c r="C233" s="1"/>
      <c r="D233" s="40">
        <v>0.19</v>
      </c>
      <c r="E233" s="1" t="s">
        <v>1051</v>
      </c>
      <c r="F233" s="1"/>
    </row>
    <row r="234" spans="1:6" x14ac:dyDescent="0.35">
      <c r="A234" s="1" t="s">
        <v>108</v>
      </c>
      <c r="B234" s="1" t="s">
        <v>1053</v>
      </c>
      <c r="C234" s="1"/>
      <c r="D234" s="40">
        <v>0.19</v>
      </c>
      <c r="E234" s="1" t="s">
        <v>1051</v>
      </c>
      <c r="F234" s="1"/>
    </row>
    <row r="235" spans="1:6" x14ac:dyDescent="0.35">
      <c r="A235" s="1" t="s">
        <v>109</v>
      </c>
      <c r="B235" s="1" t="s">
        <v>1053</v>
      </c>
      <c r="C235" s="1"/>
      <c r="D235" s="40">
        <v>0.19</v>
      </c>
      <c r="E235" s="1" t="s">
        <v>1051</v>
      </c>
      <c r="F235" s="1"/>
    </row>
    <row r="236" spans="1:6" x14ac:dyDescent="0.35">
      <c r="A236" s="1" t="s">
        <v>110</v>
      </c>
      <c r="B236" s="1" t="s">
        <v>1053</v>
      </c>
      <c r="C236" s="1"/>
      <c r="D236" s="40">
        <v>0.19</v>
      </c>
      <c r="E236" s="1" t="s">
        <v>1051</v>
      </c>
      <c r="F236" s="1"/>
    </row>
    <row r="237" spans="1:6" x14ac:dyDescent="0.35">
      <c r="A237" s="1" t="s">
        <v>111</v>
      </c>
      <c r="B237" s="1" t="s">
        <v>1053</v>
      </c>
      <c r="C237" s="1"/>
      <c r="D237" s="40">
        <v>0.19</v>
      </c>
      <c r="E237" s="1" t="s">
        <v>1051</v>
      </c>
      <c r="F237" s="1"/>
    </row>
    <row r="238" spans="1:6" x14ac:dyDescent="0.35">
      <c r="A238" s="1" t="s">
        <v>112</v>
      </c>
      <c r="B238" s="1" t="s">
        <v>1053</v>
      </c>
      <c r="C238" s="1"/>
      <c r="D238" s="40">
        <v>0.19</v>
      </c>
      <c r="E238" s="1" t="s">
        <v>1051</v>
      </c>
      <c r="F238" s="1"/>
    </row>
    <row r="239" spans="1:6" x14ac:dyDescent="0.35">
      <c r="A239" s="1"/>
      <c r="B239" s="1"/>
      <c r="C239" s="1"/>
      <c r="D239" s="1"/>
      <c r="E239" s="1"/>
      <c r="F239" s="1"/>
    </row>
    <row r="240" spans="1:6" x14ac:dyDescent="0.35">
      <c r="A240" s="1"/>
      <c r="B240" s="1"/>
      <c r="C240" s="1"/>
      <c r="D240" s="1"/>
      <c r="E240" s="1"/>
      <c r="F240" s="1"/>
    </row>
    <row r="241" spans="1:6" x14ac:dyDescent="0.35">
      <c r="A241" s="1" t="s">
        <v>113</v>
      </c>
      <c r="B241" s="1" t="s">
        <v>1053</v>
      </c>
      <c r="C241" s="1"/>
      <c r="D241" s="40">
        <v>0.19</v>
      </c>
      <c r="E241" s="1" t="s">
        <v>1051</v>
      </c>
      <c r="F241" s="1"/>
    </row>
    <row r="242" spans="1:6" x14ac:dyDescent="0.35">
      <c r="A242" s="1"/>
      <c r="B242" s="1"/>
      <c r="C242" s="1"/>
      <c r="D242" s="1"/>
      <c r="E242" s="1"/>
      <c r="F242" s="1"/>
    </row>
    <row r="243" spans="1:6" x14ac:dyDescent="0.35">
      <c r="A243" s="1" t="s">
        <v>114</v>
      </c>
      <c r="B243" s="1" t="s">
        <v>1053</v>
      </c>
      <c r="C243" s="1"/>
      <c r="D243" s="40">
        <v>0.19</v>
      </c>
      <c r="E243" s="1" t="s">
        <v>1051</v>
      </c>
      <c r="F243" s="1"/>
    </row>
    <row r="244" spans="1:6" x14ac:dyDescent="0.35">
      <c r="A244" s="1" t="s">
        <v>115</v>
      </c>
      <c r="B244" s="1" t="s">
        <v>1053</v>
      </c>
      <c r="C244" s="1"/>
      <c r="D244" s="40">
        <v>0.19</v>
      </c>
      <c r="E244" s="1" t="s">
        <v>1051</v>
      </c>
      <c r="F244" s="1"/>
    </row>
    <row r="245" spans="1:6" x14ac:dyDescent="0.35">
      <c r="A245" s="1" t="s">
        <v>116</v>
      </c>
      <c r="B245" s="1" t="s">
        <v>1053</v>
      </c>
      <c r="C245" s="1"/>
      <c r="D245" s="40">
        <v>0.19</v>
      </c>
      <c r="E245" s="1" t="s">
        <v>1051</v>
      </c>
      <c r="F245" s="1"/>
    </row>
    <row r="246" spans="1:6" x14ac:dyDescent="0.35">
      <c r="A246" s="1" t="s">
        <v>117</v>
      </c>
      <c r="B246" s="1" t="s">
        <v>1053</v>
      </c>
      <c r="C246" s="1"/>
      <c r="D246" s="40">
        <v>0.19</v>
      </c>
      <c r="E246" s="1" t="s">
        <v>1051</v>
      </c>
      <c r="F246" s="1"/>
    </row>
    <row r="247" spans="1:6" x14ac:dyDescent="0.35">
      <c r="A247" s="1" t="s">
        <v>118</v>
      </c>
      <c r="B247" s="1" t="s">
        <v>1053</v>
      </c>
      <c r="C247" s="1"/>
      <c r="D247" s="40">
        <v>0.19</v>
      </c>
      <c r="E247" s="1" t="s">
        <v>1051</v>
      </c>
      <c r="F247" s="1"/>
    </row>
    <row r="248" spans="1:6" x14ac:dyDescent="0.35">
      <c r="A248" s="1" t="s">
        <v>119</v>
      </c>
      <c r="B248" s="1" t="s">
        <v>1053</v>
      </c>
      <c r="C248" s="1"/>
      <c r="D248" s="40">
        <v>0.19</v>
      </c>
      <c r="E248" s="1" t="s">
        <v>1051</v>
      </c>
      <c r="F248" s="1"/>
    </row>
    <row r="249" spans="1:6" x14ac:dyDescent="0.35">
      <c r="A249" s="1" t="s">
        <v>120</v>
      </c>
      <c r="B249" s="1" t="s">
        <v>1053</v>
      </c>
      <c r="C249" s="1"/>
      <c r="D249" s="40">
        <v>0.19</v>
      </c>
      <c r="E249" s="1" t="s">
        <v>1051</v>
      </c>
      <c r="F249" s="1"/>
    </row>
    <row r="250" spans="1:6" x14ac:dyDescent="0.35">
      <c r="A250" s="1" t="s">
        <v>121</v>
      </c>
      <c r="B250" s="1" t="s">
        <v>1053</v>
      </c>
      <c r="C250" s="1"/>
      <c r="D250" s="40">
        <v>0.19</v>
      </c>
      <c r="E250" s="1" t="s">
        <v>1051</v>
      </c>
      <c r="F250" s="1"/>
    </row>
    <row r="251" spans="1:6" x14ac:dyDescent="0.35">
      <c r="A251" s="1" t="s">
        <v>122</v>
      </c>
      <c r="B251" s="1" t="s">
        <v>1053</v>
      </c>
      <c r="C251" s="1"/>
      <c r="D251" s="40">
        <v>0.19</v>
      </c>
      <c r="E251" s="1" t="s">
        <v>1051</v>
      </c>
      <c r="F251" s="1"/>
    </row>
    <row r="252" spans="1:6" x14ac:dyDescent="0.35">
      <c r="A252" s="1" t="s">
        <v>123</v>
      </c>
      <c r="B252" s="1" t="s">
        <v>1053</v>
      </c>
      <c r="C252" s="1"/>
      <c r="D252" s="40">
        <v>0.19</v>
      </c>
      <c r="E252" s="1" t="s">
        <v>1051</v>
      </c>
      <c r="F252" s="1"/>
    </row>
    <row r="253" spans="1:6" x14ac:dyDescent="0.35">
      <c r="A253" s="1" t="s">
        <v>124</v>
      </c>
      <c r="B253" s="1" t="s">
        <v>1053</v>
      </c>
      <c r="C253" s="1"/>
      <c r="D253" s="40">
        <v>0.19</v>
      </c>
      <c r="E253" s="1" t="s">
        <v>1051</v>
      </c>
      <c r="F253" s="1"/>
    </row>
    <row r="254" spans="1:6" x14ac:dyDescent="0.35">
      <c r="A254" s="1"/>
      <c r="B254" s="1"/>
      <c r="C254" s="1"/>
      <c r="D254" s="1"/>
      <c r="E254" s="1"/>
      <c r="F254" s="1"/>
    </row>
    <row r="255" spans="1:6" x14ac:dyDescent="0.35">
      <c r="A255" s="1" t="s">
        <v>125</v>
      </c>
      <c r="B255" s="1" t="s">
        <v>1053</v>
      </c>
      <c r="C255" s="1"/>
      <c r="D255" s="40">
        <v>0.19</v>
      </c>
      <c r="E255" s="1" t="s">
        <v>1051</v>
      </c>
      <c r="F255" s="1"/>
    </row>
    <row r="256" spans="1:6" x14ac:dyDescent="0.35">
      <c r="A256" s="1" t="s">
        <v>126</v>
      </c>
      <c r="B256" s="1" t="s">
        <v>1053</v>
      </c>
      <c r="C256" s="1"/>
      <c r="D256" s="40">
        <v>0.19</v>
      </c>
      <c r="E256" s="1" t="s">
        <v>1051</v>
      </c>
      <c r="F256" s="1"/>
    </row>
    <row r="257" spans="1:6" x14ac:dyDescent="0.35">
      <c r="A257" s="1" t="s">
        <v>127</v>
      </c>
      <c r="B257" s="1" t="s">
        <v>1053</v>
      </c>
      <c r="C257" s="1"/>
      <c r="D257" s="40">
        <v>0.19</v>
      </c>
      <c r="E257" s="1" t="s">
        <v>1051</v>
      </c>
      <c r="F257" s="1"/>
    </row>
    <row r="258" spans="1:6" x14ac:dyDescent="0.35">
      <c r="A258" s="1" t="s">
        <v>128</v>
      </c>
      <c r="B258" s="1" t="s">
        <v>1053</v>
      </c>
      <c r="C258" s="1"/>
      <c r="D258" s="40">
        <v>0.19</v>
      </c>
      <c r="E258" s="1" t="s">
        <v>1051</v>
      </c>
      <c r="F258" s="1"/>
    </row>
    <row r="259" spans="1:6" x14ac:dyDescent="0.35">
      <c r="A259" s="1" t="s">
        <v>129</v>
      </c>
      <c r="B259" s="1" t="s">
        <v>1053</v>
      </c>
      <c r="C259" s="1"/>
      <c r="D259" s="40">
        <v>0.19</v>
      </c>
      <c r="E259" s="1" t="s">
        <v>1051</v>
      </c>
      <c r="F259" s="1"/>
    </row>
    <row r="260" spans="1:6" x14ac:dyDescent="0.35">
      <c r="A260" s="1"/>
      <c r="B260" s="1"/>
      <c r="C260" s="1"/>
      <c r="D260" s="1"/>
      <c r="E260" s="1"/>
      <c r="F260" s="1"/>
    </row>
    <row r="261" spans="1:6" x14ac:dyDescent="0.35">
      <c r="A261" s="1" t="s">
        <v>131</v>
      </c>
      <c r="B261" s="1" t="s">
        <v>1060</v>
      </c>
      <c r="C261" s="1"/>
      <c r="D261" s="40">
        <v>0.11</v>
      </c>
      <c r="E261" s="1" t="s">
        <v>1051</v>
      </c>
      <c r="F261" s="1"/>
    </row>
    <row r="262" spans="1:6" x14ac:dyDescent="0.35">
      <c r="A262" s="1" t="s">
        <v>133</v>
      </c>
      <c r="B262" s="1" t="s">
        <v>1060</v>
      </c>
      <c r="C262" s="1"/>
      <c r="D262" s="40">
        <v>0.11</v>
      </c>
      <c r="E262" s="1" t="s">
        <v>1051</v>
      </c>
      <c r="F262" s="1"/>
    </row>
    <row r="263" spans="1:6" x14ac:dyDescent="0.35">
      <c r="A263" s="1" t="s">
        <v>134</v>
      </c>
      <c r="B263" s="1" t="s">
        <v>1060</v>
      </c>
      <c r="C263" s="1"/>
      <c r="D263" s="40">
        <v>0.11</v>
      </c>
      <c r="E263" s="1" t="s">
        <v>1051</v>
      </c>
      <c r="F263" s="1"/>
    </row>
    <row r="264" spans="1:6" x14ac:dyDescent="0.35">
      <c r="A264" s="1" t="s">
        <v>135</v>
      </c>
      <c r="B264" s="1" t="s">
        <v>1060</v>
      </c>
      <c r="C264" s="1"/>
      <c r="D264" s="40">
        <v>0.11</v>
      </c>
      <c r="E264" s="1" t="s">
        <v>1051</v>
      </c>
      <c r="F264" s="1"/>
    </row>
    <row r="265" spans="1:6" x14ac:dyDescent="0.35">
      <c r="A265" s="1" t="s">
        <v>136</v>
      </c>
      <c r="B265" s="1" t="s">
        <v>1060</v>
      </c>
      <c r="C265" s="1"/>
      <c r="D265" s="40">
        <v>0.11</v>
      </c>
      <c r="E265" s="1" t="s">
        <v>1051</v>
      </c>
      <c r="F265" s="1"/>
    </row>
    <row r="266" spans="1:6" x14ac:dyDescent="0.35">
      <c r="A266" s="1" t="s">
        <v>137</v>
      </c>
      <c r="B266" s="1" t="s">
        <v>1060</v>
      </c>
      <c r="C266" s="1"/>
      <c r="D266" s="40">
        <v>0.11</v>
      </c>
      <c r="E266" s="1" t="s">
        <v>1051</v>
      </c>
      <c r="F266" s="1"/>
    </row>
    <row r="267" spans="1:6" x14ac:dyDescent="0.35">
      <c r="A267" s="1" t="s">
        <v>138</v>
      </c>
      <c r="B267" s="1" t="s">
        <v>1060</v>
      </c>
      <c r="C267" s="1"/>
      <c r="D267" s="40">
        <v>0.11</v>
      </c>
      <c r="E267" s="1" t="s">
        <v>1051</v>
      </c>
      <c r="F267" s="1"/>
    </row>
    <row r="268" spans="1:6" x14ac:dyDescent="0.35">
      <c r="A268" s="1" t="s">
        <v>139</v>
      </c>
      <c r="B268" s="1" t="s">
        <v>1060</v>
      </c>
      <c r="C268" s="1"/>
      <c r="D268" s="40">
        <v>0.11</v>
      </c>
      <c r="E268" s="1" t="s">
        <v>1051</v>
      </c>
      <c r="F268" s="1"/>
    </row>
    <row r="269" spans="1:6" x14ac:dyDescent="0.35">
      <c r="A269" s="1" t="s">
        <v>140</v>
      </c>
      <c r="B269" s="1" t="s">
        <v>1060</v>
      </c>
      <c r="C269" s="1"/>
      <c r="D269" s="40">
        <v>0.11</v>
      </c>
      <c r="E269" s="1" t="s">
        <v>1051</v>
      </c>
      <c r="F269" s="1"/>
    </row>
    <row r="270" spans="1:6" x14ac:dyDescent="0.35">
      <c r="A270" s="1" t="s">
        <v>141</v>
      </c>
      <c r="B270" s="1" t="s">
        <v>1060</v>
      </c>
      <c r="C270" s="1"/>
      <c r="D270" s="40">
        <v>0.11</v>
      </c>
      <c r="E270" s="1" t="s">
        <v>1051</v>
      </c>
      <c r="F270" s="1"/>
    </row>
    <row r="271" spans="1:6" x14ac:dyDescent="0.35">
      <c r="A271" s="1" t="s">
        <v>142</v>
      </c>
      <c r="B271" s="1" t="s">
        <v>1060</v>
      </c>
      <c r="C271" s="1"/>
      <c r="D271" s="40">
        <v>0.11</v>
      </c>
      <c r="E271" s="1" t="s">
        <v>1051</v>
      </c>
      <c r="F271" s="1"/>
    </row>
    <row r="272" spans="1:6" x14ac:dyDescent="0.35">
      <c r="A272" s="1" t="s">
        <v>143</v>
      </c>
      <c r="B272" s="1" t="s">
        <v>1060</v>
      </c>
      <c r="C272" s="1"/>
      <c r="D272" s="40">
        <v>0.11</v>
      </c>
      <c r="E272" s="1" t="s">
        <v>1051</v>
      </c>
      <c r="F272" s="1"/>
    </row>
    <row r="273" spans="1:6" x14ac:dyDescent="0.35">
      <c r="A273" s="1" t="s">
        <v>144</v>
      </c>
      <c r="B273" s="1" t="s">
        <v>1060</v>
      </c>
      <c r="C273" s="1"/>
      <c r="D273" s="40">
        <v>0.11</v>
      </c>
      <c r="E273" s="1" t="s">
        <v>1051</v>
      </c>
      <c r="F273" s="1"/>
    </row>
    <row r="274" spans="1:6" x14ac:dyDescent="0.35">
      <c r="A274" s="1" t="s">
        <v>145</v>
      </c>
      <c r="B274" s="1" t="s">
        <v>1053</v>
      </c>
      <c r="C274" s="1"/>
      <c r="D274" s="40">
        <v>0.11</v>
      </c>
      <c r="E274" s="1" t="s">
        <v>1051</v>
      </c>
      <c r="F274" s="1"/>
    </row>
    <row r="275" spans="1:6" x14ac:dyDescent="0.35">
      <c r="A275" s="1"/>
      <c r="B275" s="1"/>
      <c r="C275" s="1"/>
      <c r="D275" s="1"/>
      <c r="E275" s="1"/>
      <c r="F275" s="1"/>
    </row>
    <row r="276" spans="1:6" x14ac:dyDescent="0.35">
      <c r="A276" s="1" t="s">
        <v>146</v>
      </c>
      <c r="B276" s="1" t="s">
        <v>1053</v>
      </c>
      <c r="C276" s="1"/>
      <c r="D276" s="40">
        <v>0.11</v>
      </c>
      <c r="E276" s="1" t="s">
        <v>1051</v>
      </c>
      <c r="F276" s="1" t="s">
        <v>1061</v>
      </c>
    </row>
    <row r="277" spans="1:6" x14ac:dyDescent="0.35">
      <c r="A277" s="1" t="s">
        <v>147</v>
      </c>
      <c r="B277" s="1" t="s">
        <v>1053</v>
      </c>
      <c r="C277" s="1"/>
      <c r="D277" s="40">
        <v>0.11</v>
      </c>
      <c r="E277" s="1" t="s">
        <v>1051</v>
      </c>
      <c r="F277" s="1"/>
    </row>
    <row r="278" spans="1:6" x14ac:dyDescent="0.35">
      <c r="A278" s="1" t="s">
        <v>148</v>
      </c>
      <c r="B278" s="1" t="s">
        <v>1053</v>
      </c>
      <c r="C278" s="1"/>
      <c r="D278" s="40">
        <v>0.11</v>
      </c>
      <c r="E278" s="1" t="s">
        <v>1051</v>
      </c>
      <c r="F278" s="1"/>
    </row>
    <row r="279" spans="1:6" x14ac:dyDescent="0.35">
      <c r="A279" s="1" t="s">
        <v>149</v>
      </c>
      <c r="B279" s="1" t="s">
        <v>1053</v>
      </c>
      <c r="C279" s="1"/>
      <c r="D279" s="40">
        <v>0.11</v>
      </c>
      <c r="E279" s="1" t="s">
        <v>1051</v>
      </c>
      <c r="F279" s="1"/>
    </row>
    <row r="280" spans="1:6" x14ac:dyDescent="0.35">
      <c r="A280" s="1" t="s">
        <v>150</v>
      </c>
      <c r="B280" s="1" t="s">
        <v>1053</v>
      </c>
      <c r="C280" s="1"/>
      <c r="D280" s="40">
        <v>0.11</v>
      </c>
      <c r="E280" s="1" t="s">
        <v>1051</v>
      </c>
      <c r="F280" s="1"/>
    </row>
    <row r="281" spans="1:6" x14ac:dyDescent="0.35">
      <c r="A281" s="1" t="s">
        <v>151</v>
      </c>
      <c r="B281" s="1" t="s">
        <v>1053</v>
      </c>
      <c r="C281" s="1"/>
      <c r="D281" s="40">
        <v>0.11</v>
      </c>
      <c r="E281" s="1" t="s">
        <v>1051</v>
      </c>
      <c r="F281" s="1"/>
    </row>
    <row r="282" spans="1:6" x14ac:dyDescent="0.35">
      <c r="A282" s="1"/>
      <c r="B282" s="1"/>
      <c r="C282" s="1"/>
      <c r="D282" s="1"/>
      <c r="E282" s="1"/>
      <c r="F282" s="1"/>
    </row>
    <row r="283" spans="1:6" x14ac:dyDescent="0.35">
      <c r="A283" s="1" t="s">
        <v>246</v>
      </c>
      <c r="B283" s="1" t="s">
        <v>1062</v>
      </c>
      <c r="C283" s="1"/>
      <c r="D283" s="40">
        <v>0.11</v>
      </c>
      <c r="E283" s="1" t="s">
        <v>1051</v>
      </c>
      <c r="F283" s="1"/>
    </row>
    <row r="284" spans="1:6" x14ac:dyDescent="0.35">
      <c r="A284" s="1"/>
      <c r="B284" s="1"/>
      <c r="C284" s="1"/>
      <c r="D284" s="1"/>
      <c r="E284" s="1"/>
      <c r="F284" s="1"/>
    </row>
    <row r="285" spans="1:6" x14ac:dyDescent="0.35">
      <c r="A285" s="1" t="s">
        <v>153</v>
      </c>
      <c r="B285" s="1"/>
      <c r="C285" s="1"/>
      <c r="D285" s="1"/>
      <c r="E285" s="1"/>
      <c r="F285" s="1"/>
    </row>
    <row r="286" spans="1:6" x14ac:dyDescent="0.35">
      <c r="A286" s="1" t="s">
        <v>157</v>
      </c>
      <c r="B286" s="1" t="s">
        <v>1060</v>
      </c>
      <c r="C286" s="1"/>
      <c r="D286" s="40">
        <v>0.11</v>
      </c>
      <c r="E286" s="1" t="s">
        <v>1051</v>
      </c>
      <c r="F286" s="1" t="s">
        <v>1063</v>
      </c>
    </row>
    <row r="287" spans="1:6" x14ac:dyDescent="0.35">
      <c r="A287" s="1" t="s">
        <v>158</v>
      </c>
      <c r="B287" s="1" t="s">
        <v>1060</v>
      </c>
      <c r="C287" s="1"/>
      <c r="D287" s="40">
        <v>0.11</v>
      </c>
      <c r="E287" s="1" t="s">
        <v>1051</v>
      </c>
      <c r="F287" s="1"/>
    </row>
    <row r="288" spans="1:6" x14ac:dyDescent="0.35">
      <c r="A288" s="1" t="s">
        <v>159</v>
      </c>
      <c r="B288" s="1" t="s">
        <v>1060</v>
      </c>
      <c r="C288" s="1"/>
      <c r="D288" s="40">
        <v>0.11</v>
      </c>
      <c r="E288" s="1" t="s">
        <v>1051</v>
      </c>
      <c r="F288" s="1"/>
    </row>
    <row r="289" spans="1:6" x14ac:dyDescent="0.35">
      <c r="A289" s="1" t="s">
        <v>161</v>
      </c>
      <c r="B289" s="1" t="s">
        <v>1060</v>
      </c>
      <c r="C289" s="1"/>
      <c r="D289" s="40">
        <v>0.11</v>
      </c>
      <c r="E289" s="1" t="s">
        <v>1051</v>
      </c>
      <c r="F289" s="1"/>
    </row>
    <row r="290" spans="1:6" x14ac:dyDescent="0.35">
      <c r="A290" s="1" t="s">
        <v>164</v>
      </c>
      <c r="B290" s="1" t="s">
        <v>1060</v>
      </c>
      <c r="C290" s="1"/>
      <c r="D290" s="40">
        <v>0.11</v>
      </c>
      <c r="E290" s="1" t="s">
        <v>1051</v>
      </c>
      <c r="F290" s="1"/>
    </row>
    <row r="291" spans="1:6" x14ac:dyDescent="0.35">
      <c r="A291" s="1" t="s">
        <v>165</v>
      </c>
      <c r="B291" s="1" t="s">
        <v>1060</v>
      </c>
      <c r="C291" s="1"/>
      <c r="D291" s="40">
        <v>0.11</v>
      </c>
      <c r="E291" s="1" t="s">
        <v>1051</v>
      </c>
      <c r="F291" s="1"/>
    </row>
    <row r="292" spans="1:6" x14ac:dyDescent="0.35">
      <c r="A292" s="1" t="s">
        <v>166</v>
      </c>
      <c r="B292" s="1" t="s">
        <v>1060</v>
      </c>
      <c r="C292" s="1"/>
      <c r="D292" s="40">
        <v>0.11</v>
      </c>
      <c r="E292" s="1" t="s">
        <v>1051</v>
      </c>
      <c r="F292" s="1"/>
    </row>
    <row r="293" spans="1:6" x14ac:dyDescent="0.35">
      <c r="A293" s="1" t="s">
        <v>167</v>
      </c>
      <c r="B293" s="1" t="s">
        <v>1060</v>
      </c>
      <c r="C293" s="1"/>
      <c r="D293" s="40">
        <v>0.11</v>
      </c>
      <c r="E293" s="1" t="s">
        <v>1051</v>
      </c>
      <c r="F293" s="1"/>
    </row>
    <row r="294" spans="1:6" x14ac:dyDescent="0.35">
      <c r="A294" s="1" t="s">
        <v>169</v>
      </c>
      <c r="B294" s="1" t="s">
        <v>1060</v>
      </c>
      <c r="C294" s="1"/>
      <c r="D294" s="40">
        <v>0.11</v>
      </c>
      <c r="E294" s="1" t="s">
        <v>1051</v>
      </c>
      <c r="F294" s="1"/>
    </row>
    <row r="295" spans="1:6" x14ac:dyDescent="0.35">
      <c r="A295" s="1" t="s">
        <v>170</v>
      </c>
      <c r="B295" s="1"/>
      <c r="C295" s="1"/>
      <c r="D295" s="1"/>
      <c r="E295" s="1"/>
      <c r="F295" s="1"/>
    </row>
    <row r="296" spans="1:6" x14ac:dyDescent="0.35">
      <c r="A296" s="1" t="s">
        <v>171</v>
      </c>
      <c r="B296" s="1"/>
      <c r="C296" s="1"/>
      <c r="D296" s="1"/>
      <c r="E296" s="1"/>
      <c r="F296" s="1"/>
    </row>
    <row r="297" spans="1:6" x14ac:dyDescent="0.35">
      <c r="A297" s="1" t="s">
        <v>173</v>
      </c>
      <c r="B297" s="1"/>
      <c r="C297" s="1"/>
      <c r="D297" s="1"/>
      <c r="E297" s="1"/>
      <c r="F297" s="1"/>
    </row>
    <row r="298" spans="1:6" x14ac:dyDescent="0.35">
      <c r="A298" s="1" t="s">
        <v>174</v>
      </c>
      <c r="B298" s="1"/>
      <c r="C298" s="1"/>
      <c r="D298" s="1"/>
      <c r="E298" s="1"/>
      <c r="F298" s="1"/>
    </row>
    <row r="299" spans="1:6" x14ac:dyDescent="0.35">
      <c r="A299" s="1" t="s">
        <v>179</v>
      </c>
      <c r="B299" s="1"/>
      <c r="C299" s="1"/>
      <c r="D299" s="1"/>
      <c r="E299" s="1"/>
      <c r="F299" s="1"/>
    </row>
    <row r="300" spans="1:6" x14ac:dyDescent="0.35">
      <c r="A300" s="1" t="s">
        <v>181</v>
      </c>
      <c r="B300" s="1"/>
      <c r="C300" s="1"/>
      <c r="D300" s="1"/>
      <c r="E300" s="1"/>
      <c r="F300" s="1"/>
    </row>
    <row r="301" spans="1:6" x14ac:dyDescent="0.35">
      <c r="A301" s="1" t="s">
        <v>184</v>
      </c>
      <c r="B301" s="1"/>
      <c r="C301" s="1"/>
      <c r="D301" s="1"/>
      <c r="E301" s="1"/>
      <c r="F301" s="1"/>
    </row>
    <row r="302" spans="1:6" x14ac:dyDescent="0.35">
      <c r="A302" s="1" t="s">
        <v>188</v>
      </c>
      <c r="B302" s="1"/>
      <c r="C302" s="1"/>
      <c r="D302" s="1"/>
      <c r="E302" s="1"/>
      <c r="F302" s="1"/>
    </row>
    <row r="303" spans="1:6" x14ac:dyDescent="0.35">
      <c r="A303" s="1"/>
      <c r="B303" s="1"/>
      <c r="C303" s="1"/>
      <c r="D303" s="1"/>
      <c r="E303" s="1"/>
      <c r="F303" s="1"/>
    </row>
    <row r="304" spans="1:6" x14ac:dyDescent="0.35">
      <c r="A304" s="1"/>
      <c r="B304" s="1"/>
      <c r="C304" s="1"/>
      <c r="D304" s="1"/>
      <c r="E304" s="1"/>
      <c r="F304" s="1"/>
    </row>
    <row r="305" spans="1:6" x14ac:dyDescent="0.35">
      <c r="A305" s="1" t="s">
        <v>193</v>
      </c>
      <c r="B305" s="1"/>
      <c r="C305" s="1"/>
      <c r="D305" s="1"/>
      <c r="E305" s="1"/>
      <c r="F305" s="1"/>
    </row>
    <row r="306" spans="1:6" x14ac:dyDescent="0.35">
      <c r="A306" s="1" t="s">
        <v>195</v>
      </c>
      <c r="B306" s="1"/>
      <c r="C306" s="1"/>
      <c r="D306" s="1"/>
      <c r="E306" s="1"/>
      <c r="F306" s="1"/>
    </row>
    <row r="307" spans="1:6" x14ac:dyDescent="0.35">
      <c r="A307" s="1" t="s">
        <v>197</v>
      </c>
      <c r="B307" s="1"/>
      <c r="C307" s="1"/>
      <c r="D307" s="1"/>
      <c r="E307" s="1"/>
      <c r="F307" s="1"/>
    </row>
    <row r="308" spans="1:6" x14ac:dyDescent="0.35">
      <c r="A308" s="1" t="s">
        <v>202</v>
      </c>
      <c r="B308" s="1" t="s">
        <v>1053</v>
      </c>
      <c r="C308" s="1"/>
      <c r="D308" s="40">
        <v>0.04</v>
      </c>
      <c r="E308" s="1" t="s">
        <v>1051</v>
      </c>
      <c r="F308" s="1"/>
    </row>
    <row r="309" spans="1:6" x14ac:dyDescent="0.35">
      <c r="A309" s="1" t="s">
        <v>203</v>
      </c>
      <c r="B309" s="1" t="s">
        <v>1053</v>
      </c>
      <c r="C309" s="1"/>
      <c r="D309" s="40">
        <v>0.04</v>
      </c>
      <c r="E309" s="1" t="s">
        <v>1051</v>
      </c>
      <c r="F309" s="1"/>
    </row>
    <row r="310" spans="1:6" x14ac:dyDescent="0.35">
      <c r="A310" s="1" t="s">
        <v>1055</v>
      </c>
      <c r="B310" s="1"/>
      <c r="C310" s="1"/>
      <c r="D310" s="1"/>
      <c r="E310" s="1" t="s">
        <v>1051</v>
      </c>
      <c r="F310" s="1"/>
    </row>
    <row r="311" spans="1:6" x14ac:dyDescent="0.35">
      <c r="A311" s="1" t="s">
        <v>1055</v>
      </c>
      <c r="B311" s="1"/>
      <c r="C311" s="1"/>
      <c r="D311" s="40">
        <v>0.04</v>
      </c>
      <c r="E311" s="1" t="s">
        <v>1051</v>
      </c>
      <c r="F311" s="1"/>
    </row>
    <row r="312" spans="1:6" x14ac:dyDescent="0.35">
      <c r="A312" s="1" t="s">
        <v>204</v>
      </c>
      <c r="B312" s="1" t="s">
        <v>1053</v>
      </c>
      <c r="C312" s="1"/>
      <c r="D312" s="40">
        <v>0.04</v>
      </c>
      <c r="E312" s="1" t="s">
        <v>1051</v>
      </c>
      <c r="F312" s="1"/>
    </row>
    <row r="313" spans="1:6" x14ac:dyDescent="0.35">
      <c r="A313" s="1" t="s">
        <v>205</v>
      </c>
      <c r="B313" s="1" t="s">
        <v>1053</v>
      </c>
      <c r="C313" s="1"/>
      <c r="D313" s="40">
        <v>0.04</v>
      </c>
      <c r="E313" s="1" t="s">
        <v>1051</v>
      </c>
      <c r="F313" s="1"/>
    </row>
    <row r="314" spans="1:6" x14ac:dyDescent="0.35">
      <c r="A314" s="1" t="s">
        <v>206</v>
      </c>
      <c r="B314" s="1" t="s">
        <v>1053</v>
      </c>
      <c r="C314" s="1"/>
      <c r="D314" s="40">
        <v>0.04</v>
      </c>
      <c r="E314" s="1" t="s">
        <v>1051</v>
      </c>
      <c r="F314" s="1"/>
    </row>
    <row r="315" spans="1:6" x14ac:dyDescent="0.35">
      <c r="A315" s="1" t="s">
        <v>209</v>
      </c>
      <c r="B315" s="1"/>
      <c r="C315" s="1"/>
      <c r="D315" s="1"/>
      <c r="E315" s="1" t="s">
        <v>1051</v>
      </c>
      <c r="F315" s="1"/>
    </row>
    <row r="316" spans="1:6" x14ac:dyDescent="0.35">
      <c r="A316" s="1" t="s">
        <v>210</v>
      </c>
      <c r="B316" s="1" t="s">
        <v>1053</v>
      </c>
      <c r="C316" s="1"/>
      <c r="D316" s="40">
        <v>0.04</v>
      </c>
      <c r="E316" s="1" t="s">
        <v>1051</v>
      </c>
      <c r="F316" s="1"/>
    </row>
    <row r="317" spans="1:6" x14ac:dyDescent="0.35">
      <c r="A317" s="1" t="s">
        <v>1055</v>
      </c>
      <c r="B317" s="1"/>
      <c r="C317" s="1"/>
      <c r="D317" s="1"/>
      <c r="E317" s="1" t="s">
        <v>1051</v>
      </c>
      <c r="F317" s="1"/>
    </row>
    <row r="318" spans="1:6" x14ac:dyDescent="0.35">
      <c r="A318" s="1" t="s">
        <v>1055</v>
      </c>
      <c r="B318" s="1" t="s">
        <v>1053</v>
      </c>
      <c r="C318" s="1"/>
      <c r="D318" s="40">
        <v>0.04</v>
      </c>
      <c r="E318" s="1" t="s">
        <v>1051</v>
      </c>
      <c r="F318" s="1"/>
    </row>
    <row r="319" spans="1:6" x14ac:dyDescent="0.35">
      <c r="A319" s="1" t="s">
        <v>1055</v>
      </c>
      <c r="B319" s="1" t="s">
        <v>1053</v>
      </c>
      <c r="C319" s="1"/>
      <c r="D319" s="40">
        <v>0.04</v>
      </c>
      <c r="E319" s="1" t="s">
        <v>1051</v>
      </c>
      <c r="F319" s="1"/>
    </row>
    <row r="320" spans="1:6" x14ac:dyDescent="0.35">
      <c r="A320" s="1" t="s">
        <v>211</v>
      </c>
      <c r="B320" s="1" t="s">
        <v>1053</v>
      </c>
      <c r="C320" s="1"/>
      <c r="D320" s="40">
        <v>0.04</v>
      </c>
      <c r="E320" s="1" t="s">
        <v>1051</v>
      </c>
      <c r="F320" s="1"/>
    </row>
    <row r="321" spans="1:6" x14ac:dyDescent="0.35">
      <c r="A321" s="1" t="s">
        <v>212</v>
      </c>
      <c r="B321" s="1" t="s">
        <v>1053</v>
      </c>
      <c r="C321" s="1"/>
      <c r="D321" s="40">
        <v>0.04</v>
      </c>
      <c r="E321" s="1" t="s">
        <v>1051</v>
      </c>
      <c r="F321" s="1"/>
    </row>
    <row r="322" spans="1:6" x14ac:dyDescent="0.35">
      <c r="A322" s="1" t="s">
        <v>213</v>
      </c>
      <c r="B322" s="1" t="s">
        <v>1053</v>
      </c>
      <c r="C322" s="1"/>
      <c r="D322" s="40">
        <v>0.04</v>
      </c>
      <c r="E322" s="1" t="s">
        <v>1051</v>
      </c>
      <c r="F322" s="1"/>
    </row>
    <row r="323" spans="1:6" x14ac:dyDescent="0.35">
      <c r="A323" s="1" t="s">
        <v>214</v>
      </c>
      <c r="B323" s="1" t="s">
        <v>1053</v>
      </c>
      <c r="C323" s="1"/>
      <c r="D323" s="40">
        <v>0.04</v>
      </c>
      <c r="E323" s="1" t="s">
        <v>1051</v>
      </c>
      <c r="F323" s="1"/>
    </row>
    <row r="324" spans="1:6" x14ac:dyDescent="0.35">
      <c r="A324" s="1" t="s">
        <v>1055</v>
      </c>
      <c r="B324" s="1" t="s">
        <v>1053</v>
      </c>
      <c r="C324" s="1"/>
      <c r="D324" s="40">
        <v>0.04</v>
      </c>
      <c r="E324" s="1" t="s">
        <v>1051</v>
      </c>
      <c r="F324" s="1"/>
    </row>
    <row r="325" spans="1:6" x14ac:dyDescent="0.35">
      <c r="A325" s="1" t="s">
        <v>215</v>
      </c>
      <c r="B325" s="1" t="s">
        <v>1053</v>
      </c>
      <c r="C325" s="1"/>
      <c r="D325" s="40">
        <v>0.04</v>
      </c>
      <c r="E325" s="1" t="s">
        <v>1051</v>
      </c>
      <c r="F325" s="1"/>
    </row>
    <row r="326" spans="1:6" x14ac:dyDescent="0.35">
      <c r="A326" s="1" t="s">
        <v>216</v>
      </c>
      <c r="B326" s="1" t="s">
        <v>1053</v>
      </c>
      <c r="C326" s="1"/>
      <c r="D326" s="40">
        <v>0.04</v>
      </c>
      <c r="E326" s="1" t="s">
        <v>1051</v>
      </c>
      <c r="F326" s="1"/>
    </row>
    <row r="327" spans="1:6" x14ac:dyDescent="0.35">
      <c r="A327" s="1" t="s">
        <v>217</v>
      </c>
      <c r="B327" s="1" t="s">
        <v>1053</v>
      </c>
      <c r="C327" s="1"/>
      <c r="D327" s="40">
        <v>0.04</v>
      </c>
      <c r="E327" s="1" t="s">
        <v>1051</v>
      </c>
      <c r="F327" s="1"/>
    </row>
    <row r="328" spans="1:6" x14ac:dyDescent="0.35">
      <c r="A328" s="1">
        <v>0</v>
      </c>
      <c r="B328" s="1" t="s">
        <v>1053</v>
      </c>
      <c r="C328" s="1"/>
      <c r="D328" s="40">
        <v>0.04</v>
      </c>
      <c r="E328" s="1" t="s">
        <v>1051</v>
      </c>
      <c r="F328" s="1"/>
    </row>
    <row r="329" spans="1:6" x14ac:dyDescent="0.35">
      <c r="A329" s="1" t="s">
        <v>218</v>
      </c>
      <c r="B329" s="1"/>
      <c r="C329" s="1"/>
      <c r="D329" s="40">
        <v>0.04</v>
      </c>
      <c r="E329" s="1" t="s">
        <v>1051</v>
      </c>
      <c r="F329" s="1"/>
    </row>
    <row r="330" spans="1:6" x14ac:dyDescent="0.35">
      <c r="A330" s="1" t="s">
        <v>220</v>
      </c>
      <c r="B330" s="1" t="s">
        <v>1053</v>
      </c>
      <c r="C330" s="1"/>
      <c r="D330" s="40">
        <v>0.04</v>
      </c>
      <c r="E330" s="1" t="s">
        <v>1051</v>
      </c>
      <c r="F330" s="1"/>
    </row>
    <row r="331" spans="1:6" x14ac:dyDescent="0.35">
      <c r="A331" s="1" t="s">
        <v>221</v>
      </c>
      <c r="B331" s="1" t="s">
        <v>1053</v>
      </c>
      <c r="C331" s="1"/>
      <c r="D331" s="40">
        <v>0.04</v>
      </c>
      <c r="E331" s="1" t="s">
        <v>1051</v>
      </c>
      <c r="F331" s="1"/>
    </row>
    <row r="332" spans="1:6" x14ac:dyDescent="0.35">
      <c r="A332" s="1" t="s">
        <v>222</v>
      </c>
      <c r="B332" s="1" t="s">
        <v>1053</v>
      </c>
      <c r="C332" s="1"/>
      <c r="D332" s="40">
        <v>0.04</v>
      </c>
      <c r="E332" s="1" t="s">
        <v>1051</v>
      </c>
      <c r="F332" s="1"/>
    </row>
    <row r="333" spans="1:6" x14ac:dyDescent="0.35">
      <c r="A333" s="1" t="s">
        <v>223</v>
      </c>
      <c r="B333" s="1" t="s">
        <v>1053</v>
      </c>
      <c r="C333" s="1"/>
      <c r="D333" s="40">
        <v>0.04</v>
      </c>
      <c r="E333" s="1" t="s">
        <v>1051</v>
      </c>
      <c r="F333" s="1"/>
    </row>
    <row r="334" spans="1:6" x14ac:dyDescent="0.35">
      <c r="A334" s="1" t="s">
        <v>224</v>
      </c>
      <c r="B334" s="1" t="s">
        <v>1053</v>
      </c>
      <c r="C334" s="1"/>
      <c r="D334" s="40">
        <v>0.04</v>
      </c>
      <c r="E334" s="1" t="s">
        <v>1051</v>
      </c>
      <c r="F334" s="1"/>
    </row>
    <row r="335" spans="1:6" x14ac:dyDescent="0.35">
      <c r="A335" s="1" t="s">
        <v>225</v>
      </c>
      <c r="B335" s="1" t="s">
        <v>1053</v>
      </c>
      <c r="C335" s="1"/>
      <c r="D335" s="40">
        <v>0.04</v>
      </c>
      <c r="E335" s="1" t="s">
        <v>1051</v>
      </c>
      <c r="F335" s="1"/>
    </row>
    <row r="336" spans="1:6" x14ac:dyDescent="0.35">
      <c r="A336" s="1" t="s">
        <v>226</v>
      </c>
      <c r="B336" s="1" t="s">
        <v>1053</v>
      </c>
      <c r="C336" s="1"/>
      <c r="D336" s="40">
        <v>0.04</v>
      </c>
      <c r="E336" s="1" t="s">
        <v>1051</v>
      </c>
      <c r="F336" s="1"/>
    </row>
    <row r="337" spans="1:6" x14ac:dyDescent="0.35">
      <c r="A337" s="1" t="s">
        <v>227</v>
      </c>
      <c r="B337" s="1" t="s">
        <v>1053</v>
      </c>
      <c r="C337" s="1"/>
      <c r="D337" s="40">
        <v>0.04</v>
      </c>
      <c r="E337" s="1" t="s">
        <v>1051</v>
      </c>
      <c r="F337" s="1"/>
    </row>
    <row r="338" spans="1:6" x14ac:dyDescent="0.35">
      <c r="A338" s="1" t="s">
        <v>228</v>
      </c>
      <c r="B338" s="1" t="s">
        <v>1053</v>
      </c>
      <c r="C338" s="1"/>
      <c r="D338" s="40">
        <v>0.04</v>
      </c>
      <c r="E338" s="1" t="s">
        <v>1051</v>
      </c>
      <c r="F338" s="1"/>
    </row>
    <row r="339" spans="1:6" x14ac:dyDescent="0.35">
      <c r="A339" s="1" t="s">
        <v>230</v>
      </c>
      <c r="B339" s="1" t="s">
        <v>1053</v>
      </c>
      <c r="C339" s="1"/>
      <c r="D339" s="40">
        <v>0.04</v>
      </c>
      <c r="E339" s="1" t="s">
        <v>1051</v>
      </c>
      <c r="F339" s="1"/>
    </row>
    <row r="340" spans="1:6" x14ac:dyDescent="0.35">
      <c r="A340" s="1" t="s">
        <v>232</v>
      </c>
      <c r="B340" s="1" t="s">
        <v>1053</v>
      </c>
      <c r="C340" s="1"/>
      <c r="D340" s="40">
        <v>0.04</v>
      </c>
      <c r="E340" s="1" t="s">
        <v>1051</v>
      </c>
      <c r="F340" s="1"/>
    </row>
    <row r="341" spans="1:6" x14ac:dyDescent="0.35">
      <c r="A341" s="1" t="s">
        <v>1055</v>
      </c>
      <c r="B341" s="1" t="s">
        <v>1053</v>
      </c>
      <c r="C341" s="1"/>
      <c r="D341" s="40">
        <v>0.04</v>
      </c>
      <c r="E341" s="1" t="s">
        <v>1051</v>
      </c>
      <c r="F341" s="1"/>
    </row>
    <row r="342" spans="1:6" x14ac:dyDescent="0.35">
      <c r="A342" s="1" t="s">
        <v>233</v>
      </c>
      <c r="B342" s="1" t="s">
        <v>1053</v>
      </c>
      <c r="C342" s="1"/>
      <c r="D342" s="40">
        <v>0.04</v>
      </c>
      <c r="E342" s="1" t="s">
        <v>1051</v>
      </c>
      <c r="F342" s="1"/>
    </row>
    <row r="343" spans="1:6" x14ac:dyDescent="0.35">
      <c r="A343" s="1" t="s">
        <v>235</v>
      </c>
      <c r="B343" s="1" t="s">
        <v>1053</v>
      </c>
      <c r="C343" s="1"/>
      <c r="D343" s="40">
        <v>0.04</v>
      </c>
      <c r="E343" s="1" t="s">
        <v>1051</v>
      </c>
      <c r="F343" s="1"/>
    </row>
    <row r="344" spans="1:6" x14ac:dyDescent="0.35">
      <c r="A344" s="1" t="s">
        <v>236</v>
      </c>
      <c r="B344" s="1" t="s">
        <v>1053</v>
      </c>
      <c r="C344" s="1"/>
      <c r="D344" s="40">
        <v>0.04</v>
      </c>
      <c r="E344" s="1" t="s">
        <v>1051</v>
      </c>
      <c r="F344" s="1"/>
    </row>
    <row r="345" spans="1:6" x14ac:dyDescent="0.35">
      <c r="A345" s="1" t="s">
        <v>237</v>
      </c>
      <c r="B345" s="1" t="s">
        <v>1053</v>
      </c>
      <c r="C345" s="1"/>
      <c r="D345" s="40">
        <v>0.04</v>
      </c>
      <c r="E345" s="1" t="s">
        <v>1051</v>
      </c>
      <c r="F345" s="1"/>
    </row>
    <row r="346" spans="1:6" x14ac:dyDescent="0.35">
      <c r="A346" s="1" t="s">
        <v>238</v>
      </c>
      <c r="B346" s="1" t="s">
        <v>1053</v>
      </c>
      <c r="C346" s="1"/>
      <c r="D346" s="40">
        <v>0.04</v>
      </c>
      <c r="E346" s="1" t="s">
        <v>1051</v>
      </c>
      <c r="F346" s="1"/>
    </row>
    <row r="347" spans="1:6" x14ac:dyDescent="0.35">
      <c r="A347" s="1" t="s">
        <v>239</v>
      </c>
      <c r="B347" s="1" t="s">
        <v>1053</v>
      </c>
      <c r="C347" s="1"/>
      <c r="D347" s="40">
        <v>0.04</v>
      </c>
      <c r="E347" s="1" t="s">
        <v>1051</v>
      </c>
      <c r="F347" s="1"/>
    </row>
    <row r="348" spans="1:6" x14ac:dyDescent="0.35">
      <c r="A348" s="1" t="s">
        <v>240</v>
      </c>
      <c r="B348" s="1" t="s">
        <v>1053</v>
      </c>
      <c r="C348" s="1"/>
      <c r="D348" s="40">
        <v>0.04</v>
      </c>
      <c r="E348" s="1" t="s">
        <v>1051</v>
      </c>
      <c r="F348" s="1"/>
    </row>
    <row r="349" spans="1:6" x14ac:dyDescent="0.35">
      <c r="A349" s="1" t="s">
        <v>241</v>
      </c>
      <c r="B349" s="1" t="s">
        <v>1053</v>
      </c>
      <c r="C349" s="1"/>
      <c r="D349" s="40">
        <v>0.04</v>
      </c>
      <c r="E349" s="1" t="s">
        <v>1051</v>
      </c>
      <c r="F349" s="1"/>
    </row>
    <row r="350" spans="1:6" x14ac:dyDescent="0.35">
      <c r="A350" s="1" t="s">
        <v>242</v>
      </c>
      <c r="B350" s="1" t="s">
        <v>1053</v>
      </c>
      <c r="C350" s="1"/>
      <c r="D350" s="40">
        <v>0.04</v>
      </c>
      <c r="E350" s="1" t="s">
        <v>1051</v>
      </c>
      <c r="F350" s="1"/>
    </row>
    <row r="351" spans="1:6" x14ac:dyDescent="0.35">
      <c r="A351" s="1" t="s">
        <v>243</v>
      </c>
      <c r="B351" s="1"/>
      <c r="C351" s="1"/>
      <c r="D351" s="40">
        <v>0.04</v>
      </c>
      <c r="E351" s="1" t="s">
        <v>1051</v>
      </c>
      <c r="F351" s="1"/>
    </row>
    <row r="352" spans="1:6" x14ac:dyDescent="0.35">
      <c r="A352" s="1" t="s">
        <v>245</v>
      </c>
      <c r="B352" s="1" t="s">
        <v>1053</v>
      </c>
      <c r="C352" s="1"/>
      <c r="D352" s="40">
        <v>0.04</v>
      </c>
      <c r="E352" s="1"/>
      <c r="F352" s="1"/>
    </row>
    <row r="353" spans="1:6" x14ac:dyDescent="0.35">
      <c r="A353" s="1" t="s">
        <v>248</v>
      </c>
      <c r="B353" s="1"/>
      <c r="C353" s="1"/>
      <c r="D353" s="40">
        <v>0.04</v>
      </c>
      <c r="E353" s="1" t="s">
        <v>1051</v>
      </c>
      <c r="F353" s="1"/>
    </row>
    <row r="354" spans="1:6" x14ac:dyDescent="0.35">
      <c r="A354" s="1" t="s">
        <v>250</v>
      </c>
      <c r="B354" s="1"/>
      <c r="C354" s="1"/>
      <c r="D354" s="1"/>
      <c r="E354" s="1"/>
      <c r="F354" s="1"/>
    </row>
    <row r="355" spans="1:6" x14ac:dyDescent="0.35">
      <c r="A355" s="1" t="s">
        <v>251</v>
      </c>
      <c r="B355" s="1" t="s">
        <v>1053</v>
      </c>
      <c r="C355" s="1"/>
      <c r="D355" s="40">
        <v>0.13</v>
      </c>
      <c r="E355" s="1" t="s">
        <v>1064</v>
      </c>
      <c r="F355" s="1"/>
    </row>
    <row r="356" spans="1:6" x14ac:dyDescent="0.35">
      <c r="A356" s="1" t="s">
        <v>252</v>
      </c>
      <c r="B356" s="1" t="s">
        <v>1053</v>
      </c>
      <c r="C356" s="1"/>
      <c r="D356" s="40">
        <v>0.13</v>
      </c>
      <c r="E356" s="1" t="s">
        <v>1064</v>
      </c>
      <c r="F356" s="1"/>
    </row>
    <row r="357" spans="1:6" x14ac:dyDescent="0.35">
      <c r="A357" s="1" t="s">
        <v>253</v>
      </c>
      <c r="B357" s="1" t="s">
        <v>1060</v>
      </c>
      <c r="C357" s="1"/>
      <c r="D357" s="40">
        <v>0.13</v>
      </c>
      <c r="E357" s="1" t="s">
        <v>1064</v>
      </c>
      <c r="F357" s="1"/>
    </row>
    <row r="358" spans="1:6" x14ac:dyDescent="0.35">
      <c r="A358" s="1">
        <v>0</v>
      </c>
      <c r="B358" s="1"/>
      <c r="C358" s="1"/>
      <c r="D358" s="1"/>
      <c r="E358" s="1"/>
      <c r="F358" s="1"/>
    </row>
    <row r="359" spans="1:6" x14ac:dyDescent="0.35">
      <c r="A359" s="1" t="s">
        <v>255</v>
      </c>
      <c r="B359" s="1"/>
      <c r="C359" s="1"/>
      <c r="D359" s="1"/>
      <c r="E359" s="1"/>
      <c r="F359" s="1"/>
    </row>
    <row r="360" spans="1:6" x14ac:dyDescent="0.35">
      <c r="A360" s="1" t="s">
        <v>257</v>
      </c>
      <c r="B360" s="1"/>
      <c r="C360" s="1"/>
      <c r="D360" s="1"/>
      <c r="E360" s="1"/>
      <c r="F360" s="1"/>
    </row>
    <row r="361" spans="1:6" x14ac:dyDescent="0.35">
      <c r="A361" s="1" t="s">
        <v>261</v>
      </c>
      <c r="B361" s="1" t="s">
        <v>1060</v>
      </c>
      <c r="C361" s="1"/>
      <c r="D361" s="40">
        <v>0</v>
      </c>
      <c r="E361" s="1" t="s">
        <v>1065</v>
      </c>
      <c r="F361" s="1"/>
    </row>
    <row r="362" spans="1:6" x14ac:dyDescent="0.35">
      <c r="A362" s="1" t="s">
        <v>262</v>
      </c>
      <c r="B362" s="1" t="s">
        <v>1060</v>
      </c>
      <c r="C362" s="1"/>
      <c r="D362" s="40">
        <v>0</v>
      </c>
      <c r="E362" s="1" t="s">
        <v>1065</v>
      </c>
      <c r="F362" s="1"/>
    </row>
    <row r="363" spans="1:6" x14ac:dyDescent="0.35">
      <c r="A363" s="1" t="s">
        <v>263</v>
      </c>
      <c r="B363" s="1" t="s">
        <v>1053</v>
      </c>
      <c r="C363" s="1"/>
      <c r="D363" s="40">
        <v>0</v>
      </c>
      <c r="E363" s="1" t="s">
        <v>1065</v>
      </c>
      <c r="F363" s="1"/>
    </row>
    <row r="364" spans="1:6" x14ac:dyDescent="0.35">
      <c r="A364" s="1" t="s">
        <v>264</v>
      </c>
      <c r="B364" s="1" t="s">
        <v>1060</v>
      </c>
      <c r="C364" s="1"/>
      <c r="D364" s="40">
        <v>0</v>
      </c>
      <c r="E364" s="1" t="s">
        <v>1065</v>
      </c>
      <c r="F364" s="1"/>
    </row>
    <row r="365" spans="1:6" x14ac:dyDescent="0.35">
      <c r="A365" s="1"/>
      <c r="B365" s="1"/>
      <c r="C365" s="1"/>
      <c r="D365" s="1"/>
      <c r="E365" s="1"/>
      <c r="F365" s="1"/>
    </row>
    <row r="366" spans="1:6" x14ac:dyDescent="0.35">
      <c r="A366" s="1" t="s">
        <v>266</v>
      </c>
      <c r="B366" s="1"/>
      <c r="C366" s="1"/>
      <c r="D366" s="1"/>
      <c r="E366" s="1"/>
      <c r="F366" s="1"/>
    </row>
    <row r="367" spans="1:6" x14ac:dyDescent="0.35">
      <c r="A367" s="1"/>
      <c r="B367" s="1"/>
      <c r="C367" s="1"/>
      <c r="D367" s="1"/>
      <c r="E367" s="1"/>
      <c r="F367" s="1"/>
    </row>
    <row r="368" spans="1:6" x14ac:dyDescent="0.35">
      <c r="A368" s="1" t="s">
        <v>267</v>
      </c>
      <c r="B368" s="1" t="s">
        <v>1060</v>
      </c>
      <c r="C368" s="1" t="s">
        <v>1066</v>
      </c>
      <c r="D368" s="40">
        <v>0.04</v>
      </c>
      <c r="E368" s="1" t="s">
        <v>1051</v>
      </c>
      <c r="F368" s="1"/>
    </row>
    <row r="369" spans="1:6" x14ac:dyDescent="0.35">
      <c r="A369" s="1" t="s">
        <v>268</v>
      </c>
      <c r="B369" s="1"/>
      <c r="C369" s="1" t="s">
        <v>1066</v>
      </c>
      <c r="D369" s="40">
        <v>0.04</v>
      </c>
      <c r="E369" s="1" t="s">
        <v>1051</v>
      </c>
      <c r="F369" s="1"/>
    </row>
    <row r="370" spans="1:6" x14ac:dyDescent="0.35">
      <c r="A370" s="1" t="s">
        <v>269</v>
      </c>
      <c r="B370" s="1" t="s">
        <v>1060</v>
      </c>
      <c r="C370" s="1"/>
      <c r="D370" s="40">
        <v>0.04</v>
      </c>
      <c r="E370" s="1" t="s">
        <v>1051</v>
      </c>
      <c r="F370" s="1"/>
    </row>
    <row r="371" spans="1:6" x14ac:dyDescent="0.35">
      <c r="A371" s="1" t="s">
        <v>270</v>
      </c>
      <c r="B371" s="1" t="s">
        <v>1060</v>
      </c>
      <c r="C371" s="1" t="s">
        <v>1067</v>
      </c>
      <c r="D371" s="40">
        <v>0.04</v>
      </c>
      <c r="E371" s="1" t="s">
        <v>1051</v>
      </c>
      <c r="F371" s="1"/>
    </row>
    <row r="372" spans="1:6" x14ac:dyDescent="0.35">
      <c r="A372" s="1" t="s">
        <v>271</v>
      </c>
      <c r="B372" s="1" t="s">
        <v>1060</v>
      </c>
      <c r="C372" s="1" t="s">
        <v>1067</v>
      </c>
      <c r="D372" s="40">
        <v>0.04</v>
      </c>
      <c r="E372" s="1" t="s">
        <v>1051</v>
      </c>
      <c r="F372" s="1"/>
    </row>
    <row r="373" spans="1:6" x14ac:dyDescent="0.35">
      <c r="A373" s="1" t="s">
        <v>272</v>
      </c>
      <c r="B373" s="1" t="s">
        <v>1060</v>
      </c>
      <c r="C373" s="1"/>
      <c r="D373" s="40">
        <v>0.04</v>
      </c>
      <c r="E373" s="1" t="s">
        <v>1051</v>
      </c>
      <c r="F373" s="1"/>
    </row>
    <row r="374" spans="1:6" x14ac:dyDescent="0.35">
      <c r="A374" s="1" t="s">
        <v>273</v>
      </c>
      <c r="B374" s="1"/>
      <c r="C374" s="1"/>
      <c r="D374" s="1"/>
      <c r="E374" s="1"/>
      <c r="F374" s="1"/>
    </row>
    <row r="375" spans="1:6" x14ac:dyDescent="0.35">
      <c r="A375" s="1" t="s">
        <v>275</v>
      </c>
      <c r="B375" s="1" t="s">
        <v>1053</v>
      </c>
      <c r="C375" s="1"/>
      <c r="D375" s="40">
        <v>0</v>
      </c>
      <c r="E375" s="1"/>
      <c r="F375" s="1"/>
    </row>
    <row r="376" spans="1:6" x14ac:dyDescent="0.35">
      <c r="A376" s="1" t="s">
        <v>276</v>
      </c>
      <c r="B376" s="1" t="s">
        <v>1053</v>
      </c>
      <c r="C376" s="1"/>
      <c r="D376" s="40">
        <v>0</v>
      </c>
      <c r="E376" s="1"/>
      <c r="F376" s="1"/>
    </row>
    <row r="377" spans="1:6" x14ac:dyDescent="0.35">
      <c r="A377" s="1" t="s">
        <v>277</v>
      </c>
      <c r="B377" s="1" t="s">
        <v>1053</v>
      </c>
      <c r="C377" s="1"/>
      <c r="D377" s="40">
        <v>0</v>
      </c>
      <c r="E377" s="1"/>
      <c r="F377" s="1"/>
    </row>
    <row r="378" spans="1:6" x14ac:dyDescent="0.35">
      <c r="A378" s="1" t="s">
        <v>278</v>
      </c>
      <c r="B378" s="1" t="s">
        <v>1053</v>
      </c>
      <c r="C378" s="1"/>
      <c r="D378" s="40">
        <v>0</v>
      </c>
      <c r="E378" s="1"/>
      <c r="F378" s="1"/>
    </row>
    <row r="379" spans="1:6" x14ac:dyDescent="0.35">
      <c r="A379" s="1" t="s">
        <v>279</v>
      </c>
      <c r="B379" s="1" t="s">
        <v>1053</v>
      </c>
      <c r="C379" s="1"/>
      <c r="D379" s="40">
        <v>0</v>
      </c>
      <c r="E379" s="1"/>
      <c r="F379" s="1"/>
    </row>
    <row r="380" spans="1:6" x14ac:dyDescent="0.35">
      <c r="A380" s="1" t="s">
        <v>282</v>
      </c>
      <c r="B380" s="1"/>
      <c r="C380" s="1"/>
      <c r="D380" s="1"/>
      <c r="E380" s="1"/>
      <c r="F380" s="1"/>
    </row>
    <row r="381" spans="1:6" x14ac:dyDescent="0.35">
      <c r="A381" s="1" t="s">
        <v>283</v>
      </c>
      <c r="B381" s="1" t="s">
        <v>1053</v>
      </c>
      <c r="C381" s="1"/>
      <c r="D381" s="40">
        <v>0.13</v>
      </c>
      <c r="E381" s="1" t="s">
        <v>1068</v>
      </c>
      <c r="F381" s="1"/>
    </row>
    <row r="382" spans="1:6" x14ac:dyDescent="0.35">
      <c r="A382" s="1" t="s">
        <v>280</v>
      </c>
      <c r="B382" s="1" t="s">
        <v>1053</v>
      </c>
      <c r="C382" s="1"/>
      <c r="D382" s="40">
        <v>0.13</v>
      </c>
      <c r="E382" s="1" t="s">
        <v>1068</v>
      </c>
      <c r="F382" s="1"/>
    </row>
    <row r="383" spans="1:6" x14ac:dyDescent="0.35">
      <c r="A383" s="1" t="s">
        <v>285</v>
      </c>
      <c r="B383" s="1"/>
      <c r="C383" s="1"/>
      <c r="D383" s="1"/>
      <c r="E383" s="1"/>
      <c r="F383" s="1"/>
    </row>
    <row r="384" spans="1:6" x14ac:dyDescent="0.35">
      <c r="A384" s="1" t="s">
        <v>286</v>
      </c>
      <c r="B384" s="1" t="s">
        <v>1069</v>
      </c>
      <c r="C384" s="1"/>
      <c r="D384" s="40">
        <v>0.11</v>
      </c>
      <c r="E384" s="1" t="s">
        <v>1051</v>
      </c>
      <c r="F384" s="1"/>
    </row>
    <row r="385" spans="1:6" x14ac:dyDescent="0.35">
      <c r="A385" s="1" t="s">
        <v>287</v>
      </c>
      <c r="B385" s="1" t="s">
        <v>1070</v>
      </c>
      <c r="C385" s="1"/>
      <c r="D385" s="40">
        <v>0.11</v>
      </c>
      <c r="E385" s="1" t="s">
        <v>1051</v>
      </c>
      <c r="F385" s="1"/>
    </row>
    <row r="386" spans="1:6" x14ac:dyDescent="0.35">
      <c r="A386" s="1" t="s">
        <v>288</v>
      </c>
      <c r="B386" s="1" t="s">
        <v>1060</v>
      </c>
      <c r="C386" s="1"/>
      <c r="D386" s="40">
        <v>0.11</v>
      </c>
      <c r="E386" s="1" t="s">
        <v>1051</v>
      </c>
      <c r="F386" s="1"/>
    </row>
    <row r="387" spans="1:6" x14ac:dyDescent="0.35">
      <c r="A387" s="1" t="s">
        <v>289</v>
      </c>
      <c r="B387" s="1" t="s">
        <v>1071</v>
      </c>
      <c r="C387" s="1"/>
      <c r="D387" s="1"/>
      <c r="E387" s="1"/>
      <c r="F387" s="1"/>
    </row>
    <row r="388" spans="1:6" x14ac:dyDescent="0.35">
      <c r="A388" s="1" t="s">
        <v>290</v>
      </c>
      <c r="B388" s="1"/>
      <c r="C388" s="1"/>
      <c r="D388" s="1"/>
      <c r="E388" s="1"/>
      <c r="F388" s="1"/>
    </row>
    <row r="389" spans="1:6" x14ac:dyDescent="0.35">
      <c r="A389" s="1" t="s">
        <v>293</v>
      </c>
      <c r="B389" s="1"/>
      <c r="C389" s="1"/>
      <c r="D389" s="1"/>
      <c r="E389" s="1"/>
      <c r="F389" s="1"/>
    </row>
    <row r="390" spans="1:6" x14ac:dyDescent="0.35">
      <c r="A390" s="1" t="s">
        <v>295</v>
      </c>
      <c r="B390" s="1"/>
      <c r="C390" s="1"/>
      <c r="D390" s="1"/>
      <c r="E390" s="1"/>
      <c r="F390" s="1"/>
    </row>
    <row r="391" spans="1:6" x14ac:dyDescent="0.35">
      <c r="A391" s="1" t="s">
        <v>297</v>
      </c>
      <c r="B391" s="1"/>
      <c r="C391" s="1"/>
      <c r="D391" s="1"/>
      <c r="E391" s="1"/>
      <c r="F391" s="1"/>
    </row>
    <row r="392" spans="1:6" x14ac:dyDescent="0.35">
      <c r="A392" s="1" t="s">
        <v>298</v>
      </c>
      <c r="B392" s="1"/>
      <c r="C392" s="1"/>
      <c r="D392" s="1"/>
      <c r="E392" s="1"/>
      <c r="F392" s="1"/>
    </row>
    <row r="393" spans="1:6" x14ac:dyDescent="0.35">
      <c r="A393" s="1" t="s">
        <v>300</v>
      </c>
      <c r="B393" s="1"/>
      <c r="C393" s="1"/>
      <c r="D393" s="1"/>
      <c r="E393" s="1"/>
      <c r="F393" s="1"/>
    </row>
    <row r="394" spans="1:6" x14ac:dyDescent="0.35">
      <c r="A394" s="1" t="s">
        <v>301</v>
      </c>
      <c r="B394" s="1"/>
      <c r="C394" s="1"/>
      <c r="D394" s="1"/>
      <c r="E394" s="1"/>
      <c r="F394" s="1"/>
    </row>
    <row r="395" spans="1:6" x14ac:dyDescent="0.35">
      <c r="A395" s="1" t="s">
        <v>1072</v>
      </c>
      <c r="B395" s="1"/>
      <c r="C395" s="1"/>
      <c r="D395" s="1"/>
      <c r="E395" s="1"/>
      <c r="F395" s="1"/>
    </row>
    <row r="396" spans="1:6" x14ac:dyDescent="0.35">
      <c r="A396" s="1" t="s">
        <v>304</v>
      </c>
      <c r="B396" s="1"/>
      <c r="C396" s="1"/>
      <c r="D396" s="1"/>
      <c r="E396" s="1"/>
      <c r="F396" s="1"/>
    </row>
    <row r="397" spans="1:6" x14ac:dyDescent="0.35">
      <c r="A397" s="1" t="s">
        <v>306</v>
      </c>
      <c r="B397" s="1"/>
      <c r="C397" s="1"/>
      <c r="D397" s="1"/>
      <c r="E397" s="1"/>
      <c r="F397" s="1"/>
    </row>
    <row r="398" spans="1:6" x14ac:dyDescent="0.35">
      <c r="A398" s="1" t="s">
        <v>309</v>
      </c>
      <c r="B398" s="1"/>
      <c r="C398" s="1"/>
      <c r="D398" s="1"/>
      <c r="E398" s="1"/>
      <c r="F398" s="1"/>
    </row>
    <row r="399" spans="1:6" x14ac:dyDescent="0.35">
      <c r="A399" s="1">
        <v>0</v>
      </c>
      <c r="B399" s="1"/>
      <c r="C399" s="1"/>
      <c r="D399" s="1"/>
      <c r="E399" s="1"/>
      <c r="F399" s="1"/>
    </row>
    <row r="400" spans="1:6" x14ac:dyDescent="0.35">
      <c r="A400" s="1">
        <v>0</v>
      </c>
      <c r="B400" s="1"/>
      <c r="C400" s="1"/>
      <c r="D400" s="1"/>
      <c r="E400" s="1"/>
      <c r="F400" s="1"/>
    </row>
    <row r="401" spans="1:6" x14ac:dyDescent="0.35">
      <c r="A401" s="1">
        <v>0</v>
      </c>
      <c r="B401" s="1"/>
      <c r="C401" s="1"/>
      <c r="D401" s="1"/>
      <c r="E401" s="1"/>
      <c r="F401" s="1"/>
    </row>
    <row r="402" spans="1:6" x14ac:dyDescent="0.35">
      <c r="A402" s="1">
        <v>0</v>
      </c>
      <c r="B402" s="1"/>
      <c r="C402" s="1"/>
      <c r="D402" s="1"/>
      <c r="E402" s="1"/>
      <c r="F402" s="1"/>
    </row>
  </sheetData>
  <autoFilter ref="A3:BU171" xr:uid="{75CF0178-2B46-4D70-920C-CA5E1DC6B88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22956-67DC-491C-A478-FB3B8DCEB9B8}">
  <dimension ref="A1:F77"/>
  <sheetViews>
    <sheetView zoomScale="90" zoomScaleNormal="90" workbookViewId="0">
      <pane xSplit="1" ySplit="4" topLeftCell="B5" activePane="bottomRight" state="frozen"/>
      <selection pane="topRight" activeCell="B1" sqref="B1"/>
      <selection pane="bottomLeft" activeCell="A5" sqref="A5"/>
      <selection pane="bottomRight"/>
    </sheetView>
  </sheetViews>
  <sheetFormatPr defaultRowHeight="14.5" x14ac:dyDescent="0.35"/>
  <cols>
    <col min="1" max="1" width="21.54296875" customWidth="1"/>
    <col min="2" max="7" width="44.453125" customWidth="1"/>
  </cols>
  <sheetData>
    <row r="1" spans="1:6" ht="20" thickBot="1" x14ac:dyDescent="0.4">
      <c r="A1" s="225" t="s">
        <v>1818</v>
      </c>
      <c r="B1" s="127"/>
      <c r="C1" s="127"/>
      <c r="D1" s="127"/>
      <c r="E1" s="127"/>
      <c r="F1" s="127"/>
    </row>
    <row r="2" spans="1:6" ht="15" thickTop="1" x14ac:dyDescent="0.35">
      <c r="B2" s="127"/>
      <c r="C2" s="127"/>
      <c r="D2" s="127"/>
      <c r="E2" s="127"/>
      <c r="F2" s="127"/>
    </row>
    <row r="3" spans="1:6" x14ac:dyDescent="0.35">
      <c r="A3" s="127"/>
      <c r="B3" s="99" t="s">
        <v>1073</v>
      </c>
      <c r="C3" s="127"/>
      <c r="D3" s="127"/>
      <c r="E3" s="127"/>
      <c r="F3" s="127"/>
    </row>
    <row r="4" spans="1:6" x14ac:dyDescent="0.35">
      <c r="A4" s="127"/>
      <c r="B4" s="87" t="s">
        <v>33</v>
      </c>
      <c r="C4" s="87" t="s">
        <v>34</v>
      </c>
      <c r="D4" s="87" t="s">
        <v>1074</v>
      </c>
      <c r="E4" s="87" t="s">
        <v>36</v>
      </c>
      <c r="F4" s="127" t="s">
        <v>1075</v>
      </c>
    </row>
    <row r="5" spans="1:6" ht="43.5" x14ac:dyDescent="0.35">
      <c r="A5" s="127" t="s">
        <v>1076</v>
      </c>
      <c r="B5" s="127" t="s">
        <v>1077</v>
      </c>
      <c r="C5" s="127" t="s">
        <v>1078</v>
      </c>
      <c r="D5" s="127"/>
      <c r="E5" s="127"/>
      <c r="F5" s="127"/>
    </row>
    <row r="6" spans="1:6" ht="72.5" x14ac:dyDescent="0.35">
      <c r="A6" s="241" t="s">
        <v>1079</v>
      </c>
      <c r="B6" s="241" t="s">
        <v>1080</v>
      </c>
      <c r="C6" s="241" t="s">
        <v>1081</v>
      </c>
      <c r="D6" s="127" t="s">
        <v>1082</v>
      </c>
      <c r="E6" s="241"/>
      <c r="F6" s="241"/>
    </row>
    <row r="7" spans="1:6" x14ac:dyDescent="0.35">
      <c r="A7" s="241"/>
      <c r="B7" s="241"/>
      <c r="C7" s="241"/>
      <c r="D7" s="127" t="s">
        <v>1083</v>
      </c>
      <c r="E7" s="241"/>
      <c r="F7" s="241"/>
    </row>
    <row r="8" spans="1:6" x14ac:dyDescent="0.35">
      <c r="A8" s="241"/>
      <c r="B8" s="241"/>
      <c r="C8" s="241"/>
      <c r="D8" s="127" t="s">
        <v>1084</v>
      </c>
      <c r="E8" s="241"/>
      <c r="F8" s="241"/>
    </row>
    <row r="9" spans="1:6" x14ac:dyDescent="0.35">
      <c r="A9" s="241"/>
      <c r="B9" s="241"/>
      <c r="C9" s="241"/>
      <c r="D9" s="127" t="s">
        <v>1085</v>
      </c>
      <c r="E9" s="241"/>
      <c r="F9" s="241"/>
    </row>
    <row r="10" spans="1:6" x14ac:dyDescent="0.35">
      <c r="A10" s="241"/>
      <c r="B10" s="241"/>
      <c r="C10" s="241"/>
      <c r="D10" s="127" t="s">
        <v>1086</v>
      </c>
      <c r="E10" s="241"/>
      <c r="F10" s="241"/>
    </row>
    <row r="11" spans="1:6" x14ac:dyDescent="0.35">
      <c r="A11" s="241"/>
      <c r="B11" s="241"/>
      <c r="C11" s="241"/>
      <c r="D11" s="127" t="s">
        <v>1087</v>
      </c>
      <c r="E11" s="241"/>
      <c r="F11" s="241"/>
    </row>
    <row r="12" spans="1:6" x14ac:dyDescent="0.35">
      <c r="A12" s="241"/>
      <c r="B12" s="241"/>
      <c r="C12" s="241"/>
      <c r="D12" s="127" t="s">
        <v>1088</v>
      </c>
      <c r="E12" s="241"/>
      <c r="F12" s="241"/>
    </row>
    <row r="13" spans="1:6" x14ac:dyDescent="0.35">
      <c r="A13" s="241"/>
      <c r="B13" s="241"/>
      <c r="C13" s="241"/>
      <c r="D13" s="127" t="s">
        <v>1089</v>
      </c>
      <c r="E13" s="241"/>
      <c r="F13" s="241"/>
    </row>
    <row r="14" spans="1:6" x14ac:dyDescent="0.35">
      <c r="A14" s="241"/>
      <c r="B14" s="241"/>
      <c r="C14" s="241"/>
      <c r="D14" s="127" t="s">
        <v>1090</v>
      </c>
      <c r="E14" s="241"/>
      <c r="F14" s="241"/>
    </row>
    <row r="15" spans="1:6" x14ac:dyDescent="0.35">
      <c r="A15" s="241"/>
      <c r="B15" s="241"/>
      <c r="C15" s="241"/>
      <c r="D15" s="127" t="s">
        <v>1091</v>
      </c>
      <c r="E15" s="241"/>
      <c r="F15" s="241"/>
    </row>
    <row r="16" spans="1:6" x14ac:dyDescent="0.35">
      <c r="A16" s="241"/>
      <c r="B16" s="241"/>
      <c r="C16" s="241"/>
      <c r="D16" s="127" t="s">
        <v>1092</v>
      </c>
      <c r="E16" s="241"/>
      <c r="F16" s="241"/>
    </row>
    <row r="17" spans="1:6" x14ac:dyDescent="0.35">
      <c r="A17" s="241"/>
      <c r="B17" s="241"/>
      <c r="C17" s="241"/>
      <c r="D17" s="127" t="s">
        <v>1093</v>
      </c>
      <c r="E17" s="241"/>
      <c r="F17" s="241"/>
    </row>
    <row r="18" spans="1:6" x14ac:dyDescent="0.35">
      <c r="A18" s="241"/>
      <c r="B18" s="241"/>
      <c r="C18" s="241"/>
      <c r="D18" s="127" t="s">
        <v>1094</v>
      </c>
      <c r="E18" s="241"/>
      <c r="F18" s="241"/>
    </row>
    <row r="19" spans="1:6" x14ac:dyDescent="0.35">
      <c r="A19" s="241"/>
      <c r="B19" s="241"/>
      <c r="C19" s="241"/>
      <c r="D19" s="127" t="s">
        <v>1095</v>
      </c>
      <c r="E19" s="241"/>
      <c r="F19" s="241"/>
    </row>
    <row r="20" spans="1:6" ht="29" x14ac:dyDescent="0.35">
      <c r="A20" s="241"/>
      <c r="B20" s="241"/>
      <c r="C20" s="241"/>
      <c r="D20" s="127" t="s">
        <v>1096</v>
      </c>
      <c r="E20" s="241"/>
      <c r="F20" s="241"/>
    </row>
    <row r="21" spans="1:6" ht="29" x14ac:dyDescent="0.35">
      <c r="A21" s="241"/>
      <c r="B21" s="241"/>
      <c r="C21" s="241"/>
      <c r="D21" s="127" t="s">
        <v>1097</v>
      </c>
      <c r="E21" s="241"/>
      <c r="F21" s="241"/>
    </row>
    <row r="22" spans="1:6" x14ac:dyDescent="0.35">
      <c r="A22" s="241"/>
      <c r="B22" s="241"/>
      <c r="C22" s="241"/>
      <c r="D22" s="127" t="s">
        <v>1098</v>
      </c>
      <c r="E22" s="241"/>
      <c r="F22" s="241"/>
    </row>
    <row r="23" spans="1:6" ht="145" x14ac:dyDescent="0.35">
      <c r="A23" s="241" t="s">
        <v>1099</v>
      </c>
      <c r="B23" s="128" t="s">
        <v>1100</v>
      </c>
      <c r="C23" s="128" t="s">
        <v>1101</v>
      </c>
      <c r="D23" s="128" t="s">
        <v>1102</v>
      </c>
      <c r="E23" s="128" t="s">
        <v>1103</v>
      </c>
      <c r="F23" s="127" t="s">
        <v>1104</v>
      </c>
    </row>
    <row r="24" spans="1:6" x14ac:dyDescent="0.35">
      <c r="A24" s="241"/>
      <c r="B24" s="88"/>
      <c r="C24" s="88"/>
      <c r="D24" s="88"/>
      <c r="E24" s="88"/>
      <c r="F24" s="88"/>
    </row>
    <row r="25" spans="1:6" ht="58" x14ac:dyDescent="0.35">
      <c r="A25" s="241"/>
      <c r="B25" s="89" t="s">
        <v>1105</v>
      </c>
      <c r="C25" s="128" t="s">
        <v>1106</v>
      </c>
      <c r="D25" s="89" t="s">
        <v>1107</v>
      </c>
      <c r="E25" s="128" t="s">
        <v>1108</v>
      </c>
      <c r="F25" s="127" t="s">
        <v>1109</v>
      </c>
    </row>
    <row r="26" spans="1:6" x14ac:dyDescent="0.35">
      <c r="A26" s="241"/>
      <c r="B26" s="88"/>
      <c r="C26" s="128"/>
      <c r="D26" s="88"/>
      <c r="E26" s="128"/>
      <c r="F26" s="127" t="s">
        <v>1110</v>
      </c>
    </row>
    <row r="27" spans="1:6" ht="72.5" x14ac:dyDescent="0.35">
      <c r="A27" s="241"/>
      <c r="B27" s="89" t="s">
        <v>1111</v>
      </c>
      <c r="C27" s="128" t="s">
        <v>1112</v>
      </c>
      <c r="D27" s="89" t="s">
        <v>1113</v>
      </c>
      <c r="E27" s="128" t="s">
        <v>1114</v>
      </c>
      <c r="F27" s="127" t="s">
        <v>1115</v>
      </c>
    </row>
    <row r="28" spans="1:6" x14ac:dyDescent="0.35">
      <c r="A28" s="241"/>
      <c r="B28" s="88"/>
      <c r="C28" s="128"/>
      <c r="D28" s="88"/>
      <c r="E28" s="128"/>
      <c r="F28" s="127"/>
    </row>
    <row r="29" spans="1:6" ht="159.5" x14ac:dyDescent="0.35">
      <c r="A29" s="241"/>
      <c r="B29" s="89" t="s">
        <v>1116</v>
      </c>
      <c r="C29" s="128"/>
      <c r="D29" s="89" t="s">
        <v>1117</v>
      </c>
      <c r="E29" s="128"/>
      <c r="F29" s="127"/>
    </row>
    <row r="30" spans="1:6" x14ac:dyDescent="0.35">
      <c r="A30" s="241"/>
      <c r="B30" s="88"/>
      <c r="C30" s="128"/>
      <c r="D30" s="88"/>
      <c r="E30" s="128"/>
      <c r="F30" s="127"/>
    </row>
    <row r="31" spans="1:6" ht="58" x14ac:dyDescent="0.35">
      <c r="A31" s="241"/>
      <c r="B31" s="89" t="s">
        <v>1118</v>
      </c>
      <c r="C31" s="128"/>
      <c r="D31" s="89" t="s">
        <v>1119</v>
      </c>
      <c r="E31" s="128"/>
      <c r="F31" s="127"/>
    </row>
    <row r="32" spans="1:6" x14ac:dyDescent="0.35">
      <c r="A32" s="241"/>
      <c r="B32" s="88"/>
      <c r="C32" s="128"/>
      <c r="D32" s="88"/>
      <c r="E32" s="128"/>
      <c r="F32" s="127"/>
    </row>
    <row r="33" spans="1:6" ht="87" x14ac:dyDescent="0.35">
      <c r="A33" s="241"/>
      <c r="B33" s="89" t="s">
        <v>1120</v>
      </c>
      <c r="C33" s="128"/>
      <c r="D33" s="89" t="s">
        <v>1121</v>
      </c>
      <c r="E33" s="128"/>
      <c r="F33" s="127"/>
    </row>
    <row r="34" spans="1:6" x14ac:dyDescent="0.35">
      <c r="A34" s="241"/>
      <c r="B34" s="89"/>
      <c r="C34" s="128"/>
      <c r="D34" s="88"/>
      <c r="E34" s="128"/>
      <c r="F34" s="127"/>
    </row>
    <row r="35" spans="1:6" ht="43.5" x14ac:dyDescent="0.35">
      <c r="A35" s="241"/>
      <c r="B35" s="89" t="s">
        <v>1122</v>
      </c>
      <c r="C35" s="128"/>
      <c r="D35" s="89" t="s">
        <v>1123</v>
      </c>
      <c r="E35" s="128"/>
      <c r="F35" s="127"/>
    </row>
    <row r="36" spans="1:6" x14ac:dyDescent="0.35">
      <c r="A36" s="241"/>
      <c r="B36" s="89"/>
      <c r="C36" s="128"/>
      <c r="D36" s="88"/>
      <c r="E36" s="128"/>
      <c r="F36" s="127"/>
    </row>
    <row r="37" spans="1:6" ht="29" x14ac:dyDescent="0.35">
      <c r="A37" s="241"/>
      <c r="B37" s="89"/>
      <c r="C37" s="128"/>
      <c r="D37" s="128" t="s">
        <v>1124</v>
      </c>
      <c r="E37" s="128"/>
      <c r="F37" s="127"/>
    </row>
    <row r="38" spans="1:6" x14ac:dyDescent="0.35">
      <c r="A38" s="241"/>
      <c r="B38" s="89"/>
      <c r="C38" s="128"/>
      <c r="D38" s="88"/>
      <c r="E38" s="128"/>
      <c r="F38" s="127"/>
    </row>
    <row r="39" spans="1:6" ht="29" x14ac:dyDescent="0.35">
      <c r="A39" s="241"/>
      <c r="B39" s="89"/>
      <c r="C39" s="128"/>
      <c r="D39" s="128" t="s">
        <v>1125</v>
      </c>
      <c r="E39" s="128"/>
      <c r="F39" s="127"/>
    </row>
    <row r="40" spans="1:6" x14ac:dyDescent="0.35">
      <c r="A40" s="241"/>
      <c r="B40" s="89"/>
      <c r="C40" s="128"/>
      <c r="D40" s="128"/>
      <c r="E40" s="128"/>
      <c r="F40" s="127"/>
    </row>
    <row r="41" spans="1:6" ht="87" x14ac:dyDescent="0.35">
      <c r="A41" s="241"/>
      <c r="B41" s="89"/>
      <c r="C41" s="128"/>
      <c r="D41" s="128" t="s">
        <v>1126</v>
      </c>
      <c r="E41" s="128"/>
      <c r="F41" s="127"/>
    </row>
    <row r="42" spans="1:6" ht="87" x14ac:dyDescent="0.35">
      <c r="A42" s="127" t="s">
        <v>387</v>
      </c>
      <c r="B42" s="100" t="s">
        <v>1127</v>
      </c>
      <c r="C42" s="127" t="s">
        <v>1128</v>
      </c>
      <c r="D42" s="127" t="s">
        <v>1129</v>
      </c>
      <c r="E42" s="127" t="s">
        <v>1130</v>
      </c>
      <c r="F42" s="127"/>
    </row>
    <row r="43" spans="1:6" ht="87" x14ac:dyDescent="0.35">
      <c r="A43" s="127" t="s">
        <v>1131</v>
      </c>
      <c r="B43" s="127" t="s">
        <v>1132</v>
      </c>
      <c r="C43" s="127" t="s">
        <v>1133</v>
      </c>
      <c r="D43" s="127" t="s">
        <v>1134</v>
      </c>
      <c r="E43" s="127" t="s">
        <v>1134</v>
      </c>
      <c r="F43" s="127"/>
    </row>
    <row r="44" spans="1:6" ht="87" x14ac:dyDescent="0.35">
      <c r="A44" s="127" t="s">
        <v>70</v>
      </c>
      <c r="B44" s="127" t="s">
        <v>1135</v>
      </c>
      <c r="C44" s="92" t="s">
        <v>1136</v>
      </c>
      <c r="D44" s="127" t="s">
        <v>1137</v>
      </c>
      <c r="E44" s="127" t="s">
        <v>1138</v>
      </c>
      <c r="F44" s="127"/>
    </row>
    <row r="45" spans="1:6" ht="72.5" x14ac:dyDescent="0.35">
      <c r="A45" s="127" t="s">
        <v>1139</v>
      </c>
      <c r="B45" s="127" t="s">
        <v>1140</v>
      </c>
      <c r="C45" s="127" t="s">
        <v>1141</v>
      </c>
      <c r="D45" s="92" t="s">
        <v>1142</v>
      </c>
      <c r="E45" s="127" t="s">
        <v>1143</v>
      </c>
      <c r="F45" s="129"/>
    </row>
    <row r="46" spans="1:6" ht="58" x14ac:dyDescent="0.35">
      <c r="A46" s="127" t="s">
        <v>612</v>
      </c>
      <c r="B46" s="127" t="s">
        <v>1144</v>
      </c>
      <c r="C46" s="127" t="s">
        <v>1145</v>
      </c>
      <c r="D46" s="127" t="s">
        <v>1146</v>
      </c>
      <c r="E46" s="127" t="s">
        <v>1147</v>
      </c>
      <c r="F46" s="127"/>
    </row>
    <row r="47" spans="1:6" x14ac:dyDescent="0.35">
      <c r="A47" s="241" t="s">
        <v>677</v>
      </c>
      <c r="B47" s="241" t="s">
        <v>1148</v>
      </c>
      <c r="C47" s="127" t="s">
        <v>1149</v>
      </c>
      <c r="D47" s="127" t="s">
        <v>1149</v>
      </c>
      <c r="E47" s="241" t="s">
        <v>1150</v>
      </c>
      <c r="F47" s="241"/>
    </row>
    <row r="48" spans="1:6" ht="58" x14ac:dyDescent="0.35">
      <c r="A48" s="241"/>
      <c r="B48" s="241"/>
      <c r="C48" s="127" t="s">
        <v>1151</v>
      </c>
      <c r="D48" s="127" t="s">
        <v>1152</v>
      </c>
      <c r="E48" s="241"/>
      <c r="F48" s="241"/>
    </row>
    <row r="49" spans="1:6" ht="43.5" x14ac:dyDescent="0.35">
      <c r="A49" s="241"/>
      <c r="B49" s="241"/>
      <c r="C49" s="127"/>
      <c r="D49" s="90" t="s">
        <v>1817</v>
      </c>
      <c r="E49" s="241"/>
      <c r="F49" s="241"/>
    </row>
    <row r="50" spans="1:6" x14ac:dyDescent="0.35">
      <c r="A50" s="241"/>
      <c r="B50" s="241"/>
      <c r="C50" s="127"/>
      <c r="D50" s="90" t="s">
        <v>1153</v>
      </c>
      <c r="E50" s="241"/>
      <c r="F50" s="241"/>
    </row>
    <row r="51" spans="1:6" ht="43.5" x14ac:dyDescent="0.35">
      <c r="A51" s="127" t="s">
        <v>704</v>
      </c>
      <c r="B51" s="92" t="s">
        <v>1154</v>
      </c>
      <c r="C51" s="92" t="s">
        <v>1155</v>
      </c>
      <c r="D51" s="92" t="s">
        <v>1156</v>
      </c>
      <c r="E51" s="92" t="s">
        <v>1155</v>
      </c>
      <c r="F51" s="127"/>
    </row>
    <row r="52" spans="1:6" ht="29" x14ac:dyDescent="0.35">
      <c r="A52" s="127" t="s">
        <v>1157</v>
      </c>
      <c r="B52" s="92" t="s">
        <v>1158</v>
      </c>
      <c r="C52" s="92" t="s">
        <v>1159</v>
      </c>
      <c r="D52" s="92" t="s">
        <v>1160</v>
      </c>
      <c r="E52" s="92" t="s">
        <v>1161</v>
      </c>
      <c r="F52" s="127"/>
    </row>
    <row r="53" spans="1:6" ht="58" x14ac:dyDescent="0.35">
      <c r="A53" s="241" t="s">
        <v>1162</v>
      </c>
      <c r="B53" s="127" t="s">
        <v>1163</v>
      </c>
      <c r="C53" s="127" t="s">
        <v>1164</v>
      </c>
      <c r="D53" s="127" t="s">
        <v>1165</v>
      </c>
      <c r="E53" s="127" t="s">
        <v>1166</v>
      </c>
      <c r="F53" s="241" t="s">
        <v>1167</v>
      </c>
    </row>
    <row r="54" spans="1:6" ht="58" x14ac:dyDescent="0.35">
      <c r="A54" s="241"/>
      <c r="B54" s="88"/>
      <c r="C54" s="127" t="s">
        <v>1168</v>
      </c>
      <c r="D54" s="88"/>
      <c r="E54" s="127" t="s">
        <v>1169</v>
      </c>
      <c r="F54" s="241"/>
    </row>
    <row r="55" spans="1:6" ht="87" x14ac:dyDescent="0.35">
      <c r="A55" s="241"/>
      <c r="B55" s="127" t="s">
        <v>1170</v>
      </c>
      <c r="C55" s="127" t="s">
        <v>1171</v>
      </c>
      <c r="D55" s="127" t="s">
        <v>1172</v>
      </c>
      <c r="E55" s="88"/>
      <c r="F55" s="241"/>
    </row>
    <row r="56" spans="1:6" ht="101.5" x14ac:dyDescent="0.35">
      <c r="A56" s="241"/>
      <c r="B56" s="127" t="s">
        <v>1173</v>
      </c>
      <c r="C56" s="88"/>
      <c r="D56" s="127" t="s">
        <v>1174</v>
      </c>
      <c r="E56" s="127" t="s">
        <v>1175</v>
      </c>
      <c r="F56" s="241"/>
    </row>
    <row r="57" spans="1:6" ht="43.5" x14ac:dyDescent="0.35">
      <c r="A57" s="241"/>
      <c r="B57" s="127"/>
      <c r="C57" s="127" t="s">
        <v>1176</v>
      </c>
      <c r="D57" s="127" t="s">
        <v>1177</v>
      </c>
      <c r="E57" s="127"/>
      <c r="F57" s="241"/>
    </row>
    <row r="58" spans="1:6" ht="101.5" x14ac:dyDescent="0.35">
      <c r="A58" s="241"/>
      <c r="B58" s="127"/>
      <c r="C58" s="127"/>
      <c r="D58" s="127" t="s">
        <v>1178</v>
      </c>
      <c r="E58" s="127"/>
      <c r="F58" s="241"/>
    </row>
    <row r="59" spans="1:6" ht="43.5" x14ac:dyDescent="0.35">
      <c r="A59" s="241"/>
      <c r="B59" s="127"/>
      <c r="C59" s="127" t="s">
        <v>1179</v>
      </c>
      <c r="D59" s="127"/>
      <c r="E59" s="127"/>
      <c r="F59" s="241"/>
    </row>
    <row r="60" spans="1:6" ht="43.5" x14ac:dyDescent="0.35">
      <c r="A60" s="127" t="s">
        <v>1180</v>
      </c>
      <c r="B60" s="127" t="s">
        <v>1181</v>
      </c>
      <c r="C60" s="127" t="s">
        <v>1182</v>
      </c>
      <c r="D60" s="127" t="s">
        <v>1181</v>
      </c>
      <c r="E60" s="127" t="s">
        <v>1181</v>
      </c>
      <c r="F60" s="127"/>
    </row>
    <row r="61" spans="1:6" ht="409.6" customHeight="1" x14ac:dyDescent="0.35">
      <c r="A61" s="241" t="s">
        <v>772</v>
      </c>
      <c r="B61" s="241" t="s">
        <v>1183</v>
      </c>
      <c r="C61" s="241" t="s">
        <v>1184</v>
      </c>
      <c r="D61" s="241" t="s">
        <v>1185</v>
      </c>
      <c r="E61" s="241" t="s">
        <v>1186</v>
      </c>
      <c r="F61" s="241"/>
    </row>
    <row r="62" spans="1:6" x14ac:dyDescent="0.35">
      <c r="A62" s="241"/>
      <c r="B62" s="241"/>
      <c r="C62" s="241"/>
      <c r="D62" s="241"/>
      <c r="E62" s="241"/>
      <c r="F62" s="241"/>
    </row>
    <row r="63" spans="1:6" ht="145" x14ac:dyDescent="0.35">
      <c r="A63" s="127" t="s">
        <v>1187</v>
      </c>
      <c r="B63" s="127" t="s">
        <v>1188</v>
      </c>
      <c r="C63" s="92" t="s">
        <v>1189</v>
      </c>
      <c r="D63" s="127" t="s">
        <v>1190</v>
      </c>
      <c r="E63" s="127" t="s">
        <v>1191</v>
      </c>
      <c r="F63" s="127"/>
    </row>
    <row r="64" spans="1:6" ht="29" x14ac:dyDescent="0.35">
      <c r="A64" s="127" t="s">
        <v>1192</v>
      </c>
      <c r="B64" s="127" t="s">
        <v>1193</v>
      </c>
      <c r="C64" s="92" t="s">
        <v>1194</v>
      </c>
      <c r="D64" s="127" t="s">
        <v>1195</v>
      </c>
      <c r="E64" s="92" t="s">
        <v>1196</v>
      </c>
      <c r="F64" s="127"/>
    </row>
    <row r="65" spans="1:6" ht="43.5" x14ac:dyDescent="0.35">
      <c r="A65" s="127" t="s">
        <v>245</v>
      </c>
      <c r="B65" s="91" t="s">
        <v>1197</v>
      </c>
      <c r="C65" s="91" t="s">
        <v>1198</v>
      </c>
      <c r="D65" s="91" t="s">
        <v>1199</v>
      </c>
      <c r="E65" s="91" t="s">
        <v>1198</v>
      </c>
      <c r="F65" s="127"/>
    </row>
    <row r="66" spans="1:6" ht="29" x14ac:dyDescent="0.35">
      <c r="A66" s="127" t="s">
        <v>252</v>
      </c>
      <c r="B66" s="127" t="s">
        <v>1200</v>
      </c>
      <c r="C66" s="127" t="s">
        <v>1200</v>
      </c>
      <c r="D66" s="127" t="s">
        <v>1200</v>
      </c>
      <c r="E66" s="127" t="s">
        <v>1200</v>
      </c>
      <c r="F66" s="127"/>
    </row>
    <row r="67" spans="1:6" x14ac:dyDescent="0.35">
      <c r="A67" s="127" t="s">
        <v>1201</v>
      </c>
      <c r="B67" s="127" t="s">
        <v>1202</v>
      </c>
      <c r="C67" s="127" t="s">
        <v>1202</v>
      </c>
      <c r="D67" s="127" t="s">
        <v>1202</v>
      </c>
      <c r="E67" s="127" t="s">
        <v>1202</v>
      </c>
      <c r="F67" s="127"/>
    </row>
    <row r="68" spans="1:6" ht="29" x14ac:dyDescent="0.35">
      <c r="A68" s="127" t="s">
        <v>265</v>
      </c>
      <c r="B68" s="127" t="s">
        <v>1203</v>
      </c>
      <c r="C68" s="127" t="s">
        <v>1203</v>
      </c>
      <c r="D68" s="127" t="s">
        <v>1203</v>
      </c>
      <c r="E68" s="127" t="s">
        <v>1203</v>
      </c>
      <c r="F68" s="127"/>
    </row>
    <row r="69" spans="1:6" x14ac:dyDescent="0.35">
      <c r="A69" s="127" t="s">
        <v>274</v>
      </c>
      <c r="B69" s="127" t="s">
        <v>1204</v>
      </c>
      <c r="C69" s="127" t="s">
        <v>1204</v>
      </c>
      <c r="D69" s="127" t="s">
        <v>1204</v>
      </c>
      <c r="E69" s="127" t="s">
        <v>1204</v>
      </c>
      <c r="F69" s="127"/>
    </row>
    <row r="70" spans="1:6" ht="29" x14ac:dyDescent="0.35">
      <c r="A70" s="127" t="s">
        <v>1205</v>
      </c>
      <c r="B70" s="127"/>
      <c r="C70" s="127"/>
      <c r="D70" s="91"/>
      <c r="E70" s="127"/>
      <c r="F70" s="127" t="s">
        <v>1206</v>
      </c>
    </row>
    <row r="71" spans="1:6" ht="87" x14ac:dyDescent="0.35">
      <c r="A71" s="241" t="s">
        <v>1207</v>
      </c>
      <c r="B71" s="241" t="s">
        <v>1208</v>
      </c>
      <c r="C71" s="241" t="s">
        <v>1208</v>
      </c>
      <c r="D71" s="127" t="s">
        <v>1208</v>
      </c>
      <c r="E71" s="241" t="s">
        <v>1208</v>
      </c>
      <c r="F71" s="241"/>
    </row>
    <row r="72" spans="1:6" ht="87" x14ac:dyDescent="0.35">
      <c r="A72" s="241"/>
      <c r="B72" s="241"/>
      <c r="C72" s="241"/>
      <c r="D72" s="127" t="s">
        <v>1209</v>
      </c>
      <c r="E72" s="241"/>
      <c r="F72" s="241"/>
    </row>
    <row r="73" spans="1:6" ht="130.5" x14ac:dyDescent="0.35">
      <c r="A73" s="127" t="s">
        <v>291</v>
      </c>
      <c r="B73" s="127" t="s">
        <v>1210</v>
      </c>
      <c r="C73" s="127" t="s">
        <v>1211</v>
      </c>
      <c r="D73" s="127" t="s">
        <v>1212</v>
      </c>
      <c r="E73" s="128" t="s">
        <v>1213</v>
      </c>
      <c r="F73" s="127"/>
    </row>
    <row r="74" spans="1:6" x14ac:dyDescent="0.35">
      <c r="A74" s="127"/>
      <c r="B74" s="127"/>
      <c r="C74" s="127"/>
      <c r="D74" s="127"/>
      <c r="E74" s="127"/>
      <c r="F74" s="127"/>
    </row>
    <row r="75" spans="1:6" ht="203.15" customHeight="1" x14ac:dyDescent="0.35">
      <c r="A75" s="127" t="s">
        <v>1214</v>
      </c>
      <c r="B75" s="241" t="s">
        <v>1215</v>
      </c>
      <c r="C75" s="241" t="s">
        <v>1216</v>
      </c>
      <c r="D75" s="241" t="s">
        <v>1217</v>
      </c>
      <c r="E75" s="241" t="s">
        <v>1218</v>
      </c>
      <c r="F75" s="241"/>
    </row>
    <row r="76" spans="1:6" ht="43.5" x14ac:dyDescent="0.35">
      <c r="A76" s="127" t="s">
        <v>1219</v>
      </c>
      <c r="B76" s="241"/>
      <c r="C76" s="241"/>
      <c r="D76" s="241"/>
      <c r="E76" s="241"/>
      <c r="F76" s="241"/>
    </row>
    <row r="77" spans="1:6" ht="72.5" x14ac:dyDescent="0.35">
      <c r="A77" s="127" t="s">
        <v>1220</v>
      </c>
      <c r="B77" s="127" t="s">
        <v>1221</v>
      </c>
      <c r="C77" s="127"/>
      <c r="D77" s="127"/>
      <c r="E77" s="127"/>
      <c r="F77" s="127"/>
    </row>
  </sheetData>
  <mergeCells count="28">
    <mergeCell ref="F6:F22"/>
    <mergeCell ref="A47:A50"/>
    <mergeCell ref="B47:B50"/>
    <mergeCell ref="E47:E50"/>
    <mergeCell ref="B75:B76"/>
    <mergeCell ref="C75:C76"/>
    <mergeCell ref="D75:D76"/>
    <mergeCell ref="E75:E76"/>
    <mergeCell ref="A23:A41"/>
    <mergeCell ref="A6:A22"/>
    <mergeCell ref="B6:B22"/>
    <mergeCell ref="C6:C22"/>
    <mergeCell ref="E6:E22"/>
    <mergeCell ref="F47:F50"/>
    <mergeCell ref="A53:A59"/>
    <mergeCell ref="F53:F59"/>
    <mergeCell ref="F61:F62"/>
    <mergeCell ref="F75:F76"/>
    <mergeCell ref="A71:A72"/>
    <mergeCell ref="B71:B72"/>
    <mergeCell ref="C71:C72"/>
    <mergeCell ref="E71:E72"/>
    <mergeCell ref="F71:F72"/>
    <mergeCell ref="A61:A62"/>
    <mergeCell ref="B61:B62"/>
    <mergeCell ref="C61:C62"/>
    <mergeCell ref="D61:D62"/>
    <mergeCell ref="E61:E6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44FA5-2389-47EB-8225-EB555EF5C273}">
  <dimension ref="A1:F63"/>
  <sheetViews>
    <sheetView zoomScale="60" zoomScaleNormal="60" workbookViewId="0">
      <pane xSplit="1" ySplit="3" topLeftCell="B4" activePane="bottomRight" state="frozen"/>
      <selection pane="topRight" activeCell="B1" sqref="B1"/>
      <selection pane="bottomLeft" activeCell="A4" sqref="A4"/>
      <selection pane="bottomRight"/>
    </sheetView>
  </sheetViews>
  <sheetFormatPr defaultRowHeight="14.5" x14ac:dyDescent="0.35"/>
  <cols>
    <col min="1" max="1" width="22.36328125" customWidth="1"/>
    <col min="2" max="5" width="41.08984375" customWidth="1"/>
    <col min="6" max="6" width="33.453125" customWidth="1"/>
  </cols>
  <sheetData>
    <row r="1" spans="1:6" ht="20" thickBot="1" x14ac:dyDescent="0.5">
      <c r="A1" s="224" t="s">
        <v>1819</v>
      </c>
    </row>
    <row r="2" spans="1:6" ht="18" thickTop="1" thickBot="1" x14ac:dyDescent="0.45">
      <c r="A2" s="136"/>
    </row>
    <row r="3" spans="1:6" ht="15" thickTop="1" x14ac:dyDescent="0.35">
      <c r="A3" s="127" t="s">
        <v>317</v>
      </c>
      <c r="B3" s="87" t="s">
        <v>33</v>
      </c>
      <c r="C3" s="87" t="s">
        <v>34</v>
      </c>
      <c r="D3" s="87" t="s">
        <v>1074</v>
      </c>
      <c r="E3" s="87" t="s">
        <v>36</v>
      </c>
      <c r="F3" s="127" t="s">
        <v>1075</v>
      </c>
    </row>
    <row r="4" spans="1:6" ht="58" x14ac:dyDescent="0.35">
      <c r="A4" s="127" t="s">
        <v>612</v>
      </c>
      <c r="B4" s="127" t="s">
        <v>1144</v>
      </c>
      <c r="C4" s="127" t="s">
        <v>1145</v>
      </c>
      <c r="D4" s="127" t="s">
        <v>1146</v>
      </c>
      <c r="E4" s="127" t="s">
        <v>1147</v>
      </c>
      <c r="F4" s="127"/>
    </row>
    <row r="5" spans="1:6" ht="116" x14ac:dyDescent="0.35">
      <c r="A5" s="127" t="s">
        <v>677</v>
      </c>
      <c r="B5" s="127" t="s">
        <v>1222</v>
      </c>
      <c r="C5" s="127" t="s">
        <v>1223</v>
      </c>
      <c r="D5" s="127" t="s">
        <v>1224</v>
      </c>
      <c r="E5" s="127" t="s">
        <v>1225</v>
      </c>
      <c r="F5" s="127"/>
    </row>
    <row r="6" spans="1:6" ht="174" x14ac:dyDescent="0.35">
      <c r="A6" s="127" t="s">
        <v>1162</v>
      </c>
      <c r="B6" s="127" t="s">
        <v>1226</v>
      </c>
      <c r="C6" s="127" t="s">
        <v>1227</v>
      </c>
      <c r="D6" s="127" t="s">
        <v>1228</v>
      </c>
      <c r="E6" s="127" t="s">
        <v>1229</v>
      </c>
      <c r="F6" s="127"/>
    </row>
    <row r="7" spans="1:6" ht="101.5" x14ac:dyDescent="0.35">
      <c r="A7" s="127" t="s">
        <v>772</v>
      </c>
      <c r="B7" s="127" t="s">
        <v>1230</v>
      </c>
      <c r="C7" s="127" t="s">
        <v>1231</v>
      </c>
      <c r="D7" s="127" t="s">
        <v>1232</v>
      </c>
      <c r="E7" s="127" t="s">
        <v>1233</v>
      </c>
      <c r="F7" s="127"/>
    </row>
    <row r="8" spans="1:6" ht="159.5" x14ac:dyDescent="0.35">
      <c r="A8" s="127" t="s">
        <v>1187</v>
      </c>
      <c r="B8" s="127" t="s">
        <v>1188</v>
      </c>
      <c r="C8" s="92" t="s">
        <v>1234</v>
      </c>
      <c r="D8" s="127" t="s">
        <v>1190</v>
      </c>
      <c r="E8" s="127" t="s">
        <v>1188</v>
      </c>
      <c r="F8" s="127"/>
    </row>
    <row r="9" spans="1:6" ht="43.5" x14ac:dyDescent="0.35">
      <c r="A9" s="127" t="s">
        <v>245</v>
      </c>
      <c r="B9" s="92" t="s">
        <v>1235</v>
      </c>
      <c r="C9" s="92" t="s">
        <v>1236</v>
      </c>
      <c r="D9" s="92" t="s">
        <v>1237</v>
      </c>
      <c r="E9" s="92" t="s">
        <v>1236</v>
      </c>
      <c r="F9" s="127"/>
    </row>
    <row r="10" spans="1:6" ht="101.5" x14ac:dyDescent="0.35">
      <c r="A10" s="241" t="s">
        <v>1207</v>
      </c>
      <c r="B10" s="241" t="s">
        <v>1208</v>
      </c>
      <c r="C10" s="241" t="s">
        <v>1208</v>
      </c>
      <c r="D10" s="127" t="s">
        <v>1208</v>
      </c>
      <c r="E10" s="241" t="s">
        <v>1208</v>
      </c>
      <c r="F10" s="241"/>
    </row>
    <row r="11" spans="1:6" ht="87" x14ac:dyDescent="0.35">
      <c r="A11" s="241"/>
      <c r="B11" s="241"/>
      <c r="C11" s="241"/>
      <c r="D11" s="127" t="s">
        <v>1209</v>
      </c>
      <c r="E11" s="241"/>
      <c r="F11" s="241"/>
    </row>
    <row r="12" spans="1:6" ht="116" x14ac:dyDescent="0.35">
      <c r="A12" s="127" t="s">
        <v>291</v>
      </c>
      <c r="B12" s="127" t="s">
        <v>1238</v>
      </c>
      <c r="C12" s="127" t="s">
        <v>1211</v>
      </c>
      <c r="D12" s="127" t="s">
        <v>1239</v>
      </c>
      <c r="E12" s="92" t="s">
        <v>1240</v>
      </c>
      <c r="F12" s="127"/>
    </row>
    <row r="15" spans="1:6" ht="17.5" thickBot="1" x14ac:dyDescent="0.45">
      <c r="A15" s="136" t="s">
        <v>1241</v>
      </c>
    </row>
    <row r="16" spans="1:6" ht="15" thickTop="1" x14ac:dyDescent="0.35">
      <c r="A16" s="131" t="s">
        <v>1242</v>
      </c>
      <c r="B16" s="131" t="s">
        <v>1243</v>
      </c>
      <c r="C16" s="131" t="s">
        <v>1244</v>
      </c>
      <c r="D16" s="131" t="s">
        <v>1245</v>
      </c>
      <c r="E16" s="131" t="s">
        <v>1246</v>
      </c>
    </row>
    <row r="17" spans="1:5" ht="29" x14ac:dyDescent="0.35">
      <c r="A17" t="s">
        <v>1247</v>
      </c>
      <c r="B17" s="137" t="s">
        <v>1248</v>
      </c>
      <c r="C17" s="137" t="s">
        <v>1249</v>
      </c>
      <c r="D17" s="137" t="s">
        <v>1248</v>
      </c>
      <c r="E17" s="137" t="s">
        <v>1250</v>
      </c>
    </row>
    <row r="18" spans="1:5" ht="58" x14ac:dyDescent="0.35">
      <c r="A18" t="s">
        <v>1251</v>
      </c>
      <c r="B18" s="137" t="s">
        <v>1252</v>
      </c>
      <c r="C18" s="137" t="s">
        <v>1253</v>
      </c>
      <c r="D18" s="137" t="s">
        <v>1254</v>
      </c>
      <c r="E18" s="137" t="s">
        <v>1255</v>
      </c>
    </row>
    <row r="19" spans="1:5" ht="43.5" x14ac:dyDescent="0.35">
      <c r="A19" t="s">
        <v>1256</v>
      </c>
      <c r="B19" s="137" t="s">
        <v>1257</v>
      </c>
      <c r="C19" s="137" t="s">
        <v>1258</v>
      </c>
      <c r="D19" s="137" t="s">
        <v>1259</v>
      </c>
      <c r="E19" s="137" t="s">
        <v>1260</v>
      </c>
    </row>
    <row r="20" spans="1:5" ht="58" x14ac:dyDescent="0.35">
      <c r="A20" t="s">
        <v>1261</v>
      </c>
      <c r="B20" s="137" t="s">
        <v>1262</v>
      </c>
      <c r="C20" s="137" t="s">
        <v>1263</v>
      </c>
      <c r="D20" s="137" t="s">
        <v>1264</v>
      </c>
      <c r="E20" s="137" t="s">
        <v>1263</v>
      </c>
    </row>
    <row r="21" spans="1:5" ht="29" x14ac:dyDescent="0.35">
      <c r="A21" t="s">
        <v>1265</v>
      </c>
      <c r="B21" s="137" t="s">
        <v>1266</v>
      </c>
      <c r="C21" s="137" t="s">
        <v>1267</v>
      </c>
      <c r="D21" s="137" t="s">
        <v>1268</v>
      </c>
      <c r="E21" s="137" t="s">
        <v>1269</v>
      </c>
    </row>
    <row r="22" spans="1:5" ht="29" x14ac:dyDescent="0.35">
      <c r="A22" t="s">
        <v>1270</v>
      </c>
      <c r="B22" s="137" t="s">
        <v>1271</v>
      </c>
      <c r="C22" s="137" t="s">
        <v>1272</v>
      </c>
      <c r="D22" s="137" t="s">
        <v>1273</v>
      </c>
      <c r="E22" s="137" t="s">
        <v>1272</v>
      </c>
    </row>
    <row r="23" spans="1:5" ht="72.5" x14ac:dyDescent="0.35">
      <c r="A23" t="s">
        <v>1274</v>
      </c>
      <c r="B23" s="137" t="s">
        <v>1275</v>
      </c>
      <c r="C23" s="137" t="s">
        <v>1275</v>
      </c>
      <c r="D23" s="137" t="s">
        <v>1275</v>
      </c>
      <c r="E23" s="137" t="s">
        <v>1276</v>
      </c>
    </row>
    <row r="24" spans="1:5" ht="43.5" x14ac:dyDescent="0.35">
      <c r="A24" t="s">
        <v>1277</v>
      </c>
      <c r="B24" s="137" t="s">
        <v>1278</v>
      </c>
      <c r="C24" s="137" t="s">
        <v>1279</v>
      </c>
      <c r="D24" s="137" t="s">
        <v>1280</v>
      </c>
      <c r="E24" s="137" t="s">
        <v>1281</v>
      </c>
    </row>
    <row r="28" spans="1:5" ht="17.5" thickBot="1" x14ac:dyDescent="0.45">
      <c r="A28" s="136" t="s">
        <v>1282</v>
      </c>
    </row>
    <row r="29" spans="1:5" ht="15" thickTop="1" x14ac:dyDescent="0.35">
      <c r="A29" s="131" t="s">
        <v>1242</v>
      </c>
      <c r="B29" s="131" t="s">
        <v>1243</v>
      </c>
      <c r="C29" s="131" t="s">
        <v>1244</v>
      </c>
      <c r="D29" s="131" t="s">
        <v>1245</v>
      </c>
      <c r="E29" s="131" t="s">
        <v>1246</v>
      </c>
    </row>
    <row r="30" spans="1:5" ht="29" x14ac:dyDescent="0.35">
      <c r="A30" t="s">
        <v>1247</v>
      </c>
      <c r="B30" s="137" t="s">
        <v>1283</v>
      </c>
      <c r="C30" s="137" t="s">
        <v>1249</v>
      </c>
      <c r="D30" s="137" t="s">
        <v>1283</v>
      </c>
      <c r="E30" s="137" t="s">
        <v>1284</v>
      </c>
    </row>
    <row r="31" spans="1:5" ht="29" x14ac:dyDescent="0.35">
      <c r="A31" t="s">
        <v>1251</v>
      </c>
      <c r="B31" s="137" t="s">
        <v>1285</v>
      </c>
      <c r="C31" s="137" t="s">
        <v>1286</v>
      </c>
      <c r="D31" s="137" t="s">
        <v>1287</v>
      </c>
      <c r="E31" s="137" t="s">
        <v>1288</v>
      </c>
    </row>
    <row r="32" spans="1:5" ht="29" x14ac:dyDescent="0.35">
      <c r="A32" t="s">
        <v>1256</v>
      </c>
      <c r="B32" s="137" t="s">
        <v>1289</v>
      </c>
      <c r="C32" s="137" t="s">
        <v>1290</v>
      </c>
      <c r="D32" s="137" t="s">
        <v>1291</v>
      </c>
      <c r="E32" s="137" t="s">
        <v>1292</v>
      </c>
    </row>
    <row r="33" spans="1:5" ht="43.5" x14ac:dyDescent="0.35">
      <c r="A33" t="s">
        <v>1261</v>
      </c>
      <c r="B33" s="137" t="s">
        <v>1293</v>
      </c>
      <c r="C33" s="137" t="s">
        <v>1293</v>
      </c>
      <c r="D33" s="137" t="s">
        <v>1294</v>
      </c>
      <c r="E33" s="137" t="s">
        <v>1295</v>
      </c>
    </row>
    <row r="34" spans="1:5" x14ac:dyDescent="0.35">
      <c r="A34" t="s">
        <v>1265</v>
      </c>
      <c r="B34" s="137" t="s">
        <v>1266</v>
      </c>
      <c r="C34" s="137" t="s">
        <v>1296</v>
      </c>
      <c r="D34" s="137" t="s">
        <v>1297</v>
      </c>
      <c r="E34" s="137" t="s">
        <v>1269</v>
      </c>
    </row>
    <row r="35" spans="1:5" ht="29" x14ac:dyDescent="0.35">
      <c r="A35" t="s">
        <v>1298</v>
      </c>
      <c r="B35" s="137" t="s">
        <v>1299</v>
      </c>
      <c r="C35" s="137" t="s">
        <v>1300</v>
      </c>
      <c r="D35" s="137" t="s">
        <v>1273</v>
      </c>
      <c r="E35" s="137" t="s">
        <v>1301</v>
      </c>
    </row>
    <row r="36" spans="1:5" ht="29" x14ac:dyDescent="0.35">
      <c r="A36" t="s">
        <v>1274</v>
      </c>
      <c r="B36" s="137" t="s">
        <v>1302</v>
      </c>
      <c r="C36" s="137" t="s">
        <v>1302</v>
      </c>
      <c r="D36" s="137" t="s">
        <v>1302</v>
      </c>
      <c r="E36" s="137" t="s">
        <v>1303</v>
      </c>
    </row>
    <row r="37" spans="1:5" ht="29" x14ac:dyDescent="0.35">
      <c r="A37" t="s">
        <v>1304</v>
      </c>
      <c r="B37" s="137" t="s">
        <v>1305</v>
      </c>
      <c r="C37" s="137" t="s">
        <v>1306</v>
      </c>
      <c r="D37" s="137" t="s">
        <v>1307</v>
      </c>
      <c r="E37" s="137" t="s">
        <v>1308</v>
      </c>
    </row>
    <row r="39" spans="1:5" ht="15" thickBot="1" x14ac:dyDescent="0.4"/>
    <row r="40" spans="1:5" ht="23" thickBot="1" x14ac:dyDescent="0.4">
      <c r="A40" s="168"/>
      <c r="B40" s="169" t="s">
        <v>33</v>
      </c>
      <c r="C40" s="169" t="s">
        <v>34</v>
      </c>
      <c r="D40" s="169" t="s">
        <v>1074</v>
      </c>
      <c r="E40" s="169" t="s">
        <v>36</v>
      </c>
    </row>
    <row r="41" spans="1:5" ht="18" thickTop="1" x14ac:dyDescent="0.35">
      <c r="A41" s="242" t="s">
        <v>1309</v>
      </c>
      <c r="B41" s="242" t="s">
        <v>1310</v>
      </c>
      <c r="C41" s="242" t="s">
        <v>1311</v>
      </c>
      <c r="D41" s="242" t="s">
        <v>1312</v>
      </c>
      <c r="E41" s="170" t="s">
        <v>1313</v>
      </c>
    </row>
    <row r="42" spans="1:5" ht="17.5" x14ac:dyDescent="0.35">
      <c r="A42" s="243"/>
      <c r="B42" s="243"/>
      <c r="C42" s="243"/>
      <c r="D42" s="243"/>
      <c r="E42" s="171" t="s">
        <v>1314</v>
      </c>
    </row>
    <row r="43" spans="1:5" ht="18" thickBot="1" x14ac:dyDescent="0.4">
      <c r="A43" s="244"/>
      <c r="B43" s="244"/>
      <c r="C43" s="244"/>
      <c r="D43" s="244"/>
      <c r="E43" s="172" t="s">
        <v>1315</v>
      </c>
    </row>
    <row r="44" spans="1:5" ht="18" thickBot="1" x14ac:dyDescent="0.4">
      <c r="A44" s="173" t="s">
        <v>1316</v>
      </c>
      <c r="B44" s="173" t="s">
        <v>1317</v>
      </c>
      <c r="C44" s="173" t="s">
        <v>1318</v>
      </c>
      <c r="D44" s="173" t="s">
        <v>1317</v>
      </c>
      <c r="E44" s="173" t="s">
        <v>1318</v>
      </c>
    </row>
    <row r="45" spans="1:5" ht="35" x14ac:dyDescent="0.35">
      <c r="A45" s="245" t="s">
        <v>1319</v>
      </c>
      <c r="B45" s="174" t="s">
        <v>1320</v>
      </c>
      <c r="C45" s="174" t="s">
        <v>1321</v>
      </c>
      <c r="D45" s="174" t="s">
        <v>1322</v>
      </c>
      <c r="E45" s="174" t="s">
        <v>1323</v>
      </c>
    </row>
    <row r="46" spans="1:5" ht="35" x14ac:dyDescent="0.35">
      <c r="A46" s="243"/>
      <c r="B46" s="171" t="s">
        <v>1324</v>
      </c>
      <c r="C46" s="171" t="s">
        <v>1325</v>
      </c>
      <c r="D46" s="171" t="s">
        <v>1326</v>
      </c>
      <c r="E46" s="171" t="s">
        <v>1327</v>
      </c>
    </row>
    <row r="47" spans="1:5" ht="18" thickBot="1" x14ac:dyDescent="0.4">
      <c r="A47" s="244"/>
      <c r="B47" s="175"/>
      <c r="C47" s="175"/>
      <c r="D47" s="172" t="s">
        <v>1328</v>
      </c>
      <c r="E47" s="175"/>
    </row>
    <row r="48" spans="1:5" ht="35.5" thickBot="1" x14ac:dyDescent="0.4">
      <c r="A48" s="173" t="s">
        <v>1329</v>
      </c>
      <c r="B48" s="176">
        <v>0.1</v>
      </c>
      <c r="C48" s="176">
        <v>-0.1</v>
      </c>
      <c r="D48" s="176">
        <v>0.2</v>
      </c>
      <c r="E48" s="176">
        <v>-0.2</v>
      </c>
    </row>
    <row r="49" spans="1:6" ht="53" thickBot="1" x14ac:dyDescent="0.4">
      <c r="A49" s="177" t="s">
        <v>1330</v>
      </c>
      <c r="B49" s="177" t="s">
        <v>1331</v>
      </c>
      <c r="C49" s="177" t="s">
        <v>1332</v>
      </c>
      <c r="D49" s="177" t="s">
        <v>1333</v>
      </c>
      <c r="E49" s="177" t="s">
        <v>1334</v>
      </c>
    </row>
    <row r="51" spans="1:6" x14ac:dyDescent="0.35">
      <c r="A51" t="s">
        <v>1335</v>
      </c>
    </row>
    <row r="52" spans="1:6" x14ac:dyDescent="0.35">
      <c r="A52" s="131" t="s">
        <v>1336</v>
      </c>
      <c r="B52" s="131" t="s">
        <v>1337</v>
      </c>
      <c r="C52" t="s">
        <v>1338</v>
      </c>
      <c r="D52" t="s">
        <v>1339</v>
      </c>
      <c r="E52" t="s">
        <v>1340</v>
      </c>
      <c r="F52" t="s">
        <v>1341</v>
      </c>
    </row>
    <row r="53" spans="1:6" x14ac:dyDescent="0.35">
      <c r="A53" t="s">
        <v>1342</v>
      </c>
      <c r="B53">
        <v>0</v>
      </c>
      <c r="C53">
        <v>-0.5</v>
      </c>
      <c r="D53">
        <v>-0.7</v>
      </c>
      <c r="E53">
        <v>-0.7</v>
      </c>
      <c r="F53">
        <v>-0.25</v>
      </c>
    </row>
    <row r="54" spans="1:6" x14ac:dyDescent="0.35">
      <c r="A54" t="s">
        <v>160</v>
      </c>
      <c r="B54">
        <v>0</v>
      </c>
      <c r="C54">
        <v>-0.5</v>
      </c>
      <c r="D54">
        <v>-1</v>
      </c>
      <c r="E54">
        <v>-0.7</v>
      </c>
      <c r="F54">
        <v>-0.5</v>
      </c>
    </row>
    <row r="55" spans="1:6" x14ac:dyDescent="0.35">
      <c r="A55" t="s">
        <v>164</v>
      </c>
      <c r="B55">
        <v>0</v>
      </c>
      <c r="C55">
        <v>-0.5</v>
      </c>
      <c r="D55">
        <v>-1</v>
      </c>
      <c r="E55">
        <v>-0.8</v>
      </c>
      <c r="F55">
        <v>0</v>
      </c>
    </row>
    <row r="56" spans="1:6" x14ac:dyDescent="0.35">
      <c r="A56" t="s">
        <v>612</v>
      </c>
      <c r="B56">
        <v>0</v>
      </c>
      <c r="C56">
        <v>-0.67</v>
      </c>
      <c r="D56">
        <v>-0.5</v>
      </c>
      <c r="E56">
        <v>-0.67</v>
      </c>
      <c r="F56">
        <v>-0.5</v>
      </c>
    </row>
    <row r="57" spans="1:6" x14ac:dyDescent="0.35">
      <c r="A57" t="s">
        <v>1343</v>
      </c>
      <c r="B57">
        <v>0</v>
      </c>
      <c r="C57">
        <v>-0.1</v>
      </c>
      <c r="D57">
        <v>0.1</v>
      </c>
      <c r="E57">
        <v>0.2</v>
      </c>
      <c r="F57">
        <v>-0.1</v>
      </c>
    </row>
    <row r="58" spans="1:6" x14ac:dyDescent="0.35">
      <c r="A58" t="s">
        <v>1344</v>
      </c>
      <c r="B58">
        <v>0</v>
      </c>
      <c r="C58">
        <v>1</v>
      </c>
      <c r="D58">
        <v>1</v>
      </c>
      <c r="E58">
        <v>5</v>
      </c>
      <c r="F58">
        <v>1</v>
      </c>
    </row>
    <row r="59" spans="1:6" x14ac:dyDescent="0.35">
      <c r="A59" t="s">
        <v>1345</v>
      </c>
      <c r="B59">
        <v>0</v>
      </c>
      <c r="C59">
        <v>3</v>
      </c>
      <c r="D59">
        <v>0.5</v>
      </c>
      <c r="E59">
        <v>0.33</v>
      </c>
      <c r="F59">
        <v>0</v>
      </c>
    </row>
    <row r="60" spans="1:6" x14ac:dyDescent="0.35">
      <c r="A60" t="s">
        <v>70</v>
      </c>
      <c r="B60">
        <v>0</v>
      </c>
      <c r="C60">
        <v>3</v>
      </c>
      <c r="D60">
        <v>3</v>
      </c>
      <c r="E60">
        <v>3</v>
      </c>
      <c r="F60">
        <v>1.5</v>
      </c>
    </row>
    <row r="61" spans="1:6" x14ac:dyDescent="0.35">
      <c r="A61" s="219" t="s">
        <v>1524</v>
      </c>
      <c r="B61">
        <v>0</v>
      </c>
      <c r="C61" s="219">
        <v>2</v>
      </c>
      <c r="D61" s="219">
        <v>0.5</v>
      </c>
      <c r="E61" s="219">
        <v>0.2</v>
      </c>
      <c r="F61" s="219">
        <v>1.5</v>
      </c>
    </row>
    <row r="62" spans="1:6" x14ac:dyDescent="0.35">
      <c r="A62" s="219" t="s">
        <v>1523</v>
      </c>
      <c r="B62">
        <v>0</v>
      </c>
      <c r="C62" s="219">
        <v>0</v>
      </c>
      <c r="D62" s="219">
        <v>2.5</v>
      </c>
      <c r="E62" s="219">
        <v>0</v>
      </c>
      <c r="F62" s="219">
        <v>0.5</v>
      </c>
    </row>
    <row r="63" spans="1:6" x14ac:dyDescent="0.35">
      <c r="A63" s="219" t="s">
        <v>1329</v>
      </c>
      <c r="B63">
        <v>0</v>
      </c>
      <c r="C63" s="219">
        <v>0.1</v>
      </c>
      <c r="D63" s="219">
        <v>-0.1</v>
      </c>
      <c r="E63" s="219">
        <v>0.2</v>
      </c>
      <c r="F63" s="219">
        <v>-0.2</v>
      </c>
    </row>
  </sheetData>
  <mergeCells count="10">
    <mergeCell ref="A10:A11"/>
    <mergeCell ref="B10:B11"/>
    <mergeCell ref="C10:C11"/>
    <mergeCell ref="E10:E11"/>
    <mergeCell ref="F10:F11"/>
    <mergeCell ref="A41:A43"/>
    <mergeCell ref="B41:B43"/>
    <mergeCell ref="C41:C43"/>
    <mergeCell ref="D41:D43"/>
    <mergeCell ref="A45:A47"/>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7A666-D305-48CB-8C38-7D72CE7E2313}">
  <dimension ref="A1:AL203"/>
  <sheetViews>
    <sheetView zoomScale="80" zoomScaleNormal="80" workbookViewId="0">
      <pane xSplit="4" ySplit="4" topLeftCell="E171" activePane="bottomRight" state="frozen"/>
      <selection pane="topRight" activeCell="E1" sqref="E1"/>
      <selection pane="bottomLeft" activeCell="A3" sqref="A3"/>
      <selection pane="bottomRight" activeCell="A175" sqref="A175"/>
    </sheetView>
  </sheetViews>
  <sheetFormatPr defaultRowHeight="14.5" x14ac:dyDescent="0.35"/>
  <cols>
    <col min="3" max="3" width="23.08984375" customWidth="1"/>
    <col min="4" max="4" width="27.90625" customWidth="1"/>
    <col min="5" max="6" width="20.36328125" customWidth="1"/>
    <col min="7" max="7" width="20.36328125" style="84" customWidth="1"/>
    <col min="8" max="8" width="11.90625" customWidth="1"/>
    <col min="9" max="9" width="11.90625" style="84" customWidth="1"/>
    <col min="10" max="10" width="14.54296875" style="84" customWidth="1"/>
    <col min="11" max="11" width="11.90625" customWidth="1"/>
    <col min="12" max="12" width="11.90625" style="84" customWidth="1"/>
    <col min="13" max="13" width="14.54296875" style="84" customWidth="1"/>
    <col min="14" max="14" width="11.90625" customWidth="1"/>
    <col min="15" max="15" width="11.90625" style="84" customWidth="1"/>
    <col min="16" max="16" width="14.54296875" style="84" customWidth="1"/>
    <col min="17" max="17" width="11.90625" customWidth="1"/>
    <col min="18" max="18" width="11.90625" style="84" customWidth="1"/>
    <col min="19" max="19" width="14.54296875" style="84" customWidth="1"/>
  </cols>
  <sheetData>
    <row r="1" spans="1:38" s="219" customFormat="1" ht="20" thickBot="1" x14ac:dyDescent="0.5">
      <c r="A1" s="224" t="s">
        <v>1820</v>
      </c>
      <c r="G1" s="84"/>
      <c r="I1" s="84"/>
      <c r="J1" s="84"/>
      <c r="L1" s="84"/>
      <c r="M1" s="84"/>
      <c r="O1" s="84"/>
      <c r="P1" s="84"/>
      <c r="R1" s="84"/>
      <c r="S1" s="84"/>
    </row>
    <row r="2" spans="1:38" s="219" customFormat="1" ht="15.5" thickTop="1" thickBot="1" x14ac:dyDescent="0.4">
      <c r="G2" s="84"/>
      <c r="I2" s="84"/>
      <c r="J2" s="84"/>
      <c r="L2" s="84"/>
      <c r="M2" s="84"/>
      <c r="O2" s="84"/>
      <c r="P2" s="84"/>
      <c r="R2" s="84"/>
      <c r="S2" s="84"/>
    </row>
    <row r="3" spans="1:38" ht="16" thickTop="1" x14ac:dyDescent="0.35">
      <c r="C3" s="20"/>
      <c r="D3" s="21"/>
      <c r="E3" s="246" t="s">
        <v>32</v>
      </c>
      <c r="F3" s="247"/>
      <c r="G3" s="248"/>
      <c r="H3" s="246" t="s">
        <v>33</v>
      </c>
      <c r="I3" s="247"/>
      <c r="J3" s="248"/>
      <c r="K3" s="246" t="s">
        <v>34</v>
      </c>
      <c r="L3" s="247"/>
      <c r="M3" s="248"/>
      <c r="N3" s="246" t="s">
        <v>1074</v>
      </c>
      <c r="O3" s="247"/>
      <c r="P3" s="248"/>
      <c r="Q3" s="246" t="s">
        <v>36</v>
      </c>
      <c r="R3" s="247"/>
      <c r="S3" s="247"/>
      <c r="T3" s="1"/>
      <c r="U3" s="1"/>
      <c r="V3" s="1"/>
      <c r="W3" s="1"/>
      <c r="X3" s="1"/>
      <c r="Y3" s="1"/>
      <c r="Z3" s="1"/>
      <c r="AA3" s="1"/>
      <c r="AB3" s="1"/>
      <c r="AC3" s="1"/>
      <c r="AD3" s="1"/>
      <c r="AE3" s="1"/>
      <c r="AF3" s="1"/>
      <c r="AG3" s="1"/>
      <c r="AH3" s="1"/>
      <c r="AI3" s="1"/>
      <c r="AJ3" s="1"/>
      <c r="AK3" s="1"/>
      <c r="AL3" s="1"/>
    </row>
    <row r="4" spans="1:38" ht="15" thickBot="1" x14ac:dyDescent="0.4">
      <c r="A4" t="s">
        <v>313</v>
      </c>
      <c r="B4" s="86" t="s">
        <v>314</v>
      </c>
      <c r="C4" s="27" t="s">
        <v>315</v>
      </c>
      <c r="D4" s="28" t="s">
        <v>316</v>
      </c>
      <c r="E4" s="30" t="s">
        <v>22</v>
      </c>
      <c r="F4" s="31" t="s">
        <v>1346</v>
      </c>
      <c r="G4" s="82" t="s">
        <v>1347</v>
      </c>
      <c r="H4" s="30" t="s">
        <v>22</v>
      </c>
      <c r="I4" s="85" t="s">
        <v>1346</v>
      </c>
      <c r="J4" s="82" t="s">
        <v>1347</v>
      </c>
      <c r="K4" s="30" t="s">
        <v>22</v>
      </c>
      <c r="L4" s="85" t="s">
        <v>1346</v>
      </c>
      <c r="M4" s="82" t="s">
        <v>1347</v>
      </c>
      <c r="N4" s="30" t="s">
        <v>22</v>
      </c>
      <c r="O4" s="85" t="s">
        <v>1346</v>
      </c>
      <c r="P4" s="82" t="s">
        <v>1347</v>
      </c>
      <c r="Q4" s="30" t="s">
        <v>22</v>
      </c>
      <c r="R4" s="85" t="s">
        <v>1346</v>
      </c>
      <c r="S4" s="82" t="s">
        <v>1347</v>
      </c>
      <c r="T4" s="1"/>
      <c r="U4" s="1"/>
      <c r="V4" s="1"/>
      <c r="W4" s="1"/>
      <c r="X4" s="1"/>
      <c r="Y4" s="1"/>
      <c r="Z4" s="1"/>
      <c r="AA4" s="1"/>
      <c r="AB4" s="1"/>
      <c r="AC4" s="1"/>
      <c r="AD4" s="1"/>
      <c r="AE4" s="1"/>
      <c r="AF4" s="1"/>
      <c r="AG4" s="1"/>
      <c r="AH4" s="1"/>
      <c r="AI4" s="1"/>
      <c r="AJ4" s="1"/>
      <c r="AK4" s="33"/>
      <c r="AL4" s="1"/>
    </row>
    <row r="5" spans="1:38" ht="15" thickBot="1" x14ac:dyDescent="0.4">
      <c r="A5">
        <v>1</v>
      </c>
      <c r="B5" t="s">
        <v>386</v>
      </c>
      <c r="C5" s="1" t="s">
        <v>386</v>
      </c>
      <c r="D5" s="1" t="str">
        <f>'2.Product Database'!D4</f>
        <v>Wheat flour</v>
      </c>
      <c r="E5" s="39">
        <f>'1.Scenario Diets'!G14</f>
        <v>69.8</v>
      </c>
      <c r="F5" s="101">
        <f>'1.Scenario Diets'!J14</f>
        <v>0.22</v>
      </c>
      <c r="G5" s="81">
        <f>E5*F5</f>
        <v>15.356</v>
      </c>
      <c r="H5" s="39">
        <f>'1.Scenario Diets'!L14</f>
        <v>69.8</v>
      </c>
      <c r="I5" s="101">
        <f>'1.Scenario Diets'!N14</f>
        <v>0.12</v>
      </c>
      <c r="J5" s="81">
        <f>H5*I5</f>
        <v>8.3759999999999994</v>
      </c>
      <c r="K5" s="39">
        <f>'1.Scenario Diets'!P14</f>
        <v>48.9</v>
      </c>
      <c r="L5" s="101">
        <f>'1.Scenario Diets'!R14</f>
        <v>0.32</v>
      </c>
      <c r="M5" s="81">
        <f>K5*L5</f>
        <v>15.648</v>
      </c>
      <c r="N5" s="39">
        <f>'1.Scenario Diets'!T14</f>
        <v>32.6</v>
      </c>
      <c r="O5" s="101">
        <f>'1.Scenario Diets'!V14</f>
        <v>0.02</v>
      </c>
      <c r="P5" s="81">
        <f>N5*O5</f>
        <v>0.65200000000000002</v>
      </c>
      <c r="Q5" s="39">
        <f>'1.Scenario Diets'!X14</f>
        <v>89.6</v>
      </c>
      <c r="R5" s="101">
        <f>'1.Scenario Diets'!Z14</f>
        <v>0.42</v>
      </c>
      <c r="S5" s="81">
        <f>Q5*R5</f>
        <v>37.631999999999998</v>
      </c>
      <c r="T5" s="1"/>
      <c r="U5" s="1"/>
      <c r="V5" s="1"/>
      <c r="W5" s="1"/>
      <c r="X5" s="1"/>
      <c r="Y5" s="1"/>
      <c r="Z5" s="1"/>
      <c r="AA5" s="1"/>
      <c r="AB5" s="1"/>
      <c r="AC5" s="1"/>
      <c r="AD5" s="1"/>
      <c r="AE5" s="1"/>
      <c r="AF5" s="1"/>
      <c r="AG5" s="1"/>
      <c r="AH5" s="1"/>
      <c r="AI5" s="1"/>
      <c r="AJ5" s="1"/>
      <c r="AK5" s="1"/>
      <c r="AL5" s="1"/>
    </row>
    <row r="6" spans="1:38" ht="15" thickBot="1" x14ac:dyDescent="0.4">
      <c r="A6">
        <v>2</v>
      </c>
      <c r="B6" t="s">
        <v>386</v>
      </c>
      <c r="C6" s="1" t="s">
        <v>386</v>
      </c>
      <c r="D6" s="1" t="str">
        <f>'2.Product Database'!D5</f>
        <v>Wheat whole grain flour</v>
      </c>
      <c r="E6" s="39">
        <f>'1.Scenario Diets'!G15</f>
        <v>23.3</v>
      </c>
      <c r="F6" s="101">
        <f>'1.Scenario Diets'!J15</f>
        <v>0.22</v>
      </c>
      <c r="G6" s="81">
        <f t="shared" ref="G6:G69" si="0">E6*F6</f>
        <v>5.1260000000000003</v>
      </c>
      <c r="H6" s="39">
        <f>'1.Scenario Diets'!L15</f>
        <v>69.8</v>
      </c>
      <c r="I6" s="101">
        <f>'1.Scenario Diets'!N15</f>
        <v>0.12</v>
      </c>
      <c r="J6" s="81">
        <f t="shared" ref="J6:J69" si="1">H6*I6</f>
        <v>8.3759999999999994</v>
      </c>
      <c r="K6" s="39">
        <f>'1.Scenario Diets'!P15</f>
        <v>90.8</v>
      </c>
      <c r="L6" s="101">
        <f>'1.Scenario Diets'!R15</f>
        <v>0.32</v>
      </c>
      <c r="M6" s="81">
        <f t="shared" ref="M6:M69" si="2">K6*L6</f>
        <v>29.056000000000001</v>
      </c>
      <c r="N6" s="39">
        <f>'1.Scenario Diets'!T15</f>
        <v>97.8</v>
      </c>
      <c r="O6" s="101">
        <f>'1.Scenario Diets'!V15</f>
        <v>0.02</v>
      </c>
      <c r="P6" s="81">
        <f t="shared" ref="P6:P69" si="3">N6*O6</f>
        <v>1.956</v>
      </c>
      <c r="Q6" s="39">
        <f>'1.Scenario Diets'!X15</f>
        <v>73.3</v>
      </c>
      <c r="R6" s="101">
        <f>'1.Scenario Diets'!Z15</f>
        <v>0.42</v>
      </c>
      <c r="S6" s="81">
        <f t="shared" ref="S6:S69" si="4">Q6*R6</f>
        <v>30.785999999999998</v>
      </c>
      <c r="T6" s="1"/>
      <c r="U6" s="1"/>
      <c r="V6" s="1"/>
      <c r="W6" s="1"/>
      <c r="X6" s="1"/>
      <c r="Y6" s="1"/>
      <c r="Z6" s="1"/>
      <c r="AA6" s="1"/>
      <c r="AB6" s="1"/>
      <c r="AC6" s="1"/>
      <c r="AD6" s="1"/>
      <c r="AE6" s="1"/>
      <c r="AF6" s="1"/>
      <c r="AG6" s="1"/>
      <c r="AH6" s="1"/>
      <c r="AI6" s="1"/>
      <c r="AJ6" s="1"/>
      <c r="AK6" s="1"/>
      <c r="AL6" s="1"/>
    </row>
    <row r="7" spans="1:38" ht="15" thickBot="1" x14ac:dyDescent="0.4">
      <c r="A7">
        <v>3</v>
      </c>
      <c r="B7" t="s">
        <v>386</v>
      </c>
      <c r="C7" s="1" t="s">
        <v>386</v>
      </c>
      <c r="D7" s="1" t="str">
        <f>'2.Product Database'!D6</f>
        <v>Rice</v>
      </c>
      <c r="E7" s="39">
        <f>'1.Scenario Diets'!G16</f>
        <v>14.1</v>
      </c>
      <c r="F7" s="101">
        <f>'1.Scenario Diets'!J16</f>
        <v>1</v>
      </c>
      <c r="G7" s="81">
        <f t="shared" si="0"/>
        <v>14.1</v>
      </c>
      <c r="H7" s="39">
        <f>'1.Scenario Diets'!L16</f>
        <v>14.1</v>
      </c>
      <c r="I7" s="101">
        <f>'1.Scenario Diets'!N16</f>
        <v>1</v>
      </c>
      <c r="J7" s="81">
        <f t="shared" si="1"/>
        <v>14.1</v>
      </c>
      <c r="K7" s="39">
        <f>'1.Scenario Diets'!P16</f>
        <v>14.1</v>
      </c>
      <c r="L7" s="101">
        <f>'1.Scenario Diets'!R16</f>
        <v>1</v>
      </c>
      <c r="M7" s="81">
        <f t="shared" si="2"/>
        <v>14.1</v>
      </c>
      <c r="N7" s="39">
        <f>'1.Scenario Diets'!T16</f>
        <v>0</v>
      </c>
      <c r="O7" s="101">
        <f>'1.Scenario Diets'!V16</f>
        <v>1</v>
      </c>
      <c r="P7" s="81">
        <f t="shared" si="3"/>
        <v>0</v>
      </c>
      <c r="Q7" s="39">
        <f>'1.Scenario Diets'!X16</f>
        <v>0</v>
      </c>
      <c r="R7" s="101">
        <f>'1.Scenario Diets'!Z16</f>
        <v>1</v>
      </c>
      <c r="S7" s="81">
        <f t="shared" si="4"/>
        <v>0</v>
      </c>
      <c r="T7" s="1"/>
      <c r="U7" s="1"/>
      <c r="V7" s="1"/>
      <c r="W7" s="1"/>
      <c r="X7" s="1"/>
      <c r="Y7" s="1"/>
      <c r="Z7" s="1"/>
      <c r="AA7" s="1"/>
      <c r="AB7" s="1"/>
      <c r="AC7" s="1"/>
      <c r="AD7" s="1"/>
      <c r="AE7" s="1"/>
      <c r="AF7" s="1"/>
      <c r="AG7" s="1"/>
      <c r="AH7" s="1"/>
      <c r="AI7" s="1"/>
      <c r="AJ7" s="1"/>
      <c r="AK7" s="1"/>
      <c r="AL7" s="1"/>
    </row>
    <row r="8" spans="1:38" ht="15" thickBot="1" x14ac:dyDescent="0.4">
      <c r="A8">
        <v>4</v>
      </c>
      <c r="B8" t="s">
        <v>386</v>
      </c>
      <c r="C8" s="1" t="s">
        <v>386</v>
      </c>
      <c r="D8" s="1" t="str">
        <f>'2.Product Database'!D7</f>
        <v>Barley</v>
      </c>
      <c r="E8" s="39">
        <f>'1.Scenario Diets'!G17</f>
        <v>3.5</v>
      </c>
      <c r="F8" s="101">
        <f>'1.Scenario Diets'!J17</f>
        <v>0.04</v>
      </c>
      <c r="G8" s="81">
        <f t="shared" si="0"/>
        <v>0.14000000000000001</v>
      </c>
      <c r="H8" s="39">
        <f>'1.Scenario Diets'!L17</f>
        <v>3.5</v>
      </c>
      <c r="I8" s="101">
        <f>'1.Scenario Diets'!N17</f>
        <v>0</v>
      </c>
      <c r="J8" s="81">
        <f t="shared" si="1"/>
        <v>0</v>
      </c>
      <c r="K8" s="39">
        <f>'1.Scenario Diets'!P17</f>
        <v>3.5</v>
      </c>
      <c r="L8" s="101">
        <f>'1.Scenario Diets'!R17</f>
        <v>0.14000000000000001</v>
      </c>
      <c r="M8" s="81">
        <f t="shared" si="2"/>
        <v>0.49000000000000005</v>
      </c>
      <c r="N8" s="39">
        <f>'1.Scenario Diets'!T17</f>
        <v>3.5</v>
      </c>
      <c r="O8" s="101">
        <f>'1.Scenario Diets'!V17</f>
        <v>0.01</v>
      </c>
      <c r="P8" s="81">
        <f t="shared" si="3"/>
        <v>3.5000000000000003E-2</v>
      </c>
      <c r="Q8" s="39">
        <f>'1.Scenario Diets'!X17</f>
        <v>3.5</v>
      </c>
      <c r="R8" s="101">
        <f>'1.Scenario Diets'!Z17</f>
        <v>0.24</v>
      </c>
      <c r="S8" s="81">
        <f t="shared" si="4"/>
        <v>0.84</v>
      </c>
      <c r="T8" s="1"/>
      <c r="U8" s="1"/>
      <c r="V8" s="1"/>
      <c r="W8" s="1"/>
      <c r="X8" s="1"/>
      <c r="Y8" s="1"/>
      <c r="Z8" s="1"/>
      <c r="AA8" s="1"/>
      <c r="AB8" s="1"/>
      <c r="AC8" s="1"/>
      <c r="AD8" s="1"/>
      <c r="AE8" s="1"/>
      <c r="AF8" s="1"/>
      <c r="AG8" s="1"/>
      <c r="AH8" s="1"/>
      <c r="AI8" s="1"/>
      <c r="AJ8" s="1"/>
      <c r="AK8" s="1"/>
      <c r="AL8" s="1"/>
    </row>
    <row r="9" spans="1:38" ht="15" thickBot="1" x14ac:dyDescent="0.4">
      <c r="A9">
        <v>5</v>
      </c>
      <c r="B9" t="s">
        <v>386</v>
      </c>
      <c r="C9" s="1" t="s">
        <v>386</v>
      </c>
      <c r="D9" s="1" t="str">
        <f>'2.Product Database'!D8</f>
        <v>Maize</v>
      </c>
      <c r="E9" s="39">
        <f>'1.Scenario Diets'!G18</f>
        <v>3.8</v>
      </c>
      <c r="F9" s="101">
        <f>'1.Scenario Diets'!J18</f>
        <v>1</v>
      </c>
      <c r="G9" s="81">
        <f t="shared" si="0"/>
        <v>3.8</v>
      </c>
      <c r="H9" s="39">
        <f>'1.Scenario Diets'!L18</f>
        <v>3.8</v>
      </c>
      <c r="I9" s="101">
        <f>'1.Scenario Diets'!N18</f>
        <v>0.9</v>
      </c>
      <c r="J9" s="81">
        <f t="shared" si="1"/>
        <v>3.42</v>
      </c>
      <c r="K9" s="39">
        <f>'1.Scenario Diets'!P18</f>
        <v>3.8</v>
      </c>
      <c r="L9" s="101">
        <f>'1.Scenario Diets'!R18</f>
        <v>1</v>
      </c>
      <c r="M9" s="81">
        <f t="shared" si="2"/>
        <v>3.8</v>
      </c>
      <c r="N9" s="39">
        <f>'1.Scenario Diets'!T18</f>
        <v>3.8</v>
      </c>
      <c r="O9" s="101">
        <f>'1.Scenario Diets'!V18</f>
        <v>0.8</v>
      </c>
      <c r="P9" s="81">
        <f t="shared" si="3"/>
        <v>3.04</v>
      </c>
      <c r="Q9" s="39">
        <f>'1.Scenario Diets'!X18</f>
        <v>3.8</v>
      </c>
      <c r="R9" s="101">
        <f>'1.Scenario Diets'!Z18</f>
        <v>1</v>
      </c>
      <c r="S9" s="81">
        <f t="shared" si="4"/>
        <v>3.8</v>
      </c>
      <c r="T9" s="1"/>
      <c r="U9" s="1"/>
      <c r="V9" s="1"/>
      <c r="W9" s="1"/>
      <c r="X9" s="1"/>
      <c r="Y9" s="1"/>
      <c r="Z9" s="1"/>
      <c r="AA9" s="1"/>
      <c r="AB9" s="1"/>
      <c r="AC9" s="1"/>
      <c r="AD9" s="1"/>
      <c r="AE9" s="1"/>
      <c r="AF9" s="1"/>
      <c r="AG9" s="1"/>
      <c r="AH9" s="1"/>
      <c r="AI9" s="1"/>
      <c r="AJ9" s="1"/>
      <c r="AK9" s="1"/>
      <c r="AL9" s="1"/>
    </row>
    <row r="10" spans="1:38" ht="15" thickBot="1" x14ac:dyDescent="0.4">
      <c r="A10">
        <v>6</v>
      </c>
      <c r="B10" t="s">
        <v>386</v>
      </c>
      <c r="C10" s="1" t="s">
        <v>386</v>
      </c>
      <c r="D10" s="1" t="str">
        <f>'2.Product Database'!D9</f>
        <v>Rye</v>
      </c>
      <c r="E10" s="39">
        <f>'1.Scenario Diets'!G19</f>
        <v>12.8</v>
      </c>
      <c r="F10" s="101">
        <f>'1.Scenario Diets'!J19</f>
        <v>0.08</v>
      </c>
      <c r="G10" s="81">
        <f t="shared" si="0"/>
        <v>1.024</v>
      </c>
      <c r="H10" s="39">
        <f>'1.Scenario Diets'!L19</f>
        <v>12.8</v>
      </c>
      <c r="I10" s="101">
        <f>'1.Scenario Diets'!N19</f>
        <v>0</v>
      </c>
      <c r="J10" s="81">
        <f t="shared" si="1"/>
        <v>0</v>
      </c>
      <c r="K10" s="39">
        <f>'1.Scenario Diets'!P19</f>
        <v>12.8</v>
      </c>
      <c r="L10" s="101">
        <f>'1.Scenario Diets'!R19</f>
        <v>0.18</v>
      </c>
      <c r="M10" s="81">
        <f t="shared" si="2"/>
        <v>2.3039999999999998</v>
      </c>
      <c r="N10" s="39">
        <f>'1.Scenario Diets'!T19</f>
        <v>19.8</v>
      </c>
      <c r="O10" s="101">
        <f>'1.Scenario Diets'!V19</f>
        <v>0.01</v>
      </c>
      <c r="P10" s="81">
        <f t="shared" si="3"/>
        <v>0.19800000000000001</v>
      </c>
      <c r="Q10" s="39">
        <f>'1.Scenario Diets'!X19</f>
        <v>12.8</v>
      </c>
      <c r="R10" s="101">
        <f>'1.Scenario Diets'!Z19</f>
        <v>0.28000000000000003</v>
      </c>
      <c r="S10" s="81">
        <f t="shared" si="4"/>
        <v>3.5840000000000005</v>
      </c>
      <c r="T10" s="1"/>
      <c r="U10" s="1"/>
      <c r="V10" s="1"/>
      <c r="W10" s="1"/>
      <c r="X10" s="1"/>
      <c r="Y10" s="1"/>
      <c r="Z10" s="1"/>
      <c r="AA10" s="1"/>
      <c r="AB10" s="1"/>
      <c r="AC10" s="1"/>
      <c r="AD10" s="1"/>
      <c r="AE10" s="1"/>
      <c r="AF10" s="1"/>
      <c r="AG10" s="1"/>
      <c r="AH10" s="1"/>
      <c r="AI10" s="1"/>
      <c r="AJ10" s="1"/>
      <c r="AK10" s="1"/>
      <c r="AL10" s="1"/>
    </row>
    <row r="11" spans="1:38" ht="15" thickBot="1" x14ac:dyDescent="0.4">
      <c r="A11">
        <v>7</v>
      </c>
      <c r="B11" t="s">
        <v>386</v>
      </c>
      <c r="C11" s="1" t="s">
        <v>386</v>
      </c>
      <c r="D11" s="1" t="str">
        <f>'2.Product Database'!D10</f>
        <v>Oats</v>
      </c>
      <c r="E11" s="39">
        <f>'1.Scenario Diets'!G20</f>
        <v>5.2</v>
      </c>
      <c r="F11" s="101">
        <f>'1.Scenario Diets'!J20</f>
        <v>0.01</v>
      </c>
      <c r="G11" s="81">
        <f t="shared" si="0"/>
        <v>5.2000000000000005E-2</v>
      </c>
      <c r="H11" s="39">
        <f>'1.Scenario Diets'!L20</f>
        <v>5.2</v>
      </c>
      <c r="I11" s="101">
        <f>'1.Scenario Diets'!N20</f>
        <v>0</v>
      </c>
      <c r="J11" s="81">
        <f t="shared" si="1"/>
        <v>0</v>
      </c>
      <c r="K11" s="39">
        <f>'1.Scenario Diets'!P20</f>
        <v>5.2</v>
      </c>
      <c r="L11" s="101">
        <f>'1.Scenario Diets'!R20</f>
        <v>0.11</v>
      </c>
      <c r="M11" s="81">
        <f t="shared" si="2"/>
        <v>0.57200000000000006</v>
      </c>
      <c r="N11" s="39">
        <f>'1.Scenario Diets'!T20</f>
        <v>15.8</v>
      </c>
      <c r="O11" s="101">
        <f>'1.Scenario Diets'!V20</f>
        <v>0.01</v>
      </c>
      <c r="P11" s="81">
        <f t="shared" si="3"/>
        <v>0.158</v>
      </c>
      <c r="Q11" s="39">
        <f>'1.Scenario Diets'!X20</f>
        <v>12.3</v>
      </c>
      <c r="R11" s="101">
        <f>'1.Scenario Diets'!Z20</f>
        <v>0.21</v>
      </c>
      <c r="S11" s="81">
        <f t="shared" si="4"/>
        <v>2.5830000000000002</v>
      </c>
      <c r="T11" s="1"/>
      <c r="U11" s="1"/>
      <c r="V11" s="1"/>
      <c r="W11" s="1"/>
      <c r="X11" s="1"/>
      <c r="Y11" s="1"/>
      <c r="Z11" s="1"/>
      <c r="AA11" s="1"/>
      <c r="AB11" s="1"/>
      <c r="AC11" s="1"/>
      <c r="AD11" s="1"/>
      <c r="AE11" s="1"/>
      <c r="AF11" s="1"/>
      <c r="AG11" s="1"/>
      <c r="AH11" s="1"/>
      <c r="AI11" s="1"/>
      <c r="AJ11" s="1"/>
      <c r="AK11" s="1"/>
      <c r="AL11" s="1"/>
    </row>
    <row r="12" spans="1:38" ht="15" thickBot="1" x14ac:dyDescent="0.4">
      <c r="A12">
        <v>8</v>
      </c>
      <c r="B12" t="s">
        <v>386</v>
      </c>
      <c r="C12" s="1" t="s">
        <v>386</v>
      </c>
      <c r="D12" s="1" t="str">
        <f>'2.Product Database'!D11</f>
        <v>Quinoa</v>
      </c>
      <c r="E12" s="39">
        <f>'1.Scenario Diets'!G21</f>
        <v>0.1</v>
      </c>
      <c r="F12" s="101">
        <f>'1.Scenario Diets'!J21</f>
        <v>1</v>
      </c>
      <c r="G12" s="81">
        <f t="shared" si="0"/>
        <v>0.1</v>
      </c>
      <c r="H12" s="39">
        <f>'1.Scenario Diets'!L21</f>
        <v>0.1</v>
      </c>
      <c r="I12" s="101">
        <f>'1.Scenario Diets'!N21</f>
        <v>0.9</v>
      </c>
      <c r="J12" s="81">
        <f t="shared" si="1"/>
        <v>9.0000000000000011E-2</v>
      </c>
      <c r="K12" s="39">
        <f>'1.Scenario Diets'!P21</f>
        <v>1</v>
      </c>
      <c r="L12" s="101">
        <f>'1.Scenario Diets'!R21</f>
        <v>1</v>
      </c>
      <c r="M12" s="81">
        <f t="shared" si="2"/>
        <v>1</v>
      </c>
      <c r="N12" s="39">
        <f>'1.Scenario Diets'!T21</f>
        <v>7.1</v>
      </c>
      <c r="O12" s="101">
        <f>'1.Scenario Diets'!V21</f>
        <v>0.6</v>
      </c>
      <c r="P12" s="81">
        <f t="shared" si="3"/>
        <v>4.26</v>
      </c>
      <c r="Q12" s="39">
        <f>'1.Scenario Diets'!X21</f>
        <v>7.2</v>
      </c>
      <c r="R12" s="101">
        <f>'1.Scenario Diets'!Z21</f>
        <v>1</v>
      </c>
      <c r="S12" s="81">
        <f t="shared" si="4"/>
        <v>7.2</v>
      </c>
      <c r="T12" s="1"/>
      <c r="U12" s="1"/>
      <c r="V12" s="1"/>
      <c r="W12" s="1"/>
      <c r="X12" s="1"/>
      <c r="Y12" s="1"/>
      <c r="Z12" s="42"/>
      <c r="AA12" s="1"/>
      <c r="AB12" s="1"/>
      <c r="AC12" s="1"/>
      <c r="AD12" s="1"/>
      <c r="AE12" s="1"/>
      <c r="AF12" s="1"/>
      <c r="AG12" s="1"/>
      <c r="AH12" s="1"/>
      <c r="AI12" s="1"/>
      <c r="AJ12" s="1"/>
      <c r="AK12" s="1"/>
      <c r="AL12" s="1"/>
    </row>
    <row r="13" spans="1:38" ht="15" thickBot="1" x14ac:dyDescent="0.4">
      <c r="A13">
        <v>9</v>
      </c>
      <c r="B13" t="s">
        <v>386</v>
      </c>
      <c r="C13" s="1" t="s">
        <v>386</v>
      </c>
      <c r="D13" s="1" t="str">
        <f>'2.Product Database'!D12</f>
        <v>Mixed grain flour</v>
      </c>
      <c r="E13" s="39">
        <f>'1.Scenario Diets'!G22</f>
        <v>0.5</v>
      </c>
      <c r="F13" s="101">
        <f>'1.Scenario Diets'!J22</f>
        <v>0.22</v>
      </c>
      <c r="G13" s="81">
        <f t="shared" si="0"/>
        <v>0.11</v>
      </c>
      <c r="H13" s="39">
        <f>'1.Scenario Diets'!L22</f>
        <v>0.5</v>
      </c>
      <c r="I13" s="101">
        <f>'1.Scenario Diets'!N22</f>
        <v>0.12</v>
      </c>
      <c r="J13" s="81">
        <f t="shared" si="1"/>
        <v>0.06</v>
      </c>
      <c r="K13" s="39">
        <f>'1.Scenario Diets'!P22</f>
        <v>0.5</v>
      </c>
      <c r="L13" s="101">
        <f>'1.Scenario Diets'!R22</f>
        <v>0.32</v>
      </c>
      <c r="M13" s="81">
        <f t="shared" si="2"/>
        <v>0.16</v>
      </c>
      <c r="N13" s="39">
        <f>'1.Scenario Diets'!T22</f>
        <v>0.5</v>
      </c>
      <c r="O13" s="101">
        <f>'1.Scenario Diets'!V22</f>
        <v>0.02</v>
      </c>
      <c r="P13" s="81">
        <f t="shared" si="3"/>
        <v>0.01</v>
      </c>
      <c r="Q13" s="39">
        <f>'1.Scenario Diets'!X22</f>
        <v>0.5</v>
      </c>
      <c r="R13" s="101">
        <f>'1.Scenario Diets'!Z22</f>
        <v>0.42</v>
      </c>
      <c r="S13" s="81">
        <f t="shared" si="4"/>
        <v>0.21</v>
      </c>
      <c r="T13" s="1"/>
      <c r="U13" s="1"/>
      <c r="V13" s="1"/>
      <c r="W13" s="1"/>
      <c r="X13" s="1"/>
      <c r="Y13" s="1"/>
      <c r="Z13" s="1"/>
      <c r="AA13" s="1"/>
      <c r="AB13" s="1"/>
      <c r="AC13" s="1"/>
      <c r="AD13" s="1"/>
      <c r="AE13" s="1"/>
      <c r="AF13" s="1"/>
      <c r="AG13" s="1"/>
      <c r="AH13" s="1"/>
      <c r="AI13" s="1"/>
      <c r="AJ13" s="1"/>
      <c r="AK13" s="1"/>
      <c r="AL13" s="1"/>
    </row>
    <row r="14" spans="1:38" ht="15" thickBot="1" x14ac:dyDescent="0.4">
      <c r="A14">
        <v>10</v>
      </c>
      <c r="B14" t="s">
        <v>61</v>
      </c>
      <c r="C14" s="1" t="s">
        <v>61</v>
      </c>
      <c r="D14" s="1" t="str">
        <f>'2.Product Database'!D13</f>
        <v>Potatoes</v>
      </c>
      <c r="E14" s="39">
        <f>'1.Scenario Diets'!G25</f>
        <v>108.1</v>
      </c>
      <c r="F14" s="101">
        <f>'1.Scenario Diets'!J25</f>
        <v>0.16</v>
      </c>
      <c r="G14" s="81">
        <f t="shared" si="0"/>
        <v>17.295999999999999</v>
      </c>
      <c r="H14" s="39">
        <f>'1.Scenario Diets'!L25</f>
        <v>66.099999999999994</v>
      </c>
      <c r="I14" s="101">
        <f>'1.Scenario Diets'!N25</f>
        <v>0.06</v>
      </c>
      <c r="J14" s="81">
        <f t="shared" si="1"/>
        <v>3.9659999999999993</v>
      </c>
      <c r="K14" s="39">
        <f>'1.Scenario Diets'!P25</f>
        <v>66.099999999999994</v>
      </c>
      <c r="L14" s="101">
        <f>'1.Scenario Diets'!R25</f>
        <v>0.26</v>
      </c>
      <c r="M14" s="81">
        <f t="shared" si="2"/>
        <v>17.186</v>
      </c>
      <c r="N14" s="39">
        <f>'1.Scenario Diets'!T25</f>
        <v>108.1</v>
      </c>
      <c r="O14" s="101">
        <f>'1.Scenario Diets'!V25</f>
        <v>0</v>
      </c>
      <c r="P14" s="81">
        <f t="shared" si="3"/>
        <v>0</v>
      </c>
      <c r="Q14" s="39">
        <f>'1.Scenario Diets'!X25</f>
        <v>108.1</v>
      </c>
      <c r="R14" s="101">
        <f>'1.Scenario Diets'!Z25</f>
        <v>0.36</v>
      </c>
      <c r="S14" s="81">
        <f t="shared" si="4"/>
        <v>38.915999999999997</v>
      </c>
      <c r="T14" s="1"/>
      <c r="U14" s="1"/>
      <c r="V14" s="1"/>
      <c r="W14" s="1"/>
      <c r="X14" s="1"/>
      <c r="Y14" s="1"/>
      <c r="Z14" s="1"/>
      <c r="AA14" s="1"/>
      <c r="AB14" s="1"/>
      <c r="AC14" s="1"/>
      <c r="AD14" s="1"/>
      <c r="AE14" s="1"/>
      <c r="AF14" s="1"/>
      <c r="AG14" s="1"/>
      <c r="AH14" s="1"/>
      <c r="AI14" s="1"/>
      <c r="AJ14" s="1"/>
      <c r="AK14" s="1"/>
      <c r="AL14" s="1"/>
    </row>
    <row r="15" spans="1:38" ht="15" thickBot="1" x14ac:dyDescent="0.4">
      <c r="A15">
        <v>11</v>
      </c>
      <c r="B15" t="s">
        <v>61</v>
      </c>
      <c r="C15" s="1" t="s">
        <v>61</v>
      </c>
      <c r="D15" s="1" t="str">
        <f>'2.Product Database'!D14</f>
        <v>Potato flour</v>
      </c>
      <c r="E15" s="39">
        <f>'1.Scenario Diets'!G26</f>
        <v>0.9</v>
      </c>
      <c r="F15" s="101">
        <f>'1.Scenario Diets'!J26</f>
        <v>0.16</v>
      </c>
      <c r="G15" s="81">
        <f t="shared" si="0"/>
        <v>0.14400000000000002</v>
      </c>
      <c r="H15" s="39">
        <f>'1.Scenario Diets'!L26</f>
        <v>0.9</v>
      </c>
      <c r="I15" s="101">
        <f>'1.Scenario Diets'!N26</f>
        <v>0.06</v>
      </c>
      <c r="J15" s="81">
        <f t="shared" si="1"/>
        <v>5.3999999999999999E-2</v>
      </c>
      <c r="K15" s="39">
        <f>'1.Scenario Diets'!P26</f>
        <v>0.9</v>
      </c>
      <c r="L15" s="101">
        <f>'1.Scenario Diets'!R26</f>
        <v>0.26</v>
      </c>
      <c r="M15" s="81">
        <f t="shared" si="2"/>
        <v>0.23400000000000001</v>
      </c>
      <c r="N15" s="39">
        <f>'1.Scenario Diets'!T26</f>
        <v>0.9</v>
      </c>
      <c r="O15" s="101">
        <f>'1.Scenario Diets'!V26</f>
        <v>0</v>
      </c>
      <c r="P15" s="81">
        <f t="shared" si="3"/>
        <v>0</v>
      </c>
      <c r="Q15" s="39">
        <f>'1.Scenario Diets'!X26</f>
        <v>0.9</v>
      </c>
      <c r="R15" s="101">
        <f>'1.Scenario Diets'!Z26</f>
        <v>0.36</v>
      </c>
      <c r="S15" s="81">
        <f t="shared" si="4"/>
        <v>0.32400000000000001</v>
      </c>
      <c r="T15" s="1"/>
      <c r="U15" s="1"/>
      <c r="V15" s="1"/>
      <c r="W15" s="1"/>
      <c r="X15" s="1"/>
      <c r="Y15" s="1"/>
      <c r="Z15" s="1"/>
      <c r="AA15" s="1"/>
      <c r="AB15" s="1"/>
      <c r="AC15" s="1"/>
      <c r="AD15" s="1"/>
      <c r="AE15" s="1"/>
      <c r="AF15" s="1"/>
      <c r="AG15" s="1"/>
      <c r="AH15" s="1"/>
      <c r="AI15" s="1"/>
      <c r="AJ15" s="1"/>
      <c r="AK15" s="1"/>
      <c r="AL15" s="1"/>
    </row>
    <row r="16" spans="1:38" ht="15" thickBot="1" x14ac:dyDescent="0.4">
      <c r="A16">
        <v>12</v>
      </c>
      <c r="B16" t="s">
        <v>61</v>
      </c>
      <c r="C16" s="1" t="s">
        <v>61</v>
      </c>
      <c r="D16" s="1" t="str">
        <f>'2.Product Database'!D15</f>
        <v>Potatoes frozen</v>
      </c>
      <c r="E16" s="39">
        <f>'1.Scenario Diets'!G27</f>
        <v>24.1</v>
      </c>
      <c r="F16" s="101">
        <f>'1.Scenario Diets'!J27</f>
        <v>0.16</v>
      </c>
      <c r="G16" s="81">
        <f t="shared" si="0"/>
        <v>3.8560000000000003</v>
      </c>
      <c r="H16" s="39">
        <f>'1.Scenario Diets'!L27</f>
        <v>66.099999999999994</v>
      </c>
      <c r="I16" s="101">
        <f>'1.Scenario Diets'!N27</f>
        <v>0.06</v>
      </c>
      <c r="J16" s="81">
        <f t="shared" si="1"/>
        <v>3.9659999999999993</v>
      </c>
      <c r="K16" s="39">
        <f>'1.Scenario Diets'!P27</f>
        <v>66.099999999999994</v>
      </c>
      <c r="L16" s="101">
        <f>'1.Scenario Diets'!R27</f>
        <v>0.26</v>
      </c>
      <c r="M16" s="81">
        <f t="shared" si="2"/>
        <v>17.186</v>
      </c>
      <c r="N16" s="39">
        <f>'1.Scenario Diets'!T27</f>
        <v>24.1</v>
      </c>
      <c r="O16" s="101">
        <f>'1.Scenario Diets'!V27</f>
        <v>0</v>
      </c>
      <c r="P16" s="81">
        <f t="shared" si="3"/>
        <v>0</v>
      </c>
      <c r="Q16" s="39">
        <f>'1.Scenario Diets'!X27</f>
        <v>24.1</v>
      </c>
      <c r="R16" s="101">
        <f>'1.Scenario Diets'!Z27</f>
        <v>0.36</v>
      </c>
      <c r="S16" s="81">
        <f t="shared" si="4"/>
        <v>8.6760000000000002</v>
      </c>
      <c r="T16" s="1"/>
      <c r="U16" s="1"/>
      <c r="V16" s="1"/>
      <c r="W16" s="1"/>
      <c r="X16" s="1"/>
      <c r="Y16" s="1"/>
      <c r="Z16" s="1"/>
      <c r="AA16" s="1"/>
      <c r="AB16" s="1"/>
      <c r="AC16" s="1"/>
      <c r="AD16" s="1"/>
      <c r="AE16" s="1"/>
      <c r="AF16" s="1"/>
      <c r="AG16" s="1"/>
      <c r="AH16" s="1"/>
      <c r="AI16" s="1"/>
      <c r="AJ16" s="1"/>
      <c r="AK16" s="1"/>
      <c r="AL16" s="1"/>
    </row>
    <row r="17" spans="1:38" ht="15" thickBot="1" x14ac:dyDescent="0.4">
      <c r="A17">
        <v>13</v>
      </c>
      <c r="B17" t="s">
        <v>61</v>
      </c>
      <c r="C17" s="1" t="s">
        <v>61</v>
      </c>
      <c r="D17" s="1" t="str">
        <f>'2.Product Database'!D16</f>
        <v>Potato starch</v>
      </c>
      <c r="E17" s="39">
        <f>'1.Scenario Diets'!G28</f>
        <v>0.3</v>
      </c>
      <c r="F17" s="101">
        <f>'1.Scenario Diets'!J28</f>
        <v>0.16</v>
      </c>
      <c r="G17" s="81">
        <f t="shared" si="0"/>
        <v>4.8000000000000001E-2</v>
      </c>
      <c r="H17" s="39">
        <f>'1.Scenario Diets'!L28</f>
        <v>0.3</v>
      </c>
      <c r="I17" s="101">
        <f>'1.Scenario Diets'!N28</f>
        <v>0.06</v>
      </c>
      <c r="J17" s="81">
        <f t="shared" si="1"/>
        <v>1.7999999999999999E-2</v>
      </c>
      <c r="K17" s="39">
        <f>'1.Scenario Diets'!P28</f>
        <v>0.3</v>
      </c>
      <c r="L17" s="101">
        <f>'1.Scenario Diets'!R28</f>
        <v>0.26</v>
      </c>
      <c r="M17" s="81">
        <f t="shared" si="2"/>
        <v>7.8E-2</v>
      </c>
      <c r="N17" s="39">
        <f>'1.Scenario Diets'!T28</f>
        <v>0.3</v>
      </c>
      <c r="O17" s="101">
        <f>'1.Scenario Diets'!V28</f>
        <v>0</v>
      </c>
      <c r="P17" s="81">
        <f t="shared" si="3"/>
        <v>0</v>
      </c>
      <c r="Q17" s="39">
        <f>'1.Scenario Diets'!X28</f>
        <v>0.3</v>
      </c>
      <c r="R17" s="101">
        <f>'1.Scenario Diets'!Z28</f>
        <v>0.36</v>
      </c>
      <c r="S17" s="81">
        <f t="shared" si="4"/>
        <v>0.108</v>
      </c>
      <c r="T17" s="1"/>
      <c r="U17" s="1"/>
      <c r="V17" s="1"/>
      <c r="W17" s="1"/>
      <c r="X17" s="1"/>
      <c r="Y17" s="1"/>
      <c r="Z17" s="1"/>
      <c r="AA17" s="1"/>
      <c r="AB17" s="1"/>
      <c r="AC17" s="1"/>
      <c r="AD17" s="1"/>
      <c r="AE17" s="1"/>
      <c r="AF17" s="1"/>
      <c r="AG17" s="1"/>
      <c r="AH17" s="1"/>
      <c r="AI17" s="1"/>
      <c r="AJ17" s="1"/>
      <c r="AK17" s="1"/>
      <c r="AL17" s="1"/>
    </row>
    <row r="18" spans="1:38" ht="15" thickBot="1" x14ac:dyDescent="0.4">
      <c r="A18">
        <v>14</v>
      </c>
      <c r="B18" t="s">
        <v>61</v>
      </c>
      <c r="C18" s="1" t="s">
        <v>61</v>
      </c>
      <c r="D18" s="1" t="str">
        <f>'2.Product Database'!D17</f>
        <v>Sweet potatoes</v>
      </c>
      <c r="E18" s="39">
        <f>'1.Scenario Diets'!G29</f>
        <v>0.3</v>
      </c>
      <c r="F18" s="101">
        <f>'1.Scenario Diets'!J29</f>
        <v>1</v>
      </c>
      <c r="G18" s="81">
        <f t="shared" si="0"/>
        <v>0.3</v>
      </c>
      <c r="H18" s="39">
        <f>'1.Scenario Diets'!L29</f>
        <v>0.3</v>
      </c>
      <c r="I18" s="101">
        <f>'1.Scenario Diets'!N29</f>
        <v>0.9</v>
      </c>
      <c r="J18" s="81">
        <f t="shared" si="1"/>
        <v>0.27</v>
      </c>
      <c r="K18" s="39">
        <f>'1.Scenario Diets'!P29</f>
        <v>0.3</v>
      </c>
      <c r="L18" s="101">
        <f>'1.Scenario Diets'!R29</f>
        <v>1</v>
      </c>
      <c r="M18" s="81">
        <f t="shared" si="2"/>
        <v>0.3</v>
      </c>
      <c r="N18" s="39">
        <f>'1.Scenario Diets'!T29</f>
        <v>0.3</v>
      </c>
      <c r="O18" s="101">
        <f>'1.Scenario Diets'!V29</f>
        <v>0</v>
      </c>
      <c r="P18" s="81">
        <f t="shared" si="3"/>
        <v>0</v>
      </c>
      <c r="Q18" s="39">
        <f>'1.Scenario Diets'!X29</f>
        <v>0.3</v>
      </c>
      <c r="R18" s="101">
        <f>'1.Scenario Diets'!Z29</f>
        <v>1</v>
      </c>
      <c r="S18" s="81">
        <f t="shared" si="4"/>
        <v>0.3</v>
      </c>
      <c r="T18" s="1"/>
      <c r="U18" s="1"/>
      <c r="V18" s="1"/>
      <c r="W18" s="1"/>
      <c r="X18" s="1"/>
      <c r="Y18" s="1"/>
      <c r="Z18" s="1"/>
      <c r="AA18" s="1"/>
      <c r="AB18" s="1"/>
      <c r="AC18" s="1"/>
      <c r="AD18" s="1"/>
      <c r="AE18" s="1"/>
      <c r="AF18" s="1"/>
      <c r="AG18" s="1"/>
      <c r="AH18" s="1"/>
      <c r="AI18" s="1"/>
      <c r="AJ18" s="1"/>
      <c r="AK18" s="1"/>
      <c r="AL18" s="1"/>
    </row>
    <row r="19" spans="1:38" ht="15" thickBot="1" x14ac:dyDescent="0.4">
      <c r="A19">
        <v>15</v>
      </c>
      <c r="B19" t="s">
        <v>61</v>
      </c>
      <c r="C19" s="1" t="s">
        <v>61</v>
      </c>
      <c r="D19" s="1" t="str">
        <f>'2.Product Database'!D18</f>
        <v>Beetroot</v>
      </c>
      <c r="E19" s="39">
        <f>'1.Scenario Diets'!G30</f>
        <v>3.6</v>
      </c>
      <c r="F19" s="101">
        <f>'1.Scenario Diets'!J30</f>
        <v>0.16</v>
      </c>
      <c r="G19" s="81">
        <f t="shared" si="0"/>
        <v>0.57600000000000007</v>
      </c>
      <c r="H19" s="39">
        <f>'1.Scenario Diets'!L30</f>
        <v>3.6</v>
      </c>
      <c r="I19" s="101">
        <f>'1.Scenario Diets'!N30</f>
        <v>0</v>
      </c>
      <c r="J19" s="81">
        <f t="shared" si="1"/>
        <v>0</v>
      </c>
      <c r="K19" s="39">
        <f>'1.Scenario Diets'!P30</f>
        <v>3.6</v>
      </c>
      <c r="L19" s="101">
        <f>'1.Scenario Diets'!R30</f>
        <v>0.26</v>
      </c>
      <c r="M19" s="81">
        <f t="shared" si="2"/>
        <v>0.93600000000000005</v>
      </c>
      <c r="N19" s="39">
        <f>'1.Scenario Diets'!T30</f>
        <v>3.6</v>
      </c>
      <c r="O19" s="101">
        <f>'1.Scenario Diets'!V30</f>
        <v>0</v>
      </c>
      <c r="P19" s="81">
        <f t="shared" si="3"/>
        <v>0</v>
      </c>
      <c r="Q19" s="39">
        <f>'1.Scenario Diets'!X30</f>
        <v>3.6</v>
      </c>
      <c r="R19" s="101">
        <f>'1.Scenario Diets'!Z30</f>
        <v>0.36</v>
      </c>
      <c r="S19" s="81">
        <f t="shared" si="4"/>
        <v>1.296</v>
      </c>
      <c r="T19" s="1"/>
      <c r="U19" s="1"/>
      <c r="V19" s="1"/>
      <c r="W19" s="1"/>
      <c r="X19" s="1"/>
      <c r="Y19" s="1"/>
      <c r="Z19" s="1"/>
      <c r="AA19" s="1"/>
      <c r="AB19" s="1"/>
      <c r="AC19" s="1"/>
      <c r="AD19" s="1"/>
      <c r="AE19" s="1"/>
      <c r="AF19" s="1"/>
      <c r="AG19" s="1"/>
      <c r="AH19" s="1"/>
      <c r="AI19" s="1"/>
      <c r="AJ19" s="1"/>
      <c r="AK19" s="1"/>
      <c r="AL19" s="1"/>
    </row>
    <row r="20" spans="1:38" ht="15" thickBot="1" x14ac:dyDescent="0.4">
      <c r="A20">
        <v>16</v>
      </c>
      <c r="B20" t="s">
        <v>71</v>
      </c>
      <c r="C20" s="1" t="s">
        <v>71</v>
      </c>
      <c r="D20" s="1" t="str">
        <f>'2.Product Database'!D19</f>
        <v>Tomatoes</v>
      </c>
      <c r="E20" s="39">
        <f>'1.Scenario Diets'!G34</f>
        <v>37</v>
      </c>
      <c r="F20" s="101">
        <f>'1.Scenario Diets'!J34</f>
        <v>0.9</v>
      </c>
      <c r="G20" s="81">
        <f t="shared" si="0"/>
        <v>33.300000000000004</v>
      </c>
      <c r="H20" s="39">
        <f>'1.Scenario Diets'!L34</f>
        <v>55.5</v>
      </c>
      <c r="I20" s="101">
        <f>'1.Scenario Diets'!N34</f>
        <v>0.6</v>
      </c>
      <c r="J20" s="81">
        <f t="shared" si="1"/>
        <v>33.299999999999997</v>
      </c>
      <c r="K20" s="39">
        <f>'1.Scenario Diets'!P34</f>
        <v>74</v>
      </c>
      <c r="L20" s="101">
        <f>'1.Scenario Diets'!R34</f>
        <v>1</v>
      </c>
      <c r="M20" s="81">
        <f t="shared" si="2"/>
        <v>74</v>
      </c>
      <c r="N20" s="39">
        <f>'1.Scenario Diets'!T34</f>
        <v>37</v>
      </c>
      <c r="O20" s="101">
        <f>'1.Scenario Diets'!V34</f>
        <v>0.7</v>
      </c>
      <c r="P20" s="81">
        <f t="shared" si="3"/>
        <v>25.9</v>
      </c>
      <c r="Q20" s="39">
        <f>'1.Scenario Diets'!X34</f>
        <v>49.2</v>
      </c>
      <c r="R20" s="101">
        <f>'1.Scenario Diets'!Z34</f>
        <v>1</v>
      </c>
      <c r="S20" s="81">
        <f t="shared" si="4"/>
        <v>49.2</v>
      </c>
      <c r="T20" s="1"/>
      <c r="U20" s="1"/>
      <c r="V20" s="1"/>
      <c r="W20" s="1"/>
      <c r="X20" s="1"/>
      <c r="Y20" s="1"/>
      <c r="Z20" s="1"/>
      <c r="AA20" s="1"/>
      <c r="AB20" s="1"/>
      <c r="AC20" s="1"/>
      <c r="AD20" s="1"/>
      <c r="AE20" s="1"/>
      <c r="AF20" s="1"/>
      <c r="AG20" s="1"/>
      <c r="AH20" s="1"/>
      <c r="AI20" s="1"/>
      <c r="AJ20" s="1"/>
      <c r="AK20" s="1"/>
      <c r="AL20" s="1"/>
    </row>
    <row r="21" spans="1:38" ht="15" thickBot="1" x14ac:dyDescent="0.4">
      <c r="A21">
        <v>17</v>
      </c>
      <c r="B21" t="s">
        <v>71</v>
      </c>
      <c r="C21" s="1" t="s">
        <v>71</v>
      </c>
      <c r="D21" s="1" t="str">
        <f>'2.Product Database'!D20</f>
        <v>Onions</v>
      </c>
      <c r="E21" s="39">
        <f>'1.Scenario Diets'!G35</f>
        <v>19.3</v>
      </c>
      <c r="F21" s="101">
        <f>'1.Scenario Diets'!J35</f>
        <v>0.35</v>
      </c>
      <c r="G21" s="81">
        <f t="shared" si="0"/>
        <v>6.7549999999999999</v>
      </c>
      <c r="H21" s="39">
        <f>'1.Scenario Diets'!L35</f>
        <v>29</v>
      </c>
      <c r="I21" s="101">
        <f>'1.Scenario Diets'!N35</f>
        <v>0.25</v>
      </c>
      <c r="J21" s="81">
        <f t="shared" si="1"/>
        <v>7.25</v>
      </c>
      <c r="K21" s="39">
        <f>'1.Scenario Diets'!P35</f>
        <v>38.6</v>
      </c>
      <c r="L21" s="101">
        <f>'1.Scenario Diets'!R35</f>
        <v>0.45</v>
      </c>
      <c r="M21" s="81">
        <f t="shared" si="2"/>
        <v>17.37</v>
      </c>
      <c r="N21" s="39">
        <f>'1.Scenario Diets'!T35</f>
        <v>38.6</v>
      </c>
      <c r="O21" s="101">
        <f>'1.Scenario Diets'!V35</f>
        <v>0.05</v>
      </c>
      <c r="P21" s="81">
        <f t="shared" si="3"/>
        <v>1.9300000000000002</v>
      </c>
      <c r="Q21" s="39">
        <f>'1.Scenario Diets'!X35</f>
        <v>25.7</v>
      </c>
      <c r="R21" s="101">
        <f>'1.Scenario Diets'!Z35</f>
        <v>0.55000000000000004</v>
      </c>
      <c r="S21" s="81">
        <f t="shared" si="4"/>
        <v>14.135000000000002</v>
      </c>
      <c r="T21" s="1"/>
      <c r="U21" s="1"/>
      <c r="V21" s="1"/>
      <c r="W21" s="1"/>
      <c r="X21" s="1"/>
      <c r="Y21" s="1"/>
      <c r="Z21" s="1"/>
      <c r="AA21" s="1"/>
      <c r="AB21" s="1"/>
      <c r="AC21" s="1"/>
      <c r="AD21" s="1"/>
      <c r="AE21" s="1"/>
      <c r="AF21" s="1"/>
      <c r="AG21" s="1"/>
      <c r="AH21" s="1"/>
      <c r="AI21" s="1"/>
      <c r="AJ21" s="1"/>
      <c r="AK21" s="1"/>
      <c r="AL21" s="1"/>
    </row>
    <row r="22" spans="1:38" ht="15" thickBot="1" x14ac:dyDescent="0.4">
      <c r="A22">
        <v>18</v>
      </c>
      <c r="B22" t="s">
        <v>71</v>
      </c>
      <c r="C22" s="1" t="s">
        <v>71</v>
      </c>
      <c r="D22" s="1" t="str">
        <f>'2.Product Database'!D21</f>
        <v>Brassica</v>
      </c>
      <c r="E22" s="45">
        <f>'1.Scenario Diets'!G37</f>
        <v>14.6</v>
      </c>
      <c r="F22" s="102">
        <f>'1.Scenario Diets'!J37</f>
        <v>0.63</v>
      </c>
      <c r="G22" s="81">
        <f t="shared" si="0"/>
        <v>9.1980000000000004</v>
      </c>
      <c r="H22" s="45">
        <f>'1.Scenario Diets'!L37</f>
        <v>43.8</v>
      </c>
      <c r="I22" s="102">
        <f>'1.Scenario Diets'!N37</f>
        <v>0.53</v>
      </c>
      <c r="J22" s="81">
        <f t="shared" si="1"/>
        <v>23.213999999999999</v>
      </c>
      <c r="K22" s="45">
        <f>'1.Scenario Diets'!P37</f>
        <v>43.8</v>
      </c>
      <c r="L22" s="102">
        <f>'1.Scenario Diets'!R37</f>
        <v>0.73</v>
      </c>
      <c r="M22" s="81">
        <f t="shared" si="2"/>
        <v>31.973999999999997</v>
      </c>
      <c r="N22" s="45">
        <f>'1.Scenario Diets'!T37</f>
        <v>43.8</v>
      </c>
      <c r="O22" s="102">
        <f>'1.Scenario Diets'!V37</f>
        <v>0.33</v>
      </c>
      <c r="P22" s="81">
        <f t="shared" si="3"/>
        <v>14.454000000000001</v>
      </c>
      <c r="Q22" s="45">
        <f>'1.Scenario Diets'!X37</f>
        <v>21.9</v>
      </c>
      <c r="R22" s="102">
        <f>'1.Scenario Diets'!Z37</f>
        <v>0.83</v>
      </c>
      <c r="S22" s="81">
        <f t="shared" si="4"/>
        <v>18.177</v>
      </c>
      <c r="T22" s="1"/>
      <c r="U22" s="1"/>
      <c r="V22" s="1"/>
      <c r="W22" s="1"/>
      <c r="X22" s="1"/>
      <c r="Y22" s="1"/>
      <c r="Z22" s="1"/>
      <c r="AA22" s="1"/>
      <c r="AB22" s="1"/>
      <c r="AC22" s="1"/>
      <c r="AD22" s="1"/>
      <c r="AE22" s="1"/>
      <c r="AF22" s="1"/>
      <c r="AG22" s="1"/>
      <c r="AH22" s="1"/>
      <c r="AI22" s="1"/>
      <c r="AJ22" s="1"/>
      <c r="AK22" s="1"/>
      <c r="AL22" s="1"/>
    </row>
    <row r="23" spans="1:38" ht="15" thickBot="1" x14ac:dyDescent="0.4">
      <c r="A23">
        <v>19</v>
      </c>
      <c r="B23" t="s">
        <v>71</v>
      </c>
      <c r="C23" s="1" t="s">
        <v>71</v>
      </c>
      <c r="D23" s="1" t="str">
        <f>'2.Product Database'!D22</f>
        <v>Lettuce/spinach</v>
      </c>
      <c r="E23" s="45">
        <f>'1.Scenario Diets'!G38</f>
        <v>11.3</v>
      </c>
      <c r="F23" s="102">
        <f>'1.Scenario Diets'!J38</f>
        <v>0.54</v>
      </c>
      <c r="G23" s="81">
        <f t="shared" si="0"/>
        <v>6.1020000000000012</v>
      </c>
      <c r="H23" s="45">
        <f>'1.Scenario Diets'!L38</f>
        <v>33.9</v>
      </c>
      <c r="I23" s="102">
        <f>'1.Scenario Diets'!N38</f>
        <v>0.44</v>
      </c>
      <c r="J23" s="81">
        <f t="shared" si="1"/>
        <v>14.915999999999999</v>
      </c>
      <c r="K23" s="45">
        <f>'1.Scenario Diets'!P38</f>
        <v>33.9</v>
      </c>
      <c r="L23" s="102">
        <f>'1.Scenario Diets'!R38</f>
        <v>0.64</v>
      </c>
      <c r="M23" s="81">
        <f t="shared" si="2"/>
        <v>21.695999999999998</v>
      </c>
      <c r="N23" s="45">
        <f>'1.Scenario Diets'!T38</f>
        <v>33.9</v>
      </c>
      <c r="O23" s="102">
        <f>'1.Scenario Diets'!V38</f>
        <v>0.24</v>
      </c>
      <c r="P23" s="81">
        <f t="shared" si="3"/>
        <v>8.1359999999999992</v>
      </c>
      <c r="Q23" s="45">
        <f>'1.Scenario Diets'!X38</f>
        <v>17</v>
      </c>
      <c r="R23" s="102">
        <f>'1.Scenario Diets'!Z38</f>
        <v>0.74</v>
      </c>
      <c r="S23" s="81">
        <f t="shared" si="4"/>
        <v>12.58</v>
      </c>
      <c r="T23" s="1"/>
      <c r="U23" s="1"/>
      <c r="V23" s="1"/>
      <c r="W23" s="1"/>
      <c r="X23" s="1"/>
      <c r="Y23" s="1"/>
      <c r="Z23" s="1"/>
      <c r="AA23" s="1"/>
      <c r="AB23" s="1"/>
      <c r="AC23" s="1"/>
      <c r="AD23" s="1"/>
      <c r="AE23" s="1"/>
      <c r="AF23" s="1"/>
      <c r="AG23" s="1"/>
      <c r="AH23" s="1"/>
      <c r="AI23" s="1"/>
      <c r="AJ23" s="1"/>
      <c r="AK23" s="1"/>
      <c r="AL23" s="1"/>
    </row>
    <row r="24" spans="1:38" ht="15" thickBot="1" x14ac:dyDescent="0.4">
      <c r="A24">
        <v>20</v>
      </c>
      <c r="B24" t="s">
        <v>71</v>
      </c>
      <c r="C24" s="1" t="s">
        <v>71</v>
      </c>
      <c r="D24" s="1" t="str">
        <f>'2.Product Database'!D23</f>
        <v>Squash</v>
      </c>
      <c r="E24" s="45">
        <f>'1.Scenario Diets'!G39</f>
        <v>3.8</v>
      </c>
      <c r="F24" s="102">
        <f>'1.Scenario Diets'!J39</f>
        <v>1</v>
      </c>
      <c r="G24" s="81">
        <f t="shared" si="0"/>
        <v>3.8</v>
      </c>
      <c r="H24" s="45">
        <f>'1.Scenario Diets'!L39</f>
        <v>11.4</v>
      </c>
      <c r="I24" s="102">
        <f>'1.Scenario Diets'!N39</f>
        <v>0.9</v>
      </c>
      <c r="J24" s="81">
        <f t="shared" si="1"/>
        <v>10.26</v>
      </c>
      <c r="K24" s="45">
        <f>'1.Scenario Diets'!P39</f>
        <v>11.4</v>
      </c>
      <c r="L24" s="102">
        <f>'1.Scenario Diets'!R39</f>
        <v>1</v>
      </c>
      <c r="M24" s="81">
        <f t="shared" si="2"/>
        <v>11.4</v>
      </c>
      <c r="N24" s="45">
        <f>'1.Scenario Diets'!T39</f>
        <v>11.4</v>
      </c>
      <c r="O24" s="102">
        <f>'1.Scenario Diets'!V39</f>
        <v>0.7</v>
      </c>
      <c r="P24" s="81">
        <f t="shared" si="3"/>
        <v>7.9799999999999995</v>
      </c>
      <c r="Q24" s="45">
        <f>'1.Scenario Diets'!X39</f>
        <v>5.7</v>
      </c>
      <c r="R24" s="102">
        <f>'1.Scenario Diets'!Z39</f>
        <v>1</v>
      </c>
      <c r="S24" s="81">
        <f t="shared" si="4"/>
        <v>5.7</v>
      </c>
      <c r="T24" s="1"/>
      <c r="U24" s="1"/>
      <c r="V24" s="1"/>
      <c r="W24" s="1"/>
      <c r="X24" s="1"/>
      <c r="Y24" s="1"/>
      <c r="Z24" s="1"/>
      <c r="AA24" s="1"/>
      <c r="AB24" s="1"/>
      <c r="AC24" s="1"/>
      <c r="AD24" s="1"/>
      <c r="AE24" s="1"/>
      <c r="AF24" s="1"/>
      <c r="AG24" s="1"/>
      <c r="AH24" s="1"/>
      <c r="AI24" s="1"/>
      <c r="AJ24" s="1"/>
      <c r="AK24" s="1"/>
      <c r="AL24" s="1"/>
    </row>
    <row r="25" spans="1:38" ht="15" thickBot="1" x14ac:dyDescent="0.4">
      <c r="A25">
        <v>21</v>
      </c>
      <c r="B25" t="s">
        <v>71</v>
      </c>
      <c r="C25" s="1" t="s">
        <v>71</v>
      </c>
      <c r="D25" s="1" t="str">
        <f>'2.Product Database'!D24</f>
        <v>Cucumbers</v>
      </c>
      <c r="E25" s="45">
        <f>'1.Scenario Diets'!G40</f>
        <v>14.3</v>
      </c>
      <c r="F25" s="102">
        <f>'1.Scenario Diets'!J40</f>
        <v>0.46</v>
      </c>
      <c r="G25" s="81">
        <f t="shared" si="0"/>
        <v>6.5780000000000003</v>
      </c>
      <c r="H25" s="45">
        <f>'1.Scenario Diets'!L40</f>
        <v>42.9</v>
      </c>
      <c r="I25" s="102">
        <f>'1.Scenario Diets'!N40</f>
        <v>0.16</v>
      </c>
      <c r="J25" s="81">
        <f t="shared" si="1"/>
        <v>6.8639999999999999</v>
      </c>
      <c r="K25" s="45">
        <f>'1.Scenario Diets'!P40</f>
        <v>42.9</v>
      </c>
      <c r="L25" s="102">
        <f>'1.Scenario Diets'!R40</f>
        <v>0.56000000000000005</v>
      </c>
      <c r="M25" s="81">
        <f t="shared" si="2"/>
        <v>24.024000000000001</v>
      </c>
      <c r="N25" s="45">
        <f>'1.Scenario Diets'!T40</f>
        <v>42.9</v>
      </c>
      <c r="O25" s="102">
        <f>'1.Scenario Diets'!V40</f>
        <v>0.26</v>
      </c>
      <c r="P25" s="81">
        <f t="shared" si="3"/>
        <v>11.154</v>
      </c>
      <c r="Q25" s="45">
        <f>'1.Scenario Diets'!X40</f>
        <v>21.5</v>
      </c>
      <c r="R25" s="102">
        <f>'1.Scenario Diets'!Z40</f>
        <v>0.66</v>
      </c>
      <c r="S25" s="81">
        <f t="shared" si="4"/>
        <v>14.190000000000001</v>
      </c>
      <c r="T25" s="1"/>
      <c r="U25" s="1"/>
      <c r="V25" s="1"/>
      <c r="W25" s="1"/>
      <c r="X25" s="1"/>
      <c r="Y25" s="1"/>
      <c r="Z25" s="1"/>
      <c r="AA25" s="1"/>
      <c r="AB25" s="1"/>
      <c r="AC25" s="1"/>
      <c r="AD25" s="1"/>
      <c r="AE25" s="1"/>
      <c r="AF25" s="1"/>
      <c r="AG25" s="1"/>
      <c r="AH25" s="1"/>
      <c r="AI25" s="1"/>
      <c r="AJ25" s="1"/>
      <c r="AK25" s="1"/>
      <c r="AL25" s="1"/>
    </row>
    <row r="26" spans="1:38" ht="15" thickBot="1" x14ac:dyDescent="0.4">
      <c r="A26">
        <v>22</v>
      </c>
      <c r="B26" t="s">
        <v>71</v>
      </c>
      <c r="C26" s="1" t="s">
        <v>71</v>
      </c>
      <c r="D26" s="1" t="str">
        <f>'2.Product Database'!D25</f>
        <v>Green Beans</v>
      </c>
      <c r="E26" s="45">
        <f>'1.Scenario Diets'!G41</f>
        <v>0.3</v>
      </c>
      <c r="F26" s="102">
        <f>'1.Scenario Diets'!J41</f>
        <v>1</v>
      </c>
      <c r="G26" s="81">
        <f t="shared" si="0"/>
        <v>0.3</v>
      </c>
      <c r="H26" s="45">
        <f>'1.Scenario Diets'!L41</f>
        <v>0.9</v>
      </c>
      <c r="I26" s="102">
        <f>'1.Scenario Diets'!N41</f>
        <v>0.9</v>
      </c>
      <c r="J26" s="81">
        <f t="shared" si="1"/>
        <v>0.81</v>
      </c>
      <c r="K26" s="45">
        <f>'1.Scenario Diets'!P41</f>
        <v>0.9</v>
      </c>
      <c r="L26" s="102">
        <f>'1.Scenario Diets'!R41</f>
        <v>1</v>
      </c>
      <c r="M26" s="81">
        <f t="shared" si="2"/>
        <v>0.9</v>
      </c>
      <c r="N26" s="45">
        <f>'1.Scenario Diets'!T41</f>
        <v>0.9</v>
      </c>
      <c r="O26" s="102">
        <f>'1.Scenario Diets'!V41</f>
        <v>0.7</v>
      </c>
      <c r="P26" s="81">
        <f t="shared" si="3"/>
        <v>0.63</v>
      </c>
      <c r="Q26" s="45">
        <f>'1.Scenario Diets'!X41</f>
        <v>0.5</v>
      </c>
      <c r="R26" s="102">
        <f>'1.Scenario Diets'!Z41</f>
        <v>1</v>
      </c>
      <c r="S26" s="81">
        <f t="shared" si="4"/>
        <v>0.5</v>
      </c>
      <c r="T26" s="1"/>
      <c r="U26" s="1"/>
      <c r="V26" s="1"/>
      <c r="W26" s="1"/>
      <c r="X26" s="1"/>
      <c r="Y26" s="1"/>
      <c r="Z26" s="1"/>
      <c r="AA26" s="1"/>
      <c r="AB26" s="1"/>
      <c r="AC26" s="1"/>
      <c r="AD26" s="1"/>
      <c r="AE26" s="1"/>
      <c r="AF26" s="1"/>
      <c r="AG26" s="1"/>
      <c r="AH26" s="1"/>
      <c r="AI26" s="1"/>
      <c r="AJ26" s="1"/>
      <c r="AK26" s="1"/>
      <c r="AL26" s="1"/>
    </row>
    <row r="27" spans="1:38" ht="15" thickBot="1" x14ac:dyDescent="0.4">
      <c r="A27">
        <v>23</v>
      </c>
      <c r="B27" t="s">
        <v>71</v>
      </c>
      <c r="C27" s="1" t="s">
        <v>71</v>
      </c>
      <c r="D27" s="1" t="str">
        <f>'2.Product Database'!D26</f>
        <v>Peas, green</v>
      </c>
      <c r="E27" s="45">
        <f>'1.Scenario Diets'!G42</f>
        <v>3.5</v>
      </c>
      <c r="F27" s="102">
        <f>'1.Scenario Diets'!J42</f>
        <v>0.1</v>
      </c>
      <c r="G27" s="81">
        <f t="shared" si="0"/>
        <v>0.35000000000000003</v>
      </c>
      <c r="H27" s="45">
        <f>'1.Scenario Diets'!L42</f>
        <v>10.5</v>
      </c>
      <c r="I27" s="102">
        <f>'1.Scenario Diets'!N42</f>
        <v>0</v>
      </c>
      <c r="J27" s="81">
        <f t="shared" si="1"/>
        <v>0</v>
      </c>
      <c r="K27" s="45">
        <f>'1.Scenario Diets'!P42</f>
        <v>10.5</v>
      </c>
      <c r="L27" s="102">
        <f>'1.Scenario Diets'!R42</f>
        <v>0.2</v>
      </c>
      <c r="M27" s="81">
        <f t="shared" si="2"/>
        <v>2.1</v>
      </c>
      <c r="N27" s="45">
        <f>'1.Scenario Diets'!T42</f>
        <v>10.5</v>
      </c>
      <c r="O27" s="102">
        <f>'1.Scenario Diets'!V42</f>
        <v>0</v>
      </c>
      <c r="P27" s="81">
        <f t="shared" si="3"/>
        <v>0</v>
      </c>
      <c r="Q27" s="45">
        <f>'1.Scenario Diets'!X42</f>
        <v>5.3</v>
      </c>
      <c r="R27" s="102">
        <f>'1.Scenario Diets'!Z42</f>
        <v>0.3</v>
      </c>
      <c r="S27" s="81">
        <f t="shared" si="4"/>
        <v>1.5899999999999999</v>
      </c>
      <c r="T27" s="1"/>
      <c r="U27" s="1"/>
      <c r="V27" s="1"/>
      <c r="W27" s="1"/>
      <c r="X27" s="1"/>
      <c r="Y27" s="1"/>
      <c r="Z27" s="1"/>
      <c r="AA27" s="1"/>
      <c r="AB27" s="1"/>
      <c r="AC27" s="1"/>
      <c r="AD27" s="1"/>
      <c r="AE27" s="1"/>
      <c r="AF27" s="1"/>
      <c r="AG27" s="1"/>
      <c r="AH27" s="1"/>
      <c r="AI27" s="1"/>
      <c r="AJ27" s="1"/>
      <c r="AK27" s="1"/>
      <c r="AL27" s="1"/>
    </row>
    <row r="28" spans="1:38" ht="15" thickBot="1" x14ac:dyDescent="0.4">
      <c r="A28">
        <v>24</v>
      </c>
      <c r="B28" t="s">
        <v>71</v>
      </c>
      <c r="C28" s="1" t="s">
        <v>71</v>
      </c>
      <c r="D28" s="1" t="str">
        <f>'2.Product Database'!D27</f>
        <v xml:space="preserve">String beans </v>
      </c>
      <c r="E28" s="45">
        <f>'1.Scenario Diets'!G43</f>
        <v>0</v>
      </c>
      <c r="F28" s="102">
        <f>'1.Scenario Diets'!J43</f>
        <v>0.5</v>
      </c>
      <c r="G28" s="81">
        <f t="shared" si="0"/>
        <v>0</v>
      </c>
      <c r="H28" s="45">
        <f>'1.Scenario Diets'!L43</f>
        <v>0</v>
      </c>
      <c r="I28" s="102">
        <f>'1.Scenario Diets'!N43</f>
        <v>0</v>
      </c>
      <c r="J28" s="81">
        <f t="shared" si="1"/>
        <v>0</v>
      </c>
      <c r="K28" s="45">
        <f>'1.Scenario Diets'!P43</f>
        <v>0</v>
      </c>
      <c r="L28" s="102">
        <f>'1.Scenario Diets'!R43</f>
        <v>0.6</v>
      </c>
      <c r="M28" s="81">
        <f t="shared" si="2"/>
        <v>0</v>
      </c>
      <c r="N28" s="45">
        <f>'1.Scenario Diets'!T43</f>
        <v>0</v>
      </c>
      <c r="O28" s="102">
        <f>'1.Scenario Diets'!V43</f>
        <v>0</v>
      </c>
      <c r="P28" s="81">
        <f t="shared" si="3"/>
        <v>0</v>
      </c>
      <c r="Q28" s="45">
        <f>'1.Scenario Diets'!X43</f>
        <v>0</v>
      </c>
      <c r="R28" s="102">
        <f>'1.Scenario Diets'!Z43</f>
        <v>0.7</v>
      </c>
      <c r="S28" s="81">
        <f t="shared" si="4"/>
        <v>0</v>
      </c>
      <c r="T28" s="1"/>
      <c r="U28" s="1"/>
      <c r="V28" s="1"/>
      <c r="W28" s="1"/>
      <c r="X28" s="1"/>
      <c r="Y28" s="1"/>
      <c r="Z28" s="1"/>
      <c r="AA28" s="1"/>
      <c r="AB28" s="1"/>
      <c r="AC28" s="1"/>
      <c r="AD28" s="1"/>
      <c r="AE28" s="1"/>
      <c r="AF28" s="1"/>
      <c r="AG28" s="1"/>
      <c r="AH28" s="1"/>
      <c r="AI28" s="1"/>
      <c r="AJ28" s="1"/>
      <c r="AK28" s="1"/>
      <c r="AL28" s="1"/>
    </row>
    <row r="29" spans="1:38" ht="15" thickBot="1" x14ac:dyDescent="0.4">
      <c r="A29">
        <v>25</v>
      </c>
      <c r="B29" t="s">
        <v>71</v>
      </c>
      <c r="C29" s="1" t="s">
        <v>71</v>
      </c>
      <c r="D29" s="1" t="str">
        <f>'2.Product Database'!D28</f>
        <v>Carrots and turnips</v>
      </c>
      <c r="E29" s="45">
        <f>'1.Scenario Diets'!G44</f>
        <v>25</v>
      </c>
      <c r="F29" s="102">
        <f>'1.Scenario Diets'!J44</f>
        <v>7.0000000000000007E-2</v>
      </c>
      <c r="G29" s="81">
        <f t="shared" si="0"/>
        <v>1.7500000000000002</v>
      </c>
      <c r="H29" s="45">
        <f>'1.Scenario Diets'!L44</f>
        <v>75</v>
      </c>
      <c r="I29" s="102">
        <f>'1.Scenario Diets'!N44</f>
        <v>0</v>
      </c>
      <c r="J29" s="81">
        <f t="shared" si="1"/>
        <v>0</v>
      </c>
      <c r="K29" s="45">
        <f>'1.Scenario Diets'!P44</f>
        <v>75</v>
      </c>
      <c r="L29" s="102">
        <f>'1.Scenario Diets'!R44</f>
        <v>0.17</v>
      </c>
      <c r="M29" s="81">
        <f t="shared" si="2"/>
        <v>12.750000000000002</v>
      </c>
      <c r="N29" s="45">
        <f>'1.Scenario Diets'!T44</f>
        <v>75</v>
      </c>
      <c r="O29" s="102">
        <f>'1.Scenario Diets'!V44</f>
        <v>0</v>
      </c>
      <c r="P29" s="81">
        <f t="shared" si="3"/>
        <v>0</v>
      </c>
      <c r="Q29" s="45">
        <f>'1.Scenario Diets'!X44</f>
        <v>37.5</v>
      </c>
      <c r="R29" s="102">
        <f>'1.Scenario Diets'!Z44</f>
        <v>0.27</v>
      </c>
      <c r="S29" s="81">
        <f t="shared" si="4"/>
        <v>10.125</v>
      </c>
      <c r="T29" s="1"/>
      <c r="U29" s="1"/>
      <c r="V29" s="1"/>
      <c r="W29" s="1"/>
      <c r="X29" s="1"/>
      <c r="Y29" s="1"/>
      <c r="Z29" s="1"/>
      <c r="AA29" s="1"/>
      <c r="AB29" s="1"/>
      <c r="AC29" s="1"/>
      <c r="AD29" s="1"/>
      <c r="AE29" s="1"/>
      <c r="AF29" s="1"/>
      <c r="AG29" s="1"/>
      <c r="AH29" s="1"/>
      <c r="AI29" s="1"/>
      <c r="AJ29" s="1"/>
      <c r="AK29" s="1"/>
      <c r="AL29" s="1"/>
    </row>
    <row r="30" spans="1:38" ht="15" thickBot="1" x14ac:dyDescent="0.4">
      <c r="A30">
        <v>26</v>
      </c>
      <c r="B30" t="s">
        <v>71</v>
      </c>
      <c r="C30" s="1" t="s">
        <v>71</v>
      </c>
      <c r="D30" s="1" t="str">
        <f>'2.Product Database'!D29</f>
        <v>Mushrooms and truffles</v>
      </c>
      <c r="E30" s="45">
        <f>'1.Scenario Diets'!G45</f>
        <v>2.8</v>
      </c>
      <c r="F30" s="102">
        <f>'1.Scenario Diets'!J45</f>
        <v>1</v>
      </c>
      <c r="G30" s="81">
        <f t="shared" si="0"/>
        <v>2.8</v>
      </c>
      <c r="H30" s="45">
        <f>'1.Scenario Diets'!L45</f>
        <v>8.4</v>
      </c>
      <c r="I30" s="102">
        <f>'1.Scenario Diets'!N45</f>
        <v>0.9</v>
      </c>
      <c r="J30" s="81">
        <f t="shared" si="1"/>
        <v>7.5600000000000005</v>
      </c>
      <c r="K30" s="45">
        <f>'1.Scenario Diets'!P45</f>
        <v>8.4</v>
      </c>
      <c r="L30" s="102">
        <f>'1.Scenario Diets'!R45</f>
        <v>1</v>
      </c>
      <c r="M30" s="81">
        <f t="shared" si="2"/>
        <v>8.4</v>
      </c>
      <c r="N30" s="45">
        <f>'1.Scenario Diets'!T45</f>
        <v>4.2</v>
      </c>
      <c r="O30" s="102">
        <f>'1.Scenario Diets'!V45</f>
        <v>0.7</v>
      </c>
      <c r="P30" s="81">
        <f t="shared" si="3"/>
        <v>2.94</v>
      </c>
      <c r="Q30" s="45">
        <f>'1.Scenario Diets'!X45</f>
        <v>4.2</v>
      </c>
      <c r="R30" s="102">
        <f>'1.Scenario Diets'!Z45</f>
        <v>1</v>
      </c>
      <c r="S30" s="81">
        <f t="shared" si="4"/>
        <v>4.2</v>
      </c>
      <c r="T30" s="1"/>
      <c r="U30" s="1"/>
      <c r="V30" s="1"/>
      <c r="W30" s="1"/>
      <c r="X30" s="1"/>
      <c r="Y30" s="1"/>
      <c r="Z30" s="1"/>
      <c r="AA30" s="1"/>
      <c r="AB30" s="1"/>
      <c r="AC30" s="1"/>
      <c r="AD30" s="1"/>
      <c r="AE30" s="1"/>
      <c r="AF30" s="1"/>
      <c r="AG30" s="1"/>
      <c r="AH30" s="1"/>
      <c r="AI30" s="1"/>
      <c r="AJ30" s="1"/>
      <c r="AK30" s="1"/>
      <c r="AL30" s="1"/>
    </row>
    <row r="31" spans="1:38" ht="15" thickBot="1" x14ac:dyDescent="0.4">
      <c r="A31">
        <v>27</v>
      </c>
      <c r="B31" t="s">
        <v>71</v>
      </c>
      <c r="C31" s="1" t="s">
        <v>71</v>
      </c>
      <c r="D31" s="1" t="str">
        <f>'2.Product Database'!D30</f>
        <v>Artichokes</v>
      </c>
      <c r="E31" s="48">
        <f>'1.Scenario Diets'!G48</f>
        <v>0.1</v>
      </c>
      <c r="F31" s="103">
        <f>'1.Scenario Diets'!J48</f>
        <v>1</v>
      </c>
      <c r="G31" s="81">
        <f t="shared" si="0"/>
        <v>0.1</v>
      </c>
      <c r="H31" s="48">
        <f>'1.Scenario Diets'!L48</f>
        <v>0.15</v>
      </c>
      <c r="I31" s="103">
        <f>'1.Scenario Diets'!N48</f>
        <v>1</v>
      </c>
      <c r="J31" s="81">
        <f t="shared" si="1"/>
        <v>0.15</v>
      </c>
      <c r="K31" s="48">
        <f>'1.Scenario Diets'!P48</f>
        <v>0.2</v>
      </c>
      <c r="L31" s="103">
        <f>'1.Scenario Diets'!R48</f>
        <v>1</v>
      </c>
      <c r="M31" s="81">
        <f t="shared" si="2"/>
        <v>0.2</v>
      </c>
      <c r="N31" s="48">
        <f>'1.Scenario Diets'!T48</f>
        <v>0.05</v>
      </c>
      <c r="O31" s="103">
        <f>'1.Scenario Diets'!V48</f>
        <v>1</v>
      </c>
      <c r="P31" s="81">
        <f t="shared" si="3"/>
        <v>0.05</v>
      </c>
      <c r="Q31" s="48">
        <f>'1.Scenario Diets'!X48</f>
        <v>0.3</v>
      </c>
      <c r="R31" s="103">
        <f>'1.Scenario Diets'!Z48</f>
        <v>1</v>
      </c>
      <c r="S31" s="81">
        <f t="shared" si="4"/>
        <v>0.3</v>
      </c>
      <c r="T31" s="1"/>
      <c r="U31" s="1"/>
      <c r="V31" s="1"/>
      <c r="W31" s="1"/>
      <c r="X31" s="1"/>
      <c r="Y31" s="1"/>
      <c r="Z31" s="1"/>
      <c r="AA31" s="1"/>
      <c r="AB31" s="1"/>
      <c r="AC31" s="1"/>
      <c r="AD31" s="1"/>
      <c r="AE31" s="1"/>
      <c r="AF31" s="1"/>
      <c r="AG31" s="1"/>
      <c r="AH31" s="1"/>
      <c r="AI31" s="1"/>
      <c r="AJ31" s="1"/>
      <c r="AK31" s="1"/>
      <c r="AL31" s="1"/>
    </row>
    <row r="32" spans="1:38" ht="15" thickBot="1" x14ac:dyDescent="0.4">
      <c r="A32">
        <v>28</v>
      </c>
      <c r="B32" t="s">
        <v>71</v>
      </c>
      <c r="C32" s="1" t="s">
        <v>71</v>
      </c>
      <c r="D32" s="1" t="str">
        <f>'2.Product Database'!D31</f>
        <v>Asparagus</v>
      </c>
      <c r="E32" s="48">
        <f>'1.Scenario Diets'!G49</f>
        <v>0.6</v>
      </c>
      <c r="F32" s="103">
        <f>'1.Scenario Diets'!J49</f>
        <v>1</v>
      </c>
      <c r="G32" s="81">
        <f t="shared" si="0"/>
        <v>0.6</v>
      </c>
      <c r="H32" s="48">
        <f>'1.Scenario Diets'!L49</f>
        <v>0.9</v>
      </c>
      <c r="I32" s="103">
        <f>'1.Scenario Diets'!N49</f>
        <v>1</v>
      </c>
      <c r="J32" s="81">
        <f t="shared" si="1"/>
        <v>0.9</v>
      </c>
      <c r="K32" s="48">
        <f>'1.Scenario Diets'!P49</f>
        <v>1.2</v>
      </c>
      <c r="L32" s="103">
        <f>'1.Scenario Diets'!R49</f>
        <v>1</v>
      </c>
      <c r="M32" s="81">
        <f t="shared" si="2"/>
        <v>1.2</v>
      </c>
      <c r="N32" s="48">
        <f>'1.Scenario Diets'!T49</f>
        <v>0.3</v>
      </c>
      <c r="O32" s="103">
        <f>'1.Scenario Diets'!V49</f>
        <v>1</v>
      </c>
      <c r="P32" s="81">
        <f t="shared" si="3"/>
        <v>0.3</v>
      </c>
      <c r="Q32" s="48">
        <f>'1.Scenario Diets'!X49</f>
        <v>1.8</v>
      </c>
      <c r="R32" s="103">
        <f>'1.Scenario Diets'!Z49</f>
        <v>1</v>
      </c>
      <c r="S32" s="81">
        <f t="shared" si="4"/>
        <v>1.8</v>
      </c>
      <c r="T32" s="1"/>
      <c r="U32" s="1"/>
      <c r="V32" s="1"/>
      <c r="W32" s="1"/>
      <c r="X32" s="1"/>
      <c r="Y32" s="1"/>
      <c r="Z32" s="1"/>
      <c r="AA32" s="1"/>
      <c r="AB32" s="1"/>
      <c r="AC32" s="1"/>
      <c r="AD32" s="1"/>
      <c r="AE32" s="1"/>
      <c r="AF32" s="1"/>
      <c r="AG32" s="1"/>
      <c r="AH32" s="1"/>
      <c r="AI32" s="1"/>
      <c r="AJ32" s="1"/>
      <c r="AK32" s="1"/>
      <c r="AL32" s="1"/>
    </row>
    <row r="33" spans="1:38" ht="15" thickBot="1" x14ac:dyDescent="0.4">
      <c r="A33">
        <v>29</v>
      </c>
      <c r="B33" t="s">
        <v>71</v>
      </c>
      <c r="C33" s="1" t="s">
        <v>71</v>
      </c>
      <c r="D33" s="1" t="str">
        <f>'2.Product Database'!D32</f>
        <v>Capsicum spp</v>
      </c>
      <c r="E33" s="48">
        <f>'1.Scenario Diets'!G50</f>
        <v>6.6</v>
      </c>
      <c r="F33" s="103">
        <f>'1.Scenario Diets'!J50</f>
        <v>1</v>
      </c>
      <c r="G33" s="81">
        <f t="shared" si="0"/>
        <v>6.6</v>
      </c>
      <c r="H33" s="48">
        <f>'1.Scenario Diets'!L50</f>
        <v>9.9</v>
      </c>
      <c r="I33" s="103">
        <f>'1.Scenario Diets'!N50</f>
        <v>1</v>
      </c>
      <c r="J33" s="81">
        <f t="shared" si="1"/>
        <v>9.9</v>
      </c>
      <c r="K33" s="48">
        <f>'1.Scenario Diets'!P50</f>
        <v>13.2</v>
      </c>
      <c r="L33" s="103">
        <f>'1.Scenario Diets'!R50</f>
        <v>1</v>
      </c>
      <c r="M33" s="81">
        <f t="shared" si="2"/>
        <v>13.2</v>
      </c>
      <c r="N33" s="48">
        <f>'1.Scenario Diets'!T50</f>
        <v>3.3</v>
      </c>
      <c r="O33" s="103">
        <f>'1.Scenario Diets'!V50</f>
        <v>1</v>
      </c>
      <c r="P33" s="81">
        <f t="shared" si="3"/>
        <v>3.3</v>
      </c>
      <c r="Q33" s="48">
        <f>'1.Scenario Diets'!X50</f>
        <v>19.8</v>
      </c>
      <c r="R33" s="103">
        <f>'1.Scenario Diets'!Z50</f>
        <v>1</v>
      </c>
      <c r="S33" s="81">
        <f t="shared" si="4"/>
        <v>19.8</v>
      </c>
      <c r="T33" s="1"/>
      <c r="U33" s="1"/>
      <c r="V33" s="1"/>
      <c r="W33" s="1"/>
      <c r="X33" s="1"/>
      <c r="Y33" s="1"/>
      <c r="Z33" s="1"/>
      <c r="AA33" s="1"/>
      <c r="AB33" s="1"/>
      <c r="AC33" s="1"/>
      <c r="AD33" s="1"/>
      <c r="AE33" s="1"/>
      <c r="AF33" s="1"/>
      <c r="AG33" s="1"/>
      <c r="AH33" s="1"/>
      <c r="AI33" s="1"/>
      <c r="AJ33" s="1"/>
      <c r="AK33" s="1"/>
      <c r="AL33" s="1"/>
    </row>
    <row r="34" spans="1:38" ht="15" thickBot="1" x14ac:dyDescent="0.4">
      <c r="A34">
        <v>30</v>
      </c>
      <c r="B34" t="s">
        <v>71</v>
      </c>
      <c r="C34" s="1" t="s">
        <v>71</v>
      </c>
      <c r="D34" s="1" t="str">
        <f>'2.Product Database'!D33</f>
        <v>Sweet corn frozen</v>
      </c>
      <c r="E34" s="48">
        <f>'1.Scenario Diets'!G51</f>
        <v>0.4</v>
      </c>
      <c r="F34" s="103">
        <f>'1.Scenario Diets'!J51</f>
        <v>1</v>
      </c>
      <c r="G34" s="81">
        <f t="shared" si="0"/>
        <v>0.4</v>
      </c>
      <c r="H34" s="48">
        <f>'1.Scenario Diets'!L51</f>
        <v>0.6</v>
      </c>
      <c r="I34" s="103">
        <f>'1.Scenario Diets'!N51</f>
        <v>1</v>
      </c>
      <c r="J34" s="81">
        <f t="shared" si="1"/>
        <v>0.6</v>
      </c>
      <c r="K34" s="48">
        <f>'1.Scenario Diets'!P51</f>
        <v>0.8</v>
      </c>
      <c r="L34" s="103">
        <f>'1.Scenario Diets'!R51</f>
        <v>1</v>
      </c>
      <c r="M34" s="81">
        <f t="shared" si="2"/>
        <v>0.8</v>
      </c>
      <c r="N34" s="48">
        <f>'1.Scenario Diets'!T51</f>
        <v>0.2</v>
      </c>
      <c r="O34" s="103">
        <f>'1.Scenario Diets'!V51</f>
        <v>1</v>
      </c>
      <c r="P34" s="81">
        <f t="shared" si="3"/>
        <v>0.2</v>
      </c>
      <c r="Q34" s="48">
        <f>'1.Scenario Diets'!X51</f>
        <v>1.2</v>
      </c>
      <c r="R34" s="103">
        <f>'1.Scenario Diets'!Z51</f>
        <v>1</v>
      </c>
      <c r="S34" s="81">
        <f t="shared" si="4"/>
        <v>1.2</v>
      </c>
      <c r="T34" s="1"/>
      <c r="U34" s="1"/>
      <c r="V34" s="1"/>
      <c r="W34" s="1"/>
      <c r="X34" s="1"/>
      <c r="Y34" s="1"/>
      <c r="Z34" s="1"/>
      <c r="AA34" s="1"/>
      <c r="AB34" s="1"/>
      <c r="AC34" s="1"/>
      <c r="AD34" s="1"/>
      <c r="AE34" s="1"/>
      <c r="AF34" s="1"/>
      <c r="AG34" s="1"/>
      <c r="AH34" s="1"/>
      <c r="AI34" s="1"/>
      <c r="AJ34" s="1"/>
      <c r="AK34" s="1"/>
      <c r="AL34" s="1"/>
    </row>
    <row r="35" spans="1:38" ht="15" thickBot="1" x14ac:dyDescent="0.4">
      <c r="A35">
        <v>31</v>
      </c>
      <c r="B35" t="s">
        <v>71</v>
      </c>
      <c r="C35" s="1" t="s">
        <v>71</v>
      </c>
      <c r="D35" s="1" t="str">
        <f>'2.Product Database'!D34</f>
        <v>Sweet corn, canned</v>
      </c>
      <c r="E35" s="48">
        <f>'1.Scenario Diets'!G52</f>
        <v>3.4</v>
      </c>
      <c r="F35" s="103">
        <f>'1.Scenario Diets'!J52</f>
        <v>1</v>
      </c>
      <c r="G35" s="81">
        <f t="shared" si="0"/>
        <v>3.4</v>
      </c>
      <c r="H35" s="48">
        <f>'1.Scenario Diets'!L52</f>
        <v>5.0999999999999996</v>
      </c>
      <c r="I35" s="103">
        <f>'1.Scenario Diets'!N52</f>
        <v>1</v>
      </c>
      <c r="J35" s="81">
        <f t="shared" si="1"/>
        <v>5.0999999999999996</v>
      </c>
      <c r="K35" s="48">
        <f>'1.Scenario Diets'!P52</f>
        <v>6.8</v>
      </c>
      <c r="L35" s="103">
        <f>'1.Scenario Diets'!R52</f>
        <v>1</v>
      </c>
      <c r="M35" s="81">
        <f t="shared" si="2"/>
        <v>6.8</v>
      </c>
      <c r="N35" s="48">
        <f>'1.Scenario Diets'!T52</f>
        <v>1.7</v>
      </c>
      <c r="O35" s="103">
        <f>'1.Scenario Diets'!V52</f>
        <v>1</v>
      </c>
      <c r="P35" s="81">
        <f t="shared" si="3"/>
        <v>1.7</v>
      </c>
      <c r="Q35" s="48">
        <f>'1.Scenario Diets'!X52</f>
        <v>10.199999999999999</v>
      </c>
      <c r="R35" s="103">
        <f>'1.Scenario Diets'!Z52</f>
        <v>1</v>
      </c>
      <c r="S35" s="81">
        <f t="shared" si="4"/>
        <v>10.199999999999999</v>
      </c>
      <c r="T35" s="1"/>
      <c r="U35" s="1"/>
      <c r="V35" s="1"/>
      <c r="W35" s="1"/>
      <c r="X35" s="1"/>
      <c r="Y35" s="1"/>
      <c r="Z35" s="1"/>
      <c r="AA35" s="1"/>
      <c r="AB35" s="1"/>
      <c r="AC35" s="1"/>
      <c r="AD35" s="1"/>
      <c r="AE35" s="1"/>
      <c r="AF35" s="1"/>
      <c r="AG35" s="1"/>
      <c r="AH35" s="1"/>
      <c r="AI35" s="1"/>
      <c r="AJ35" s="1"/>
      <c r="AK35" s="1"/>
      <c r="AL35" s="1"/>
    </row>
    <row r="36" spans="1:38" ht="15" thickBot="1" x14ac:dyDescent="0.4">
      <c r="A36">
        <v>32</v>
      </c>
      <c r="B36" t="s">
        <v>513</v>
      </c>
      <c r="C36" s="1" t="s">
        <v>513</v>
      </c>
      <c r="D36" s="1" t="str">
        <f>'2.Product Database'!D35</f>
        <v>Apples</v>
      </c>
      <c r="E36" s="51">
        <f>'1.Scenario Diets'!G56</f>
        <v>12.9</v>
      </c>
      <c r="F36" s="104">
        <f>'1.Scenario Diets'!J56</f>
        <v>0.85</v>
      </c>
      <c r="G36" s="81">
        <f t="shared" si="0"/>
        <v>10.965</v>
      </c>
      <c r="H36" s="51">
        <f>'1.Scenario Diets'!L56</f>
        <v>38.700000000000003</v>
      </c>
      <c r="I36" s="104">
        <f>'1.Scenario Diets'!N56</f>
        <v>0.65</v>
      </c>
      <c r="J36" s="81">
        <f t="shared" si="1"/>
        <v>25.155000000000001</v>
      </c>
      <c r="K36" s="51">
        <f>'1.Scenario Diets'!P56</f>
        <v>19.350000000000001</v>
      </c>
      <c r="L36" s="104">
        <f>'1.Scenario Diets'!R56</f>
        <v>0.95</v>
      </c>
      <c r="M36" s="81">
        <f t="shared" si="2"/>
        <v>18.3825</v>
      </c>
      <c r="N36" s="51">
        <f>'1.Scenario Diets'!T56</f>
        <v>25.8</v>
      </c>
      <c r="O36" s="104">
        <f>'1.Scenario Diets'!V56</f>
        <v>0.45</v>
      </c>
      <c r="P36" s="81">
        <f t="shared" si="3"/>
        <v>11.610000000000001</v>
      </c>
      <c r="Q36" s="51">
        <f>'1.Scenario Diets'!X56</f>
        <v>12.9</v>
      </c>
      <c r="R36" s="104">
        <f>'1.Scenario Diets'!Z56</f>
        <v>1</v>
      </c>
      <c r="S36" s="81">
        <f t="shared" si="4"/>
        <v>12.9</v>
      </c>
      <c r="T36" s="1"/>
      <c r="U36" s="1"/>
      <c r="V36" s="1"/>
      <c r="W36" s="1"/>
      <c r="X36" s="1"/>
      <c r="Y36" s="1"/>
      <c r="Z36" s="1"/>
      <c r="AA36" s="1"/>
      <c r="AB36" s="1"/>
      <c r="AC36" s="1"/>
      <c r="AD36" s="1"/>
      <c r="AE36" s="1"/>
      <c r="AF36" s="1"/>
      <c r="AG36" s="1"/>
      <c r="AH36" s="1"/>
      <c r="AI36" s="1"/>
      <c r="AJ36" s="1"/>
      <c r="AK36" s="1"/>
      <c r="AL36" s="1"/>
    </row>
    <row r="37" spans="1:38" ht="15" thickBot="1" x14ac:dyDescent="0.4">
      <c r="A37">
        <v>33</v>
      </c>
      <c r="B37" t="s">
        <v>513</v>
      </c>
      <c r="C37" s="1" t="s">
        <v>513</v>
      </c>
      <c r="D37" s="1" t="str">
        <f>'2.Product Database'!D36</f>
        <v>Apple juice</v>
      </c>
      <c r="E37" s="51">
        <f>'1.Scenario Diets'!G57</f>
        <v>2.1</v>
      </c>
      <c r="F37" s="104">
        <f>'1.Scenario Diets'!J57</f>
        <v>0.85</v>
      </c>
      <c r="G37" s="81">
        <f t="shared" si="0"/>
        <v>1.7849999999999999</v>
      </c>
      <c r="H37" s="51">
        <f>'1.Scenario Diets'!L57</f>
        <v>6.3</v>
      </c>
      <c r="I37" s="104">
        <f>'1.Scenario Diets'!N57</f>
        <v>0.65</v>
      </c>
      <c r="J37" s="81">
        <f t="shared" si="1"/>
        <v>4.0949999999999998</v>
      </c>
      <c r="K37" s="51">
        <f>'1.Scenario Diets'!P57</f>
        <v>3.15</v>
      </c>
      <c r="L37" s="104">
        <f>'1.Scenario Diets'!R57</f>
        <v>0.95</v>
      </c>
      <c r="M37" s="81">
        <f t="shared" si="2"/>
        <v>2.9924999999999997</v>
      </c>
      <c r="N37" s="51">
        <f>'1.Scenario Diets'!T57</f>
        <v>4.2</v>
      </c>
      <c r="O37" s="104">
        <f>'1.Scenario Diets'!V57</f>
        <v>0.45</v>
      </c>
      <c r="P37" s="81">
        <f t="shared" si="3"/>
        <v>1.8900000000000001</v>
      </c>
      <c r="Q37" s="51">
        <f>'1.Scenario Diets'!X57</f>
        <v>2.1</v>
      </c>
      <c r="R37" s="104">
        <f>'1.Scenario Diets'!Z57</f>
        <v>1</v>
      </c>
      <c r="S37" s="81">
        <f t="shared" si="4"/>
        <v>2.1</v>
      </c>
      <c r="T37" s="1"/>
      <c r="U37" s="1"/>
      <c r="V37" s="1"/>
      <c r="W37" s="1"/>
      <c r="X37" s="1"/>
      <c r="Y37" s="1"/>
      <c r="Z37" s="1"/>
      <c r="AA37" s="1"/>
      <c r="AB37" s="1"/>
      <c r="AC37" s="1"/>
      <c r="AD37" s="1"/>
      <c r="AE37" s="1"/>
      <c r="AF37" s="1"/>
      <c r="AG37" s="1"/>
      <c r="AH37" s="1"/>
      <c r="AI37" s="1"/>
      <c r="AJ37" s="1"/>
      <c r="AK37" s="1"/>
      <c r="AL37" s="1"/>
    </row>
    <row r="38" spans="1:38" ht="15" thickBot="1" x14ac:dyDescent="0.4">
      <c r="A38">
        <v>34</v>
      </c>
      <c r="B38" t="s">
        <v>513</v>
      </c>
      <c r="C38" s="1" t="s">
        <v>513</v>
      </c>
      <c r="D38" s="1" t="str">
        <f>'2.Product Database'!D37</f>
        <v>Apple juice concentrate</v>
      </c>
      <c r="E38" s="51">
        <f>'1.Scenario Diets'!G58</f>
        <v>1.8</v>
      </c>
      <c r="F38" s="104">
        <f>'1.Scenario Diets'!J58</f>
        <v>0.85</v>
      </c>
      <c r="G38" s="81">
        <f t="shared" si="0"/>
        <v>1.53</v>
      </c>
      <c r="H38" s="51">
        <f>'1.Scenario Diets'!L58</f>
        <v>5.4</v>
      </c>
      <c r="I38" s="104">
        <f>'1.Scenario Diets'!N58</f>
        <v>0.65</v>
      </c>
      <c r="J38" s="81">
        <f t="shared" si="1"/>
        <v>3.5100000000000002</v>
      </c>
      <c r="K38" s="51">
        <f>'1.Scenario Diets'!P58</f>
        <v>2.7</v>
      </c>
      <c r="L38" s="104">
        <f>'1.Scenario Diets'!R58</f>
        <v>0.95</v>
      </c>
      <c r="M38" s="81">
        <f t="shared" si="2"/>
        <v>2.5649999999999999</v>
      </c>
      <c r="N38" s="51">
        <f>'1.Scenario Diets'!T58</f>
        <v>3.6</v>
      </c>
      <c r="O38" s="104">
        <f>'1.Scenario Diets'!V58</f>
        <v>0.45</v>
      </c>
      <c r="P38" s="81">
        <f t="shared" si="3"/>
        <v>1.62</v>
      </c>
      <c r="Q38" s="51">
        <f>'1.Scenario Diets'!X58</f>
        <v>1.8</v>
      </c>
      <c r="R38" s="104">
        <f>'1.Scenario Diets'!Z58</f>
        <v>1</v>
      </c>
      <c r="S38" s="81">
        <f t="shared" si="4"/>
        <v>1.8</v>
      </c>
      <c r="T38" s="1"/>
      <c r="U38" s="1"/>
      <c r="V38" s="1"/>
      <c r="W38" s="1"/>
      <c r="X38" s="1"/>
      <c r="Y38" s="1"/>
      <c r="Z38" s="1"/>
      <c r="AA38" s="1"/>
      <c r="AB38" s="1"/>
      <c r="AC38" s="1"/>
      <c r="AD38" s="1"/>
      <c r="AE38" s="1"/>
      <c r="AF38" s="1"/>
      <c r="AG38" s="1"/>
      <c r="AH38" s="1"/>
      <c r="AI38" s="1"/>
      <c r="AJ38" s="1"/>
      <c r="AK38" s="1"/>
      <c r="AL38" s="1"/>
    </row>
    <row r="39" spans="1:38" ht="15" thickBot="1" x14ac:dyDescent="0.4">
      <c r="A39">
        <v>35</v>
      </c>
      <c r="B39" t="s">
        <v>513</v>
      </c>
      <c r="C39" s="1" t="s">
        <v>513</v>
      </c>
      <c r="D39" s="1" t="str">
        <f>'2.Product Database'!D38</f>
        <v>Pears</v>
      </c>
      <c r="E39" s="51">
        <f>'1.Scenario Diets'!G59</f>
        <v>5</v>
      </c>
      <c r="F39" s="104">
        <f>'1.Scenario Diets'!J59</f>
        <v>0.95</v>
      </c>
      <c r="G39" s="81">
        <f t="shared" si="0"/>
        <v>4.75</v>
      </c>
      <c r="H39" s="51">
        <f>'1.Scenario Diets'!L59</f>
        <v>15</v>
      </c>
      <c r="I39" s="104">
        <f>'1.Scenario Diets'!N59</f>
        <v>0.75</v>
      </c>
      <c r="J39" s="81">
        <f t="shared" si="1"/>
        <v>11.25</v>
      </c>
      <c r="K39" s="51">
        <f>'1.Scenario Diets'!P59</f>
        <v>7.5</v>
      </c>
      <c r="L39" s="104">
        <f>'1.Scenario Diets'!R59</f>
        <v>1</v>
      </c>
      <c r="M39" s="81">
        <f t="shared" si="2"/>
        <v>7.5</v>
      </c>
      <c r="N39" s="51">
        <f>'1.Scenario Diets'!T59</f>
        <v>10</v>
      </c>
      <c r="O39" s="104">
        <f>'1.Scenario Diets'!V59</f>
        <v>0.55000000000000004</v>
      </c>
      <c r="P39" s="81">
        <f t="shared" si="3"/>
        <v>5.5</v>
      </c>
      <c r="Q39" s="51">
        <f>'1.Scenario Diets'!X59</f>
        <v>5</v>
      </c>
      <c r="R39" s="104">
        <f>'1.Scenario Diets'!Z59</f>
        <v>1</v>
      </c>
      <c r="S39" s="81">
        <f t="shared" si="4"/>
        <v>5</v>
      </c>
      <c r="T39" s="1"/>
      <c r="U39" s="1"/>
      <c r="V39" s="1"/>
      <c r="W39" s="1"/>
      <c r="X39" s="1"/>
      <c r="Y39" s="1"/>
      <c r="Z39" s="1"/>
      <c r="AA39" s="1"/>
      <c r="AB39" s="1"/>
      <c r="AC39" s="1"/>
      <c r="AD39" s="1"/>
      <c r="AE39" s="1"/>
      <c r="AF39" s="1"/>
      <c r="AG39" s="1"/>
      <c r="AH39" s="1"/>
      <c r="AI39" s="1"/>
      <c r="AJ39" s="1"/>
      <c r="AK39" s="1"/>
      <c r="AL39" s="1"/>
    </row>
    <row r="40" spans="1:38" ht="15" thickBot="1" x14ac:dyDescent="0.4">
      <c r="A40">
        <v>36</v>
      </c>
      <c r="B40" t="s">
        <v>513</v>
      </c>
      <c r="C40" s="1" t="s">
        <v>513</v>
      </c>
      <c r="D40" s="1" t="str">
        <f>'2.Product Database'!D39</f>
        <v>Sour cherries</v>
      </c>
      <c r="E40" s="51">
        <f>'1.Scenario Diets'!G60</f>
        <v>0</v>
      </c>
      <c r="F40" s="104">
        <f>'1.Scenario Diets'!J60</f>
        <v>1</v>
      </c>
      <c r="G40" s="81">
        <f t="shared" si="0"/>
        <v>0</v>
      </c>
      <c r="H40" s="51">
        <f>'1.Scenario Diets'!L60</f>
        <v>0</v>
      </c>
      <c r="I40" s="104">
        <f>'1.Scenario Diets'!N60</f>
        <v>0.8</v>
      </c>
      <c r="J40" s="81">
        <f t="shared" si="1"/>
        <v>0</v>
      </c>
      <c r="K40" s="51">
        <f>'1.Scenario Diets'!P60</f>
        <v>0</v>
      </c>
      <c r="L40" s="104">
        <f>'1.Scenario Diets'!R60</f>
        <v>1</v>
      </c>
      <c r="M40" s="81">
        <f t="shared" si="2"/>
        <v>0</v>
      </c>
      <c r="N40" s="51">
        <f>'1.Scenario Diets'!T60</f>
        <v>0</v>
      </c>
      <c r="O40" s="104">
        <f>'1.Scenario Diets'!V60</f>
        <v>0.6</v>
      </c>
      <c r="P40" s="81">
        <f t="shared" si="3"/>
        <v>0</v>
      </c>
      <c r="Q40" s="51">
        <f>'1.Scenario Diets'!X60</f>
        <v>0</v>
      </c>
      <c r="R40" s="104">
        <f>'1.Scenario Diets'!Z60</f>
        <v>1</v>
      </c>
      <c r="S40" s="81">
        <f t="shared" si="4"/>
        <v>0</v>
      </c>
      <c r="T40" s="1"/>
      <c r="U40" s="1"/>
      <c r="V40" s="1"/>
      <c r="W40" s="1"/>
      <c r="X40" s="1"/>
      <c r="Y40" s="1"/>
      <c r="Z40" s="1"/>
      <c r="AA40" s="1"/>
      <c r="AB40" s="1"/>
      <c r="AC40" s="1"/>
      <c r="AD40" s="1"/>
      <c r="AE40" s="1"/>
      <c r="AF40" s="1"/>
      <c r="AG40" s="1"/>
      <c r="AH40" s="1"/>
      <c r="AI40" s="1"/>
      <c r="AJ40" s="1"/>
      <c r="AK40" s="1"/>
      <c r="AL40" s="1"/>
    </row>
    <row r="41" spans="1:38" ht="15" thickBot="1" x14ac:dyDescent="0.4">
      <c r="A41">
        <v>37</v>
      </c>
      <c r="B41" t="s">
        <v>513</v>
      </c>
      <c r="C41" s="1" t="s">
        <v>513</v>
      </c>
      <c r="D41" s="1" t="str">
        <f>'2.Product Database'!D40</f>
        <v>Cherries</v>
      </c>
      <c r="E41" s="51">
        <f>'1.Scenario Diets'!G61</f>
        <v>0.3</v>
      </c>
      <c r="F41" s="104">
        <f>'1.Scenario Diets'!J61</f>
        <v>0.77</v>
      </c>
      <c r="G41" s="81">
        <f t="shared" si="0"/>
        <v>0.23099999999999998</v>
      </c>
      <c r="H41" s="51">
        <f>'1.Scenario Diets'!L61</f>
        <v>0.6</v>
      </c>
      <c r="I41" s="104">
        <f>'1.Scenario Diets'!N61</f>
        <v>0.56999999999999995</v>
      </c>
      <c r="J41" s="81">
        <f t="shared" si="1"/>
        <v>0.34199999999999997</v>
      </c>
      <c r="K41" s="51">
        <f>'1.Scenario Diets'!P61</f>
        <v>0.45</v>
      </c>
      <c r="L41" s="104">
        <f>'1.Scenario Diets'!R61</f>
        <v>0.87</v>
      </c>
      <c r="M41" s="81">
        <f t="shared" si="2"/>
        <v>0.39150000000000001</v>
      </c>
      <c r="N41" s="51">
        <f>'1.Scenario Diets'!T61</f>
        <v>0.6</v>
      </c>
      <c r="O41" s="104">
        <f>'1.Scenario Diets'!V61</f>
        <v>0.37</v>
      </c>
      <c r="P41" s="81">
        <f t="shared" si="3"/>
        <v>0.222</v>
      </c>
      <c r="Q41" s="51">
        <f>'1.Scenario Diets'!X61</f>
        <v>0.3</v>
      </c>
      <c r="R41" s="104">
        <f>'1.Scenario Diets'!Z61</f>
        <v>1</v>
      </c>
      <c r="S41" s="81">
        <f t="shared" si="4"/>
        <v>0.3</v>
      </c>
      <c r="T41" s="1"/>
      <c r="U41" s="1"/>
      <c r="V41" s="1"/>
      <c r="W41" s="1"/>
      <c r="X41" s="1"/>
      <c r="Y41" s="1"/>
      <c r="Z41" s="1"/>
      <c r="AA41" s="1"/>
      <c r="AB41" s="1"/>
      <c r="AC41" s="1"/>
      <c r="AD41" s="1"/>
      <c r="AE41" s="1"/>
      <c r="AF41" s="1"/>
      <c r="AG41" s="1"/>
      <c r="AH41" s="1"/>
      <c r="AI41" s="1"/>
      <c r="AJ41" s="1"/>
      <c r="AK41" s="1"/>
      <c r="AL41" s="1"/>
    </row>
    <row r="42" spans="1:38" ht="15" thickBot="1" x14ac:dyDescent="0.4">
      <c r="A42">
        <v>38</v>
      </c>
      <c r="B42" t="s">
        <v>513</v>
      </c>
      <c r="C42" s="1" t="s">
        <v>513</v>
      </c>
      <c r="D42" s="1" t="str">
        <f>'2.Product Database'!D41</f>
        <v>Plums and sloes</v>
      </c>
      <c r="E42" s="51">
        <f>'1.Scenario Diets'!G62</f>
        <v>0.8</v>
      </c>
      <c r="F42" s="104">
        <f>'1.Scenario Diets'!J62</f>
        <v>0.98</v>
      </c>
      <c r="G42" s="81">
        <f t="shared" si="0"/>
        <v>0.78400000000000003</v>
      </c>
      <c r="H42" s="51">
        <f>'1.Scenario Diets'!L62</f>
        <v>1.6</v>
      </c>
      <c r="I42" s="104">
        <f>'1.Scenario Diets'!N62</f>
        <v>0.78</v>
      </c>
      <c r="J42" s="81">
        <f t="shared" si="1"/>
        <v>1.2480000000000002</v>
      </c>
      <c r="K42" s="51">
        <f>'1.Scenario Diets'!P62</f>
        <v>1.2</v>
      </c>
      <c r="L42" s="104">
        <f>'1.Scenario Diets'!R62</f>
        <v>0.99</v>
      </c>
      <c r="M42" s="81">
        <f t="shared" si="2"/>
        <v>1.1879999999999999</v>
      </c>
      <c r="N42" s="51">
        <f>'1.Scenario Diets'!T62</f>
        <v>1.6</v>
      </c>
      <c r="O42" s="104">
        <f>'1.Scenario Diets'!V62</f>
        <v>0.57999999999999996</v>
      </c>
      <c r="P42" s="81">
        <f t="shared" si="3"/>
        <v>0.92799999999999994</v>
      </c>
      <c r="Q42" s="51">
        <f>'1.Scenario Diets'!X62</f>
        <v>0.8</v>
      </c>
      <c r="R42" s="104">
        <f>'1.Scenario Diets'!Z62</f>
        <v>1</v>
      </c>
      <c r="S42" s="81">
        <f t="shared" si="4"/>
        <v>0.8</v>
      </c>
      <c r="T42" s="1"/>
      <c r="U42" s="1"/>
      <c r="V42" s="1"/>
      <c r="W42" s="1"/>
      <c r="X42" s="1"/>
      <c r="Y42" s="1"/>
      <c r="Z42" s="1"/>
      <c r="AA42" s="1"/>
      <c r="AB42" s="1"/>
      <c r="AC42" s="1"/>
      <c r="AD42" s="1"/>
      <c r="AE42" s="1"/>
      <c r="AF42" s="1"/>
      <c r="AG42" s="1"/>
      <c r="AH42" s="1"/>
      <c r="AI42" s="1"/>
      <c r="AJ42" s="1"/>
      <c r="AK42" s="1"/>
      <c r="AL42" s="1"/>
    </row>
    <row r="43" spans="1:38" ht="15" thickBot="1" x14ac:dyDescent="0.4">
      <c r="A43">
        <v>39</v>
      </c>
      <c r="B43" t="s">
        <v>513</v>
      </c>
      <c r="C43" s="1" t="s">
        <v>513</v>
      </c>
      <c r="D43" s="1" t="str">
        <f>'2.Product Database'!D42</f>
        <v>Plums dried</v>
      </c>
      <c r="E43" s="51">
        <f>'1.Scenario Diets'!G63</f>
        <v>0.3</v>
      </c>
      <c r="F43" s="104">
        <f>'1.Scenario Diets'!J63</f>
        <v>0.85</v>
      </c>
      <c r="G43" s="81">
        <f t="shared" si="0"/>
        <v>0.255</v>
      </c>
      <c r="H43" s="51">
        <f>'1.Scenario Diets'!L63</f>
        <v>0.6</v>
      </c>
      <c r="I43" s="104">
        <f>'1.Scenario Diets'!N63</f>
        <v>0.65</v>
      </c>
      <c r="J43" s="81">
        <f t="shared" si="1"/>
        <v>0.39</v>
      </c>
      <c r="K43" s="51">
        <f>'1.Scenario Diets'!P63</f>
        <v>0.45</v>
      </c>
      <c r="L43" s="104">
        <f>'1.Scenario Diets'!R63</f>
        <v>0.95</v>
      </c>
      <c r="M43" s="81">
        <f t="shared" si="2"/>
        <v>0.42749999999999999</v>
      </c>
      <c r="N43" s="51">
        <f>'1.Scenario Diets'!T63</f>
        <v>0.6</v>
      </c>
      <c r="O43" s="104">
        <f>'1.Scenario Diets'!V63</f>
        <v>0.45</v>
      </c>
      <c r="P43" s="81">
        <f t="shared" si="3"/>
        <v>0.27</v>
      </c>
      <c r="Q43" s="51">
        <f>'1.Scenario Diets'!X63</f>
        <v>0.3</v>
      </c>
      <c r="R43" s="104">
        <f>'1.Scenario Diets'!Z63</f>
        <v>1</v>
      </c>
      <c r="S43" s="81">
        <f t="shared" si="4"/>
        <v>0.3</v>
      </c>
      <c r="T43" s="1"/>
      <c r="U43" s="1"/>
      <c r="V43" s="1"/>
      <c r="W43" s="1"/>
      <c r="X43" s="1"/>
      <c r="Y43" s="1"/>
      <c r="Z43" s="1"/>
      <c r="AA43" s="1"/>
      <c r="AB43" s="1"/>
      <c r="AC43" s="1"/>
      <c r="AD43" s="1"/>
      <c r="AE43" s="1"/>
      <c r="AF43" s="1"/>
      <c r="AG43" s="1"/>
      <c r="AH43" s="1"/>
      <c r="AI43" s="1"/>
      <c r="AJ43" s="1"/>
      <c r="AK43" s="1"/>
      <c r="AL43" s="1"/>
    </row>
    <row r="44" spans="1:38" ht="15" thickBot="1" x14ac:dyDescent="0.4">
      <c r="A44">
        <v>40</v>
      </c>
      <c r="B44" t="s">
        <v>513</v>
      </c>
      <c r="C44" s="1" t="s">
        <v>513</v>
      </c>
      <c r="D44" s="1" t="str">
        <f>'2.Product Database'!D43</f>
        <v>Strawberries</v>
      </c>
      <c r="E44" s="51">
        <f>'1.Scenario Diets'!G64</f>
        <v>4.9000000000000004</v>
      </c>
      <c r="F44" s="104">
        <f>'1.Scenario Diets'!J64</f>
        <v>0.28999999999999998</v>
      </c>
      <c r="G44" s="81">
        <f t="shared" si="0"/>
        <v>1.421</v>
      </c>
      <c r="H44" s="51">
        <f>'1.Scenario Diets'!L64</f>
        <v>9.8000000000000007</v>
      </c>
      <c r="I44" s="104">
        <f>'1.Scenario Diets'!N64</f>
        <v>0.09</v>
      </c>
      <c r="J44" s="81">
        <f t="shared" si="1"/>
        <v>0.88200000000000001</v>
      </c>
      <c r="K44" s="51">
        <f>'1.Scenario Diets'!P64</f>
        <v>7.35</v>
      </c>
      <c r="L44" s="104">
        <f>'1.Scenario Diets'!R64</f>
        <v>0.39</v>
      </c>
      <c r="M44" s="81">
        <f t="shared" si="2"/>
        <v>2.8664999999999998</v>
      </c>
      <c r="N44" s="51">
        <f>'1.Scenario Diets'!T64</f>
        <v>9.8000000000000007</v>
      </c>
      <c r="O44" s="104">
        <f>'1.Scenario Diets'!V64</f>
        <v>0</v>
      </c>
      <c r="P44" s="81">
        <f t="shared" si="3"/>
        <v>0</v>
      </c>
      <c r="Q44" s="51">
        <f>'1.Scenario Diets'!X64</f>
        <v>4.9000000000000004</v>
      </c>
      <c r="R44" s="104">
        <f>'1.Scenario Diets'!Z64</f>
        <v>0.49</v>
      </c>
      <c r="S44" s="81">
        <f t="shared" si="4"/>
        <v>2.4010000000000002</v>
      </c>
      <c r="T44" s="1"/>
      <c r="U44" s="1"/>
      <c r="V44" s="1"/>
      <c r="W44" s="1"/>
      <c r="X44" s="1"/>
      <c r="Y44" s="1"/>
      <c r="Z44" s="1"/>
      <c r="AA44" s="1"/>
      <c r="AB44" s="1"/>
      <c r="AC44" s="1"/>
      <c r="AD44" s="1"/>
      <c r="AE44" s="1"/>
      <c r="AF44" s="1"/>
      <c r="AG44" s="1"/>
      <c r="AH44" s="1"/>
      <c r="AI44" s="1"/>
      <c r="AJ44" s="1"/>
      <c r="AK44" s="1"/>
      <c r="AL44" s="1"/>
    </row>
    <row r="45" spans="1:38" ht="15" thickBot="1" x14ac:dyDescent="0.4">
      <c r="A45">
        <v>41</v>
      </c>
      <c r="B45" t="s">
        <v>513</v>
      </c>
      <c r="C45" s="1" t="s">
        <v>513</v>
      </c>
      <c r="D45" s="1" t="str">
        <f>'2.Product Database'!D44</f>
        <v>Raspberries</v>
      </c>
      <c r="E45" s="51">
        <f>'1.Scenario Diets'!G65</f>
        <v>0.5</v>
      </c>
      <c r="F45" s="104">
        <f>'1.Scenario Diets'!J65</f>
        <v>0.85</v>
      </c>
      <c r="G45" s="81">
        <f t="shared" si="0"/>
        <v>0.42499999999999999</v>
      </c>
      <c r="H45" s="51">
        <f>'1.Scenario Diets'!L65</f>
        <v>1</v>
      </c>
      <c r="I45" s="104">
        <f>'1.Scenario Diets'!N65</f>
        <v>0.65</v>
      </c>
      <c r="J45" s="81">
        <f t="shared" si="1"/>
        <v>0.65</v>
      </c>
      <c r="K45" s="51">
        <f>'1.Scenario Diets'!P65</f>
        <v>0.75</v>
      </c>
      <c r="L45" s="104">
        <f>'1.Scenario Diets'!R65</f>
        <v>0.95</v>
      </c>
      <c r="M45" s="81">
        <f t="shared" si="2"/>
        <v>0.71249999999999991</v>
      </c>
      <c r="N45" s="51">
        <f>'1.Scenario Diets'!T65</f>
        <v>10</v>
      </c>
      <c r="O45" s="104">
        <f>'1.Scenario Diets'!V65</f>
        <v>0.45</v>
      </c>
      <c r="P45" s="81">
        <f t="shared" si="3"/>
        <v>4.5</v>
      </c>
      <c r="Q45" s="51">
        <f>'1.Scenario Diets'!X65</f>
        <v>0.5</v>
      </c>
      <c r="R45" s="104">
        <f>'1.Scenario Diets'!Z65</f>
        <v>1</v>
      </c>
      <c r="S45" s="81">
        <f t="shared" si="4"/>
        <v>0.5</v>
      </c>
      <c r="T45" s="1"/>
      <c r="U45" s="1"/>
      <c r="V45" s="1"/>
      <c r="W45" s="1"/>
      <c r="X45" s="1"/>
      <c r="Y45" s="1"/>
      <c r="Z45" s="1"/>
      <c r="AA45" s="1"/>
      <c r="AB45" s="1"/>
      <c r="AC45" s="1"/>
      <c r="AD45" s="1"/>
      <c r="AE45" s="1"/>
      <c r="AF45" s="1"/>
      <c r="AG45" s="1"/>
      <c r="AH45" s="1"/>
      <c r="AI45" s="1"/>
      <c r="AJ45" s="1"/>
      <c r="AK45" s="1"/>
      <c r="AL45" s="1"/>
    </row>
    <row r="46" spans="1:38" ht="15" thickBot="1" x14ac:dyDescent="0.4">
      <c r="A46">
        <v>42</v>
      </c>
      <c r="B46" t="s">
        <v>513</v>
      </c>
      <c r="C46" s="1" t="s">
        <v>513</v>
      </c>
      <c r="D46" s="1" t="str">
        <f>'2.Product Database'!D45</f>
        <v>Gooseberries</v>
      </c>
      <c r="E46" s="51">
        <f>'1.Scenario Diets'!G66</f>
        <v>0</v>
      </c>
      <c r="F46" s="104">
        <f>'1.Scenario Diets'!J66</f>
        <v>0.85</v>
      </c>
      <c r="G46" s="81">
        <f t="shared" si="0"/>
        <v>0</v>
      </c>
      <c r="H46" s="51">
        <f>'1.Scenario Diets'!L66</f>
        <v>0</v>
      </c>
      <c r="I46" s="104">
        <f>'1.Scenario Diets'!N66</f>
        <v>0.65</v>
      </c>
      <c r="J46" s="81">
        <f t="shared" si="1"/>
        <v>0</v>
      </c>
      <c r="K46" s="51">
        <f>'1.Scenario Diets'!P66</f>
        <v>0</v>
      </c>
      <c r="L46" s="104">
        <f>'1.Scenario Diets'!R66</f>
        <v>0.95</v>
      </c>
      <c r="M46" s="81">
        <f t="shared" si="2"/>
        <v>0</v>
      </c>
      <c r="N46" s="51">
        <f>'1.Scenario Diets'!T66</f>
        <v>10</v>
      </c>
      <c r="O46" s="104">
        <f>'1.Scenario Diets'!V66</f>
        <v>0.45</v>
      </c>
      <c r="P46" s="81">
        <f t="shared" si="3"/>
        <v>4.5</v>
      </c>
      <c r="Q46" s="51">
        <f>'1.Scenario Diets'!X66</f>
        <v>0</v>
      </c>
      <c r="R46" s="104">
        <f>'1.Scenario Diets'!Z66</f>
        <v>1</v>
      </c>
      <c r="S46" s="81">
        <f t="shared" si="4"/>
        <v>0</v>
      </c>
      <c r="T46" s="1"/>
      <c r="U46" s="1"/>
      <c r="V46" s="1"/>
      <c r="W46" s="1"/>
      <c r="X46" s="1"/>
      <c r="Y46" s="1"/>
      <c r="Z46" s="1"/>
      <c r="AA46" s="1"/>
      <c r="AB46" s="1"/>
      <c r="AC46" s="1"/>
      <c r="AD46" s="1"/>
      <c r="AE46" s="1"/>
      <c r="AF46" s="1"/>
      <c r="AG46" s="1"/>
      <c r="AH46" s="1"/>
      <c r="AI46" s="1"/>
      <c r="AJ46" s="1"/>
      <c r="AK46" s="1"/>
      <c r="AL46" s="1"/>
    </row>
    <row r="47" spans="1:38" ht="15" thickBot="1" x14ac:dyDescent="0.4">
      <c r="A47">
        <v>43</v>
      </c>
      <c r="B47" t="s">
        <v>513</v>
      </c>
      <c r="C47" s="1" t="s">
        <v>513</v>
      </c>
      <c r="D47" s="1" t="str">
        <f>'2.Product Database'!D46</f>
        <v>Currants</v>
      </c>
      <c r="E47" s="51">
        <f>'1.Scenario Diets'!G67</f>
        <v>0</v>
      </c>
      <c r="F47" s="104">
        <f>'1.Scenario Diets'!J67</f>
        <v>0.85</v>
      </c>
      <c r="G47" s="81">
        <f t="shared" si="0"/>
        <v>0</v>
      </c>
      <c r="H47" s="51">
        <f>'1.Scenario Diets'!L67</f>
        <v>0</v>
      </c>
      <c r="I47" s="104">
        <f>'1.Scenario Diets'!N67</f>
        <v>0.65</v>
      </c>
      <c r="J47" s="81">
        <f t="shared" si="1"/>
        <v>0</v>
      </c>
      <c r="K47" s="51">
        <f>'1.Scenario Diets'!P67</f>
        <v>0</v>
      </c>
      <c r="L47" s="104">
        <f>'1.Scenario Diets'!R67</f>
        <v>0.95</v>
      </c>
      <c r="M47" s="81">
        <f t="shared" si="2"/>
        <v>0</v>
      </c>
      <c r="N47" s="51">
        <f>'1.Scenario Diets'!T67</f>
        <v>10</v>
      </c>
      <c r="O47" s="104">
        <f>'1.Scenario Diets'!V67</f>
        <v>0.45</v>
      </c>
      <c r="P47" s="81">
        <f t="shared" si="3"/>
        <v>4.5</v>
      </c>
      <c r="Q47" s="51">
        <f>'1.Scenario Diets'!X67</f>
        <v>0</v>
      </c>
      <c r="R47" s="104">
        <f>'1.Scenario Diets'!Z67</f>
        <v>1</v>
      </c>
      <c r="S47" s="81">
        <f t="shared" si="4"/>
        <v>0</v>
      </c>
      <c r="T47" s="1"/>
      <c r="U47" s="1"/>
      <c r="V47" s="1"/>
      <c r="W47" s="1"/>
      <c r="X47" s="1"/>
      <c r="Y47" s="1"/>
      <c r="Z47" s="1"/>
      <c r="AA47" s="1"/>
      <c r="AB47" s="1"/>
      <c r="AC47" s="1"/>
      <c r="AD47" s="1"/>
      <c r="AE47" s="1"/>
      <c r="AF47" s="1"/>
      <c r="AG47" s="1"/>
      <c r="AH47" s="1"/>
      <c r="AI47" s="1"/>
      <c r="AJ47" s="1"/>
      <c r="AK47" s="1"/>
      <c r="AL47" s="1"/>
    </row>
    <row r="48" spans="1:38" ht="15" thickBot="1" x14ac:dyDescent="0.4">
      <c r="A48">
        <v>44</v>
      </c>
      <c r="B48" t="s">
        <v>513</v>
      </c>
      <c r="C48" s="1" t="s">
        <v>513</v>
      </c>
      <c r="D48" s="1" t="str">
        <f>'2.Product Database'!D47</f>
        <v>Blueberries</v>
      </c>
      <c r="E48" s="51">
        <f>'1.Scenario Diets'!G68</f>
        <v>0</v>
      </c>
      <c r="F48" s="104">
        <f>'1.Scenario Diets'!J68</f>
        <v>0.93</v>
      </c>
      <c r="G48" s="81">
        <f t="shared" si="0"/>
        <v>0</v>
      </c>
      <c r="H48" s="51">
        <f>'1.Scenario Diets'!L68</f>
        <v>0</v>
      </c>
      <c r="I48" s="104">
        <f>'1.Scenario Diets'!N68</f>
        <v>0.73</v>
      </c>
      <c r="J48" s="81">
        <f t="shared" si="1"/>
        <v>0</v>
      </c>
      <c r="K48" s="51">
        <f>'1.Scenario Diets'!P68</f>
        <v>0</v>
      </c>
      <c r="L48" s="104">
        <f>'1.Scenario Diets'!R68</f>
        <v>0.99</v>
      </c>
      <c r="M48" s="81">
        <f t="shared" si="2"/>
        <v>0</v>
      </c>
      <c r="N48" s="51">
        <f>'1.Scenario Diets'!T68</f>
        <v>10</v>
      </c>
      <c r="O48" s="104">
        <f>'1.Scenario Diets'!V68</f>
        <v>0.53</v>
      </c>
      <c r="P48" s="81">
        <f t="shared" si="3"/>
        <v>5.3000000000000007</v>
      </c>
      <c r="Q48" s="51">
        <f>'1.Scenario Diets'!X68</f>
        <v>0</v>
      </c>
      <c r="R48" s="104">
        <f>'1.Scenario Diets'!Z68</f>
        <v>1</v>
      </c>
      <c r="S48" s="81">
        <f t="shared" si="4"/>
        <v>0</v>
      </c>
      <c r="T48" s="1"/>
      <c r="U48" s="1"/>
      <c r="V48" s="1"/>
      <c r="W48" s="1"/>
      <c r="X48" s="1"/>
      <c r="Y48" s="1"/>
      <c r="Z48" s="1"/>
      <c r="AA48" s="1"/>
      <c r="AB48" s="1"/>
      <c r="AC48" s="1"/>
      <c r="AD48" s="1"/>
      <c r="AE48" s="1"/>
      <c r="AF48" s="1"/>
      <c r="AG48" s="1"/>
      <c r="AH48" s="1"/>
      <c r="AI48" s="1"/>
      <c r="AJ48" s="1"/>
      <c r="AK48" s="1"/>
      <c r="AL48" s="1"/>
    </row>
    <row r="49" spans="1:38" ht="15" thickBot="1" x14ac:dyDescent="0.4">
      <c r="A49">
        <v>45</v>
      </c>
      <c r="B49" t="s">
        <v>513</v>
      </c>
      <c r="C49" s="1" t="s">
        <v>513</v>
      </c>
      <c r="D49" s="1" t="str">
        <f>'2.Product Database'!D48</f>
        <v>Oranges</v>
      </c>
      <c r="E49" s="41">
        <f>'1.Scenario Diets'!G71</f>
        <v>13.9</v>
      </c>
      <c r="F49" s="105">
        <f>'1.Scenario Diets'!J71</f>
        <v>1</v>
      </c>
      <c r="G49" s="81">
        <f t="shared" si="0"/>
        <v>13.9</v>
      </c>
      <c r="H49" s="41">
        <f>'1.Scenario Diets'!L71</f>
        <v>6.95</v>
      </c>
      <c r="I49" s="105">
        <f>'1.Scenario Diets'!N71</f>
        <v>1</v>
      </c>
      <c r="J49" s="81">
        <f t="shared" si="1"/>
        <v>6.95</v>
      </c>
      <c r="K49" s="41">
        <f>'1.Scenario Diets'!P71</f>
        <v>20.85</v>
      </c>
      <c r="L49" s="105">
        <f>'1.Scenario Diets'!R71</f>
        <v>1</v>
      </c>
      <c r="M49" s="81">
        <f t="shared" si="2"/>
        <v>20.85</v>
      </c>
      <c r="N49" s="41">
        <f>'1.Scenario Diets'!T71</f>
        <v>6.95</v>
      </c>
      <c r="O49" s="105">
        <f>'1.Scenario Diets'!V71</f>
        <v>1</v>
      </c>
      <c r="P49" s="81">
        <f t="shared" si="3"/>
        <v>6.95</v>
      </c>
      <c r="Q49" s="41">
        <f>'1.Scenario Diets'!X71</f>
        <v>13.9</v>
      </c>
      <c r="R49" s="105">
        <f>'1.Scenario Diets'!Z71</f>
        <v>1</v>
      </c>
      <c r="S49" s="81">
        <f t="shared" si="4"/>
        <v>13.9</v>
      </c>
      <c r="T49" s="1"/>
      <c r="U49" s="1"/>
      <c r="V49" s="1"/>
      <c r="W49" s="1"/>
      <c r="X49" s="1"/>
      <c r="Y49" s="1"/>
      <c r="Z49" s="1"/>
      <c r="AA49" s="1"/>
      <c r="AB49" s="1"/>
      <c r="AC49" s="1"/>
      <c r="AD49" s="1"/>
      <c r="AE49" s="1"/>
      <c r="AF49" s="1"/>
      <c r="AG49" s="1"/>
      <c r="AH49" s="1"/>
      <c r="AI49" s="1"/>
      <c r="AJ49" s="1"/>
      <c r="AK49" s="1"/>
      <c r="AL49" s="1"/>
    </row>
    <row r="50" spans="1:38" ht="15" thickBot="1" x14ac:dyDescent="0.4">
      <c r="A50">
        <v>46</v>
      </c>
      <c r="B50" t="s">
        <v>513</v>
      </c>
      <c r="C50" s="1" t="s">
        <v>513</v>
      </c>
      <c r="D50" s="1" t="str">
        <f>'2.Product Database'!D49</f>
        <v>Orange juice</v>
      </c>
      <c r="E50" s="41">
        <f>'1.Scenario Diets'!G72</f>
        <v>8.1</v>
      </c>
      <c r="F50" s="105">
        <f>'1.Scenario Diets'!J72</f>
        <v>1</v>
      </c>
      <c r="G50" s="81">
        <f t="shared" si="0"/>
        <v>8.1</v>
      </c>
      <c r="H50" s="41">
        <f>'1.Scenario Diets'!L72</f>
        <v>4.05</v>
      </c>
      <c r="I50" s="105">
        <f>'1.Scenario Diets'!N72</f>
        <v>1</v>
      </c>
      <c r="J50" s="81">
        <f t="shared" si="1"/>
        <v>4.05</v>
      </c>
      <c r="K50" s="41">
        <f>'1.Scenario Diets'!P72</f>
        <v>12.15</v>
      </c>
      <c r="L50" s="105">
        <f>'1.Scenario Diets'!R72</f>
        <v>1</v>
      </c>
      <c r="M50" s="81">
        <f t="shared" si="2"/>
        <v>12.15</v>
      </c>
      <c r="N50" s="41">
        <f>'1.Scenario Diets'!T72</f>
        <v>4.05</v>
      </c>
      <c r="O50" s="105">
        <f>'1.Scenario Diets'!V72</f>
        <v>1</v>
      </c>
      <c r="P50" s="81">
        <f t="shared" si="3"/>
        <v>4.05</v>
      </c>
      <c r="Q50" s="41">
        <f>'1.Scenario Diets'!X72</f>
        <v>8.1</v>
      </c>
      <c r="R50" s="105">
        <f>'1.Scenario Diets'!Z72</f>
        <v>1</v>
      </c>
      <c r="S50" s="81">
        <f t="shared" si="4"/>
        <v>8.1</v>
      </c>
      <c r="T50" s="1"/>
      <c r="U50" s="1"/>
      <c r="V50" s="1"/>
      <c r="W50" s="1"/>
      <c r="X50" s="1"/>
      <c r="Y50" s="1"/>
      <c r="Z50" s="1"/>
      <c r="AA50" s="1"/>
      <c r="AB50" s="1"/>
      <c r="AC50" s="1"/>
      <c r="AD50" s="1"/>
      <c r="AE50" s="1"/>
      <c r="AF50" s="1"/>
      <c r="AG50" s="1"/>
      <c r="AH50" s="1"/>
      <c r="AI50" s="1"/>
      <c r="AJ50" s="1"/>
      <c r="AK50" s="1"/>
      <c r="AL50" s="1"/>
    </row>
    <row r="51" spans="1:38" ht="15" thickBot="1" x14ac:dyDescent="0.4">
      <c r="A51">
        <v>47</v>
      </c>
      <c r="B51" t="s">
        <v>513</v>
      </c>
      <c r="C51" s="1" t="s">
        <v>513</v>
      </c>
      <c r="D51" s="1" t="str">
        <f>'2.Product Database'!D50</f>
        <v>Orange juice concentrate</v>
      </c>
      <c r="E51" s="41">
        <f>'1.Scenario Diets'!G73</f>
        <v>3</v>
      </c>
      <c r="F51" s="105">
        <f>'1.Scenario Diets'!J73</f>
        <v>1</v>
      </c>
      <c r="G51" s="81">
        <f t="shared" si="0"/>
        <v>3</v>
      </c>
      <c r="H51" s="41">
        <f>'1.Scenario Diets'!L73</f>
        <v>1.5</v>
      </c>
      <c r="I51" s="105">
        <f>'1.Scenario Diets'!N73</f>
        <v>1</v>
      </c>
      <c r="J51" s="81">
        <f t="shared" si="1"/>
        <v>1.5</v>
      </c>
      <c r="K51" s="41">
        <f>'1.Scenario Diets'!P73</f>
        <v>4.5</v>
      </c>
      <c r="L51" s="105">
        <f>'1.Scenario Diets'!R73</f>
        <v>1</v>
      </c>
      <c r="M51" s="81">
        <f t="shared" si="2"/>
        <v>4.5</v>
      </c>
      <c r="N51" s="41">
        <f>'1.Scenario Diets'!T73</f>
        <v>1.5</v>
      </c>
      <c r="O51" s="105">
        <f>'1.Scenario Diets'!V73</f>
        <v>1</v>
      </c>
      <c r="P51" s="81">
        <f t="shared" si="3"/>
        <v>1.5</v>
      </c>
      <c r="Q51" s="41">
        <f>'1.Scenario Diets'!X73</f>
        <v>3</v>
      </c>
      <c r="R51" s="105">
        <f>'1.Scenario Diets'!Z73</f>
        <v>1</v>
      </c>
      <c r="S51" s="81">
        <f t="shared" si="4"/>
        <v>3</v>
      </c>
      <c r="T51" s="1"/>
      <c r="U51" s="1"/>
      <c r="V51" s="1"/>
      <c r="W51" s="1"/>
      <c r="X51" s="1"/>
      <c r="Y51" s="1"/>
      <c r="Z51" s="1"/>
      <c r="AA51" s="1"/>
      <c r="AB51" s="1"/>
      <c r="AC51" s="1"/>
      <c r="AD51" s="1"/>
      <c r="AE51" s="1"/>
      <c r="AF51" s="1"/>
      <c r="AG51" s="1"/>
      <c r="AH51" s="1"/>
      <c r="AI51" s="1"/>
      <c r="AJ51" s="1"/>
      <c r="AK51" s="1"/>
      <c r="AL51" s="1"/>
    </row>
    <row r="52" spans="1:38" ht="15" thickBot="1" x14ac:dyDescent="0.4">
      <c r="A52">
        <v>48</v>
      </c>
      <c r="B52" t="s">
        <v>513</v>
      </c>
      <c r="C52" s="1" t="s">
        <v>513</v>
      </c>
      <c r="D52" s="1" t="str">
        <f>'2.Product Database'!D51</f>
        <v>Tangerines</v>
      </c>
      <c r="E52" s="41">
        <f>'1.Scenario Diets'!G74</f>
        <v>11.2</v>
      </c>
      <c r="F52" s="105">
        <f>'1.Scenario Diets'!J74</f>
        <v>1</v>
      </c>
      <c r="G52" s="81">
        <f t="shared" si="0"/>
        <v>11.2</v>
      </c>
      <c r="H52" s="41">
        <f>'1.Scenario Diets'!L74</f>
        <v>5.6</v>
      </c>
      <c r="I52" s="105">
        <f>'1.Scenario Diets'!N74</f>
        <v>1</v>
      </c>
      <c r="J52" s="81">
        <f t="shared" si="1"/>
        <v>5.6</v>
      </c>
      <c r="K52" s="41">
        <f>'1.Scenario Diets'!P74</f>
        <v>16.8</v>
      </c>
      <c r="L52" s="105">
        <f>'1.Scenario Diets'!R74</f>
        <v>1</v>
      </c>
      <c r="M52" s="81">
        <f t="shared" si="2"/>
        <v>16.8</v>
      </c>
      <c r="N52" s="41">
        <f>'1.Scenario Diets'!T74</f>
        <v>5.6</v>
      </c>
      <c r="O52" s="105">
        <f>'1.Scenario Diets'!V74</f>
        <v>1</v>
      </c>
      <c r="P52" s="81">
        <f t="shared" si="3"/>
        <v>5.6</v>
      </c>
      <c r="Q52" s="41">
        <f>'1.Scenario Diets'!X74</f>
        <v>11.2</v>
      </c>
      <c r="R52" s="105">
        <f>'1.Scenario Diets'!Z74</f>
        <v>1</v>
      </c>
      <c r="S52" s="81">
        <f t="shared" si="4"/>
        <v>11.2</v>
      </c>
      <c r="T52" s="1"/>
      <c r="U52" s="1"/>
      <c r="V52" s="1"/>
      <c r="W52" s="1"/>
      <c r="X52" s="1"/>
      <c r="Y52" s="1"/>
      <c r="Z52" s="1"/>
      <c r="AA52" s="1"/>
      <c r="AB52" s="1"/>
      <c r="AC52" s="1"/>
      <c r="AD52" s="1"/>
      <c r="AE52" s="1"/>
      <c r="AF52" s="1"/>
      <c r="AG52" s="1"/>
      <c r="AH52" s="1"/>
      <c r="AI52" s="1"/>
      <c r="AJ52" s="1"/>
      <c r="AK52" s="1"/>
      <c r="AL52" s="1"/>
    </row>
    <row r="53" spans="1:38" ht="15" thickBot="1" x14ac:dyDescent="0.4">
      <c r="A53">
        <v>49</v>
      </c>
      <c r="B53" t="s">
        <v>513</v>
      </c>
      <c r="C53" s="1" t="s">
        <v>513</v>
      </c>
      <c r="D53" s="1" t="str">
        <f>'2.Product Database'!D52</f>
        <v>Lemons/limes</v>
      </c>
      <c r="E53" s="41">
        <f>'1.Scenario Diets'!G75</f>
        <v>6.7</v>
      </c>
      <c r="F53" s="105">
        <f>'1.Scenario Diets'!J75</f>
        <v>1</v>
      </c>
      <c r="G53" s="81">
        <f t="shared" si="0"/>
        <v>6.7</v>
      </c>
      <c r="H53" s="41">
        <f>'1.Scenario Diets'!L75</f>
        <v>3.35</v>
      </c>
      <c r="I53" s="105">
        <f>'1.Scenario Diets'!N75</f>
        <v>1</v>
      </c>
      <c r="J53" s="81">
        <f t="shared" si="1"/>
        <v>3.35</v>
      </c>
      <c r="K53" s="41">
        <f>'1.Scenario Diets'!P75</f>
        <v>10.050000000000001</v>
      </c>
      <c r="L53" s="105">
        <f>'1.Scenario Diets'!R75</f>
        <v>1</v>
      </c>
      <c r="M53" s="81">
        <f t="shared" si="2"/>
        <v>10.050000000000001</v>
      </c>
      <c r="N53" s="41">
        <f>'1.Scenario Diets'!T75</f>
        <v>3.35</v>
      </c>
      <c r="O53" s="105">
        <f>'1.Scenario Diets'!V75</f>
        <v>1</v>
      </c>
      <c r="P53" s="81">
        <f t="shared" si="3"/>
        <v>3.35</v>
      </c>
      <c r="Q53" s="41">
        <f>'1.Scenario Diets'!X75</f>
        <v>6.7</v>
      </c>
      <c r="R53" s="105">
        <f>'1.Scenario Diets'!Z75</f>
        <v>1</v>
      </c>
      <c r="S53" s="81">
        <f t="shared" si="4"/>
        <v>6.7</v>
      </c>
      <c r="T53" s="1"/>
      <c r="U53" s="1"/>
      <c r="V53" s="1"/>
      <c r="W53" s="1"/>
      <c r="X53" s="1"/>
      <c r="Y53" s="1"/>
      <c r="Z53" s="1"/>
      <c r="AA53" s="1"/>
      <c r="AB53" s="1"/>
      <c r="AC53" s="1"/>
      <c r="AD53" s="1"/>
      <c r="AE53" s="1"/>
      <c r="AF53" s="1"/>
      <c r="AG53" s="1"/>
      <c r="AH53" s="1"/>
      <c r="AI53" s="1"/>
      <c r="AJ53" s="1"/>
      <c r="AK53" s="1"/>
      <c r="AL53" s="1"/>
    </row>
    <row r="54" spans="1:38" ht="15" thickBot="1" x14ac:dyDescent="0.4">
      <c r="A54">
        <v>50</v>
      </c>
      <c r="B54" t="s">
        <v>513</v>
      </c>
      <c r="C54" s="1" t="s">
        <v>513</v>
      </c>
      <c r="D54" s="1" t="str">
        <f>'2.Product Database'!D53</f>
        <v>Grapefruit</v>
      </c>
      <c r="E54" s="41">
        <f>'1.Scenario Diets'!G76</f>
        <v>1.4</v>
      </c>
      <c r="F54" s="105">
        <f>'1.Scenario Diets'!J76</f>
        <v>1</v>
      </c>
      <c r="G54" s="81">
        <f t="shared" si="0"/>
        <v>1.4</v>
      </c>
      <c r="H54" s="41">
        <f>'1.Scenario Diets'!L76</f>
        <v>0.7</v>
      </c>
      <c r="I54" s="105">
        <f>'1.Scenario Diets'!N76</f>
        <v>1</v>
      </c>
      <c r="J54" s="81">
        <f t="shared" si="1"/>
        <v>0.7</v>
      </c>
      <c r="K54" s="41">
        <f>'1.Scenario Diets'!P76</f>
        <v>2.1</v>
      </c>
      <c r="L54" s="105">
        <f>'1.Scenario Diets'!R76</f>
        <v>1</v>
      </c>
      <c r="M54" s="81">
        <f t="shared" si="2"/>
        <v>2.1</v>
      </c>
      <c r="N54" s="41">
        <f>'1.Scenario Diets'!T76</f>
        <v>0.7</v>
      </c>
      <c r="O54" s="105">
        <f>'1.Scenario Diets'!V76</f>
        <v>1</v>
      </c>
      <c r="P54" s="81">
        <f t="shared" si="3"/>
        <v>0.7</v>
      </c>
      <c r="Q54" s="41">
        <f>'1.Scenario Diets'!X76</f>
        <v>1.4</v>
      </c>
      <c r="R54" s="105">
        <f>'1.Scenario Diets'!Z76</f>
        <v>1</v>
      </c>
      <c r="S54" s="81">
        <f t="shared" si="4"/>
        <v>1.4</v>
      </c>
      <c r="T54" s="1"/>
      <c r="U54" s="1"/>
      <c r="V54" s="1"/>
      <c r="W54" s="1"/>
      <c r="X54" s="1"/>
      <c r="Y54" s="1"/>
      <c r="Z54" s="1"/>
      <c r="AA54" s="1"/>
      <c r="AB54" s="1"/>
      <c r="AC54" s="1"/>
      <c r="AD54" s="1"/>
      <c r="AE54" s="1"/>
      <c r="AF54" s="1"/>
      <c r="AG54" s="1"/>
      <c r="AH54" s="1"/>
      <c r="AI54" s="1"/>
      <c r="AJ54" s="1"/>
      <c r="AK54" s="1"/>
      <c r="AL54" s="1"/>
    </row>
    <row r="55" spans="1:38" ht="15" thickBot="1" x14ac:dyDescent="0.4">
      <c r="A55">
        <v>51</v>
      </c>
      <c r="B55" t="s">
        <v>513</v>
      </c>
      <c r="C55" s="1" t="s">
        <v>513</v>
      </c>
      <c r="D55" s="1" t="str">
        <f>'2.Product Database'!D54</f>
        <v>Other Citrus</v>
      </c>
      <c r="E55" s="41">
        <f>'1.Scenario Diets'!G77</f>
        <v>1.5</v>
      </c>
      <c r="F55" s="105">
        <f>'1.Scenario Diets'!J77</f>
        <v>1</v>
      </c>
      <c r="G55" s="81">
        <f t="shared" si="0"/>
        <v>1.5</v>
      </c>
      <c r="H55" s="41">
        <f>'1.Scenario Diets'!L77</f>
        <v>0.75</v>
      </c>
      <c r="I55" s="105">
        <f>'1.Scenario Diets'!N77</f>
        <v>1</v>
      </c>
      <c r="J55" s="81">
        <f t="shared" si="1"/>
        <v>0.75</v>
      </c>
      <c r="K55" s="41">
        <f>'1.Scenario Diets'!P77</f>
        <v>2.25</v>
      </c>
      <c r="L55" s="105">
        <f>'1.Scenario Diets'!R77</f>
        <v>1</v>
      </c>
      <c r="M55" s="81">
        <f t="shared" si="2"/>
        <v>2.25</v>
      </c>
      <c r="N55" s="41">
        <f>'1.Scenario Diets'!T77</f>
        <v>0.75</v>
      </c>
      <c r="O55" s="105">
        <f>'1.Scenario Diets'!V77</f>
        <v>1</v>
      </c>
      <c r="P55" s="81">
        <f t="shared" si="3"/>
        <v>0.75</v>
      </c>
      <c r="Q55" s="41">
        <f>'1.Scenario Diets'!X77</f>
        <v>1.5</v>
      </c>
      <c r="R55" s="105">
        <f>'1.Scenario Diets'!Z77</f>
        <v>1</v>
      </c>
      <c r="S55" s="81">
        <f t="shared" si="4"/>
        <v>1.5</v>
      </c>
      <c r="T55" s="1"/>
      <c r="U55" s="1"/>
      <c r="V55" s="1"/>
      <c r="W55" s="1"/>
      <c r="X55" s="1"/>
      <c r="Y55" s="1"/>
      <c r="Z55" s="1"/>
      <c r="AA55" s="1"/>
      <c r="AB55" s="1"/>
      <c r="AC55" s="1"/>
      <c r="AD55" s="1"/>
      <c r="AE55" s="1"/>
      <c r="AF55" s="1"/>
      <c r="AG55" s="1"/>
      <c r="AH55" s="1"/>
      <c r="AI55" s="1"/>
      <c r="AJ55" s="1"/>
      <c r="AK55" s="1"/>
      <c r="AL55" s="1"/>
    </row>
    <row r="56" spans="1:38" ht="15" thickBot="1" x14ac:dyDescent="0.4">
      <c r="A56">
        <v>52</v>
      </c>
      <c r="B56" t="s">
        <v>513</v>
      </c>
      <c r="C56" s="1" t="s">
        <v>513</v>
      </c>
      <c r="D56" s="1" t="str">
        <f>'2.Product Database'!D55</f>
        <v>Bananas</v>
      </c>
      <c r="E56" s="41">
        <f>'1.Scenario Diets'!G78</f>
        <v>15.9</v>
      </c>
      <c r="F56" s="105">
        <f>'1.Scenario Diets'!J78</f>
        <v>1</v>
      </c>
      <c r="G56" s="81">
        <f t="shared" si="0"/>
        <v>15.9</v>
      </c>
      <c r="H56" s="41">
        <f>'1.Scenario Diets'!L78</f>
        <v>7.95</v>
      </c>
      <c r="I56" s="105">
        <f>'1.Scenario Diets'!N78</f>
        <v>1</v>
      </c>
      <c r="J56" s="81">
        <f t="shared" si="1"/>
        <v>7.95</v>
      </c>
      <c r="K56" s="41">
        <f>'1.Scenario Diets'!P78</f>
        <v>23.85</v>
      </c>
      <c r="L56" s="105">
        <f>'1.Scenario Diets'!R78</f>
        <v>1</v>
      </c>
      <c r="M56" s="81">
        <f t="shared" si="2"/>
        <v>23.85</v>
      </c>
      <c r="N56" s="41">
        <f>'1.Scenario Diets'!T78</f>
        <v>7.95</v>
      </c>
      <c r="O56" s="105">
        <f>'1.Scenario Diets'!V78</f>
        <v>1</v>
      </c>
      <c r="P56" s="81">
        <f t="shared" si="3"/>
        <v>7.95</v>
      </c>
      <c r="Q56" s="41">
        <f>'1.Scenario Diets'!X78</f>
        <v>15.9</v>
      </c>
      <c r="R56" s="105">
        <f>'1.Scenario Diets'!Z78</f>
        <v>1</v>
      </c>
      <c r="S56" s="81">
        <f t="shared" si="4"/>
        <v>15.9</v>
      </c>
      <c r="T56" s="1"/>
      <c r="U56" s="1"/>
      <c r="V56" s="1"/>
      <c r="W56" s="1"/>
      <c r="X56" s="1"/>
      <c r="Y56" s="1"/>
      <c r="Z56" s="1"/>
      <c r="AA56" s="1"/>
      <c r="AB56" s="1"/>
      <c r="AC56" s="1"/>
      <c r="AD56" s="1"/>
      <c r="AE56" s="1"/>
      <c r="AF56" s="1"/>
      <c r="AG56" s="1"/>
      <c r="AH56" s="1"/>
      <c r="AI56" s="1"/>
      <c r="AJ56" s="1"/>
      <c r="AK56" s="1"/>
      <c r="AL56" s="1"/>
    </row>
    <row r="57" spans="1:38" ht="15" thickBot="1" x14ac:dyDescent="0.4">
      <c r="A57">
        <v>53</v>
      </c>
      <c r="B57" t="s">
        <v>513</v>
      </c>
      <c r="C57" s="1" t="s">
        <v>513</v>
      </c>
      <c r="D57" s="1" t="str">
        <f>'2.Product Database'!D56</f>
        <v>Plantains</v>
      </c>
      <c r="E57" s="41">
        <f>'1.Scenario Diets'!G79</f>
        <v>0.1</v>
      </c>
      <c r="F57" s="105">
        <f>'1.Scenario Diets'!J79</f>
        <v>1</v>
      </c>
      <c r="G57" s="81">
        <f t="shared" si="0"/>
        <v>0.1</v>
      </c>
      <c r="H57" s="41">
        <f>'1.Scenario Diets'!L79</f>
        <v>0.05</v>
      </c>
      <c r="I57" s="105">
        <f>'1.Scenario Diets'!N79</f>
        <v>1</v>
      </c>
      <c r="J57" s="81">
        <f t="shared" si="1"/>
        <v>0.05</v>
      </c>
      <c r="K57" s="41">
        <f>'1.Scenario Diets'!P79</f>
        <v>0.15</v>
      </c>
      <c r="L57" s="105">
        <f>'1.Scenario Diets'!R79</f>
        <v>1</v>
      </c>
      <c r="M57" s="81">
        <f t="shared" si="2"/>
        <v>0.15</v>
      </c>
      <c r="N57" s="41">
        <f>'1.Scenario Diets'!T79</f>
        <v>0.05</v>
      </c>
      <c r="O57" s="105">
        <f>'1.Scenario Diets'!V79</f>
        <v>1</v>
      </c>
      <c r="P57" s="81">
        <f t="shared" si="3"/>
        <v>0.05</v>
      </c>
      <c r="Q57" s="41">
        <f>'1.Scenario Diets'!X79</f>
        <v>0.1</v>
      </c>
      <c r="R57" s="105">
        <f>'1.Scenario Diets'!Z79</f>
        <v>1</v>
      </c>
      <c r="S57" s="81">
        <f t="shared" si="4"/>
        <v>0.1</v>
      </c>
      <c r="T57" s="1"/>
      <c r="U57" s="1"/>
      <c r="V57" s="1"/>
      <c r="W57" s="1"/>
      <c r="X57" s="1"/>
      <c r="Y57" s="1"/>
      <c r="Z57" s="1"/>
      <c r="AA57" s="1"/>
      <c r="AB57" s="1"/>
      <c r="AC57" s="1"/>
      <c r="AD57" s="1"/>
      <c r="AE57" s="1"/>
      <c r="AF57" s="1"/>
      <c r="AG57" s="1"/>
      <c r="AH57" s="1"/>
      <c r="AI57" s="1"/>
      <c r="AJ57" s="1"/>
      <c r="AK57" s="1"/>
      <c r="AL57" s="1"/>
    </row>
    <row r="58" spans="1:38" ht="15" thickBot="1" x14ac:dyDescent="0.4">
      <c r="A58">
        <v>54</v>
      </c>
      <c r="B58" t="s">
        <v>513</v>
      </c>
      <c r="C58" s="1" t="s">
        <v>513</v>
      </c>
      <c r="D58" s="1" t="str">
        <f>'2.Product Database'!D57</f>
        <v>Pineapples</v>
      </c>
      <c r="E58" s="41">
        <f>'1.Scenario Diets'!G80</f>
        <v>3.2</v>
      </c>
      <c r="F58" s="105">
        <f>'1.Scenario Diets'!J80</f>
        <v>1</v>
      </c>
      <c r="G58" s="81">
        <f t="shared" si="0"/>
        <v>3.2</v>
      </c>
      <c r="H58" s="41">
        <f>'1.Scenario Diets'!L80</f>
        <v>1.6</v>
      </c>
      <c r="I58" s="105">
        <f>'1.Scenario Diets'!N80</f>
        <v>1</v>
      </c>
      <c r="J58" s="81">
        <f t="shared" si="1"/>
        <v>1.6</v>
      </c>
      <c r="K58" s="41">
        <f>'1.Scenario Diets'!P80</f>
        <v>4.8</v>
      </c>
      <c r="L58" s="105">
        <f>'1.Scenario Diets'!R80</f>
        <v>1</v>
      </c>
      <c r="M58" s="81">
        <f t="shared" si="2"/>
        <v>4.8</v>
      </c>
      <c r="N58" s="41">
        <f>'1.Scenario Diets'!T80</f>
        <v>1.6</v>
      </c>
      <c r="O58" s="105">
        <f>'1.Scenario Diets'!V80</f>
        <v>1</v>
      </c>
      <c r="P58" s="81">
        <f t="shared" si="3"/>
        <v>1.6</v>
      </c>
      <c r="Q58" s="41">
        <f>'1.Scenario Diets'!X80</f>
        <v>3.2</v>
      </c>
      <c r="R58" s="105">
        <f>'1.Scenario Diets'!Z80</f>
        <v>1</v>
      </c>
      <c r="S58" s="81">
        <f t="shared" si="4"/>
        <v>3.2</v>
      </c>
      <c r="T58" s="1"/>
      <c r="U58" s="1"/>
      <c r="V58" s="1"/>
      <c r="W58" s="1"/>
      <c r="X58" s="1"/>
      <c r="Y58" s="1"/>
      <c r="Z58" s="1"/>
      <c r="AA58" s="1"/>
      <c r="AB58" s="1"/>
      <c r="AC58" s="1"/>
      <c r="AD58" s="1"/>
      <c r="AE58" s="1"/>
      <c r="AF58" s="1"/>
      <c r="AG58" s="1"/>
      <c r="AH58" s="1"/>
      <c r="AI58" s="1"/>
      <c r="AJ58" s="1"/>
      <c r="AK58" s="1"/>
      <c r="AL58" s="1"/>
    </row>
    <row r="59" spans="1:38" ht="15" thickBot="1" x14ac:dyDescent="0.4">
      <c r="A59">
        <v>55</v>
      </c>
      <c r="B59" t="s">
        <v>513</v>
      </c>
      <c r="C59" s="1" t="s">
        <v>513</v>
      </c>
      <c r="D59" s="1" t="str">
        <f>'2.Product Database'!D58</f>
        <v>Dates</v>
      </c>
      <c r="E59" s="41">
        <f>'1.Scenario Diets'!G81</f>
        <v>0.9</v>
      </c>
      <c r="F59" s="105">
        <f>'1.Scenario Diets'!J81</f>
        <v>1</v>
      </c>
      <c r="G59" s="81">
        <f t="shared" si="0"/>
        <v>0.9</v>
      </c>
      <c r="H59" s="41">
        <f>'1.Scenario Diets'!L81</f>
        <v>0.45</v>
      </c>
      <c r="I59" s="105">
        <f>'1.Scenario Diets'!N81</f>
        <v>1</v>
      </c>
      <c r="J59" s="81">
        <f t="shared" si="1"/>
        <v>0.45</v>
      </c>
      <c r="K59" s="41">
        <f>'1.Scenario Diets'!P81</f>
        <v>1.35</v>
      </c>
      <c r="L59" s="105">
        <f>'1.Scenario Diets'!R81</f>
        <v>1</v>
      </c>
      <c r="M59" s="81">
        <f t="shared" si="2"/>
        <v>1.35</v>
      </c>
      <c r="N59" s="41">
        <f>'1.Scenario Diets'!T81</f>
        <v>0.45</v>
      </c>
      <c r="O59" s="105">
        <f>'1.Scenario Diets'!V81</f>
        <v>1</v>
      </c>
      <c r="P59" s="81">
        <f t="shared" si="3"/>
        <v>0.45</v>
      </c>
      <c r="Q59" s="41">
        <f>'1.Scenario Diets'!X81</f>
        <v>0.9</v>
      </c>
      <c r="R59" s="105">
        <f>'1.Scenario Diets'!Z81</f>
        <v>1</v>
      </c>
      <c r="S59" s="81">
        <f t="shared" si="4"/>
        <v>0.9</v>
      </c>
      <c r="T59" s="1"/>
      <c r="U59" s="1"/>
      <c r="V59" s="1"/>
      <c r="W59" s="1"/>
      <c r="X59" s="1"/>
      <c r="Y59" s="1"/>
      <c r="Z59" s="1"/>
      <c r="AA59" s="1"/>
      <c r="AB59" s="1"/>
      <c r="AC59" s="1"/>
      <c r="AD59" s="1"/>
      <c r="AE59" s="1"/>
      <c r="AF59" s="1"/>
      <c r="AG59" s="1"/>
      <c r="AH59" s="1"/>
      <c r="AI59" s="1"/>
      <c r="AJ59" s="1"/>
      <c r="AK59" s="1"/>
      <c r="AL59" s="1"/>
    </row>
    <row r="60" spans="1:38" ht="15" thickBot="1" x14ac:dyDescent="0.4">
      <c r="A60">
        <v>56</v>
      </c>
      <c r="B60" t="s">
        <v>513</v>
      </c>
      <c r="C60" s="1" t="s">
        <v>513</v>
      </c>
      <c r="D60" s="1" t="str">
        <f>'2.Product Database'!D59</f>
        <v>Grapes</v>
      </c>
      <c r="E60" s="41">
        <f>'1.Scenario Diets'!G82</f>
        <v>5.0999999999999996</v>
      </c>
      <c r="F60" s="105">
        <f>'1.Scenario Diets'!J82</f>
        <v>1</v>
      </c>
      <c r="G60" s="81">
        <f t="shared" si="0"/>
        <v>5.0999999999999996</v>
      </c>
      <c r="H60" s="41">
        <f>'1.Scenario Diets'!L82</f>
        <v>2.5499999999999998</v>
      </c>
      <c r="I60" s="105">
        <f>'1.Scenario Diets'!N82</f>
        <v>1</v>
      </c>
      <c r="J60" s="81">
        <f t="shared" si="1"/>
        <v>2.5499999999999998</v>
      </c>
      <c r="K60" s="41">
        <f>'1.Scenario Diets'!P82</f>
        <v>7.65</v>
      </c>
      <c r="L60" s="105">
        <f>'1.Scenario Diets'!R82</f>
        <v>1</v>
      </c>
      <c r="M60" s="81">
        <f t="shared" si="2"/>
        <v>7.65</v>
      </c>
      <c r="N60" s="41">
        <f>'1.Scenario Diets'!T82</f>
        <v>2.5499999999999998</v>
      </c>
      <c r="O60" s="105">
        <f>'1.Scenario Diets'!V82</f>
        <v>1</v>
      </c>
      <c r="P60" s="81">
        <f t="shared" si="3"/>
        <v>2.5499999999999998</v>
      </c>
      <c r="Q60" s="41">
        <f>'1.Scenario Diets'!X82</f>
        <v>5.0999999999999996</v>
      </c>
      <c r="R60" s="105">
        <f>'1.Scenario Diets'!Z82</f>
        <v>1</v>
      </c>
      <c r="S60" s="81">
        <f t="shared" si="4"/>
        <v>5.0999999999999996</v>
      </c>
      <c r="T60" s="1"/>
      <c r="U60" s="1"/>
      <c r="V60" s="1"/>
      <c r="W60" s="1"/>
      <c r="X60" s="1"/>
      <c r="Y60" s="1"/>
      <c r="Z60" s="1"/>
      <c r="AA60" s="1"/>
      <c r="AB60" s="1"/>
      <c r="AC60" s="1"/>
      <c r="AD60" s="1"/>
      <c r="AE60" s="1"/>
      <c r="AF60" s="1"/>
      <c r="AG60" s="1"/>
      <c r="AH60" s="1"/>
      <c r="AI60" s="1"/>
      <c r="AJ60" s="1"/>
      <c r="AK60" s="1"/>
      <c r="AL60" s="1"/>
    </row>
    <row r="61" spans="1:38" ht="15" thickBot="1" x14ac:dyDescent="0.4">
      <c r="A61">
        <v>57</v>
      </c>
      <c r="B61" t="s">
        <v>513</v>
      </c>
      <c r="C61" s="1" t="s">
        <v>513</v>
      </c>
      <c r="D61" s="1" t="str">
        <f>'2.Product Database'!D60</f>
        <v>Raisins</v>
      </c>
      <c r="E61" s="41">
        <f>'1.Scenario Diets'!G83</f>
        <v>1</v>
      </c>
      <c r="F61" s="105">
        <f>'1.Scenario Diets'!J83</f>
        <v>1</v>
      </c>
      <c r="G61" s="81">
        <f t="shared" si="0"/>
        <v>1</v>
      </c>
      <c r="H61" s="41">
        <f>'1.Scenario Diets'!L83</f>
        <v>0.5</v>
      </c>
      <c r="I61" s="105">
        <f>'1.Scenario Diets'!N83</f>
        <v>1</v>
      </c>
      <c r="J61" s="81">
        <f t="shared" si="1"/>
        <v>0.5</v>
      </c>
      <c r="K61" s="41">
        <f>'1.Scenario Diets'!P83</f>
        <v>1.5</v>
      </c>
      <c r="L61" s="105">
        <f>'1.Scenario Diets'!R83</f>
        <v>1</v>
      </c>
      <c r="M61" s="81">
        <f t="shared" si="2"/>
        <v>1.5</v>
      </c>
      <c r="N61" s="41">
        <f>'1.Scenario Diets'!T83</f>
        <v>0.5</v>
      </c>
      <c r="O61" s="105">
        <f>'1.Scenario Diets'!V83</f>
        <v>1</v>
      </c>
      <c r="P61" s="81">
        <f t="shared" si="3"/>
        <v>0.5</v>
      </c>
      <c r="Q61" s="41">
        <f>'1.Scenario Diets'!X83</f>
        <v>1</v>
      </c>
      <c r="R61" s="105">
        <f>'1.Scenario Diets'!Z83</f>
        <v>1</v>
      </c>
      <c r="S61" s="81">
        <f t="shared" si="4"/>
        <v>1</v>
      </c>
      <c r="T61" s="1"/>
      <c r="U61" s="1"/>
      <c r="V61" s="1"/>
      <c r="W61" s="1"/>
      <c r="X61" s="1"/>
      <c r="Y61" s="1"/>
      <c r="Z61" s="1"/>
      <c r="AA61" s="1"/>
      <c r="AB61" s="1"/>
      <c r="AC61" s="1"/>
      <c r="AD61" s="1"/>
      <c r="AE61" s="1"/>
      <c r="AF61" s="1"/>
      <c r="AG61" s="1"/>
      <c r="AH61" s="1"/>
      <c r="AI61" s="1"/>
      <c r="AJ61" s="1"/>
      <c r="AK61" s="1"/>
      <c r="AL61" s="1"/>
    </row>
    <row r="62" spans="1:38" ht="15" thickBot="1" x14ac:dyDescent="0.4">
      <c r="A62">
        <v>58</v>
      </c>
      <c r="B62" t="s">
        <v>513</v>
      </c>
      <c r="C62" s="1" t="s">
        <v>513</v>
      </c>
      <c r="D62" s="1" t="str">
        <f>'2.Product Database'!D61</f>
        <v>Watermelon</v>
      </c>
      <c r="E62" s="41">
        <f>'1.Scenario Diets'!G84</f>
        <v>17.2</v>
      </c>
      <c r="F62" s="105">
        <f>'1.Scenario Diets'!J84</f>
        <v>1</v>
      </c>
      <c r="G62" s="81">
        <f t="shared" si="0"/>
        <v>17.2</v>
      </c>
      <c r="H62" s="41">
        <f>'1.Scenario Diets'!L84</f>
        <v>8.6</v>
      </c>
      <c r="I62" s="105">
        <f>'1.Scenario Diets'!N84</f>
        <v>1</v>
      </c>
      <c r="J62" s="81">
        <f t="shared" si="1"/>
        <v>8.6</v>
      </c>
      <c r="K62" s="41">
        <f>'1.Scenario Diets'!P84</f>
        <v>25.8</v>
      </c>
      <c r="L62" s="105">
        <f>'1.Scenario Diets'!R84</f>
        <v>1</v>
      </c>
      <c r="M62" s="81">
        <f t="shared" si="2"/>
        <v>25.8</v>
      </c>
      <c r="N62" s="41">
        <f>'1.Scenario Diets'!T84</f>
        <v>8.6</v>
      </c>
      <c r="O62" s="105">
        <f>'1.Scenario Diets'!V84</f>
        <v>1</v>
      </c>
      <c r="P62" s="81">
        <f t="shared" si="3"/>
        <v>8.6</v>
      </c>
      <c r="Q62" s="41">
        <f>'1.Scenario Diets'!X84</f>
        <v>17.2</v>
      </c>
      <c r="R62" s="105">
        <f>'1.Scenario Diets'!Z84</f>
        <v>1</v>
      </c>
      <c r="S62" s="81">
        <f t="shared" si="4"/>
        <v>17.2</v>
      </c>
      <c r="T62" s="1"/>
      <c r="U62" s="1"/>
      <c r="V62" s="1"/>
      <c r="W62" s="1"/>
      <c r="X62" s="1"/>
      <c r="Y62" s="1"/>
      <c r="Z62" s="1"/>
      <c r="AA62" s="1"/>
      <c r="AB62" s="1"/>
      <c r="AC62" s="1"/>
      <c r="AD62" s="1"/>
      <c r="AE62" s="1"/>
      <c r="AF62" s="1"/>
      <c r="AG62" s="1"/>
      <c r="AH62" s="1"/>
      <c r="AI62" s="1"/>
      <c r="AJ62" s="1"/>
      <c r="AK62" s="1"/>
      <c r="AL62" s="1"/>
    </row>
    <row r="63" spans="1:38" ht="15" thickBot="1" x14ac:dyDescent="0.4">
      <c r="A63">
        <v>59</v>
      </c>
      <c r="B63" t="s">
        <v>513</v>
      </c>
      <c r="C63" s="1" t="s">
        <v>513</v>
      </c>
      <c r="D63" s="1" t="str">
        <f>'2.Product Database'!D62</f>
        <v>Cranberries</v>
      </c>
      <c r="E63" s="41">
        <f>'1.Scenario Diets'!G85</f>
        <v>0.3</v>
      </c>
      <c r="F63" s="105">
        <f>'1.Scenario Diets'!J85</f>
        <v>1</v>
      </c>
      <c r="G63" s="81">
        <f t="shared" si="0"/>
        <v>0.3</v>
      </c>
      <c r="H63" s="41">
        <f>'1.Scenario Diets'!L85</f>
        <v>0.15</v>
      </c>
      <c r="I63" s="105">
        <f>'1.Scenario Diets'!N85</f>
        <v>1</v>
      </c>
      <c r="J63" s="81">
        <f t="shared" si="1"/>
        <v>0.15</v>
      </c>
      <c r="K63" s="41">
        <f>'1.Scenario Diets'!P85</f>
        <v>0.45</v>
      </c>
      <c r="L63" s="105">
        <f>'1.Scenario Diets'!R85</f>
        <v>1</v>
      </c>
      <c r="M63" s="81">
        <f t="shared" si="2"/>
        <v>0.45</v>
      </c>
      <c r="N63" s="41">
        <f>'1.Scenario Diets'!T85</f>
        <v>0.15</v>
      </c>
      <c r="O63" s="105">
        <f>'1.Scenario Diets'!V85</f>
        <v>1</v>
      </c>
      <c r="P63" s="81">
        <f t="shared" si="3"/>
        <v>0.15</v>
      </c>
      <c r="Q63" s="41">
        <f>'1.Scenario Diets'!X85</f>
        <v>0.3</v>
      </c>
      <c r="R63" s="105">
        <f>'1.Scenario Diets'!Z85</f>
        <v>1</v>
      </c>
      <c r="S63" s="81">
        <f t="shared" si="4"/>
        <v>0.3</v>
      </c>
      <c r="T63" s="1"/>
      <c r="U63" s="1"/>
      <c r="V63" s="1"/>
      <c r="W63" s="1"/>
      <c r="X63" s="1"/>
      <c r="Y63" s="1"/>
      <c r="Z63" s="1"/>
      <c r="AA63" s="1"/>
      <c r="AB63" s="1"/>
      <c r="AC63" s="1"/>
      <c r="AD63" s="1"/>
      <c r="AE63" s="1"/>
      <c r="AF63" s="1"/>
      <c r="AG63" s="1"/>
      <c r="AH63" s="1"/>
      <c r="AI63" s="1"/>
      <c r="AJ63" s="1"/>
      <c r="AK63" s="1"/>
      <c r="AL63" s="1"/>
    </row>
    <row r="64" spans="1:38" ht="15" thickBot="1" x14ac:dyDescent="0.4">
      <c r="A64">
        <v>60</v>
      </c>
      <c r="B64" t="s">
        <v>513</v>
      </c>
      <c r="C64" s="1" t="s">
        <v>513</v>
      </c>
      <c r="D64" s="1" t="str">
        <f>'2.Product Database'!D63</f>
        <v>Peach</v>
      </c>
      <c r="E64" s="41">
        <f>'1.Scenario Diets'!G86</f>
        <v>11.6</v>
      </c>
      <c r="F64" s="105">
        <f>'1.Scenario Diets'!J86</f>
        <v>1</v>
      </c>
      <c r="G64" s="81">
        <f t="shared" si="0"/>
        <v>11.6</v>
      </c>
      <c r="H64" s="41">
        <f>'1.Scenario Diets'!L86</f>
        <v>5.8</v>
      </c>
      <c r="I64" s="105">
        <f>'1.Scenario Diets'!N86</f>
        <v>1</v>
      </c>
      <c r="J64" s="81">
        <f t="shared" si="1"/>
        <v>5.8</v>
      </c>
      <c r="K64" s="41">
        <f>'1.Scenario Diets'!P86</f>
        <v>17.399999999999999</v>
      </c>
      <c r="L64" s="105">
        <f>'1.Scenario Diets'!R86</f>
        <v>1</v>
      </c>
      <c r="M64" s="81">
        <f t="shared" si="2"/>
        <v>17.399999999999999</v>
      </c>
      <c r="N64" s="41">
        <f>'1.Scenario Diets'!T86</f>
        <v>5.8</v>
      </c>
      <c r="O64" s="105">
        <f>'1.Scenario Diets'!V86</f>
        <v>1</v>
      </c>
      <c r="P64" s="81">
        <f t="shared" si="3"/>
        <v>5.8</v>
      </c>
      <c r="Q64" s="41">
        <f>'1.Scenario Diets'!X86</f>
        <v>11.6</v>
      </c>
      <c r="R64" s="105">
        <f>'1.Scenario Diets'!Z86</f>
        <v>1</v>
      </c>
      <c r="S64" s="81">
        <f t="shared" si="4"/>
        <v>11.6</v>
      </c>
      <c r="T64" s="1"/>
      <c r="U64" s="1"/>
      <c r="V64" s="1"/>
      <c r="W64" s="1"/>
      <c r="X64" s="1"/>
      <c r="Y64" s="1"/>
      <c r="Z64" s="1"/>
      <c r="AA64" s="1"/>
      <c r="AB64" s="1"/>
      <c r="AC64" s="1"/>
      <c r="AD64" s="1"/>
      <c r="AE64" s="1"/>
      <c r="AF64" s="1"/>
      <c r="AG64" s="1"/>
      <c r="AH64" s="1"/>
      <c r="AI64" s="1"/>
      <c r="AJ64" s="1"/>
      <c r="AK64" s="1"/>
      <c r="AL64" s="1"/>
    </row>
    <row r="65" spans="1:38" ht="15" thickBot="1" x14ac:dyDescent="0.4">
      <c r="A65">
        <v>61</v>
      </c>
      <c r="B65" t="s">
        <v>610</v>
      </c>
      <c r="C65" s="1" t="s">
        <v>610</v>
      </c>
      <c r="D65" s="1" t="str">
        <f>'2.Product Database'!D64</f>
        <v>Skim milk less than 1perc</v>
      </c>
      <c r="E65" s="51">
        <f>'1.Scenario Diets'!G90</f>
        <v>29.5</v>
      </c>
      <c r="F65" s="104">
        <f>'1.Scenario Diets'!J90</f>
        <v>0</v>
      </c>
      <c r="G65" s="81">
        <f t="shared" si="0"/>
        <v>0</v>
      </c>
      <c r="H65" s="51">
        <f>'1.Scenario Diets'!L90</f>
        <v>19.7</v>
      </c>
      <c r="I65" s="104">
        <f>'1.Scenario Diets'!N90</f>
        <v>0</v>
      </c>
      <c r="J65" s="81">
        <f t="shared" si="1"/>
        <v>0</v>
      </c>
      <c r="K65" s="51">
        <f>'1.Scenario Diets'!P90</f>
        <v>14.8</v>
      </c>
      <c r="L65" s="104">
        <f>'1.Scenario Diets'!R90</f>
        <v>0.1</v>
      </c>
      <c r="M65" s="81">
        <f t="shared" si="2"/>
        <v>1.4800000000000002</v>
      </c>
      <c r="N65" s="51">
        <f>'1.Scenario Diets'!T90</f>
        <v>19.7</v>
      </c>
      <c r="O65" s="104">
        <f>'1.Scenario Diets'!V90</f>
        <v>0</v>
      </c>
      <c r="P65" s="81">
        <f t="shared" si="3"/>
        <v>0</v>
      </c>
      <c r="Q65" s="51">
        <f>'1.Scenario Diets'!X90</f>
        <v>14.75</v>
      </c>
      <c r="R65" s="104">
        <f>'1.Scenario Diets'!Z90</f>
        <v>0.2</v>
      </c>
      <c r="S65" s="81">
        <f t="shared" si="4"/>
        <v>2.95</v>
      </c>
      <c r="T65" s="1"/>
      <c r="U65" s="1"/>
      <c r="V65" s="1"/>
      <c r="W65" s="1"/>
      <c r="X65" s="1"/>
      <c r="Y65" s="1"/>
      <c r="Z65" s="1"/>
      <c r="AA65" s="1"/>
      <c r="AB65" s="1"/>
      <c r="AC65" s="1"/>
      <c r="AD65" s="1"/>
      <c r="AE65" s="1"/>
      <c r="AF65" s="1"/>
      <c r="AG65" s="1"/>
      <c r="AH65" s="1"/>
      <c r="AI65" s="1"/>
      <c r="AJ65" s="1"/>
      <c r="AK65" s="1"/>
      <c r="AL65" s="1"/>
    </row>
    <row r="66" spans="1:38" ht="15" thickBot="1" x14ac:dyDescent="0.4">
      <c r="A66">
        <v>62</v>
      </c>
      <c r="B66" t="s">
        <v>610</v>
      </c>
      <c r="C66" s="1" t="s">
        <v>610</v>
      </c>
      <c r="D66" s="1" t="str">
        <f>'2.Product Database'!D65</f>
        <v>Milk 1-2perc</v>
      </c>
      <c r="E66" s="51">
        <f>'1.Scenario Diets'!G91</f>
        <v>80.7</v>
      </c>
      <c r="F66" s="104">
        <f>'1.Scenario Diets'!J91</f>
        <v>0</v>
      </c>
      <c r="G66" s="81">
        <f t="shared" si="0"/>
        <v>0</v>
      </c>
      <c r="H66" s="51">
        <f>'1.Scenario Diets'!L91</f>
        <v>53.8</v>
      </c>
      <c r="I66" s="104">
        <f>'1.Scenario Diets'!N91</f>
        <v>0</v>
      </c>
      <c r="J66" s="81">
        <f t="shared" si="1"/>
        <v>0</v>
      </c>
      <c r="K66" s="51">
        <f>'1.Scenario Diets'!P91</f>
        <v>40.4</v>
      </c>
      <c r="L66" s="104">
        <f>'1.Scenario Diets'!R91</f>
        <v>0.1</v>
      </c>
      <c r="M66" s="81">
        <f t="shared" si="2"/>
        <v>4.04</v>
      </c>
      <c r="N66" s="51">
        <f>'1.Scenario Diets'!T91</f>
        <v>53.8</v>
      </c>
      <c r="O66" s="104">
        <f>'1.Scenario Diets'!V91</f>
        <v>0</v>
      </c>
      <c r="P66" s="81">
        <f t="shared" si="3"/>
        <v>0</v>
      </c>
      <c r="Q66" s="51">
        <f>'1.Scenario Diets'!X91</f>
        <v>40.35</v>
      </c>
      <c r="R66" s="104">
        <f>'1.Scenario Diets'!Z91</f>
        <v>0.2</v>
      </c>
      <c r="S66" s="81">
        <f t="shared" si="4"/>
        <v>8.07</v>
      </c>
      <c r="T66" s="1"/>
      <c r="U66" s="1"/>
      <c r="V66" s="1"/>
      <c r="W66" s="1"/>
      <c r="X66" s="1"/>
      <c r="Y66" s="1"/>
      <c r="Z66" s="1"/>
      <c r="AA66" s="1"/>
      <c r="AB66" s="1"/>
      <c r="AC66" s="1"/>
      <c r="AD66" s="1"/>
      <c r="AE66" s="1"/>
      <c r="AF66" s="1"/>
      <c r="AG66" s="1"/>
      <c r="AH66" s="1"/>
      <c r="AI66" s="1"/>
      <c r="AJ66" s="1"/>
      <c r="AK66" s="1"/>
      <c r="AL66" s="1"/>
    </row>
    <row r="67" spans="1:38" ht="15" thickBot="1" x14ac:dyDescent="0.4">
      <c r="A67">
        <v>63</v>
      </c>
      <c r="B67" t="s">
        <v>610</v>
      </c>
      <c r="C67" s="1" t="s">
        <v>610</v>
      </c>
      <c r="D67" s="1" t="str">
        <f>'2.Product Database'!D66</f>
        <v>Whole milk more than 2perc</v>
      </c>
      <c r="E67" s="51">
        <f>'1.Scenario Diets'!G92</f>
        <v>45.6</v>
      </c>
      <c r="F67" s="104">
        <f>'1.Scenario Diets'!J92</f>
        <v>0</v>
      </c>
      <c r="G67" s="81">
        <f t="shared" si="0"/>
        <v>0</v>
      </c>
      <c r="H67" s="51">
        <f>'1.Scenario Diets'!L92</f>
        <v>30.4</v>
      </c>
      <c r="I67" s="104">
        <f>'1.Scenario Diets'!N92</f>
        <v>0</v>
      </c>
      <c r="J67" s="81">
        <f t="shared" si="1"/>
        <v>0</v>
      </c>
      <c r="K67" s="51">
        <f>'1.Scenario Diets'!P92</f>
        <v>22.8</v>
      </c>
      <c r="L67" s="104">
        <f>'1.Scenario Diets'!R92</f>
        <v>0.1</v>
      </c>
      <c r="M67" s="81">
        <f t="shared" si="2"/>
        <v>2.2800000000000002</v>
      </c>
      <c r="N67" s="51">
        <f>'1.Scenario Diets'!T92</f>
        <v>30.4</v>
      </c>
      <c r="O67" s="104">
        <f>'1.Scenario Diets'!V92</f>
        <v>0</v>
      </c>
      <c r="P67" s="81">
        <f t="shared" si="3"/>
        <v>0</v>
      </c>
      <c r="Q67" s="51">
        <f>'1.Scenario Diets'!X92</f>
        <v>22.8</v>
      </c>
      <c r="R67" s="104">
        <f>'1.Scenario Diets'!Z92</f>
        <v>0.2</v>
      </c>
      <c r="S67" s="81">
        <f t="shared" si="4"/>
        <v>4.5600000000000005</v>
      </c>
      <c r="T67" s="1"/>
      <c r="U67" s="1"/>
      <c r="V67" s="1"/>
      <c r="W67" s="1"/>
      <c r="X67" s="1"/>
      <c r="Y67" s="1"/>
      <c r="Z67" s="1"/>
      <c r="AA67" s="1"/>
      <c r="AB67" s="1"/>
      <c r="AC67" s="1"/>
      <c r="AD67" s="1"/>
      <c r="AE67" s="1"/>
      <c r="AF67" s="1"/>
      <c r="AG67" s="1"/>
      <c r="AH67" s="1"/>
      <c r="AI67" s="1"/>
      <c r="AJ67" s="1"/>
      <c r="AK67" s="1"/>
      <c r="AL67" s="1"/>
    </row>
    <row r="68" spans="1:38" ht="15" thickBot="1" x14ac:dyDescent="0.4">
      <c r="A68">
        <v>64</v>
      </c>
      <c r="B68" t="s">
        <v>610</v>
      </c>
      <c r="C68" s="1" t="s">
        <v>610</v>
      </c>
      <c r="D68" s="1" t="str">
        <f>'2.Product Database'!D67</f>
        <v>Fermented milk less than 1perc</v>
      </c>
      <c r="E68" s="51">
        <f>'1.Scenario Diets'!G93</f>
        <v>8.5</v>
      </c>
      <c r="F68" s="104">
        <f>'1.Scenario Diets'!J93</f>
        <v>0.2</v>
      </c>
      <c r="G68" s="81">
        <f t="shared" si="0"/>
        <v>1.7000000000000002</v>
      </c>
      <c r="H68" s="51">
        <f>'1.Scenario Diets'!L93</f>
        <v>5.7</v>
      </c>
      <c r="I68" s="104">
        <f>'1.Scenario Diets'!N93</f>
        <v>0</v>
      </c>
      <c r="J68" s="81">
        <f t="shared" si="1"/>
        <v>0</v>
      </c>
      <c r="K68" s="51">
        <f>'1.Scenario Diets'!P93</f>
        <v>4.3</v>
      </c>
      <c r="L68" s="104">
        <f>'1.Scenario Diets'!R93</f>
        <v>0.3</v>
      </c>
      <c r="M68" s="81">
        <f t="shared" si="2"/>
        <v>1.2899999999999998</v>
      </c>
      <c r="N68" s="51">
        <f>'1.Scenario Diets'!T93</f>
        <v>5.7</v>
      </c>
      <c r="O68" s="104">
        <f>'1.Scenario Diets'!V93</f>
        <v>0</v>
      </c>
      <c r="P68" s="81">
        <f t="shared" si="3"/>
        <v>0</v>
      </c>
      <c r="Q68" s="51">
        <f>'1.Scenario Diets'!X93</f>
        <v>4.25</v>
      </c>
      <c r="R68" s="104">
        <f>'1.Scenario Diets'!Z93</f>
        <v>0.4</v>
      </c>
      <c r="S68" s="81">
        <f t="shared" si="4"/>
        <v>1.7000000000000002</v>
      </c>
      <c r="T68" s="1"/>
      <c r="U68" s="1"/>
      <c r="V68" s="1"/>
      <c r="W68" s="1"/>
      <c r="X68" s="1"/>
      <c r="Y68" s="1"/>
      <c r="Z68" s="1"/>
      <c r="AA68" s="1"/>
      <c r="AB68" s="1"/>
      <c r="AC68" s="1"/>
      <c r="AD68" s="1"/>
      <c r="AE68" s="1"/>
      <c r="AF68" s="1"/>
      <c r="AG68" s="1"/>
      <c r="AH68" s="1"/>
      <c r="AI68" s="1"/>
      <c r="AJ68" s="1"/>
      <c r="AK68" s="1"/>
      <c r="AL68" s="1"/>
    </row>
    <row r="69" spans="1:38" ht="15" thickBot="1" x14ac:dyDescent="0.4">
      <c r="A69">
        <v>65</v>
      </c>
      <c r="B69" t="s">
        <v>610</v>
      </c>
      <c r="C69" s="1" t="s">
        <v>610</v>
      </c>
      <c r="D69" s="1" t="str">
        <f>'2.Product Database'!D68</f>
        <v>Fermented milk 1-2perc</v>
      </c>
      <c r="E69" s="51">
        <f>'1.Scenario Diets'!G94</f>
        <v>14.4</v>
      </c>
      <c r="F69" s="104">
        <f>'1.Scenario Diets'!J94</f>
        <v>0.2</v>
      </c>
      <c r="G69" s="81">
        <f t="shared" si="0"/>
        <v>2.8800000000000003</v>
      </c>
      <c r="H69" s="51">
        <f>'1.Scenario Diets'!L94</f>
        <v>9.6</v>
      </c>
      <c r="I69" s="104">
        <f>'1.Scenario Diets'!N94</f>
        <v>0</v>
      </c>
      <c r="J69" s="81">
        <f t="shared" si="1"/>
        <v>0</v>
      </c>
      <c r="K69" s="51">
        <f>'1.Scenario Diets'!P94</f>
        <v>7.2</v>
      </c>
      <c r="L69" s="104">
        <f>'1.Scenario Diets'!R94</f>
        <v>0.3</v>
      </c>
      <c r="M69" s="81">
        <f t="shared" si="2"/>
        <v>2.16</v>
      </c>
      <c r="N69" s="51">
        <f>'1.Scenario Diets'!T94</f>
        <v>9.6</v>
      </c>
      <c r="O69" s="104">
        <f>'1.Scenario Diets'!V94</f>
        <v>0</v>
      </c>
      <c r="P69" s="81">
        <f t="shared" si="3"/>
        <v>0</v>
      </c>
      <c r="Q69" s="51">
        <f>'1.Scenario Diets'!X94</f>
        <v>7.2</v>
      </c>
      <c r="R69" s="104">
        <f>'1.Scenario Diets'!Z94</f>
        <v>0.4</v>
      </c>
      <c r="S69" s="81">
        <f t="shared" si="4"/>
        <v>2.8800000000000003</v>
      </c>
      <c r="T69" s="1"/>
      <c r="U69" s="1"/>
      <c r="V69" s="1"/>
      <c r="W69" s="1"/>
      <c r="X69" s="1"/>
      <c r="Y69" s="1"/>
      <c r="Z69" s="1"/>
      <c r="AA69" s="1"/>
      <c r="AB69" s="1"/>
      <c r="AC69" s="1"/>
      <c r="AD69" s="1"/>
      <c r="AE69" s="1"/>
      <c r="AF69" s="1"/>
      <c r="AG69" s="1"/>
      <c r="AH69" s="1"/>
      <c r="AI69" s="1"/>
      <c r="AJ69" s="1"/>
      <c r="AK69" s="1"/>
      <c r="AL69" s="1"/>
    </row>
    <row r="70" spans="1:38" ht="15" thickBot="1" x14ac:dyDescent="0.4">
      <c r="A70">
        <v>66</v>
      </c>
      <c r="B70" t="s">
        <v>610</v>
      </c>
      <c r="C70" s="1" t="s">
        <v>610</v>
      </c>
      <c r="D70" s="1" t="str">
        <f>'2.Product Database'!D69</f>
        <v>Fermented milk more than 2perc</v>
      </c>
      <c r="E70" s="51">
        <f>'1.Scenario Diets'!G95</f>
        <v>44.1</v>
      </c>
      <c r="F70" s="104">
        <f>'1.Scenario Diets'!J95</f>
        <v>0.2</v>
      </c>
      <c r="G70" s="81">
        <f t="shared" ref="G70:G84" si="5">E70*F70</f>
        <v>8.82</v>
      </c>
      <c r="H70" s="51">
        <f>'1.Scenario Diets'!L95</f>
        <v>29.4</v>
      </c>
      <c r="I70" s="104">
        <f>'1.Scenario Diets'!N95</f>
        <v>0</v>
      </c>
      <c r="J70" s="81">
        <f t="shared" ref="J70:J132" si="6">H70*I70</f>
        <v>0</v>
      </c>
      <c r="K70" s="51">
        <f>'1.Scenario Diets'!P95</f>
        <v>22.1</v>
      </c>
      <c r="L70" s="104">
        <f>'1.Scenario Diets'!R95</f>
        <v>0.3</v>
      </c>
      <c r="M70" s="81">
        <f t="shared" ref="M70:M132" si="7">K70*L70</f>
        <v>6.63</v>
      </c>
      <c r="N70" s="51">
        <f>'1.Scenario Diets'!T95</f>
        <v>29.4</v>
      </c>
      <c r="O70" s="104">
        <f>'1.Scenario Diets'!V95</f>
        <v>0</v>
      </c>
      <c r="P70" s="81">
        <f t="shared" ref="P70:P132" si="8">N70*O70</f>
        <v>0</v>
      </c>
      <c r="Q70" s="51">
        <f>'1.Scenario Diets'!X95</f>
        <v>22.05</v>
      </c>
      <c r="R70" s="104">
        <f>'1.Scenario Diets'!Z95</f>
        <v>0.4</v>
      </c>
      <c r="S70" s="81">
        <f t="shared" ref="S70:S132" si="9">Q70*R70</f>
        <v>8.82</v>
      </c>
      <c r="T70" s="1"/>
      <c r="U70" s="1"/>
      <c r="V70" s="1"/>
      <c r="W70" s="1"/>
      <c r="X70" s="1"/>
      <c r="Y70" s="1"/>
      <c r="Z70" s="1"/>
      <c r="AA70" s="1"/>
      <c r="AB70" s="1"/>
      <c r="AC70" s="1"/>
      <c r="AD70" s="1"/>
      <c r="AE70" s="1"/>
      <c r="AF70" s="1"/>
      <c r="AG70" s="1"/>
      <c r="AH70" s="1"/>
      <c r="AI70" s="1"/>
      <c r="AJ70" s="1"/>
      <c r="AK70" s="1"/>
      <c r="AL70" s="1"/>
    </row>
    <row r="71" spans="1:38" ht="15" thickBot="1" x14ac:dyDescent="0.4">
      <c r="A71">
        <v>67</v>
      </c>
      <c r="B71" t="s">
        <v>610</v>
      </c>
      <c r="C71" s="1" t="s">
        <v>610</v>
      </c>
      <c r="D71" s="1" t="str">
        <f>'2.Product Database'!D70</f>
        <v>Cream low fat lower than 29perc</v>
      </c>
      <c r="E71" s="51">
        <f>'1.Scenario Diets'!G96</f>
        <v>6.6</v>
      </c>
      <c r="F71" s="104">
        <f>'1.Scenario Diets'!J96</f>
        <v>0.2</v>
      </c>
      <c r="G71" s="81">
        <f t="shared" si="5"/>
        <v>1.32</v>
      </c>
      <c r="H71" s="51">
        <f>'1.Scenario Diets'!L96</f>
        <v>4.4000000000000004</v>
      </c>
      <c r="I71" s="104">
        <f>'1.Scenario Diets'!N96</f>
        <v>0</v>
      </c>
      <c r="J71" s="81">
        <f t="shared" si="6"/>
        <v>0</v>
      </c>
      <c r="K71" s="51">
        <f>'1.Scenario Diets'!P96</f>
        <v>3.3</v>
      </c>
      <c r="L71" s="104">
        <f>'1.Scenario Diets'!R96</f>
        <v>0.3</v>
      </c>
      <c r="M71" s="81">
        <f t="shared" si="7"/>
        <v>0.98999999999999988</v>
      </c>
      <c r="N71" s="51">
        <f>'1.Scenario Diets'!T96</f>
        <v>4.4000000000000004</v>
      </c>
      <c r="O71" s="104">
        <f>'1.Scenario Diets'!V96</f>
        <v>0</v>
      </c>
      <c r="P71" s="81">
        <f t="shared" si="8"/>
        <v>0</v>
      </c>
      <c r="Q71" s="51">
        <f>'1.Scenario Diets'!X96</f>
        <v>3.3</v>
      </c>
      <c r="R71" s="104">
        <f>'1.Scenario Diets'!Z96</f>
        <v>0.4</v>
      </c>
      <c r="S71" s="81">
        <f t="shared" si="9"/>
        <v>1.32</v>
      </c>
      <c r="T71" s="1"/>
      <c r="U71" s="1"/>
      <c r="V71" s="1"/>
      <c r="W71" s="1"/>
      <c r="X71" s="1"/>
      <c r="Y71" s="1"/>
      <c r="Z71" s="1"/>
      <c r="AA71" s="1"/>
      <c r="AB71" s="1"/>
      <c r="AC71" s="1"/>
      <c r="AD71" s="1"/>
      <c r="AE71" s="1"/>
      <c r="AF71" s="1"/>
      <c r="AG71" s="1"/>
      <c r="AH71" s="1"/>
      <c r="AI71" s="1"/>
      <c r="AJ71" s="1"/>
      <c r="AK71" s="1"/>
      <c r="AL71" s="1"/>
    </row>
    <row r="72" spans="1:38" ht="15" thickBot="1" x14ac:dyDescent="0.4">
      <c r="A72">
        <v>68</v>
      </c>
      <c r="B72" t="s">
        <v>610</v>
      </c>
      <c r="C72" s="1" t="s">
        <v>610</v>
      </c>
      <c r="D72" s="1" t="str">
        <f>'2.Product Database'!D71</f>
        <v>Cream high fat higher than 29perc</v>
      </c>
      <c r="E72" s="51">
        <f>'1.Scenario Diets'!G97</f>
        <v>8.3000000000000007</v>
      </c>
      <c r="F72" s="104">
        <f>'1.Scenario Diets'!J97</f>
        <v>0.2</v>
      </c>
      <c r="G72" s="81">
        <f t="shared" si="5"/>
        <v>1.6600000000000001</v>
      </c>
      <c r="H72" s="51">
        <f>'1.Scenario Diets'!L97</f>
        <v>5.5</v>
      </c>
      <c r="I72" s="104">
        <f>'1.Scenario Diets'!N97</f>
        <v>0</v>
      </c>
      <c r="J72" s="81">
        <f t="shared" si="6"/>
        <v>0</v>
      </c>
      <c r="K72" s="51">
        <f>'1.Scenario Diets'!P97</f>
        <v>4.2</v>
      </c>
      <c r="L72" s="104">
        <f>'1.Scenario Diets'!R97</f>
        <v>0.3</v>
      </c>
      <c r="M72" s="81">
        <f t="shared" si="7"/>
        <v>1.26</v>
      </c>
      <c r="N72" s="51">
        <f>'1.Scenario Diets'!T97</f>
        <v>5.5</v>
      </c>
      <c r="O72" s="104">
        <f>'1.Scenario Diets'!V97</f>
        <v>0</v>
      </c>
      <c r="P72" s="81">
        <f t="shared" si="8"/>
        <v>0</v>
      </c>
      <c r="Q72" s="51">
        <f>'1.Scenario Diets'!X97</f>
        <v>4.1500000000000004</v>
      </c>
      <c r="R72" s="104">
        <f>'1.Scenario Diets'!Z97</f>
        <v>0.4</v>
      </c>
      <c r="S72" s="81">
        <f t="shared" si="9"/>
        <v>1.6600000000000001</v>
      </c>
      <c r="T72" s="1"/>
      <c r="U72" s="1"/>
      <c r="V72" s="1"/>
      <c r="W72" s="1"/>
      <c r="X72" s="1"/>
      <c r="Y72" s="1"/>
      <c r="Z72" s="1"/>
      <c r="AA72" s="1"/>
      <c r="AB72" s="1"/>
      <c r="AC72" s="1"/>
      <c r="AD72" s="1"/>
      <c r="AE72" s="1"/>
      <c r="AF72" s="1"/>
      <c r="AG72" s="1"/>
      <c r="AH72" s="1"/>
      <c r="AI72" s="1"/>
      <c r="AJ72" s="1"/>
      <c r="AK72" s="1"/>
      <c r="AL72" s="1"/>
    </row>
    <row r="73" spans="1:38" ht="15" thickBot="1" x14ac:dyDescent="0.4">
      <c r="A73">
        <v>69</v>
      </c>
      <c r="B73" t="s">
        <v>610</v>
      </c>
      <c r="C73" s="1" t="s">
        <v>610</v>
      </c>
      <c r="D73" s="1" t="str">
        <f>'2.Product Database'!D72</f>
        <v>Sourcream 12perc</v>
      </c>
      <c r="E73" s="51">
        <f>'1.Scenario Diets'!G98</f>
        <v>1</v>
      </c>
      <c r="F73" s="104">
        <f>'1.Scenario Diets'!J98</f>
        <v>0.2</v>
      </c>
      <c r="G73" s="81">
        <f t="shared" si="5"/>
        <v>0.2</v>
      </c>
      <c r="H73" s="51">
        <f>'1.Scenario Diets'!L98</f>
        <v>0.7</v>
      </c>
      <c r="I73" s="104">
        <f>'1.Scenario Diets'!N98</f>
        <v>0</v>
      </c>
      <c r="J73" s="81">
        <f t="shared" si="6"/>
        <v>0</v>
      </c>
      <c r="K73" s="51">
        <f>'1.Scenario Diets'!P98</f>
        <v>0.5</v>
      </c>
      <c r="L73" s="104">
        <f>'1.Scenario Diets'!R98</f>
        <v>0.3</v>
      </c>
      <c r="M73" s="81">
        <f t="shared" si="7"/>
        <v>0.15</v>
      </c>
      <c r="N73" s="51">
        <f>'1.Scenario Diets'!T98</f>
        <v>0.7</v>
      </c>
      <c r="O73" s="104">
        <f>'1.Scenario Diets'!V98</f>
        <v>0</v>
      </c>
      <c r="P73" s="81">
        <f t="shared" si="8"/>
        <v>0</v>
      </c>
      <c r="Q73" s="51">
        <f>'1.Scenario Diets'!X98</f>
        <v>0.5</v>
      </c>
      <c r="R73" s="104">
        <f>'1.Scenario Diets'!Z98</f>
        <v>0.4</v>
      </c>
      <c r="S73" s="81">
        <f t="shared" si="9"/>
        <v>0.2</v>
      </c>
      <c r="T73" s="1"/>
      <c r="U73" s="1"/>
      <c r="V73" s="1"/>
      <c r="W73" s="1"/>
      <c r="X73" s="1"/>
      <c r="Y73" s="1"/>
      <c r="Z73" s="1"/>
      <c r="AA73" s="1"/>
      <c r="AB73" s="1"/>
      <c r="AC73" s="1"/>
      <c r="AD73" s="1"/>
      <c r="AE73" s="1"/>
      <c r="AF73" s="1"/>
      <c r="AG73" s="1"/>
      <c r="AH73" s="1"/>
      <c r="AI73" s="1"/>
      <c r="AJ73" s="1"/>
      <c r="AK73" s="1"/>
      <c r="AL73" s="1"/>
    </row>
    <row r="74" spans="1:38" ht="15" thickBot="1" x14ac:dyDescent="0.4">
      <c r="A74">
        <v>70</v>
      </c>
      <c r="B74" t="s">
        <v>610</v>
      </c>
      <c r="C74" s="1" t="s">
        <v>610</v>
      </c>
      <c r="D74" s="1" t="str">
        <f>'2.Product Database'!D73</f>
        <v>Cheese</v>
      </c>
      <c r="E74" s="51">
        <f>'1.Scenario Diets'!G99</f>
        <v>46.8</v>
      </c>
      <c r="F74" s="104">
        <f>'1.Scenario Diets'!J99</f>
        <v>0.6</v>
      </c>
      <c r="G74" s="81">
        <f t="shared" si="5"/>
        <v>28.08</v>
      </c>
      <c r="H74" s="51">
        <f>'1.Scenario Diets'!L99</f>
        <v>31.2</v>
      </c>
      <c r="I74" s="104">
        <f>'1.Scenario Diets'!N99</f>
        <v>0.2</v>
      </c>
      <c r="J74" s="81">
        <f t="shared" si="6"/>
        <v>6.24</v>
      </c>
      <c r="K74" s="51">
        <f>'1.Scenario Diets'!P99</f>
        <v>23.4</v>
      </c>
      <c r="L74" s="104">
        <f>'1.Scenario Diets'!R99</f>
        <v>0.7</v>
      </c>
      <c r="M74" s="81">
        <f t="shared" si="7"/>
        <v>16.38</v>
      </c>
      <c r="N74" s="51">
        <f>'1.Scenario Diets'!T99</f>
        <v>28.1</v>
      </c>
      <c r="O74" s="104">
        <f>'1.Scenario Diets'!V99</f>
        <v>0.2</v>
      </c>
      <c r="P74" s="81">
        <f t="shared" si="8"/>
        <v>5.620000000000001</v>
      </c>
      <c r="Q74" s="51">
        <f>'1.Scenario Diets'!X99</f>
        <v>23.4</v>
      </c>
      <c r="R74" s="104">
        <f>'1.Scenario Diets'!Z99</f>
        <v>0.8</v>
      </c>
      <c r="S74" s="81">
        <f t="shared" si="9"/>
        <v>18.72</v>
      </c>
      <c r="T74" s="1"/>
      <c r="U74" s="1"/>
      <c r="V74" s="1"/>
      <c r="W74" s="1"/>
      <c r="X74" s="1"/>
      <c r="Y74" s="1"/>
      <c r="Z74" s="1"/>
      <c r="AA74" s="1"/>
      <c r="AB74" s="1"/>
      <c r="AC74" s="1"/>
      <c r="AD74" s="1"/>
      <c r="AE74" s="1"/>
      <c r="AF74" s="1"/>
      <c r="AG74" s="1"/>
      <c r="AH74" s="1"/>
      <c r="AI74" s="1"/>
      <c r="AJ74" s="1"/>
      <c r="AK74" s="1"/>
      <c r="AL74" s="1"/>
    </row>
    <row r="75" spans="1:38" ht="15" thickBot="1" x14ac:dyDescent="0.4">
      <c r="A75">
        <v>71</v>
      </c>
      <c r="B75" t="s">
        <v>610</v>
      </c>
      <c r="C75" s="1" t="s">
        <v>610</v>
      </c>
      <c r="D75" s="1" t="str">
        <f>'2.Product Database'!D74</f>
        <v>Whey condensed</v>
      </c>
      <c r="E75" s="51">
        <f>'1.Scenario Diets'!G100</f>
        <v>0</v>
      </c>
      <c r="F75" s="104">
        <f>'1.Scenario Diets'!J100</f>
        <v>0.6</v>
      </c>
      <c r="G75" s="81">
        <f t="shared" si="5"/>
        <v>0</v>
      </c>
      <c r="H75" s="51">
        <f>'1.Scenario Diets'!L100</f>
        <v>0</v>
      </c>
      <c r="I75" s="104">
        <f>'1.Scenario Diets'!N100</f>
        <v>0.2</v>
      </c>
      <c r="J75" s="81">
        <f t="shared" si="6"/>
        <v>0</v>
      </c>
      <c r="K75" s="51">
        <f>'1.Scenario Diets'!P100</f>
        <v>0</v>
      </c>
      <c r="L75" s="104">
        <f>'1.Scenario Diets'!R100</f>
        <v>0.7</v>
      </c>
      <c r="M75" s="81">
        <f t="shared" si="7"/>
        <v>0</v>
      </c>
      <c r="N75" s="51">
        <f>'1.Scenario Diets'!T100</f>
        <v>3.1</v>
      </c>
      <c r="O75" s="104">
        <f>'1.Scenario Diets'!V100</f>
        <v>0.2</v>
      </c>
      <c r="P75" s="81">
        <f t="shared" si="8"/>
        <v>0.62000000000000011</v>
      </c>
      <c r="Q75" s="51">
        <f>'1.Scenario Diets'!X100</f>
        <v>0</v>
      </c>
      <c r="R75" s="104">
        <f>'1.Scenario Diets'!Z100</f>
        <v>0.8</v>
      </c>
      <c r="S75" s="81">
        <f t="shared" si="9"/>
        <v>0</v>
      </c>
      <c r="T75" s="1"/>
      <c r="U75" s="1"/>
      <c r="V75" s="1"/>
      <c r="W75" s="1"/>
      <c r="X75" s="1"/>
      <c r="Y75" s="1"/>
      <c r="Z75" s="1"/>
      <c r="AA75" s="1"/>
      <c r="AB75" s="1"/>
      <c r="AC75" s="1"/>
      <c r="AD75" s="1"/>
      <c r="AE75" s="1"/>
      <c r="AF75" s="1"/>
      <c r="AG75" s="1"/>
      <c r="AH75" s="1"/>
      <c r="AI75" s="1"/>
      <c r="AJ75" s="1"/>
      <c r="AK75" s="1"/>
      <c r="AL75" s="1"/>
    </row>
    <row r="76" spans="1:38" ht="15" thickBot="1" x14ac:dyDescent="0.4">
      <c r="A76">
        <v>72</v>
      </c>
      <c r="B76" t="s">
        <v>610</v>
      </c>
      <c r="C76" s="1" t="s">
        <v>610</v>
      </c>
      <c r="D76" s="1" t="str">
        <f>'2.Product Database'!D75</f>
        <v>Whole milk evaporated</v>
      </c>
      <c r="E76" s="51">
        <f>'1.Scenario Diets'!G101</f>
        <v>28.8</v>
      </c>
      <c r="F76" s="104">
        <f>'1.Scenario Diets'!J101</f>
        <v>0</v>
      </c>
      <c r="G76" s="81">
        <f t="shared" si="5"/>
        <v>0</v>
      </c>
      <c r="H76" s="51">
        <f>'1.Scenario Diets'!L101</f>
        <v>19.2</v>
      </c>
      <c r="I76" s="104">
        <f>'1.Scenario Diets'!N101</f>
        <v>0</v>
      </c>
      <c r="J76" s="81">
        <f t="shared" si="6"/>
        <v>0</v>
      </c>
      <c r="K76" s="51">
        <f>'1.Scenario Diets'!P101</f>
        <v>14.4</v>
      </c>
      <c r="L76" s="104">
        <f>'1.Scenario Diets'!R101</f>
        <v>0.1</v>
      </c>
      <c r="M76" s="81">
        <f t="shared" si="7"/>
        <v>1.4400000000000002</v>
      </c>
      <c r="N76" s="51">
        <f>'1.Scenario Diets'!T101</f>
        <v>19.2</v>
      </c>
      <c r="O76" s="104">
        <f>'1.Scenario Diets'!V101</f>
        <v>0</v>
      </c>
      <c r="P76" s="81">
        <f t="shared" si="8"/>
        <v>0</v>
      </c>
      <c r="Q76" s="51">
        <f>'1.Scenario Diets'!X101</f>
        <v>14.4</v>
      </c>
      <c r="R76" s="104">
        <f>'1.Scenario Diets'!Z101</f>
        <v>0.2</v>
      </c>
      <c r="S76" s="81">
        <f t="shared" si="9"/>
        <v>2.8800000000000003</v>
      </c>
      <c r="T76" s="1"/>
      <c r="U76" s="1"/>
      <c r="V76" s="1"/>
      <c r="W76" s="1"/>
      <c r="X76" s="1"/>
      <c r="Y76" s="1"/>
      <c r="Z76" s="1"/>
      <c r="AA76" s="1"/>
      <c r="AB76" s="1"/>
      <c r="AC76" s="1"/>
      <c r="AD76" s="1"/>
      <c r="AE76" s="1"/>
      <c r="AF76" s="1"/>
      <c r="AG76" s="1"/>
      <c r="AH76" s="1"/>
      <c r="AI76" s="1"/>
      <c r="AJ76" s="1"/>
      <c r="AK76" s="1"/>
      <c r="AL76" s="1"/>
    </row>
    <row r="77" spans="1:38" ht="15" thickBot="1" x14ac:dyDescent="0.4">
      <c r="A77">
        <v>73</v>
      </c>
      <c r="B77" t="s">
        <v>610</v>
      </c>
      <c r="C77" s="1" t="s">
        <v>610</v>
      </c>
      <c r="D77" s="1" t="str">
        <f>'2.Product Database'!D76</f>
        <v>Whole milk powder</v>
      </c>
      <c r="E77" s="51">
        <f>'1.Scenario Diets'!G102</f>
        <v>1.3</v>
      </c>
      <c r="F77" s="104">
        <f>'1.Scenario Diets'!J102</f>
        <v>0</v>
      </c>
      <c r="G77" s="81">
        <f t="shared" si="5"/>
        <v>0</v>
      </c>
      <c r="H77" s="51">
        <f>'1.Scenario Diets'!L102</f>
        <v>0.9</v>
      </c>
      <c r="I77" s="104">
        <f>'1.Scenario Diets'!N102</f>
        <v>0</v>
      </c>
      <c r="J77" s="81">
        <f t="shared" si="6"/>
        <v>0</v>
      </c>
      <c r="K77" s="51">
        <f>'1.Scenario Diets'!P102</f>
        <v>0.7</v>
      </c>
      <c r="L77" s="104">
        <f>'1.Scenario Diets'!R102</f>
        <v>0.1</v>
      </c>
      <c r="M77" s="81">
        <f t="shared" si="7"/>
        <v>6.9999999999999993E-2</v>
      </c>
      <c r="N77" s="51">
        <f>'1.Scenario Diets'!T102</f>
        <v>0.9</v>
      </c>
      <c r="O77" s="104">
        <f>'1.Scenario Diets'!V102</f>
        <v>0</v>
      </c>
      <c r="P77" s="81">
        <f t="shared" si="8"/>
        <v>0</v>
      </c>
      <c r="Q77" s="51">
        <f>'1.Scenario Diets'!X102</f>
        <v>0.65</v>
      </c>
      <c r="R77" s="104">
        <f>'1.Scenario Diets'!Z102</f>
        <v>0.2</v>
      </c>
      <c r="S77" s="81">
        <f t="shared" si="9"/>
        <v>0.13</v>
      </c>
      <c r="T77" s="1"/>
      <c r="U77" s="1"/>
      <c r="V77" s="1"/>
      <c r="W77" s="1"/>
      <c r="X77" s="1"/>
      <c r="Y77" s="1"/>
      <c r="Z77" s="1"/>
      <c r="AA77" s="1"/>
      <c r="AB77" s="1"/>
      <c r="AC77" s="1"/>
      <c r="AD77" s="1"/>
      <c r="AE77" s="1"/>
      <c r="AF77" s="1"/>
      <c r="AG77" s="1"/>
      <c r="AH77" s="1"/>
      <c r="AI77" s="1"/>
      <c r="AJ77" s="1"/>
      <c r="AK77" s="1"/>
      <c r="AL77" s="1"/>
    </row>
    <row r="78" spans="1:38" ht="15" thickBot="1" x14ac:dyDescent="0.4">
      <c r="A78">
        <v>74</v>
      </c>
      <c r="B78" t="s">
        <v>610</v>
      </c>
      <c r="C78" s="1" t="s">
        <v>610</v>
      </c>
      <c r="D78" s="1" t="str">
        <f>'2.Product Database'!D77</f>
        <v>Skim milk powder</v>
      </c>
      <c r="E78" s="51">
        <f>'1.Scenario Diets'!G103</f>
        <v>1.8</v>
      </c>
      <c r="F78" s="104">
        <f>'1.Scenario Diets'!J103</f>
        <v>0</v>
      </c>
      <c r="G78" s="81">
        <f t="shared" si="5"/>
        <v>0</v>
      </c>
      <c r="H78" s="51">
        <f>'1.Scenario Diets'!L103</f>
        <v>1.2</v>
      </c>
      <c r="I78" s="104">
        <f>'1.Scenario Diets'!N103</f>
        <v>0</v>
      </c>
      <c r="J78" s="81">
        <f t="shared" si="6"/>
        <v>0</v>
      </c>
      <c r="K78" s="51">
        <f>'1.Scenario Diets'!P103</f>
        <v>0.9</v>
      </c>
      <c r="L78" s="104">
        <f>'1.Scenario Diets'!R103</f>
        <v>0.1</v>
      </c>
      <c r="M78" s="81">
        <f t="shared" si="7"/>
        <v>9.0000000000000011E-2</v>
      </c>
      <c r="N78" s="51">
        <f>'1.Scenario Diets'!T103</f>
        <v>1.2</v>
      </c>
      <c r="O78" s="104">
        <f>'1.Scenario Diets'!V103</f>
        <v>0</v>
      </c>
      <c r="P78" s="81">
        <f t="shared" si="8"/>
        <v>0</v>
      </c>
      <c r="Q78" s="51">
        <f>'1.Scenario Diets'!X103</f>
        <v>0.9</v>
      </c>
      <c r="R78" s="104">
        <f>'1.Scenario Diets'!Z103</f>
        <v>0.2</v>
      </c>
      <c r="S78" s="81">
        <f t="shared" si="9"/>
        <v>0.18000000000000002</v>
      </c>
      <c r="T78" s="1"/>
      <c r="U78" s="1"/>
      <c r="V78" s="1"/>
      <c r="W78" s="1"/>
      <c r="X78" s="1"/>
      <c r="Y78" s="1"/>
      <c r="Z78" s="1"/>
      <c r="AA78" s="1"/>
      <c r="AB78" s="1"/>
      <c r="AC78" s="1"/>
      <c r="AD78" s="1"/>
      <c r="AE78" s="1"/>
      <c r="AF78" s="1"/>
      <c r="AG78" s="1"/>
      <c r="AH78" s="1"/>
      <c r="AI78" s="1"/>
      <c r="AJ78" s="1"/>
      <c r="AK78" s="1"/>
      <c r="AL78" s="1"/>
    </row>
    <row r="79" spans="1:38" ht="15" thickBot="1" x14ac:dyDescent="0.4">
      <c r="A79">
        <v>75</v>
      </c>
      <c r="B79" t="s">
        <v>610</v>
      </c>
      <c r="C79" s="1" t="s">
        <v>610</v>
      </c>
      <c r="D79" s="1" t="str">
        <f>'2.Product Database'!D78</f>
        <v>Skim milk condensed</v>
      </c>
      <c r="E79" s="51">
        <f>'1.Scenario Diets'!G104</f>
        <v>0</v>
      </c>
      <c r="F79" s="104">
        <f>'1.Scenario Diets'!J104</f>
        <v>0</v>
      </c>
      <c r="G79" s="81">
        <f t="shared" si="5"/>
        <v>0</v>
      </c>
      <c r="H79" s="51">
        <f>'1.Scenario Diets'!L104</f>
        <v>0</v>
      </c>
      <c r="I79" s="104">
        <f>'1.Scenario Diets'!N104</f>
        <v>0</v>
      </c>
      <c r="J79" s="81">
        <f t="shared" si="6"/>
        <v>0</v>
      </c>
      <c r="K79" s="51">
        <f>'1.Scenario Diets'!P104</f>
        <v>0</v>
      </c>
      <c r="L79" s="104">
        <f>'1.Scenario Diets'!R104</f>
        <v>0.1</v>
      </c>
      <c r="M79" s="81">
        <f t="shared" si="7"/>
        <v>0</v>
      </c>
      <c r="N79" s="51">
        <f>'1.Scenario Diets'!T104</f>
        <v>0</v>
      </c>
      <c r="O79" s="104">
        <f>'1.Scenario Diets'!V104</f>
        <v>0</v>
      </c>
      <c r="P79" s="81">
        <f t="shared" si="8"/>
        <v>0</v>
      </c>
      <c r="Q79" s="51">
        <f>'1.Scenario Diets'!X104</f>
        <v>0</v>
      </c>
      <c r="R79" s="104">
        <f>'1.Scenario Diets'!Z104</f>
        <v>0.2</v>
      </c>
      <c r="S79" s="81">
        <f t="shared" si="9"/>
        <v>0</v>
      </c>
      <c r="T79" s="1"/>
      <c r="U79" s="1"/>
      <c r="V79" s="1"/>
      <c r="W79" s="1"/>
      <c r="X79" s="1"/>
      <c r="Y79" s="1"/>
      <c r="Z79" s="1"/>
      <c r="AA79" s="1"/>
      <c r="AB79" s="1"/>
      <c r="AC79" s="1"/>
      <c r="AD79" s="1"/>
      <c r="AE79" s="1"/>
      <c r="AF79" s="1"/>
      <c r="AG79" s="1"/>
      <c r="AH79" s="1"/>
      <c r="AI79" s="1"/>
      <c r="AJ79" s="1"/>
      <c r="AK79" s="1"/>
      <c r="AL79" s="1"/>
    </row>
    <row r="80" spans="1:38" ht="15" thickBot="1" x14ac:dyDescent="0.4">
      <c r="A80">
        <v>76</v>
      </c>
      <c r="B80" t="s">
        <v>610</v>
      </c>
      <c r="C80" s="1" t="s">
        <v>610</v>
      </c>
      <c r="D80" s="1" t="str">
        <f>'2.Product Database'!D79</f>
        <v>Ice cream dairy based</v>
      </c>
      <c r="E80" s="51">
        <f>'1.Scenario Diets'!G105</f>
        <v>0.3</v>
      </c>
      <c r="F80" s="104">
        <f>'1.Scenario Diets'!J105</f>
        <v>0</v>
      </c>
      <c r="G80" s="81">
        <f t="shared" si="5"/>
        <v>0</v>
      </c>
      <c r="H80" s="51">
        <f>'1.Scenario Diets'!L105</f>
        <v>0.2</v>
      </c>
      <c r="I80" s="104">
        <f>'1.Scenario Diets'!N105</f>
        <v>0</v>
      </c>
      <c r="J80" s="81">
        <f t="shared" si="6"/>
        <v>0</v>
      </c>
      <c r="K80" s="51">
        <f>'1.Scenario Diets'!P105</f>
        <v>0.2</v>
      </c>
      <c r="L80" s="104">
        <f>'1.Scenario Diets'!R105</f>
        <v>0.1</v>
      </c>
      <c r="M80" s="81">
        <f t="shared" si="7"/>
        <v>2.0000000000000004E-2</v>
      </c>
      <c r="N80" s="51">
        <f>'1.Scenario Diets'!T105</f>
        <v>0.2</v>
      </c>
      <c r="O80" s="104">
        <f>'1.Scenario Diets'!V105</f>
        <v>0</v>
      </c>
      <c r="P80" s="81">
        <f t="shared" si="8"/>
        <v>0</v>
      </c>
      <c r="Q80" s="51">
        <f>'1.Scenario Diets'!X105</f>
        <v>0.15</v>
      </c>
      <c r="R80" s="104">
        <f>'1.Scenario Diets'!Z105</f>
        <v>0.2</v>
      </c>
      <c r="S80" s="81">
        <f t="shared" si="9"/>
        <v>0.03</v>
      </c>
      <c r="T80" s="1"/>
      <c r="U80" s="1"/>
      <c r="V80" s="1"/>
      <c r="W80" s="1"/>
      <c r="X80" s="1"/>
      <c r="Y80" s="1"/>
      <c r="Z80" s="1"/>
      <c r="AA80" s="1"/>
      <c r="AB80" s="1"/>
      <c r="AC80" s="1"/>
      <c r="AD80" s="1"/>
      <c r="AE80" s="1"/>
      <c r="AF80" s="1"/>
      <c r="AG80" s="1"/>
      <c r="AH80" s="1"/>
      <c r="AI80" s="1"/>
      <c r="AJ80" s="1"/>
      <c r="AK80" s="1"/>
      <c r="AL80" s="1"/>
    </row>
    <row r="81" spans="1:38" ht="15" thickBot="1" x14ac:dyDescent="0.4">
      <c r="A81">
        <v>77</v>
      </c>
      <c r="B81" t="s">
        <v>153</v>
      </c>
      <c r="C81" s="1" t="s">
        <v>153</v>
      </c>
      <c r="D81" s="1" t="str">
        <f>'2.Product Database'!D80</f>
        <v>Bovine meat</v>
      </c>
      <c r="E81" s="41">
        <f>'1.Scenario Diets'!G112</f>
        <v>39.9</v>
      </c>
      <c r="F81" s="105">
        <f>'1.Scenario Diets'!J112</f>
        <v>0.43109999999999998</v>
      </c>
      <c r="G81" s="81">
        <f t="shared" si="5"/>
        <v>17.200889999999998</v>
      </c>
      <c r="H81" s="41">
        <f>'1.Scenario Diets'!L112</f>
        <v>20</v>
      </c>
      <c r="I81" s="105">
        <f>'1.Scenario Diets'!N112</f>
        <v>0.03</v>
      </c>
      <c r="J81" s="81">
        <f t="shared" si="6"/>
        <v>0.6</v>
      </c>
      <c r="K81" s="41">
        <f>'1.Scenario Diets'!P112</f>
        <v>13</v>
      </c>
      <c r="L81" s="105">
        <f>'1.Scenario Diets'!R112</f>
        <v>0.53</v>
      </c>
      <c r="M81" s="81">
        <f t="shared" si="7"/>
        <v>6.8900000000000006</v>
      </c>
      <c r="N81" s="41">
        <f>'1.Scenario Diets'!T112</f>
        <v>13</v>
      </c>
      <c r="O81" s="105">
        <f>'1.Scenario Diets'!V112</f>
        <v>0.03</v>
      </c>
      <c r="P81" s="81">
        <f t="shared" si="8"/>
        <v>0.39</v>
      </c>
      <c r="Q81" s="41">
        <f>'1.Scenario Diets'!X112</f>
        <v>10</v>
      </c>
      <c r="R81" s="105">
        <f>'1.Scenario Diets'!Z112</f>
        <v>0.63</v>
      </c>
      <c r="S81" s="81">
        <f t="shared" si="9"/>
        <v>6.3</v>
      </c>
      <c r="T81" s="1"/>
      <c r="U81" s="1"/>
      <c r="V81" s="1"/>
      <c r="W81" s="1"/>
      <c r="X81" s="1"/>
      <c r="Y81" s="1"/>
      <c r="Z81" s="1"/>
      <c r="AA81" s="1"/>
      <c r="AB81" s="1"/>
      <c r="AC81" s="1"/>
      <c r="AD81" s="1"/>
      <c r="AE81" s="1"/>
      <c r="AF81" s="1"/>
      <c r="AG81" s="1"/>
      <c r="AH81" s="1"/>
      <c r="AI81" s="1"/>
      <c r="AJ81" s="1"/>
      <c r="AK81" s="1"/>
      <c r="AL81" s="1"/>
    </row>
    <row r="82" spans="1:38" ht="15" thickBot="1" x14ac:dyDescent="0.4">
      <c r="A82">
        <v>78</v>
      </c>
      <c r="B82" t="s">
        <v>153</v>
      </c>
      <c r="C82" s="1" t="s">
        <v>153</v>
      </c>
      <c r="D82" s="1" t="str">
        <f>'2.Product Database'!D81</f>
        <v>Sheep/goat meat</v>
      </c>
      <c r="E82" s="41">
        <f>'1.Scenario Diets'!G113</f>
        <v>2.9</v>
      </c>
      <c r="F82" s="105">
        <f>'1.Scenario Diets'!J113</f>
        <v>0.63939999999999997</v>
      </c>
      <c r="G82" s="81">
        <f t="shared" si="5"/>
        <v>1.8542599999999998</v>
      </c>
      <c r="H82" s="41">
        <f>'1.Scenario Diets'!L113</f>
        <v>1.5</v>
      </c>
      <c r="I82" s="105">
        <f>'1.Scenario Diets'!N113</f>
        <v>0.24</v>
      </c>
      <c r="J82" s="81">
        <f t="shared" si="6"/>
        <v>0.36</v>
      </c>
      <c r="K82" s="41">
        <f>'1.Scenario Diets'!P113</f>
        <v>1</v>
      </c>
      <c r="L82" s="105">
        <f>'1.Scenario Diets'!R113</f>
        <v>0.74</v>
      </c>
      <c r="M82" s="81">
        <f t="shared" si="7"/>
        <v>0.74</v>
      </c>
      <c r="N82" s="41">
        <f>'1.Scenario Diets'!T113</f>
        <v>1</v>
      </c>
      <c r="O82" s="105">
        <f>'1.Scenario Diets'!V113</f>
        <v>0.24</v>
      </c>
      <c r="P82" s="81">
        <f t="shared" si="8"/>
        <v>0.24</v>
      </c>
      <c r="Q82" s="41">
        <f>'1.Scenario Diets'!X113</f>
        <v>1.5</v>
      </c>
      <c r="R82" s="105">
        <f>'1.Scenario Diets'!Z113</f>
        <v>0.84</v>
      </c>
      <c r="S82" s="81">
        <f t="shared" si="9"/>
        <v>1.26</v>
      </c>
      <c r="T82" s="1"/>
      <c r="U82" s="1"/>
      <c r="V82" s="1"/>
      <c r="W82" s="1"/>
      <c r="X82" s="1"/>
      <c r="Y82" s="1"/>
      <c r="Z82" s="1"/>
      <c r="AA82" s="1"/>
      <c r="AB82" s="1"/>
      <c r="AC82" s="1"/>
      <c r="AD82" s="1"/>
      <c r="AE82" s="1"/>
      <c r="AF82" s="1"/>
      <c r="AG82" s="1"/>
      <c r="AH82" s="1"/>
      <c r="AI82" s="1"/>
      <c r="AJ82" s="1"/>
      <c r="AK82" s="1"/>
      <c r="AL82" s="1"/>
    </row>
    <row r="83" spans="1:38" ht="15" thickBot="1" x14ac:dyDescent="0.4">
      <c r="A83">
        <v>79</v>
      </c>
      <c r="B83" t="s">
        <v>153</v>
      </c>
      <c r="C83" s="1" t="s">
        <v>153</v>
      </c>
      <c r="D83" s="1" t="str">
        <f>'2.Product Database'!D82</f>
        <v>Pig meat</v>
      </c>
      <c r="E83" s="41">
        <f>'1.Scenario Diets'!G114</f>
        <v>60.6</v>
      </c>
      <c r="F83" s="105">
        <f>'1.Scenario Diets'!J114</f>
        <v>0.36909999999999998</v>
      </c>
      <c r="G83" s="81">
        <f t="shared" si="5"/>
        <v>22.367460000000001</v>
      </c>
      <c r="H83" s="41">
        <f>'1.Scenario Diets'!L114</f>
        <v>30.3</v>
      </c>
      <c r="I83" s="105">
        <f>'1.Scenario Diets'!N114</f>
        <v>0</v>
      </c>
      <c r="J83" s="81">
        <f t="shared" si="6"/>
        <v>0</v>
      </c>
      <c r="K83" s="41">
        <f>'1.Scenario Diets'!P114</f>
        <v>0</v>
      </c>
      <c r="L83" s="105">
        <f>'1.Scenario Diets'!R114</f>
        <v>0.47</v>
      </c>
      <c r="M83" s="81">
        <f t="shared" si="7"/>
        <v>0</v>
      </c>
      <c r="N83" s="41">
        <f>'1.Scenario Diets'!T114</f>
        <v>6.06</v>
      </c>
      <c r="O83" s="105">
        <f>'1.Scenario Diets'!V114</f>
        <v>0</v>
      </c>
      <c r="P83" s="81">
        <f t="shared" si="8"/>
        <v>0</v>
      </c>
      <c r="Q83" s="41">
        <f>'1.Scenario Diets'!X114</f>
        <v>30.3</v>
      </c>
      <c r="R83" s="105">
        <f>'1.Scenario Diets'!Z114</f>
        <v>0.56999999999999995</v>
      </c>
      <c r="S83" s="81">
        <f t="shared" si="9"/>
        <v>17.270999999999997</v>
      </c>
      <c r="T83" s="1"/>
      <c r="U83" s="1"/>
      <c r="V83" s="1"/>
      <c r="W83" s="1"/>
      <c r="X83" s="1"/>
      <c r="Y83" s="1"/>
      <c r="Z83" s="1"/>
      <c r="AA83" s="1"/>
      <c r="AB83" s="1"/>
      <c r="AC83" s="1"/>
      <c r="AD83" s="1"/>
      <c r="AE83" s="1"/>
      <c r="AF83" s="1"/>
      <c r="AG83" s="1"/>
      <c r="AH83" s="1"/>
      <c r="AI83" s="1"/>
      <c r="AJ83" s="1"/>
      <c r="AK83" s="1"/>
      <c r="AL83" s="1"/>
    </row>
    <row r="84" spans="1:38" ht="15" thickBot="1" x14ac:dyDescent="0.4">
      <c r="A84">
        <v>80</v>
      </c>
      <c r="B84" t="s">
        <v>153</v>
      </c>
      <c r="C84" s="1" t="s">
        <v>153</v>
      </c>
      <c r="D84" s="1" t="str">
        <f>'2.Product Database'!D83</f>
        <v>Poultry meat</v>
      </c>
      <c r="E84" s="61">
        <f>'1.Scenario Diets'!G116</f>
        <v>49.5</v>
      </c>
      <c r="F84" s="106">
        <f>'1.Scenario Diets'!J116</f>
        <v>0.3649</v>
      </c>
      <c r="G84" s="81">
        <f t="shared" si="5"/>
        <v>18.062550000000002</v>
      </c>
      <c r="H84" s="61">
        <f>'1.Scenario Diets'!L116</f>
        <v>24.8</v>
      </c>
      <c r="I84" s="106">
        <f>'1.Scenario Diets'!N116</f>
        <v>0</v>
      </c>
      <c r="J84" s="81">
        <f t="shared" si="6"/>
        <v>0</v>
      </c>
      <c r="K84" s="61">
        <f>'1.Scenario Diets'!P116</f>
        <v>0</v>
      </c>
      <c r="L84" s="106">
        <f>'1.Scenario Diets'!R116</f>
        <v>0.46</v>
      </c>
      <c r="M84" s="81">
        <f t="shared" si="7"/>
        <v>0</v>
      </c>
      <c r="N84" s="61">
        <f>'1.Scenario Diets'!T116</f>
        <v>9.9</v>
      </c>
      <c r="O84" s="106">
        <f>'1.Scenario Diets'!V116</f>
        <v>0</v>
      </c>
      <c r="P84" s="81">
        <f t="shared" si="8"/>
        <v>0</v>
      </c>
      <c r="Q84" s="61">
        <f>'1.Scenario Diets'!X116</f>
        <v>49.5</v>
      </c>
      <c r="R84" s="106">
        <f>'1.Scenario Diets'!Z116</f>
        <v>0.56000000000000005</v>
      </c>
      <c r="S84" s="81">
        <f t="shared" si="9"/>
        <v>27.720000000000002</v>
      </c>
      <c r="T84" s="1"/>
      <c r="U84" s="1"/>
      <c r="V84" s="1"/>
      <c r="W84" s="1"/>
      <c r="X84" s="1"/>
      <c r="Y84" s="1"/>
      <c r="Z84" s="1"/>
      <c r="AA84" s="1"/>
      <c r="AB84" s="1"/>
      <c r="AC84" s="1"/>
      <c r="AD84" s="1"/>
      <c r="AE84" s="1"/>
      <c r="AF84" s="1"/>
      <c r="AG84" s="1"/>
      <c r="AH84" s="1"/>
      <c r="AI84" s="1"/>
      <c r="AJ84" s="1"/>
      <c r="AK84" s="1"/>
      <c r="AL84" s="1"/>
    </row>
    <row r="85" spans="1:38" ht="15" thickBot="1" x14ac:dyDescent="0.4">
      <c r="A85">
        <v>81</v>
      </c>
      <c r="B85" t="s">
        <v>153</v>
      </c>
      <c r="C85" s="1" t="s">
        <v>153</v>
      </c>
      <c r="D85" s="1" t="str">
        <f>'2.Product Database'!D84</f>
        <v>Moose meat</v>
      </c>
      <c r="E85" s="61">
        <f>'1.Scenario Diets'!G117</f>
        <v>0</v>
      </c>
      <c r="F85" s="106">
        <f>'1.Scenario Diets'!J117</f>
        <v>0.45</v>
      </c>
      <c r="G85" s="81">
        <f>E85*F85</f>
        <v>0</v>
      </c>
      <c r="H85" s="61">
        <f>'1.Scenario Diets'!L117</f>
        <v>0</v>
      </c>
      <c r="I85" s="106">
        <f>'1.Scenario Diets'!N117</f>
        <v>0.05</v>
      </c>
      <c r="J85" s="81">
        <f t="shared" si="6"/>
        <v>0</v>
      </c>
      <c r="K85" s="61">
        <f>'1.Scenario Diets'!P117</f>
        <v>0</v>
      </c>
      <c r="L85" s="106">
        <f>'1.Scenario Diets'!R117</f>
        <v>0.55000000000000004</v>
      </c>
      <c r="M85" s="81">
        <f t="shared" si="7"/>
        <v>0</v>
      </c>
      <c r="N85" s="61">
        <f>'1.Scenario Diets'!T117</f>
        <v>0</v>
      </c>
      <c r="O85" s="106">
        <f>'1.Scenario Diets'!V117</f>
        <v>0.05</v>
      </c>
      <c r="P85" s="81">
        <f t="shared" si="8"/>
        <v>0</v>
      </c>
      <c r="Q85" s="61">
        <f>'1.Scenario Diets'!X117</f>
        <v>0</v>
      </c>
      <c r="R85" s="106">
        <f>'1.Scenario Diets'!Z117</f>
        <v>0.65</v>
      </c>
      <c r="S85" s="81">
        <f t="shared" si="9"/>
        <v>0</v>
      </c>
      <c r="T85" s="1"/>
      <c r="U85" s="1"/>
      <c r="V85" s="1"/>
      <c r="W85" s="1"/>
      <c r="X85" s="1"/>
      <c r="Y85" s="1"/>
      <c r="Z85" s="1"/>
      <c r="AA85" s="1"/>
      <c r="AB85" s="1"/>
      <c r="AC85" s="1"/>
      <c r="AD85" s="1"/>
      <c r="AE85" s="1"/>
      <c r="AF85" s="1"/>
      <c r="AG85" s="1"/>
      <c r="AH85" s="1"/>
      <c r="AI85" s="1"/>
      <c r="AJ85" s="1"/>
      <c r="AK85" s="1"/>
      <c r="AL85" s="1"/>
    </row>
    <row r="86" spans="1:38" ht="15" thickBot="1" x14ac:dyDescent="0.4">
      <c r="A86">
        <v>82</v>
      </c>
      <c r="B86" t="s">
        <v>153</v>
      </c>
      <c r="C86" s="1" t="s">
        <v>153</v>
      </c>
      <c r="D86" s="1" t="str">
        <f>'2.Product Database'!D85</f>
        <v>Offals</v>
      </c>
      <c r="E86" s="43">
        <f>'1.Scenario Diets'!G119</f>
        <v>0.6</v>
      </c>
      <c r="F86" s="107">
        <f>'1.Scenario Diets'!J119</f>
        <v>0.45</v>
      </c>
      <c r="G86" s="81">
        <f t="shared" ref="G86:G148" si="10">E86*F86</f>
        <v>0.27</v>
      </c>
      <c r="H86" s="43">
        <f>'1.Scenario Diets'!L119</f>
        <v>0.6</v>
      </c>
      <c r="I86" s="107">
        <f>'1.Scenario Diets'!N119</f>
        <v>0.05</v>
      </c>
      <c r="J86" s="81">
        <f t="shared" si="6"/>
        <v>0.03</v>
      </c>
      <c r="K86" s="43">
        <f>'1.Scenario Diets'!P119</f>
        <v>0.6</v>
      </c>
      <c r="L86" s="107">
        <f>'1.Scenario Diets'!R119</f>
        <v>0.55000000000000004</v>
      </c>
      <c r="M86" s="81">
        <f t="shared" si="7"/>
        <v>0.33</v>
      </c>
      <c r="N86" s="43">
        <f>'1.Scenario Diets'!T119</f>
        <v>1.2</v>
      </c>
      <c r="O86" s="107">
        <f>'1.Scenario Diets'!V119</f>
        <v>0.05</v>
      </c>
      <c r="P86" s="81">
        <f t="shared" si="8"/>
        <v>0.06</v>
      </c>
      <c r="Q86" s="43">
        <f>'1.Scenario Diets'!X119</f>
        <v>0.6</v>
      </c>
      <c r="R86" s="107">
        <f>'1.Scenario Diets'!Z119</f>
        <v>0.65</v>
      </c>
      <c r="S86" s="81">
        <f t="shared" si="9"/>
        <v>0.39</v>
      </c>
      <c r="T86" s="1"/>
      <c r="U86" s="1"/>
      <c r="V86" s="1"/>
      <c r="W86" s="1"/>
      <c r="X86" s="1"/>
      <c r="Y86" s="1"/>
      <c r="Z86" s="1"/>
      <c r="AA86" s="1"/>
      <c r="AB86" s="1"/>
      <c r="AC86" s="1"/>
      <c r="AD86" s="1"/>
      <c r="AE86" s="1"/>
      <c r="AF86" s="1"/>
      <c r="AG86" s="1"/>
      <c r="AH86" s="1"/>
      <c r="AI86" s="1"/>
      <c r="AJ86" s="1"/>
      <c r="AK86" s="1"/>
      <c r="AL86" s="1"/>
    </row>
    <row r="87" spans="1:38" ht="15" thickBot="1" x14ac:dyDescent="0.4">
      <c r="A87">
        <v>83</v>
      </c>
      <c r="B87" t="s">
        <v>169</v>
      </c>
      <c r="C87" s="1" t="s">
        <v>169</v>
      </c>
      <c r="D87" s="1" t="str">
        <f>'2.Product Database'!D86</f>
        <v>Eggs</v>
      </c>
      <c r="E87" s="37">
        <f>'1.Scenario Diets'!G122</f>
        <v>29</v>
      </c>
      <c r="F87" s="108">
        <f>'1.Scenario Diets'!J122</f>
        <v>0.12</v>
      </c>
      <c r="G87" s="81">
        <f t="shared" si="10"/>
        <v>3.48</v>
      </c>
      <c r="H87" s="37">
        <f>'1.Scenario Diets'!L122</f>
        <v>25</v>
      </c>
      <c r="I87" s="108">
        <f>'1.Scenario Diets'!N122</f>
        <v>0</v>
      </c>
      <c r="J87" s="81">
        <f t="shared" si="6"/>
        <v>0</v>
      </c>
      <c r="K87" s="37">
        <f>'1.Scenario Diets'!P122</f>
        <v>13</v>
      </c>
      <c r="L87" s="108">
        <f>'1.Scenario Diets'!R122</f>
        <v>0.22</v>
      </c>
      <c r="M87" s="81">
        <f t="shared" si="7"/>
        <v>2.86</v>
      </c>
      <c r="N87" s="37">
        <f>'1.Scenario Diets'!T122</f>
        <v>25</v>
      </c>
      <c r="O87" s="108">
        <f>'1.Scenario Diets'!V122</f>
        <v>0</v>
      </c>
      <c r="P87" s="81">
        <f t="shared" si="8"/>
        <v>0</v>
      </c>
      <c r="Q87" s="37">
        <f>'1.Scenario Diets'!X122</f>
        <v>25</v>
      </c>
      <c r="R87" s="108">
        <f>'1.Scenario Diets'!Z122</f>
        <v>0.32</v>
      </c>
      <c r="S87" s="81">
        <f t="shared" si="9"/>
        <v>8</v>
      </c>
      <c r="T87" s="1"/>
      <c r="U87" s="1"/>
      <c r="V87" s="1"/>
      <c r="W87" s="1"/>
      <c r="X87" s="1"/>
      <c r="Y87" s="1"/>
      <c r="Z87" s="1"/>
      <c r="AA87" s="1"/>
      <c r="AB87" s="1"/>
      <c r="AC87" s="1"/>
      <c r="AD87" s="1"/>
      <c r="AE87" s="1"/>
      <c r="AF87" s="1"/>
      <c r="AG87" s="1"/>
      <c r="AH87" s="1"/>
      <c r="AI87" s="1"/>
      <c r="AJ87" s="1"/>
      <c r="AK87" s="1"/>
      <c r="AL87" s="1"/>
    </row>
    <row r="88" spans="1:38" ht="15" thickBot="1" x14ac:dyDescent="0.4">
      <c r="A88">
        <v>84</v>
      </c>
      <c r="B88" t="s">
        <v>171</v>
      </c>
      <c r="C88" s="3" t="s">
        <v>171</v>
      </c>
      <c r="D88" s="1" t="str">
        <f>'2.Product Database'!D87</f>
        <v>Arctic char freshwater wild caught</v>
      </c>
      <c r="E88" s="39">
        <f>'1.Scenario Diets'!G125</f>
        <v>9.1999999999999993</v>
      </c>
      <c r="F88" s="101">
        <f>'1.Scenario Diets'!J125</f>
        <v>1</v>
      </c>
      <c r="G88" s="81">
        <f t="shared" si="10"/>
        <v>9.1999999999999993</v>
      </c>
      <c r="H88" s="39">
        <f>'1.Scenario Diets'!L125</f>
        <v>3.1</v>
      </c>
      <c r="I88" s="101">
        <f>'1.Scenario Diets'!N125</f>
        <v>0.9</v>
      </c>
      <c r="J88" s="81">
        <f t="shared" si="6"/>
        <v>2.79</v>
      </c>
      <c r="K88" s="39">
        <f>'1.Scenario Diets'!P125</f>
        <v>4.5999999999999996</v>
      </c>
      <c r="L88" s="101">
        <f>'1.Scenario Diets'!R125</f>
        <v>1</v>
      </c>
      <c r="M88" s="81">
        <f t="shared" si="7"/>
        <v>4.5999999999999996</v>
      </c>
      <c r="N88" s="39">
        <f>'1.Scenario Diets'!T125</f>
        <v>9.1999999999999993</v>
      </c>
      <c r="O88" s="101">
        <f>'1.Scenario Diets'!V125</f>
        <v>0.8</v>
      </c>
      <c r="P88" s="81">
        <f t="shared" si="8"/>
        <v>7.3599999999999994</v>
      </c>
      <c r="Q88" s="39">
        <f>'1.Scenario Diets'!X125</f>
        <v>9.1999999999999993</v>
      </c>
      <c r="R88" s="101">
        <f>'1.Scenario Diets'!Z125</f>
        <v>1</v>
      </c>
      <c r="S88" s="81">
        <f t="shared" si="9"/>
        <v>9.1999999999999993</v>
      </c>
      <c r="T88" s="1"/>
      <c r="U88" s="1"/>
      <c r="V88" s="1"/>
      <c r="W88" s="1"/>
      <c r="X88" s="1"/>
      <c r="Y88" s="1"/>
      <c r="Z88" s="1"/>
      <c r="AA88" s="1"/>
      <c r="AB88" s="1"/>
      <c r="AC88" s="1"/>
      <c r="AD88" s="1"/>
      <c r="AE88" s="1"/>
      <c r="AF88" s="1"/>
      <c r="AG88" s="1"/>
      <c r="AH88" s="1"/>
      <c r="AI88" s="1"/>
      <c r="AJ88" s="1"/>
      <c r="AK88" s="1"/>
      <c r="AL88" s="1"/>
    </row>
    <row r="89" spans="1:38" ht="15" thickBot="1" x14ac:dyDescent="0.4">
      <c r="A89">
        <v>85</v>
      </c>
      <c r="B89" t="s">
        <v>171</v>
      </c>
      <c r="C89" s="3" t="s">
        <v>171</v>
      </c>
      <c r="D89" s="1" t="str">
        <f>'2.Product Database'!D88</f>
        <v>Carp fresh coldwater farmed</v>
      </c>
      <c r="E89" s="39">
        <f>'1.Scenario Diets'!G126</f>
        <v>0</v>
      </c>
      <c r="F89" s="101">
        <f>'1.Scenario Diets'!J126</f>
        <v>0</v>
      </c>
      <c r="G89" s="81">
        <f t="shared" si="10"/>
        <v>0</v>
      </c>
      <c r="H89" s="39">
        <f>'1.Scenario Diets'!L126</f>
        <v>3.1</v>
      </c>
      <c r="I89" s="101">
        <f>'1.Scenario Diets'!N126</f>
        <v>0</v>
      </c>
      <c r="J89" s="81">
        <f t="shared" si="6"/>
        <v>0</v>
      </c>
      <c r="K89" s="39">
        <f>'1.Scenario Diets'!P126</f>
        <v>4.5999999999999996</v>
      </c>
      <c r="L89" s="101">
        <f>'1.Scenario Diets'!R126</f>
        <v>0</v>
      </c>
      <c r="M89" s="81">
        <f t="shared" si="7"/>
        <v>0</v>
      </c>
      <c r="N89" s="39">
        <f>'1.Scenario Diets'!T126</f>
        <v>4.5999999999999996</v>
      </c>
      <c r="O89" s="101">
        <f>'1.Scenario Diets'!V126</f>
        <v>0</v>
      </c>
      <c r="P89" s="81">
        <f t="shared" si="8"/>
        <v>0</v>
      </c>
      <c r="Q89" s="39">
        <f>'1.Scenario Diets'!X126</f>
        <v>0</v>
      </c>
      <c r="R89" s="101">
        <f>'1.Scenario Diets'!Z126</f>
        <v>0.2</v>
      </c>
      <c r="S89" s="81">
        <f t="shared" si="9"/>
        <v>0</v>
      </c>
      <c r="T89" s="1"/>
      <c r="U89" s="1"/>
      <c r="V89" s="1"/>
      <c r="W89" s="1"/>
      <c r="X89" s="1"/>
      <c r="Y89" s="1"/>
      <c r="Z89" s="1"/>
      <c r="AA89" s="1"/>
      <c r="AB89" s="1"/>
      <c r="AC89" s="1"/>
      <c r="AD89" s="1"/>
      <c r="AE89" s="1"/>
      <c r="AF89" s="1"/>
      <c r="AG89" s="1"/>
      <c r="AH89" s="1"/>
      <c r="AI89" s="1"/>
      <c r="AJ89" s="1"/>
      <c r="AK89" s="1"/>
      <c r="AL89" s="1"/>
    </row>
    <row r="90" spans="1:38" ht="15" thickBot="1" x14ac:dyDescent="0.4">
      <c r="A90">
        <v>86</v>
      </c>
      <c r="B90" t="s">
        <v>171</v>
      </c>
      <c r="C90" s="3" t="s">
        <v>171</v>
      </c>
      <c r="D90" s="1" t="str">
        <f>'2.Product Database'!D89</f>
        <v>Tilapia fresh warmwater farmed</v>
      </c>
      <c r="E90" s="39">
        <f>'1.Scenario Diets'!G127</f>
        <v>0</v>
      </c>
      <c r="F90" s="101">
        <f>'1.Scenario Diets'!J127</f>
        <v>0</v>
      </c>
      <c r="G90" s="81">
        <f t="shared" si="10"/>
        <v>0</v>
      </c>
      <c r="H90" s="39">
        <f>'1.Scenario Diets'!L127</f>
        <v>3.1</v>
      </c>
      <c r="I90" s="101">
        <f>'1.Scenario Diets'!N127</f>
        <v>0</v>
      </c>
      <c r="J90" s="81">
        <f t="shared" si="6"/>
        <v>0</v>
      </c>
      <c r="K90" s="39">
        <f>'1.Scenario Diets'!P127</f>
        <v>4.5999999999999996</v>
      </c>
      <c r="L90" s="101">
        <f>'1.Scenario Diets'!R127</f>
        <v>0</v>
      </c>
      <c r="M90" s="81">
        <f t="shared" si="7"/>
        <v>0</v>
      </c>
      <c r="N90" s="39">
        <f>'1.Scenario Diets'!T127</f>
        <v>4.5999999999999996</v>
      </c>
      <c r="O90" s="101">
        <f>'1.Scenario Diets'!V127</f>
        <v>0</v>
      </c>
      <c r="P90" s="81">
        <f t="shared" si="8"/>
        <v>0</v>
      </c>
      <c r="Q90" s="39">
        <f>'1.Scenario Diets'!X127</f>
        <v>0</v>
      </c>
      <c r="R90" s="101">
        <f>'1.Scenario Diets'!Z127</f>
        <v>0.2</v>
      </c>
      <c r="S90" s="81">
        <f t="shared" si="9"/>
        <v>0</v>
      </c>
      <c r="T90" s="1"/>
      <c r="U90" s="1"/>
      <c r="V90" s="1"/>
      <c r="W90" s="1"/>
      <c r="X90" s="1"/>
      <c r="Y90" s="1"/>
      <c r="Z90" s="1"/>
      <c r="AA90" s="1"/>
      <c r="AB90" s="1"/>
      <c r="AC90" s="1"/>
      <c r="AD90" s="1"/>
      <c r="AE90" s="1"/>
      <c r="AF90" s="1"/>
      <c r="AG90" s="1"/>
      <c r="AH90" s="1"/>
      <c r="AI90" s="1"/>
      <c r="AJ90" s="1"/>
      <c r="AK90" s="1"/>
      <c r="AL90" s="1"/>
    </row>
    <row r="91" spans="1:38" ht="15" thickBot="1" x14ac:dyDescent="0.4">
      <c r="A91">
        <v>87</v>
      </c>
      <c r="B91" t="s">
        <v>171</v>
      </c>
      <c r="C91" s="3" t="s">
        <v>171</v>
      </c>
      <c r="D91" s="1" t="str">
        <f>'2.Product Database'!D90</f>
        <v>Cod</v>
      </c>
      <c r="E91" s="39">
        <f>'1.Scenario Diets'!G128</f>
        <v>6.5</v>
      </c>
      <c r="F91" s="101">
        <f>'1.Scenario Diets'!J128</f>
        <v>0.8</v>
      </c>
      <c r="G91" s="81">
        <f t="shared" si="10"/>
        <v>5.2</v>
      </c>
      <c r="H91" s="39">
        <f>'1.Scenario Diets'!L128</f>
        <v>3.3</v>
      </c>
      <c r="I91" s="101">
        <f>'1.Scenario Diets'!N128</f>
        <v>0.7</v>
      </c>
      <c r="J91" s="81">
        <f t="shared" si="6"/>
        <v>2.3099999999999996</v>
      </c>
      <c r="K91" s="39">
        <f>'1.Scenario Diets'!P128</f>
        <v>6.5</v>
      </c>
      <c r="L91" s="101">
        <f>'1.Scenario Diets'!R128</f>
        <v>0.9</v>
      </c>
      <c r="M91" s="81">
        <f t="shared" si="7"/>
        <v>5.8500000000000005</v>
      </c>
      <c r="N91" s="39">
        <f>'1.Scenario Diets'!T128</f>
        <v>0</v>
      </c>
      <c r="O91" s="101">
        <f>'1.Scenario Diets'!V128</f>
        <v>0.6</v>
      </c>
      <c r="P91" s="81">
        <f t="shared" si="8"/>
        <v>0</v>
      </c>
      <c r="Q91" s="39">
        <f>'1.Scenario Diets'!X128</f>
        <v>6.5</v>
      </c>
      <c r="R91" s="101">
        <f>'1.Scenario Diets'!Z128</f>
        <v>1</v>
      </c>
      <c r="S91" s="81">
        <f t="shared" si="9"/>
        <v>6.5</v>
      </c>
      <c r="T91" s="1"/>
      <c r="U91" s="1"/>
      <c r="V91" s="1"/>
      <c r="W91" s="1"/>
      <c r="X91" s="1"/>
      <c r="Y91" s="1"/>
      <c r="Z91" s="1"/>
      <c r="AA91" s="1"/>
      <c r="AB91" s="1"/>
      <c r="AC91" s="1"/>
      <c r="AD91" s="1"/>
      <c r="AE91" s="1"/>
      <c r="AF91" s="1"/>
      <c r="AG91" s="1"/>
      <c r="AH91" s="1"/>
      <c r="AI91" s="1"/>
      <c r="AJ91" s="1"/>
      <c r="AK91" s="1"/>
      <c r="AL91" s="1"/>
    </row>
    <row r="92" spans="1:38" ht="15" thickBot="1" x14ac:dyDescent="0.4">
      <c r="A92">
        <v>88</v>
      </c>
      <c r="B92" t="s">
        <v>171</v>
      </c>
      <c r="C92" s="3" t="s">
        <v>171</v>
      </c>
      <c r="D92" s="1" t="str">
        <f>'2.Product Database'!D91</f>
        <v>Herring</v>
      </c>
      <c r="E92" s="39">
        <f>'1.Scenario Diets'!G129</f>
        <v>4.5</v>
      </c>
      <c r="F92" s="101">
        <f>'1.Scenario Diets'!J129</f>
        <v>0</v>
      </c>
      <c r="G92" s="81">
        <f t="shared" si="10"/>
        <v>0</v>
      </c>
      <c r="H92" s="39">
        <f>'1.Scenario Diets'!L129</f>
        <v>4.5</v>
      </c>
      <c r="I92" s="101">
        <f>'1.Scenario Diets'!N129</f>
        <v>0</v>
      </c>
      <c r="J92" s="81">
        <f t="shared" si="6"/>
        <v>0</v>
      </c>
      <c r="K92" s="39">
        <f>'1.Scenario Diets'!P129</f>
        <v>4.5</v>
      </c>
      <c r="L92" s="101">
        <f>'1.Scenario Diets'!R129</f>
        <v>0.1</v>
      </c>
      <c r="M92" s="81">
        <f t="shared" si="7"/>
        <v>0.45</v>
      </c>
      <c r="N92" s="39">
        <f>'1.Scenario Diets'!T129</f>
        <v>4.5</v>
      </c>
      <c r="O92" s="101">
        <f>'1.Scenario Diets'!V129</f>
        <v>0</v>
      </c>
      <c r="P92" s="81">
        <f t="shared" si="8"/>
        <v>0</v>
      </c>
      <c r="Q92" s="39">
        <f>'1.Scenario Diets'!X129</f>
        <v>4.5</v>
      </c>
      <c r="R92" s="101">
        <f>'1.Scenario Diets'!Z129</f>
        <v>0.2</v>
      </c>
      <c r="S92" s="81">
        <f t="shared" si="9"/>
        <v>0.9</v>
      </c>
      <c r="T92" s="1"/>
      <c r="U92" s="1"/>
      <c r="V92" s="1"/>
      <c r="W92" s="1"/>
      <c r="X92" s="1"/>
      <c r="Y92" s="1"/>
      <c r="Z92" s="1"/>
      <c r="AA92" s="1"/>
      <c r="AB92" s="1"/>
      <c r="AC92" s="1"/>
      <c r="AD92" s="1"/>
      <c r="AE92" s="1"/>
      <c r="AF92" s="1"/>
      <c r="AG92" s="1"/>
      <c r="AH92" s="1"/>
      <c r="AI92" s="1"/>
      <c r="AJ92" s="1"/>
      <c r="AK92" s="1"/>
      <c r="AL92" s="1"/>
    </row>
    <row r="93" spans="1:38" ht="15" thickBot="1" x14ac:dyDescent="0.4">
      <c r="A93">
        <v>89</v>
      </c>
      <c r="B93" t="s">
        <v>171</v>
      </c>
      <c r="C93" s="3" t="s">
        <v>171</v>
      </c>
      <c r="D93" s="1" t="str">
        <f>'2.Product Database'!D92</f>
        <v>Tuna</v>
      </c>
      <c r="E93" s="39">
        <f>'1.Scenario Diets'!G130</f>
        <v>1.7</v>
      </c>
      <c r="F93" s="101">
        <f>'1.Scenario Diets'!J130</f>
        <v>1</v>
      </c>
      <c r="G93" s="81">
        <f t="shared" si="10"/>
        <v>1.7</v>
      </c>
      <c r="H93" s="39">
        <f>'1.Scenario Diets'!L130</f>
        <v>0.9</v>
      </c>
      <c r="I93" s="101">
        <f>'1.Scenario Diets'!N130</f>
        <v>0.9</v>
      </c>
      <c r="J93" s="81">
        <f t="shared" si="6"/>
        <v>0.81</v>
      </c>
      <c r="K93" s="39">
        <f>'1.Scenario Diets'!P130</f>
        <v>1.7</v>
      </c>
      <c r="L93" s="101">
        <f>'1.Scenario Diets'!R130</f>
        <v>1</v>
      </c>
      <c r="M93" s="81">
        <f t="shared" si="7"/>
        <v>1.7</v>
      </c>
      <c r="N93" s="39">
        <f>'1.Scenario Diets'!T130</f>
        <v>0</v>
      </c>
      <c r="O93" s="101">
        <f>'1.Scenario Diets'!V130</f>
        <v>0.8</v>
      </c>
      <c r="P93" s="81">
        <f t="shared" si="8"/>
        <v>0</v>
      </c>
      <c r="Q93" s="39">
        <f>'1.Scenario Diets'!X130</f>
        <v>1.7</v>
      </c>
      <c r="R93" s="101">
        <f>'1.Scenario Diets'!Z130</f>
        <v>1</v>
      </c>
      <c r="S93" s="81">
        <f t="shared" si="9"/>
        <v>1.7</v>
      </c>
      <c r="T93" s="1"/>
      <c r="U93" s="1"/>
      <c r="V93" s="1"/>
      <c r="W93" s="1"/>
      <c r="X93" s="1"/>
      <c r="Y93" s="1"/>
      <c r="Z93" s="1"/>
      <c r="AA93" s="1"/>
      <c r="AB93" s="1"/>
      <c r="AC93" s="1"/>
      <c r="AD93" s="1"/>
      <c r="AE93" s="1"/>
      <c r="AF93" s="1"/>
      <c r="AG93" s="1"/>
      <c r="AH93" s="1"/>
      <c r="AI93" s="1"/>
      <c r="AJ93" s="1"/>
      <c r="AK93" s="1"/>
      <c r="AL93" s="1"/>
    </row>
    <row r="94" spans="1:38" ht="15" thickBot="1" x14ac:dyDescent="0.4">
      <c r="A94">
        <v>90</v>
      </c>
      <c r="B94" t="s">
        <v>171</v>
      </c>
      <c r="C94" s="3" t="s">
        <v>171</v>
      </c>
      <c r="D94" s="1" t="str">
        <f>'2.Product Database'!D93</f>
        <v>Salmon wild caught</v>
      </c>
      <c r="E94" s="39">
        <f>'1.Scenario Diets'!G131</f>
        <v>0.2</v>
      </c>
      <c r="F94" s="101">
        <f>'1.Scenario Diets'!J131</f>
        <v>0.03</v>
      </c>
      <c r="G94" s="81">
        <f t="shared" si="10"/>
        <v>6.0000000000000001E-3</v>
      </c>
      <c r="H94" s="39">
        <f>'1.Scenario Diets'!L131</f>
        <v>0.1</v>
      </c>
      <c r="I94" s="101">
        <f>'1.Scenario Diets'!N131</f>
        <v>0.43</v>
      </c>
      <c r="J94" s="81">
        <f t="shared" si="6"/>
        <v>4.3000000000000003E-2</v>
      </c>
      <c r="K94" s="39">
        <f>'1.Scenario Diets'!P131</f>
        <v>0</v>
      </c>
      <c r="L94" s="101">
        <f>'1.Scenario Diets'!R131</f>
        <v>0.03</v>
      </c>
      <c r="M94" s="81">
        <f t="shared" si="7"/>
        <v>0</v>
      </c>
      <c r="N94" s="39">
        <f>'1.Scenario Diets'!T131</f>
        <v>0</v>
      </c>
      <c r="O94" s="101">
        <f>'1.Scenario Diets'!V131</f>
        <v>0.23</v>
      </c>
      <c r="P94" s="81">
        <f t="shared" si="8"/>
        <v>0</v>
      </c>
      <c r="Q94" s="39">
        <f>'1.Scenario Diets'!X131</f>
        <v>0.1</v>
      </c>
      <c r="R94" s="101">
        <f>'1.Scenario Diets'!Z131</f>
        <v>0.03</v>
      </c>
      <c r="S94" s="81">
        <f t="shared" si="9"/>
        <v>3.0000000000000001E-3</v>
      </c>
      <c r="T94" s="1"/>
      <c r="U94" s="1"/>
      <c r="V94" s="1"/>
      <c r="W94" s="1"/>
      <c r="X94" s="1"/>
      <c r="Y94" s="1"/>
      <c r="Z94" s="42"/>
      <c r="AA94" s="1"/>
      <c r="AB94" s="1"/>
      <c r="AC94" s="1"/>
      <c r="AD94" s="1"/>
      <c r="AE94" s="1"/>
      <c r="AF94" s="1"/>
      <c r="AG94" s="1"/>
      <c r="AH94" s="1"/>
      <c r="AI94" s="1"/>
      <c r="AJ94" s="1"/>
      <c r="AK94" s="1"/>
      <c r="AL94" s="1"/>
    </row>
    <row r="95" spans="1:38" ht="15" thickBot="1" x14ac:dyDescent="0.4">
      <c r="A95">
        <v>91</v>
      </c>
      <c r="B95" t="s">
        <v>171</v>
      </c>
      <c r="C95" s="3" t="s">
        <v>171</v>
      </c>
      <c r="D95" s="1" t="str">
        <f>'2.Product Database'!D94</f>
        <v>Salmon farmed</v>
      </c>
      <c r="E95" s="39">
        <f>'1.Scenario Diets'!G132</f>
        <v>9</v>
      </c>
      <c r="F95" s="101">
        <f>'1.Scenario Diets'!J132</f>
        <v>0.97</v>
      </c>
      <c r="G95" s="81">
        <f t="shared" si="10"/>
        <v>8.73</v>
      </c>
      <c r="H95" s="39">
        <f>'1.Scenario Diets'!L132</f>
        <v>0.3</v>
      </c>
      <c r="I95" s="101">
        <f>'1.Scenario Diets'!N132</f>
        <v>0.56999999999999995</v>
      </c>
      <c r="J95" s="81">
        <f t="shared" si="6"/>
        <v>0.17099999999999999</v>
      </c>
      <c r="K95" s="39">
        <f>'1.Scenario Diets'!P132</f>
        <v>0.3</v>
      </c>
      <c r="L95" s="101">
        <f>'1.Scenario Diets'!R132</f>
        <v>0.97</v>
      </c>
      <c r="M95" s="81">
        <f t="shared" si="7"/>
        <v>0.29099999999999998</v>
      </c>
      <c r="N95" s="39">
        <f>'1.Scenario Diets'!T132</f>
        <v>0.1</v>
      </c>
      <c r="O95" s="101">
        <f>'1.Scenario Diets'!V132</f>
        <v>0.77</v>
      </c>
      <c r="P95" s="81">
        <f t="shared" si="8"/>
        <v>7.7000000000000013E-2</v>
      </c>
      <c r="Q95" s="39">
        <f>'1.Scenario Diets'!X132</f>
        <v>0.3</v>
      </c>
      <c r="R95" s="101">
        <f>'1.Scenario Diets'!Z132</f>
        <v>0.97</v>
      </c>
      <c r="S95" s="81">
        <f t="shared" si="9"/>
        <v>0.29099999999999998</v>
      </c>
      <c r="T95" s="1"/>
      <c r="U95" s="1"/>
      <c r="V95" s="1"/>
      <c r="W95" s="1"/>
      <c r="X95" s="1"/>
      <c r="Y95" s="1"/>
      <c r="Z95" s="42"/>
      <c r="AA95" s="1"/>
      <c r="AB95" s="1"/>
      <c r="AC95" s="1"/>
      <c r="AD95" s="1"/>
      <c r="AE95" s="1"/>
      <c r="AF95" s="1"/>
      <c r="AG95" s="1"/>
      <c r="AH95" s="1"/>
      <c r="AI95" s="1"/>
      <c r="AJ95" s="1"/>
      <c r="AK95" s="1"/>
      <c r="AL95" s="1"/>
    </row>
    <row r="96" spans="1:38" ht="15" thickBot="1" x14ac:dyDescent="0.4">
      <c r="A96">
        <v>92</v>
      </c>
      <c r="B96" t="s">
        <v>171</v>
      </c>
      <c r="C96" s="3" t="s">
        <v>171</v>
      </c>
      <c r="D96" s="1" t="str">
        <f>'2.Product Database'!D95</f>
        <v>Sea bass</v>
      </c>
      <c r="E96" s="39">
        <f>'1.Scenario Diets'!G133</f>
        <v>2.4</v>
      </c>
      <c r="F96" s="101">
        <f>'1.Scenario Diets'!J133</f>
        <v>0</v>
      </c>
      <c r="G96" s="81">
        <f t="shared" si="10"/>
        <v>0</v>
      </c>
      <c r="H96" s="39">
        <f>'1.Scenario Diets'!L133</f>
        <v>2.4</v>
      </c>
      <c r="I96" s="101">
        <f>'1.Scenario Diets'!N133</f>
        <v>0</v>
      </c>
      <c r="J96" s="81">
        <f t="shared" si="6"/>
        <v>0</v>
      </c>
      <c r="K96" s="39">
        <f>'1.Scenario Diets'!P133</f>
        <v>2.4</v>
      </c>
      <c r="L96" s="101">
        <f>'1.Scenario Diets'!R133</f>
        <v>0.1</v>
      </c>
      <c r="M96" s="81">
        <f t="shared" si="7"/>
        <v>0.24</v>
      </c>
      <c r="N96" s="39">
        <f>'1.Scenario Diets'!T133</f>
        <v>2.4</v>
      </c>
      <c r="O96" s="101">
        <f>'1.Scenario Diets'!V133</f>
        <v>0</v>
      </c>
      <c r="P96" s="81">
        <f t="shared" si="8"/>
        <v>0</v>
      </c>
      <c r="Q96" s="39">
        <f>'1.Scenario Diets'!X133</f>
        <v>2.4</v>
      </c>
      <c r="R96" s="101">
        <f>'1.Scenario Diets'!Z133</f>
        <v>0.2</v>
      </c>
      <c r="S96" s="81">
        <f t="shared" si="9"/>
        <v>0.48</v>
      </c>
      <c r="T96" s="1"/>
      <c r="U96" s="1"/>
      <c r="V96" s="1"/>
      <c r="W96" s="1"/>
      <c r="X96" s="1"/>
      <c r="Y96" s="1"/>
      <c r="Z96" s="1"/>
      <c r="AA96" s="1"/>
      <c r="AB96" s="1"/>
      <c r="AC96" s="1"/>
      <c r="AD96" s="1"/>
      <c r="AE96" s="1"/>
      <c r="AF96" s="1"/>
      <c r="AG96" s="1"/>
      <c r="AH96" s="1"/>
      <c r="AI96" s="1"/>
      <c r="AJ96" s="1"/>
      <c r="AK96" s="1"/>
      <c r="AL96" s="1"/>
    </row>
    <row r="97" spans="1:38" ht="15" thickBot="1" x14ac:dyDescent="0.4">
      <c r="A97">
        <v>93</v>
      </c>
      <c r="B97" t="s">
        <v>171</v>
      </c>
      <c r="C97" s="3" t="s">
        <v>171</v>
      </c>
      <c r="D97" s="1" t="str">
        <f>'2.Product Database'!D96</f>
        <v>Shrimp and crayfish</v>
      </c>
      <c r="E97" s="39">
        <f>'1.Scenario Diets'!G134</f>
        <v>5.5</v>
      </c>
      <c r="F97" s="101">
        <f>'1.Scenario Diets'!J134</f>
        <v>1</v>
      </c>
      <c r="G97" s="81">
        <f t="shared" si="10"/>
        <v>5.5</v>
      </c>
      <c r="H97" s="39">
        <f>'1.Scenario Diets'!L134</f>
        <v>5.5</v>
      </c>
      <c r="I97" s="101">
        <f>'1.Scenario Diets'!N134</f>
        <v>0.9</v>
      </c>
      <c r="J97" s="81">
        <f t="shared" si="6"/>
        <v>4.95</v>
      </c>
      <c r="K97" s="39">
        <f>'1.Scenario Diets'!P134</f>
        <v>2.7</v>
      </c>
      <c r="L97" s="101">
        <f>'1.Scenario Diets'!R134</f>
        <v>1</v>
      </c>
      <c r="M97" s="81">
        <f t="shared" si="7"/>
        <v>2.7</v>
      </c>
      <c r="N97" s="39">
        <f>'1.Scenario Diets'!T134</f>
        <v>11</v>
      </c>
      <c r="O97" s="101">
        <f>'1.Scenario Diets'!V134</f>
        <v>0.8</v>
      </c>
      <c r="P97" s="81">
        <f t="shared" si="8"/>
        <v>8.8000000000000007</v>
      </c>
      <c r="Q97" s="39">
        <f>'1.Scenario Diets'!X134</f>
        <v>5.5</v>
      </c>
      <c r="R97" s="101">
        <f>'1.Scenario Diets'!Z134</f>
        <v>1</v>
      </c>
      <c r="S97" s="81">
        <f t="shared" si="9"/>
        <v>5.5</v>
      </c>
      <c r="T97" s="1"/>
      <c r="U97" s="1"/>
      <c r="V97" s="1"/>
      <c r="W97" s="1"/>
      <c r="X97" s="1"/>
      <c r="Y97" s="1"/>
      <c r="Z97" s="1"/>
      <c r="AA97" s="1"/>
      <c r="AB97" s="1"/>
      <c r="AC97" s="1"/>
      <c r="AD97" s="1"/>
      <c r="AE97" s="1"/>
      <c r="AF97" s="1"/>
      <c r="AG97" s="1"/>
      <c r="AH97" s="1"/>
      <c r="AI97" s="1"/>
      <c r="AJ97" s="1"/>
      <c r="AK97" s="1"/>
      <c r="AL97" s="1"/>
    </row>
    <row r="98" spans="1:38" ht="15" thickBot="1" x14ac:dyDescent="0.4">
      <c r="A98">
        <v>94</v>
      </c>
      <c r="B98" t="s">
        <v>171</v>
      </c>
      <c r="C98" s="3" t="s">
        <v>171</v>
      </c>
      <c r="D98" s="1" t="str">
        <f>'2.Product Database'!D97</f>
        <v>Mackerel</v>
      </c>
      <c r="E98" s="39">
        <f>'1.Scenario Diets'!G135</f>
        <v>0.7</v>
      </c>
      <c r="F98" s="101">
        <f>'1.Scenario Diets'!J135</f>
        <v>0.67</v>
      </c>
      <c r="G98" s="81">
        <f t="shared" si="10"/>
        <v>0.46899999999999997</v>
      </c>
      <c r="H98" s="39">
        <f>'1.Scenario Diets'!L135</f>
        <v>1.4</v>
      </c>
      <c r="I98" s="101">
        <f>'1.Scenario Diets'!N135</f>
        <v>0.56999999999999995</v>
      </c>
      <c r="J98" s="81">
        <f t="shared" si="6"/>
        <v>0.79799999999999993</v>
      </c>
      <c r="K98" s="39">
        <f>'1.Scenario Diets'!P135</f>
        <v>1.4</v>
      </c>
      <c r="L98" s="101">
        <f>'1.Scenario Diets'!R135</f>
        <v>0.77</v>
      </c>
      <c r="M98" s="81">
        <f t="shared" si="7"/>
        <v>1.0779999999999998</v>
      </c>
      <c r="N98" s="39">
        <f>'1.Scenario Diets'!T135</f>
        <v>0.7</v>
      </c>
      <c r="O98" s="101">
        <f>'1.Scenario Diets'!V135</f>
        <v>0.47</v>
      </c>
      <c r="P98" s="81">
        <f t="shared" si="8"/>
        <v>0.32899999999999996</v>
      </c>
      <c r="Q98" s="39">
        <f>'1.Scenario Diets'!X135</f>
        <v>0.7</v>
      </c>
      <c r="R98" s="101">
        <f>'1.Scenario Diets'!Z135</f>
        <v>0.87</v>
      </c>
      <c r="S98" s="81">
        <f t="shared" si="9"/>
        <v>0.60899999999999999</v>
      </c>
      <c r="T98" s="1"/>
      <c r="U98" s="1"/>
      <c r="V98" s="1"/>
      <c r="W98" s="1"/>
      <c r="X98" s="1"/>
      <c r="Y98" s="1"/>
      <c r="Z98" s="1"/>
      <c r="AA98" s="1"/>
      <c r="AB98" s="1"/>
      <c r="AC98" s="1"/>
      <c r="AD98" s="1"/>
      <c r="AE98" s="1"/>
      <c r="AF98" s="1"/>
      <c r="AG98" s="1"/>
      <c r="AH98" s="1"/>
      <c r="AI98" s="1"/>
      <c r="AJ98" s="1"/>
      <c r="AK98" s="1"/>
      <c r="AL98" s="1"/>
    </row>
    <row r="99" spans="1:38" ht="15" thickBot="1" x14ac:dyDescent="0.4">
      <c r="A99">
        <v>95</v>
      </c>
      <c r="B99" t="s">
        <v>171</v>
      </c>
      <c r="C99" s="3" t="s">
        <v>171</v>
      </c>
      <c r="D99" s="1" t="str">
        <f>'2.Product Database'!D98</f>
        <v>Bivalves</v>
      </c>
      <c r="E99" s="39">
        <f>'1.Scenario Diets'!G136</f>
        <v>0.7</v>
      </c>
      <c r="F99" s="101">
        <f>'1.Scenario Diets'!J136</f>
        <v>0</v>
      </c>
      <c r="G99" s="81">
        <f t="shared" si="10"/>
        <v>0</v>
      </c>
      <c r="H99" s="39">
        <f>'1.Scenario Diets'!L136</f>
        <v>6.8</v>
      </c>
      <c r="I99" s="101">
        <f>'1.Scenario Diets'!N136</f>
        <v>0</v>
      </c>
      <c r="J99" s="81">
        <f t="shared" si="6"/>
        <v>0</v>
      </c>
      <c r="K99" s="39">
        <f>'1.Scenario Diets'!P136</f>
        <v>10.3</v>
      </c>
      <c r="L99" s="101">
        <f>'1.Scenario Diets'!R136</f>
        <v>0.1</v>
      </c>
      <c r="M99" s="81">
        <f t="shared" si="7"/>
        <v>1.03</v>
      </c>
      <c r="N99" s="39">
        <f>'1.Scenario Diets'!T136</f>
        <v>10.3</v>
      </c>
      <c r="O99" s="101">
        <f>'1.Scenario Diets'!V136</f>
        <v>0</v>
      </c>
      <c r="P99" s="81">
        <f t="shared" si="8"/>
        <v>0</v>
      </c>
      <c r="Q99" s="39">
        <f>'1.Scenario Diets'!X136</f>
        <v>0.7</v>
      </c>
      <c r="R99" s="101">
        <f>'1.Scenario Diets'!Z136</f>
        <v>0.2</v>
      </c>
      <c r="S99" s="81">
        <f t="shared" si="9"/>
        <v>0.13999999999999999</v>
      </c>
      <c r="T99" s="1"/>
      <c r="U99" s="1"/>
      <c r="V99" s="1"/>
      <c r="W99" s="1"/>
      <c r="X99" s="1"/>
      <c r="Y99" s="1"/>
      <c r="Z99" s="1"/>
      <c r="AA99" s="1"/>
      <c r="AB99" s="1"/>
      <c r="AC99" s="1"/>
      <c r="AD99" s="1"/>
      <c r="AE99" s="1"/>
      <c r="AF99" s="1"/>
      <c r="AG99" s="1"/>
      <c r="AH99" s="1"/>
      <c r="AI99" s="1"/>
      <c r="AJ99" s="1"/>
      <c r="AK99" s="1"/>
      <c r="AL99" s="1"/>
    </row>
    <row r="100" spans="1:38" ht="15" thickBot="1" x14ac:dyDescent="0.4">
      <c r="A100">
        <v>96</v>
      </c>
      <c r="B100" t="s">
        <v>171</v>
      </c>
      <c r="C100" s="3" t="s">
        <v>171</v>
      </c>
      <c r="D100" s="1" t="str">
        <f>'2.Product Database'!D99</f>
        <v>Crustaceans</v>
      </c>
      <c r="E100" s="39">
        <f>'1.Scenario Diets'!G137</f>
        <v>0.7</v>
      </c>
      <c r="F100" s="101">
        <f>'1.Scenario Diets'!J137</f>
        <v>1</v>
      </c>
      <c r="G100" s="81">
        <f t="shared" si="10"/>
        <v>0.7</v>
      </c>
      <c r="H100" s="39">
        <f>'1.Scenario Diets'!L137</f>
        <v>0.7</v>
      </c>
      <c r="I100" s="101">
        <f>'1.Scenario Diets'!N137</f>
        <v>0.9</v>
      </c>
      <c r="J100" s="81">
        <f t="shared" si="6"/>
        <v>0.63</v>
      </c>
      <c r="K100" s="39">
        <f>'1.Scenario Diets'!P137</f>
        <v>0.7</v>
      </c>
      <c r="L100" s="101">
        <f>'1.Scenario Diets'!R137</f>
        <v>1</v>
      </c>
      <c r="M100" s="81">
        <f t="shared" si="7"/>
        <v>0.7</v>
      </c>
      <c r="N100" s="39">
        <f>'1.Scenario Diets'!T137</f>
        <v>0.7</v>
      </c>
      <c r="O100" s="101">
        <f>'1.Scenario Diets'!V137</f>
        <v>0.8</v>
      </c>
      <c r="P100" s="81">
        <f t="shared" si="8"/>
        <v>0.55999999999999994</v>
      </c>
      <c r="Q100" s="39">
        <f>'1.Scenario Diets'!X137</f>
        <v>0.7</v>
      </c>
      <c r="R100" s="101">
        <f>'1.Scenario Diets'!Z137</f>
        <v>1</v>
      </c>
      <c r="S100" s="81">
        <f t="shared" si="9"/>
        <v>0.7</v>
      </c>
      <c r="T100" s="1"/>
      <c r="U100" s="1"/>
      <c r="V100" s="1"/>
      <c r="W100" s="1"/>
      <c r="X100" s="1"/>
      <c r="Y100" s="1"/>
      <c r="Z100" s="1"/>
      <c r="AA100" s="1"/>
      <c r="AB100" s="1"/>
      <c r="AC100" s="1"/>
      <c r="AD100" s="1"/>
      <c r="AE100" s="1"/>
      <c r="AF100" s="1"/>
      <c r="AG100" s="1"/>
      <c r="AH100" s="1"/>
      <c r="AI100" s="1"/>
      <c r="AJ100" s="1"/>
      <c r="AK100" s="1"/>
      <c r="AL100" s="1"/>
    </row>
    <row r="101" spans="1:38" ht="15" thickBot="1" x14ac:dyDescent="0.4">
      <c r="A101">
        <v>97</v>
      </c>
      <c r="B101" t="s">
        <v>195</v>
      </c>
      <c r="C101" s="1" t="s">
        <v>195</v>
      </c>
      <c r="D101" s="1" t="str">
        <f>'2.Product Database'!D100</f>
        <v>Beans dry</v>
      </c>
      <c r="E101" s="39">
        <f>'1.Scenario Diets'!G143</f>
        <v>0.7</v>
      </c>
      <c r="F101" s="101">
        <f>'1.Scenario Diets'!J143</f>
        <v>1</v>
      </c>
      <c r="G101" s="81">
        <f t="shared" si="10"/>
        <v>0.7</v>
      </c>
      <c r="H101" s="39">
        <f>'1.Scenario Diets'!L143</f>
        <v>1.4</v>
      </c>
      <c r="I101" s="101">
        <f>'1.Scenario Diets'!N143</f>
        <v>0.9</v>
      </c>
      <c r="J101" s="81">
        <f t="shared" si="6"/>
        <v>1.26</v>
      </c>
      <c r="K101" s="39">
        <f>'1.Scenario Diets'!P143</f>
        <v>1.4</v>
      </c>
      <c r="L101" s="101">
        <f>'1.Scenario Diets'!R143</f>
        <v>1</v>
      </c>
      <c r="M101" s="81">
        <f t="shared" si="7"/>
        <v>1.4</v>
      </c>
      <c r="N101" s="39">
        <f>'1.Scenario Diets'!T143</f>
        <v>4.8</v>
      </c>
      <c r="O101" s="101">
        <f>'1.Scenario Diets'!V143</f>
        <v>0.6</v>
      </c>
      <c r="P101" s="81">
        <f t="shared" si="8"/>
        <v>2.88</v>
      </c>
      <c r="Q101" s="39">
        <f>'1.Scenario Diets'!X143</f>
        <v>1.4</v>
      </c>
      <c r="R101" s="101">
        <f>'1.Scenario Diets'!Z143</f>
        <v>1</v>
      </c>
      <c r="S101" s="81">
        <f t="shared" si="9"/>
        <v>1.4</v>
      </c>
      <c r="T101" s="1"/>
      <c r="U101" s="1"/>
      <c r="V101" s="1"/>
      <c r="W101" s="1"/>
      <c r="X101" s="1"/>
      <c r="Y101" s="1"/>
      <c r="Z101" s="42"/>
      <c r="AA101" s="1"/>
      <c r="AB101" s="1"/>
      <c r="AC101" s="1"/>
      <c r="AD101" s="1"/>
      <c r="AE101" s="1"/>
      <c r="AF101" s="1"/>
      <c r="AG101" s="1"/>
      <c r="AH101" s="1"/>
      <c r="AI101" s="1"/>
      <c r="AJ101" s="1"/>
      <c r="AK101" s="1"/>
      <c r="AL101" s="1"/>
    </row>
    <row r="102" spans="1:38" ht="15" thickBot="1" x14ac:dyDescent="0.4">
      <c r="A102">
        <v>98</v>
      </c>
      <c r="B102" t="s">
        <v>195</v>
      </c>
      <c r="C102" s="1" t="s">
        <v>195</v>
      </c>
      <c r="D102" s="1" t="str">
        <f>'2.Product Database'!D101</f>
        <v>Peas dry</v>
      </c>
      <c r="E102" s="39">
        <f>'1.Scenario Diets'!G144</f>
        <v>4.5</v>
      </c>
      <c r="F102" s="101">
        <f>'1.Scenario Diets'!J144</f>
        <v>0.05</v>
      </c>
      <c r="G102" s="81">
        <f t="shared" si="10"/>
        <v>0.22500000000000001</v>
      </c>
      <c r="H102" s="39">
        <f>'1.Scenario Diets'!L144</f>
        <v>9</v>
      </c>
      <c r="I102" s="101">
        <f>'1.Scenario Diets'!N144</f>
        <v>0</v>
      </c>
      <c r="J102" s="81">
        <f t="shared" si="6"/>
        <v>0</v>
      </c>
      <c r="K102" s="39">
        <f>'1.Scenario Diets'!P144</f>
        <v>9</v>
      </c>
      <c r="L102" s="101">
        <f>'1.Scenario Diets'!R144</f>
        <v>0.15</v>
      </c>
      <c r="M102" s="81">
        <f t="shared" si="7"/>
        <v>1.3499999999999999</v>
      </c>
      <c r="N102" s="39">
        <f>'1.Scenario Diets'!T144</f>
        <v>24</v>
      </c>
      <c r="O102" s="101">
        <f>'1.Scenario Diets'!V144</f>
        <v>0</v>
      </c>
      <c r="P102" s="81">
        <f t="shared" si="8"/>
        <v>0</v>
      </c>
      <c r="Q102" s="39">
        <f>'1.Scenario Diets'!X144</f>
        <v>9</v>
      </c>
      <c r="R102" s="101">
        <f>'1.Scenario Diets'!Z144</f>
        <v>0.25</v>
      </c>
      <c r="S102" s="81">
        <f t="shared" si="9"/>
        <v>2.25</v>
      </c>
      <c r="T102" s="1"/>
      <c r="U102" s="1"/>
      <c r="V102" s="1"/>
      <c r="W102" s="1"/>
      <c r="X102" s="1"/>
      <c r="Y102" s="1"/>
      <c r="Z102" s="42"/>
      <c r="AA102" s="1"/>
      <c r="AB102" s="1"/>
      <c r="AC102" s="1"/>
      <c r="AD102" s="1"/>
      <c r="AE102" s="1"/>
      <c r="AF102" s="1"/>
      <c r="AG102" s="1"/>
      <c r="AH102" s="1"/>
      <c r="AI102" s="1"/>
      <c r="AJ102" s="1"/>
      <c r="AK102" s="1"/>
      <c r="AL102" s="1"/>
    </row>
    <row r="103" spans="1:38" ht="15" thickBot="1" x14ac:dyDescent="0.4">
      <c r="A103">
        <v>99</v>
      </c>
      <c r="B103" t="s">
        <v>195</v>
      </c>
      <c r="C103" s="1" t="s">
        <v>195</v>
      </c>
      <c r="D103" s="1" t="str">
        <f>'2.Product Database'!D102</f>
        <v>Broadbeans dry</v>
      </c>
      <c r="E103" s="39">
        <f>'1.Scenario Diets'!G145</f>
        <v>0</v>
      </c>
      <c r="F103" s="109">
        <f>'1.Scenario Diets'!J145</f>
        <v>4.0000000000000001E-3</v>
      </c>
      <c r="G103" s="81">
        <f t="shared" si="10"/>
        <v>0</v>
      </c>
      <c r="H103" s="39">
        <f>'1.Scenario Diets'!L145</f>
        <v>0</v>
      </c>
      <c r="I103" s="109">
        <f>'1.Scenario Diets'!N145</f>
        <v>0</v>
      </c>
      <c r="J103" s="81">
        <f t="shared" si="6"/>
        <v>0</v>
      </c>
      <c r="K103" s="39">
        <f>'1.Scenario Diets'!P145</f>
        <v>0</v>
      </c>
      <c r="L103" s="109">
        <f>'1.Scenario Diets'!R145</f>
        <v>0.104</v>
      </c>
      <c r="M103" s="81">
        <f t="shared" si="7"/>
        <v>0</v>
      </c>
      <c r="N103" s="39">
        <f>'1.Scenario Diets'!T145</f>
        <v>24</v>
      </c>
      <c r="O103" s="109">
        <f>'1.Scenario Diets'!V145</f>
        <v>0</v>
      </c>
      <c r="P103" s="81">
        <f t="shared" si="8"/>
        <v>0</v>
      </c>
      <c r="Q103" s="39">
        <f>'1.Scenario Diets'!X145</f>
        <v>0</v>
      </c>
      <c r="R103" s="109">
        <f>'1.Scenario Diets'!Z145</f>
        <v>0.20399999999999999</v>
      </c>
      <c r="S103" s="81">
        <f t="shared" si="9"/>
        <v>0</v>
      </c>
      <c r="T103" s="1"/>
      <c r="U103" s="1"/>
      <c r="V103" s="1"/>
      <c r="W103" s="1"/>
      <c r="X103" s="1"/>
      <c r="Y103" s="1"/>
      <c r="Z103" s="1"/>
      <c r="AA103" s="1"/>
      <c r="AB103" s="1"/>
      <c r="AC103" s="1"/>
      <c r="AD103" s="1"/>
      <c r="AE103" s="1"/>
      <c r="AF103" s="1"/>
      <c r="AG103" s="1"/>
      <c r="AH103" s="1"/>
      <c r="AI103" s="1"/>
      <c r="AJ103" s="1"/>
      <c r="AK103" s="1"/>
      <c r="AL103" s="1"/>
    </row>
    <row r="104" spans="1:38" ht="15" thickBot="1" x14ac:dyDescent="0.4">
      <c r="A104">
        <v>100</v>
      </c>
      <c r="B104" t="s">
        <v>195</v>
      </c>
      <c r="C104" s="1" t="s">
        <v>195</v>
      </c>
      <c r="D104" s="1" t="str">
        <f>'2.Product Database'!D103</f>
        <v>Chick peas dry</v>
      </c>
      <c r="E104" s="39">
        <f>'1.Scenario Diets'!G146</f>
        <v>0.3</v>
      </c>
      <c r="F104" s="101">
        <f>'1.Scenario Diets'!J146</f>
        <v>1</v>
      </c>
      <c r="G104" s="81">
        <f t="shared" si="10"/>
        <v>0.3</v>
      </c>
      <c r="H104" s="39">
        <f>'1.Scenario Diets'!L146</f>
        <v>0.6</v>
      </c>
      <c r="I104" s="101">
        <f>'1.Scenario Diets'!N146</f>
        <v>1</v>
      </c>
      <c r="J104" s="81">
        <f t="shared" si="6"/>
        <v>0.6</v>
      </c>
      <c r="K104" s="39">
        <f>'1.Scenario Diets'!P146</f>
        <v>0.6</v>
      </c>
      <c r="L104" s="101">
        <f>'1.Scenario Diets'!R146</f>
        <v>1</v>
      </c>
      <c r="M104" s="81">
        <f t="shared" si="7"/>
        <v>0.6</v>
      </c>
      <c r="N104" s="39">
        <f>'1.Scenario Diets'!T146</f>
        <v>0.3</v>
      </c>
      <c r="O104" s="101">
        <f>'1.Scenario Diets'!V146</f>
        <v>0.6</v>
      </c>
      <c r="P104" s="81">
        <f t="shared" si="8"/>
        <v>0.18</v>
      </c>
      <c r="Q104" s="39">
        <f>'1.Scenario Diets'!X146</f>
        <v>0.6</v>
      </c>
      <c r="R104" s="101">
        <f>'1.Scenario Diets'!Z146</f>
        <v>1</v>
      </c>
      <c r="S104" s="81">
        <f t="shared" si="9"/>
        <v>0.6</v>
      </c>
      <c r="T104" s="1"/>
      <c r="U104" s="1"/>
      <c r="V104" s="1"/>
      <c r="W104" s="1"/>
      <c r="X104" s="1"/>
      <c r="Y104" s="1"/>
      <c r="Z104" s="1"/>
      <c r="AA104" s="1"/>
      <c r="AB104" s="1"/>
      <c r="AC104" s="1"/>
      <c r="AD104" s="1"/>
      <c r="AE104" s="1"/>
      <c r="AF104" s="1"/>
      <c r="AG104" s="1"/>
      <c r="AH104" s="1"/>
      <c r="AI104" s="1"/>
      <c r="AJ104" s="1"/>
      <c r="AK104" s="1"/>
      <c r="AL104" s="1"/>
    </row>
    <row r="105" spans="1:38" ht="15" thickBot="1" x14ac:dyDescent="0.4">
      <c r="A105">
        <v>101</v>
      </c>
      <c r="B105" t="s">
        <v>195</v>
      </c>
      <c r="C105" s="1" t="s">
        <v>195</v>
      </c>
      <c r="D105" s="1" t="str">
        <f>'2.Product Database'!D104</f>
        <v>Lentils dry</v>
      </c>
      <c r="E105" s="39">
        <f>'1.Scenario Diets'!G147</f>
        <v>0.6</v>
      </c>
      <c r="F105" s="101">
        <f>'1.Scenario Diets'!J147</f>
        <v>1</v>
      </c>
      <c r="G105" s="81">
        <f t="shared" si="10"/>
        <v>0.6</v>
      </c>
      <c r="H105" s="39">
        <f>'1.Scenario Diets'!L147</f>
        <v>1.2</v>
      </c>
      <c r="I105" s="101">
        <f>'1.Scenario Diets'!N147</f>
        <v>0.9</v>
      </c>
      <c r="J105" s="81">
        <f t="shared" si="6"/>
        <v>1.08</v>
      </c>
      <c r="K105" s="39">
        <f>'1.Scenario Diets'!P147</f>
        <v>1.2</v>
      </c>
      <c r="L105" s="101">
        <f>'1.Scenario Diets'!R147</f>
        <v>1</v>
      </c>
      <c r="M105" s="81">
        <f t="shared" si="7"/>
        <v>1.2</v>
      </c>
      <c r="N105" s="39">
        <f>'1.Scenario Diets'!T147</f>
        <v>1.2</v>
      </c>
      <c r="O105" s="101">
        <f>'1.Scenario Diets'!V147</f>
        <v>0.6</v>
      </c>
      <c r="P105" s="81">
        <f t="shared" si="8"/>
        <v>0.72</v>
      </c>
      <c r="Q105" s="39">
        <f>'1.Scenario Diets'!X147</f>
        <v>1.2</v>
      </c>
      <c r="R105" s="101">
        <f>'1.Scenario Diets'!Z147</f>
        <v>1</v>
      </c>
      <c r="S105" s="81">
        <f t="shared" si="9"/>
        <v>1.2</v>
      </c>
      <c r="T105" s="1"/>
      <c r="U105" s="1"/>
      <c r="V105" s="1"/>
      <c r="W105" s="1"/>
      <c r="X105" s="1"/>
      <c r="Y105" s="1"/>
      <c r="Z105" s="42"/>
      <c r="AA105" s="1"/>
      <c r="AB105" s="1"/>
      <c r="AC105" s="1"/>
      <c r="AD105" s="1"/>
      <c r="AE105" s="1"/>
      <c r="AF105" s="1"/>
      <c r="AG105" s="1"/>
      <c r="AH105" s="1"/>
      <c r="AI105" s="1"/>
      <c r="AJ105" s="1"/>
      <c r="AK105" s="1"/>
      <c r="AL105" s="1"/>
    </row>
    <row r="106" spans="1:38" ht="15" thickBot="1" x14ac:dyDescent="0.4">
      <c r="A106">
        <v>102</v>
      </c>
      <c r="B106" t="s">
        <v>195</v>
      </c>
      <c r="C106" s="1" t="s">
        <v>195</v>
      </c>
      <c r="D106" s="1" t="str">
        <f>'2.Product Database'!D105</f>
        <v>Lupin dry</v>
      </c>
      <c r="E106" s="39">
        <f>'1.Scenario Diets'!G148</f>
        <v>0</v>
      </c>
      <c r="F106" s="101">
        <f>'1.Scenario Diets'!J148</f>
        <v>1</v>
      </c>
      <c r="G106" s="81">
        <f t="shared" si="10"/>
        <v>0</v>
      </c>
      <c r="H106" s="39">
        <f>'1.Scenario Diets'!L148</f>
        <v>0</v>
      </c>
      <c r="I106" s="101">
        <f>'1.Scenario Diets'!N148</f>
        <v>0.9</v>
      </c>
      <c r="J106" s="81">
        <f t="shared" si="6"/>
        <v>0</v>
      </c>
      <c r="K106" s="39">
        <f>'1.Scenario Diets'!P148</f>
        <v>0</v>
      </c>
      <c r="L106" s="101">
        <f>'1.Scenario Diets'!R148</f>
        <v>1</v>
      </c>
      <c r="M106" s="81">
        <f t="shared" si="7"/>
        <v>0</v>
      </c>
      <c r="N106" s="39">
        <f>'1.Scenario Diets'!T148</f>
        <v>3</v>
      </c>
      <c r="O106" s="101">
        <f>'1.Scenario Diets'!V148</f>
        <v>0</v>
      </c>
      <c r="P106" s="81">
        <f t="shared" si="8"/>
        <v>0</v>
      </c>
      <c r="Q106" s="39">
        <f>'1.Scenario Diets'!X148</f>
        <v>0</v>
      </c>
      <c r="R106" s="101">
        <f>'1.Scenario Diets'!Z148</f>
        <v>1</v>
      </c>
      <c r="S106" s="81">
        <f t="shared" si="9"/>
        <v>0</v>
      </c>
      <c r="T106" s="1"/>
      <c r="U106" s="1"/>
      <c r="V106" s="1"/>
      <c r="W106" s="1"/>
      <c r="X106" s="1"/>
      <c r="Y106" s="1"/>
      <c r="Z106" s="42"/>
      <c r="AA106" s="1"/>
      <c r="AB106" s="1"/>
      <c r="AC106" s="1"/>
      <c r="AD106" s="1"/>
      <c r="AE106" s="1"/>
      <c r="AF106" s="1"/>
      <c r="AG106" s="1"/>
      <c r="AH106" s="1"/>
      <c r="AI106" s="1"/>
      <c r="AJ106" s="1"/>
      <c r="AK106" s="1"/>
      <c r="AL106" s="1"/>
    </row>
    <row r="107" spans="1:38" ht="15" thickBot="1" x14ac:dyDescent="0.4">
      <c r="A107">
        <v>103</v>
      </c>
      <c r="B107" t="s">
        <v>195</v>
      </c>
      <c r="C107" s="1" t="s">
        <v>195</v>
      </c>
      <c r="D107" s="1" t="str">
        <f>'2.Product Database'!D106</f>
        <v>Grey peas dry</v>
      </c>
      <c r="E107" s="39">
        <f>'1.Scenario Diets'!G149</f>
        <v>0</v>
      </c>
      <c r="F107" s="101">
        <f>'1.Scenario Diets'!J149</f>
        <v>1</v>
      </c>
      <c r="G107" s="81">
        <f t="shared" si="10"/>
        <v>0</v>
      </c>
      <c r="H107" s="39">
        <f>'1.Scenario Diets'!L149</f>
        <v>0</v>
      </c>
      <c r="I107" s="101">
        <f>'1.Scenario Diets'!N149</f>
        <v>0.9</v>
      </c>
      <c r="J107" s="81">
        <f t="shared" si="6"/>
        <v>0</v>
      </c>
      <c r="K107" s="39">
        <f>'1.Scenario Diets'!P149</f>
        <v>0</v>
      </c>
      <c r="L107" s="101">
        <f>'1.Scenario Diets'!R149</f>
        <v>1</v>
      </c>
      <c r="M107" s="81">
        <f t="shared" si="7"/>
        <v>0</v>
      </c>
      <c r="N107" s="39">
        <f>'1.Scenario Diets'!T149</f>
        <v>3</v>
      </c>
      <c r="O107" s="101">
        <f>'1.Scenario Diets'!V149</f>
        <v>0</v>
      </c>
      <c r="P107" s="81">
        <f t="shared" si="8"/>
        <v>0</v>
      </c>
      <c r="Q107" s="39">
        <f>'1.Scenario Diets'!X149</f>
        <v>0</v>
      </c>
      <c r="R107" s="101">
        <f>'1.Scenario Diets'!Z149</f>
        <v>1</v>
      </c>
      <c r="S107" s="81">
        <f t="shared" si="9"/>
        <v>0</v>
      </c>
      <c r="T107" s="1"/>
      <c r="U107" s="1"/>
      <c r="V107" s="1"/>
      <c r="W107" s="1"/>
      <c r="X107" s="1"/>
      <c r="Y107" s="1"/>
      <c r="Z107" s="42"/>
      <c r="AA107" s="1"/>
      <c r="AB107" s="1"/>
      <c r="AC107" s="1"/>
      <c r="AD107" s="1"/>
      <c r="AE107" s="1"/>
      <c r="AF107" s="1"/>
      <c r="AG107" s="1"/>
      <c r="AH107" s="1"/>
      <c r="AI107" s="1"/>
      <c r="AJ107" s="1"/>
      <c r="AK107" s="1"/>
      <c r="AL107" s="1"/>
    </row>
    <row r="108" spans="1:38" ht="15" thickBot="1" x14ac:dyDescent="0.4">
      <c r="A108">
        <v>104</v>
      </c>
      <c r="B108" t="s">
        <v>803</v>
      </c>
      <c r="C108" s="1" t="s">
        <v>209</v>
      </c>
      <c r="D108" s="1" t="str">
        <f>'2.Product Database'!D107</f>
        <v>Soybeans</v>
      </c>
      <c r="E108" s="41">
        <f>'1.Scenario Diets'!G151</f>
        <v>1</v>
      </c>
      <c r="F108" s="105">
        <f>'1.Scenario Diets'!J151</f>
        <v>1</v>
      </c>
      <c r="G108" s="81">
        <f t="shared" si="10"/>
        <v>1</v>
      </c>
      <c r="H108" s="41">
        <f>'1.Scenario Diets'!L151</f>
        <v>2</v>
      </c>
      <c r="I108" s="105">
        <f>'1.Scenario Diets'!N151</f>
        <v>1</v>
      </c>
      <c r="J108" s="81">
        <f t="shared" si="6"/>
        <v>2</v>
      </c>
      <c r="K108" s="41">
        <f>'1.Scenario Diets'!P151</f>
        <v>2</v>
      </c>
      <c r="L108" s="105">
        <f>'1.Scenario Diets'!R151</f>
        <v>1</v>
      </c>
      <c r="M108" s="81">
        <f t="shared" si="7"/>
        <v>2</v>
      </c>
      <c r="N108" s="41">
        <f>'1.Scenario Diets'!T151</f>
        <v>1</v>
      </c>
      <c r="O108" s="105">
        <f>'1.Scenario Diets'!V151</f>
        <v>1</v>
      </c>
      <c r="P108" s="81">
        <f t="shared" si="8"/>
        <v>1</v>
      </c>
      <c r="Q108" s="41">
        <f>'1.Scenario Diets'!X151</f>
        <v>9</v>
      </c>
      <c r="R108" s="105">
        <f>'1.Scenario Diets'!Z151</f>
        <v>1</v>
      </c>
      <c r="S108" s="81">
        <f t="shared" si="9"/>
        <v>9</v>
      </c>
      <c r="T108" s="1"/>
      <c r="U108" s="1"/>
      <c r="V108" s="1"/>
      <c r="W108" s="1"/>
      <c r="X108" s="1"/>
      <c r="Y108" s="1"/>
      <c r="Z108" s="1"/>
      <c r="AA108" s="1"/>
      <c r="AB108" s="1"/>
      <c r="AC108" s="1"/>
      <c r="AD108" s="1"/>
      <c r="AE108" s="1"/>
      <c r="AF108" s="1"/>
      <c r="AG108" s="1"/>
      <c r="AH108" s="1"/>
      <c r="AI108" s="1"/>
      <c r="AJ108" s="1"/>
      <c r="AK108" s="1"/>
      <c r="AL108" s="1"/>
    </row>
    <row r="109" spans="1:38" ht="15" thickBot="1" x14ac:dyDescent="0.4">
      <c r="A109">
        <v>105</v>
      </c>
      <c r="B109" t="s">
        <v>803</v>
      </c>
      <c r="C109" s="1" t="s">
        <v>209</v>
      </c>
      <c r="D109" s="1" t="str">
        <f>'2.Product Database'!D108</f>
        <v>Groundnuts shelled</v>
      </c>
      <c r="E109" s="41">
        <f>'1.Scenario Diets'!G152</f>
        <v>0.5</v>
      </c>
      <c r="F109" s="105">
        <f>'1.Scenario Diets'!J152</f>
        <v>1</v>
      </c>
      <c r="G109" s="81">
        <f t="shared" si="10"/>
        <v>0.5</v>
      </c>
      <c r="H109" s="41">
        <f>'1.Scenario Diets'!L152</f>
        <v>1</v>
      </c>
      <c r="I109" s="105">
        <f>'1.Scenario Diets'!N152</f>
        <v>1</v>
      </c>
      <c r="J109" s="81">
        <f t="shared" si="6"/>
        <v>1</v>
      </c>
      <c r="K109" s="41">
        <f>'1.Scenario Diets'!P152</f>
        <v>1</v>
      </c>
      <c r="L109" s="105">
        <f>'1.Scenario Diets'!R152</f>
        <v>1</v>
      </c>
      <c r="M109" s="81">
        <f t="shared" si="7"/>
        <v>1</v>
      </c>
      <c r="N109" s="41">
        <f>'1.Scenario Diets'!T152</f>
        <v>0.5</v>
      </c>
      <c r="O109" s="105">
        <f>'1.Scenario Diets'!V152</f>
        <v>1</v>
      </c>
      <c r="P109" s="81">
        <f t="shared" si="8"/>
        <v>0.5</v>
      </c>
      <c r="Q109" s="41">
        <f>'1.Scenario Diets'!X152</f>
        <v>1</v>
      </c>
      <c r="R109" s="105">
        <f>'1.Scenario Diets'!Z152</f>
        <v>1</v>
      </c>
      <c r="S109" s="81">
        <f t="shared" si="9"/>
        <v>1</v>
      </c>
      <c r="T109" s="1"/>
      <c r="U109" s="1"/>
      <c r="V109" s="1"/>
      <c r="W109" s="1"/>
      <c r="X109" s="1"/>
      <c r="Y109" s="1"/>
      <c r="Z109" s="1"/>
      <c r="AA109" s="1"/>
      <c r="AB109" s="1"/>
      <c r="AC109" s="1"/>
      <c r="AD109" s="1"/>
      <c r="AE109" s="1"/>
      <c r="AF109" s="1"/>
      <c r="AG109" s="1"/>
      <c r="AH109" s="1"/>
      <c r="AI109" s="1"/>
      <c r="AJ109" s="1"/>
      <c r="AK109" s="1"/>
      <c r="AL109" s="1"/>
    </row>
    <row r="110" spans="1:38" ht="15" thickBot="1" x14ac:dyDescent="0.4">
      <c r="A110">
        <v>106</v>
      </c>
      <c r="B110" t="s">
        <v>803</v>
      </c>
      <c r="C110" s="1" t="s">
        <v>209</v>
      </c>
      <c r="D110" s="1" t="str">
        <f>'2.Product Database'!D109</f>
        <v>Prepared groundnuts</v>
      </c>
      <c r="E110" s="41">
        <f>'1.Scenario Diets'!G153</f>
        <v>2.2000000000000002</v>
      </c>
      <c r="F110" s="105">
        <f>'1.Scenario Diets'!J153</f>
        <v>1</v>
      </c>
      <c r="G110" s="81">
        <f t="shared" si="10"/>
        <v>2.2000000000000002</v>
      </c>
      <c r="H110" s="41">
        <f>'1.Scenario Diets'!L153</f>
        <v>4.4000000000000004</v>
      </c>
      <c r="I110" s="105">
        <f>'1.Scenario Diets'!N153</f>
        <v>1</v>
      </c>
      <c r="J110" s="81">
        <f t="shared" si="6"/>
        <v>4.4000000000000004</v>
      </c>
      <c r="K110" s="41">
        <f>'1.Scenario Diets'!P153</f>
        <v>4.4000000000000004</v>
      </c>
      <c r="L110" s="105">
        <f>'1.Scenario Diets'!R153</f>
        <v>1</v>
      </c>
      <c r="M110" s="81">
        <f t="shared" si="7"/>
        <v>4.4000000000000004</v>
      </c>
      <c r="N110" s="41">
        <f>'1.Scenario Diets'!T153</f>
        <v>2.2000000000000002</v>
      </c>
      <c r="O110" s="105">
        <f>'1.Scenario Diets'!V153</f>
        <v>1</v>
      </c>
      <c r="P110" s="81">
        <f t="shared" si="8"/>
        <v>2.2000000000000002</v>
      </c>
      <c r="Q110" s="41">
        <f>'1.Scenario Diets'!X153</f>
        <v>4.4000000000000004</v>
      </c>
      <c r="R110" s="105">
        <f>'1.Scenario Diets'!Z153</f>
        <v>1</v>
      </c>
      <c r="S110" s="81">
        <f t="shared" si="9"/>
        <v>4.4000000000000004</v>
      </c>
      <c r="T110" s="1"/>
      <c r="U110" s="1"/>
      <c r="V110" s="1"/>
      <c r="W110" s="1"/>
      <c r="X110" s="1"/>
      <c r="Y110" s="1"/>
      <c r="Z110" s="1"/>
      <c r="AA110" s="1"/>
      <c r="AB110" s="1"/>
      <c r="AC110" s="1"/>
      <c r="AD110" s="1"/>
      <c r="AE110" s="1"/>
      <c r="AF110" s="1"/>
      <c r="AG110" s="1"/>
      <c r="AH110" s="1"/>
      <c r="AI110" s="1"/>
      <c r="AJ110" s="1"/>
      <c r="AK110" s="1"/>
      <c r="AL110" s="1"/>
    </row>
    <row r="111" spans="1:38" ht="15" thickBot="1" x14ac:dyDescent="0.4">
      <c r="A111">
        <v>107</v>
      </c>
      <c r="B111" t="s">
        <v>803</v>
      </c>
      <c r="C111" s="1" t="s">
        <v>209</v>
      </c>
      <c r="D111" s="1" t="str">
        <f>'2.Product Database'!D110</f>
        <v>Peanut butter</v>
      </c>
      <c r="E111" s="41">
        <f>'1.Scenario Diets'!G154</f>
        <v>0.6</v>
      </c>
      <c r="F111" s="105">
        <f>'1.Scenario Diets'!J154</f>
        <v>1</v>
      </c>
      <c r="G111" s="81">
        <f t="shared" si="10"/>
        <v>0.6</v>
      </c>
      <c r="H111" s="41">
        <f>'1.Scenario Diets'!L154</f>
        <v>1.2</v>
      </c>
      <c r="I111" s="105">
        <f>'1.Scenario Diets'!N154</f>
        <v>1</v>
      </c>
      <c r="J111" s="81">
        <f t="shared" si="6"/>
        <v>1.2</v>
      </c>
      <c r="K111" s="41">
        <f>'1.Scenario Diets'!P154</f>
        <v>1.2</v>
      </c>
      <c r="L111" s="105">
        <f>'1.Scenario Diets'!R154</f>
        <v>1</v>
      </c>
      <c r="M111" s="81">
        <f t="shared" si="7"/>
        <v>1.2</v>
      </c>
      <c r="N111" s="41">
        <f>'1.Scenario Diets'!T154</f>
        <v>0.6</v>
      </c>
      <c r="O111" s="105">
        <f>'1.Scenario Diets'!V154</f>
        <v>1</v>
      </c>
      <c r="P111" s="81">
        <f t="shared" si="8"/>
        <v>0.6</v>
      </c>
      <c r="Q111" s="41">
        <f>'1.Scenario Diets'!X154</f>
        <v>1.2</v>
      </c>
      <c r="R111" s="105">
        <f>'1.Scenario Diets'!Z154</f>
        <v>1</v>
      </c>
      <c r="S111" s="81">
        <f t="shared" si="9"/>
        <v>1.2</v>
      </c>
      <c r="T111" s="1"/>
      <c r="U111" s="1"/>
      <c r="V111" s="1"/>
      <c r="W111" s="1"/>
      <c r="X111" s="1"/>
      <c r="Y111" s="1"/>
      <c r="Z111" s="1"/>
      <c r="AA111" s="1"/>
      <c r="AB111" s="1"/>
      <c r="AC111" s="1"/>
      <c r="AD111" s="1"/>
      <c r="AE111" s="1"/>
      <c r="AF111" s="1"/>
      <c r="AG111" s="1"/>
      <c r="AH111" s="1"/>
      <c r="AI111" s="1"/>
      <c r="AJ111" s="1"/>
      <c r="AK111" s="1"/>
      <c r="AL111" s="1"/>
    </row>
    <row r="112" spans="1:38" ht="15" thickBot="1" x14ac:dyDescent="0.4">
      <c r="A112">
        <v>108</v>
      </c>
      <c r="B112" t="s">
        <v>803</v>
      </c>
      <c r="C112" s="1" t="s">
        <v>209</v>
      </c>
      <c r="D112" s="1" t="str">
        <f>'2.Product Database'!D111</f>
        <v>Sunflowerseeds</v>
      </c>
      <c r="E112" s="41">
        <f>'1.Scenario Diets'!G155</f>
        <v>0</v>
      </c>
      <c r="F112" s="105">
        <f>'1.Scenario Diets'!J155</f>
        <v>1</v>
      </c>
      <c r="G112" s="81">
        <f t="shared" si="10"/>
        <v>0</v>
      </c>
      <c r="H112" s="41">
        <f>'1.Scenario Diets'!L155</f>
        <v>0</v>
      </c>
      <c r="I112" s="105">
        <f>'1.Scenario Diets'!N155</f>
        <v>0.9</v>
      </c>
      <c r="J112" s="81">
        <f t="shared" si="6"/>
        <v>0</v>
      </c>
      <c r="K112" s="41">
        <f>'1.Scenario Diets'!P155</f>
        <v>0</v>
      </c>
      <c r="L112" s="105">
        <f>'1.Scenario Diets'!R155</f>
        <v>1</v>
      </c>
      <c r="M112" s="81">
        <f t="shared" si="7"/>
        <v>0</v>
      </c>
      <c r="N112" s="41">
        <f>'1.Scenario Diets'!T155</f>
        <v>7</v>
      </c>
      <c r="O112" s="105">
        <f>'1.Scenario Diets'!V155</f>
        <v>0.6</v>
      </c>
      <c r="P112" s="81">
        <f t="shared" si="8"/>
        <v>4.2</v>
      </c>
      <c r="Q112" s="41">
        <f>'1.Scenario Diets'!X155</f>
        <v>0</v>
      </c>
      <c r="R112" s="105">
        <f>'1.Scenario Diets'!Z155</f>
        <v>1</v>
      </c>
      <c r="S112" s="81">
        <f t="shared" si="9"/>
        <v>0</v>
      </c>
      <c r="T112" s="1"/>
      <c r="U112" s="1"/>
      <c r="V112" s="1"/>
      <c r="W112" s="1"/>
      <c r="X112" s="1"/>
      <c r="Y112" s="1"/>
      <c r="Z112" s="1"/>
      <c r="AA112" s="1"/>
      <c r="AB112" s="1"/>
      <c r="AC112" s="1"/>
      <c r="AD112" s="1"/>
      <c r="AE112" s="1"/>
      <c r="AF112" s="1"/>
      <c r="AG112" s="1"/>
      <c r="AH112" s="1"/>
      <c r="AI112" s="1"/>
      <c r="AJ112" s="1"/>
      <c r="AK112" s="1"/>
      <c r="AL112" s="1"/>
    </row>
    <row r="113" spans="1:38" ht="15" thickBot="1" x14ac:dyDescent="0.4">
      <c r="A113">
        <v>109</v>
      </c>
      <c r="B113" t="s">
        <v>803</v>
      </c>
      <c r="C113" s="1" t="s">
        <v>209</v>
      </c>
      <c r="D113" s="1" t="str">
        <f>'2.Product Database'!D112</f>
        <v>Coconuts in shell</v>
      </c>
      <c r="E113" s="41">
        <f>'1.Scenario Diets'!G156</f>
        <v>0.1</v>
      </c>
      <c r="F113" s="105">
        <f>'1.Scenario Diets'!J156</f>
        <v>1</v>
      </c>
      <c r="G113" s="81">
        <f t="shared" si="10"/>
        <v>0.1</v>
      </c>
      <c r="H113" s="41">
        <f>'1.Scenario Diets'!L156</f>
        <v>0.2</v>
      </c>
      <c r="I113" s="105">
        <f>'1.Scenario Diets'!N156</f>
        <v>1</v>
      </c>
      <c r="J113" s="81">
        <f t="shared" si="6"/>
        <v>0.2</v>
      </c>
      <c r="K113" s="41">
        <f>'1.Scenario Diets'!P156</f>
        <v>0.2</v>
      </c>
      <c r="L113" s="105">
        <f>'1.Scenario Diets'!R156</f>
        <v>1</v>
      </c>
      <c r="M113" s="81">
        <f t="shared" si="7"/>
        <v>0.2</v>
      </c>
      <c r="N113" s="41">
        <f>'1.Scenario Diets'!T156</f>
        <v>0.1</v>
      </c>
      <c r="O113" s="105">
        <f>'1.Scenario Diets'!V156</f>
        <v>1</v>
      </c>
      <c r="P113" s="81">
        <f t="shared" si="8"/>
        <v>0.1</v>
      </c>
      <c r="Q113" s="41">
        <f>'1.Scenario Diets'!X156</f>
        <v>0.2</v>
      </c>
      <c r="R113" s="105">
        <f>'1.Scenario Diets'!Z156</f>
        <v>1</v>
      </c>
      <c r="S113" s="81">
        <f t="shared" si="9"/>
        <v>0.2</v>
      </c>
      <c r="T113" s="1"/>
      <c r="U113" s="1"/>
      <c r="V113" s="1"/>
      <c r="W113" s="1"/>
      <c r="X113" s="1"/>
      <c r="Y113" s="1"/>
      <c r="Z113" s="1"/>
      <c r="AA113" s="1"/>
      <c r="AB113" s="1"/>
      <c r="AC113" s="1"/>
      <c r="AD113" s="1"/>
      <c r="AE113" s="1"/>
      <c r="AF113" s="1"/>
      <c r="AG113" s="1"/>
      <c r="AH113" s="1"/>
      <c r="AI113" s="1"/>
      <c r="AJ113" s="1"/>
      <c r="AK113" s="1"/>
      <c r="AL113" s="1"/>
    </row>
    <row r="114" spans="1:38" ht="15" thickBot="1" x14ac:dyDescent="0.4">
      <c r="A114">
        <v>110</v>
      </c>
      <c r="B114" t="s">
        <v>803</v>
      </c>
      <c r="C114" s="1" t="s">
        <v>209</v>
      </c>
      <c r="D114" s="1" t="str">
        <f>'2.Product Database'!D113</f>
        <v>Coconuts desiccated</v>
      </c>
      <c r="E114" s="41">
        <f>'1.Scenario Diets'!G157</f>
        <v>0.4</v>
      </c>
      <c r="F114" s="105">
        <f>'1.Scenario Diets'!J157</f>
        <v>1</v>
      </c>
      <c r="G114" s="81">
        <f t="shared" si="10"/>
        <v>0.4</v>
      </c>
      <c r="H114" s="41">
        <f>'1.Scenario Diets'!L157</f>
        <v>0.8</v>
      </c>
      <c r="I114" s="105">
        <f>'1.Scenario Diets'!N157</f>
        <v>1</v>
      </c>
      <c r="J114" s="81">
        <f t="shared" si="6"/>
        <v>0.8</v>
      </c>
      <c r="K114" s="41">
        <f>'1.Scenario Diets'!P157</f>
        <v>0.8</v>
      </c>
      <c r="L114" s="105">
        <f>'1.Scenario Diets'!R157</f>
        <v>1</v>
      </c>
      <c r="M114" s="81">
        <f t="shared" si="7"/>
        <v>0.8</v>
      </c>
      <c r="N114" s="41">
        <f>'1.Scenario Diets'!T157</f>
        <v>0.4</v>
      </c>
      <c r="O114" s="105">
        <f>'1.Scenario Diets'!V157</f>
        <v>1</v>
      </c>
      <c r="P114" s="81">
        <f t="shared" si="8"/>
        <v>0.4</v>
      </c>
      <c r="Q114" s="41">
        <f>'1.Scenario Diets'!X157</f>
        <v>0.8</v>
      </c>
      <c r="R114" s="105">
        <f>'1.Scenario Diets'!Z157</f>
        <v>1</v>
      </c>
      <c r="S114" s="81">
        <f t="shared" si="9"/>
        <v>0.8</v>
      </c>
      <c r="T114" s="1"/>
      <c r="U114" s="1"/>
      <c r="V114" s="1"/>
      <c r="W114" s="1"/>
      <c r="X114" s="1"/>
      <c r="Y114" s="1"/>
      <c r="Z114" s="1"/>
      <c r="AA114" s="1"/>
      <c r="AB114" s="1"/>
      <c r="AC114" s="1"/>
      <c r="AD114" s="1"/>
      <c r="AE114" s="1"/>
      <c r="AF114" s="1"/>
      <c r="AG114" s="1"/>
      <c r="AH114" s="1"/>
      <c r="AI114" s="1"/>
      <c r="AJ114" s="1"/>
      <c r="AK114" s="1"/>
      <c r="AL114" s="1"/>
    </row>
    <row r="115" spans="1:38" ht="15" thickBot="1" x14ac:dyDescent="0.4">
      <c r="A115">
        <v>111</v>
      </c>
      <c r="B115" t="s">
        <v>803</v>
      </c>
      <c r="C115" s="1" t="s">
        <v>209</v>
      </c>
      <c r="D115" s="1" t="str">
        <f>'2.Product Database'!D114</f>
        <v>Olives</v>
      </c>
      <c r="E115" s="41">
        <f>'1.Scenario Diets'!G158</f>
        <v>2.6</v>
      </c>
      <c r="F115" s="105">
        <f>'1.Scenario Diets'!J158</f>
        <v>1</v>
      </c>
      <c r="G115" s="81">
        <f t="shared" si="10"/>
        <v>2.6</v>
      </c>
      <c r="H115" s="41">
        <f>'1.Scenario Diets'!L158</f>
        <v>2.6</v>
      </c>
      <c r="I115" s="105">
        <f>'1.Scenario Diets'!N158</f>
        <v>1</v>
      </c>
      <c r="J115" s="81">
        <f t="shared" si="6"/>
        <v>2.6</v>
      </c>
      <c r="K115" s="41">
        <f>'1.Scenario Diets'!P158</f>
        <v>2.6</v>
      </c>
      <c r="L115" s="105">
        <f>'1.Scenario Diets'!R158</f>
        <v>1</v>
      </c>
      <c r="M115" s="81">
        <f t="shared" si="7"/>
        <v>2.6</v>
      </c>
      <c r="N115" s="41">
        <f>'1.Scenario Diets'!T158</f>
        <v>2.6</v>
      </c>
      <c r="O115" s="105">
        <f>'1.Scenario Diets'!V158</f>
        <v>1</v>
      </c>
      <c r="P115" s="81">
        <f t="shared" si="8"/>
        <v>2.6</v>
      </c>
      <c r="Q115" s="41">
        <f>'1.Scenario Diets'!X158</f>
        <v>2.6</v>
      </c>
      <c r="R115" s="105">
        <f>'1.Scenario Diets'!Z158</f>
        <v>1</v>
      </c>
      <c r="S115" s="81">
        <f t="shared" si="9"/>
        <v>2.6</v>
      </c>
      <c r="T115" s="1"/>
      <c r="U115" s="1"/>
      <c r="V115" s="1"/>
      <c r="W115" s="1"/>
      <c r="X115" s="1"/>
      <c r="Y115" s="1"/>
      <c r="Z115" s="1"/>
      <c r="AA115" s="1"/>
      <c r="AB115" s="1"/>
      <c r="AC115" s="1"/>
      <c r="AD115" s="1"/>
      <c r="AE115" s="1"/>
      <c r="AF115" s="1"/>
      <c r="AG115" s="1"/>
      <c r="AH115" s="1"/>
      <c r="AI115" s="1"/>
      <c r="AJ115" s="1"/>
      <c r="AK115" s="1"/>
      <c r="AL115" s="1"/>
    </row>
    <row r="116" spans="1:38" ht="15" thickBot="1" x14ac:dyDescent="0.4">
      <c r="A116">
        <v>112</v>
      </c>
      <c r="B116" t="s">
        <v>218</v>
      </c>
      <c r="C116" s="1" t="s">
        <v>218</v>
      </c>
      <c r="D116" s="1" t="str">
        <f>'2.Product Database'!D115</f>
        <v>Chestnuts</v>
      </c>
      <c r="E116" s="39">
        <f>'1.Scenario Diets'!G162</f>
        <v>0.1</v>
      </c>
      <c r="F116" s="101">
        <f>'1.Scenario Diets'!J162</f>
        <v>1</v>
      </c>
      <c r="G116" s="81">
        <f t="shared" si="10"/>
        <v>0.1</v>
      </c>
      <c r="H116" s="39">
        <f>'1.Scenario Diets'!L162</f>
        <v>0.1</v>
      </c>
      <c r="I116" s="101">
        <f>'1.Scenario Diets'!N162</f>
        <v>1</v>
      </c>
      <c r="J116" s="81">
        <f t="shared" si="6"/>
        <v>0.1</v>
      </c>
      <c r="K116" s="39">
        <f>'1.Scenario Diets'!P162</f>
        <v>0.2</v>
      </c>
      <c r="L116" s="101">
        <f>'1.Scenario Diets'!R162</f>
        <v>1</v>
      </c>
      <c r="M116" s="81">
        <f t="shared" si="7"/>
        <v>0.2</v>
      </c>
      <c r="N116" s="39">
        <f>'1.Scenario Diets'!T162</f>
        <v>0.1</v>
      </c>
      <c r="O116" s="101">
        <f>'1.Scenario Diets'!V162</f>
        <v>1</v>
      </c>
      <c r="P116" s="81">
        <f t="shared" si="8"/>
        <v>0.1</v>
      </c>
      <c r="Q116" s="39">
        <f>'1.Scenario Diets'!X162</f>
        <v>0.1</v>
      </c>
      <c r="R116" s="101">
        <f>'1.Scenario Diets'!Z162</f>
        <v>1</v>
      </c>
      <c r="S116" s="81">
        <f t="shared" si="9"/>
        <v>0.1</v>
      </c>
      <c r="T116" s="1"/>
      <c r="U116" s="1"/>
      <c r="V116" s="1"/>
      <c r="W116" s="1"/>
      <c r="X116" s="1"/>
      <c r="Y116" s="1"/>
      <c r="Z116" s="1"/>
      <c r="AA116" s="1"/>
      <c r="AB116" s="1"/>
      <c r="AC116" s="1"/>
      <c r="AD116" s="1"/>
      <c r="AE116" s="1"/>
      <c r="AF116" s="1"/>
      <c r="AG116" s="1"/>
      <c r="AH116" s="1"/>
      <c r="AI116" s="1"/>
      <c r="AJ116" s="1"/>
      <c r="AK116" s="1"/>
      <c r="AL116" s="1"/>
    </row>
    <row r="117" spans="1:38" ht="15" thickBot="1" x14ac:dyDescent="0.4">
      <c r="A117">
        <v>113</v>
      </c>
      <c r="B117" t="s">
        <v>218</v>
      </c>
      <c r="C117" s="1" t="s">
        <v>218</v>
      </c>
      <c r="D117" s="1" t="str">
        <f>'2.Product Database'!D116</f>
        <v>Walnuts</v>
      </c>
      <c r="E117" s="39">
        <f>'1.Scenario Diets'!G163</f>
        <v>0.1</v>
      </c>
      <c r="F117" s="101">
        <f>'1.Scenario Diets'!J163</f>
        <v>1</v>
      </c>
      <c r="G117" s="81">
        <f t="shared" si="10"/>
        <v>0.1</v>
      </c>
      <c r="H117" s="39">
        <f>'1.Scenario Diets'!L163</f>
        <v>0.1</v>
      </c>
      <c r="I117" s="101">
        <f>'1.Scenario Diets'!N163</f>
        <v>0.9</v>
      </c>
      <c r="J117" s="81">
        <f t="shared" si="6"/>
        <v>9.0000000000000011E-2</v>
      </c>
      <c r="K117" s="39">
        <f>'1.Scenario Diets'!P163</f>
        <v>0.2</v>
      </c>
      <c r="L117" s="101">
        <f>'1.Scenario Diets'!R163</f>
        <v>1</v>
      </c>
      <c r="M117" s="81">
        <f t="shared" si="7"/>
        <v>0.2</v>
      </c>
      <c r="N117" s="39">
        <f>'1.Scenario Diets'!T163</f>
        <v>1</v>
      </c>
      <c r="O117" s="101">
        <f>'1.Scenario Diets'!V163</f>
        <v>0.8</v>
      </c>
      <c r="P117" s="81">
        <f t="shared" si="8"/>
        <v>0.8</v>
      </c>
      <c r="Q117" s="39">
        <f>'1.Scenario Diets'!X163</f>
        <v>0.1</v>
      </c>
      <c r="R117" s="101">
        <f>'1.Scenario Diets'!Z163</f>
        <v>1</v>
      </c>
      <c r="S117" s="81">
        <f t="shared" si="9"/>
        <v>0.1</v>
      </c>
      <c r="T117" s="1"/>
      <c r="U117" s="1"/>
      <c r="V117" s="1"/>
      <c r="W117" s="1"/>
      <c r="X117" s="1"/>
      <c r="Y117" s="1"/>
      <c r="Z117" s="1"/>
      <c r="AA117" s="1"/>
      <c r="AB117" s="1"/>
      <c r="AC117" s="1"/>
      <c r="AD117" s="1"/>
      <c r="AE117" s="1"/>
      <c r="AF117" s="1"/>
      <c r="AG117" s="1"/>
      <c r="AH117" s="1"/>
      <c r="AI117" s="1"/>
      <c r="AJ117" s="1"/>
      <c r="AK117" s="1"/>
      <c r="AL117" s="1"/>
    </row>
    <row r="118" spans="1:38" ht="15" thickBot="1" x14ac:dyDescent="0.4">
      <c r="A118">
        <v>114</v>
      </c>
      <c r="B118" t="s">
        <v>218</v>
      </c>
      <c r="C118" s="1" t="s">
        <v>218</v>
      </c>
      <c r="D118" s="1" t="str">
        <f>'2.Product Database'!D117</f>
        <v>Pistachios</v>
      </c>
      <c r="E118" s="39">
        <f>'1.Scenario Diets'!G164</f>
        <v>0.1</v>
      </c>
      <c r="F118" s="101">
        <f>'1.Scenario Diets'!J164</f>
        <v>1</v>
      </c>
      <c r="G118" s="81">
        <f t="shared" si="10"/>
        <v>0.1</v>
      </c>
      <c r="H118" s="39">
        <f>'1.Scenario Diets'!L164</f>
        <v>0.1</v>
      </c>
      <c r="I118" s="101">
        <f>'1.Scenario Diets'!N164</f>
        <v>1</v>
      </c>
      <c r="J118" s="81">
        <f t="shared" si="6"/>
        <v>0.1</v>
      </c>
      <c r="K118" s="39">
        <f>'1.Scenario Diets'!P164</f>
        <v>0.2</v>
      </c>
      <c r="L118" s="101">
        <f>'1.Scenario Diets'!R164</f>
        <v>1</v>
      </c>
      <c r="M118" s="81">
        <f t="shared" si="7"/>
        <v>0.2</v>
      </c>
      <c r="N118" s="39">
        <f>'1.Scenario Diets'!T164</f>
        <v>0.1</v>
      </c>
      <c r="O118" s="101">
        <f>'1.Scenario Diets'!V164</f>
        <v>1</v>
      </c>
      <c r="P118" s="81">
        <f t="shared" si="8"/>
        <v>0.1</v>
      </c>
      <c r="Q118" s="39">
        <f>'1.Scenario Diets'!X164</f>
        <v>0.1</v>
      </c>
      <c r="R118" s="101">
        <f>'1.Scenario Diets'!Z164</f>
        <v>1</v>
      </c>
      <c r="S118" s="81">
        <f t="shared" si="9"/>
        <v>0.1</v>
      </c>
      <c r="T118" s="1"/>
      <c r="U118" s="1"/>
      <c r="V118" s="1"/>
      <c r="W118" s="1"/>
      <c r="X118" s="1"/>
      <c r="Y118" s="1"/>
      <c r="Z118" s="1"/>
      <c r="AA118" s="1"/>
      <c r="AB118" s="1"/>
      <c r="AC118" s="1"/>
      <c r="AD118" s="1"/>
      <c r="AE118" s="1"/>
      <c r="AF118" s="1"/>
      <c r="AG118" s="1"/>
      <c r="AH118" s="1"/>
      <c r="AI118" s="1"/>
      <c r="AJ118" s="1"/>
      <c r="AK118" s="1"/>
      <c r="AL118" s="1"/>
    </row>
    <row r="119" spans="1:38" ht="15" thickBot="1" x14ac:dyDescent="0.4">
      <c r="A119">
        <v>115</v>
      </c>
      <c r="B119" t="s">
        <v>218</v>
      </c>
      <c r="C119" s="1" t="s">
        <v>218</v>
      </c>
      <c r="D119" s="1" t="str">
        <f>'2.Product Database'!D118</f>
        <v>Cashews</v>
      </c>
      <c r="E119" s="39">
        <f>'1.Scenario Diets'!G165</f>
        <v>0.5</v>
      </c>
      <c r="F119" s="101">
        <f>'1.Scenario Diets'!J165</f>
        <v>1</v>
      </c>
      <c r="G119" s="81">
        <f t="shared" si="10"/>
        <v>0.5</v>
      </c>
      <c r="H119" s="39">
        <f>'1.Scenario Diets'!L165</f>
        <v>0.5</v>
      </c>
      <c r="I119" s="101">
        <f>'1.Scenario Diets'!N165</f>
        <v>1</v>
      </c>
      <c r="J119" s="81">
        <f t="shared" si="6"/>
        <v>0.5</v>
      </c>
      <c r="K119" s="39">
        <f>'1.Scenario Diets'!P165</f>
        <v>1</v>
      </c>
      <c r="L119" s="101">
        <f>'1.Scenario Diets'!R165</f>
        <v>1</v>
      </c>
      <c r="M119" s="81">
        <f t="shared" si="7"/>
        <v>1</v>
      </c>
      <c r="N119" s="39">
        <f>'1.Scenario Diets'!T165</f>
        <v>0.5</v>
      </c>
      <c r="O119" s="101">
        <f>'1.Scenario Diets'!V165</f>
        <v>1</v>
      </c>
      <c r="P119" s="81">
        <f t="shared" si="8"/>
        <v>0.5</v>
      </c>
      <c r="Q119" s="39">
        <f>'1.Scenario Diets'!X165</f>
        <v>0.5</v>
      </c>
      <c r="R119" s="101">
        <f>'1.Scenario Diets'!Z165</f>
        <v>1</v>
      </c>
      <c r="S119" s="81">
        <f t="shared" si="9"/>
        <v>0.5</v>
      </c>
      <c r="T119" s="1"/>
      <c r="U119" s="1"/>
      <c r="V119" s="1"/>
      <c r="W119" s="1"/>
      <c r="X119" s="1"/>
      <c r="Y119" s="1"/>
      <c r="Z119" s="1"/>
      <c r="AA119" s="1"/>
      <c r="AB119" s="1"/>
      <c r="AC119" s="1"/>
      <c r="AD119" s="1"/>
      <c r="AE119" s="1"/>
      <c r="AF119" s="1"/>
      <c r="AG119" s="1"/>
      <c r="AH119" s="1"/>
      <c r="AI119" s="1"/>
      <c r="AJ119" s="1"/>
      <c r="AK119" s="1"/>
      <c r="AL119" s="1"/>
    </row>
    <row r="120" spans="1:38" ht="15" thickBot="1" x14ac:dyDescent="0.4">
      <c r="A120">
        <v>116</v>
      </c>
      <c r="B120" t="s">
        <v>218</v>
      </c>
      <c r="C120" s="1" t="s">
        <v>218</v>
      </c>
      <c r="D120" s="1" t="str">
        <f>'2.Product Database'!D119</f>
        <v>Almonds</v>
      </c>
      <c r="E120" s="39">
        <f>'1.Scenario Diets'!G166</f>
        <v>1.4</v>
      </c>
      <c r="F120" s="101">
        <f>'1.Scenario Diets'!J166</f>
        <v>1</v>
      </c>
      <c r="G120" s="81">
        <f t="shared" si="10"/>
        <v>1.4</v>
      </c>
      <c r="H120" s="39">
        <f>'1.Scenario Diets'!L166</f>
        <v>1.4</v>
      </c>
      <c r="I120" s="101">
        <f>'1.Scenario Diets'!N166</f>
        <v>1</v>
      </c>
      <c r="J120" s="81">
        <f t="shared" si="6"/>
        <v>1.4</v>
      </c>
      <c r="K120" s="39">
        <f>'1.Scenario Diets'!P166</f>
        <v>2.8</v>
      </c>
      <c r="L120" s="101">
        <f>'1.Scenario Diets'!R166</f>
        <v>1</v>
      </c>
      <c r="M120" s="81">
        <f t="shared" si="7"/>
        <v>2.8</v>
      </c>
      <c r="N120" s="39">
        <f>'1.Scenario Diets'!T166</f>
        <v>1.4</v>
      </c>
      <c r="O120" s="101">
        <f>'1.Scenario Diets'!V166</f>
        <v>1</v>
      </c>
      <c r="P120" s="81">
        <f t="shared" si="8"/>
        <v>1.4</v>
      </c>
      <c r="Q120" s="39">
        <f>'1.Scenario Diets'!X166</f>
        <v>1.4</v>
      </c>
      <c r="R120" s="101">
        <f>'1.Scenario Diets'!Z166</f>
        <v>1</v>
      </c>
      <c r="S120" s="81">
        <f t="shared" si="9"/>
        <v>1.4</v>
      </c>
      <c r="T120" s="1"/>
      <c r="U120" s="1"/>
      <c r="V120" s="1"/>
      <c r="W120" s="1"/>
      <c r="X120" s="1"/>
      <c r="Y120" s="1"/>
      <c r="Z120" s="1"/>
      <c r="AA120" s="1"/>
      <c r="AB120" s="1"/>
      <c r="AC120" s="1"/>
      <c r="AD120" s="1"/>
      <c r="AE120" s="1"/>
      <c r="AF120" s="1"/>
      <c r="AG120" s="1"/>
      <c r="AH120" s="1"/>
      <c r="AI120" s="1"/>
      <c r="AJ120" s="1"/>
      <c r="AK120" s="1"/>
      <c r="AL120" s="1"/>
    </row>
    <row r="121" spans="1:38" ht="15" thickBot="1" x14ac:dyDescent="0.4">
      <c r="A121">
        <v>117</v>
      </c>
      <c r="B121" t="s">
        <v>218</v>
      </c>
      <c r="C121" s="1" t="s">
        <v>218</v>
      </c>
      <c r="D121" s="1" t="str">
        <f>'2.Product Database'!D120</f>
        <v>Walnuts</v>
      </c>
      <c r="E121" s="39">
        <f>'1.Scenario Diets'!G167</f>
        <v>0.7</v>
      </c>
      <c r="F121" s="101">
        <f>'1.Scenario Diets'!J167</f>
        <v>1</v>
      </c>
      <c r="G121" s="81">
        <f t="shared" si="10"/>
        <v>0.7</v>
      </c>
      <c r="H121" s="39">
        <f>'1.Scenario Diets'!L167</f>
        <v>0.7</v>
      </c>
      <c r="I121" s="101">
        <f>'1.Scenario Diets'!N167</f>
        <v>0.9</v>
      </c>
      <c r="J121" s="81">
        <f t="shared" si="6"/>
        <v>0.63</v>
      </c>
      <c r="K121" s="39">
        <f>'1.Scenario Diets'!P167</f>
        <v>1.4</v>
      </c>
      <c r="L121" s="101">
        <f>'1.Scenario Diets'!R167</f>
        <v>1</v>
      </c>
      <c r="M121" s="81">
        <f t="shared" si="7"/>
        <v>1.4</v>
      </c>
      <c r="N121" s="39">
        <f>'1.Scenario Diets'!T167</f>
        <v>7</v>
      </c>
      <c r="O121" s="101">
        <f>'1.Scenario Diets'!V167</f>
        <v>0.8</v>
      </c>
      <c r="P121" s="81">
        <f t="shared" si="8"/>
        <v>5.6000000000000005</v>
      </c>
      <c r="Q121" s="39">
        <f>'1.Scenario Diets'!X167</f>
        <v>0.7</v>
      </c>
      <c r="R121" s="101">
        <f>'1.Scenario Diets'!Z167</f>
        <v>1</v>
      </c>
      <c r="S121" s="81">
        <f t="shared" si="9"/>
        <v>0.7</v>
      </c>
      <c r="T121" s="1"/>
      <c r="U121" s="1"/>
      <c r="V121" s="1"/>
      <c r="W121" s="1"/>
      <c r="X121" s="1"/>
      <c r="Y121" s="1"/>
      <c r="Z121" s="1"/>
      <c r="AA121" s="1"/>
      <c r="AB121" s="1"/>
      <c r="AC121" s="1"/>
      <c r="AD121" s="1"/>
      <c r="AE121" s="1"/>
      <c r="AF121" s="1"/>
      <c r="AG121" s="1"/>
      <c r="AH121" s="1"/>
      <c r="AI121" s="1"/>
      <c r="AJ121" s="1"/>
      <c r="AK121" s="1"/>
      <c r="AL121" s="1"/>
    </row>
    <row r="122" spans="1:38" ht="15" thickBot="1" x14ac:dyDescent="0.4">
      <c r="A122">
        <v>118</v>
      </c>
      <c r="B122" t="s">
        <v>218</v>
      </c>
      <c r="C122" s="1" t="s">
        <v>218</v>
      </c>
      <c r="D122" s="1" t="str">
        <f>'2.Product Database'!D121</f>
        <v>Hazelnuts</v>
      </c>
      <c r="E122" s="39">
        <f>'1.Scenario Diets'!G168</f>
        <v>0.2</v>
      </c>
      <c r="F122" s="101">
        <f>'1.Scenario Diets'!J168</f>
        <v>1</v>
      </c>
      <c r="G122" s="81">
        <f t="shared" si="10"/>
        <v>0.2</v>
      </c>
      <c r="H122" s="39">
        <f>'1.Scenario Diets'!L168</f>
        <v>0.2</v>
      </c>
      <c r="I122" s="101">
        <f>'1.Scenario Diets'!N168</f>
        <v>0.9</v>
      </c>
      <c r="J122" s="81">
        <f t="shared" si="6"/>
        <v>0.18000000000000002</v>
      </c>
      <c r="K122" s="39">
        <f>'1.Scenario Diets'!P168</f>
        <v>0.4</v>
      </c>
      <c r="L122" s="101">
        <f>'1.Scenario Diets'!R168</f>
        <v>1</v>
      </c>
      <c r="M122" s="81">
        <f t="shared" si="7"/>
        <v>0.4</v>
      </c>
      <c r="N122" s="39">
        <f>'1.Scenario Diets'!T168</f>
        <v>2</v>
      </c>
      <c r="O122" s="101">
        <f>'1.Scenario Diets'!V168</f>
        <v>0.8</v>
      </c>
      <c r="P122" s="81">
        <f t="shared" si="8"/>
        <v>1.6</v>
      </c>
      <c r="Q122" s="39">
        <f>'1.Scenario Diets'!X168</f>
        <v>0.2</v>
      </c>
      <c r="R122" s="101">
        <f>'1.Scenario Diets'!Z168</f>
        <v>1</v>
      </c>
      <c r="S122" s="81">
        <f t="shared" si="9"/>
        <v>0.2</v>
      </c>
      <c r="T122" s="1"/>
      <c r="U122" s="1"/>
      <c r="V122" s="1"/>
      <c r="W122" s="1"/>
      <c r="X122" s="1"/>
      <c r="Y122" s="1"/>
      <c r="Z122" s="1"/>
      <c r="AA122" s="1"/>
      <c r="AB122" s="1"/>
      <c r="AC122" s="1"/>
      <c r="AD122" s="1"/>
      <c r="AE122" s="1"/>
      <c r="AF122" s="1"/>
      <c r="AG122" s="1"/>
      <c r="AH122" s="1"/>
      <c r="AI122" s="1"/>
      <c r="AJ122" s="1"/>
      <c r="AK122" s="1"/>
      <c r="AL122" s="1"/>
    </row>
    <row r="123" spans="1:38" ht="15" thickBot="1" x14ac:dyDescent="0.4">
      <c r="A123">
        <v>119</v>
      </c>
      <c r="B123" t="s">
        <v>218</v>
      </c>
      <c r="C123" s="1" t="s">
        <v>218</v>
      </c>
      <c r="D123" s="1" t="str">
        <f>'2.Product Database'!D122</f>
        <v>Pine nuts</v>
      </c>
      <c r="E123" s="39">
        <f>'1.Scenario Diets'!G169</f>
        <v>2.2999999999999998</v>
      </c>
      <c r="F123" s="101">
        <f>'1.Scenario Diets'!J169</f>
        <v>1</v>
      </c>
      <c r="G123" s="81">
        <f t="shared" si="10"/>
        <v>2.2999999999999998</v>
      </c>
      <c r="H123" s="39">
        <f>'1.Scenario Diets'!L169</f>
        <v>2.2999999999999998</v>
      </c>
      <c r="I123" s="101">
        <f>'1.Scenario Diets'!N169</f>
        <v>1</v>
      </c>
      <c r="J123" s="81">
        <f t="shared" si="6"/>
        <v>2.2999999999999998</v>
      </c>
      <c r="K123" s="39">
        <f>'1.Scenario Diets'!P169</f>
        <v>4.5999999999999996</v>
      </c>
      <c r="L123" s="101">
        <f>'1.Scenario Diets'!R169</f>
        <v>1</v>
      </c>
      <c r="M123" s="81">
        <f t="shared" si="7"/>
        <v>4.5999999999999996</v>
      </c>
      <c r="N123" s="39">
        <f>'1.Scenario Diets'!T169</f>
        <v>2.2999999999999998</v>
      </c>
      <c r="O123" s="101">
        <f>'1.Scenario Diets'!V169</f>
        <v>1</v>
      </c>
      <c r="P123" s="81">
        <f t="shared" si="8"/>
        <v>2.2999999999999998</v>
      </c>
      <c r="Q123" s="39">
        <f>'1.Scenario Diets'!X169</f>
        <v>2.2999999999999998</v>
      </c>
      <c r="R123" s="101">
        <f>'1.Scenario Diets'!Z169</f>
        <v>1</v>
      </c>
      <c r="S123" s="81">
        <f t="shared" si="9"/>
        <v>2.2999999999999998</v>
      </c>
      <c r="T123" s="1"/>
      <c r="U123" s="1"/>
      <c r="V123" s="1"/>
      <c r="W123" s="1"/>
      <c r="X123" s="1"/>
      <c r="Y123" s="1"/>
      <c r="Z123" s="1"/>
      <c r="AA123" s="1"/>
      <c r="AB123" s="1"/>
      <c r="AC123" s="1"/>
      <c r="AD123" s="1"/>
      <c r="AE123" s="1"/>
      <c r="AF123" s="1"/>
      <c r="AG123" s="1"/>
      <c r="AH123" s="1"/>
      <c r="AI123" s="1"/>
      <c r="AJ123" s="1"/>
      <c r="AK123" s="1"/>
      <c r="AL123" s="1"/>
    </row>
    <row r="124" spans="1:38" ht="15" thickBot="1" x14ac:dyDescent="0.4">
      <c r="A124">
        <v>120</v>
      </c>
      <c r="B124" s="1" t="s">
        <v>230</v>
      </c>
      <c r="C124" s="1" t="s">
        <v>230</v>
      </c>
      <c r="D124" s="1" t="str">
        <f>'2.Product Database'!D123</f>
        <v>Palm oil</v>
      </c>
      <c r="E124" s="43">
        <f>'1.Scenario Diets'!G172</f>
        <v>15</v>
      </c>
      <c r="F124" s="107">
        <f>'1.Scenario Diets'!J172</f>
        <v>1</v>
      </c>
      <c r="G124" s="81">
        <f t="shared" si="10"/>
        <v>15</v>
      </c>
      <c r="H124" s="43">
        <f>'1.Scenario Diets'!L172</f>
        <v>5</v>
      </c>
      <c r="I124" s="107">
        <f>'1.Scenario Diets'!N172</f>
        <v>1</v>
      </c>
      <c r="J124" s="81">
        <f t="shared" si="6"/>
        <v>5</v>
      </c>
      <c r="K124" s="43">
        <f>'1.Scenario Diets'!P172</f>
        <v>5</v>
      </c>
      <c r="L124" s="107">
        <f>'1.Scenario Diets'!R172</f>
        <v>1</v>
      </c>
      <c r="M124" s="81">
        <f t="shared" si="7"/>
        <v>5</v>
      </c>
      <c r="N124" s="43">
        <f>'1.Scenario Diets'!T172</f>
        <v>5</v>
      </c>
      <c r="O124" s="107">
        <f>'1.Scenario Diets'!V172</f>
        <v>1</v>
      </c>
      <c r="P124" s="81">
        <f t="shared" si="8"/>
        <v>5</v>
      </c>
      <c r="Q124" s="43">
        <f>'1.Scenario Diets'!X172</f>
        <v>5</v>
      </c>
      <c r="R124" s="107">
        <f>'1.Scenario Diets'!Z172</f>
        <v>1</v>
      </c>
      <c r="S124" s="81">
        <f t="shared" si="9"/>
        <v>5</v>
      </c>
      <c r="T124" s="1"/>
      <c r="U124" s="1"/>
      <c r="V124" s="1"/>
      <c r="W124" s="1"/>
      <c r="X124" s="1"/>
      <c r="Y124" s="1"/>
      <c r="Z124" s="1"/>
      <c r="AA124" s="1"/>
      <c r="AB124" s="1"/>
      <c r="AC124" s="1"/>
      <c r="AD124" s="1"/>
      <c r="AE124" s="1"/>
      <c r="AF124" s="1"/>
      <c r="AG124" s="1"/>
      <c r="AH124" s="1"/>
      <c r="AI124" s="1"/>
      <c r="AJ124" s="1"/>
      <c r="AK124" s="1"/>
      <c r="AL124" s="1"/>
    </row>
    <row r="125" spans="1:38" ht="15" thickBot="1" x14ac:dyDescent="0.4">
      <c r="A125">
        <v>121</v>
      </c>
      <c r="B125" s="1" t="s">
        <v>230</v>
      </c>
      <c r="C125" s="1" t="s">
        <v>230</v>
      </c>
      <c r="D125" s="1" t="str">
        <f>'2.Product Database'!D124</f>
        <v>Soybean oil</v>
      </c>
      <c r="E125" s="39">
        <f>'1.Scenario Diets'!G174</f>
        <v>0.08</v>
      </c>
      <c r="F125" s="101">
        <f>'1.Scenario Diets'!J174</f>
        <v>1</v>
      </c>
      <c r="G125" s="81">
        <f t="shared" si="10"/>
        <v>0.08</v>
      </c>
      <c r="H125" s="39">
        <f>'1.Scenario Diets'!L174</f>
        <v>0.08</v>
      </c>
      <c r="I125" s="101">
        <f>'1.Scenario Diets'!N174</f>
        <v>1</v>
      </c>
      <c r="J125" s="81">
        <f t="shared" si="6"/>
        <v>0.08</v>
      </c>
      <c r="K125" s="39">
        <f>'1.Scenario Diets'!P174</f>
        <v>0.08</v>
      </c>
      <c r="L125" s="101">
        <f>'1.Scenario Diets'!R174</f>
        <v>1</v>
      </c>
      <c r="M125" s="81">
        <f t="shared" si="7"/>
        <v>0.08</v>
      </c>
      <c r="N125" s="39">
        <f>'1.Scenario Diets'!T174</f>
        <v>0.08</v>
      </c>
      <c r="O125" s="101">
        <f>'1.Scenario Diets'!V174</f>
        <v>1</v>
      </c>
      <c r="P125" s="81">
        <f t="shared" si="8"/>
        <v>0.08</v>
      </c>
      <c r="Q125" s="39">
        <f>'1.Scenario Diets'!X174</f>
        <v>10</v>
      </c>
      <c r="R125" s="101">
        <f>'1.Scenario Diets'!Z174</f>
        <v>1</v>
      </c>
      <c r="S125" s="81">
        <f t="shared" si="9"/>
        <v>10</v>
      </c>
      <c r="T125" s="1"/>
      <c r="U125" s="1"/>
      <c r="V125" s="1"/>
      <c r="W125" s="1"/>
      <c r="X125" s="1"/>
      <c r="Y125" s="1"/>
      <c r="Z125" s="1"/>
      <c r="AA125" s="1"/>
      <c r="AB125" s="1"/>
      <c r="AC125" s="1"/>
      <c r="AD125" s="1"/>
      <c r="AE125" s="1"/>
      <c r="AF125" s="1"/>
      <c r="AG125" s="1"/>
      <c r="AH125" s="1"/>
      <c r="AI125" s="1"/>
      <c r="AJ125" s="1"/>
      <c r="AK125" s="1"/>
      <c r="AL125" s="1"/>
    </row>
    <row r="126" spans="1:38" ht="15" thickBot="1" x14ac:dyDescent="0.4">
      <c r="A126">
        <v>122</v>
      </c>
      <c r="B126" s="1" t="s">
        <v>230</v>
      </c>
      <c r="C126" s="1" t="s">
        <v>230</v>
      </c>
      <c r="D126" s="1" t="str">
        <f>'2.Product Database'!D125</f>
        <v>Groundnut oil</v>
      </c>
      <c r="E126" s="39">
        <f>'1.Scenario Diets'!G175</f>
        <v>0.02</v>
      </c>
      <c r="F126" s="101">
        <f>'1.Scenario Diets'!J175</f>
        <v>1</v>
      </c>
      <c r="G126" s="81">
        <f t="shared" si="10"/>
        <v>0.02</v>
      </c>
      <c r="H126" s="39">
        <f>'1.Scenario Diets'!L175</f>
        <v>0.02</v>
      </c>
      <c r="I126" s="101">
        <f>'1.Scenario Diets'!N175</f>
        <v>1</v>
      </c>
      <c r="J126" s="81">
        <f t="shared" si="6"/>
        <v>0.02</v>
      </c>
      <c r="K126" s="39">
        <f>'1.Scenario Diets'!P175</f>
        <v>0.02</v>
      </c>
      <c r="L126" s="101">
        <f>'1.Scenario Diets'!R175</f>
        <v>1</v>
      </c>
      <c r="M126" s="81">
        <f t="shared" si="7"/>
        <v>0.02</v>
      </c>
      <c r="N126" s="39">
        <f>'1.Scenario Diets'!T175</f>
        <v>0.02</v>
      </c>
      <c r="O126" s="101">
        <f>'1.Scenario Diets'!V175</f>
        <v>1</v>
      </c>
      <c r="P126" s="81">
        <f t="shared" si="8"/>
        <v>0.02</v>
      </c>
      <c r="Q126" s="39">
        <f>'1.Scenario Diets'!X175</f>
        <v>0.02</v>
      </c>
      <c r="R126" s="101">
        <f>'1.Scenario Diets'!Z175</f>
        <v>1</v>
      </c>
      <c r="S126" s="81">
        <f t="shared" si="9"/>
        <v>0.02</v>
      </c>
      <c r="T126" s="1"/>
      <c r="U126" s="1"/>
      <c r="V126" s="1"/>
      <c r="W126" s="1"/>
      <c r="X126" s="1"/>
      <c r="Y126" s="1"/>
      <c r="Z126" s="1"/>
      <c r="AA126" s="1"/>
      <c r="AB126" s="1"/>
      <c r="AC126" s="1"/>
      <c r="AD126" s="1"/>
      <c r="AE126" s="1"/>
      <c r="AF126" s="1"/>
      <c r="AG126" s="1"/>
      <c r="AH126" s="1"/>
      <c r="AI126" s="1"/>
      <c r="AJ126" s="1"/>
      <c r="AK126" s="1"/>
      <c r="AL126" s="1"/>
    </row>
    <row r="127" spans="1:38" ht="15" thickBot="1" x14ac:dyDescent="0.4">
      <c r="A127">
        <v>123</v>
      </c>
      <c r="B127" s="1" t="s">
        <v>230</v>
      </c>
      <c r="C127" s="1" t="s">
        <v>230</v>
      </c>
      <c r="D127" s="1" t="str">
        <f>'2.Product Database'!D126</f>
        <v>Sunflowerseed oil</v>
      </c>
      <c r="E127" s="39">
        <f>'1.Scenario Diets'!G176</f>
        <v>8.1999999999999993</v>
      </c>
      <c r="F127" s="101">
        <f>'1.Scenario Diets'!J176</f>
        <v>1</v>
      </c>
      <c r="G127" s="81">
        <f t="shared" si="10"/>
        <v>8.1999999999999993</v>
      </c>
      <c r="H127" s="39">
        <f>'1.Scenario Diets'!L176</f>
        <v>8.1999999999999993</v>
      </c>
      <c r="I127" s="101">
        <f>'1.Scenario Diets'!N176</f>
        <v>1</v>
      </c>
      <c r="J127" s="81">
        <f t="shared" si="6"/>
        <v>8.1999999999999993</v>
      </c>
      <c r="K127" s="39">
        <f>'1.Scenario Diets'!P176</f>
        <v>8.1999999999999993</v>
      </c>
      <c r="L127" s="101">
        <f>'1.Scenario Diets'!R176</f>
        <v>1</v>
      </c>
      <c r="M127" s="81">
        <f t="shared" si="7"/>
        <v>8.1999999999999993</v>
      </c>
      <c r="N127" s="39">
        <f>'1.Scenario Diets'!T176</f>
        <v>8.1999999999999993</v>
      </c>
      <c r="O127" s="101">
        <f>'1.Scenario Diets'!V176</f>
        <v>0.6</v>
      </c>
      <c r="P127" s="81">
        <f t="shared" si="8"/>
        <v>4.919999999999999</v>
      </c>
      <c r="Q127" s="39">
        <f>'1.Scenario Diets'!X176</f>
        <v>6.62</v>
      </c>
      <c r="R127" s="101">
        <f>'1.Scenario Diets'!Z176</f>
        <v>1</v>
      </c>
      <c r="S127" s="81">
        <f t="shared" si="9"/>
        <v>6.62</v>
      </c>
      <c r="T127" s="1"/>
      <c r="U127" s="1"/>
      <c r="V127" s="1"/>
      <c r="W127" s="1"/>
      <c r="X127" s="1"/>
      <c r="Y127" s="1"/>
      <c r="Z127" s="1"/>
      <c r="AA127" s="1"/>
      <c r="AB127" s="1"/>
      <c r="AC127" s="1"/>
      <c r="AD127" s="1"/>
      <c r="AE127" s="1"/>
      <c r="AF127" s="1"/>
      <c r="AG127" s="1"/>
      <c r="AH127" s="1"/>
      <c r="AI127" s="1"/>
      <c r="AJ127" s="1"/>
      <c r="AK127" s="1"/>
      <c r="AL127" s="1"/>
    </row>
    <row r="128" spans="1:38" ht="15" thickBot="1" x14ac:dyDescent="0.4">
      <c r="A128">
        <v>124</v>
      </c>
      <c r="B128" s="1" t="s">
        <v>230</v>
      </c>
      <c r="C128" s="1" t="s">
        <v>230</v>
      </c>
      <c r="D128" s="1" t="str">
        <f>'2.Product Database'!D127</f>
        <v>Rape seed oil</v>
      </c>
      <c r="E128" s="39">
        <f>'1.Scenario Diets'!G177</f>
        <v>6</v>
      </c>
      <c r="F128" s="101">
        <f>'1.Scenario Diets'!J177</f>
        <v>0.52</v>
      </c>
      <c r="G128" s="81">
        <f t="shared" si="10"/>
        <v>3.12</v>
      </c>
      <c r="H128" s="39">
        <f>'1.Scenario Diets'!L177</f>
        <v>12</v>
      </c>
      <c r="I128" s="101">
        <f>'1.Scenario Diets'!N177</f>
        <v>0.42</v>
      </c>
      <c r="J128" s="81">
        <f t="shared" si="6"/>
        <v>5.04</v>
      </c>
      <c r="K128" s="39">
        <f>'1.Scenario Diets'!P177</f>
        <v>12</v>
      </c>
      <c r="L128" s="101">
        <f>'1.Scenario Diets'!R177</f>
        <v>0.62</v>
      </c>
      <c r="M128" s="81">
        <f t="shared" si="7"/>
        <v>7.4399999999999995</v>
      </c>
      <c r="N128" s="39">
        <f>'1.Scenario Diets'!T177</f>
        <v>12</v>
      </c>
      <c r="O128" s="101">
        <f>'1.Scenario Diets'!V177</f>
        <v>0.12</v>
      </c>
      <c r="P128" s="81">
        <f t="shared" si="8"/>
        <v>1.44</v>
      </c>
      <c r="Q128" s="39">
        <f>'1.Scenario Diets'!X177</f>
        <v>5.93</v>
      </c>
      <c r="R128" s="101">
        <f>'1.Scenario Diets'!Z177</f>
        <v>0.72</v>
      </c>
      <c r="S128" s="81">
        <f t="shared" si="9"/>
        <v>4.2695999999999996</v>
      </c>
      <c r="T128" s="1"/>
      <c r="U128" s="1"/>
      <c r="V128" s="1"/>
      <c r="W128" s="1"/>
      <c r="X128" s="1"/>
      <c r="Y128" s="1"/>
      <c r="Z128" s="1"/>
      <c r="AA128" s="1"/>
      <c r="AB128" s="1"/>
      <c r="AC128" s="1"/>
      <c r="AD128" s="1"/>
      <c r="AE128" s="1"/>
      <c r="AF128" s="1"/>
      <c r="AG128" s="1"/>
      <c r="AH128" s="1"/>
      <c r="AI128" s="1"/>
      <c r="AJ128" s="1"/>
      <c r="AK128" s="1"/>
      <c r="AL128" s="1"/>
    </row>
    <row r="129" spans="1:38" ht="15" thickBot="1" x14ac:dyDescent="0.4">
      <c r="A129">
        <v>125</v>
      </c>
      <c r="B129" s="1" t="s">
        <v>230</v>
      </c>
      <c r="C129" s="1" t="s">
        <v>230</v>
      </c>
      <c r="D129" s="1" t="str">
        <f>'2.Product Database'!D128</f>
        <v>Sesameseed oil</v>
      </c>
      <c r="E129" s="39">
        <f>'1.Scenario Diets'!G178</f>
        <v>0.03</v>
      </c>
      <c r="F129" s="101">
        <f>'1.Scenario Diets'!J178</f>
        <v>1</v>
      </c>
      <c r="G129" s="81">
        <f t="shared" si="10"/>
        <v>0.03</v>
      </c>
      <c r="H129" s="39">
        <f>'1.Scenario Diets'!L178</f>
        <v>0.03</v>
      </c>
      <c r="I129" s="101">
        <f>'1.Scenario Diets'!N178</f>
        <v>1</v>
      </c>
      <c r="J129" s="81">
        <f t="shared" si="6"/>
        <v>0.03</v>
      </c>
      <c r="K129" s="39">
        <f>'1.Scenario Diets'!P178</f>
        <v>0.03</v>
      </c>
      <c r="L129" s="101">
        <f>'1.Scenario Diets'!R178</f>
        <v>1</v>
      </c>
      <c r="M129" s="81">
        <f t="shared" si="7"/>
        <v>0.03</v>
      </c>
      <c r="N129" s="39">
        <f>'1.Scenario Diets'!T178</f>
        <v>0.03</v>
      </c>
      <c r="O129" s="101">
        <f>'1.Scenario Diets'!V178</f>
        <v>1</v>
      </c>
      <c r="P129" s="81">
        <f t="shared" si="8"/>
        <v>0.03</v>
      </c>
      <c r="Q129" s="39">
        <f>'1.Scenario Diets'!X178</f>
        <v>0.03</v>
      </c>
      <c r="R129" s="101">
        <f>'1.Scenario Diets'!Z178</f>
        <v>1</v>
      </c>
      <c r="S129" s="81">
        <f t="shared" si="9"/>
        <v>0.03</v>
      </c>
      <c r="T129" s="1"/>
      <c r="U129" s="1"/>
      <c r="V129" s="1"/>
      <c r="W129" s="1"/>
      <c r="X129" s="1"/>
      <c r="Y129" s="1"/>
      <c r="Z129" s="1"/>
      <c r="AA129" s="1"/>
      <c r="AB129" s="1"/>
      <c r="AC129" s="1"/>
      <c r="AD129" s="1"/>
      <c r="AE129" s="1"/>
      <c r="AF129" s="1"/>
      <c r="AG129" s="1"/>
      <c r="AH129" s="1"/>
      <c r="AI129" s="1"/>
      <c r="AJ129" s="1"/>
      <c r="AK129" s="1"/>
      <c r="AL129" s="1"/>
    </row>
    <row r="130" spans="1:38" ht="15" thickBot="1" x14ac:dyDescent="0.4">
      <c r="A130">
        <v>126</v>
      </c>
      <c r="B130" s="1" t="s">
        <v>230</v>
      </c>
      <c r="C130" s="1" t="s">
        <v>230</v>
      </c>
      <c r="D130" s="1" t="str">
        <f>'2.Product Database'!D129</f>
        <v>Olive oil</v>
      </c>
      <c r="E130" s="39">
        <f>'1.Scenario Diets'!G179</f>
        <v>2.8</v>
      </c>
      <c r="F130" s="101">
        <f>'1.Scenario Diets'!J179</f>
        <v>1</v>
      </c>
      <c r="G130" s="81">
        <f t="shared" si="10"/>
        <v>2.8</v>
      </c>
      <c r="H130" s="39">
        <f>'1.Scenario Diets'!L179</f>
        <v>2.8</v>
      </c>
      <c r="I130" s="101">
        <f>'1.Scenario Diets'!N179</f>
        <v>1</v>
      </c>
      <c r="J130" s="81">
        <f t="shared" si="6"/>
        <v>2.8</v>
      </c>
      <c r="K130" s="39">
        <f>'1.Scenario Diets'!P179</f>
        <v>2.8</v>
      </c>
      <c r="L130" s="101">
        <f>'1.Scenario Diets'!R179</f>
        <v>1</v>
      </c>
      <c r="M130" s="81">
        <f t="shared" si="7"/>
        <v>2.8</v>
      </c>
      <c r="N130" s="39">
        <f>'1.Scenario Diets'!T179</f>
        <v>2.8</v>
      </c>
      <c r="O130" s="101">
        <f>'1.Scenario Diets'!V179</f>
        <v>1</v>
      </c>
      <c r="P130" s="81">
        <f t="shared" si="8"/>
        <v>2.8</v>
      </c>
      <c r="Q130" s="39">
        <f>'1.Scenario Diets'!X179</f>
        <v>2.35</v>
      </c>
      <c r="R130" s="101">
        <f>'1.Scenario Diets'!Z179</f>
        <v>1</v>
      </c>
      <c r="S130" s="81">
        <f t="shared" si="9"/>
        <v>2.35</v>
      </c>
      <c r="T130" s="1"/>
      <c r="U130" s="1"/>
      <c r="V130" s="1"/>
      <c r="W130" s="1"/>
      <c r="X130" s="1"/>
      <c r="Y130" s="1"/>
      <c r="Z130" s="1"/>
      <c r="AA130" s="1"/>
      <c r="AB130" s="1"/>
      <c r="AC130" s="1"/>
      <c r="AD130" s="1"/>
      <c r="AE130" s="1"/>
      <c r="AF130" s="1"/>
      <c r="AG130" s="1"/>
      <c r="AH130" s="1"/>
      <c r="AI130" s="1"/>
      <c r="AJ130" s="1"/>
      <c r="AK130" s="1"/>
      <c r="AL130" s="1"/>
    </row>
    <row r="131" spans="1:38" ht="15" thickBot="1" x14ac:dyDescent="0.4">
      <c r="A131">
        <v>127</v>
      </c>
      <c r="B131" s="1" t="s">
        <v>230</v>
      </c>
      <c r="C131" s="1" t="s">
        <v>230</v>
      </c>
      <c r="D131" s="1" t="str">
        <f>'2.Product Database'!D130</f>
        <v>Other vegetable oil</v>
      </c>
      <c r="E131" s="39">
        <f>'1.Scenario Diets'!G180</f>
        <v>4.4000000000000004</v>
      </c>
      <c r="F131" s="101">
        <f>'1.Scenario Diets'!J180</f>
        <v>1</v>
      </c>
      <c r="G131" s="81">
        <f t="shared" si="10"/>
        <v>4.4000000000000004</v>
      </c>
      <c r="H131" s="39">
        <f>'1.Scenario Diets'!L180</f>
        <v>4.4000000000000004</v>
      </c>
      <c r="I131" s="101">
        <f>'1.Scenario Diets'!N180</f>
        <v>1</v>
      </c>
      <c r="J131" s="81">
        <f t="shared" si="6"/>
        <v>4.4000000000000004</v>
      </c>
      <c r="K131" s="39">
        <f>'1.Scenario Diets'!P180</f>
        <v>4.4000000000000004</v>
      </c>
      <c r="L131" s="101">
        <f>'1.Scenario Diets'!R180</f>
        <v>1</v>
      </c>
      <c r="M131" s="81">
        <f t="shared" si="7"/>
        <v>4.4000000000000004</v>
      </c>
      <c r="N131" s="39">
        <f>'1.Scenario Diets'!T180</f>
        <v>4.4000000000000004</v>
      </c>
      <c r="O131" s="101">
        <f>'1.Scenario Diets'!V180</f>
        <v>1</v>
      </c>
      <c r="P131" s="81">
        <f t="shared" si="8"/>
        <v>4.4000000000000004</v>
      </c>
      <c r="Q131" s="39">
        <f>'1.Scenario Diets'!X180</f>
        <v>4.0999999999999996</v>
      </c>
      <c r="R131" s="101">
        <f>'1.Scenario Diets'!Z180</f>
        <v>1</v>
      </c>
      <c r="S131" s="81">
        <f t="shared" si="9"/>
        <v>4.0999999999999996</v>
      </c>
      <c r="T131" s="1"/>
      <c r="U131" s="1"/>
      <c r="V131" s="1"/>
      <c r="W131" s="1"/>
      <c r="X131" s="1"/>
      <c r="Y131" s="1"/>
      <c r="Z131" s="1"/>
      <c r="AA131" s="1"/>
      <c r="AB131" s="1"/>
      <c r="AC131" s="1"/>
      <c r="AD131" s="1"/>
      <c r="AE131" s="1"/>
      <c r="AF131" s="1"/>
      <c r="AG131" s="1"/>
      <c r="AH131" s="1"/>
      <c r="AI131" s="1"/>
      <c r="AJ131" s="1"/>
      <c r="AK131" s="1"/>
      <c r="AL131" s="1"/>
    </row>
    <row r="132" spans="1:38" ht="15" thickBot="1" x14ac:dyDescent="0.4">
      <c r="A132">
        <v>128</v>
      </c>
      <c r="B132" t="s">
        <v>243</v>
      </c>
      <c r="C132" s="1" t="s">
        <v>243</v>
      </c>
      <c r="D132" s="1" t="str">
        <f>'2.Product Database'!D131</f>
        <v>Lard</v>
      </c>
      <c r="E132" s="60">
        <f>'1.Scenario Diets'!G182</f>
        <v>2.39</v>
      </c>
      <c r="F132" s="60">
        <f>'1.Scenario Diets'!J182</f>
        <v>0</v>
      </c>
      <c r="G132" s="81">
        <f t="shared" si="10"/>
        <v>0</v>
      </c>
      <c r="H132" s="60">
        <f>'1.Scenario Diets'!L182</f>
        <v>2.39</v>
      </c>
      <c r="I132" s="60">
        <f>'1.Scenario Diets'!N182</f>
        <v>0</v>
      </c>
      <c r="J132" s="81">
        <f t="shared" si="6"/>
        <v>0</v>
      </c>
      <c r="K132" s="60">
        <f>'1.Scenario Diets'!P182</f>
        <v>2.39</v>
      </c>
      <c r="L132" s="60">
        <f>'1.Scenario Diets'!R182</f>
        <v>0</v>
      </c>
      <c r="M132" s="81">
        <f t="shared" si="7"/>
        <v>0</v>
      </c>
      <c r="N132" s="60">
        <f>'1.Scenario Diets'!T182</f>
        <v>2.39</v>
      </c>
      <c r="O132" s="60">
        <f>'1.Scenario Diets'!V182</f>
        <v>0</v>
      </c>
      <c r="P132" s="81">
        <f t="shared" si="8"/>
        <v>0</v>
      </c>
      <c r="Q132" s="60">
        <f>'1.Scenario Diets'!X182</f>
        <v>2.39</v>
      </c>
      <c r="R132" s="60">
        <f>'1.Scenario Diets'!Z182</f>
        <v>0</v>
      </c>
      <c r="S132" s="81">
        <f t="shared" si="9"/>
        <v>0</v>
      </c>
      <c r="T132" s="1"/>
      <c r="U132" s="1"/>
      <c r="V132" s="1"/>
      <c r="W132" s="1"/>
      <c r="X132" s="1"/>
      <c r="Y132" s="1"/>
      <c r="Z132" s="1"/>
      <c r="AA132" s="1"/>
      <c r="AB132" s="1"/>
      <c r="AC132" s="1"/>
      <c r="AD132" s="1"/>
      <c r="AE132" s="1"/>
      <c r="AF132" s="1"/>
      <c r="AG132" s="1"/>
      <c r="AH132" s="1"/>
      <c r="AI132" s="1"/>
      <c r="AJ132" s="1"/>
      <c r="AK132" s="1"/>
      <c r="AL132" s="1"/>
    </row>
    <row r="133" spans="1:38" ht="15" thickBot="1" x14ac:dyDescent="0.4">
      <c r="A133">
        <v>129</v>
      </c>
      <c r="B133" t="s">
        <v>243</v>
      </c>
      <c r="C133" s="1" t="s">
        <v>243</v>
      </c>
      <c r="D133" s="1" t="str">
        <f>'2.Product Database'!D132</f>
        <v>Butter</v>
      </c>
      <c r="E133" s="60">
        <f>'1.Scenario Diets'!G183</f>
        <v>15.3</v>
      </c>
      <c r="F133" s="110">
        <f>'1.Scenario Diets'!J183</f>
        <v>0.43</v>
      </c>
      <c r="G133" s="81">
        <f t="shared" si="10"/>
        <v>6.5790000000000006</v>
      </c>
      <c r="H133" s="60">
        <f>'1.Scenario Diets'!L183</f>
        <v>10.199999999999999</v>
      </c>
      <c r="I133" s="110">
        <f>'1.Scenario Diets'!N183</f>
        <v>0</v>
      </c>
      <c r="J133" s="81">
        <f t="shared" ref="J133:J171" si="11">H133*I133</f>
        <v>0</v>
      </c>
      <c r="K133" s="60">
        <f>'1.Scenario Diets'!P183</f>
        <v>7.65</v>
      </c>
      <c r="L133" s="110">
        <f>'1.Scenario Diets'!R183</f>
        <v>0.53</v>
      </c>
      <c r="M133" s="81">
        <f t="shared" ref="M133:M171" si="12">K133*L133</f>
        <v>4.0545</v>
      </c>
      <c r="N133" s="60">
        <f>'1.Scenario Diets'!T183</f>
        <v>10.199999999999999</v>
      </c>
      <c r="O133" s="110">
        <f>'1.Scenario Diets'!V183</f>
        <v>0.03</v>
      </c>
      <c r="P133" s="81">
        <f t="shared" ref="P133:P171" si="13">N133*O133</f>
        <v>0.30599999999999999</v>
      </c>
      <c r="Q133" s="60">
        <f>'1.Scenario Diets'!X183</f>
        <v>7.65</v>
      </c>
      <c r="R133" s="110">
        <f>'1.Scenario Diets'!Z183</f>
        <v>0.63</v>
      </c>
      <c r="S133" s="81">
        <f t="shared" ref="S133:S171" si="14">Q133*R133</f>
        <v>4.8195000000000006</v>
      </c>
      <c r="T133" s="1"/>
      <c r="U133" s="1"/>
      <c r="V133" s="1"/>
      <c r="W133" s="1"/>
      <c r="X133" s="1"/>
      <c r="Y133" s="1"/>
      <c r="Z133" s="1"/>
      <c r="AA133" s="1"/>
      <c r="AB133" s="1"/>
      <c r="AC133" s="1"/>
      <c r="AD133" s="1"/>
      <c r="AE133" s="1"/>
      <c r="AF133" s="1"/>
      <c r="AG133" s="1"/>
      <c r="AH133" s="1"/>
      <c r="AI133" s="1"/>
      <c r="AJ133" s="1"/>
      <c r="AK133" s="1"/>
      <c r="AL133" s="1"/>
    </row>
    <row r="134" spans="1:38" ht="15" thickBot="1" x14ac:dyDescent="0.4">
      <c r="A134">
        <v>130</v>
      </c>
      <c r="B134" s="1" t="s">
        <v>248</v>
      </c>
      <c r="C134" s="1" t="s">
        <v>248</v>
      </c>
      <c r="D134" s="1" t="str">
        <f>'2.Product Database'!D133</f>
        <v>Sugar</v>
      </c>
      <c r="E134" s="39">
        <f>'1.Scenario Diets'!G186</f>
        <v>74</v>
      </c>
      <c r="F134" s="101">
        <f>'1.Scenario Diets'!J186</f>
        <v>0.24</v>
      </c>
      <c r="G134" s="81">
        <f t="shared" si="10"/>
        <v>17.759999999999998</v>
      </c>
      <c r="H134" s="39">
        <f>'1.Scenario Diets'!L186</f>
        <v>18.5</v>
      </c>
      <c r="I134" s="101">
        <f>'1.Scenario Diets'!N186</f>
        <v>0.14000000000000001</v>
      </c>
      <c r="J134" s="81">
        <f t="shared" si="11"/>
        <v>2.5900000000000003</v>
      </c>
      <c r="K134" s="39">
        <f>'1.Scenario Diets'!P186</f>
        <v>18.5</v>
      </c>
      <c r="L134" s="101">
        <f>'1.Scenario Diets'!R186</f>
        <v>0.34</v>
      </c>
      <c r="M134" s="81">
        <f t="shared" si="12"/>
        <v>6.29</v>
      </c>
      <c r="N134" s="39">
        <f>'1.Scenario Diets'!T186</f>
        <v>18.5</v>
      </c>
      <c r="O134" s="101">
        <f>'1.Scenario Diets'!V186</f>
        <v>0.04</v>
      </c>
      <c r="P134" s="81">
        <f t="shared" si="13"/>
        <v>0.74</v>
      </c>
      <c r="Q134" s="39">
        <f>'1.Scenario Diets'!X186</f>
        <v>18.5</v>
      </c>
      <c r="R134" s="101">
        <f>'1.Scenario Diets'!Z186</f>
        <v>0.44</v>
      </c>
      <c r="S134" s="81">
        <f t="shared" si="14"/>
        <v>8.14</v>
      </c>
      <c r="T134" s="1"/>
      <c r="U134" s="1"/>
      <c r="V134" s="1"/>
      <c r="W134" s="1"/>
      <c r="X134" s="1"/>
      <c r="Y134" s="1"/>
      <c r="Z134" s="1"/>
      <c r="AA134" s="1"/>
      <c r="AB134" s="1"/>
      <c r="AC134" s="1"/>
      <c r="AD134" s="1"/>
      <c r="AE134" s="1"/>
      <c r="AF134" s="1"/>
      <c r="AG134" s="1"/>
      <c r="AH134" s="1"/>
      <c r="AI134" s="1"/>
      <c r="AJ134" s="1"/>
      <c r="AK134" s="1"/>
      <c r="AL134" s="1"/>
    </row>
    <row r="135" spans="1:38" ht="15" thickBot="1" x14ac:dyDescent="0.4">
      <c r="A135">
        <v>131</v>
      </c>
      <c r="B135" s="1" t="s">
        <v>248</v>
      </c>
      <c r="C135" s="1" t="s">
        <v>248</v>
      </c>
      <c r="D135" s="1" t="str">
        <f>'2.Product Database'!D134</f>
        <v>Sweeters</v>
      </c>
      <c r="E135" s="39">
        <f>'1.Scenario Diets'!G187</f>
        <v>2.9</v>
      </c>
      <c r="F135" s="101">
        <f>'1.Scenario Diets'!J187</f>
        <v>0.24</v>
      </c>
      <c r="G135" s="81">
        <f t="shared" si="10"/>
        <v>0.69599999999999995</v>
      </c>
      <c r="H135" s="39">
        <f>'1.Scenario Diets'!L187</f>
        <v>0.7</v>
      </c>
      <c r="I135" s="101">
        <f>'1.Scenario Diets'!N187</f>
        <v>0.14000000000000001</v>
      </c>
      <c r="J135" s="81">
        <f t="shared" si="11"/>
        <v>9.8000000000000004E-2</v>
      </c>
      <c r="K135" s="39">
        <f>'1.Scenario Diets'!P187</f>
        <v>0.7</v>
      </c>
      <c r="L135" s="101">
        <f>'1.Scenario Diets'!R187</f>
        <v>0.34</v>
      </c>
      <c r="M135" s="81">
        <f t="shared" si="12"/>
        <v>0.23799999999999999</v>
      </c>
      <c r="N135" s="39">
        <f>'1.Scenario Diets'!T187</f>
        <v>0.7</v>
      </c>
      <c r="O135" s="101">
        <f>'1.Scenario Diets'!V187</f>
        <v>0.04</v>
      </c>
      <c r="P135" s="81">
        <f t="shared" si="13"/>
        <v>2.7999999999999997E-2</v>
      </c>
      <c r="Q135" s="39">
        <f>'1.Scenario Diets'!X187</f>
        <v>0.7</v>
      </c>
      <c r="R135" s="101">
        <f>'1.Scenario Diets'!Z187</f>
        <v>0.44</v>
      </c>
      <c r="S135" s="81">
        <f t="shared" si="14"/>
        <v>0.308</v>
      </c>
      <c r="T135" s="1"/>
      <c r="U135" s="1"/>
      <c r="V135" s="1"/>
      <c r="W135" s="1"/>
      <c r="X135" s="1"/>
      <c r="Y135" s="1"/>
      <c r="Z135" s="1"/>
      <c r="AA135" s="1"/>
      <c r="AB135" s="1"/>
      <c r="AC135" s="1"/>
      <c r="AD135" s="1"/>
      <c r="AE135" s="1"/>
      <c r="AF135" s="1"/>
      <c r="AG135" s="1"/>
      <c r="AH135" s="1"/>
      <c r="AI135" s="1"/>
      <c r="AJ135" s="1"/>
      <c r="AK135" s="1"/>
      <c r="AL135" s="1"/>
    </row>
    <row r="136" spans="1:38" ht="15" thickBot="1" x14ac:dyDescent="0.4">
      <c r="A136">
        <v>132</v>
      </c>
      <c r="B136" s="1" t="s">
        <v>248</v>
      </c>
      <c r="C136" s="1" t="s">
        <v>248</v>
      </c>
      <c r="D136" s="1" t="str">
        <f>'2.Product Database'!D135</f>
        <v>Honey</v>
      </c>
      <c r="E136" s="39">
        <f>'1.Scenario Diets'!G188</f>
        <v>1</v>
      </c>
      <c r="F136" s="101">
        <f>'1.Scenario Diets'!J188</f>
        <v>0.61</v>
      </c>
      <c r="G136" s="81">
        <f t="shared" si="10"/>
        <v>0.61</v>
      </c>
      <c r="H136" s="39">
        <f>'1.Scenario Diets'!L188</f>
        <v>1</v>
      </c>
      <c r="I136" s="101">
        <f>'1.Scenario Diets'!N188</f>
        <v>0.51</v>
      </c>
      <c r="J136" s="81">
        <f t="shared" si="11"/>
        <v>0.51</v>
      </c>
      <c r="K136" s="39">
        <f>'1.Scenario Diets'!P188</f>
        <v>1</v>
      </c>
      <c r="L136" s="101">
        <f>'1.Scenario Diets'!R188</f>
        <v>0.71</v>
      </c>
      <c r="M136" s="81">
        <f t="shared" si="12"/>
        <v>0.71</v>
      </c>
      <c r="N136" s="39">
        <f>'1.Scenario Diets'!T188</f>
        <v>1</v>
      </c>
      <c r="O136" s="101">
        <f>'1.Scenario Diets'!V188</f>
        <v>0.21</v>
      </c>
      <c r="P136" s="81">
        <f t="shared" si="13"/>
        <v>0.21</v>
      </c>
      <c r="Q136" s="39">
        <f>'1.Scenario Diets'!X188</f>
        <v>1</v>
      </c>
      <c r="R136" s="101">
        <f>'1.Scenario Diets'!Z188</f>
        <v>0.81</v>
      </c>
      <c r="S136" s="81">
        <f t="shared" si="14"/>
        <v>0.81</v>
      </c>
      <c r="T136" s="1"/>
      <c r="U136" s="1"/>
      <c r="V136" s="1"/>
      <c r="W136" s="1"/>
      <c r="X136" s="1"/>
      <c r="Y136" s="1"/>
      <c r="Z136" s="1"/>
      <c r="AA136" s="1"/>
      <c r="AB136" s="1"/>
      <c r="AC136" s="1"/>
      <c r="AD136" s="1"/>
      <c r="AE136" s="1"/>
      <c r="AF136" s="1"/>
      <c r="AG136" s="1"/>
      <c r="AH136" s="1"/>
      <c r="AI136" s="1"/>
      <c r="AJ136" s="1"/>
      <c r="AK136" s="1"/>
      <c r="AL136" s="1"/>
    </row>
    <row r="137" spans="1:38" ht="15" thickBot="1" x14ac:dyDescent="0.4">
      <c r="A137">
        <v>133</v>
      </c>
      <c r="B137" t="s">
        <v>255</v>
      </c>
      <c r="C137" s="1" t="s">
        <v>255</v>
      </c>
      <c r="D137" s="1" t="str">
        <f>'2.Product Database'!D136</f>
        <v>Wine</v>
      </c>
      <c r="E137" s="39">
        <f>'1.Scenario Diets'!G195</f>
        <v>67.400000000000006</v>
      </c>
      <c r="F137" s="101">
        <f>'1.Scenario Diets'!J195</f>
        <v>1</v>
      </c>
      <c r="G137" s="81">
        <f t="shared" si="10"/>
        <v>67.400000000000006</v>
      </c>
      <c r="H137" s="39">
        <f>'1.Scenario Diets'!L195</f>
        <v>44.9</v>
      </c>
      <c r="I137" s="101">
        <f>'1.Scenario Diets'!N195</f>
        <v>1</v>
      </c>
      <c r="J137" s="81">
        <f t="shared" si="11"/>
        <v>44.9</v>
      </c>
      <c r="K137" s="39">
        <f>'1.Scenario Diets'!P195</f>
        <v>44.9</v>
      </c>
      <c r="L137" s="101">
        <f>'1.Scenario Diets'!R195</f>
        <v>1</v>
      </c>
      <c r="M137" s="81">
        <f t="shared" si="12"/>
        <v>44.9</v>
      </c>
      <c r="N137" s="39">
        <f>'1.Scenario Diets'!T195</f>
        <v>44.9</v>
      </c>
      <c r="O137" s="101">
        <f>'1.Scenario Diets'!V195</f>
        <v>0.9</v>
      </c>
      <c r="P137" s="81">
        <f t="shared" si="13"/>
        <v>40.409999999999997</v>
      </c>
      <c r="Q137" s="39">
        <f>'1.Scenario Diets'!X195</f>
        <v>44.9</v>
      </c>
      <c r="R137" s="101">
        <f>'1.Scenario Diets'!Z195</f>
        <v>1</v>
      </c>
      <c r="S137" s="81">
        <f t="shared" si="14"/>
        <v>44.9</v>
      </c>
      <c r="T137" s="1"/>
      <c r="U137" s="1"/>
      <c r="V137" s="1"/>
      <c r="W137" s="1"/>
      <c r="X137" s="1"/>
      <c r="Y137" s="1"/>
      <c r="Z137" s="1"/>
      <c r="AA137" s="1"/>
      <c r="AB137" s="1"/>
      <c r="AC137" s="1"/>
      <c r="AD137" s="1"/>
      <c r="AE137" s="1"/>
      <c r="AF137" s="1"/>
      <c r="AG137" s="1"/>
      <c r="AH137" s="1"/>
      <c r="AI137" s="1"/>
      <c r="AJ137" s="1"/>
      <c r="AK137" s="1"/>
      <c r="AL137" s="1"/>
    </row>
    <row r="138" spans="1:38" ht="15" thickBot="1" x14ac:dyDescent="0.4">
      <c r="A138">
        <v>134</v>
      </c>
      <c r="B138" t="s">
        <v>255</v>
      </c>
      <c r="C138" s="1" t="s">
        <v>255</v>
      </c>
      <c r="D138" s="1" t="str">
        <f>'2.Product Database'!D137</f>
        <v>Barley beer</v>
      </c>
      <c r="E138" s="39">
        <f>'1.Scenario Diets'!G196</f>
        <v>125.5</v>
      </c>
      <c r="F138" s="101">
        <f>'1.Scenario Diets'!J196</f>
        <v>0.04</v>
      </c>
      <c r="G138" s="81">
        <f t="shared" si="10"/>
        <v>5.0200000000000005</v>
      </c>
      <c r="H138" s="39">
        <f>'1.Scenario Diets'!L196</f>
        <v>83.7</v>
      </c>
      <c r="I138" s="101">
        <f>'1.Scenario Diets'!N196</f>
        <v>0</v>
      </c>
      <c r="J138" s="81">
        <f t="shared" si="11"/>
        <v>0</v>
      </c>
      <c r="K138" s="39">
        <f>'1.Scenario Diets'!P196</f>
        <v>83.7</v>
      </c>
      <c r="L138" s="101">
        <f>'1.Scenario Diets'!R196</f>
        <v>0.14000000000000001</v>
      </c>
      <c r="M138" s="81">
        <f t="shared" si="12"/>
        <v>11.718000000000002</v>
      </c>
      <c r="N138" s="39">
        <f>'1.Scenario Diets'!T196</f>
        <v>83.7</v>
      </c>
      <c r="O138" s="101">
        <f>'1.Scenario Diets'!V196</f>
        <v>0</v>
      </c>
      <c r="P138" s="81">
        <f t="shared" si="13"/>
        <v>0</v>
      </c>
      <c r="Q138" s="39">
        <f>'1.Scenario Diets'!X196</f>
        <v>83.7</v>
      </c>
      <c r="R138" s="101">
        <f>'1.Scenario Diets'!Z196</f>
        <v>0.24</v>
      </c>
      <c r="S138" s="81">
        <f t="shared" si="14"/>
        <v>20.088000000000001</v>
      </c>
      <c r="T138" s="1"/>
      <c r="U138" s="1"/>
      <c r="V138" s="1"/>
      <c r="W138" s="1"/>
      <c r="X138" s="1"/>
      <c r="Y138" s="1"/>
      <c r="Z138" s="1"/>
      <c r="AA138" s="1"/>
      <c r="AB138" s="1"/>
      <c r="AC138" s="1"/>
      <c r="AD138" s="1"/>
      <c r="AE138" s="1"/>
      <c r="AF138" s="1"/>
      <c r="AG138" s="1"/>
      <c r="AH138" s="1"/>
      <c r="AI138" s="1"/>
      <c r="AJ138" s="1"/>
      <c r="AK138" s="1"/>
      <c r="AL138" s="1"/>
    </row>
    <row r="139" spans="1:38" ht="15" thickBot="1" x14ac:dyDescent="0.4">
      <c r="A139">
        <v>135</v>
      </c>
      <c r="B139" t="s">
        <v>255</v>
      </c>
      <c r="C139" s="1" t="s">
        <v>255</v>
      </c>
      <c r="D139" s="1" t="str">
        <f>'2.Product Database'!D138</f>
        <v>Apple cider</v>
      </c>
      <c r="E139" s="39">
        <f>'1.Scenario Diets'!G197</f>
        <v>6.9</v>
      </c>
      <c r="F139" s="101">
        <f>'1.Scenario Diets'!J197</f>
        <v>0.85</v>
      </c>
      <c r="G139" s="81">
        <f t="shared" si="10"/>
        <v>5.8650000000000002</v>
      </c>
      <c r="H139" s="39">
        <f>'1.Scenario Diets'!L197</f>
        <v>4.5999999999999996</v>
      </c>
      <c r="I139" s="101">
        <f>'1.Scenario Diets'!N197</f>
        <v>0.75</v>
      </c>
      <c r="J139" s="81">
        <f t="shared" si="11"/>
        <v>3.4499999999999997</v>
      </c>
      <c r="K139" s="39">
        <f>'1.Scenario Diets'!P197</f>
        <v>4.5999999999999996</v>
      </c>
      <c r="L139" s="101">
        <f>'1.Scenario Diets'!R197</f>
        <v>0.95</v>
      </c>
      <c r="M139" s="81">
        <f t="shared" si="12"/>
        <v>4.3699999999999992</v>
      </c>
      <c r="N139" s="39">
        <f>'1.Scenario Diets'!T197</f>
        <v>4.5999999999999996</v>
      </c>
      <c r="O139" s="101">
        <f>'1.Scenario Diets'!V197</f>
        <v>0.65</v>
      </c>
      <c r="P139" s="81">
        <f t="shared" si="13"/>
        <v>2.9899999999999998</v>
      </c>
      <c r="Q139" s="39">
        <f>'1.Scenario Diets'!X197</f>
        <v>4.5999999999999996</v>
      </c>
      <c r="R139" s="101">
        <f>'1.Scenario Diets'!Z197</f>
        <v>0.99</v>
      </c>
      <c r="S139" s="81">
        <f t="shared" si="14"/>
        <v>4.5539999999999994</v>
      </c>
      <c r="T139" s="1"/>
      <c r="U139" s="1"/>
      <c r="V139" s="1"/>
      <c r="W139" s="1"/>
      <c r="X139" s="1"/>
      <c r="Y139" s="1"/>
      <c r="Z139" s="1"/>
      <c r="AA139" s="1"/>
      <c r="AB139" s="1"/>
      <c r="AC139" s="1"/>
      <c r="AD139" s="1"/>
      <c r="AE139" s="1"/>
      <c r="AF139" s="1"/>
      <c r="AG139" s="1"/>
      <c r="AH139" s="1"/>
      <c r="AI139" s="1"/>
      <c r="AJ139" s="1"/>
      <c r="AK139" s="1"/>
      <c r="AL139" s="1"/>
    </row>
    <row r="140" spans="1:38" ht="15" thickBot="1" x14ac:dyDescent="0.4">
      <c r="A140">
        <v>136</v>
      </c>
      <c r="B140" t="s">
        <v>255</v>
      </c>
      <c r="C140" s="1" t="s">
        <v>255</v>
      </c>
      <c r="D140" s="1" t="str">
        <f>'2.Product Database'!D139</f>
        <v>Vodka</v>
      </c>
      <c r="E140" s="39">
        <f>'1.Scenario Diets'!G198</f>
        <v>7.9</v>
      </c>
      <c r="F140" s="101">
        <f>'1.Scenario Diets'!J198</f>
        <v>0.22</v>
      </c>
      <c r="G140" s="81">
        <f t="shared" si="10"/>
        <v>1.738</v>
      </c>
      <c r="H140" s="39">
        <f>'1.Scenario Diets'!L198</f>
        <v>5.3</v>
      </c>
      <c r="I140" s="101">
        <f>'1.Scenario Diets'!N198</f>
        <v>0.12</v>
      </c>
      <c r="J140" s="81">
        <f t="shared" si="11"/>
        <v>0.63600000000000001</v>
      </c>
      <c r="K140" s="39">
        <f>'1.Scenario Diets'!P198</f>
        <v>5.3</v>
      </c>
      <c r="L140" s="101">
        <f>'1.Scenario Diets'!R198</f>
        <v>0.32</v>
      </c>
      <c r="M140" s="81">
        <f t="shared" si="12"/>
        <v>1.696</v>
      </c>
      <c r="N140" s="39">
        <f>'1.Scenario Diets'!T198</f>
        <v>5.3</v>
      </c>
      <c r="O140" s="101">
        <f>'1.Scenario Diets'!V198</f>
        <v>0.02</v>
      </c>
      <c r="P140" s="81">
        <f t="shared" si="13"/>
        <v>0.106</v>
      </c>
      <c r="Q140" s="39">
        <f>'1.Scenario Diets'!X198</f>
        <v>5.3</v>
      </c>
      <c r="R140" s="101">
        <f>'1.Scenario Diets'!Z198</f>
        <v>0.42</v>
      </c>
      <c r="S140" s="81">
        <f t="shared" si="14"/>
        <v>2.226</v>
      </c>
      <c r="T140" s="1"/>
      <c r="U140" s="1"/>
      <c r="V140" s="1"/>
      <c r="W140" s="1"/>
      <c r="X140" s="1"/>
      <c r="Y140" s="1"/>
      <c r="Z140" s="1"/>
      <c r="AA140" s="1"/>
      <c r="AB140" s="1"/>
      <c r="AC140" s="1"/>
      <c r="AD140" s="1"/>
      <c r="AE140" s="1"/>
      <c r="AF140" s="1"/>
      <c r="AG140" s="1"/>
      <c r="AH140" s="1"/>
      <c r="AI140" s="1"/>
      <c r="AJ140" s="1"/>
      <c r="AK140" s="1"/>
      <c r="AL140" s="1"/>
    </row>
    <row r="141" spans="1:38" ht="15" thickBot="1" x14ac:dyDescent="0.4">
      <c r="A141">
        <v>137</v>
      </c>
      <c r="B141" s="1" t="s">
        <v>266</v>
      </c>
      <c r="C141" s="1" t="s">
        <v>266</v>
      </c>
      <c r="D141" s="1" t="str">
        <f>'2.Product Database'!D140</f>
        <v>Coffee roasted</v>
      </c>
      <c r="E141" s="41">
        <f>'1.Scenario Diets'!G200</f>
        <v>20.5</v>
      </c>
      <c r="F141" s="105">
        <f>'1.Scenario Diets'!J200</f>
        <v>1</v>
      </c>
      <c r="G141" s="81">
        <f t="shared" si="10"/>
        <v>20.5</v>
      </c>
      <c r="H141" s="41">
        <f>'1.Scenario Diets'!L200</f>
        <v>10.25</v>
      </c>
      <c r="I141" s="105">
        <f>'1.Scenario Diets'!N200</f>
        <v>1</v>
      </c>
      <c r="J141" s="81">
        <f t="shared" si="11"/>
        <v>10.25</v>
      </c>
      <c r="K141" s="41">
        <f>'1.Scenario Diets'!P200</f>
        <v>10.25</v>
      </c>
      <c r="L141" s="105">
        <f>'1.Scenario Diets'!R200</f>
        <v>1</v>
      </c>
      <c r="M141" s="81">
        <f t="shared" si="12"/>
        <v>10.25</v>
      </c>
      <c r="N141" s="41">
        <f>'1.Scenario Diets'!T200</f>
        <v>10.25</v>
      </c>
      <c r="O141" s="105">
        <f>'1.Scenario Diets'!V200</f>
        <v>1</v>
      </c>
      <c r="P141" s="81">
        <f t="shared" si="13"/>
        <v>10.25</v>
      </c>
      <c r="Q141" s="41">
        <f>'1.Scenario Diets'!X200</f>
        <v>10.25</v>
      </c>
      <c r="R141" s="105">
        <f>'1.Scenario Diets'!Z200</f>
        <v>1</v>
      </c>
      <c r="S141" s="81">
        <f t="shared" si="14"/>
        <v>10.25</v>
      </c>
      <c r="T141" s="1"/>
      <c r="U141" s="1"/>
      <c r="V141" s="1"/>
      <c r="W141" s="1"/>
      <c r="X141" s="1"/>
      <c r="Y141" s="1"/>
      <c r="Z141" s="1"/>
      <c r="AA141" s="1"/>
      <c r="AB141" s="1"/>
      <c r="AC141" s="1"/>
      <c r="AD141" s="1"/>
      <c r="AE141" s="1"/>
      <c r="AF141" s="1"/>
      <c r="AG141" s="1"/>
      <c r="AH141" s="1"/>
      <c r="AI141" s="1"/>
      <c r="AJ141" s="1"/>
      <c r="AK141" s="1"/>
      <c r="AL141" s="1"/>
    </row>
    <row r="142" spans="1:38" ht="15" thickBot="1" x14ac:dyDescent="0.4">
      <c r="A142">
        <v>138</v>
      </c>
      <c r="B142" s="1" t="s">
        <v>266</v>
      </c>
      <c r="C142" s="1" t="s">
        <v>266</v>
      </c>
      <c r="D142" s="1" t="str">
        <f>'2.Product Database'!D141</f>
        <v>Coffee extractives</v>
      </c>
      <c r="E142" s="41">
        <f>'1.Scenario Diets'!G201</f>
        <v>1.1000000000000001</v>
      </c>
      <c r="F142" s="105">
        <f>'1.Scenario Diets'!J201</f>
        <v>1</v>
      </c>
      <c r="G142" s="81">
        <f t="shared" si="10"/>
        <v>1.1000000000000001</v>
      </c>
      <c r="H142" s="41">
        <f>'1.Scenario Diets'!L201</f>
        <v>0.55000000000000004</v>
      </c>
      <c r="I142" s="105">
        <f>'1.Scenario Diets'!N201</f>
        <v>1</v>
      </c>
      <c r="J142" s="81">
        <f t="shared" si="11"/>
        <v>0.55000000000000004</v>
      </c>
      <c r="K142" s="41">
        <f>'1.Scenario Diets'!P201</f>
        <v>0.55000000000000004</v>
      </c>
      <c r="L142" s="105">
        <f>'1.Scenario Diets'!R201</f>
        <v>1</v>
      </c>
      <c r="M142" s="81">
        <f t="shared" si="12"/>
        <v>0.55000000000000004</v>
      </c>
      <c r="N142" s="41">
        <f>'1.Scenario Diets'!T201</f>
        <v>0.55000000000000004</v>
      </c>
      <c r="O142" s="105">
        <f>'1.Scenario Diets'!V201</f>
        <v>1</v>
      </c>
      <c r="P142" s="81">
        <f t="shared" si="13"/>
        <v>0.55000000000000004</v>
      </c>
      <c r="Q142" s="41">
        <f>'1.Scenario Diets'!X201</f>
        <v>0.55000000000000004</v>
      </c>
      <c r="R142" s="105">
        <f>'1.Scenario Diets'!Z201</f>
        <v>1</v>
      </c>
      <c r="S142" s="81">
        <f t="shared" si="14"/>
        <v>0.55000000000000004</v>
      </c>
      <c r="T142" s="1"/>
      <c r="U142" s="1"/>
      <c r="V142" s="1"/>
      <c r="W142" s="1"/>
      <c r="X142" s="1"/>
      <c r="Y142" s="1"/>
      <c r="Z142" s="1"/>
      <c r="AA142" s="1"/>
      <c r="AB142" s="1"/>
      <c r="AC142" s="1"/>
      <c r="AD142" s="1"/>
      <c r="AE142" s="1"/>
      <c r="AF142" s="1"/>
      <c r="AG142" s="1"/>
      <c r="AH142" s="1"/>
      <c r="AI142" s="1"/>
      <c r="AJ142" s="1"/>
      <c r="AK142" s="1"/>
      <c r="AL142" s="1"/>
    </row>
    <row r="143" spans="1:38" ht="15" thickBot="1" x14ac:dyDescent="0.4">
      <c r="A143">
        <v>139</v>
      </c>
      <c r="B143" s="1" t="s">
        <v>266</v>
      </c>
      <c r="C143" s="1" t="s">
        <v>266</v>
      </c>
      <c r="D143" s="1" t="str">
        <f>'2.Product Database'!D142</f>
        <v>Cocoa powder</v>
      </c>
      <c r="E143" s="41">
        <f>'1.Scenario Diets'!G202</f>
        <v>6.3</v>
      </c>
      <c r="F143" s="105">
        <f>'1.Scenario Diets'!J202</f>
        <v>1</v>
      </c>
      <c r="G143" s="81">
        <f t="shared" si="10"/>
        <v>6.3</v>
      </c>
      <c r="H143" s="41">
        <f>'1.Scenario Diets'!L202</f>
        <v>3.15</v>
      </c>
      <c r="I143" s="105">
        <f>'1.Scenario Diets'!N202</f>
        <v>1</v>
      </c>
      <c r="J143" s="81">
        <f t="shared" si="11"/>
        <v>3.15</v>
      </c>
      <c r="K143" s="41">
        <f>'1.Scenario Diets'!P202</f>
        <v>3.15</v>
      </c>
      <c r="L143" s="105">
        <f>'1.Scenario Diets'!R202</f>
        <v>1</v>
      </c>
      <c r="M143" s="81">
        <f t="shared" si="12"/>
        <v>3.15</v>
      </c>
      <c r="N143" s="41">
        <f>'1.Scenario Diets'!T202</f>
        <v>3.15</v>
      </c>
      <c r="O143" s="105">
        <f>'1.Scenario Diets'!V202</f>
        <v>1</v>
      </c>
      <c r="P143" s="81">
        <f t="shared" si="13"/>
        <v>3.15</v>
      </c>
      <c r="Q143" s="41">
        <f>'1.Scenario Diets'!X202</f>
        <v>3.15</v>
      </c>
      <c r="R143" s="105">
        <f>'1.Scenario Diets'!Z202</f>
        <v>1</v>
      </c>
      <c r="S143" s="81">
        <f t="shared" si="14"/>
        <v>3.15</v>
      </c>
      <c r="T143" s="1"/>
      <c r="U143" s="1"/>
      <c r="V143" s="1"/>
      <c r="W143" s="1"/>
      <c r="X143" s="1"/>
      <c r="Y143" s="1"/>
      <c r="Z143" s="1"/>
      <c r="AA143" s="1"/>
      <c r="AB143" s="1"/>
      <c r="AC143" s="1"/>
      <c r="AD143" s="1"/>
      <c r="AE143" s="1"/>
      <c r="AF143" s="1"/>
      <c r="AG143" s="1"/>
      <c r="AH143" s="1"/>
      <c r="AI143" s="1"/>
      <c r="AJ143" s="1"/>
      <c r="AK143" s="1"/>
      <c r="AL143" s="1"/>
    </row>
    <row r="144" spans="1:38" ht="15" thickBot="1" x14ac:dyDescent="0.4">
      <c r="A144">
        <v>140</v>
      </c>
      <c r="B144" s="1" t="s">
        <v>266</v>
      </c>
      <c r="C144" s="1" t="s">
        <v>266</v>
      </c>
      <c r="D144" s="1" t="str">
        <f>'2.Product Database'!D143</f>
        <v>Chocolate solid</v>
      </c>
      <c r="E144" s="41">
        <f>'1.Scenario Diets'!G203</f>
        <v>21</v>
      </c>
      <c r="F144" s="41">
        <f>'1.Scenario Diets'!J203</f>
        <v>0</v>
      </c>
      <c r="G144" s="81">
        <f t="shared" si="10"/>
        <v>0</v>
      </c>
      <c r="H144" s="41">
        <f>'1.Scenario Diets'!L203</f>
        <v>10.5</v>
      </c>
      <c r="I144" s="105">
        <f>'1.Scenario Diets'!N203</f>
        <v>1</v>
      </c>
      <c r="J144" s="81">
        <f t="shared" si="11"/>
        <v>10.5</v>
      </c>
      <c r="K144" s="41">
        <f>'1.Scenario Diets'!P203</f>
        <v>10.5</v>
      </c>
      <c r="L144" s="105">
        <f>'1.Scenario Diets'!R203</f>
        <v>1</v>
      </c>
      <c r="M144" s="81">
        <f t="shared" si="12"/>
        <v>10.5</v>
      </c>
      <c r="N144" s="41">
        <f>'1.Scenario Diets'!T203</f>
        <v>10.5</v>
      </c>
      <c r="O144" s="105">
        <f>'1.Scenario Diets'!V203</f>
        <v>1</v>
      </c>
      <c r="P144" s="81">
        <f t="shared" si="13"/>
        <v>10.5</v>
      </c>
      <c r="Q144" s="41">
        <f>'1.Scenario Diets'!X203</f>
        <v>10.5</v>
      </c>
      <c r="R144" s="105">
        <f>'1.Scenario Diets'!Z203</f>
        <v>1</v>
      </c>
      <c r="S144" s="81">
        <f t="shared" si="14"/>
        <v>10.5</v>
      </c>
      <c r="T144" s="1"/>
      <c r="U144" s="1"/>
      <c r="V144" s="1"/>
      <c r="W144" s="1"/>
      <c r="X144" s="1"/>
      <c r="Y144" s="1"/>
      <c r="Z144" s="1"/>
      <c r="AA144" s="1"/>
      <c r="AB144" s="1"/>
      <c r="AC144" s="1"/>
      <c r="AD144" s="1"/>
      <c r="AE144" s="1"/>
      <c r="AF144" s="1"/>
      <c r="AG144" s="1"/>
      <c r="AH144" s="1"/>
      <c r="AI144" s="1"/>
      <c r="AJ144" s="1"/>
      <c r="AK144" s="1"/>
      <c r="AL144" s="1"/>
    </row>
    <row r="145" spans="1:38" ht="15" thickBot="1" x14ac:dyDescent="0.4">
      <c r="A145">
        <v>141</v>
      </c>
      <c r="B145" s="1" t="s">
        <v>266</v>
      </c>
      <c r="C145" s="1" t="s">
        <v>266</v>
      </c>
      <c r="D145" s="1" t="str">
        <f>'2.Product Database'!D144</f>
        <v>Candy sugarbased</v>
      </c>
      <c r="E145" s="41">
        <f>'1.Scenario Diets'!G204</f>
        <v>21</v>
      </c>
      <c r="F145" s="105">
        <f>'1.Scenario Diets'!J204</f>
        <v>1</v>
      </c>
      <c r="G145" s="81">
        <f t="shared" si="10"/>
        <v>21</v>
      </c>
      <c r="H145" s="41">
        <f>'1.Scenario Diets'!L204</f>
        <v>10.5</v>
      </c>
      <c r="I145" s="105">
        <f>'1.Scenario Diets'!N204</f>
        <v>1</v>
      </c>
      <c r="J145" s="81">
        <f t="shared" si="11"/>
        <v>10.5</v>
      </c>
      <c r="K145" s="41">
        <f>'1.Scenario Diets'!P204</f>
        <v>10.5</v>
      </c>
      <c r="L145" s="105">
        <f>'1.Scenario Diets'!R204</f>
        <v>1</v>
      </c>
      <c r="M145" s="81">
        <f t="shared" si="12"/>
        <v>10.5</v>
      </c>
      <c r="N145" s="41">
        <f>'1.Scenario Diets'!T204</f>
        <v>10.5</v>
      </c>
      <c r="O145" s="105">
        <f>'1.Scenario Diets'!V204</f>
        <v>1</v>
      </c>
      <c r="P145" s="81">
        <f t="shared" si="13"/>
        <v>10.5</v>
      </c>
      <c r="Q145" s="41">
        <f>'1.Scenario Diets'!X204</f>
        <v>10.5</v>
      </c>
      <c r="R145" s="105">
        <f>'1.Scenario Diets'!Z204</f>
        <v>1</v>
      </c>
      <c r="S145" s="81">
        <f t="shared" si="14"/>
        <v>10.5</v>
      </c>
      <c r="T145" s="1"/>
      <c r="U145" s="1"/>
      <c r="V145" s="1"/>
      <c r="W145" s="1"/>
      <c r="X145" s="1"/>
      <c r="Y145" s="1"/>
      <c r="Z145" s="1"/>
      <c r="AA145" s="1"/>
      <c r="AB145" s="1"/>
      <c r="AC145" s="1"/>
      <c r="AD145" s="1"/>
      <c r="AE145" s="1"/>
      <c r="AF145" s="1"/>
      <c r="AG145" s="1"/>
      <c r="AH145" s="1"/>
      <c r="AI145" s="1"/>
      <c r="AJ145" s="1"/>
      <c r="AK145" s="1"/>
      <c r="AL145" s="1"/>
    </row>
    <row r="146" spans="1:38" ht="15" thickBot="1" x14ac:dyDescent="0.4">
      <c r="A146">
        <v>142</v>
      </c>
      <c r="B146" s="1" t="s">
        <v>266</v>
      </c>
      <c r="C146" s="1" t="s">
        <v>266</v>
      </c>
      <c r="D146" s="1" t="str">
        <f>'2.Product Database'!D145</f>
        <v>Tea</v>
      </c>
      <c r="E146" s="41">
        <f>'1.Scenario Diets'!G205</f>
        <v>1.3</v>
      </c>
      <c r="F146" s="105">
        <f>'1.Scenario Diets'!J205</f>
        <v>1</v>
      </c>
      <c r="G146" s="81">
        <f t="shared" si="10"/>
        <v>1.3</v>
      </c>
      <c r="H146" s="41">
        <f>'1.Scenario Diets'!L205</f>
        <v>0.65</v>
      </c>
      <c r="I146" s="105">
        <f>'1.Scenario Diets'!N205</f>
        <v>1</v>
      </c>
      <c r="J146" s="81">
        <f t="shared" si="11"/>
        <v>0.65</v>
      </c>
      <c r="K146" s="41">
        <f>'1.Scenario Diets'!P205</f>
        <v>0.65</v>
      </c>
      <c r="L146" s="105">
        <f>'1.Scenario Diets'!R205</f>
        <v>1</v>
      </c>
      <c r="M146" s="81">
        <f t="shared" si="12"/>
        <v>0.65</v>
      </c>
      <c r="N146" s="41">
        <f>'1.Scenario Diets'!T205</f>
        <v>0.65</v>
      </c>
      <c r="O146" s="105">
        <f>'1.Scenario Diets'!V205</f>
        <v>1</v>
      </c>
      <c r="P146" s="81">
        <f t="shared" si="13"/>
        <v>0.65</v>
      </c>
      <c r="Q146" s="41">
        <f>'1.Scenario Diets'!X205</f>
        <v>0.65</v>
      </c>
      <c r="R146" s="105">
        <f>'1.Scenario Diets'!Z205</f>
        <v>1</v>
      </c>
      <c r="S146" s="81">
        <f t="shared" si="14"/>
        <v>0.65</v>
      </c>
      <c r="T146" s="1"/>
      <c r="U146" s="1"/>
      <c r="V146" s="1"/>
      <c r="W146" s="1"/>
      <c r="X146" s="1"/>
      <c r="Y146" s="1"/>
      <c r="Z146" s="1"/>
      <c r="AA146" s="1"/>
      <c r="AB146" s="1"/>
      <c r="AC146" s="1"/>
      <c r="AD146" s="1"/>
      <c r="AE146" s="1"/>
      <c r="AF146" s="1"/>
      <c r="AG146" s="1"/>
      <c r="AH146" s="1"/>
      <c r="AI146" s="1"/>
      <c r="AJ146" s="1"/>
      <c r="AK146" s="1"/>
      <c r="AL146" s="1"/>
    </row>
    <row r="147" spans="1:38" ht="15" thickBot="1" x14ac:dyDescent="0.4">
      <c r="A147">
        <v>143</v>
      </c>
      <c r="B147" t="s">
        <v>803</v>
      </c>
      <c r="C147" s="1" t="s">
        <v>273</v>
      </c>
      <c r="D147" s="1" t="str">
        <f>'2.Product Database'!D146</f>
        <v>Pepper</v>
      </c>
      <c r="E147" s="39">
        <f>'1.Scenario Diets'!G208</f>
        <v>0.4</v>
      </c>
      <c r="F147" s="101">
        <f>'1.Scenario Diets'!J208</f>
        <v>1</v>
      </c>
      <c r="G147" s="81">
        <f t="shared" si="10"/>
        <v>0.4</v>
      </c>
      <c r="H147" s="39">
        <f>'1.Scenario Diets'!L208</f>
        <v>0.4</v>
      </c>
      <c r="I147" s="101">
        <f>'1.Scenario Diets'!N208</f>
        <v>1</v>
      </c>
      <c r="J147" s="81">
        <f t="shared" si="11"/>
        <v>0.4</v>
      </c>
      <c r="K147" s="39">
        <f>'1.Scenario Diets'!P208</f>
        <v>0.4</v>
      </c>
      <c r="L147" s="101">
        <f>'1.Scenario Diets'!R208</f>
        <v>1</v>
      </c>
      <c r="M147" s="81">
        <f t="shared" si="12"/>
        <v>0.4</v>
      </c>
      <c r="N147" s="39">
        <f>'1.Scenario Diets'!T208</f>
        <v>0.4</v>
      </c>
      <c r="O147" s="101">
        <f>'1.Scenario Diets'!V208</f>
        <v>1</v>
      </c>
      <c r="P147" s="81">
        <f t="shared" si="13"/>
        <v>0.4</v>
      </c>
      <c r="Q147" s="39">
        <f>'1.Scenario Diets'!X208</f>
        <v>0.4</v>
      </c>
      <c r="R147" s="101">
        <f>'1.Scenario Diets'!Z208</f>
        <v>1</v>
      </c>
      <c r="S147" s="81">
        <f t="shared" si="14"/>
        <v>0.4</v>
      </c>
      <c r="T147" s="1"/>
      <c r="U147" s="1"/>
      <c r="V147" s="1"/>
      <c r="W147" s="1"/>
      <c r="X147" s="1"/>
      <c r="Y147" s="1"/>
      <c r="Z147" s="1"/>
      <c r="AA147" s="1"/>
      <c r="AB147" s="1"/>
      <c r="AC147" s="1"/>
      <c r="AD147" s="1"/>
      <c r="AE147" s="1"/>
      <c r="AF147" s="1"/>
      <c r="AG147" s="1"/>
      <c r="AH147" s="1"/>
      <c r="AI147" s="1"/>
      <c r="AJ147" s="1"/>
      <c r="AK147" s="1"/>
      <c r="AL147" s="1"/>
    </row>
    <row r="148" spans="1:38" ht="15" thickBot="1" x14ac:dyDescent="0.4">
      <c r="A148">
        <v>144</v>
      </c>
      <c r="B148" t="s">
        <v>803</v>
      </c>
      <c r="C148" s="1" t="s">
        <v>273</v>
      </c>
      <c r="D148" s="1" t="str">
        <f>'2.Product Database'!D147</f>
        <v>Pimento</v>
      </c>
      <c r="E148" s="39">
        <f>'1.Scenario Diets'!G209</f>
        <v>0.5</v>
      </c>
      <c r="F148" s="101">
        <f>'1.Scenario Diets'!J209</f>
        <v>1</v>
      </c>
      <c r="G148" s="81">
        <f t="shared" si="10"/>
        <v>0.5</v>
      </c>
      <c r="H148" s="39">
        <f>'1.Scenario Diets'!L209</f>
        <v>0.5</v>
      </c>
      <c r="I148" s="101">
        <f>'1.Scenario Diets'!N209</f>
        <v>1</v>
      </c>
      <c r="J148" s="81">
        <f t="shared" si="11"/>
        <v>0.5</v>
      </c>
      <c r="K148" s="39">
        <f>'1.Scenario Diets'!P209</f>
        <v>0.5</v>
      </c>
      <c r="L148" s="101">
        <f>'1.Scenario Diets'!R209</f>
        <v>1</v>
      </c>
      <c r="M148" s="81">
        <f t="shared" si="12"/>
        <v>0.5</v>
      </c>
      <c r="N148" s="39">
        <f>'1.Scenario Diets'!T209</f>
        <v>0.5</v>
      </c>
      <c r="O148" s="101">
        <f>'1.Scenario Diets'!V209</f>
        <v>1</v>
      </c>
      <c r="P148" s="81">
        <f t="shared" si="13"/>
        <v>0.5</v>
      </c>
      <c r="Q148" s="39">
        <f>'1.Scenario Diets'!X209</f>
        <v>0.5</v>
      </c>
      <c r="R148" s="101">
        <f>'1.Scenario Diets'!Z209</f>
        <v>1</v>
      </c>
      <c r="S148" s="81">
        <f t="shared" si="14"/>
        <v>0.5</v>
      </c>
      <c r="T148" s="1"/>
      <c r="U148" s="1"/>
      <c r="V148" s="1"/>
      <c r="W148" s="1"/>
      <c r="X148" s="1"/>
      <c r="Y148" s="1"/>
      <c r="Z148" s="1"/>
      <c r="AA148" s="1"/>
      <c r="AB148" s="1"/>
      <c r="AC148" s="1"/>
      <c r="AD148" s="1"/>
      <c r="AE148" s="1"/>
      <c r="AF148" s="1"/>
      <c r="AG148" s="1"/>
      <c r="AH148" s="1"/>
      <c r="AI148" s="1"/>
      <c r="AJ148" s="1"/>
      <c r="AK148" s="1"/>
      <c r="AL148" s="1"/>
    </row>
    <row r="149" spans="1:38" ht="15" thickBot="1" x14ac:dyDescent="0.4">
      <c r="A149">
        <v>145</v>
      </c>
      <c r="B149" t="s">
        <v>803</v>
      </c>
      <c r="C149" s="1" t="s">
        <v>273</v>
      </c>
      <c r="D149" s="1" t="str">
        <f>'2.Product Database'!D148</f>
        <v>Cloves</v>
      </c>
      <c r="E149" s="39">
        <f>'1.Scenario Diets'!G210</f>
        <v>0.02</v>
      </c>
      <c r="F149" s="101">
        <f>'1.Scenario Diets'!J210</f>
        <v>1</v>
      </c>
      <c r="G149" s="81">
        <f t="shared" ref="G149:G171" si="15">E149*F149</f>
        <v>0.02</v>
      </c>
      <c r="H149" s="39">
        <f>'1.Scenario Diets'!L210</f>
        <v>0.02</v>
      </c>
      <c r="I149" s="101">
        <f>'1.Scenario Diets'!N210</f>
        <v>1</v>
      </c>
      <c r="J149" s="81">
        <f t="shared" si="11"/>
        <v>0.02</v>
      </c>
      <c r="K149" s="39">
        <f>'1.Scenario Diets'!P210</f>
        <v>0.02</v>
      </c>
      <c r="L149" s="101">
        <f>'1.Scenario Diets'!R210</f>
        <v>1</v>
      </c>
      <c r="M149" s="81">
        <f t="shared" si="12"/>
        <v>0.02</v>
      </c>
      <c r="N149" s="39">
        <f>'1.Scenario Diets'!T210</f>
        <v>0.02</v>
      </c>
      <c r="O149" s="101">
        <f>'1.Scenario Diets'!V210</f>
        <v>1</v>
      </c>
      <c r="P149" s="81">
        <f t="shared" si="13"/>
        <v>0.02</v>
      </c>
      <c r="Q149" s="39">
        <f>'1.Scenario Diets'!X210</f>
        <v>0.02</v>
      </c>
      <c r="R149" s="101">
        <f>'1.Scenario Diets'!Z210</f>
        <v>1</v>
      </c>
      <c r="S149" s="81">
        <f t="shared" si="14"/>
        <v>0.02</v>
      </c>
      <c r="T149" s="1"/>
      <c r="U149" s="1"/>
      <c r="V149" s="1"/>
      <c r="W149" s="1"/>
      <c r="X149" s="1"/>
      <c r="Y149" s="1"/>
      <c r="Z149" s="1"/>
      <c r="AA149" s="1"/>
      <c r="AB149" s="1"/>
      <c r="AC149" s="1"/>
      <c r="AD149" s="1"/>
      <c r="AE149" s="1"/>
      <c r="AF149" s="1"/>
      <c r="AG149" s="1"/>
      <c r="AH149" s="1"/>
      <c r="AI149" s="1"/>
      <c r="AJ149" s="1"/>
      <c r="AK149" s="1"/>
      <c r="AL149" s="1"/>
    </row>
    <row r="150" spans="1:38" ht="15" thickBot="1" x14ac:dyDescent="0.4">
      <c r="A150">
        <v>146</v>
      </c>
      <c r="B150" t="s">
        <v>803</v>
      </c>
      <c r="C150" s="1" t="s">
        <v>273</v>
      </c>
      <c r="D150" s="1" t="str">
        <f>'2.Product Database'!D149</f>
        <v>Herbs dry</v>
      </c>
      <c r="E150" s="39">
        <f>'1.Scenario Diets'!G211</f>
        <v>2.1</v>
      </c>
      <c r="F150" s="101">
        <f>'1.Scenario Diets'!J211</f>
        <v>0</v>
      </c>
      <c r="G150" s="81">
        <f t="shared" si="15"/>
        <v>0</v>
      </c>
      <c r="H150" s="39">
        <f>'1.Scenario Diets'!L211</f>
        <v>2.1</v>
      </c>
      <c r="I150" s="101">
        <f>'1.Scenario Diets'!N211</f>
        <v>0</v>
      </c>
      <c r="J150" s="81">
        <f t="shared" si="11"/>
        <v>0</v>
      </c>
      <c r="K150" s="39">
        <f>'1.Scenario Diets'!P211</f>
        <v>2.1</v>
      </c>
      <c r="L150" s="101">
        <f>'1.Scenario Diets'!R211</f>
        <v>0.1</v>
      </c>
      <c r="M150" s="81">
        <f t="shared" si="12"/>
        <v>0.21000000000000002</v>
      </c>
      <c r="N150" s="39">
        <f>'1.Scenario Diets'!T211</f>
        <v>2.1</v>
      </c>
      <c r="O150" s="101">
        <f>'1.Scenario Diets'!V211</f>
        <v>0</v>
      </c>
      <c r="P150" s="81">
        <f t="shared" si="13"/>
        <v>0</v>
      </c>
      <c r="Q150" s="39">
        <f>'1.Scenario Diets'!X211</f>
        <v>2.1</v>
      </c>
      <c r="R150" s="101">
        <f>'1.Scenario Diets'!Z211</f>
        <v>0.2</v>
      </c>
      <c r="S150" s="81">
        <f t="shared" si="14"/>
        <v>0.42000000000000004</v>
      </c>
      <c r="T150" s="1"/>
      <c r="U150" s="1"/>
      <c r="V150" s="1"/>
      <c r="W150" s="1"/>
      <c r="X150" s="1"/>
      <c r="Y150" s="1"/>
      <c r="Z150" s="1"/>
      <c r="AA150" s="1"/>
      <c r="AB150" s="1"/>
      <c r="AC150" s="1"/>
      <c r="AD150" s="1"/>
      <c r="AE150" s="1"/>
      <c r="AF150" s="1"/>
      <c r="AG150" s="1"/>
      <c r="AH150" s="1"/>
      <c r="AI150" s="1"/>
      <c r="AJ150" s="1"/>
      <c r="AK150" s="1"/>
      <c r="AL150" s="1"/>
    </row>
    <row r="151" spans="1:38" ht="15" thickBot="1" x14ac:dyDescent="0.4">
      <c r="A151">
        <v>147</v>
      </c>
      <c r="B151" t="s">
        <v>803</v>
      </c>
      <c r="C151" s="1" t="s">
        <v>282</v>
      </c>
      <c r="D151" s="1" t="str">
        <f>'2.Product Database'!D150</f>
        <v>Instant food</v>
      </c>
      <c r="E151" s="39">
        <f>'1.Scenario Diets'!G213</f>
        <v>0.56000000000000005</v>
      </c>
      <c r="F151" s="101">
        <f>'1.Scenario Diets'!J213</f>
        <v>1</v>
      </c>
      <c r="G151" s="81">
        <f t="shared" si="15"/>
        <v>0.56000000000000005</v>
      </c>
      <c r="H151" s="39">
        <f>'1.Scenario Diets'!L213</f>
        <v>0.56000000000000005</v>
      </c>
      <c r="I151" s="101">
        <f>'1.Scenario Diets'!N213</f>
        <v>1</v>
      </c>
      <c r="J151" s="81">
        <f t="shared" si="11"/>
        <v>0.56000000000000005</v>
      </c>
      <c r="K151" s="39">
        <f>'1.Scenario Diets'!P213</f>
        <v>0.56000000000000005</v>
      </c>
      <c r="L151" s="101">
        <f>'1.Scenario Diets'!R213</f>
        <v>1</v>
      </c>
      <c r="M151" s="81">
        <f t="shared" si="12"/>
        <v>0.56000000000000005</v>
      </c>
      <c r="N151" s="39">
        <f>'1.Scenario Diets'!T213</f>
        <v>0.56000000000000005</v>
      </c>
      <c r="O151" s="101">
        <f>'1.Scenario Diets'!V213</f>
        <v>1</v>
      </c>
      <c r="P151" s="81">
        <f t="shared" si="13"/>
        <v>0.56000000000000005</v>
      </c>
      <c r="Q151" s="39">
        <f>'1.Scenario Diets'!X213</f>
        <v>0.56000000000000005</v>
      </c>
      <c r="R151" s="101">
        <f>'1.Scenario Diets'!Z213</f>
        <v>1</v>
      </c>
      <c r="S151" s="81">
        <f t="shared" si="14"/>
        <v>0.56000000000000005</v>
      </c>
      <c r="T151" s="1"/>
      <c r="U151" s="1"/>
      <c r="V151" s="1"/>
      <c r="W151" s="1"/>
      <c r="X151" s="1"/>
      <c r="Y151" s="1"/>
      <c r="Z151" s="1"/>
      <c r="AA151" s="1"/>
      <c r="AB151" s="1"/>
      <c r="AC151" s="1"/>
      <c r="AD151" s="1"/>
      <c r="AE151" s="1"/>
      <c r="AF151" s="1"/>
      <c r="AG151" s="1"/>
      <c r="AH151" s="1"/>
      <c r="AI151" s="1"/>
      <c r="AJ151" s="1"/>
      <c r="AK151" s="1"/>
      <c r="AL151" s="1"/>
    </row>
    <row r="152" spans="1:38" ht="15" thickBot="1" x14ac:dyDescent="0.4">
      <c r="A152">
        <v>148</v>
      </c>
      <c r="B152" t="s">
        <v>803</v>
      </c>
      <c r="C152" s="1" t="s">
        <v>282</v>
      </c>
      <c r="D152" s="1" t="str">
        <f>'2.Product Database'!D151</f>
        <v>Miscellaneous</v>
      </c>
      <c r="E152" s="39">
        <f>'1.Scenario Diets'!G214</f>
        <v>19.8</v>
      </c>
      <c r="F152" s="101">
        <f>'1.Scenario Diets'!J214</f>
        <v>1</v>
      </c>
      <c r="G152" s="81">
        <f t="shared" si="15"/>
        <v>19.8</v>
      </c>
      <c r="H152" s="39">
        <f>'1.Scenario Diets'!L214</f>
        <v>19.8</v>
      </c>
      <c r="I152" s="101">
        <f>'1.Scenario Diets'!N214</f>
        <v>1</v>
      </c>
      <c r="J152" s="81">
        <f t="shared" si="11"/>
        <v>19.8</v>
      </c>
      <c r="K152" s="39">
        <f>'1.Scenario Diets'!P214</f>
        <v>19.8</v>
      </c>
      <c r="L152" s="101">
        <f>'1.Scenario Diets'!R214</f>
        <v>1</v>
      </c>
      <c r="M152" s="81">
        <f t="shared" si="12"/>
        <v>19.8</v>
      </c>
      <c r="N152" s="39">
        <f>'1.Scenario Diets'!T214</f>
        <v>19.8</v>
      </c>
      <c r="O152" s="101">
        <f>'1.Scenario Diets'!V214</f>
        <v>1</v>
      </c>
      <c r="P152" s="81">
        <f t="shared" si="13"/>
        <v>19.8</v>
      </c>
      <c r="Q152" s="39">
        <f>'1.Scenario Diets'!X214</f>
        <v>19.8</v>
      </c>
      <c r="R152" s="101">
        <f>'1.Scenario Diets'!Z214</f>
        <v>1</v>
      </c>
      <c r="S152" s="81">
        <f t="shared" si="14"/>
        <v>19.8</v>
      </c>
      <c r="T152" s="1"/>
      <c r="U152" s="1"/>
      <c r="V152" s="1"/>
      <c r="W152" s="1"/>
      <c r="X152" s="1"/>
      <c r="Y152" s="1"/>
      <c r="Z152" s="1"/>
      <c r="AA152" s="1"/>
      <c r="AB152" s="1"/>
      <c r="AC152" s="1"/>
      <c r="AD152" s="1"/>
      <c r="AE152" s="1"/>
      <c r="AF152" s="1"/>
      <c r="AG152" s="1"/>
      <c r="AH152" s="1"/>
      <c r="AI152" s="1"/>
      <c r="AJ152" s="1"/>
      <c r="AK152" s="1"/>
      <c r="AL152" s="1"/>
    </row>
    <row r="153" spans="1:38" ht="15" thickBot="1" x14ac:dyDescent="0.4">
      <c r="A153">
        <v>149</v>
      </c>
      <c r="B153" t="s">
        <v>803</v>
      </c>
      <c r="C153" s="1" t="s">
        <v>285</v>
      </c>
      <c r="D153" s="1" t="str">
        <f>'2.Product Database'!D152</f>
        <v>Moose and deer</v>
      </c>
      <c r="E153" s="39">
        <f>'1.Scenario Diets'!G216</f>
        <v>3.9</v>
      </c>
      <c r="F153" s="101">
        <f>'1.Scenario Diets'!J216</f>
        <v>0.06</v>
      </c>
      <c r="G153" s="81">
        <f t="shared" si="15"/>
        <v>0.23399999999999999</v>
      </c>
      <c r="H153" s="39">
        <f>'1.Scenario Diets'!L216</f>
        <v>3.9</v>
      </c>
      <c r="I153" s="101">
        <f>'1.Scenario Diets'!N216</f>
        <v>0.06</v>
      </c>
      <c r="J153" s="81">
        <f t="shared" si="11"/>
        <v>0.23399999999999999</v>
      </c>
      <c r="K153" s="39">
        <f>'1.Scenario Diets'!P216</f>
        <v>3.9</v>
      </c>
      <c r="L153" s="101">
        <f>'1.Scenario Diets'!R216</f>
        <v>0.06</v>
      </c>
      <c r="M153" s="81">
        <f t="shared" si="12"/>
        <v>0.23399999999999999</v>
      </c>
      <c r="N153" s="39">
        <f>'1.Scenario Diets'!T216</f>
        <v>3.9</v>
      </c>
      <c r="O153" s="101">
        <f>'1.Scenario Diets'!V216</f>
        <v>0.06</v>
      </c>
      <c r="P153" s="81">
        <f t="shared" si="13"/>
        <v>0.23399999999999999</v>
      </c>
      <c r="Q153" s="39">
        <f>'1.Scenario Diets'!X216</f>
        <v>3.9</v>
      </c>
      <c r="R153" s="101">
        <f>'1.Scenario Diets'!Z216</f>
        <v>0.06</v>
      </c>
      <c r="S153" s="81">
        <f t="shared" si="14"/>
        <v>0.23399999999999999</v>
      </c>
      <c r="T153" s="1"/>
      <c r="U153" s="1"/>
      <c r="V153" s="1"/>
      <c r="W153" s="1"/>
      <c r="X153" s="1"/>
      <c r="Y153" s="1"/>
      <c r="Z153" s="42"/>
      <c r="AA153" s="1"/>
      <c r="AB153" s="1"/>
      <c r="AC153" s="1"/>
      <c r="AD153" s="1"/>
      <c r="AE153" s="1"/>
      <c r="AF153" s="1"/>
      <c r="AG153" s="1"/>
      <c r="AH153" s="1"/>
      <c r="AI153" s="1"/>
      <c r="AJ153" s="1"/>
      <c r="AK153" s="1"/>
      <c r="AL153" s="1"/>
    </row>
    <row r="154" spans="1:38" ht="15" thickBot="1" x14ac:dyDescent="0.4">
      <c r="A154">
        <v>150</v>
      </c>
      <c r="B154" t="s">
        <v>803</v>
      </c>
      <c r="C154" s="1" t="s">
        <v>285</v>
      </c>
      <c r="D154" s="1" t="str">
        <f>'2.Product Database'!D153</f>
        <v>Wild boar</v>
      </c>
      <c r="E154" s="39">
        <f>'1.Scenario Diets'!G217</f>
        <v>1.2</v>
      </c>
      <c r="F154" s="101">
        <f>'1.Scenario Diets'!J217</f>
        <v>0</v>
      </c>
      <c r="G154" s="81">
        <f t="shared" si="15"/>
        <v>0</v>
      </c>
      <c r="H154" s="39">
        <f>'1.Scenario Diets'!L217</f>
        <v>1.2</v>
      </c>
      <c r="I154" s="101">
        <f>'1.Scenario Diets'!N217</f>
        <v>0</v>
      </c>
      <c r="J154" s="81">
        <f t="shared" si="11"/>
        <v>0</v>
      </c>
      <c r="K154" s="39">
        <f>'1.Scenario Diets'!P217</f>
        <v>1.2</v>
      </c>
      <c r="L154" s="101">
        <f>'1.Scenario Diets'!R217</f>
        <v>0</v>
      </c>
      <c r="M154" s="81">
        <f t="shared" si="12"/>
        <v>0</v>
      </c>
      <c r="N154" s="39">
        <f>'1.Scenario Diets'!T217</f>
        <v>1.2</v>
      </c>
      <c r="O154" s="101">
        <f>'1.Scenario Diets'!V217</f>
        <v>0</v>
      </c>
      <c r="P154" s="81">
        <f t="shared" si="13"/>
        <v>0</v>
      </c>
      <c r="Q154" s="39">
        <f>'1.Scenario Diets'!X217</f>
        <v>1.2</v>
      </c>
      <c r="R154" s="101">
        <f>'1.Scenario Diets'!Z217</f>
        <v>0</v>
      </c>
      <c r="S154" s="81">
        <f t="shared" si="14"/>
        <v>0</v>
      </c>
      <c r="T154" s="1"/>
      <c r="U154" s="1"/>
      <c r="V154" s="1"/>
      <c r="W154" s="1"/>
      <c r="X154" s="1"/>
      <c r="Y154" s="1"/>
      <c r="Z154" s="42"/>
      <c r="AA154" s="1"/>
      <c r="AB154" s="1"/>
      <c r="AC154" s="1"/>
      <c r="AD154" s="1"/>
      <c r="AE154" s="1"/>
      <c r="AF154" s="1"/>
      <c r="AG154" s="1"/>
      <c r="AH154" s="1"/>
      <c r="AI154" s="1"/>
      <c r="AJ154" s="1"/>
      <c r="AK154" s="1"/>
      <c r="AL154" s="1"/>
    </row>
    <row r="155" spans="1:38" ht="15" thickBot="1" x14ac:dyDescent="0.4">
      <c r="A155">
        <v>151</v>
      </c>
      <c r="B155" t="s">
        <v>803</v>
      </c>
      <c r="C155" s="1" t="s">
        <v>285</v>
      </c>
      <c r="D155" s="1" t="str">
        <f>'2.Product Database'!D154</f>
        <v>Reindeer</v>
      </c>
      <c r="E155" s="39">
        <f>'1.Scenario Diets'!G218</f>
        <v>0.1</v>
      </c>
      <c r="F155" s="101">
        <f>'1.Scenario Diets'!J218</f>
        <v>0.06</v>
      </c>
      <c r="G155" s="81">
        <f t="shared" si="15"/>
        <v>6.0000000000000001E-3</v>
      </c>
      <c r="H155" s="39">
        <f>'1.Scenario Diets'!L218</f>
        <v>0.1</v>
      </c>
      <c r="I155" s="101">
        <f>'1.Scenario Diets'!N218</f>
        <v>0.06</v>
      </c>
      <c r="J155" s="81">
        <f t="shared" si="11"/>
        <v>6.0000000000000001E-3</v>
      </c>
      <c r="K155" s="39">
        <f>'1.Scenario Diets'!P218</f>
        <v>0.1</v>
      </c>
      <c r="L155" s="101">
        <f>'1.Scenario Diets'!R218</f>
        <v>0.06</v>
      </c>
      <c r="M155" s="81">
        <f t="shared" si="12"/>
        <v>6.0000000000000001E-3</v>
      </c>
      <c r="N155" s="39">
        <f>'1.Scenario Diets'!T218</f>
        <v>0.1</v>
      </c>
      <c r="O155" s="101">
        <f>'1.Scenario Diets'!V218</f>
        <v>0.06</v>
      </c>
      <c r="P155" s="81">
        <f t="shared" si="13"/>
        <v>6.0000000000000001E-3</v>
      </c>
      <c r="Q155" s="39">
        <f>'1.Scenario Diets'!X218</f>
        <v>0.1</v>
      </c>
      <c r="R155" s="101">
        <f>'1.Scenario Diets'!Z218</f>
        <v>0.06</v>
      </c>
      <c r="S155" s="81">
        <f t="shared" si="14"/>
        <v>6.0000000000000001E-3</v>
      </c>
      <c r="T155" s="1"/>
      <c r="U155" s="1"/>
      <c r="V155" s="1"/>
      <c r="W155" s="1"/>
      <c r="X155" s="1"/>
      <c r="Y155" s="1"/>
      <c r="Z155" s="42"/>
      <c r="AA155" s="1"/>
      <c r="AB155" s="1"/>
      <c r="AC155" s="1"/>
      <c r="AD155" s="1"/>
      <c r="AE155" s="1"/>
      <c r="AF155" s="1"/>
      <c r="AG155" s="1"/>
      <c r="AH155" s="1"/>
      <c r="AI155" s="1"/>
      <c r="AJ155" s="1"/>
      <c r="AK155" s="1"/>
      <c r="AL155" s="1"/>
    </row>
    <row r="156" spans="1:38" ht="15" thickBot="1" x14ac:dyDescent="0.4">
      <c r="A156">
        <v>152</v>
      </c>
      <c r="B156" t="s">
        <v>803</v>
      </c>
      <c r="C156" s="1" t="s">
        <v>285</v>
      </c>
      <c r="D156" s="1" t="str">
        <f>'2.Product Database'!D155</f>
        <v>Berries</v>
      </c>
      <c r="E156" s="39">
        <f>'1.Scenario Diets'!G219</f>
        <v>3.9</v>
      </c>
      <c r="F156" s="101">
        <f>'1.Scenario Diets'!J219</f>
        <v>0</v>
      </c>
      <c r="G156" s="81">
        <f t="shared" si="15"/>
        <v>0</v>
      </c>
      <c r="H156" s="39">
        <f>'1.Scenario Diets'!L219</f>
        <v>3.9</v>
      </c>
      <c r="I156" s="101">
        <f>'1.Scenario Diets'!N219</f>
        <v>0</v>
      </c>
      <c r="J156" s="81">
        <f t="shared" si="11"/>
        <v>0</v>
      </c>
      <c r="K156" s="39">
        <f>'1.Scenario Diets'!P219</f>
        <v>3.9</v>
      </c>
      <c r="L156" s="101">
        <f>'1.Scenario Diets'!R219</f>
        <v>0</v>
      </c>
      <c r="M156" s="81">
        <f t="shared" si="12"/>
        <v>0</v>
      </c>
      <c r="N156" s="39">
        <f>'1.Scenario Diets'!T219</f>
        <v>7.8</v>
      </c>
      <c r="O156" s="101">
        <f>'1.Scenario Diets'!V219</f>
        <v>0</v>
      </c>
      <c r="P156" s="81">
        <f t="shared" si="13"/>
        <v>0</v>
      </c>
      <c r="Q156" s="39">
        <f>'1.Scenario Diets'!X219</f>
        <v>3.9</v>
      </c>
      <c r="R156" s="101">
        <f>'1.Scenario Diets'!Z219</f>
        <v>0</v>
      </c>
      <c r="S156" s="81">
        <f t="shared" si="14"/>
        <v>0</v>
      </c>
      <c r="T156" s="1"/>
      <c r="U156" s="1"/>
      <c r="V156" s="1"/>
      <c r="W156" s="1"/>
      <c r="X156" s="1"/>
      <c r="Y156" s="1"/>
      <c r="Z156" s="1"/>
      <c r="AA156" s="1"/>
      <c r="AB156" s="1"/>
      <c r="AC156" s="1"/>
      <c r="AD156" s="1"/>
      <c r="AE156" s="1"/>
      <c r="AF156" s="1"/>
      <c r="AG156" s="1"/>
      <c r="AH156" s="1"/>
      <c r="AI156" s="1"/>
      <c r="AJ156" s="1"/>
      <c r="AK156" s="1"/>
      <c r="AL156" s="1"/>
    </row>
    <row r="157" spans="1:38" ht="15" thickBot="1" x14ac:dyDescent="0.4">
      <c r="A157">
        <v>153</v>
      </c>
      <c r="B157" t="s">
        <v>803</v>
      </c>
      <c r="C157" s="1" t="s">
        <v>285</v>
      </c>
      <c r="D157" s="1" t="str">
        <f>'2.Product Database'!D156</f>
        <v>Mushrooms</v>
      </c>
      <c r="E157" s="39">
        <f>'1.Scenario Diets'!G220</f>
        <v>0</v>
      </c>
      <c r="F157" s="101">
        <f>'1.Scenario Diets'!J220</f>
        <v>0</v>
      </c>
      <c r="G157" s="81">
        <f t="shared" si="15"/>
        <v>0</v>
      </c>
      <c r="H157" s="39">
        <f>'1.Scenario Diets'!L220</f>
        <v>0</v>
      </c>
      <c r="I157" s="101">
        <f>'1.Scenario Diets'!N220</f>
        <v>0</v>
      </c>
      <c r="J157" s="81">
        <f t="shared" si="11"/>
        <v>0</v>
      </c>
      <c r="K157" s="39">
        <f>'1.Scenario Diets'!P220</f>
        <v>0</v>
      </c>
      <c r="L157" s="101">
        <f>'1.Scenario Diets'!R220</f>
        <v>0</v>
      </c>
      <c r="M157" s="81">
        <f t="shared" si="12"/>
        <v>0</v>
      </c>
      <c r="N157" s="39">
        <f>'1.Scenario Diets'!T220</f>
        <v>4.2</v>
      </c>
      <c r="O157" s="101">
        <f>'1.Scenario Diets'!V220</f>
        <v>0</v>
      </c>
      <c r="P157" s="81">
        <f t="shared" si="13"/>
        <v>0</v>
      </c>
      <c r="Q157" s="39">
        <f>'1.Scenario Diets'!X220</f>
        <v>0</v>
      </c>
      <c r="R157" s="101">
        <f>'1.Scenario Diets'!Z220</f>
        <v>0</v>
      </c>
      <c r="S157" s="81">
        <f t="shared" si="14"/>
        <v>0</v>
      </c>
      <c r="T157" s="1"/>
      <c r="U157" s="1"/>
      <c r="V157" s="1"/>
      <c r="W157" s="1"/>
      <c r="X157" s="1"/>
      <c r="Y157" s="1"/>
      <c r="Z157" s="1"/>
      <c r="AA157" s="1"/>
      <c r="AB157" s="1"/>
      <c r="AC157" s="1"/>
      <c r="AD157" s="1"/>
      <c r="AE157" s="1"/>
      <c r="AF157" s="1"/>
      <c r="AG157" s="1"/>
      <c r="AH157" s="1"/>
      <c r="AI157" s="1"/>
      <c r="AJ157" s="1"/>
      <c r="AK157" s="1"/>
      <c r="AL157" s="1"/>
    </row>
    <row r="158" spans="1:38" ht="15" thickBot="1" x14ac:dyDescent="0.4">
      <c r="A158">
        <v>154</v>
      </c>
      <c r="B158" t="s">
        <v>293</v>
      </c>
      <c r="C158" t="s">
        <v>293</v>
      </c>
      <c r="D158" s="1" t="str">
        <f>'2.Product Database'!D157</f>
        <v>Legume-based meat non-soy</v>
      </c>
      <c r="E158" s="39">
        <f>'1.Scenario Diets'!G222</f>
        <v>0</v>
      </c>
      <c r="F158" s="101">
        <f>'1.Scenario Diets'!J222</f>
        <v>0.05</v>
      </c>
      <c r="G158" s="81">
        <f t="shared" si="15"/>
        <v>0</v>
      </c>
      <c r="H158" s="41">
        <f>'1.Scenario Diets'!L222</f>
        <v>38</v>
      </c>
      <c r="I158" s="105">
        <f>'1.Scenario Diets'!N222</f>
        <v>0</v>
      </c>
      <c r="J158" s="81">
        <f t="shared" si="11"/>
        <v>0</v>
      </c>
      <c r="K158" s="41">
        <f>'1.Scenario Diets'!P222</f>
        <v>10</v>
      </c>
      <c r="L158" s="105">
        <f>'1.Scenario Diets'!R222</f>
        <v>0.15</v>
      </c>
      <c r="M158" s="81">
        <f t="shared" si="12"/>
        <v>1.5</v>
      </c>
      <c r="N158" s="41">
        <f>'1.Scenario Diets'!T222</f>
        <v>0</v>
      </c>
      <c r="O158" s="105">
        <f>'1.Scenario Diets'!V222</f>
        <v>0</v>
      </c>
      <c r="P158" s="81">
        <f t="shared" si="13"/>
        <v>0</v>
      </c>
      <c r="Q158" s="41">
        <f>'1.Scenario Diets'!X222</f>
        <v>0</v>
      </c>
      <c r="R158" s="105">
        <f>'1.Scenario Diets'!Z222</f>
        <v>0.25</v>
      </c>
      <c r="S158" s="81">
        <f t="shared" si="14"/>
        <v>0</v>
      </c>
      <c r="T158" s="1"/>
      <c r="U158" s="1"/>
      <c r="V158" s="1"/>
      <c r="W158" s="1"/>
      <c r="X158" s="1"/>
      <c r="Y158" s="1"/>
      <c r="Z158" s="1"/>
      <c r="AA158" s="1"/>
      <c r="AB158" s="1"/>
      <c r="AC158" s="1"/>
      <c r="AD158" s="1"/>
      <c r="AE158" s="1"/>
      <c r="AF158" s="1"/>
      <c r="AG158" s="1"/>
      <c r="AH158" s="1"/>
      <c r="AI158" s="1"/>
      <c r="AJ158" s="1"/>
      <c r="AK158" s="1"/>
      <c r="AL158" s="1"/>
    </row>
    <row r="159" spans="1:38" ht="15" thickBot="1" x14ac:dyDescent="0.4">
      <c r="A159">
        <v>155</v>
      </c>
      <c r="B159" t="s">
        <v>293</v>
      </c>
      <c r="C159" t="s">
        <v>293</v>
      </c>
      <c r="D159" s="1" t="str">
        <f>'2.Product Database'!D158</f>
        <v>Soy protein products</v>
      </c>
      <c r="E159" s="39">
        <f>'1.Scenario Diets'!G223</f>
        <v>0</v>
      </c>
      <c r="F159" s="101">
        <f>'1.Scenario Diets'!J223</f>
        <v>1</v>
      </c>
      <c r="G159" s="81">
        <f t="shared" si="15"/>
        <v>0</v>
      </c>
      <c r="H159" s="41">
        <f>'1.Scenario Diets'!L223</f>
        <v>38</v>
      </c>
      <c r="I159" s="105">
        <f>'1.Scenario Diets'!N223</f>
        <v>1</v>
      </c>
      <c r="J159" s="81">
        <f t="shared" si="11"/>
        <v>38</v>
      </c>
      <c r="K159" s="41">
        <f>'1.Scenario Diets'!P223</f>
        <v>30</v>
      </c>
      <c r="L159" s="105">
        <f>'1.Scenario Diets'!R223</f>
        <v>1</v>
      </c>
      <c r="M159" s="81">
        <f t="shared" si="12"/>
        <v>30</v>
      </c>
      <c r="N159" s="41">
        <f>'1.Scenario Diets'!T223</f>
        <v>0</v>
      </c>
      <c r="O159" s="105">
        <f>'1.Scenario Diets'!V223</f>
        <v>1</v>
      </c>
      <c r="P159" s="81">
        <f t="shared" si="13"/>
        <v>0</v>
      </c>
      <c r="Q159" s="41">
        <f>'1.Scenario Diets'!X223</f>
        <v>46</v>
      </c>
      <c r="R159" s="105">
        <f>'1.Scenario Diets'!Z223</f>
        <v>1</v>
      </c>
      <c r="S159" s="81">
        <f t="shared" si="14"/>
        <v>46</v>
      </c>
      <c r="T159" s="1"/>
      <c r="U159" s="1"/>
      <c r="V159" s="1"/>
      <c r="W159" s="1"/>
      <c r="X159" s="1"/>
      <c r="Y159" s="1"/>
      <c r="Z159" s="1"/>
      <c r="AA159" s="1"/>
      <c r="AB159" s="1"/>
      <c r="AC159" s="1"/>
      <c r="AD159" s="1"/>
      <c r="AE159" s="1"/>
      <c r="AF159" s="1"/>
      <c r="AG159" s="1"/>
      <c r="AH159" s="1"/>
      <c r="AI159" s="1"/>
      <c r="AJ159" s="1"/>
      <c r="AK159" s="1"/>
      <c r="AL159" s="1"/>
    </row>
    <row r="160" spans="1:38" ht="15" thickBot="1" x14ac:dyDescent="0.4">
      <c r="A160">
        <v>156</v>
      </c>
      <c r="B160" t="s">
        <v>293</v>
      </c>
      <c r="C160" t="s">
        <v>293</v>
      </c>
      <c r="D160" s="1" t="str">
        <f>'2.Product Database'!D159</f>
        <v>Seitan</v>
      </c>
      <c r="E160" s="39">
        <f>'1.Scenario Diets'!G224</f>
        <v>0</v>
      </c>
      <c r="F160" s="101">
        <f>'1.Scenario Diets'!J224</f>
        <v>0.22</v>
      </c>
      <c r="G160" s="81">
        <f t="shared" si="15"/>
        <v>0</v>
      </c>
      <c r="H160" s="41">
        <f>'1.Scenario Diets'!L224</f>
        <v>0</v>
      </c>
      <c r="I160" s="105">
        <f>'1.Scenario Diets'!N224</f>
        <v>0.12</v>
      </c>
      <c r="J160" s="81">
        <f t="shared" si="11"/>
        <v>0</v>
      </c>
      <c r="K160" s="41">
        <f>'1.Scenario Diets'!P224</f>
        <v>10</v>
      </c>
      <c r="L160" s="105">
        <f>'1.Scenario Diets'!R224</f>
        <v>0.32</v>
      </c>
      <c r="M160" s="81">
        <f t="shared" si="12"/>
        <v>3.2</v>
      </c>
      <c r="N160" s="41">
        <f>'1.Scenario Diets'!T224</f>
        <v>0</v>
      </c>
      <c r="O160" s="105">
        <f>'1.Scenario Diets'!V224</f>
        <v>0.02</v>
      </c>
      <c r="P160" s="81">
        <f t="shared" si="13"/>
        <v>0</v>
      </c>
      <c r="Q160" s="41">
        <f>'1.Scenario Diets'!X224</f>
        <v>0</v>
      </c>
      <c r="R160" s="105">
        <f>'1.Scenario Diets'!Z224</f>
        <v>0.42</v>
      </c>
      <c r="S160" s="81">
        <f t="shared" si="14"/>
        <v>0</v>
      </c>
      <c r="T160" s="1"/>
      <c r="U160" s="1"/>
      <c r="V160" s="1"/>
      <c r="W160" s="1"/>
      <c r="X160" s="1"/>
      <c r="Y160" s="1"/>
      <c r="Z160" s="1"/>
      <c r="AA160" s="1"/>
      <c r="AB160" s="1"/>
      <c r="AC160" s="1"/>
      <c r="AD160" s="1"/>
      <c r="AE160" s="1"/>
      <c r="AF160" s="1"/>
      <c r="AG160" s="1"/>
      <c r="AH160" s="1"/>
      <c r="AI160" s="1"/>
      <c r="AJ160" s="1"/>
      <c r="AK160" s="1"/>
      <c r="AL160" s="1"/>
    </row>
    <row r="161" spans="1:38" ht="15" thickBot="1" x14ac:dyDescent="0.4">
      <c r="A161">
        <v>157</v>
      </c>
      <c r="B161" t="s">
        <v>293</v>
      </c>
      <c r="C161" t="s">
        <v>293</v>
      </c>
      <c r="D161" s="1" t="str">
        <f>'2.Product Database'!D160</f>
        <v>Plant-based dairy</v>
      </c>
      <c r="E161" s="39">
        <f>'1.Scenario Diets'!G225</f>
        <v>0</v>
      </c>
      <c r="F161" s="101">
        <f>'1.Scenario Diets'!J225</f>
        <v>0.01</v>
      </c>
      <c r="G161" s="81">
        <f t="shared" si="15"/>
        <v>0</v>
      </c>
      <c r="H161" s="41">
        <f>'1.Scenario Diets'!L225</f>
        <v>120</v>
      </c>
      <c r="I161" s="105">
        <f>'1.Scenario Diets'!N225</f>
        <v>0</v>
      </c>
      <c r="J161" s="81">
        <f t="shared" si="11"/>
        <v>0</v>
      </c>
      <c r="K161" s="41">
        <f>'1.Scenario Diets'!P225</f>
        <v>0</v>
      </c>
      <c r="L161" s="105">
        <f>'1.Scenario Diets'!R225</f>
        <v>0.11</v>
      </c>
      <c r="M161" s="81">
        <f t="shared" si="12"/>
        <v>0</v>
      </c>
      <c r="N161" s="41">
        <f>'1.Scenario Diets'!T225</f>
        <v>0</v>
      </c>
      <c r="O161" s="105">
        <f>'1.Scenario Diets'!V225</f>
        <v>0.01</v>
      </c>
      <c r="P161" s="81">
        <f t="shared" si="13"/>
        <v>0</v>
      </c>
      <c r="Q161" s="41">
        <f>'1.Scenario Diets'!X225</f>
        <v>120</v>
      </c>
      <c r="R161" s="105">
        <f>'1.Scenario Diets'!Z225</f>
        <v>0.21</v>
      </c>
      <c r="S161" s="81">
        <f t="shared" si="14"/>
        <v>25.2</v>
      </c>
      <c r="T161" s="1"/>
      <c r="U161" s="1"/>
      <c r="V161" s="1"/>
      <c r="W161" s="1"/>
      <c r="X161" s="1"/>
      <c r="Y161" s="1"/>
      <c r="Z161" s="1"/>
      <c r="AA161" s="1"/>
      <c r="AB161" s="1"/>
      <c r="AC161" s="1"/>
      <c r="AD161" s="1"/>
      <c r="AE161" s="1"/>
      <c r="AF161" s="1"/>
      <c r="AG161" s="1"/>
      <c r="AH161" s="1"/>
      <c r="AI161" s="1"/>
      <c r="AJ161" s="1"/>
      <c r="AK161" s="1"/>
      <c r="AL161" s="1"/>
    </row>
    <row r="162" spans="1:38" ht="15" thickBot="1" x14ac:dyDescent="0.4">
      <c r="A162">
        <v>158</v>
      </c>
      <c r="B162" t="s">
        <v>293</v>
      </c>
      <c r="C162" t="s">
        <v>293</v>
      </c>
      <c r="D162" s="1" t="str">
        <f>'2.Product Database'!D161</f>
        <v>Cellbased meat</v>
      </c>
      <c r="E162" s="39">
        <f>'1.Scenario Diets'!G226</f>
        <v>0</v>
      </c>
      <c r="F162" s="101">
        <f>'1.Scenario Diets'!J226</f>
        <v>0.24</v>
      </c>
      <c r="G162" s="81">
        <f t="shared" si="15"/>
        <v>0</v>
      </c>
      <c r="H162" s="41">
        <f>'1.Scenario Diets'!L226</f>
        <v>0</v>
      </c>
      <c r="I162" s="105">
        <f>'1.Scenario Diets'!N226</f>
        <v>0.14000000000000001</v>
      </c>
      <c r="J162" s="81">
        <f t="shared" si="11"/>
        <v>0</v>
      </c>
      <c r="K162" s="41">
        <f>'1.Scenario Diets'!P226</f>
        <v>60</v>
      </c>
      <c r="L162" s="105">
        <f>'1.Scenario Diets'!R226</f>
        <v>0.34</v>
      </c>
      <c r="M162" s="81">
        <f t="shared" si="12"/>
        <v>20.400000000000002</v>
      </c>
      <c r="N162" s="41">
        <f>'1.Scenario Diets'!T226</f>
        <v>0</v>
      </c>
      <c r="O162" s="105">
        <f>'1.Scenario Diets'!V226</f>
        <v>0.04</v>
      </c>
      <c r="P162" s="81">
        <f t="shared" si="13"/>
        <v>0</v>
      </c>
      <c r="Q162" s="41">
        <f>'1.Scenario Diets'!X226</f>
        <v>0</v>
      </c>
      <c r="R162" s="105">
        <f>'1.Scenario Diets'!Z226</f>
        <v>0.44</v>
      </c>
      <c r="S162" s="81">
        <f t="shared" si="14"/>
        <v>0</v>
      </c>
      <c r="T162" s="1"/>
      <c r="U162" s="1"/>
      <c r="V162" s="1"/>
      <c r="W162" s="1"/>
      <c r="X162" s="1"/>
      <c r="Y162" s="1"/>
      <c r="Z162" s="1"/>
      <c r="AA162" s="1"/>
      <c r="AB162" s="1"/>
      <c r="AC162" s="1"/>
      <c r="AD162" s="1"/>
      <c r="AE162" s="1"/>
      <c r="AF162" s="1"/>
      <c r="AG162" s="1"/>
      <c r="AH162" s="1"/>
      <c r="AI162" s="1"/>
      <c r="AJ162" s="1"/>
      <c r="AK162" s="1"/>
      <c r="AL162" s="1"/>
    </row>
    <row r="163" spans="1:38" ht="15" thickBot="1" x14ac:dyDescent="0.4">
      <c r="A163">
        <v>159</v>
      </c>
      <c r="B163" t="s">
        <v>293</v>
      </c>
      <c r="C163" t="s">
        <v>293</v>
      </c>
      <c r="D163" s="1" t="str">
        <f>'2.Product Database'!D162</f>
        <v>Cellbased dairy</v>
      </c>
      <c r="E163" s="39">
        <f>'1.Scenario Diets'!G227</f>
        <v>0</v>
      </c>
      <c r="F163" s="101">
        <f>'1.Scenario Diets'!J227</f>
        <v>0.24</v>
      </c>
      <c r="G163" s="81">
        <f t="shared" si="15"/>
        <v>0</v>
      </c>
      <c r="H163" s="41">
        <f>'1.Scenario Diets'!L227</f>
        <v>0</v>
      </c>
      <c r="I163" s="105">
        <f>'1.Scenario Diets'!N227</f>
        <v>0.14000000000000001</v>
      </c>
      <c r="J163" s="81">
        <f t="shared" si="11"/>
        <v>0</v>
      </c>
      <c r="K163" s="41">
        <f>'1.Scenario Diets'!P227</f>
        <v>150</v>
      </c>
      <c r="L163" s="105">
        <f>'1.Scenario Diets'!R227</f>
        <v>0.34</v>
      </c>
      <c r="M163" s="81">
        <f t="shared" si="12"/>
        <v>51.000000000000007</v>
      </c>
      <c r="N163" s="41">
        <f>'1.Scenario Diets'!T227</f>
        <v>0</v>
      </c>
      <c r="O163" s="105">
        <f>'1.Scenario Diets'!V227</f>
        <v>0.04</v>
      </c>
      <c r="P163" s="81">
        <f t="shared" si="13"/>
        <v>0</v>
      </c>
      <c r="Q163" s="41">
        <f>'1.Scenario Diets'!X227</f>
        <v>0</v>
      </c>
      <c r="R163" s="105">
        <f>'1.Scenario Diets'!Z227</f>
        <v>0.44</v>
      </c>
      <c r="S163" s="81">
        <f t="shared" si="14"/>
        <v>0</v>
      </c>
      <c r="T163" s="1"/>
      <c r="U163" s="1"/>
      <c r="V163" s="1"/>
      <c r="W163" s="1"/>
      <c r="X163" s="1"/>
      <c r="Y163" s="1"/>
      <c r="Z163" s="1"/>
      <c r="AA163" s="1"/>
      <c r="AB163" s="1"/>
      <c r="AC163" s="1"/>
      <c r="AD163" s="1"/>
      <c r="AE163" s="1"/>
      <c r="AF163" s="1"/>
      <c r="AG163" s="1"/>
      <c r="AH163" s="1"/>
      <c r="AI163" s="1"/>
      <c r="AJ163" s="1"/>
      <c r="AK163" s="1"/>
      <c r="AL163" s="1"/>
    </row>
    <row r="164" spans="1:38" ht="15" thickBot="1" x14ac:dyDescent="0.4">
      <c r="A164">
        <v>160</v>
      </c>
      <c r="B164" t="s">
        <v>293</v>
      </c>
      <c r="C164" t="s">
        <v>293</v>
      </c>
      <c r="D164" s="1" t="str">
        <f>'2.Product Database'!D163</f>
        <v>Quorn</v>
      </c>
      <c r="E164" s="39">
        <f>'1.Scenario Diets'!G228</f>
        <v>0</v>
      </c>
      <c r="F164" s="101">
        <f>'1.Scenario Diets'!J228</f>
        <v>0.22</v>
      </c>
      <c r="G164" s="81">
        <f t="shared" si="15"/>
        <v>0</v>
      </c>
      <c r="H164" s="41">
        <f>'1.Scenario Diets'!L228</f>
        <v>0</v>
      </c>
      <c r="I164" s="105">
        <f>'1.Scenario Diets'!N228</f>
        <v>0.12</v>
      </c>
      <c r="J164" s="81">
        <f t="shared" si="11"/>
        <v>0</v>
      </c>
      <c r="K164" s="41">
        <f>'1.Scenario Diets'!P228</f>
        <v>10</v>
      </c>
      <c r="L164" s="105">
        <f>'1.Scenario Diets'!R228</f>
        <v>0.32</v>
      </c>
      <c r="M164" s="81">
        <f t="shared" si="12"/>
        <v>3.2</v>
      </c>
      <c r="N164" s="41">
        <f>'1.Scenario Diets'!T228</f>
        <v>0</v>
      </c>
      <c r="O164" s="105">
        <f>'1.Scenario Diets'!V228</f>
        <v>0.02</v>
      </c>
      <c r="P164" s="81">
        <f t="shared" si="13"/>
        <v>0</v>
      </c>
      <c r="Q164" s="41">
        <f>'1.Scenario Diets'!X228</f>
        <v>0</v>
      </c>
      <c r="R164" s="105">
        <f>'1.Scenario Diets'!Z228</f>
        <v>0.42</v>
      </c>
      <c r="S164" s="81">
        <f t="shared" si="14"/>
        <v>0</v>
      </c>
      <c r="T164" s="1"/>
      <c r="U164" s="1"/>
      <c r="V164" s="1"/>
      <c r="W164" s="1"/>
      <c r="X164" s="1"/>
      <c r="Y164" s="1"/>
      <c r="Z164" s="1"/>
      <c r="AA164" s="1"/>
      <c r="AB164" s="1"/>
      <c r="AC164" s="1"/>
      <c r="AD164" s="1"/>
      <c r="AE164" s="1"/>
      <c r="AF164" s="1"/>
      <c r="AG164" s="1"/>
      <c r="AH164" s="1"/>
      <c r="AI164" s="1"/>
      <c r="AJ164" s="1"/>
      <c r="AK164" s="1"/>
      <c r="AL164" s="1"/>
    </row>
    <row r="165" spans="1:38" ht="15" thickBot="1" x14ac:dyDescent="0.4">
      <c r="A165">
        <v>161</v>
      </c>
      <c r="B165" t="s">
        <v>293</v>
      </c>
      <c r="C165" t="s">
        <v>293</v>
      </c>
      <c r="D165" s="1" t="str">
        <f>'2.Product Database'!D164</f>
        <v>Tempeh fava beans</v>
      </c>
      <c r="E165" s="39">
        <f>'1.Scenario Diets'!G229</f>
        <v>0</v>
      </c>
      <c r="F165" s="101">
        <f>'1.Scenario Diets'!J229</f>
        <v>0</v>
      </c>
      <c r="G165" s="81">
        <f t="shared" si="15"/>
        <v>0</v>
      </c>
      <c r="H165" s="41">
        <f>'1.Scenario Diets'!L229</f>
        <v>0</v>
      </c>
      <c r="I165" s="105">
        <f>'1.Scenario Diets'!N229</f>
        <v>0</v>
      </c>
      <c r="J165" s="81">
        <f t="shared" si="11"/>
        <v>0</v>
      </c>
      <c r="K165" s="41">
        <f>'1.Scenario Diets'!P229</f>
        <v>0</v>
      </c>
      <c r="L165" s="105">
        <f>'1.Scenario Diets'!R229</f>
        <v>0.1</v>
      </c>
      <c r="M165" s="81">
        <f t="shared" si="12"/>
        <v>0</v>
      </c>
      <c r="N165" s="41">
        <f>'1.Scenario Diets'!T229</f>
        <v>10</v>
      </c>
      <c r="O165" s="105">
        <f>'1.Scenario Diets'!V229</f>
        <v>0</v>
      </c>
      <c r="P165" s="81">
        <f t="shared" si="13"/>
        <v>0</v>
      </c>
      <c r="Q165" s="41">
        <f>'1.Scenario Diets'!X229</f>
        <v>0</v>
      </c>
      <c r="R165" s="105">
        <f>'1.Scenario Diets'!Z229</f>
        <v>0.2</v>
      </c>
      <c r="S165" s="81">
        <f t="shared" si="14"/>
        <v>0</v>
      </c>
      <c r="T165" s="1"/>
      <c r="U165" s="1"/>
      <c r="V165" s="1"/>
      <c r="W165" s="1"/>
      <c r="X165" s="1"/>
      <c r="Y165" s="1"/>
      <c r="Z165" s="42"/>
      <c r="AA165" s="1"/>
      <c r="AB165" s="1"/>
      <c r="AC165" s="1"/>
      <c r="AD165" s="1"/>
      <c r="AE165" s="1"/>
      <c r="AF165" s="1"/>
      <c r="AG165" s="1"/>
      <c r="AH165" s="1"/>
      <c r="AI165" s="1"/>
      <c r="AJ165" s="1"/>
      <c r="AK165" s="1"/>
      <c r="AL165" s="1"/>
    </row>
    <row r="166" spans="1:38" ht="15" thickBot="1" x14ac:dyDescent="0.4">
      <c r="A166">
        <v>162</v>
      </c>
      <c r="B166" t="s">
        <v>293</v>
      </c>
      <c r="C166" t="s">
        <v>293</v>
      </c>
      <c r="D166" s="1" t="str">
        <f>'2.Product Database'!D165</f>
        <v>Tofu soy</v>
      </c>
      <c r="E166" s="39">
        <f>'1.Scenario Diets'!G230</f>
        <v>0</v>
      </c>
      <c r="F166" s="101">
        <f>'1.Scenario Diets'!J230</f>
        <v>1</v>
      </c>
      <c r="G166" s="81">
        <f t="shared" si="15"/>
        <v>0</v>
      </c>
      <c r="H166" s="41">
        <f>'1.Scenario Diets'!L230</f>
        <v>0</v>
      </c>
      <c r="I166" s="105">
        <f>'1.Scenario Diets'!N230</f>
        <v>1</v>
      </c>
      <c r="J166" s="81">
        <f t="shared" si="11"/>
        <v>0</v>
      </c>
      <c r="K166" s="41">
        <f>'1.Scenario Diets'!P230</f>
        <v>0</v>
      </c>
      <c r="L166" s="105">
        <f>'1.Scenario Diets'!R230</f>
        <v>1</v>
      </c>
      <c r="M166" s="81">
        <f t="shared" si="12"/>
        <v>0</v>
      </c>
      <c r="N166" s="41">
        <f>'1.Scenario Diets'!T230</f>
        <v>0</v>
      </c>
      <c r="O166" s="105">
        <f>'1.Scenario Diets'!V230</f>
        <v>1</v>
      </c>
      <c r="P166" s="81">
        <f t="shared" si="13"/>
        <v>0</v>
      </c>
      <c r="Q166" s="41">
        <f>'1.Scenario Diets'!X230</f>
        <v>10</v>
      </c>
      <c r="R166" s="105">
        <f>'1.Scenario Diets'!Z230</f>
        <v>1</v>
      </c>
      <c r="S166" s="81">
        <f t="shared" si="14"/>
        <v>10</v>
      </c>
      <c r="T166" s="1"/>
      <c r="U166" s="1"/>
      <c r="V166" s="1"/>
      <c r="W166" s="1"/>
      <c r="X166" s="1"/>
      <c r="Y166" s="1"/>
      <c r="Z166" s="42"/>
      <c r="AA166" s="1"/>
      <c r="AB166" s="1"/>
      <c r="AC166" s="1"/>
      <c r="AD166" s="1"/>
      <c r="AE166" s="1"/>
      <c r="AF166" s="1"/>
      <c r="AG166" s="1"/>
      <c r="AH166" s="1"/>
      <c r="AI166" s="1"/>
      <c r="AJ166" s="1"/>
      <c r="AK166" s="1"/>
      <c r="AL166" s="1"/>
    </row>
    <row r="167" spans="1:38" ht="15" thickBot="1" x14ac:dyDescent="0.4">
      <c r="A167">
        <v>163</v>
      </c>
      <c r="B167" t="s">
        <v>293</v>
      </c>
      <c r="C167" t="s">
        <v>293</v>
      </c>
      <c r="D167" s="1" t="str">
        <f>'2.Product Database'!D166</f>
        <v>Tofu fava beans</v>
      </c>
      <c r="E167" s="39">
        <f>'1.Scenario Diets'!G231</f>
        <v>0</v>
      </c>
      <c r="F167" s="101">
        <f>'1.Scenario Diets'!J231</f>
        <v>0</v>
      </c>
      <c r="G167" s="81">
        <f t="shared" si="15"/>
        <v>0</v>
      </c>
      <c r="H167" s="41">
        <f>'1.Scenario Diets'!L231</f>
        <v>0</v>
      </c>
      <c r="I167" s="105">
        <f>'1.Scenario Diets'!N231</f>
        <v>0</v>
      </c>
      <c r="J167" s="81">
        <f t="shared" si="11"/>
        <v>0</v>
      </c>
      <c r="K167" s="41">
        <f>'1.Scenario Diets'!P231</f>
        <v>0</v>
      </c>
      <c r="L167" s="105">
        <f>'1.Scenario Diets'!R231</f>
        <v>0.1</v>
      </c>
      <c r="M167" s="81">
        <f t="shared" si="12"/>
        <v>0</v>
      </c>
      <c r="N167" s="41">
        <f>'1.Scenario Diets'!T231</f>
        <v>10</v>
      </c>
      <c r="O167" s="105">
        <f>'1.Scenario Diets'!V231</f>
        <v>0</v>
      </c>
      <c r="P167" s="81">
        <f t="shared" si="13"/>
        <v>0</v>
      </c>
      <c r="Q167" s="41">
        <f>'1.Scenario Diets'!X231</f>
        <v>0</v>
      </c>
      <c r="R167" s="105">
        <f>'1.Scenario Diets'!Z231</f>
        <v>0.2</v>
      </c>
      <c r="S167" s="81">
        <f t="shared" si="14"/>
        <v>0</v>
      </c>
      <c r="T167" s="1"/>
      <c r="U167" s="1"/>
      <c r="V167" s="1"/>
      <c r="W167" s="1"/>
      <c r="X167" s="1"/>
      <c r="Y167" s="1"/>
      <c r="Z167" s="1"/>
      <c r="AA167" s="1"/>
      <c r="AB167" s="1"/>
      <c r="AC167" s="1"/>
      <c r="AD167" s="1"/>
      <c r="AE167" s="1"/>
      <c r="AF167" s="1"/>
      <c r="AG167" s="1"/>
      <c r="AH167" s="1"/>
      <c r="AI167" s="1"/>
      <c r="AJ167" s="1"/>
      <c r="AK167" s="1"/>
      <c r="AL167" s="1"/>
    </row>
    <row r="168" spans="1:38" ht="15" thickBot="1" x14ac:dyDescent="0.4">
      <c r="A168">
        <v>164</v>
      </c>
      <c r="B168" t="s">
        <v>293</v>
      </c>
      <c r="C168" t="s">
        <v>293</v>
      </c>
      <c r="D168" s="1" t="str">
        <f>'2.Product Database'!D167</f>
        <v>Cell-based fish</v>
      </c>
      <c r="E168" s="39">
        <f>'1.Scenario Diets'!G232</f>
        <v>0</v>
      </c>
      <c r="F168" s="101">
        <f>'1.Scenario Diets'!J232</f>
        <v>0.24</v>
      </c>
      <c r="G168" s="81">
        <f t="shared" si="15"/>
        <v>0</v>
      </c>
      <c r="H168" s="41">
        <f>'1.Scenario Diets'!L232</f>
        <v>0</v>
      </c>
      <c r="I168" s="105">
        <f>'1.Scenario Diets'!N232</f>
        <v>0.14000000000000001</v>
      </c>
      <c r="J168" s="81">
        <f t="shared" si="11"/>
        <v>0</v>
      </c>
      <c r="K168" s="41">
        <f>'1.Scenario Diets'!P232</f>
        <v>5</v>
      </c>
      <c r="L168" s="105">
        <f>'1.Scenario Diets'!R232</f>
        <v>0.34</v>
      </c>
      <c r="M168" s="81">
        <f t="shared" si="12"/>
        <v>1.7000000000000002</v>
      </c>
      <c r="N168" s="41">
        <f>'1.Scenario Diets'!T232</f>
        <v>0</v>
      </c>
      <c r="O168" s="105">
        <f>'1.Scenario Diets'!V232</f>
        <v>0.04</v>
      </c>
      <c r="P168" s="81">
        <f t="shared" si="13"/>
        <v>0</v>
      </c>
      <c r="Q168" s="41">
        <f>'1.Scenario Diets'!X232</f>
        <v>46</v>
      </c>
      <c r="R168" s="105">
        <f>'1.Scenario Diets'!Z232</f>
        <v>0.44</v>
      </c>
      <c r="S168" s="81">
        <f t="shared" si="14"/>
        <v>20.239999999999998</v>
      </c>
      <c r="T168" s="1"/>
      <c r="U168" s="1"/>
      <c r="V168" s="1"/>
      <c r="W168" s="1"/>
      <c r="X168" s="1"/>
      <c r="Y168" s="1"/>
      <c r="Z168" s="1"/>
      <c r="AA168" s="1"/>
      <c r="AB168" s="1"/>
      <c r="AC168" s="1"/>
      <c r="AD168" s="1"/>
      <c r="AE168" s="1"/>
      <c r="AF168" s="1"/>
      <c r="AG168" s="1"/>
      <c r="AH168" s="1"/>
      <c r="AI168" s="1"/>
      <c r="AJ168" s="1"/>
      <c r="AK168" s="1"/>
      <c r="AL168" s="1"/>
    </row>
    <row r="169" spans="1:38" ht="15" thickBot="1" x14ac:dyDescent="0.4">
      <c r="A169">
        <v>165</v>
      </c>
      <c r="B169" t="s">
        <v>293</v>
      </c>
      <c r="C169" t="s">
        <v>293</v>
      </c>
      <c r="D169" s="1" t="str">
        <f>'2.Product Database'!D168</f>
        <v>Microbial fats yeast</v>
      </c>
      <c r="E169" s="39">
        <f>'1.Scenario Diets'!G233</f>
        <v>0</v>
      </c>
      <c r="F169" s="101">
        <f>'1.Scenario Diets'!J233</f>
        <v>0.24</v>
      </c>
      <c r="G169" s="81">
        <f t="shared" si="15"/>
        <v>0</v>
      </c>
      <c r="H169" s="41">
        <f>'1.Scenario Diets'!L233</f>
        <v>0</v>
      </c>
      <c r="I169" s="105">
        <f>'1.Scenario Diets'!N233</f>
        <v>0.14000000000000001</v>
      </c>
      <c r="J169" s="81">
        <f t="shared" si="11"/>
        <v>0</v>
      </c>
      <c r="K169" s="41">
        <f>'1.Scenario Diets'!P233</f>
        <v>3.75</v>
      </c>
      <c r="L169" s="105">
        <f>'1.Scenario Diets'!R233</f>
        <v>0.34</v>
      </c>
      <c r="M169" s="81">
        <f t="shared" si="12"/>
        <v>1.2750000000000001</v>
      </c>
      <c r="N169" s="41">
        <f>'1.Scenario Diets'!T233</f>
        <v>0</v>
      </c>
      <c r="O169" s="105">
        <f>'1.Scenario Diets'!V233</f>
        <v>0.04</v>
      </c>
      <c r="P169" s="81">
        <f t="shared" si="13"/>
        <v>0</v>
      </c>
      <c r="Q169" s="41">
        <f>'1.Scenario Diets'!X233</f>
        <v>0</v>
      </c>
      <c r="R169" s="105">
        <f>'1.Scenario Diets'!Z233</f>
        <v>0.44</v>
      </c>
      <c r="S169" s="81">
        <f t="shared" si="14"/>
        <v>0</v>
      </c>
      <c r="T169" s="1"/>
      <c r="U169" s="1"/>
      <c r="V169" s="1"/>
      <c r="W169" s="1"/>
      <c r="X169" s="1"/>
      <c r="Y169" s="1"/>
      <c r="Z169" s="1"/>
      <c r="AA169" s="1"/>
      <c r="AB169" s="1"/>
      <c r="AC169" s="1"/>
      <c r="AD169" s="1"/>
      <c r="AE169" s="1"/>
      <c r="AF169" s="1"/>
      <c r="AG169" s="1"/>
      <c r="AH169" s="1"/>
      <c r="AI169" s="1"/>
      <c r="AJ169" s="1"/>
      <c r="AK169" s="1"/>
      <c r="AL169" s="1"/>
    </row>
    <row r="170" spans="1:38" ht="15" thickBot="1" x14ac:dyDescent="0.4">
      <c r="A170">
        <v>166</v>
      </c>
      <c r="B170" t="s">
        <v>293</v>
      </c>
      <c r="C170" t="s">
        <v>293</v>
      </c>
      <c r="D170" s="1" t="str">
        <f>'2.Product Database'!D169</f>
        <v>Microbial fats algae</v>
      </c>
      <c r="E170" s="39">
        <f>'1.Scenario Diets'!G234</f>
        <v>0</v>
      </c>
      <c r="F170" s="101">
        <f>'1.Scenario Diets'!J234</f>
        <v>0.24</v>
      </c>
      <c r="G170" s="81">
        <f t="shared" si="15"/>
        <v>0</v>
      </c>
      <c r="H170" s="41">
        <f>'1.Scenario Diets'!L234</f>
        <v>0</v>
      </c>
      <c r="I170" s="105">
        <f>'1.Scenario Diets'!N234</f>
        <v>0.14000000000000001</v>
      </c>
      <c r="J170" s="81">
        <f t="shared" si="11"/>
        <v>0</v>
      </c>
      <c r="K170" s="41">
        <f>'1.Scenario Diets'!P234</f>
        <v>3.75</v>
      </c>
      <c r="L170" s="105">
        <f>'1.Scenario Diets'!R234</f>
        <v>0.34</v>
      </c>
      <c r="M170" s="81">
        <f t="shared" si="12"/>
        <v>1.2750000000000001</v>
      </c>
      <c r="N170" s="41">
        <f>'1.Scenario Diets'!T234</f>
        <v>0</v>
      </c>
      <c r="O170" s="105">
        <f>'1.Scenario Diets'!V234</f>
        <v>0.04</v>
      </c>
      <c r="P170" s="81">
        <f t="shared" si="13"/>
        <v>0</v>
      </c>
      <c r="Q170" s="41">
        <f>'1.Scenario Diets'!X234</f>
        <v>0</v>
      </c>
      <c r="R170" s="105">
        <f>'1.Scenario Diets'!Z234</f>
        <v>0.44</v>
      </c>
      <c r="S170" s="81">
        <f t="shared" si="14"/>
        <v>0</v>
      </c>
      <c r="T170" s="1"/>
      <c r="U170" s="1"/>
      <c r="V170" s="1"/>
      <c r="W170" s="1"/>
      <c r="X170" s="1"/>
      <c r="Y170" s="1"/>
      <c r="Z170" s="1"/>
      <c r="AA170" s="1"/>
      <c r="AB170" s="1"/>
      <c r="AC170" s="1"/>
      <c r="AD170" s="1"/>
      <c r="AE170" s="1"/>
      <c r="AF170" s="1"/>
      <c r="AG170" s="1"/>
      <c r="AH170" s="1"/>
      <c r="AI170" s="1"/>
      <c r="AJ170" s="1"/>
      <c r="AK170" s="1"/>
      <c r="AL170" s="1"/>
    </row>
    <row r="171" spans="1:38" x14ac:dyDescent="0.35">
      <c r="A171">
        <v>167</v>
      </c>
      <c r="B171" t="s">
        <v>293</v>
      </c>
      <c r="C171" t="s">
        <v>293</v>
      </c>
      <c r="D171" s="1" t="str">
        <f>'2.Product Database'!D170</f>
        <v>Microbial egg</v>
      </c>
      <c r="E171" s="39">
        <f>'1.Scenario Diets'!G235</f>
        <v>0</v>
      </c>
      <c r="F171" s="101">
        <f>'1.Scenario Diets'!J235</f>
        <v>0.24</v>
      </c>
      <c r="G171" s="81">
        <f t="shared" si="15"/>
        <v>0</v>
      </c>
      <c r="H171" s="41">
        <f>'1.Scenario Diets'!L235</f>
        <v>0</v>
      </c>
      <c r="I171" s="105">
        <f>'1.Scenario Diets'!N235</f>
        <v>0.14000000000000001</v>
      </c>
      <c r="J171" s="81">
        <f t="shared" si="11"/>
        <v>0</v>
      </c>
      <c r="K171" s="41">
        <f>'1.Scenario Diets'!P235</f>
        <v>12</v>
      </c>
      <c r="L171" s="105">
        <f>'1.Scenario Diets'!R235</f>
        <v>0.34</v>
      </c>
      <c r="M171" s="81">
        <f t="shared" si="12"/>
        <v>4.08</v>
      </c>
      <c r="N171" s="41">
        <f>'1.Scenario Diets'!T235</f>
        <v>0</v>
      </c>
      <c r="O171" s="105">
        <f>'1.Scenario Diets'!V235</f>
        <v>0.04</v>
      </c>
      <c r="P171" s="81">
        <f t="shared" si="13"/>
        <v>0</v>
      </c>
      <c r="Q171" s="41">
        <f>'1.Scenario Diets'!X235</f>
        <v>10</v>
      </c>
      <c r="R171" s="105">
        <f>'1.Scenario Diets'!Z235</f>
        <v>0.44</v>
      </c>
      <c r="S171" s="81">
        <f t="shared" si="14"/>
        <v>4.4000000000000004</v>
      </c>
      <c r="T171" s="1"/>
      <c r="U171" s="1"/>
      <c r="V171" s="1"/>
      <c r="W171" s="1"/>
      <c r="X171" s="1"/>
      <c r="Y171" s="1"/>
      <c r="Z171" s="1"/>
      <c r="AA171" s="42"/>
      <c r="AB171" s="1"/>
      <c r="AC171" s="1"/>
      <c r="AD171" s="1"/>
      <c r="AE171" s="1"/>
      <c r="AF171" s="1"/>
      <c r="AG171" s="1"/>
      <c r="AH171" s="1"/>
      <c r="AI171" s="1"/>
      <c r="AJ171" s="1"/>
      <c r="AK171" s="1"/>
      <c r="AL171" s="1"/>
    </row>
    <row r="172" spans="1:38" x14ac:dyDescent="0.35">
      <c r="C172" s="1"/>
      <c r="D172" s="33"/>
      <c r="E172" s="41"/>
      <c r="F172" s="1"/>
      <c r="G172" s="83"/>
      <c r="H172" s="1"/>
      <c r="I172" s="78"/>
      <c r="J172" s="83"/>
      <c r="K172" s="1"/>
      <c r="L172" s="78"/>
      <c r="M172" s="83"/>
      <c r="N172" s="1"/>
      <c r="O172" s="78"/>
      <c r="P172" s="83"/>
      <c r="Q172" s="1"/>
      <c r="R172" s="78"/>
      <c r="S172" s="83"/>
      <c r="T172" s="1"/>
      <c r="U172" s="1"/>
      <c r="V172" s="1"/>
      <c r="W172" s="1"/>
      <c r="X172" s="1"/>
      <c r="Y172" s="1"/>
      <c r="Z172" s="1"/>
      <c r="AA172" s="1"/>
      <c r="AB172" s="1"/>
      <c r="AC172" s="1"/>
      <c r="AD172" s="1"/>
      <c r="AE172" s="1"/>
      <c r="AF172" s="1"/>
      <c r="AG172" s="1"/>
      <c r="AH172" s="1"/>
      <c r="AI172" s="1"/>
      <c r="AJ172" s="1"/>
      <c r="AK172" s="1"/>
      <c r="AL172" s="1"/>
    </row>
    <row r="173" spans="1:38" x14ac:dyDescent="0.35">
      <c r="C173" s="1"/>
      <c r="D173" s="1"/>
      <c r="E173" s="41"/>
      <c r="F173" s="40"/>
      <c r="G173" s="83"/>
      <c r="H173" s="1"/>
      <c r="I173" s="83"/>
      <c r="J173" s="83"/>
      <c r="K173" s="1"/>
      <c r="L173" s="83"/>
      <c r="M173" s="83"/>
      <c r="N173" s="1"/>
      <c r="O173" s="83"/>
      <c r="P173" s="83"/>
      <c r="Q173" s="1"/>
      <c r="R173" s="83"/>
      <c r="S173" s="83"/>
      <c r="T173" s="1"/>
      <c r="U173" s="1"/>
      <c r="V173" s="1"/>
      <c r="W173" s="1"/>
      <c r="X173" s="1"/>
      <c r="Y173" s="1"/>
      <c r="Z173" s="1"/>
      <c r="AA173" s="1"/>
      <c r="AB173" s="1"/>
      <c r="AC173" s="1"/>
      <c r="AD173" s="1"/>
      <c r="AE173" s="1"/>
      <c r="AF173" s="1"/>
      <c r="AG173" s="1"/>
      <c r="AH173" s="1"/>
      <c r="AI173" s="1"/>
      <c r="AJ173" s="1"/>
      <c r="AK173" s="1"/>
      <c r="AL173" s="1"/>
    </row>
    <row r="174" spans="1:38" x14ac:dyDescent="0.35">
      <c r="C174" s="1"/>
      <c r="D174" s="1"/>
      <c r="E174" s="41"/>
      <c r="F174" s="236"/>
      <c r="G174" s="83"/>
      <c r="H174" s="1"/>
      <c r="I174" s="83"/>
      <c r="J174" s="83"/>
      <c r="K174" s="1"/>
      <c r="L174" s="83"/>
      <c r="M174" s="83"/>
      <c r="N174" s="1"/>
      <c r="O174" s="83"/>
      <c r="P174" s="83"/>
      <c r="Q174" s="1"/>
      <c r="R174" s="83"/>
      <c r="S174" s="83"/>
      <c r="T174" s="1"/>
      <c r="U174" s="1"/>
      <c r="V174" s="1"/>
      <c r="W174" s="1"/>
      <c r="X174" s="1"/>
      <c r="Y174" s="1"/>
      <c r="Z174" s="1"/>
      <c r="AA174" s="1"/>
      <c r="AB174" s="1"/>
      <c r="AC174" s="1"/>
      <c r="AD174" s="1"/>
      <c r="AE174" s="1"/>
      <c r="AF174" s="1"/>
      <c r="AG174" s="1"/>
      <c r="AH174" s="1"/>
      <c r="AI174" s="1"/>
      <c r="AJ174" s="1"/>
      <c r="AK174" s="1"/>
      <c r="AL174" s="1"/>
    </row>
    <row r="175" spans="1:38" x14ac:dyDescent="0.35">
      <c r="E175" s="41"/>
    </row>
    <row r="176" spans="1:38" x14ac:dyDescent="0.35">
      <c r="E176" s="41"/>
    </row>
    <row r="177" spans="3:9" x14ac:dyDescent="0.35">
      <c r="C177" s="234" t="s">
        <v>314</v>
      </c>
      <c r="D177" s="234" t="s">
        <v>315</v>
      </c>
      <c r="E177" s="234" t="s">
        <v>1834</v>
      </c>
      <c r="F177" s="234" t="s">
        <v>1835</v>
      </c>
      <c r="G177" s="84" t="s">
        <v>1836</v>
      </c>
      <c r="H177" s="234" t="s">
        <v>1837</v>
      </c>
      <c r="I177" s="84" t="s">
        <v>1838</v>
      </c>
    </row>
    <row r="178" spans="3:9" x14ac:dyDescent="0.35">
      <c r="C178" s="234" t="s">
        <v>255</v>
      </c>
      <c r="D178" s="234" t="s">
        <v>255</v>
      </c>
      <c r="E178" s="234">
        <v>0.47249999999999998</v>
      </c>
      <c r="F178" s="234">
        <v>0.53249999999999997</v>
      </c>
      <c r="G178" s="84">
        <v>0.39750000000000002</v>
      </c>
      <c r="H178" s="234">
        <v>0.60750000000000004</v>
      </c>
      <c r="I178" s="84">
        <v>0.33750000000000002</v>
      </c>
    </row>
    <row r="179" spans="3:9" x14ac:dyDescent="0.35">
      <c r="C179" s="234" t="s">
        <v>1523</v>
      </c>
      <c r="D179" s="234" t="s">
        <v>1523</v>
      </c>
      <c r="E179" s="234">
        <v>0.76</v>
      </c>
      <c r="F179" s="234">
        <v>0.86</v>
      </c>
      <c r="G179" s="84">
        <v>0.66</v>
      </c>
      <c r="H179" s="234">
        <v>0.96</v>
      </c>
      <c r="I179" s="84">
        <v>0.56000000000000005</v>
      </c>
    </row>
    <row r="180" spans="3:9" x14ac:dyDescent="0.35">
      <c r="C180" s="234" t="s">
        <v>1524</v>
      </c>
      <c r="D180" s="234" t="s">
        <v>1524</v>
      </c>
      <c r="E180" s="234">
        <v>0.6875</v>
      </c>
      <c r="F180" s="234">
        <v>0.72</v>
      </c>
      <c r="G180" s="84">
        <v>0.61250000000000004</v>
      </c>
      <c r="H180" s="234">
        <v>0.74375000000000002</v>
      </c>
      <c r="I180" s="84">
        <v>0.53749999999999998</v>
      </c>
    </row>
    <row r="181" spans="3:9" x14ac:dyDescent="0.35">
      <c r="C181" s="234" t="s">
        <v>243</v>
      </c>
      <c r="D181" s="234" t="s">
        <v>243</v>
      </c>
      <c r="E181" s="234">
        <v>0.78500000000000003</v>
      </c>
      <c r="F181" s="234">
        <v>1</v>
      </c>
      <c r="G181" s="84">
        <v>0.73499999999999999</v>
      </c>
      <c r="H181" s="234">
        <v>0.98499999999999999</v>
      </c>
      <c r="I181" s="84">
        <v>0.68500000000000005</v>
      </c>
    </row>
    <row r="182" spans="3:9" x14ac:dyDescent="0.35">
      <c r="C182" s="234" t="s">
        <v>171</v>
      </c>
      <c r="D182" s="234" t="s">
        <v>171</v>
      </c>
      <c r="E182" s="234">
        <v>0.50230769230769201</v>
      </c>
      <c r="F182" s="234">
        <v>0.548461538461538</v>
      </c>
      <c r="G182" s="84">
        <v>0.46384615384615402</v>
      </c>
      <c r="H182" s="234">
        <v>0.59461538461538499</v>
      </c>
      <c r="I182" s="84">
        <v>0.39461538461538498</v>
      </c>
    </row>
    <row r="183" spans="3:9" x14ac:dyDescent="0.35">
      <c r="C183" s="234" t="s">
        <v>386</v>
      </c>
      <c r="D183" s="234" t="s">
        <v>386</v>
      </c>
      <c r="E183" s="234">
        <v>0.57888888888888901</v>
      </c>
      <c r="F183" s="234">
        <v>0.64888888888888896</v>
      </c>
      <c r="G183" s="84">
        <v>0.51222222222222202</v>
      </c>
      <c r="H183" s="234">
        <v>0.72333333333333305</v>
      </c>
      <c r="I183" s="84">
        <v>0.44555555555555598</v>
      </c>
    </row>
    <row r="184" spans="3:9" x14ac:dyDescent="0.35">
      <c r="C184" s="234" t="s">
        <v>610</v>
      </c>
      <c r="D184" s="234" t="s">
        <v>610</v>
      </c>
      <c r="E184" s="234">
        <v>0.85</v>
      </c>
      <c r="F184" s="234">
        <v>0.97499999999999998</v>
      </c>
      <c r="G184" s="84">
        <v>0.75</v>
      </c>
      <c r="H184" s="234">
        <v>0.97499999999999998</v>
      </c>
      <c r="I184" s="84">
        <v>0.65</v>
      </c>
    </row>
    <row r="185" spans="3:9" x14ac:dyDescent="0.35">
      <c r="C185" s="234" t="s">
        <v>169</v>
      </c>
      <c r="D185" s="234" t="s">
        <v>169</v>
      </c>
      <c r="E185" s="234">
        <v>0.88</v>
      </c>
      <c r="F185" s="234">
        <v>1</v>
      </c>
      <c r="G185" s="84">
        <v>0.78</v>
      </c>
      <c r="H185" s="234">
        <v>1</v>
      </c>
      <c r="I185" s="84">
        <v>0.68</v>
      </c>
    </row>
    <row r="186" spans="3:9" x14ac:dyDescent="0.35">
      <c r="C186" s="234" t="s">
        <v>513</v>
      </c>
      <c r="D186" s="234" t="s">
        <v>513</v>
      </c>
      <c r="E186" s="234">
        <v>7.3448275862069007E-2</v>
      </c>
      <c r="F186" s="234">
        <v>0.16310344827586201</v>
      </c>
      <c r="G186" s="84">
        <v>3.8275862068965501E-2</v>
      </c>
      <c r="H186" s="234">
        <v>0.248965517241379</v>
      </c>
      <c r="I186" s="84">
        <v>1.7586206896551701E-2</v>
      </c>
    </row>
    <row r="187" spans="3:9" x14ac:dyDescent="0.35">
      <c r="C187" s="234" t="s">
        <v>153</v>
      </c>
      <c r="D187" s="234" t="s">
        <v>153</v>
      </c>
      <c r="E187" s="234">
        <v>0.54925000000000002</v>
      </c>
      <c r="F187" s="234">
        <v>0.93833333333333302</v>
      </c>
      <c r="G187" s="84">
        <v>0.45</v>
      </c>
      <c r="H187" s="234">
        <v>0.93833333333333302</v>
      </c>
      <c r="I187" s="84">
        <v>0.35</v>
      </c>
    </row>
    <row r="188" spans="3:9" x14ac:dyDescent="0.35">
      <c r="C188" s="234" t="s">
        <v>803</v>
      </c>
      <c r="D188" s="234" t="s">
        <v>282</v>
      </c>
      <c r="E188" s="234">
        <v>0</v>
      </c>
      <c r="F188" s="234">
        <v>0</v>
      </c>
      <c r="G188" s="84">
        <v>0</v>
      </c>
      <c r="H188" s="234">
        <v>0</v>
      </c>
      <c r="I188" s="84">
        <v>0</v>
      </c>
    </row>
    <row r="189" spans="3:9" x14ac:dyDescent="0.35">
      <c r="C189" s="234" t="s">
        <v>803</v>
      </c>
      <c r="D189" s="234" t="s">
        <v>209</v>
      </c>
      <c r="E189" s="234">
        <v>0</v>
      </c>
      <c r="F189" s="234">
        <v>1.2500000000000001E-2</v>
      </c>
      <c r="G189" s="84">
        <v>0</v>
      </c>
      <c r="H189" s="234">
        <v>0.05</v>
      </c>
      <c r="I189" s="84">
        <v>0</v>
      </c>
    </row>
    <row r="190" spans="3:9" x14ac:dyDescent="0.35">
      <c r="C190" s="234" t="s">
        <v>803</v>
      </c>
      <c r="D190" s="234" t="s">
        <v>273</v>
      </c>
      <c r="E190" s="234">
        <v>0.25</v>
      </c>
      <c r="F190" s="234">
        <v>0.25</v>
      </c>
      <c r="G190" s="84">
        <v>0.22500000000000001</v>
      </c>
      <c r="H190" s="234">
        <v>0.25</v>
      </c>
      <c r="I190" s="84">
        <v>0.2</v>
      </c>
    </row>
    <row r="191" spans="3:9" x14ac:dyDescent="0.35">
      <c r="C191" s="234" t="s">
        <v>803</v>
      </c>
      <c r="D191" s="234" t="s">
        <v>285</v>
      </c>
      <c r="E191" s="234">
        <v>0.97599999999999998</v>
      </c>
      <c r="F191" s="234">
        <v>0.97599999999999998</v>
      </c>
      <c r="G191" s="84">
        <v>0.97599999999999998</v>
      </c>
      <c r="H191" s="234">
        <v>0.97599999999999998</v>
      </c>
      <c r="I191" s="84">
        <v>0.97599999999999998</v>
      </c>
    </row>
    <row r="192" spans="3:9" x14ac:dyDescent="0.35">
      <c r="C192" s="234" t="s">
        <v>195</v>
      </c>
      <c r="D192" s="234" t="s">
        <v>195</v>
      </c>
      <c r="E192" s="234">
        <v>0.27800000000000002</v>
      </c>
      <c r="F192" s="234">
        <v>0.34285714285714303</v>
      </c>
      <c r="G192" s="84">
        <v>0.249428571428571</v>
      </c>
      <c r="H192" s="234">
        <v>0.74285714285714299</v>
      </c>
      <c r="I192" s="84">
        <v>0.220857142857143</v>
      </c>
    </row>
    <row r="193" spans="3:9" x14ac:dyDescent="0.35">
      <c r="C193" s="234" t="s">
        <v>61</v>
      </c>
      <c r="D193" s="234" t="s">
        <v>61</v>
      </c>
      <c r="E193" s="234">
        <v>0.7</v>
      </c>
      <c r="F193" s="234">
        <v>0.81</v>
      </c>
      <c r="G193" s="84">
        <v>0.61666666666666703</v>
      </c>
      <c r="H193" s="234">
        <v>1</v>
      </c>
      <c r="I193" s="84">
        <v>0.53333333333333299</v>
      </c>
    </row>
    <row r="194" spans="3:9" x14ac:dyDescent="0.35">
      <c r="C194" s="234" t="s">
        <v>266</v>
      </c>
      <c r="D194" s="234" t="s">
        <v>266</v>
      </c>
      <c r="E194" s="234">
        <v>0.16666666666666699</v>
      </c>
      <c r="F194" s="234">
        <v>0</v>
      </c>
      <c r="G194" s="84">
        <v>0</v>
      </c>
      <c r="H194" s="234">
        <v>0</v>
      </c>
      <c r="I194" s="84">
        <v>0</v>
      </c>
    </row>
    <row r="195" spans="3:9" x14ac:dyDescent="0.35">
      <c r="C195" s="234" t="s">
        <v>248</v>
      </c>
      <c r="D195" s="234" t="s">
        <v>248</v>
      </c>
      <c r="E195" s="234">
        <v>0.63666666666666705</v>
      </c>
      <c r="F195" s="234">
        <v>0.73666666666666702</v>
      </c>
      <c r="G195" s="84">
        <v>0.53666666666666696</v>
      </c>
      <c r="H195" s="234">
        <v>0.90333333333333299</v>
      </c>
      <c r="I195" s="84">
        <v>0.43666666666666698</v>
      </c>
    </row>
    <row r="196" spans="3:9" x14ac:dyDescent="0.35">
      <c r="C196" s="234" t="s">
        <v>218</v>
      </c>
      <c r="D196" s="234" t="s">
        <v>218</v>
      </c>
      <c r="E196" s="234">
        <v>0</v>
      </c>
      <c r="F196" s="234">
        <v>3.7499999999999999E-2</v>
      </c>
      <c r="G196" s="84">
        <v>0</v>
      </c>
      <c r="H196" s="234">
        <v>7.4999999999999997E-2</v>
      </c>
      <c r="I196" s="84">
        <v>0</v>
      </c>
    </row>
    <row r="197" spans="3:9" x14ac:dyDescent="0.35">
      <c r="C197" s="234" t="s">
        <v>230</v>
      </c>
      <c r="D197" s="234" t="s">
        <v>230</v>
      </c>
      <c r="E197" s="234">
        <v>0.06</v>
      </c>
      <c r="F197" s="234">
        <v>7.2499999999999995E-2</v>
      </c>
      <c r="G197" s="84">
        <v>4.7500000000000001E-2</v>
      </c>
      <c r="H197" s="234">
        <v>0.16</v>
      </c>
      <c r="I197" s="84">
        <v>3.5000000000000003E-2</v>
      </c>
    </row>
    <row r="198" spans="3:9" x14ac:dyDescent="0.35">
      <c r="C198" s="234" t="s">
        <v>71</v>
      </c>
      <c r="D198" s="234" t="s">
        <v>71</v>
      </c>
      <c r="E198" s="234">
        <v>0.27812500000000001</v>
      </c>
      <c r="F198" s="234">
        <v>0.39500000000000002</v>
      </c>
      <c r="G198" s="84">
        <v>0.22812499999999999</v>
      </c>
      <c r="H198" s="234">
        <v>0.45750000000000002</v>
      </c>
      <c r="I198" s="84">
        <v>0.18437500000000001</v>
      </c>
    </row>
    <row r="200" spans="3:9" x14ac:dyDescent="0.35">
      <c r="F200" s="234"/>
      <c r="G200" s="234"/>
      <c r="H200" s="234"/>
      <c r="I200" s="234"/>
    </row>
    <row r="202" spans="3:9" x14ac:dyDescent="0.35">
      <c r="D202" s="234" t="s">
        <v>1455</v>
      </c>
      <c r="E202" s="234" t="s">
        <v>1834</v>
      </c>
      <c r="F202" s="234" t="s">
        <v>1835</v>
      </c>
      <c r="G202" s="84" t="s">
        <v>1836</v>
      </c>
      <c r="H202" s="234" t="s">
        <v>1837</v>
      </c>
      <c r="I202" s="84" t="s">
        <v>1838</v>
      </c>
    </row>
    <row r="203" spans="3:9" x14ac:dyDescent="0.35">
      <c r="D203" s="234" t="s">
        <v>1839</v>
      </c>
      <c r="E203" s="204">
        <v>0.389410179640719</v>
      </c>
      <c r="F203" s="204">
        <v>0.46485029940119799</v>
      </c>
      <c r="G203" s="204">
        <v>0.335425149700599</v>
      </c>
      <c r="H203" s="204">
        <v>0.53407185628742504</v>
      </c>
      <c r="I203" s="204">
        <v>0.28847904191616802</v>
      </c>
    </row>
  </sheetData>
  <mergeCells count="5">
    <mergeCell ref="E3:G3"/>
    <mergeCell ref="H3:J3"/>
    <mergeCell ref="K3:M3"/>
    <mergeCell ref="N3:P3"/>
    <mergeCell ref="Q3:S3"/>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FB6A9-5B0E-44C0-B026-DAC734E735C7}">
  <dimension ref="A1:W79"/>
  <sheetViews>
    <sheetView workbookViewId="0">
      <selection activeCell="C5" sqref="C5"/>
    </sheetView>
  </sheetViews>
  <sheetFormatPr defaultRowHeight="14.5" x14ac:dyDescent="0.35"/>
  <sheetData>
    <row r="1" spans="1:23" s="219" customFormat="1" ht="20" thickBot="1" x14ac:dyDescent="0.5">
      <c r="A1" s="224" t="s">
        <v>1821</v>
      </c>
    </row>
    <row r="2" spans="1:23" s="219" customFormat="1" ht="15" thickTop="1" x14ac:dyDescent="0.35"/>
    <row r="3" spans="1:23" x14ac:dyDescent="0.35">
      <c r="A3" s="131" t="s">
        <v>1348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row>
    <row r="4" spans="1:23" x14ac:dyDescent="0.35">
      <c r="A4" t="s">
        <v>1349</v>
      </c>
      <c r="B4" s="130">
        <v>86806</v>
      </c>
      <c r="C4" s="130">
        <v>78709</v>
      </c>
      <c r="D4" s="130">
        <v>84396</v>
      </c>
      <c r="E4" s="130">
        <v>95653</v>
      </c>
      <c r="F4" s="130">
        <v>97761</v>
      </c>
      <c r="G4" s="130">
        <v>133062</v>
      </c>
      <c r="H4" s="130">
        <v>138096</v>
      </c>
      <c r="I4" s="130">
        <v>159003</v>
      </c>
      <c r="J4" s="130">
        <v>175385</v>
      </c>
      <c r="K4" s="130">
        <v>178496</v>
      </c>
      <c r="L4" s="130">
        <v>196509</v>
      </c>
      <c r="M4" s="130">
        <v>258823</v>
      </c>
      <c r="N4" s="130">
        <v>280819</v>
      </c>
      <c r="O4" s="130">
        <v>296076</v>
      </c>
      <c r="P4" s="130">
        <v>293676</v>
      </c>
      <c r="Q4" s="130">
        <v>297010</v>
      </c>
      <c r="R4" s="130">
        <v>304646</v>
      </c>
      <c r="S4" s="130">
        <v>297934</v>
      </c>
      <c r="T4" s="130">
        <v>275681</v>
      </c>
      <c r="U4" s="130">
        <v>259114</v>
      </c>
      <c r="V4" s="130">
        <v>211326</v>
      </c>
      <c r="W4" s="130">
        <v>260153</v>
      </c>
    </row>
    <row r="5" spans="1:23" x14ac:dyDescent="0.35">
      <c r="A5" t="s">
        <v>1350</v>
      </c>
      <c r="B5" s="130">
        <v>34658</v>
      </c>
      <c r="C5" s="130">
        <v>29785</v>
      </c>
      <c r="D5" s="130">
        <v>34677</v>
      </c>
      <c r="E5" s="130">
        <v>33167</v>
      </c>
      <c r="F5" s="130">
        <v>54592</v>
      </c>
      <c r="G5" s="130">
        <v>187897</v>
      </c>
      <c r="H5" s="130">
        <v>167091</v>
      </c>
      <c r="I5" s="130">
        <v>118940</v>
      </c>
      <c r="J5" s="130">
        <v>120614</v>
      </c>
      <c r="K5" s="130">
        <v>116097</v>
      </c>
      <c r="L5" s="130">
        <v>127939</v>
      </c>
      <c r="M5" s="130">
        <v>139714</v>
      </c>
      <c r="N5" s="130">
        <v>132645</v>
      </c>
      <c r="O5" s="130">
        <v>151461</v>
      </c>
      <c r="P5" s="130">
        <v>181314</v>
      </c>
      <c r="Q5" s="130">
        <v>160448</v>
      </c>
      <c r="R5" s="130">
        <v>156226</v>
      </c>
      <c r="S5" s="130">
        <v>174234</v>
      </c>
      <c r="T5" s="130">
        <v>181503</v>
      </c>
      <c r="U5" s="130">
        <v>178410</v>
      </c>
      <c r="V5" s="130">
        <v>185848</v>
      </c>
      <c r="W5" s="130">
        <v>178197</v>
      </c>
    </row>
    <row r="6" spans="1:23" x14ac:dyDescent="0.35">
      <c r="A6" t="s">
        <v>1351</v>
      </c>
      <c r="B6" s="130">
        <v>9711</v>
      </c>
      <c r="C6" s="130">
        <v>8297</v>
      </c>
      <c r="D6" s="130">
        <v>10454</v>
      </c>
      <c r="E6" s="130">
        <v>10946</v>
      </c>
      <c r="F6" s="130">
        <v>13731</v>
      </c>
      <c r="G6" s="130">
        <v>13735</v>
      </c>
      <c r="H6" s="130">
        <v>14476</v>
      </c>
      <c r="I6" s="130">
        <v>18625</v>
      </c>
      <c r="J6" s="130">
        <v>21309</v>
      </c>
      <c r="K6" s="130">
        <v>21376</v>
      </c>
      <c r="L6" s="130">
        <v>21115</v>
      </c>
      <c r="M6" s="130">
        <v>20828</v>
      </c>
      <c r="N6" s="130">
        <v>15910</v>
      </c>
      <c r="O6" s="130">
        <v>13573</v>
      </c>
      <c r="P6" s="130">
        <v>15686</v>
      </c>
      <c r="Q6" s="130">
        <v>16879</v>
      </c>
      <c r="R6" s="130">
        <v>17957</v>
      </c>
      <c r="S6" s="130">
        <v>18071</v>
      </c>
      <c r="T6" s="130">
        <v>16945</v>
      </c>
      <c r="U6" s="130">
        <v>17309</v>
      </c>
      <c r="V6" s="130">
        <v>14770</v>
      </c>
      <c r="W6" s="130">
        <v>18763</v>
      </c>
    </row>
    <row r="7" spans="1:23" x14ac:dyDescent="0.35">
      <c r="A7" t="s">
        <v>1352</v>
      </c>
      <c r="B7">
        <f>B27/100</f>
        <v>14537.52</v>
      </c>
      <c r="C7">
        <f t="shared" ref="C7:V7" si="0">C27/100</f>
        <v>15998.97</v>
      </c>
      <c r="D7">
        <f t="shared" si="0"/>
        <v>9081.77</v>
      </c>
      <c r="E7">
        <f t="shared" si="0"/>
        <v>13955.36</v>
      </c>
      <c r="F7">
        <f t="shared" si="0"/>
        <v>10259.879999999999</v>
      </c>
      <c r="G7">
        <f t="shared" si="0"/>
        <v>9653.35</v>
      </c>
      <c r="H7">
        <f t="shared" si="0"/>
        <v>9504.39</v>
      </c>
      <c r="I7">
        <f t="shared" si="0"/>
        <v>8872.1299999999992</v>
      </c>
      <c r="J7">
        <f t="shared" si="0"/>
        <v>10062.9</v>
      </c>
      <c r="K7">
        <f t="shared" si="0"/>
        <v>8960.27</v>
      </c>
      <c r="L7">
        <f t="shared" si="0"/>
        <v>9913.8700000000008</v>
      </c>
      <c r="M7">
        <f t="shared" si="0"/>
        <v>8817.44</v>
      </c>
      <c r="N7">
        <f t="shared" si="0"/>
        <v>10855.04</v>
      </c>
      <c r="O7">
        <f t="shared" si="0"/>
        <v>8176.08</v>
      </c>
      <c r="P7">
        <f>P27/100</f>
        <v>17093.310000000001</v>
      </c>
      <c r="Q7">
        <f t="shared" si="0"/>
        <v>19833.05</v>
      </c>
      <c r="R7">
        <f t="shared" si="0"/>
        <v>17624.87</v>
      </c>
      <c r="S7">
        <f t="shared" si="0"/>
        <v>14326.6</v>
      </c>
      <c r="T7">
        <f t="shared" si="0"/>
        <v>9547.2900000000009</v>
      </c>
      <c r="U7">
        <f t="shared" si="0"/>
        <v>10832.29</v>
      </c>
      <c r="V7">
        <f t="shared" si="0"/>
        <v>17785.47</v>
      </c>
      <c r="W7">
        <f>W27/100</f>
        <v>12420.18</v>
      </c>
    </row>
    <row r="8" spans="1:23" x14ac:dyDescent="0.35">
      <c r="A8" t="s">
        <v>1353</v>
      </c>
      <c r="B8" s="130">
        <v>75206</v>
      </c>
      <c r="C8" s="130">
        <v>87659</v>
      </c>
      <c r="D8" s="130">
        <v>64055</v>
      </c>
      <c r="E8" s="130">
        <v>71107</v>
      </c>
      <c r="F8" s="130">
        <v>102604</v>
      </c>
      <c r="G8" s="130">
        <v>90594</v>
      </c>
      <c r="H8" s="130">
        <v>106524</v>
      </c>
      <c r="I8" s="130">
        <v>130417</v>
      </c>
      <c r="J8" s="130">
        <v>133328</v>
      </c>
      <c r="K8" s="130">
        <v>173304</v>
      </c>
      <c r="L8" s="130">
        <v>206392</v>
      </c>
      <c r="M8" s="130">
        <v>193391</v>
      </c>
      <c r="N8" s="130">
        <v>183848</v>
      </c>
      <c r="O8" s="130">
        <v>202858</v>
      </c>
      <c r="P8" s="130">
        <v>190384</v>
      </c>
      <c r="Q8" s="130">
        <v>187324</v>
      </c>
      <c r="R8" s="130">
        <v>158263</v>
      </c>
      <c r="S8" s="130">
        <v>147777</v>
      </c>
      <c r="T8" s="130">
        <v>137651</v>
      </c>
      <c r="U8" s="130">
        <v>133124</v>
      </c>
      <c r="V8" s="130">
        <v>139893</v>
      </c>
      <c r="W8" s="130">
        <v>208886</v>
      </c>
    </row>
    <row r="9" spans="1:23" x14ac:dyDescent="0.35">
      <c r="A9" t="s">
        <v>170</v>
      </c>
      <c r="B9" s="130">
        <v>3827</v>
      </c>
      <c r="C9" s="130">
        <v>2757</v>
      </c>
      <c r="D9" s="130">
        <v>4458</v>
      </c>
      <c r="E9" s="130">
        <v>3463</v>
      </c>
      <c r="F9" s="130">
        <v>4153</v>
      </c>
      <c r="G9" s="130">
        <v>3767</v>
      </c>
      <c r="H9" s="130">
        <v>2326</v>
      </c>
      <c r="I9" s="130">
        <v>2071</v>
      </c>
      <c r="J9" s="130">
        <v>2485</v>
      </c>
      <c r="K9" s="130">
        <v>2129</v>
      </c>
      <c r="L9" s="130">
        <v>4638</v>
      </c>
      <c r="M9" s="130">
        <v>8274</v>
      </c>
      <c r="N9" s="130">
        <v>7785</v>
      </c>
      <c r="O9" s="130">
        <v>8474</v>
      </c>
      <c r="P9" s="130">
        <v>6566</v>
      </c>
      <c r="Q9" s="130">
        <v>7530</v>
      </c>
      <c r="R9" s="130">
        <v>12437</v>
      </c>
      <c r="S9" s="130">
        <v>11196</v>
      </c>
      <c r="T9" s="130">
        <v>13469</v>
      </c>
      <c r="U9" s="130">
        <v>16922</v>
      </c>
      <c r="V9" s="130">
        <v>15179</v>
      </c>
      <c r="W9" s="130">
        <v>6517</v>
      </c>
    </row>
    <row r="10" spans="1:23" x14ac:dyDescent="0.35">
      <c r="A10" t="s">
        <v>1354</v>
      </c>
    </row>
    <row r="11" spans="1:23" x14ac:dyDescent="0.35">
      <c r="A11" t="s">
        <v>1355</v>
      </c>
      <c r="B11" s="130">
        <v>77519</v>
      </c>
      <c r="C11" s="130">
        <v>70033</v>
      </c>
      <c r="D11" s="130">
        <v>68987</v>
      </c>
      <c r="E11" s="130">
        <v>77875</v>
      </c>
      <c r="F11" s="130">
        <v>97976</v>
      </c>
      <c r="G11" s="130">
        <v>85971</v>
      </c>
      <c r="H11" s="130">
        <v>100240</v>
      </c>
      <c r="I11" s="130">
        <v>128143</v>
      </c>
      <c r="J11" s="130">
        <v>148366</v>
      </c>
      <c r="K11" s="130">
        <v>213112</v>
      </c>
      <c r="L11" s="130">
        <v>271765</v>
      </c>
      <c r="M11" s="130">
        <v>273680</v>
      </c>
      <c r="N11" s="130">
        <v>315039</v>
      </c>
      <c r="O11" s="130">
        <v>299161</v>
      </c>
      <c r="P11" s="130">
        <v>258807</v>
      </c>
      <c r="Q11" s="130">
        <v>267870</v>
      </c>
      <c r="R11" s="130">
        <v>292408</v>
      </c>
      <c r="S11" s="130">
        <v>293849</v>
      </c>
      <c r="T11" s="130">
        <v>284270</v>
      </c>
      <c r="U11" s="130">
        <v>322458</v>
      </c>
      <c r="V11" s="130">
        <v>337137</v>
      </c>
      <c r="W11" s="130">
        <v>366931</v>
      </c>
    </row>
    <row r="12" spans="1:23" x14ac:dyDescent="0.35">
      <c r="A12" t="s">
        <v>1345</v>
      </c>
      <c r="B12" s="130">
        <v>43477</v>
      </c>
      <c r="C12" s="130">
        <v>46955</v>
      </c>
      <c r="D12" s="130">
        <v>70866</v>
      </c>
      <c r="E12" s="130">
        <v>80592</v>
      </c>
      <c r="F12" s="130">
        <v>87244</v>
      </c>
      <c r="G12" s="130">
        <v>78376</v>
      </c>
      <c r="H12" s="130">
        <v>93808</v>
      </c>
      <c r="I12" s="130">
        <v>90282</v>
      </c>
      <c r="J12" s="130">
        <v>80232</v>
      </c>
      <c r="K12" s="130">
        <v>86672</v>
      </c>
      <c r="L12" s="130">
        <v>87275</v>
      </c>
      <c r="M12" s="130">
        <v>80063</v>
      </c>
      <c r="N12" s="130">
        <v>91010</v>
      </c>
      <c r="O12" s="130">
        <v>75439</v>
      </c>
      <c r="P12" s="130">
        <v>84617</v>
      </c>
      <c r="Q12" s="130">
        <v>89629</v>
      </c>
      <c r="R12" s="130">
        <v>86891</v>
      </c>
      <c r="S12" s="130">
        <v>95851</v>
      </c>
      <c r="T12" s="130">
        <v>95754</v>
      </c>
      <c r="U12" s="130">
        <v>90972</v>
      </c>
      <c r="V12" s="130">
        <v>81868</v>
      </c>
      <c r="W12" s="130">
        <v>90586</v>
      </c>
    </row>
    <row r="13" spans="1:23" x14ac:dyDescent="0.35">
      <c r="A13" t="s">
        <v>1356</v>
      </c>
      <c r="B13" s="130">
        <v>22410</v>
      </c>
      <c r="C13" s="130">
        <v>35366</v>
      </c>
      <c r="D13" s="130">
        <v>42510</v>
      </c>
      <c r="E13" s="130">
        <v>45112</v>
      </c>
      <c r="F13" s="130">
        <v>36855</v>
      </c>
      <c r="G13" s="130">
        <v>37222</v>
      </c>
      <c r="H13" s="130">
        <v>41987</v>
      </c>
      <c r="I13" s="130">
        <v>42601</v>
      </c>
      <c r="J13" s="130">
        <v>49781</v>
      </c>
      <c r="K13" s="130">
        <v>44147</v>
      </c>
      <c r="L13" s="130">
        <v>52382</v>
      </c>
      <c r="M13" s="130">
        <v>63025</v>
      </c>
      <c r="N13" s="130">
        <v>62410</v>
      </c>
      <c r="O13" s="130">
        <v>83122</v>
      </c>
      <c r="P13" s="130">
        <v>71129</v>
      </c>
      <c r="Q13" s="130">
        <v>80322</v>
      </c>
      <c r="R13" s="130">
        <v>88937</v>
      </c>
      <c r="S13" s="130">
        <v>100505</v>
      </c>
      <c r="T13" s="130">
        <v>127721</v>
      </c>
      <c r="U13" s="130">
        <v>190392</v>
      </c>
      <c r="V13" s="130">
        <v>271936</v>
      </c>
      <c r="W13" s="130">
        <v>282521</v>
      </c>
    </row>
    <row r="14" spans="1:23" x14ac:dyDescent="0.35">
      <c r="A14" t="s">
        <v>1357</v>
      </c>
      <c r="B14">
        <v>994</v>
      </c>
      <c r="C14">
        <v>792</v>
      </c>
      <c r="D14">
        <v>791</v>
      </c>
      <c r="E14">
        <v>975</v>
      </c>
      <c r="F14">
        <v>975</v>
      </c>
      <c r="G14" s="130">
        <v>1125</v>
      </c>
      <c r="H14" s="130">
        <v>1453</v>
      </c>
      <c r="I14" s="130">
        <v>1438</v>
      </c>
      <c r="J14" s="130">
        <v>1613</v>
      </c>
      <c r="K14" s="130">
        <v>1587</v>
      </c>
      <c r="L14" s="130">
        <v>2353</v>
      </c>
      <c r="M14" s="130">
        <v>5711</v>
      </c>
      <c r="N14" s="130">
        <v>5406</v>
      </c>
      <c r="O14" s="130">
        <v>4083</v>
      </c>
      <c r="P14" s="130">
        <v>3253</v>
      </c>
      <c r="Q14" s="130">
        <v>2849</v>
      </c>
      <c r="R14" s="130">
        <v>3192</v>
      </c>
      <c r="S14" s="130">
        <v>3825</v>
      </c>
      <c r="T14" s="130">
        <v>4168</v>
      </c>
      <c r="U14" s="130">
        <v>5132</v>
      </c>
      <c r="V14" s="130">
        <v>5802</v>
      </c>
      <c r="W14" s="130">
        <v>5173</v>
      </c>
    </row>
    <row r="15" spans="1:23" x14ac:dyDescent="0.35">
      <c r="A15" t="s">
        <v>823</v>
      </c>
      <c r="B15" s="130">
        <v>10698</v>
      </c>
      <c r="C15" s="130">
        <v>4926</v>
      </c>
      <c r="D15" s="130">
        <v>3222</v>
      </c>
      <c r="E15" s="130">
        <v>4376</v>
      </c>
      <c r="F15" s="130">
        <v>8713</v>
      </c>
      <c r="G15" s="130">
        <v>8180</v>
      </c>
      <c r="H15" s="130">
        <v>26373</v>
      </c>
      <c r="I15" s="130">
        <v>15998</v>
      </c>
      <c r="J15" s="130">
        <v>11873</v>
      </c>
      <c r="K15" s="130">
        <v>25207</v>
      </c>
      <c r="L15" s="130">
        <v>42624</v>
      </c>
      <c r="M15" s="130">
        <v>22684</v>
      </c>
      <c r="N15" s="130">
        <v>39627</v>
      </c>
      <c r="O15" s="130">
        <v>51169</v>
      </c>
      <c r="P15" s="130">
        <v>29426</v>
      </c>
      <c r="Q15" s="130">
        <v>52424</v>
      </c>
      <c r="R15" s="130">
        <v>38875</v>
      </c>
      <c r="S15" s="130">
        <v>58853</v>
      </c>
      <c r="T15" s="130">
        <v>22754</v>
      </c>
      <c r="U15" s="130">
        <v>78063</v>
      </c>
      <c r="V15" s="130">
        <v>36468</v>
      </c>
      <c r="W15" s="130">
        <v>32509</v>
      </c>
    </row>
    <row r="16" spans="1:23" x14ac:dyDescent="0.35">
      <c r="A16" t="s">
        <v>1358</v>
      </c>
      <c r="B16" s="130">
        <v>1170</v>
      </c>
      <c r="C16" s="130">
        <v>1473</v>
      </c>
      <c r="D16" s="130">
        <v>1696</v>
      </c>
      <c r="E16" s="130">
        <v>1567</v>
      </c>
      <c r="F16" s="130">
        <v>1252</v>
      </c>
      <c r="G16" s="130">
        <v>1246</v>
      </c>
      <c r="H16" s="130">
        <v>1518</v>
      </c>
      <c r="I16" s="130">
        <v>3096</v>
      </c>
      <c r="J16" s="130">
        <v>1961</v>
      </c>
      <c r="K16" s="130">
        <v>2154</v>
      </c>
      <c r="L16" s="130">
        <v>3033</v>
      </c>
      <c r="M16" s="130">
        <v>2880</v>
      </c>
      <c r="N16" s="130">
        <v>6027</v>
      </c>
      <c r="O16" s="130">
        <v>5097</v>
      </c>
      <c r="P16" s="130">
        <v>8537</v>
      </c>
      <c r="Q16" s="130">
        <v>8130</v>
      </c>
      <c r="R16" s="130">
        <v>6982</v>
      </c>
      <c r="S16" s="130">
        <v>7318</v>
      </c>
      <c r="T16" s="130">
        <v>8062</v>
      </c>
      <c r="U16" s="130">
        <v>4216</v>
      </c>
      <c r="V16" s="130">
        <v>4838</v>
      </c>
      <c r="W16" s="130">
        <v>4376</v>
      </c>
    </row>
    <row r="17" spans="1:23" x14ac:dyDescent="0.35">
      <c r="A17" t="s">
        <v>1359</v>
      </c>
      <c r="B17" s="130">
        <v>13277</v>
      </c>
      <c r="C17" s="130">
        <v>8608</v>
      </c>
      <c r="D17" s="130">
        <v>7482</v>
      </c>
      <c r="E17" s="130">
        <v>10146</v>
      </c>
      <c r="F17" s="130">
        <v>25437</v>
      </c>
      <c r="G17" s="130">
        <v>12825</v>
      </c>
      <c r="H17" s="130">
        <v>14641</v>
      </c>
      <c r="I17" s="130">
        <v>13996</v>
      </c>
      <c r="J17" s="130">
        <v>16294</v>
      </c>
      <c r="K17" s="130">
        <v>15762</v>
      </c>
      <c r="L17" s="130">
        <v>20675</v>
      </c>
      <c r="M17" s="130">
        <v>17231</v>
      </c>
      <c r="N17" s="130">
        <v>9710</v>
      </c>
      <c r="O17" s="130">
        <v>4125</v>
      </c>
      <c r="P17" s="130">
        <v>38156</v>
      </c>
      <c r="Q17" s="130">
        <v>3797</v>
      </c>
      <c r="R17">
        <v>406</v>
      </c>
      <c r="S17">
        <v>541</v>
      </c>
      <c r="T17" s="130">
        <v>1303</v>
      </c>
      <c r="U17" s="130">
        <v>1759</v>
      </c>
      <c r="V17" s="130">
        <v>2335</v>
      </c>
      <c r="W17" s="130">
        <v>1748</v>
      </c>
    </row>
    <row r="18" spans="1:23" x14ac:dyDescent="0.35">
      <c r="A18" t="s">
        <v>1360</v>
      </c>
      <c r="B18" s="130">
        <v>106031</v>
      </c>
      <c r="C18" s="130">
        <v>111724</v>
      </c>
      <c r="D18" s="130">
        <v>129862</v>
      </c>
      <c r="E18" s="130">
        <v>134741</v>
      </c>
      <c r="F18" s="130">
        <v>127900</v>
      </c>
      <c r="G18" s="130">
        <v>167339</v>
      </c>
      <c r="H18" s="130">
        <v>177005</v>
      </c>
      <c r="I18" s="130">
        <v>185691</v>
      </c>
      <c r="J18" s="130">
        <v>190977</v>
      </c>
      <c r="K18" s="130">
        <v>193867</v>
      </c>
      <c r="L18" s="130">
        <v>206394</v>
      </c>
      <c r="M18" s="130">
        <v>218698</v>
      </c>
      <c r="N18" s="130">
        <v>219571</v>
      </c>
      <c r="O18" s="130">
        <v>227084</v>
      </c>
      <c r="P18" s="130">
        <v>226984</v>
      </c>
      <c r="Q18" s="130">
        <v>229712</v>
      </c>
      <c r="R18" s="130">
        <v>236786</v>
      </c>
      <c r="S18" s="130">
        <v>247792</v>
      </c>
      <c r="T18" s="130">
        <v>259618</v>
      </c>
      <c r="U18" s="130">
        <v>270459</v>
      </c>
      <c r="V18" s="130">
        <v>270589</v>
      </c>
      <c r="W18" s="130">
        <v>295412</v>
      </c>
    </row>
    <row r="19" spans="1:23" x14ac:dyDescent="0.35">
      <c r="A19" t="s">
        <v>1361</v>
      </c>
      <c r="B19" s="130">
        <v>18446</v>
      </c>
      <c r="C19" s="130">
        <v>18943</v>
      </c>
      <c r="D19" s="130">
        <v>20848</v>
      </c>
      <c r="E19" s="130">
        <v>27866</v>
      </c>
      <c r="F19" s="130">
        <v>33881</v>
      </c>
      <c r="G19" s="130">
        <v>33640</v>
      </c>
      <c r="H19" s="130">
        <v>30801</v>
      </c>
      <c r="I19" s="130">
        <v>34497</v>
      </c>
      <c r="J19" s="130">
        <v>44307</v>
      </c>
      <c r="K19" s="130">
        <v>30313</v>
      </c>
      <c r="L19" s="130">
        <v>35173</v>
      </c>
      <c r="M19" s="130">
        <v>27760</v>
      </c>
      <c r="N19" s="130">
        <v>22849</v>
      </c>
      <c r="O19" s="130">
        <v>23582</v>
      </c>
      <c r="P19" s="130">
        <v>25878</v>
      </c>
      <c r="Q19" s="130">
        <v>23614</v>
      </c>
      <c r="R19" s="130">
        <v>21592</v>
      </c>
      <c r="S19" s="130">
        <v>24047</v>
      </c>
      <c r="T19" s="130">
        <v>25642</v>
      </c>
      <c r="U19" s="130">
        <v>24785</v>
      </c>
      <c r="V19" s="130">
        <v>18383</v>
      </c>
      <c r="W19" s="130">
        <v>25387</v>
      </c>
    </row>
    <row r="20" spans="1:23" x14ac:dyDescent="0.35">
      <c r="A20" t="s">
        <v>1362</v>
      </c>
      <c r="B20" s="130">
        <v>17863</v>
      </c>
      <c r="C20" s="130">
        <v>20453</v>
      </c>
      <c r="D20" s="130">
        <v>13180</v>
      </c>
      <c r="E20" s="130">
        <v>16964</v>
      </c>
      <c r="F20" s="130">
        <v>15097</v>
      </c>
      <c r="G20" s="130">
        <v>15129</v>
      </c>
      <c r="H20" s="130">
        <v>19097</v>
      </c>
      <c r="I20" s="130">
        <v>21737</v>
      </c>
      <c r="J20" s="130">
        <v>17646</v>
      </c>
      <c r="K20" s="130">
        <v>16381</v>
      </c>
      <c r="L20" s="130">
        <v>23590</v>
      </c>
      <c r="M20" s="130">
        <v>27701</v>
      </c>
      <c r="N20" s="130">
        <v>35070</v>
      </c>
      <c r="O20" s="130">
        <v>34589</v>
      </c>
      <c r="P20" s="130">
        <v>67426</v>
      </c>
      <c r="Q20" s="130">
        <v>73276</v>
      </c>
      <c r="R20" s="130">
        <v>84050</v>
      </c>
      <c r="S20" s="130">
        <v>82803</v>
      </c>
      <c r="T20" s="130">
        <v>84737</v>
      </c>
      <c r="U20" s="130">
        <v>91539</v>
      </c>
      <c r="V20" s="130">
        <v>96562</v>
      </c>
      <c r="W20" s="130">
        <v>99623</v>
      </c>
    </row>
    <row r="21" spans="1:23" x14ac:dyDescent="0.35">
      <c r="A21" t="s">
        <v>772</v>
      </c>
      <c r="B21">
        <v>574</v>
      </c>
      <c r="C21">
        <v>409</v>
      </c>
      <c r="D21" s="130">
        <v>2513</v>
      </c>
      <c r="E21" s="130">
        <v>17794</v>
      </c>
      <c r="F21" s="130">
        <v>9192</v>
      </c>
      <c r="G21" s="130">
        <v>13096</v>
      </c>
      <c r="H21" s="130">
        <v>4334</v>
      </c>
      <c r="I21" s="130">
        <v>7167</v>
      </c>
      <c r="J21" s="130">
        <v>2800</v>
      </c>
      <c r="K21" s="130">
        <v>5834</v>
      </c>
      <c r="L21" s="130">
        <v>15161</v>
      </c>
      <c r="M21" s="130">
        <v>20232</v>
      </c>
      <c r="N21" s="130">
        <v>15878</v>
      </c>
      <c r="O21" s="130">
        <v>10337</v>
      </c>
      <c r="P21" s="130">
        <v>15982</v>
      </c>
      <c r="Q21" s="130">
        <v>34729</v>
      </c>
      <c r="R21" s="130">
        <v>57576</v>
      </c>
      <c r="S21" s="130">
        <v>58886</v>
      </c>
      <c r="T21" s="130">
        <v>34952</v>
      </c>
      <c r="U21" s="130">
        <v>20368</v>
      </c>
      <c r="V21" s="130">
        <v>26984</v>
      </c>
      <c r="W21" s="130">
        <v>29328</v>
      </c>
    </row>
    <row r="22" spans="1:23" x14ac:dyDescent="0.35">
      <c r="A22" t="s">
        <v>1363</v>
      </c>
      <c r="B22" s="130">
        <v>7559</v>
      </c>
      <c r="C22" s="130">
        <v>12277</v>
      </c>
      <c r="D22" s="130">
        <v>9256</v>
      </c>
      <c r="E22" s="130">
        <v>10419</v>
      </c>
      <c r="F22" s="130">
        <v>13506</v>
      </c>
      <c r="G22" s="130">
        <v>8945</v>
      </c>
      <c r="H22" s="130">
        <v>24652</v>
      </c>
      <c r="I22" s="130">
        <v>33458</v>
      </c>
      <c r="J22" s="130">
        <v>7522</v>
      </c>
      <c r="K22" s="130">
        <v>5722</v>
      </c>
      <c r="L22" s="130">
        <v>7567</v>
      </c>
      <c r="M22" s="130">
        <v>9659</v>
      </c>
      <c r="N22" s="130">
        <v>14973</v>
      </c>
      <c r="O22" s="130">
        <v>12045</v>
      </c>
      <c r="P22" s="130">
        <v>14728</v>
      </c>
      <c r="Q22" s="130">
        <v>10205</v>
      </c>
      <c r="R22" s="130">
        <v>13216</v>
      </c>
      <c r="S22" s="130">
        <v>9792</v>
      </c>
      <c r="T22" s="130">
        <v>8918</v>
      </c>
      <c r="U22" s="130">
        <v>10887</v>
      </c>
      <c r="V22" s="130">
        <v>12816</v>
      </c>
      <c r="W22" s="130">
        <v>11312</v>
      </c>
    </row>
    <row r="23" spans="1:23" x14ac:dyDescent="0.35">
      <c r="A23" t="s">
        <v>1364</v>
      </c>
      <c r="B23" s="130">
        <v>111949</v>
      </c>
      <c r="C23" s="130">
        <v>129762</v>
      </c>
      <c r="D23" s="130">
        <v>149614</v>
      </c>
      <c r="E23" s="130">
        <v>102353</v>
      </c>
      <c r="F23" s="130">
        <v>137815</v>
      </c>
      <c r="G23" s="130">
        <v>145244</v>
      </c>
      <c r="H23" s="130">
        <v>174955</v>
      </c>
      <c r="I23" s="130">
        <v>103487</v>
      </c>
      <c r="J23" s="130">
        <v>182085</v>
      </c>
      <c r="K23" s="130">
        <v>184291</v>
      </c>
      <c r="L23" s="130">
        <v>180433</v>
      </c>
      <c r="M23" s="130">
        <v>131003</v>
      </c>
      <c r="N23" s="130">
        <v>141065</v>
      </c>
      <c r="O23" s="130">
        <v>129996</v>
      </c>
      <c r="P23" s="130">
        <v>132564</v>
      </c>
      <c r="Q23" s="130">
        <v>106939</v>
      </c>
      <c r="R23" s="130">
        <v>159764</v>
      </c>
      <c r="S23" s="130">
        <v>136385</v>
      </c>
      <c r="T23" s="130">
        <v>113948</v>
      </c>
      <c r="U23" s="130">
        <v>100574</v>
      </c>
      <c r="V23" s="130">
        <v>149626</v>
      </c>
      <c r="W23" s="130">
        <v>133929</v>
      </c>
    </row>
    <row r="24" spans="1:23" x14ac:dyDescent="0.35">
      <c r="A24" t="s">
        <v>1365</v>
      </c>
      <c r="B24" s="130">
        <v>95779</v>
      </c>
      <c r="C24" s="130">
        <v>71749</v>
      </c>
      <c r="D24" s="130">
        <v>83530</v>
      </c>
      <c r="E24" s="130">
        <v>66876</v>
      </c>
      <c r="F24" s="130">
        <v>101817</v>
      </c>
      <c r="G24" s="130">
        <v>141913</v>
      </c>
      <c r="H24" s="130">
        <v>141540</v>
      </c>
      <c r="I24" s="130">
        <v>131237</v>
      </c>
      <c r="J24" s="130">
        <v>132437</v>
      </c>
      <c r="K24" s="130">
        <v>124227</v>
      </c>
      <c r="L24" s="130">
        <v>107576</v>
      </c>
      <c r="M24" s="130">
        <v>99917</v>
      </c>
      <c r="N24" s="130">
        <v>95215</v>
      </c>
      <c r="O24" s="130">
        <v>100359</v>
      </c>
      <c r="P24" s="130">
        <v>125855</v>
      </c>
      <c r="Q24" s="130">
        <v>124998</v>
      </c>
      <c r="R24" s="130">
        <v>131598</v>
      </c>
      <c r="S24" s="130">
        <v>144746</v>
      </c>
      <c r="T24" s="130">
        <v>142168</v>
      </c>
      <c r="U24" s="130">
        <v>150415</v>
      </c>
      <c r="V24" s="130">
        <v>147786</v>
      </c>
      <c r="W24" s="130">
        <v>186131</v>
      </c>
    </row>
    <row r="25" spans="1:23" x14ac:dyDescent="0.35">
      <c r="A25" t="s">
        <v>70</v>
      </c>
      <c r="B25" s="130">
        <v>40775</v>
      </c>
      <c r="C25" s="130">
        <v>47229</v>
      </c>
      <c r="D25" s="130">
        <v>56732</v>
      </c>
      <c r="E25" s="130">
        <v>60482</v>
      </c>
      <c r="F25" s="130">
        <v>59363</v>
      </c>
      <c r="G25" s="130">
        <v>67072</v>
      </c>
      <c r="H25" s="130">
        <v>72297</v>
      </c>
      <c r="I25" s="130">
        <v>68281</v>
      </c>
      <c r="J25" s="130">
        <v>67637</v>
      </c>
      <c r="K25" s="130">
        <v>67945</v>
      </c>
      <c r="L25" s="130">
        <v>71877</v>
      </c>
      <c r="M25" s="130">
        <v>68483</v>
      </c>
      <c r="N25" s="130">
        <v>77000</v>
      </c>
      <c r="O25" s="130">
        <v>75687</v>
      </c>
      <c r="P25" s="130">
        <v>73429</v>
      </c>
      <c r="Q25" s="130">
        <v>65905</v>
      </c>
      <c r="R25" s="130">
        <v>76658</v>
      </c>
      <c r="S25" s="130">
        <v>51852</v>
      </c>
      <c r="T25" s="130">
        <v>47582</v>
      </c>
      <c r="U25" s="130">
        <v>54216</v>
      </c>
      <c r="V25" s="130">
        <v>56224</v>
      </c>
      <c r="W25" s="130">
        <v>58216</v>
      </c>
    </row>
    <row r="26" spans="1:23" x14ac:dyDescent="0.35">
      <c r="B26" s="130"/>
      <c r="C26" s="130"/>
      <c r="D26" s="130"/>
      <c r="E26" s="130"/>
      <c r="F26" s="130"/>
      <c r="G26" s="130"/>
      <c r="H26" s="130"/>
      <c r="I26" s="130"/>
      <c r="J26" s="130"/>
      <c r="K26" s="130"/>
      <c r="L26" s="130"/>
      <c r="M26" s="130"/>
      <c r="N26" s="130"/>
      <c r="O26" s="130"/>
      <c r="P26" s="130"/>
      <c r="Q26" s="130"/>
      <c r="R26" s="130"/>
      <c r="S26" s="130"/>
      <c r="T26" s="130"/>
      <c r="U26" s="130"/>
      <c r="V26" s="130"/>
      <c r="W26" s="130"/>
    </row>
    <row r="27" spans="1:23" x14ac:dyDescent="0.35">
      <c r="A27" t="s">
        <v>387</v>
      </c>
      <c r="B27" s="130">
        <v>1453752</v>
      </c>
      <c r="C27" s="130">
        <v>1599897</v>
      </c>
      <c r="D27" s="130">
        <v>908177</v>
      </c>
      <c r="E27" s="130">
        <v>1395536</v>
      </c>
      <c r="F27" s="130">
        <v>1025988</v>
      </c>
      <c r="G27" s="130">
        <v>965335</v>
      </c>
      <c r="H27" s="130">
        <v>950439</v>
      </c>
      <c r="I27" s="130">
        <v>887213</v>
      </c>
      <c r="J27" s="130">
        <v>1006290</v>
      </c>
      <c r="K27" s="130">
        <v>896027</v>
      </c>
      <c r="L27" s="130">
        <v>991387</v>
      </c>
      <c r="M27" s="130">
        <v>881744</v>
      </c>
      <c r="N27" s="130">
        <v>1085504</v>
      </c>
      <c r="O27" s="130">
        <v>817608</v>
      </c>
      <c r="P27" s="130">
        <v>1709331</v>
      </c>
      <c r="Q27" s="130">
        <v>1983305</v>
      </c>
      <c r="R27" s="130">
        <v>1762487</v>
      </c>
      <c r="S27" s="130">
        <v>1432660</v>
      </c>
      <c r="T27" s="130">
        <v>954729</v>
      </c>
      <c r="U27" s="130">
        <v>1083229</v>
      </c>
      <c r="V27" s="130">
        <v>1778547</v>
      </c>
      <c r="W27" s="130">
        <v>1242018</v>
      </c>
    </row>
    <row r="28" spans="1:23" x14ac:dyDescent="0.35">
      <c r="B28" s="130"/>
      <c r="C28" s="130"/>
      <c r="D28" s="130"/>
      <c r="E28" s="130"/>
      <c r="F28" s="130"/>
      <c r="G28" s="130"/>
      <c r="H28" s="130"/>
      <c r="I28" s="130"/>
      <c r="J28" s="130"/>
      <c r="K28" s="130"/>
      <c r="L28" s="130"/>
      <c r="M28" s="130"/>
      <c r="N28" s="130"/>
      <c r="O28" s="130"/>
      <c r="P28" s="130"/>
      <c r="Q28" s="130"/>
      <c r="R28" s="130"/>
      <c r="S28" s="130"/>
      <c r="T28" s="130"/>
      <c r="U28" s="130"/>
      <c r="V28" s="130"/>
      <c r="W28" s="130"/>
    </row>
    <row r="29" spans="1:23" x14ac:dyDescent="0.35">
      <c r="B29" s="130"/>
      <c r="C29" s="130"/>
      <c r="D29" s="130"/>
      <c r="E29" s="130"/>
      <c r="F29" s="130"/>
      <c r="G29" s="130"/>
      <c r="H29" s="130"/>
      <c r="I29" s="130"/>
      <c r="J29" s="130"/>
      <c r="K29" s="130"/>
      <c r="L29" s="130"/>
      <c r="M29" s="130"/>
      <c r="N29" s="130"/>
      <c r="O29" s="130"/>
      <c r="P29" s="130"/>
      <c r="Q29" s="130"/>
      <c r="R29" s="130"/>
      <c r="S29" s="130"/>
      <c r="T29" s="130"/>
      <c r="U29" s="130"/>
      <c r="V29" s="130"/>
      <c r="W29" s="130"/>
    </row>
    <row r="30" spans="1:23" x14ac:dyDescent="0.35">
      <c r="A30" s="131" t="s">
        <v>1366</v>
      </c>
      <c r="B30">
        <v>2000</v>
      </c>
      <c r="C30">
        <v>2001</v>
      </c>
      <c r="D30">
        <v>2002</v>
      </c>
      <c r="E30">
        <v>2003</v>
      </c>
      <c r="F30">
        <v>2004</v>
      </c>
      <c r="G30">
        <v>2005</v>
      </c>
      <c r="H30">
        <v>2006</v>
      </c>
      <c r="I30">
        <v>2007</v>
      </c>
      <c r="J30">
        <v>2008</v>
      </c>
      <c r="K30">
        <v>2009</v>
      </c>
      <c r="L30">
        <v>2010</v>
      </c>
      <c r="M30">
        <v>2011</v>
      </c>
      <c r="N30">
        <v>2012</v>
      </c>
      <c r="O30">
        <v>2013</v>
      </c>
      <c r="P30">
        <v>2014</v>
      </c>
      <c r="Q30">
        <v>2015</v>
      </c>
      <c r="R30">
        <v>2016</v>
      </c>
      <c r="S30">
        <v>2017</v>
      </c>
      <c r="T30">
        <v>2018</v>
      </c>
      <c r="U30">
        <v>2019</v>
      </c>
      <c r="V30">
        <v>2020</v>
      </c>
      <c r="W30">
        <v>2021</v>
      </c>
    </row>
    <row r="31" spans="1:23" x14ac:dyDescent="0.35">
      <c r="A31" t="s">
        <v>1349</v>
      </c>
      <c r="B31" s="130">
        <v>331793</v>
      </c>
      <c r="C31" s="130">
        <v>402752</v>
      </c>
      <c r="D31" s="130">
        <v>465320</v>
      </c>
      <c r="E31" s="130">
        <v>593035</v>
      </c>
      <c r="F31" s="130">
        <v>639636</v>
      </c>
      <c r="G31" s="130">
        <v>655586</v>
      </c>
      <c r="H31" s="130">
        <v>654062</v>
      </c>
      <c r="I31" s="130">
        <v>857823</v>
      </c>
      <c r="J31" s="130">
        <v>986383</v>
      </c>
      <c r="K31" s="130">
        <v>788528</v>
      </c>
      <c r="L31" s="130">
        <v>803084</v>
      </c>
      <c r="M31" s="130">
        <v>859274</v>
      </c>
      <c r="N31" s="130">
        <v>869117</v>
      </c>
      <c r="O31" s="130">
        <v>881723</v>
      </c>
      <c r="P31" s="130">
        <v>847803</v>
      </c>
      <c r="Q31" s="130">
        <v>773789</v>
      </c>
      <c r="R31" s="130">
        <v>746070</v>
      </c>
      <c r="S31" s="130">
        <v>740727</v>
      </c>
      <c r="T31" s="130">
        <v>736315</v>
      </c>
      <c r="U31" s="130">
        <v>670206</v>
      </c>
      <c r="V31" s="130">
        <v>566828</v>
      </c>
      <c r="W31" s="130">
        <v>660210</v>
      </c>
    </row>
    <row r="32" spans="1:23" x14ac:dyDescent="0.35">
      <c r="A32" t="s">
        <v>1350</v>
      </c>
      <c r="B32" s="130">
        <v>15489</v>
      </c>
      <c r="C32" s="130">
        <v>13643</v>
      </c>
      <c r="D32" s="130">
        <v>16043</v>
      </c>
      <c r="E32" s="130">
        <v>17032</v>
      </c>
      <c r="F32" s="130">
        <v>44583</v>
      </c>
      <c r="G32" s="130">
        <v>200195</v>
      </c>
      <c r="H32" s="130">
        <v>182012</v>
      </c>
      <c r="I32" s="130">
        <v>166235</v>
      </c>
      <c r="J32" s="130">
        <v>226988</v>
      </c>
      <c r="K32" s="130">
        <v>176835</v>
      </c>
      <c r="L32" s="130">
        <v>193993</v>
      </c>
      <c r="M32" s="130">
        <v>266591</v>
      </c>
      <c r="N32" s="130">
        <v>241053</v>
      </c>
      <c r="O32" s="130">
        <v>289697</v>
      </c>
      <c r="P32" s="130">
        <v>346626</v>
      </c>
      <c r="Q32" s="130">
        <v>250512</v>
      </c>
      <c r="R32" s="130">
        <v>246050</v>
      </c>
      <c r="S32" s="130">
        <v>307735</v>
      </c>
      <c r="T32" s="130">
        <v>314962</v>
      </c>
      <c r="U32" s="130">
        <v>285375</v>
      </c>
      <c r="V32" s="130">
        <v>334646</v>
      </c>
      <c r="W32" s="130">
        <v>379380</v>
      </c>
    </row>
    <row r="33" spans="1:23" x14ac:dyDescent="0.35">
      <c r="A33" t="s">
        <v>1351</v>
      </c>
      <c r="B33" s="130">
        <v>18265</v>
      </c>
      <c r="C33" s="130">
        <v>18392</v>
      </c>
      <c r="D33" s="130">
        <v>23969</v>
      </c>
      <c r="E33" s="130">
        <v>31862</v>
      </c>
      <c r="F33" s="130">
        <v>43016</v>
      </c>
      <c r="G33" s="130">
        <v>43706</v>
      </c>
      <c r="H33" s="130">
        <v>44079</v>
      </c>
      <c r="I33" s="130">
        <v>66880</v>
      </c>
      <c r="J33" s="130">
        <v>98754</v>
      </c>
      <c r="K33" s="130">
        <v>76727</v>
      </c>
      <c r="L33" s="130">
        <v>71996</v>
      </c>
      <c r="M33" s="130">
        <v>80041</v>
      </c>
      <c r="N33" s="130">
        <v>60158</v>
      </c>
      <c r="O33" s="130">
        <v>49823</v>
      </c>
      <c r="P33" s="130">
        <v>51051</v>
      </c>
      <c r="Q33" s="130">
        <v>46651</v>
      </c>
      <c r="R33" s="130">
        <v>42087</v>
      </c>
      <c r="S33" s="130">
        <v>49150</v>
      </c>
      <c r="T33" s="130">
        <v>47676</v>
      </c>
      <c r="U33" s="130">
        <v>43656</v>
      </c>
      <c r="V33" s="130">
        <v>42563</v>
      </c>
      <c r="W33" s="130">
        <v>56419</v>
      </c>
    </row>
    <row r="34" spans="1:23" x14ac:dyDescent="0.35">
      <c r="A34" t="s">
        <v>1367</v>
      </c>
      <c r="B34" s="130">
        <v>374925</v>
      </c>
      <c r="C34" s="130">
        <v>418218</v>
      </c>
      <c r="D34" s="130">
        <v>380863</v>
      </c>
      <c r="E34" s="130">
        <v>541350</v>
      </c>
      <c r="F34" s="130">
        <v>581191</v>
      </c>
      <c r="G34" s="130">
        <v>594756</v>
      </c>
      <c r="H34" s="130">
        <v>646284</v>
      </c>
      <c r="I34" s="130">
        <v>863377</v>
      </c>
      <c r="J34" s="130">
        <v>1084104</v>
      </c>
      <c r="K34" s="130">
        <v>803528</v>
      </c>
      <c r="L34" s="130">
        <v>871741</v>
      </c>
      <c r="M34" s="130">
        <v>1019563</v>
      </c>
      <c r="N34" s="130">
        <v>1084592</v>
      </c>
      <c r="O34" s="130">
        <v>1087762</v>
      </c>
      <c r="P34" s="130">
        <v>1212543</v>
      </c>
      <c r="Q34" s="130">
        <v>1072518</v>
      </c>
      <c r="R34" s="130">
        <v>1013828</v>
      </c>
      <c r="S34" s="130">
        <v>1011282</v>
      </c>
      <c r="T34" s="130">
        <v>951507</v>
      </c>
      <c r="U34" s="130">
        <v>980311</v>
      </c>
      <c r="V34" s="130">
        <v>1212167</v>
      </c>
      <c r="W34" s="130">
        <v>1215969</v>
      </c>
    </row>
    <row r="35" spans="1:23" x14ac:dyDescent="0.35">
      <c r="A35" t="s">
        <v>1353</v>
      </c>
      <c r="B35" s="130">
        <v>141631</v>
      </c>
      <c r="C35" s="130">
        <v>153941</v>
      </c>
      <c r="D35" s="130">
        <v>119075</v>
      </c>
      <c r="E35" s="130">
        <v>146475</v>
      </c>
      <c r="F35" s="130">
        <v>236031</v>
      </c>
      <c r="G35" s="130">
        <v>206192</v>
      </c>
      <c r="H35" s="130">
        <v>296162</v>
      </c>
      <c r="I35" s="130">
        <v>383901</v>
      </c>
      <c r="J35" s="130">
        <v>463287</v>
      </c>
      <c r="K35" s="130">
        <v>335032</v>
      </c>
      <c r="L35" s="130">
        <v>409482</v>
      </c>
      <c r="M35" s="130">
        <v>389275</v>
      </c>
      <c r="N35" s="130">
        <v>377974</v>
      </c>
      <c r="O35" s="130">
        <v>525460</v>
      </c>
      <c r="P35" s="130">
        <v>542252</v>
      </c>
      <c r="Q35" s="130">
        <v>349907</v>
      </c>
      <c r="R35" s="130">
        <v>296895</v>
      </c>
      <c r="S35" s="130">
        <v>345369</v>
      </c>
      <c r="T35" s="130">
        <v>314260</v>
      </c>
      <c r="U35" s="130">
        <v>309485</v>
      </c>
      <c r="V35" s="130">
        <v>353372</v>
      </c>
      <c r="W35" s="130">
        <v>439482</v>
      </c>
    </row>
    <row r="36" spans="1:23" x14ac:dyDescent="0.35">
      <c r="A36" t="s">
        <v>170</v>
      </c>
      <c r="B36" s="130">
        <v>6469</v>
      </c>
      <c r="C36" s="130">
        <v>3945</v>
      </c>
      <c r="D36" s="130">
        <v>8204</v>
      </c>
      <c r="E36" s="130">
        <v>9537</v>
      </c>
      <c r="F36" s="130">
        <v>9676</v>
      </c>
      <c r="G36" s="130">
        <v>8637</v>
      </c>
      <c r="H36" s="130">
        <v>8174</v>
      </c>
      <c r="I36" s="130">
        <v>9978</v>
      </c>
      <c r="J36" s="130">
        <v>12925</v>
      </c>
      <c r="K36" s="130">
        <v>10229</v>
      </c>
      <c r="L36" s="130">
        <v>17916</v>
      </c>
      <c r="M36" s="130">
        <v>29255</v>
      </c>
      <c r="N36" s="130">
        <v>31329</v>
      </c>
      <c r="O36" s="130">
        <v>30126</v>
      </c>
      <c r="P36" s="130">
        <v>24944</v>
      </c>
      <c r="Q36" s="130">
        <v>19467</v>
      </c>
      <c r="R36" s="130">
        <v>24321</v>
      </c>
      <c r="S36" s="130">
        <v>24868</v>
      </c>
      <c r="T36" s="130">
        <v>30004</v>
      </c>
      <c r="U36" s="130">
        <v>33762</v>
      </c>
      <c r="V36" s="130">
        <v>32963</v>
      </c>
      <c r="W36" s="130">
        <v>24338</v>
      </c>
    </row>
    <row r="37" spans="1:23" x14ac:dyDescent="0.35">
      <c r="A37" t="s">
        <v>1354</v>
      </c>
      <c r="B37" s="130">
        <v>95587</v>
      </c>
      <c r="C37" s="130">
        <v>75186</v>
      </c>
      <c r="D37" s="130">
        <v>83804</v>
      </c>
      <c r="E37" s="130">
        <v>84433</v>
      </c>
      <c r="F37" s="130">
        <v>152889</v>
      </c>
      <c r="G37" s="130">
        <v>328586</v>
      </c>
      <c r="H37" s="130">
        <v>293510</v>
      </c>
      <c r="I37" s="130">
        <v>309110</v>
      </c>
      <c r="J37" s="130">
        <v>432150</v>
      </c>
      <c r="K37" s="130">
        <v>331371</v>
      </c>
      <c r="L37" s="130">
        <v>339252</v>
      </c>
      <c r="M37" s="130">
        <v>443521</v>
      </c>
      <c r="N37" s="130">
        <v>414394</v>
      </c>
      <c r="O37" s="130">
        <v>478237</v>
      </c>
      <c r="P37" s="130">
        <v>592506</v>
      </c>
      <c r="Q37" s="130">
        <v>459417</v>
      </c>
      <c r="R37" s="130">
        <v>489303</v>
      </c>
      <c r="S37" s="130">
        <v>612264</v>
      </c>
      <c r="T37" s="130">
        <v>609377</v>
      </c>
      <c r="U37" s="130">
        <v>575545</v>
      </c>
      <c r="V37" s="130">
        <v>623943</v>
      </c>
      <c r="W37" s="130">
        <v>779696</v>
      </c>
    </row>
    <row r="38" spans="1:23" x14ac:dyDescent="0.35">
      <c r="A38" t="s">
        <v>1355</v>
      </c>
      <c r="B38" s="130">
        <v>26424</v>
      </c>
      <c r="C38" s="130">
        <v>24497</v>
      </c>
      <c r="D38" s="130">
        <v>26618</v>
      </c>
      <c r="E38" s="130">
        <v>34309</v>
      </c>
      <c r="F38" s="130">
        <v>41671</v>
      </c>
      <c r="G38" s="130">
        <v>39178</v>
      </c>
      <c r="H38" s="130">
        <v>46651</v>
      </c>
      <c r="I38" s="130">
        <v>73777</v>
      </c>
      <c r="J38" s="130">
        <v>108953</v>
      </c>
      <c r="K38" s="130">
        <v>122463</v>
      </c>
      <c r="L38" s="130">
        <v>155226</v>
      </c>
      <c r="M38" s="130">
        <v>178422</v>
      </c>
      <c r="N38" s="130">
        <v>206207</v>
      </c>
      <c r="O38" s="130">
        <v>256904</v>
      </c>
      <c r="P38" s="130">
        <v>239425</v>
      </c>
      <c r="Q38" s="130">
        <v>182066</v>
      </c>
      <c r="R38" s="130">
        <v>173633</v>
      </c>
      <c r="S38" s="130">
        <v>199214</v>
      </c>
      <c r="T38" s="130">
        <v>199965</v>
      </c>
      <c r="U38" s="130">
        <v>209359</v>
      </c>
      <c r="V38" s="130">
        <v>248786</v>
      </c>
      <c r="W38" s="130">
        <v>321396</v>
      </c>
    </row>
    <row r="39" spans="1:23" x14ac:dyDescent="0.35">
      <c r="A39" t="s">
        <v>1345</v>
      </c>
      <c r="B39" s="130">
        <v>57681</v>
      </c>
      <c r="C39" s="130">
        <v>59058</v>
      </c>
      <c r="D39" s="130">
        <v>81569</v>
      </c>
      <c r="E39" s="130">
        <v>112924</v>
      </c>
      <c r="F39" s="130">
        <v>138357</v>
      </c>
      <c r="G39" s="130">
        <v>138559</v>
      </c>
      <c r="H39" s="130">
        <v>153558</v>
      </c>
      <c r="I39" s="130">
        <v>205102</v>
      </c>
      <c r="J39" s="130">
        <v>198619</v>
      </c>
      <c r="K39" s="130">
        <v>169937</v>
      </c>
      <c r="L39" s="130">
        <v>180302</v>
      </c>
      <c r="M39" s="130">
        <v>196661</v>
      </c>
      <c r="N39" s="130">
        <v>213015</v>
      </c>
      <c r="O39" s="130">
        <v>200470</v>
      </c>
      <c r="P39" s="130">
        <v>193698</v>
      </c>
      <c r="Q39" s="130">
        <v>174686</v>
      </c>
      <c r="R39" s="130">
        <v>175154</v>
      </c>
      <c r="S39" s="130">
        <v>186450</v>
      </c>
      <c r="T39" s="130">
        <v>167001</v>
      </c>
      <c r="U39" s="130">
        <v>165102</v>
      </c>
      <c r="V39" s="130">
        <v>165802</v>
      </c>
      <c r="W39" s="130">
        <v>181120</v>
      </c>
    </row>
    <row r="40" spans="1:23" x14ac:dyDescent="0.35">
      <c r="A40" t="s">
        <v>1356</v>
      </c>
      <c r="B40" s="130">
        <v>16662</v>
      </c>
      <c r="C40" s="130">
        <v>25233</v>
      </c>
      <c r="D40" s="130">
        <v>27847</v>
      </c>
      <c r="E40" s="130">
        <v>33533</v>
      </c>
      <c r="F40" s="130">
        <v>37738</v>
      </c>
      <c r="G40" s="130">
        <v>37573</v>
      </c>
      <c r="H40" s="130">
        <v>36013</v>
      </c>
      <c r="I40" s="130">
        <v>44070</v>
      </c>
      <c r="J40" s="130">
        <v>59814</v>
      </c>
      <c r="K40" s="130">
        <v>45789</v>
      </c>
      <c r="L40" s="130">
        <v>63047</v>
      </c>
      <c r="M40" s="130">
        <v>74917</v>
      </c>
      <c r="N40" s="130">
        <v>76126</v>
      </c>
      <c r="O40" s="130">
        <v>96022</v>
      </c>
      <c r="P40" s="130">
        <v>83135</v>
      </c>
      <c r="Q40" s="130">
        <v>83518</v>
      </c>
      <c r="R40" s="130">
        <v>92239</v>
      </c>
      <c r="S40" s="130">
        <v>107702</v>
      </c>
      <c r="T40" s="130">
        <v>148306</v>
      </c>
      <c r="U40" s="130">
        <v>188130</v>
      </c>
      <c r="V40" s="130">
        <v>244273</v>
      </c>
      <c r="W40" s="130">
        <v>272544</v>
      </c>
    </row>
    <row r="41" spans="1:23" x14ac:dyDescent="0.35">
      <c r="A41" t="s">
        <v>1357</v>
      </c>
      <c r="B41" s="130">
        <v>3007</v>
      </c>
      <c r="C41" s="130">
        <v>2650</v>
      </c>
      <c r="D41" s="130">
        <v>2750</v>
      </c>
      <c r="E41" s="130">
        <v>3808</v>
      </c>
      <c r="F41" s="130">
        <v>5136</v>
      </c>
      <c r="G41" s="130">
        <v>7528</v>
      </c>
      <c r="H41" s="130">
        <v>8510</v>
      </c>
      <c r="I41" s="130">
        <v>8758</v>
      </c>
      <c r="J41" s="130">
        <v>9040</v>
      </c>
      <c r="K41" s="130">
        <v>8846</v>
      </c>
      <c r="L41" s="130">
        <v>13071</v>
      </c>
      <c r="M41" s="130">
        <v>31344</v>
      </c>
      <c r="N41" s="130">
        <v>33608</v>
      </c>
      <c r="O41" s="130">
        <v>26729</v>
      </c>
      <c r="P41" s="130">
        <v>25502</v>
      </c>
      <c r="Q41" s="130">
        <v>25291</v>
      </c>
      <c r="R41" s="130">
        <v>30114</v>
      </c>
      <c r="S41" s="130">
        <v>33314</v>
      </c>
      <c r="T41" s="130">
        <v>36711</v>
      </c>
      <c r="U41" s="130">
        <v>38358</v>
      </c>
      <c r="V41" s="130">
        <v>41773</v>
      </c>
      <c r="W41" s="130">
        <v>35978</v>
      </c>
    </row>
    <row r="42" spans="1:23" x14ac:dyDescent="0.35">
      <c r="A42" t="s">
        <v>823</v>
      </c>
      <c r="B42" s="130">
        <v>3577</v>
      </c>
      <c r="C42" s="130">
        <v>2724</v>
      </c>
      <c r="D42" s="130">
        <v>2429</v>
      </c>
      <c r="E42" s="130">
        <v>3082</v>
      </c>
      <c r="F42" s="130">
        <v>5232</v>
      </c>
      <c r="G42" s="130">
        <v>6036</v>
      </c>
      <c r="H42" s="130">
        <v>12943</v>
      </c>
      <c r="I42" s="130">
        <v>10940</v>
      </c>
      <c r="J42" s="130">
        <v>12116</v>
      </c>
      <c r="K42" s="130">
        <v>14951</v>
      </c>
      <c r="L42" s="130">
        <v>25606</v>
      </c>
      <c r="M42" s="130">
        <v>19740</v>
      </c>
      <c r="N42" s="130">
        <v>29896</v>
      </c>
      <c r="O42" s="130">
        <v>36219</v>
      </c>
      <c r="P42" s="130">
        <v>20042</v>
      </c>
      <c r="Q42" s="130">
        <v>27857</v>
      </c>
      <c r="R42" s="130">
        <v>22602</v>
      </c>
      <c r="S42" s="130">
        <v>31036</v>
      </c>
      <c r="T42" s="130">
        <v>16239</v>
      </c>
      <c r="U42" s="130">
        <v>36680</v>
      </c>
      <c r="V42" s="130">
        <v>22994</v>
      </c>
      <c r="W42" s="130">
        <v>27173</v>
      </c>
    </row>
    <row r="43" spans="1:23" x14ac:dyDescent="0.35">
      <c r="A43" t="s">
        <v>1358</v>
      </c>
      <c r="B43" s="130">
        <v>8356</v>
      </c>
      <c r="C43" s="130">
        <v>9743</v>
      </c>
      <c r="D43" s="130">
        <v>11046</v>
      </c>
      <c r="E43" s="130">
        <v>11225</v>
      </c>
      <c r="F43" s="130">
        <v>11327</v>
      </c>
      <c r="G43" s="130">
        <v>11214</v>
      </c>
      <c r="H43" s="130">
        <v>12817</v>
      </c>
      <c r="I43" s="130">
        <v>19470</v>
      </c>
      <c r="J43" s="130">
        <v>23522</v>
      </c>
      <c r="K43" s="130">
        <v>12538</v>
      </c>
      <c r="L43" s="130">
        <v>13706</v>
      </c>
      <c r="M43" s="130">
        <v>16489</v>
      </c>
      <c r="N43" s="130">
        <v>21188</v>
      </c>
      <c r="O43" s="130">
        <v>24503</v>
      </c>
      <c r="P43" s="130">
        <v>31830</v>
      </c>
      <c r="Q43" s="130">
        <v>28038</v>
      </c>
      <c r="R43" s="130">
        <v>20725</v>
      </c>
      <c r="S43" s="130">
        <v>18302</v>
      </c>
      <c r="T43" s="130">
        <v>20062</v>
      </c>
      <c r="U43" s="130">
        <v>13562</v>
      </c>
      <c r="V43" s="130">
        <v>11297</v>
      </c>
      <c r="W43" s="130">
        <v>12942</v>
      </c>
    </row>
    <row r="44" spans="1:23" x14ac:dyDescent="0.35">
      <c r="A44" t="s">
        <v>1359</v>
      </c>
      <c r="B44" s="130">
        <v>339911</v>
      </c>
      <c r="C44" s="130">
        <v>361048</v>
      </c>
      <c r="D44" s="130">
        <v>494473</v>
      </c>
      <c r="E44" s="130">
        <v>604210</v>
      </c>
      <c r="F44" s="130">
        <v>673203</v>
      </c>
      <c r="G44" s="130">
        <v>917125</v>
      </c>
      <c r="H44" s="130">
        <v>938478</v>
      </c>
      <c r="I44" s="130">
        <v>989614</v>
      </c>
      <c r="J44" s="130">
        <v>1085576</v>
      </c>
      <c r="K44" s="130">
        <v>985882</v>
      </c>
      <c r="L44" s="130">
        <v>1069831</v>
      </c>
      <c r="M44" s="130">
        <v>1285539</v>
      </c>
      <c r="N44" s="130">
        <v>1272646</v>
      </c>
      <c r="O44" s="130">
        <v>1358850</v>
      </c>
      <c r="P44" s="130">
        <v>1379094</v>
      </c>
      <c r="Q44" s="130">
        <v>1168247</v>
      </c>
      <c r="R44" s="130">
        <v>1184468</v>
      </c>
      <c r="S44" s="130">
        <v>1304716</v>
      </c>
      <c r="T44" s="130">
        <v>1366734</v>
      </c>
      <c r="U44" s="130">
        <v>1383434</v>
      </c>
      <c r="V44" s="130">
        <v>1519116</v>
      </c>
      <c r="W44" s="130">
        <v>1764893</v>
      </c>
    </row>
    <row r="45" spans="1:23" x14ac:dyDescent="0.35">
      <c r="A45" t="s">
        <v>1360</v>
      </c>
      <c r="B45" s="130">
        <v>327431</v>
      </c>
      <c r="C45" s="130">
        <v>350214</v>
      </c>
      <c r="D45" s="130">
        <v>482811</v>
      </c>
      <c r="E45" s="130">
        <v>586166</v>
      </c>
      <c r="F45" s="130">
        <v>642609</v>
      </c>
      <c r="G45" s="130">
        <v>892113</v>
      </c>
      <c r="H45" s="130">
        <v>907336</v>
      </c>
      <c r="I45" s="130">
        <v>954378</v>
      </c>
      <c r="J45" s="130">
        <v>1041592</v>
      </c>
      <c r="K45" s="130">
        <v>951632</v>
      </c>
      <c r="L45" s="130">
        <v>1026949</v>
      </c>
      <c r="M45" s="130">
        <v>1247900</v>
      </c>
      <c r="N45" s="130">
        <v>1214590</v>
      </c>
      <c r="O45" s="130">
        <v>1297034</v>
      </c>
      <c r="P45" s="130">
        <v>1326062</v>
      </c>
      <c r="Q45" s="130">
        <v>1122893</v>
      </c>
      <c r="R45" s="130">
        <v>1141018</v>
      </c>
      <c r="S45" s="130">
        <v>1248559</v>
      </c>
      <c r="T45" s="130">
        <v>1324742</v>
      </c>
      <c r="U45" s="130">
        <v>1319315</v>
      </c>
      <c r="V45" s="130">
        <v>1470376</v>
      </c>
      <c r="W45" s="130">
        <v>1707223</v>
      </c>
    </row>
    <row r="46" spans="1:23" x14ac:dyDescent="0.35">
      <c r="A46" t="s">
        <v>1361</v>
      </c>
      <c r="B46" s="130">
        <v>32016</v>
      </c>
      <c r="C46" s="130">
        <v>38110</v>
      </c>
      <c r="D46" s="130">
        <v>47731</v>
      </c>
      <c r="E46" s="130">
        <v>58231</v>
      </c>
      <c r="F46" s="130">
        <v>78147</v>
      </c>
      <c r="G46" s="130">
        <v>90448</v>
      </c>
      <c r="H46" s="130">
        <v>90208</v>
      </c>
      <c r="I46" s="130">
        <v>103141</v>
      </c>
      <c r="J46" s="130">
        <v>141720</v>
      </c>
      <c r="K46" s="130">
        <v>81364</v>
      </c>
      <c r="L46" s="130">
        <v>91929</v>
      </c>
      <c r="M46" s="130">
        <v>78650</v>
      </c>
      <c r="N46" s="130">
        <v>84774</v>
      </c>
      <c r="O46" s="130">
        <v>93532</v>
      </c>
      <c r="P46" s="130">
        <v>92411</v>
      </c>
      <c r="Q46" s="130">
        <v>74128</v>
      </c>
      <c r="R46" s="130">
        <v>72551</v>
      </c>
      <c r="S46" s="130">
        <v>81450</v>
      </c>
      <c r="T46" s="130">
        <v>91166</v>
      </c>
      <c r="U46" s="130">
        <v>84450</v>
      </c>
      <c r="V46" s="130">
        <v>75328</v>
      </c>
      <c r="W46" s="130">
        <v>88714</v>
      </c>
    </row>
    <row r="47" spans="1:23" x14ac:dyDescent="0.35">
      <c r="A47" t="s">
        <v>1362</v>
      </c>
      <c r="B47" s="130">
        <v>10202</v>
      </c>
      <c r="C47" s="130">
        <v>13118</v>
      </c>
      <c r="D47" s="130">
        <v>14534</v>
      </c>
      <c r="E47" s="130">
        <v>19606</v>
      </c>
      <c r="F47" s="130">
        <v>19260</v>
      </c>
      <c r="G47" s="130">
        <v>27731</v>
      </c>
      <c r="H47" s="130">
        <v>32866</v>
      </c>
      <c r="I47" s="130">
        <v>45059</v>
      </c>
      <c r="J47" s="130">
        <v>41450</v>
      </c>
      <c r="K47" s="130">
        <v>27565</v>
      </c>
      <c r="L47" s="130">
        <v>41042</v>
      </c>
      <c r="M47" s="130">
        <v>46350</v>
      </c>
      <c r="N47" s="130">
        <v>51021</v>
      </c>
      <c r="O47" s="130">
        <v>54919</v>
      </c>
      <c r="P47" s="130">
        <v>62774</v>
      </c>
      <c r="Q47" s="130">
        <v>53896</v>
      </c>
      <c r="R47" s="130">
        <v>55425</v>
      </c>
      <c r="S47" s="130">
        <v>58996</v>
      </c>
      <c r="T47" s="130">
        <v>64913</v>
      </c>
      <c r="U47" s="130">
        <v>61033</v>
      </c>
      <c r="V47" s="130">
        <v>69670</v>
      </c>
      <c r="W47" s="130">
        <v>71316</v>
      </c>
    </row>
    <row r="48" spans="1:23" x14ac:dyDescent="0.35">
      <c r="A48" t="s">
        <v>772</v>
      </c>
      <c r="B48">
        <v>649</v>
      </c>
      <c r="C48">
        <v>490</v>
      </c>
      <c r="D48" s="130">
        <v>1652</v>
      </c>
      <c r="E48" s="130">
        <v>4089</v>
      </c>
      <c r="F48" s="130">
        <v>2563</v>
      </c>
      <c r="G48" s="130">
        <v>2888</v>
      </c>
      <c r="H48" s="130">
        <v>1316</v>
      </c>
      <c r="I48" s="130">
        <v>2712</v>
      </c>
      <c r="J48" s="130">
        <v>1745</v>
      </c>
      <c r="K48" s="130">
        <v>3045</v>
      </c>
      <c r="L48" s="130">
        <v>7194</v>
      </c>
      <c r="M48" s="130">
        <v>7321</v>
      </c>
      <c r="N48" s="130">
        <v>5576</v>
      </c>
      <c r="O48" s="130">
        <v>5532</v>
      </c>
      <c r="P48" s="130">
        <v>7210</v>
      </c>
      <c r="Q48" s="130">
        <v>11225</v>
      </c>
      <c r="R48" s="130">
        <v>17586</v>
      </c>
      <c r="S48" s="130">
        <v>19377</v>
      </c>
      <c r="T48" s="130">
        <v>12116</v>
      </c>
      <c r="U48" s="130">
        <v>7909</v>
      </c>
      <c r="V48" s="130">
        <v>9788</v>
      </c>
      <c r="W48" s="130">
        <v>11820</v>
      </c>
    </row>
    <row r="49" spans="1:23" x14ac:dyDescent="0.35">
      <c r="A49" t="s">
        <v>1363</v>
      </c>
      <c r="B49" s="130">
        <v>3730</v>
      </c>
      <c r="C49" s="130">
        <v>4926</v>
      </c>
      <c r="D49" s="130">
        <v>4720</v>
      </c>
      <c r="E49" s="130">
        <v>5862</v>
      </c>
      <c r="F49" s="130">
        <v>7860</v>
      </c>
      <c r="G49" s="130">
        <v>5868</v>
      </c>
      <c r="H49" s="130">
        <v>11649</v>
      </c>
      <c r="I49" s="130">
        <v>16005</v>
      </c>
      <c r="J49" s="130">
        <v>9773</v>
      </c>
      <c r="K49" s="130">
        <v>8626</v>
      </c>
      <c r="L49" s="130">
        <v>11878</v>
      </c>
      <c r="M49" s="130">
        <v>11737</v>
      </c>
      <c r="N49" s="130">
        <v>13297</v>
      </c>
      <c r="O49" s="130">
        <v>13306</v>
      </c>
      <c r="P49" s="130">
        <v>14664</v>
      </c>
      <c r="Q49" s="130">
        <v>9891</v>
      </c>
      <c r="R49" s="130">
        <v>9494</v>
      </c>
      <c r="S49" s="130">
        <v>9306</v>
      </c>
      <c r="T49" s="130">
        <v>8314</v>
      </c>
      <c r="U49" s="130">
        <v>11733</v>
      </c>
      <c r="V49" s="130">
        <v>10310</v>
      </c>
      <c r="W49" s="130">
        <v>12857</v>
      </c>
    </row>
    <row r="50" spans="1:23" x14ac:dyDescent="0.35">
      <c r="A50" t="s">
        <v>1364</v>
      </c>
      <c r="B50" s="130">
        <v>77540</v>
      </c>
      <c r="C50" s="130">
        <v>76474</v>
      </c>
      <c r="D50" s="130">
        <v>89056</v>
      </c>
      <c r="E50" s="130">
        <v>81832</v>
      </c>
      <c r="F50" s="130">
        <v>117644</v>
      </c>
      <c r="G50" s="130">
        <v>109903</v>
      </c>
      <c r="H50" s="130">
        <v>145077</v>
      </c>
      <c r="I50" s="130">
        <v>131267</v>
      </c>
      <c r="J50" s="130">
        <v>203152</v>
      </c>
      <c r="K50" s="130">
        <v>182486</v>
      </c>
      <c r="L50" s="130">
        <v>170301</v>
      </c>
      <c r="M50" s="130">
        <v>160966</v>
      </c>
      <c r="N50" s="130">
        <v>172096</v>
      </c>
      <c r="O50" s="130">
        <v>211822</v>
      </c>
      <c r="P50" s="130">
        <v>215855</v>
      </c>
      <c r="Q50" s="130">
        <v>163256</v>
      </c>
      <c r="R50" s="130">
        <v>191280</v>
      </c>
      <c r="S50" s="130">
        <v>185401</v>
      </c>
      <c r="T50" s="130">
        <v>172693</v>
      </c>
      <c r="U50" s="130">
        <v>172603</v>
      </c>
      <c r="V50" s="130">
        <v>193484</v>
      </c>
      <c r="W50" s="130">
        <v>218204</v>
      </c>
    </row>
    <row r="51" spans="1:23" x14ac:dyDescent="0.35">
      <c r="A51" t="s">
        <v>1365</v>
      </c>
      <c r="B51" s="130">
        <v>80098</v>
      </c>
      <c r="C51" s="130">
        <v>61543</v>
      </c>
      <c r="D51" s="130">
        <v>67761</v>
      </c>
      <c r="E51" s="130">
        <v>67401</v>
      </c>
      <c r="F51" s="130">
        <v>108306</v>
      </c>
      <c r="G51" s="130">
        <v>128391</v>
      </c>
      <c r="H51" s="130">
        <v>111498</v>
      </c>
      <c r="I51" s="130">
        <v>142875</v>
      </c>
      <c r="J51" s="130">
        <v>205162</v>
      </c>
      <c r="K51" s="130">
        <v>154536</v>
      </c>
      <c r="L51" s="130">
        <v>145259</v>
      </c>
      <c r="M51" s="130">
        <v>176930</v>
      </c>
      <c r="N51" s="130">
        <v>173341</v>
      </c>
      <c r="O51" s="130">
        <v>188540</v>
      </c>
      <c r="P51" s="130">
        <v>245879</v>
      </c>
      <c r="Q51" s="130">
        <v>208905</v>
      </c>
      <c r="R51" s="130">
        <v>243254</v>
      </c>
      <c r="S51" s="130">
        <v>304529</v>
      </c>
      <c r="T51" s="130">
        <v>294415</v>
      </c>
      <c r="U51" s="130">
        <v>290170</v>
      </c>
      <c r="V51" s="130">
        <v>289297</v>
      </c>
      <c r="W51" s="130">
        <v>400316</v>
      </c>
    </row>
    <row r="52" spans="1:23" x14ac:dyDescent="0.35">
      <c r="A52" t="s">
        <v>70</v>
      </c>
      <c r="B52" s="130">
        <v>41290</v>
      </c>
      <c r="C52" s="130">
        <v>49279</v>
      </c>
      <c r="D52" s="130">
        <v>66878</v>
      </c>
      <c r="E52" s="130">
        <v>83388</v>
      </c>
      <c r="F52" s="130">
        <v>94257</v>
      </c>
      <c r="G52" s="130">
        <v>111226</v>
      </c>
      <c r="H52" s="130">
        <v>133256</v>
      </c>
      <c r="I52" s="130">
        <v>142445</v>
      </c>
      <c r="J52" s="130">
        <v>166625</v>
      </c>
      <c r="K52" s="130">
        <v>148230</v>
      </c>
      <c r="L52" s="130">
        <v>163380</v>
      </c>
      <c r="M52" s="130">
        <v>178007</v>
      </c>
      <c r="N52" s="130">
        <v>181773</v>
      </c>
      <c r="O52" s="130">
        <v>172744</v>
      </c>
      <c r="P52" s="130">
        <v>162245</v>
      </c>
      <c r="Q52" s="130">
        <v>132541</v>
      </c>
      <c r="R52" s="130">
        <v>144221</v>
      </c>
      <c r="S52" s="130">
        <v>139494</v>
      </c>
      <c r="T52" s="130">
        <v>149031</v>
      </c>
      <c r="U52" s="130">
        <v>156711</v>
      </c>
      <c r="V52" s="130">
        <v>169616</v>
      </c>
      <c r="W52" s="130">
        <v>189563</v>
      </c>
    </row>
    <row r="53" spans="1:23" x14ac:dyDescent="0.35">
      <c r="A53" t="s">
        <v>1368</v>
      </c>
      <c r="B53" s="130">
        <v>2012733</v>
      </c>
      <c r="C53" s="130">
        <v>2165184</v>
      </c>
      <c r="D53" s="130">
        <v>2519153</v>
      </c>
      <c r="E53" s="130">
        <v>3133390</v>
      </c>
      <c r="F53" s="130">
        <v>3690332</v>
      </c>
      <c r="G53" s="130">
        <v>4563439</v>
      </c>
      <c r="H53" s="130">
        <v>4766459</v>
      </c>
      <c r="I53" s="130">
        <v>5546917</v>
      </c>
      <c r="J53" s="130">
        <v>6613450</v>
      </c>
      <c r="K53" s="130">
        <v>5440140</v>
      </c>
      <c r="L53" s="130">
        <v>5886185</v>
      </c>
      <c r="M53" s="130">
        <v>6798493</v>
      </c>
      <c r="N53" s="130">
        <v>6827771</v>
      </c>
      <c r="O53" s="130">
        <v>7379954</v>
      </c>
      <c r="P53" s="130">
        <v>7717551</v>
      </c>
      <c r="Q53" s="130">
        <v>6438701</v>
      </c>
      <c r="R53" s="130">
        <v>6432318</v>
      </c>
      <c r="S53" s="130">
        <v>7019240</v>
      </c>
      <c r="T53" s="130">
        <v>7076510</v>
      </c>
      <c r="U53" s="130">
        <v>7036889</v>
      </c>
      <c r="V53" s="130">
        <v>7708391</v>
      </c>
      <c r="W53" s="130">
        <v>8871554</v>
      </c>
    </row>
    <row r="54" spans="1:23" x14ac:dyDescent="0.35">
      <c r="B54" s="130"/>
      <c r="C54" s="130"/>
      <c r="D54" s="130"/>
      <c r="E54" s="130"/>
      <c r="F54" s="130"/>
      <c r="G54" s="130"/>
      <c r="H54" s="130"/>
      <c r="I54" s="130"/>
      <c r="J54" s="130"/>
      <c r="K54" s="130"/>
      <c r="L54" s="130"/>
      <c r="M54" s="130"/>
      <c r="N54" s="130"/>
      <c r="O54" s="130"/>
      <c r="P54" s="130"/>
      <c r="Q54" s="130"/>
      <c r="R54" s="130"/>
      <c r="S54" s="130"/>
      <c r="T54" s="130"/>
      <c r="U54" s="130"/>
      <c r="V54" s="130"/>
      <c r="W54" s="130"/>
    </row>
    <row r="55" spans="1:23" x14ac:dyDescent="0.35">
      <c r="B55" s="130"/>
      <c r="C55" s="130"/>
      <c r="D55" s="130"/>
      <c r="E55" s="130"/>
      <c r="F55" s="130"/>
      <c r="G55" s="130"/>
      <c r="H55" s="130"/>
      <c r="I55" s="130"/>
      <c r="J55" s="130"/>
      <c r="K55" s="130"/>
      <c r="L55" s="130"/>
      <c r="M55" s="130"/>
      <c r="N55" s="130"/>
      <c r="O55" s="130"/>
      <c r="P55" s="130"/>
      <c r="Q55" s="130"/>
      <c r="R55" s="130"/>
      <c r="S55" s="130"/>
      <c r="T55" s="130"/>
      <c r="U55" s="130"/>
      <c r="V55" s="130"/>
      <c r="W55" s="130"/>
    </row>
    <row r="56" spans="1:23" x14ac:dyDescent="0.35">
      <c r="B56" s="130"/>
      <c r="C56" s="130"/>
      <c r="D56" s="130"/>
      <c r="E56" s="130"/>
      <c r="F56" s="130"/>
      <c r="G56" s="130"/>
      <c r="H56" s="130"/>
      <c r="I56" s="130"/>
      <c r="J56" s="130"/>
      <c r="K56" s="130"/>
      <c r="L56" s="130"/>
      <c r="M56" s="130"/>
      <c r="N56" s="130"/>
      <c r="O56" s="130"/>
      <c r="P56" s="130"/>
      <c r="Q56" s="130"/>
      <c r="R56" s="130"/>
      <c r="S56" s="130"/>
      <c r="T56" s="130"/>
      <c r="U56" s="130"/>
      <c r="V56" s="130"/>
      <c r="W56" s="130"/>
    </row>
    <row r="57" spans="1:23" x14ac:dyDescent="0.35">
      <c r="A57" s="131" t="s">
        <v>1369</v>
      </c>
      <c r="B57">
        <v>2000</v>
      </c>
      <c r="C57">
        <v>2001</v>
      </c>
      <c r="D57">
        <v>2002</v>
      </c>
      <c r="E57">
        <v>2003</v>
      </c>
      <c r="F57">
        <v>2004</v>
      </c>
      <c r="G57">
        <v>2005</v>
      </c>
      <c r="H57">
        <v>2006</v>
      </c>
      <c r="I57">
        <v>2007</v>
      </c>
      <c r="J57">
        <v>2008</v>
      </c>
      <c r="K57">
        <v>2009</v>
      </c>
      <c r="L57">
        <v>2010</v>
      </c>
      <c r="M57">
        <v>2011</v>
      </c>
      <c r="N57">
        <v>2012</v>
      </c>
      <c r="O57">
        <v>2013</v>
      </c>
      <c r="P57">
        <v>2014</v>
      </c>
      <c r="Q57">
        <v>2015</v>
      </c>
      <c r="R57">
        <v>2016</v>
      </c>
      <c r="S57">
        <v>2017</v>
      </c>
      <c r="T57">
        <v>2018</v>
      </c>
      <c r="U57">
        <v>2019</v>
      </c>
      <c r="V57">
        <v>2020</v>
      </c>
      <c r="W57">
        <v>2021</v>
      </c>
    </row>
    <row r="58" spans="1:23" x14ac:dyDescent="0.35">
      <c r="A58" t="s">
        <v>1349</v>
      </c>
      <c r="B58">
        <v>3.8</v>
      </c>
      <c r="C58">
        <v>5.0999999999999996</v>
      </c>
      <c r="D58">
        <v>5.5</v>
      </c>
      <c r="E58">
        <v>6.2</v>
      </c>
      <c r="F58">
        <v>6.5</v>
      </c>
      <c r="G58">
        <v>4.9000000000000004</v>
      </c>
      <c r="H58">
        <v>4.7</v>
      </c>
      <c r="I58">
        <v>5.4</v>
      </c>
      <c r="J58">
        <v>5.6</v>
      </c>
      <c r="K58">
        <v>4.4000000000000004</v>
      </c>
      <c r="L58">
        <v>4.0999999999999996</v>
      </c>
      <c r="M58">
        <v>3.3</v>
      </c>
      <c r="N58">
        <v>3.1</v>
      </c>
      <c r="O58">
        <v>3</v>
      </c>
      <c r="P58">
        <v>2.9</v>
      </c>
      <c r="Q58">
        <v>2.6</v>
      </c>
      <c r="R58">
        <v>2.4</v>
      </c>
      <c r="S58">
        <v>2.5</v>
      </c>
      <c r="T58">
        <v>2.7</v>
      </c>
      <c r="U58">
        <v>2.6</v>
      </c>
      <c r="V58">
        <v>2.7</v>
      </c>
      <c r="W58">
        <v>2.5</v>
      </c>
    </row>
    <row r="59" spans="1:23" x14ac:dyDescent="0.35">
      <c r="A59" t="s">
        <v>1350</v>
      </c>
      <c r="B59">
        <v>0.4</v>
      </c>
      <c r="C59">
        <v>0.5</v>
      </c>
      <c r="D59">
        <v>0.5</v>
      </c>
      <c r="E59">
        <v>0.5</v>
      </c>
      <c r="F59">
        <v>0.8</v>
      </c>
      <c r="G59">
        <v>1.1000000000000001</v>
      </c>
      <c r="H59">
        <v>1.1000000000000001</v>
      </c>
      <c r="I59">
        <v>1.4</v>
      </c>
      <c r="J59">
        <v>1.9</v>
      </c>
      <c r="K59">
        <v>1.5</v>
      </c>
      <c r="L59">
        <v>1.5</v>
      </c>
      <c r="M59">
        <v>1.9</v>
      </c>
      <c r="N59">
        <v>1.8</v>
      </c>
      <c r="O59">
        <v>1.9</v>
      </c>
      <c r="P59">
        <v>1.9</v>
      </c>
      <c r="Q59">
        <v>1.6</v>
      </c>
      <c r="R59">
        <v>1.6</v>
      </c>
      <c r="S59">
        <v>1.8</v>
      </c>
      <c r="T59">
        <v>1.7</v>
      </c>
      <c r="U59">
        <v>1.6</v>
      </c>
      <c r="V59">
        <v>1.8</v>
      </c>
      <c r="W59">
        <v>2.1</v>
      </c>
    </row>
    <row r="60" spans="1:23" x14ac:dyDescent="0.35">
      <c r="A60" t="s">
        <v>1351</v>
      </c>
      <c r="B60">
        <v>1.9</v>
      </c>
      <c r="C60">
        <v>2.2000000000000002</v>
      </c>
      <c r="D60">
        <v>2.2999999999999998</v>
      </c>
      <c r="E60">
        <v>2.9</v>
      </c>
      <c r="F60">
        <v>3.1</v>
      </c>
      <c r="G60">
        <v>3.2</v>
      </c>
      <c r="H60">
        <v>3</v>
      </c>
      <c r="I60">
        <v>3.6</v>
      </c>
      <c r="J60">
        <v>4.5999999999999996</v>
      </c>
      <c r="K60">
        <v>3.6</v>
      </c>
      <c r="L60">
        <v>3.4</v>
      </c>
      <c r="M60">
        <v>3.8</v>
      </c>
      <c r="N60">
        <v>3.8</v>
      </c>
      <c r="O60">
        <v>3.7</v>
      </c>
      <c r="P60">
        <v>3.3</v>
      </c>
      <c r="Q60">
        <v>2.8</v>
      </c>
      <c r="R60">
        <v>2.2999999999999998</v>
      </c>
      <c r="S60">
        <v>2.7</v>
      </c>
      <c r="T60">
        <v>2.8</v>
      </c>
      <c r="U60">
        <v>2.5</v>
      </c>
      <c r="V60">
        <v>2.9</v>
      </c>
      <c r="W60">
        <v>3</v>
      </c>
    </row>
    <row r="61" spans="1:23" x14ac:dyDescent="0.35">
      <c r="A61" t="s">
        <v>1367</v>
      </c>
      <c r="B61">
        <v>0.3</v>
      </c>
      <c r="C61">
        <v>0.3</v>
      </c>
      <c r="D61">
        <v>0.4</v>
      </c>
      <c r="E61">
        <v>0.4</v>
      </c>
      <c r="F61">
        <v>0.6</v>
      </c>
      <c r="G61">
        <v>0.6</v>
      </c>
      <c r="H61">
        <v>0.7</v>
      </c>
      <c r="I61">
        <v>1</v>
      </c>
      <c r="J61">
        <v>1.1000000000000001</v>
      </c>
      <c r="K61">
        <v>0.9</v>
      </c>
      <c r="L61">
        <v>0.9</v>
      </c>
      <c r="M61">
        <v>1.2</v>
      </c>
      <c r="N61">
        <v>1</v>
      </c>
      <c r="O61">
        <v>1.3</v>
      </c>
      <c r="P61">
        <v>0.7</v>
      </c>
      <c r="Q61">
        <v>0.5</v>
      </c>
      <c r="R61">
        <v>0.6</v>
      </c>
      <c r="S61">
        <v>0.7</v>
      </c>
      <c r="T61">
        <v>1</v>
      </c>
      <c r="U61">
        <v>0.9</v>
      </c>
      <c r="V61">
        <v>0.7</v>
      </c>
      <c r="W61">
        <v>1</v>
      </c>
    </row>
    <row r="62" spans="1:23" x14ac:dyDescent="0.35">
      <c r="A62" t="s">
        <v>1353</v>
      </c>
      <c r="B62">
        <v>1.9</v>
      </c>
      <c r="C62">
        <v>1.8</v>
      </c>
      <c r="D62">
        <v>1.9</v>
      </c>
      <c r="E62">
        <v>2.1</v>
      </c>
      <c r="F62">
        <v>2.2999999999999998</v>
      </c>
      <c r="G62">
        <v>2.2999999999999998</v>
      </c>
      <c r="H62">
        <v>2.8</v>
      </c>
      <c r="I62">
        <v>2.9</v>
      </c>
      <c r="J62">
        <v>3.5</v>
      </c>
      <c r="K62">
        <v>1.9</v>
      </c>
      <c r="L62">
        <v>2</v>
      </c>
      <c r="M62">
        <v>2</v>
      </c>
      <c r="N62">
        <v>2.1</v>
      </c>
      <c r="O62">
        <v>2.6</v>
      </c>
      <c r="P62">
        <v>2.8</v>
      </c>
      <c r="Q62">
        <v>1.9</v>
      </c>
      <c r="R62">
        <v>1.9</v>
      </c>
      <c r="S62">
        <v>2.2999999999999998</v>
      </c>
      <c r="T62">
        <v>2.2999999999999998</v>
      </c>
      <c r="U62">
        <v>2.2999999999999998</v>
      </c>
      <c r="V62">
        <v>2.5</v>
      </c>
      <c r="W62">
        <v>2.1</v>
      </c>
    </row>
    <row r="63" spans="1:23" x14ac:dyDescent="0.35">
      <c r="A63" t="s">
        <v>170</v>
      </c>
      <c r="B63">
        <v>1.7</v>
      </c>
      <c r="C63">
        <v>1.4</v>
      </c>
      <c r="D63">
        <v>1.8</v>
      </c>
      <c r="E63">
        <v>2.8</v>
      </c>
      <c r="F63">
        <v>2.2999999999999998</v>
      </c>
      <c r="G63">
        <v>2.2999999999999998</v>
      </c>
      <c r="H63">
        <v>3.5</v>
      </c>
      <c r="I63">
        <v>4.8</v>
      </c>
      <c r="J63">
        <v>5.2</v>
      </c>
      <c r="K63">
        <v>4.8</v>
      </c>
      <c r="L63">
        <v>3.9</v>
      </c>
      <c r="M63">
        <v>3.5</v>
      </c>
      <c r="N63">
        <v>4</v>
      </c>
      <c r="O63">
        <v>3.6</v>
      </c>
      <c r="P63">
        <v>3.8</v>
      </c>
      <c r="Q63">
        <v>2.6</v>
      </c>
      <c r="R63">
        <v>2</v>
      </c>
      <c r="S63">
        <v>2.2000000000000002</v>
      </c>
      <c r="T63">
        <v>2.2000000000000002</v>
      </c>
      <c r="U63">
        <v>2</v>
      </c>
      <c r="V63">
        <v>2.2000000000000002</v>
      </c>
      <c r="W63">
        <v>3.7</v>
      </c>
    </row>
    <row r="64" spans="1:23" x14ac:dyDescent="0.35">
      <c r="A64" t="s">
        <v>1354</v>
      </c>
    </row>
    <row r="65" spans="1:23" x14ac:dyDescent="0.35">
      <c r="A65" t="s">
        <v>1355</v>
      </c>
      <c r="B65">
        <v>0.3</v>
      </c>
      <c r="C65">
        <v>0.3</v>
      </c>
      <c r="D65">
        <v>0.4</v>
      </c>
      <c r="E65">
        <v>0.4</v>
      </c>
      <c r="F65">
        <v>0.4</v>
      </c>
      <c r="G65">
        <v>0.5</v>
      </c>
      <c r="H65">
        <v>0.5</v>
      </c>
      <c r="I65">
        <v>0.6</v>
      </c>
      <c r="J65">
        <v>0.7</v>
      </c>
      <c r="K65">
        <v>0.6</v>
      </c>
      <c r="L65">
        <v>0.6</v>
      </c>
      <c r="M65">
        <v>0.7</v>
      </c>
      <c r="N65">
        <v>0.7</v>
      </c>
      <c r="O65">
        <v>0.9</v>
      </c>
      <c r="P65">
        <v>0.9</v>
      </c>
      <c r="Q65">
        <v>0.7</v>
      </c>
      <c r="R65">
        <v>0.6</v>
      </c>
      <c r="S65">
        <v>0.7</v>
      </c>
      <c r="T65">
        <v>0.7</v>
      </c>
      <c r="U65">
        <v>0.6</v>
      </c>
      <c r="V65">
        <v>0.7</v>
      </c>
      <c r="W65">
        <v>0.9</v>
      </c>
    </row>
    <row r="66" spans="1:23" x14ac:dyDescent="0.35">
      <c r="A66" t="s">
        <v>1345</v>
      </c>
      <c r="B66">
        <v>1.3</v>
      </c>
      <c r="C66">
        <v>1.3</v>
      </c>
      <c r="D66">
        <v>1.2</v>
      </c>
      <c r="E66">
        <v>1.4</v>
      </c>
      <c r="F66">
        <v>1.6</v>
      </c>
      <c r="G66">
        <v>1.8</v>
      </c>
      <c r="H66">
        <v>1.6</v>
      </c>
      <c r="I66">
        <v>2.2999999999999998</v>
      </c>
      <c r="J66">
        <v>2.5</v>
      </c>
      <c r="K66">
        <v>2</v>
      </c>
      <c r="L66">
        <v>2.1</v>
      </c>
      <c r="M66">
        <v>2.5</v>
      </c>
      <c r="N66">
        <v>2.2999999999999998</v>
      </c>
      <c r="O66">
        <v>2.7</v>
      </c>
      <c r="P66">
        <v>2.2999999999999998</v>
      </c>
      <c r="Q66">
        <v>1.9</v>
      </c>
      <c r="R66">
        <v>2</v>
      </c>
      <c r="S66">
        <v>1.9</v>
      </c>
      <c r="T66">
        <v>1.7</v>
      </c>
      <c r="U66">
        <v>1.8</v>
      </c>
      <c r="V66">
        <v>2</v>
      </c>
      <c r="W66">
        <v>2</v>
      </c>
    </row>
    <row r="67" spans="1:23" x14ac:dyDescent="0.35">
      <c r="A67" t="s">
        <v>1356</v>
      </c>
      <c r="B67">
        <v>0.7</v>
      </c>
      <c r="C67">
        <v>0.7</v>
      </c>
      <c r="D67">
        <v>0.7</v>
      </c>
      <c r="E67">
        <v>0.7</v>
      </c>
      <c r="F67">
        <v>1</v>
      </c>
      <c r="G67">
        <v>1</v>
      </c>
      <c r="H67">
        <v>0.9</v>
      </c>
      <c r="I67">
        <v>1</v>
      </c>
      <c r="J67">
        <v>1.2</v>
      </c>
      <c r="K67">
        <v>1</v>
      </c>
      <c r="L67">
        <v>1.2</v>
      </c>
      <c r="M67">
        <v>1.2</v>
      </c>
      <c r="N67">
        <v>1.2</v>
      </c>
      <c r="O67">
        <v>1.2</v>
      </c>
      <c r="P67">
        <v>1.2</v>
      </c>
      <c r="Q67">
        <v>1</v>
      </c>
      <c r="R67">
        <v>1</v>
      </c>
      <c r="S67">
        <v>1.1000000000000001</v>
      </c>
      <c r="T67">
        <v>1.2</v>
      </c>
      <c r="U67">
        <v>1</v>
      </c>
      <c r="V67">
        <v>0.9</v>
      </c>
      <c r="W67">
        <v>1</v>
      </c>
    </row>
    <row r="68" spans="1:23" x14ac:dyDescent="0.35">
      <c r="A68" t="s">
        <v>1357</v>
      </c>
      <c r="B68">
        <v>3</v>
      </c>
      <c r="C68">
        <v>3.3</v>
      </c>
      <c r="D68">
        <v>3.5</v>
      </c>
      <c r="E68">
        <v>3.9</v>
      </c>
      <c r="F68">
        <v>5.3</v>
      </c>
      <c r="G68">
        <v>6.7</v>
      </c>
      <c r="H68">
        <v>5.9</v>
      </c>
      <c r="I68">
        <v>6.1</v>
      </c>
      <c r="J68">
        <v>5.6</v>
      </c>
      <c r="K68">
        <v>5.6</v>
      </c>
      <c r="L68">
        <v>5.6</v>
      </c>
      <c r="M68">
        <v>5.5</v>
      </c>
      <c r="N68">
        <v>6.2</v>
      </c>
      <c r="O68">
        <v>6.5</v>
      </c>
      <c r="P68">
        <v>7.8</v>
      </c>
      <c r="Q68">
        <v>8.9</v>
      </c>
      <c r="R68">
        <v>9.4</v>
      </c>
      <c r="S68">
        <v>8.6999999999999993</v>
      </c>
      <c r="T68">
        <v>8.8000000000000007</v>
      </c>
      <c r="U68">
        <v>7.5</v>
      </c>
      <c r="V68">
        <v>7.2</v>
      </c>
      <c r="W68">
        <v>7</v>
      </c>
    </row>
    <row r="69" spans="1:23" x14ac:dyDescent="0.35">
      <c r="A69" t="s">
        <v>823</v>
      </c>
      <c r="B69">
        <v>0.3</v>
      </c>
      <c r="C69">
        <v>0.6</v>
      </c>
      <c r="D69">
        <v>0.8</v>
      </c>
      <c r="E69">
        <v>0.7</v>
      </c>
      <c r="F69">
        <v>0.6</v>
      </c>
      <c r="G69">
        <v>0.7</v>
      </c>
      <c r="H69">
        <v>0.5</v>
      </c>
      <c r="I69">
        <v>0.7</v>
      </c>
      <c r="J69">
        <v>1</v>
      </c>
      <c r="K69">
        <v>0.6</v>
      </c>
      <c r="L69">
        <v>0.6</v>
      </c>
      <c r="M69">
        <v>0.9</v>
      </c>
      <c r="N69">
        <v>0.8</v>
      </c>
      <c r="O69">
        <v>0.7</v>
      </c>
      <c r="P69">
        <v>0.7</v>
      </c>
      <c r="Q69">
        <v>0.5</v>
      </c>
      <c r="R69">
        <v>0.6</v>
      </c>
      <c r="S69">
        <v>0.5</v>
      </c>
      <c r="T69">
        <v>0.7</v>
      </c>
      <c r="U69">
        <v>0.5</v>
      </c>
      <c r="V69">
        <v>0.6</v>
      </c>
      <c r="W69">
        <v>0.8</v>
      </c>
    </row>
    <row r="70" spans="1:23" x14ac:dyDescent="0.35">
      <c r="A70" t="s">
        <v>1358</v>
      </c>
      <c r="B70">
        <v>7.1</v>
      </c>
      <c r="C70">
        <v>6.6</v>
      </c>
      <c r="D70">
        <v>6.5</v>
      </c>
      <c r="E70">
        <v>7.2</v>
      </c>
      <c r="F70">
        <v>9</v>
      </c>
      <c r="G70">
        <v>9</v>
      </c>
      <c r="H70">
        <v>8.4</v>
      </c>
      <c r="I70">
        <v>6.3</v>
      </c>
      <c r="J70">
        <v>12</v>
      </c>
      <c r="K70">
        <v>5.8</v>
      </c>
      <c r="L70">
        <v>4.5</v>
      </c>
      <c r="M70">
        <v>5.7</v>
      </c>
      <c r="N70">
        <v>3.5</v>
      </c>
      <c r="O70">
        <v>4.8</v>
      </c>
      <c r="P70">
        <v>3.7</v>
      </c>
      <c r="Q70">
        <v>3.4</v>
      </c>
      <c r="R70">
        <v>3</v>
      </c>
      <c r="S70">
        <v>2.5</v>
      </c>
      <c r="T70">
        <v>2.5</v>
      </c>
      <c r="U70">
        <v>3.2</v>
      </c>
      <c r="V70">
        <v>2.2999999999999998</v>
      </c>
      <c r="W70">
        <v>3</v>
      </c>
    </row>
    <row r="71" spans="1:23" x14ac:dyDescent="0.35">
      <c r="A71" t="s">
        <v>1359</v>
      </c>
      <c r="B71">
        <v>25.6</v>
      </c>
      <c r="C71">
        <v>41.9</v>
      </c>
      <c r="D71">
        <v>66.099999999999994</v>
      </c>
      <c r="E71">
        <v>59.6</v>
      </c>
      <c r="F71">
        <v>26.5</v>
      </c>
      <c r="G71">
        <v>71.5</v>
      </c>
      <c r="H71">
        <v>64.099999999999994</v>
      </c>
      <c r="I71">
        <v>70.7</v>
      </c>
      <c r="J71">
        <v>66.599999999999994</v>
      </c>
      <c r="K71">
        <v>62.5</v>
      </c>
      <c r="L71">
        <v>51.7</v>
      </c>
      <c r="M71">
        <v>74.599999999999994</v>
      </c>
      <c r="N71">
        <v>131.1</v>
      </c>
      <c r="O71">
        <v>329.4</v>
      </c>
      <c r="P71">
        <v>36.1</v>
      </c>
      <c r="Q71">
        <v>307.7</v>
      </c>
      <c r="R71">
        <v>2917.4</v>
      </c>
      <c r="S71">
        <v>2411.6999999999998</v>
      </c>
      <c r="T71">
        <v>1048.9000000000001</v>
      </c>
      <c r="U71">
        <v>786.5</v>
      </c>
      <c r="V71">
        <v>650.6</v>
      </c>
      <c r="W71">
        <v>1009.7</v>
      </c>
    </row>
    <row r="72" spans="1:23" x14ac:dyDescent="0.35">
      <c r="A72" t="s">
        <v>1360</v>
      </c>
      <c r="B72">
        <v>3.1</v>
      </c>
      <c r="C72">
        <v>3.1</v>
      </c>
      <c r="D72">
        <v>3.7</v>
      </c>
      <c r="E72">
        <v>4.4000000000000004</v>
      </c>
      <c r="F72">
        <v>5</v>
      </c>
      <c r="G72">
        <v>5.3</v>
      </c>
      <c r="H72">
        <v>5.0999999999999996</v>
      </c>
      <c r="I72">
        <v>5.0999999999999996</v>
      </c>
      <c r="J72">
        <v>5.5</v>
      </c>
      <c r="K72">
        <v>4.9000000000000004</v>
      </c>
      <c r="L72">
        <v>5</v>
      </c>
      <c r="M72">
        <v>5.7</v>
      </c>
      <c r="N72">
        <v>5.5</v>
      </c>
      <c r="O72">
        <v>5.7</v>
      </c>
      <c r="P72">
        <v>5.8</v>
      </c>
      <c r="Q72">
        <v>4.9000000000000004</v>
      </c>
      <c r="R72">
        <v>4.8</v>
      </c>
      <c r="S72">
        <v>5</v>
      </c>
      <c r="T72">
        <v>5.0999999999999996</v>
      </c>
      <c r="U72">
        <v>4.9000000000000004</v>
      </c>
      <c r="V72">
        <v>5.4</v>
      </c>
      <c r="W72">
        <v>5.8</v>
      </c>
    </row>
    <row r="73" spans="1:23" x14ac:dyDescent="0.35">
      <c r="A73" t="s">
        <v>1361</v>
      </c>
      <c r="B73">
        <v>1.7</v>
      </c>
      <c r="C73">
        <v>2</v>
      </c>
      <c r="D73">
        <v>2.2999999999999998</v>
      </c>
      <c r="E73">
        <v>2.1</v>
      </c>
      <c r="F73">
        <v>2.2999999999999998</v>
      </c>
      <c r="G73">
        <v>2.7</v>
      </c>
      <c r="H73">
        <v>2.9</v>
      </c>
      <c r="I73">
        <v>3</v>
      </c>
      <c r="J73">
        <v>3.2</v>
      </c>
      <c r="K73">
        <v>2.7</v>
      </c>
      <c r="L73">
        <v>2.6</v>
      </c>
      <c r="M73">
        <v>2.8</v>
      </c>
      <c r="N73">
        <v>3.7</v>
      </c>
      <c r="O73">
        <v>4</v>
      </c>
      <c r="P73">
        <v>3.6</v>
      </c>
      <c r="Q73">
        <v>3.1</v>
      </c>
      <c r="R73">
        <v>3.4</v>
      </c>
      <c r="S73">
        <v>3.4</v>
      </c>
      <c r="T73">
        <v>3.6</v>
      </c>
      <c r="U73">
        <v>3.4</v>
      </c>
      <c r="V73">
        <v>4.0999999999999996</v>
      </c>
      <c r="W73">
        <v>3.5</v>
      </c>
    </row>
    <row r="74" spans="1:23" x14ac:dyDescent="0.35">
      <c r="A74" t="s">
        <v>1362</v>
      </c>
      <c r="B74">
        <v>0.6</v>
      </c>
      <c r="C74">
        <v>0.6</v>
      </c>
      <c r="D74">
        <v>1.1000000000000001</v>
      </c>
      <c r="E74">
        <v>1.2</v>
      </c>
      <c r="F74">
        <v>1.3</v>
      </c>
      <c r="G74">
        <v>1.8</v>
      </c>
      <c r="H74">
        <v>1.7</v>
      </c>
      <c r="I74">
        <v>2.1</v>
      </c>
      <c r="J74">
        <v>2.2999999999999998</v>
      </c>
      <c r="K74">
        <v>1.7</v>
      </c>
      <c r="L74">
        <v>1.7</v>
      </c>
      <c r="M74">
        <v>1.7</v>
      </c>
      <c r="N74">
        <v>1.5</v>
      </c>
      <c r="O74">
        <v>1.6</v>
      </c>
      <c r="P74">
        <v>0.9</v>
      </c>
      <c r="Q74">
        <v>0.7</v>
      </c>
      <c r="R74">
        <v>0.7</v>
      </c>
      <c r="S74">
        <v>0.7</v>
      </c>
      <c r="T74">
        <v>0.8</v>
      </c>
      <c r="U74">
        <v>0.7</v>
      </c>
      <c r="V74">
        <v>0.7</v>
      </c>
      <c r="W74">
        <v>0.7</v>
      </c>
    </row>
    <row r="75" spans="1:23" x14ac:dyDescent="0.35">
      <c r="A75" t="s">
        <v>772</v>
      </c>
      <c r="B75">
        <v>1.1000000000000001</v>
      </c>
      <c r="C75">
        <v>1.2</v>
      </c>
      <c r="D75">
        <v>0.7</v>
      </c>
      <c r="E75">
        <v>0.2</v>
      </c>
      <c r="F75">
        <v>0.3</v>
      </c>
      <c r="G75">
        <v>0.2</v>
      </c>
      <c r="H75">
        <v>0.3</v>
      </c>
      <c r="I75">
        <v>0.4</v>
      </c>
      <c r="J75">
        <v>0.6</v>
      </c>
      <c r="K75">
        <v>0.5</v>
      </c>
      <c r="L75">
        <v>0.5</v>
      </c>
      <c r="M75">
        <v>0.4</v>
      </c>
      <c r="N75">
        <v>0.4</v>
      </c>
      <c r="O75">
        <v>0.5</v>
      </c>
      <c r="P75">
        <v>0.5</v>
      </c>
      <c r="Q75">
        <v>0.3</v>
      </c>
      <c r="R75">
        <v>0.3</v>
      </c>
      <c r="S75">
        <v>0.3</v>
      </c>
      <c r="T75">
        <v>0.3</v>
      </c>
      <c r="U75">
        <v>0.4</v>
      </c>
      <c r="V75">
        <v>0.4</v>
      </c>
      <c r="W75">
        <v>0.4</v>
      </c>
    </row>
    <row r="76" spans="1:23" x14ac:dyDescent="0.35">
      <c r="A76" t="s">
        <v>1363</v>
      </c>
      <c r="B76">
        <v>0.5</v>
      </c>
      <c r="C76">
        <v>0.4</v>
      </c>
      <c r="D76">
        <v>0.5</v>
      </c>
      <c r="E76">
        <v>0.6</v>
      </c>
      <c r="F76">
        <v>0.6</v>
      </c>
      <c r="G76">
        <v>0.7</v>
      </c>
      <c r="H76">
        <v>0.5</v>
      </c>
      <c r="I76">
        <v>0.5</v>
      </c>
      <c r="J76">
        <v>1.3</v>
      </c>
      <c r="K76">
        <v>1.5</v>
      </c>
      <c r="L76">
        <v>1.6</v>
      </c>
      <c r="M76">
        <v>1.2</v>
      </c>
      <c r="N76">
        <v>0.9</v>
      </c>
      <c r="O76">
        <v>1.1000000000000001</v>
      </c>
      <c r="P76">
        <v>1</v>
      </c>
      <c r="Q76">
        <v>1</v>
      </c>
      <c r="R76">
        <v>0.7</v>
      </c>
      <c r="S76">
        <v>1</v>
      </c>
      <c r="T76">
        <v>0.9</v>
      </c>
      <c r="U76">
        <v>1.1000000000000001</v>
      </c>
      <c r="V76">
        <v>0.8</v>
      </c>
      <c r="W76">
        <v>1.1000000000000001</v>
      </c>
    </row>
    <row r="77" spans="1:23" x14ac:dyDescent="0.35">
      <c r="A77" t="s">
        <v>1364</v>
      </c>
      <c r="B77">
        <v>0.7</v>
      </c>
      <c r="C77">
        <v>0.6</v>
      </c>
      <c r="D77">
        <v>0.6</v>
      </c>
      <c r="E77">
        <v>0.8</v>
      </c>
      <c r="F77">
        <v>0.9</v>
      </c>
      <c r="G77">
        <v>0.8</v>
      </c>
      <c r="H77">
        <v>0.8</v>
      </c>
      <c r="I77">
        <v>1.3</v>
      </c>
      <c r="J77">
        <v>1.1000000000000001</v>
      </c>
      <c r="K77">
        <v>1</v>
      </c>
      <c r="L77">
        <v>0.9</v>
      </c>
      <c r="M77">
        <v>1.2</v>
      </c>
      <c r="N77">
        <v>1.2</v>
      </c>
      <c r="O77">
        <v>1.6</v>
      </c>
      <c r="P77">
        <v>1.6</v>
      </c>
      <c r="Q77">
        <v>1.5</v>
      </c>
      <c r="R77">
        <v>1.2</v>
      </c>
      <c r="S77">
        <v>1.4</v>
      </c>
      <c r="T77">
        <v>1.5</v>
      </c>
      <c r="U77">
        <v>1.7</v>
      </c>
      <c r="V77">
        <v>1.3</v>
      </c>
      <c r="W77">
        <v>1.6</v>
      </c>
    </row>
    <row r="78" spans="1:23" x14ac:dyDescent="0.35">
      <c r="A78" t="s">
        <v>1365</v>
      </c>
      <c r="B78">
        <v>0.8</v>
      </c>
      <c r="C78">
        <v>0.9</v>
      </c>
      <c r="D78">
        <v>0.8</v>
      </c>
      <c r="E78">
        <v>1</v>
      </c>
      <c r="F78">
        <v>1.1000000000000001</v>
      </c>
      <c r="G78">
        <v>0.9</v>
      </c>
      <c r="H78">
        <v>0.8</v>
      </c>
      <c r="I78">
        <v>1.1000000000000001</v>
      </c>
      <c r="J78">
        <v>1.5</v>
      </c>
      <c r="K78">
        <v>1.2</v>
      </c>
      <c r="L78">
        <v>1.4</v>
      </c>
      <c r="M78">
        <v>1.8</v>
      </c>
      <c r="N78">
        <v>1.8</v>
      </c>
      <c r="O78">
        <v>1.9</v>
      </c>
      <c r="P78">
        <v>2</v>
      </c>
      <c r="Q78">
        <v>1.7</v>
      </c>
      <c r="R78">
        <v>1.8</v>
      </c>
      <c r="S78">
        <v>2.1</v>
      </c>
      <c r="T78">
        <v>2.1</v>
      </c>
      <c r="U78">
        <v>1.9</v>
      </c>
      <c r="V78">
        <v>2</v>
      </c>
      <c r="W78">
        <v>2.2000000000000002</v>
      </c>
    </row>
    <row r="79" spans="1:23" x14ac:dyDescent="0.35">
      <c r="A79" t="s">
        <v>70</v>
      </c>
      <c r="B79">
        <v>1</v>
      </c>
      <c r="C79">
        <v>1</v>
      </c>
      <c r="D79">
        <v>1.2</v>
      </c>
      <c r="E79">
        <v>1.4</v>
      </c>
      <c r="F79">
        <v>1.6</v>
      </c>
      <c r="G79">
        <v>1.7</v>
      </c>
      <c r="H79">
        <v>1.8</v>
      </c>
      <c r="I79">
        <v>2.1</v>
      </c>
      <c r="J79">
        <v>2.5</v>
      </c>
      <c r="K79">
        <v>2.2000000000000002</v>
      </c>
      <c r="L79">
        <v>2.2999999999999998</v>
      </c>
      <c r="M79">
        <v>2.6</v>
      </c>
      <c r="N79">
        <v>2.4</v>
      </c>
      <c r="O79">
        <v>2.2999999999999998</v>
      </c>
      <c r="P79">
        <v>2.2000000000000002</v>
      </c>
      <c r="Q79">
        <v>2</v>
      </c>
      <c r="R79">
        <v>1.9</v>
      </c>
      <c r="S79">
        <v>2.7</v>
      </c>
      <c r="T79">
        <v>3.1</v>
      </c>
      <c r="U79">
        <v>2.9</v>
      </c>
      <c r="V79">
        <v>3</v>
      </c>
      <c r="W79">
        <v>3.3</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737C6-A476-43CC-8291-64309720FAE6}">
  <dimension ref="A1:O55"/>
  <sheetViews>
    <sheetView workbookViewId="0"/>
  </sheetViews>
  <sheetFormatPr defaultRowHeight="14.5" x14ac:dyDescent="0.35"/>
  <cols>
    <col min="1" max="1" width="29.08984375" customWidth="1"/>
    <col min="2" max="2" width="24.36328125" customWidth="1"/>
    <col min="3" max="5" width="18.54296875" customWidth="1"/>
    <col min="6" max="6" width="14.6328125" customWidth="1"/>
    <col min="7" max="7" width="18.54296875" customWidth="1"/>
    <col min="8" max="8" width="21.453125" customWidth="1"/>
    <col min="9" max="9" width="14.54296875" customWidth="1"/>
    <col min="10" max="10" width="12.453125" customWidth="1"/>
    <col min="12" max="12" width="10.90625" bestFit="1" customWidth="1"/>
    <col min="14" max="14" width="10.90625" bestFit="1" customWidth="1"/>
  </cols>
  <sheetData>
    <row r="1" spans="1:15" ht="20" thickBot="1" x14ac:dyDescent="0.5">
      <c r="A1" s="224" t="s">
        <v>1822</v>
      </c>
    </row>
    <row r="2" spans="1:15" s="219" customFormat="1" ht="15" thickTop="1" x14ac:dyDescent="0.35"/>
    <row r="3" spans="1:15" x14ac:dyDescent="0.35">
      <c r="A3" t="s">
        <v>1370</v>
      </c>
    </row>
    <row r="4" spans="1:15" ht="29" x14ac:dyDescent="0.35">
      <c r="A4" s="137"/>
      <c r="B4" s="137"/>
      <c r="C4" s="137" t="s">
        <v>1371</v>
      </c>
      <c r="D4" s="137" t="s">
        <v>1372</v>
      </c>
      <c r="E4" s="137" t="s">
        <v>1373</v>
      </c>
      <c r="F4" s="137" t="s">
        <v>1374</v>
      </c>
      <c r="G4" s="137" t="s">
        <v>1375</v>
      </c>
      <c r="H4" s="137" t="s">
        <v>1376</v>
      </c>
      <c r="I4" s="137"/>
    </row>
    <row r="5" spans="1:15" x14ac:dyDescent="0.35">
      <c r="A5" s="137"/>
      <c r="B5" s="137"/>
      <c r="C5" s="137" t="s">
        <v>1377</v>
      </c>
      <c r="D5" s="137"/>
      <c r="E5" s="137" t="s">
        <v>1377</v>
      </c>
      <c r="F5" s="137"/>
      <c r="G5" s="137" t="s">
        <v>1377</v>
      </c>
      <c r="H5" s="137"/>
      <c r="I5" s="137"/>
    </row>
    <row r="6" spans="1:15" ht="43.5" x14ac:dyDescent="0.35">
      <c r="A6" s="137" t="s">
        <v>1378</v>
      </c>
      <c r="B6" s="137">
        <v>9441344.6370000001</v>
      </c>
      <c r="C6" s="137"/>
      <c r="D6" s="137"/>
      <c r="E6" s="186" t="s">
        <v>1379</v>
      </c>
      <c r="F6" s="137"/>
      <c r="G6" s="137"/>
      <c r="H6" s="137"/>
      <c r="I6" s="152" t="s">
        <v>1380</v>
      </c>
    </row>
    <row r="7" spans="1:15" x14ac:dyDescent="0.35">
      <c r="A7" s="137" t="s">
        <v>1381</v>
      </c>
      <c r="B7" s="137"/>
      <c r="C7" s="137">
        <v>5</v>
      </c>
      <c r="D7" s="153">
        <f>C7*1000000/B6</f>
        <v>0.52958558258802813</v>
      </c>
      <c r="E7" s="137">
        <f>10*352323/1000000</f>
        <v>3.5232299999999999</v>
      </c>
      <c r="F7" s="137">
        <f>E7/(B6*1000)</f>
        <v>3.7317036242832364E-10</v>
      </c>
      <c r="G7" s="137">
        <v>13</v>
      </c>
      <c r="H7" s="154">
        <f>(G7*1000000000000)/(B6*1000)</f>
        <v>1376.9225147288732</v>
      </c>
      <c r="I7" s="137"/>
    </row>
    <row r="8" spans="1:15" x14ac:dyDescent="0.35">
      <c r="A8" s="137" t="s">
        <v>1382</v>
      </c>
      <c r="B8" s="137"/>
      <c r="C8" s="137">
        <v>4.7</v>
      </c>
      <c r="D8" s="153">
        <f>C8*1000000/B6</f>
        <v>0.49781044763274646</v>
      </c>
      <c r="E8" s="137">
        <f>1*352323/1000000</f>
        <v>0.352323</v>
      </c>
      <c r="F8" s="137">
        <f>E8/(B6*1000)</f>
        <v>3.7317036242832364E-11</v>
      </c>
      <c r="G8" s="137">
        <v>11</v>
      </c>
      <c r="H8" s="154">
        <f>(G8*1000000000000)/(B6*1000)</f>
        <v>1165.0882816936619</v>
      </c>
      <c r="I8" s="137"/>
    </row>
    <row r="9" spans="1:15" x14ac:dyDescent="0.35">
      <c r="A9" s="137" t="s">
        <v>1383</v>
      </c>
      <c r="B9" s="137"/>
      <c r="C9" s="137">
        <v>5.4</v>
      </c>
      <c r="D9" s="153">
        <f>C9*1000000/B6</f>
        <v>0.57195242919507039</v>
      </c>
      <c r="E9" s="137">
        <f>80*352323/1000000</f>
        <v>28.185839999999999</v>
      </c>
      <c r="F9" s="137">
        <f>E9/(B6*1000)</f>
        <v>2.9853628994265891E-9</v>
      </c>
      <c r="G9" s="137">
        <v>15</v>
      </c>
      <c r="H9" s="154">
        <f>(G9*1000000000000)/(B6*1000)</f>
        <v>1588.7567477640844</v>
      </c>
      <c r="I9" s="137"/>
    </row>
    <row r="12" spans="1:15" ht="18.649999999999999" customHeight="1" x14ac:dyDescent="0.35">
      <c r="A12" s="118"/>
      <c r="B12" s="251" t="s">
        <v>1384</v>
      </c>
      <c r="C12" s="251"/>
      <c r="D12" s="251"/>
      <c r="E12" s="251"/>
      <c r="F12" s="118"/>
      <c r="G12" s="251" t="s">
        <v>1385</v>
      </c>
      <c r="H12" s="251"/>
      <c r="I12" s="251"/>
      <c r="J12" s="251"/>
      <c r="L12" s="251" t="s">
        <v>1386</v>
      </c>
      <c r="M12" s="251"/>
      <c r="N12" s="251"/>
      <c r="O12" s="251"/>
    </row>
    <row r="13" spans="1:15" x14ac:dyDescent="0.35">
      <c r="B13" t="s">
        <v>1387</v>
      </c>
      <c r="D13" t="s">
        <v>1388</v>
      </c>
      <c r="G13" t="s">
        <v>1387</v>
      </c>
      <c r="I13" t="s">
        <v>1388</v>
      </c>
      <c r="L13" t="s">
        <v>1387</v>
      </c>
      <c r="N13" t="s">
        <v>1388</v>
      </c>
    </row>
    <row r="14" spans="1:15" x14ac:dyDescent="0.35">
      <c r="B14" s="84">
        <f>D8</f>
        <v>0.49781044763274646</v>
      </c>
      <c r="C14" t="s">
        <v>1389</v>
      </c>
      <c r="D14" s="84">
        <f>D9</f>
        <v>0.57195242919507039</v>
      </c>
      <c r="E14" t="s">
        <v>1389</v>
      </c>
      <c r="G14">
        <v>0.68</v>
      </c>
      <c r="H14" t="s">
        <v>1389</v>
      </c>
      <c r="I14">
        <v>0.73</v>
      </c>
      <c r="J14" t="s">
        <v>1389</v>
      </c>
      <c r="L14">
        <v>0.53</v>
      </c>
      <c r="M14" t="s">
        <v>1389</v>
      </c>
      <c r="N14">
        <v>1</v>
      </c>
      <c r="O14" t="s">
        <v>1389</v>
      </c>
    </row>
    <row r="15" spans="1:15" x14ac:dyDescent="0.35">
      <c r="B15">
        <f>B14*1000</f>
        <v>497.81044763274645</v>
      </c>
      <c r="C15" t="s">
        <v>1390</v>
      </c>
      <c r="D15">
        <f>D14*1000</f>
        <v>571.95242919507041</v>
      </c>
      <c r="E15" t="s">
        <v>1390</v>
      </c>
      <c r="G15">
        <f>G14*1000</f>
        <v>680</v>
      </c>
      <c r="H15" t="s">
        <v>1390</v>
      </c>
      <c r="I15">
        <f>I14*1000</f>
        <v>730</v>
      </c>
      <c r="J15" t="s">
        <v>1390</v>
      </c>
      <c r="L15">
        <f>L14*1000</f>
        <v>530</v>
      </c>
      <c r="M15" t="s">
        <v>1390</v>
      </c>
      <c r="N15">
        <f>N14*1000</f>
        <v>1000</v>
      </c>
      <c r="O15" t="s">
        <v>1390</v>
      </c>
    </row>
    <row r="16" spans="1:15" x14ac:dyDescent="0.35">
      <c r="B16" s="149">
        <f>B15/365</f>
        <v>1.3638642400897163</v>
      </c>
      <c r="C16" s="149" t="s">
        <v>1391</v>
      </c>
      <c r="D16" s="150">
        <f>D15/365</f>
        <v>1.566992956698823</v>
      </c>
      <c r="E16" s="149" t="s">
        <v>1391</v>
      </c>
      <c r="G16">
        <f>G15/365</f>
        <v>1.8630136986301369</v>
      </c>
      <c r="H16" t="s">
        <v>1391</v>
      </c>
      <c r="I16" s="123">
        <f>I15/365</f>
        <v>2</v>
      </c>
      <c r="J16" t="s">
        <v>1391</v>
      </c>
      <c r="L16">
        <f>L15/365</f>
        <v>1.452054794520548</v>
      </c>
      <c r="M16" t="s">
        <v>1391</v>
      </c>
      <c r="N16">
        <f>N15/365</f>
        <v>2.7397260273972601</v>
      </c>
      <c r="O16" t="s">
        <v>1391</v>
      </c>
    </row>
    <row r="18" spans="1:15" x14ac:dyDescent="0.35">
      <c r="B18" t="s">
        <v>1392</v>
      </c>
      <c r="D18" t="s">
        <v>1393</v>
      </c>
      <c r="G18" t="s">
        <v>1392</v>
      </c>
      <c r="I18" t="s">
        <v>1393</v>
      </c>
      <c r="L18" t="s">
        <v>1392</v>
      </c>
      <c r="N18" t="s">
        <v>1393</v>
      </c>
    </row>
    <row r="19" spans="1:15" x14ac:dyDescent="0.35">
      <c r="G19">
        <v>0.15</v>
      </c>
      <c r="H19" t="s">
        <v>1394</v>
      </c>
      <c r="I19">
        <v>0.2</v>
      </c>
      <c r="J19" t="s">
        <v>1394</v>
      </c>
      <c r="L19">
        <v>0.12</v>
      </c>
      <c r="M19" t="s">
        <v>1394</v>
      </c>
      <c r="N19">
        <v>0.16</v>
      </c>
      <c r="O19" t="s">
        <v>1394</v>
      </c>
    </row>
    <row r="20" spans="1:15" x14ac:dyDescent="0.35">
      <c r="B20" s="138">
        <f>H8</f>
        <v>1165.0882816936619</v>
      </c>
      <c r="C20" t="s">
        <v>1395</v>
      </c>
      <c r="D20" s="138">
        <f>H9</f>
        <v>1588.7567477640844</v>
      </c>
      <c r="E20" t="s">
        <v>1395</v>
      </c>
      <c r="G20">
        <f>G19*10000</f>
        <v>1500</v>
      </c>
      <c r="H20" t="s">
        <v>1395</v>
      </c>
      <c r="I20">
        <f>I19*10000</f>
        <v>2000</v>
      </c>
      <c r="J20" t="s">
        <v>1395</v>
      </c>
      <c r="L20">
        <f>L19*10000</f>
        <v>1200</v>
      </c>
      <c r="M20" t="s">
        <v>1395</v>
      </c>
      <c r="N20">
        <f>N19*10000</f>
        <v>1600</v>
      </c>
      <c r="O20" t="s">
        <v>1395</v>
      </c>
    </row>
    <row r="21" spans="1:15" x14ac:dyDescent="0.35">
      <c r="B21" s="149">
        <f>B20/365</f>
        <v>3.1920226895716763</v>
      </c>
      <c r="C21" s="149" t="s">
        <v>1396</v>
      </c>
      <c r="D21" s="149">
        <f>D20/365</f>
        <v>4.3527582130522857</v>
      </c>
      <c r="E21" s="149" t="s">
        <v>1396</v>
      </c>
      <c r="G21">
        <f>G20/365</f>
        <v>4.1095890410958908</v>
      </c>
      <c r="H21" t="s">
        <v>1396</v>
      </c>
      <c r="I21">
        <f>I20/365</f>
        <v>5.4794520547945202</v>
      </c>
      <c r="J21" t="s">
        <v>1396</v>
      </c>
      <c r="L21">
        <f>L20/365</f>
        <v>3.2876712328767121</v>
      </c>
      <c r="M21" t="s">
        <v>1396</v>
      </c>
      <c r="N21">
        <f>N20/365</f>
        <v>4.3835616438356162</v>
      </c>
      <c r="O21" t="s">
        <v>1396</v>
      </c>
    </row>
    <row r="23" spans="1:15" x14ac:dyDescent="0.35">
      <c r="B23" t="s">
        <v>1397</v>
      </c>
      <c r="D23" t="s">
        <v>1398</v>
      </c>
      <c r="G23" t="s">
        <v>1397</v>
      </c>
      <c r="I23" t="s">
        <v>1398</v>
      </c>
      <c r="L23" t="s">
        <v>1397</v>
      </c>
      <c r="N23" t="s">
        <v>1398</v>
      </c>
    </row>
    <row r="24" spans="1:15" x14ac:dyDescent="0.35">
      <c r="B24" s="163">
        <f>F8</f>
        <v>3.7317036242832364E-11</v>
      </c>
      <c r="C24" s="164" t="s">
        <v>1399</v>
      </c>
      <c r="D24" s="163">
        <f>F9</f>
        <v>2.9853628994265891E-9</v>
      </c>
      <c r="E24" s="164" t="s">
        <v>1399</v>
      </c>
      <c r="G24" s="98">
        <v>1.4000000000000001E-10</v>
      </c>
      <c r="H24" t="s">
        <v>1399</v>
      </c>
      <c r="I24" s="98">
        <v>1.0999999999999999E-8</v>
      </c>
      <c r="J24" t="s">
        <v>1399</v>
      </c>
      <c r="L24">
        <v>1.0999999999999999E-10</v>
      </c>
      <c r="M24" t="s">
        <v>1399</v>
      </c>
      <c r="N24">
        <v>1.0999999999999999E-9</v>
      </c>
      <c r="O24" t="s">
        <v>1399</v>
      </c>
    </row>
    <row r="25" spans="1:15" x14ac:dyDescent="0.35">
      <c r="B25" s="98">
        <f>B24/365</f>
        <v>1.022384554598147E-13</v>
      </c>
      <c r="C25" t="s">
        <v>1400</v>
      </c>
      <c r="D25">
        <f>D24/365</f>
        <v>8.1790764367851753E-12</v>
      </c>
      <c r="E25" t="s">
        <v>1400</v>
      </c>
      <c r="G25">
        <f>G24/365</f>
        <v>3.8356164383561645E-13</v>
      </c>
      <c r="H25" t="s">
        <v>1400</v>
      </c>
      <c r="I25">
        <f>I24/365</f>
        <v>3.0136986301369863E-11</v>
      </c>
      <c r="J25" t="s">
        <v>1400</v>
      </c>
      <c r="L25">
        <f>L24/365</f>
        <v>3.0136986301369863E-13</v>
      </c>
      <c r="M25" t="s">
        <v>1400</v>
      </c>
      <c r="N25">
        <f>N24/365</f>
        <v>3.0136986301369863E-12</v>
      </c>
      <c r="O25" t="s">
        <v>1400</v>
      </c>
    </row>
    <row r="26" spans="1:15" x14ac:dyDescent="0.35">
      <c r="A26" s="54" t="s">
        <v>1401</v>
      </c>
    </row>
    <row r="27" spans="1:15" x14ac:dyDescent="0.35">
      <c r="A27">
        <f>10*352323/1000000</f>
        <v>3.5232299999999999</v>
      </c>
      <c r="B27" s="151">
        <f>B25</f>
        <v>1.022384554598147E-13</v>
      </c>
      <c r="C27" s="149" t="s">
        <v>1400</v>
      </c>
      <c r="D27" s="151">
        <f>D25</f>
        <v>8.1790764367851753E-12</v>
      </c>
      <c r="E27" s="149" t="s">
        <v>1400</v>
      </c>
    </row>
    <row r="29" spans="1:15" x14ac:dyDescent="0.35">
      <c r="A29" t="s">
        <v>1402</v>
      </c>
      <c r="B29" s="98">
        <f>F7/365</f>
        <v>1.0223845545981469E-12</v>
      </c>
      <c r="C29" s="181"/>
      <c r="D29" s="181"/>
    </row>
    <row r="31" spans="1:15" x14ac:dyDescent="0.35">
      <c r="B31" s="98"/>
    </row>
    <row r="33" spans="1:7" x14ac:dyDescent="0.35">
      <c r="A33" s="111" t="s">
        <v>1403</v>
      </c>
    </row>
    <row r="34" spans="1:7" x14ac:dyDescent="0.35">
      <c r="A34" s="112" t="s">
        <v>1404</v>
      </c>
    </row>
    <row r="35" spans="1:7" x14ac:dyDescent="0.35">
      <c r="A35" s="113" t="s">
        <v>1405</v>
      </c>
    </row>
    <row r="36" spans="1:7" x14ac:dyDescent="0.35">
      <c r="A36" s="112" t="s">
        <v>1406</v>
      </c>
    </row>
    <row r="37" spans="1:7" x14ac:dyDescent="0.35">
      <c r="A37" s="113" t="s">
        <v>1407</v>
      </c>
    </row>
    <row r="38" spans="1:7" x14ac:dyDescent="0.35">
      <c r="A38" s="113" t="s">
        <v>1408</v>
      </c>
    </row>
    <row r="39" spans="1:7" x14ac:dyDescent="0.35">
      <c r="A39" s="113" t="s">
        <v>1409</v>
      </c>
    </row>
    <row r="41" spans="1:7" x14ac:dyDescent="0.35">
      <c r="A41" s="111" t="s">
        <v>1410</v>
      </c>
    </row>
    <row r="42" spans="1:7" ht="23" x14ac:dyDescent="0.35">
      <c r="A42" s="114" t="s">
        <v>1411</v>
      </c>
      <c r="B42" s="114" t="s">
        <v>1412</v>
      </c>
      <c r="C42" s="114" t="s">
        <v>1413</v>
      </c>
      <c r="D42" s="114" t="s">
        <v>1414</v>
      </c>
      <c r="E42" s="114" t="s">
        <v>1415</v>
      </c>
      <c r="F42" s="114" t="s">
        <v>1416</v>
      </c>
      <c r="G42" s="114" t="s">
        <v>1417</v>
      </c>
    </row>
    <row r="43" spans="1:7" ht="23" x14ac:dyDescent="0.35">
      <c r="A43" s="115" t="s">
        <v>1418</v>
      </c>
      <c r="B43" s="115" t="s">
        <v>1419</v>
      </c>
      <c r="C43" s="115" t="s">
        <v>1420</v>
      </c>
      <c r="D43" s="115" t="s">
        <v>1421</v>
      </c>
      <c r="E43" s="115" t="s">
        <v>1422</v>
      </c>
      <c r="F43" s="115" t="s">
        <v>1423</v>
      </c>
      <c r="G43" s="115" t="s">
        <v>1424</v>
      </c>
    </row>
    <row r="44" spans="1:7" x14ac:dyDescent="0.35">
      <c r="A44" s="249" t="s">
        <v>1425</v>
      </c>
      <c r="B44" s="116" t="s">
        <v>1426</v>
      </c>
      <c r="C44" s="116" t="s">
        <v>1427</v>
      </c>
      <c r="D44" s="116" t="s">
        <v>1428</v>
      </c>
      <c r="E44" s="116" t="s">
        <v>1429</v>
      </c>
      <c r="F44" s="116" t="s">
        <v>1430</v>
      </c>
      <c r="G44" s="249" t="s">
        <v>1431</v>
      </c>
    </row>
    <row r="45" spans="1:7" x14ac:dyDescent="0.35">
      <c r="A45" s="250"/>
      <c r="B45" s="117" t="s">
        <v>1432</v>
      </c>
      <c r="C45" s="117" t="s">
        <v>1433</v>
      </c>
      <c r="D45" s="117" t="s">
        <v>1434</v>
      </c>
      <c r="E45" s="117" t="s">
        <v>1435</v>
      </c>
      <c r="F45" s="117" t="s">
        <v>1436</v>
      </c>
      <c r="G45" s="250"/>
    </row>
    <row r="46" spans="1:7" x14ac:dyDescent="0.35">
      <c r="A46" s="42" t="s">
        <v>1437</v>
      </c>
    </row>
    <row r="50" spans="1:7" ht="195" customHeight="1" x14ac:dyDescent="0.35">
      <c r="A50" s="119" t="s">
        <v>1438</v>
      </c>
    </row>
    <row r="51" spans="1:7" ht="26" x14ac:dyDescent="0.35">
      <c r="A51" s="120" t="s">
        <v>1411</v>
      </c>
      <c r="B51" s="120" t="s">
        <v>1412</v>
      </c>
      <c r="C51" s="120" t="s">
        <v>1413</v>
      </c>
      <c r="D51" s="120" t="s">
        <v>1414</v>
      </c>
      <c r="E51" s="120" t="s">
        <v>1415</v>
      </c>
      <c r="F51" s="120" t="s">
        <v>1416</v>
      </c>
      <c r="G51" s="120" t="s">
        <v>1417</v>
      </c>
    </row>
    <row r="52" spans="1:7" ht="25" x14ac:dyDescent="0.35">
      <c r="A52" s="121" t="s">
        <v>1418</v>
      </c>
      <c r="B52" s="121" t="s">
        <v>1439</v>
      </c>
      <c r="C52" s="121" t="s">
        <v>1420</v>
      </c>
      <c r="D52" s="121" t="s">
        <v>1421</v>
      </c>
      <c r="E52" s="121" t="s">
        <v>1422</v>
      </c>
      <c r="F52" s="121" t="s">
        <v>1423</v>
      </c>
      <c r="G52" s="121" t="s">
        <v>1424</v>
      </c>
    </row>
    <row r="53" spans="1:7" ht="50" x14ac:dyDescent="0.35">
      <c r="A53" s="122" t="s">
        <v>1440</v>
      </c>
      <c r="B53" s="122" t="s">
        <v>1441</v>
      </c>
      <c r="C53" s="122" t="s">
        <v>1442</v>
      </c>
      <c r="D53" s="122" t="s">
        <v>1443</v>
      </c>
      <c r="E53" s="122" t="s">
        <v>1444</v>
      </c>
      <c r="F53" s="122" t="s">
        <v>1445</v>
      </c>
      <c r="G53" s="122" t="s">
        <v>1446</v>
      </c>
    </row>
    <row r="54" spans="1:7" ht="62.5" x14ac:dyDescent="0.35">
      <c r="A54" s="121" t="s">
        <v>1447</v>
      </c>
      <c r="B54" s="121" t="s">
        <v>1448</v>
      </c>
      <c r="C54" s="121" t="s">
        <v>1449</v>
      </c>
      <c r="D54" s="121" t="s">
        <v>1450</v>
      </c>
      <c r="E54" s="121" t="s">
        <v>1451</v>
      </c>
      <c r="F54" s="121" t="s">
        <v>1452</v>
      </c>
      <c r="G54" s="121" t="s">
        <v>1453</v>
      </c>
    </row>
    <row r="55" spans="1:7" ht="130.5" customHeight="1" x14ac:dyDescent="0.35">
      <c r="A55" s="118" t="s">
        <v>1454</v>
      </c>
    </row>
  </sheetData>
  <mergeCells count="5">
    <mergeCell ref="A44:A45"/>
    <mergeCell ref="G44:G45"/>
    <mergeCell ref="G12:J12"/>
    <mergeCell ref="L12:O12"/>
    <mergeCell ref="B12:E12"/>
  </mergeCells>
  <hyperlinks>
    <hyperlink ref="A33" r:id="rId1" display="https://www.mdpi.com/2071-1050/12/4/1407/htm" xr:uid="{78DBA6E1-C6B0-42CA-9BD7-663F965C7019}"/>
    <hyperlink ref="A41" r:id="rId2" location="B1-sustainability-12-01407" display="https://www.mdpi.com/2071-1050/12/4/1407/htm - B1-sustainability-12-01407" xr:uid="{FF16FF6B-D0C4-4DCB-8BC2-C580F15AAABD}"/>
    <hyperlink ref="A46" r:id="rId3" location="sec2dot2dot1-sustainability-12-01407" display="https://www.mdpi.com/2071-1050/12/4/1407/htm - sec2dot2dot1-sustainability-12-01407" xr:uid="{72FEB4F9-E6D1-4176-A5FF-0107EAD9F2FF}"/>
    <hyperlink ref="A50" r:id="rId4" location="B1-sustainability-12-01407" display="https://www.mdpi.com/2071-1050/12/4/1407 - B1-sustainability-12-01407" xr:uid="{D049089F-B63B-4064-B8A1-971B054CE1AF}"/>
    <hyperlink ref="A55" r:id="rId5" location="sec2dot2dot5-sustainability-12-01407" display="https://www.mdpi.com/2071-1050/12/4/1407 - sec2dot2dot5-sustainability-12-01407" xr:uid="{D6765905-4B01-4B17-AB44-01FD09C864D7}"/>
    <hyperlink ref="I6" r:id="rId6" xr:uid="{D55CB4CC-5F90-4F91-BE7C-EB982E587BEB}"/>
  </hyperlinks>
  <pageMargins left="0.7" right="0.7" top="0.75" bottom="0.75" header="0.3" footer="0.3"/>
  <pageSetup orientation="portrait" r:id="rId7"/>
  <drawing r:id="rId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CED9B-7055-418D-853F-F091BC931DF1}">
  <dimension ref="A1:BW838"/>
  <sheetViews>
    <sheetView zoomScale="80" zoomScaleNormal="80" workbookViewId="0">
      <pane xSplit="5" ySplit="3" topLeftCell="BG4" activePane="bottomRight" state="frozen"/>
      <selection pane="topRight" activeCell="F1" sqref="F1"/>
      <selection pane="bottomLeft" activeCell="A2" sqref="A2"/>
      <selection pane="bottomRight" activeCell="BT3" sqref="BT3"/>
    </sheetView>
  </sheetViews>
  <sheetFormatPr defaultRowHeight="14.5" x14ac:dyDescent="0.35"/>
  <cols>
    <col min="3" max="3" width="10.90625" customWidth="1"/>
    <col min="4" max="4" width="20.36328125" customWidth="1"/>
    <col min="51" max="52" width="12.08984375" customWidth="1"/>
    <col min="64" max="64" width="25" style="209" customWidth="1"/>
    <col min="65" max="65" width="21.36328125" style="209" customWidth="1"/>
    <col min="66" max="66" width="27.36328125" style="209" customWidth="1"/>
    <col min="67" max="67" width="25.1796875" style="209" customWidth="1"/>
    <col min="68" max="68" width="17.1796875" style="209" customWidth="1"/>
    <col min="69" max="69" width="20" style="209" customWidth="1"/>
    <col min="70" max="70" width="24.6328125" style="209" customWidth="1"/>
    <col min="71" max="71" width="17.453125" style="209" customWidth="1"/>
    <col min="72" max="72" width="24.6328125" style="209" customWidth="1"/>
  </cols>
  <sheetData>
    <row r="1" spans="1:72" s="219" customFormat="1" ht="20" thickBot="1" x14ac:dyDescent="0.5">
      <c r="A1" s="224" t="s">
        <v>1823</v>
      </c>
      <c r="BL1" s="209"/>
      <c r="BM1" s="209"/>
      <c r="BN1" s="209"/>
      <c r="BO1" s="209"/>
      <c r="BP1" s="209"/>
      <c r="BQ1" s="209"/>
      <c r="BR1" s="209"/>
      <c r="BS1" s="209"/>
      <c r="BT1" s="209"/>
    </row>
    <row r="2" spans="1:72" s="219" customFormat="1" ht="15" thickTop="1" x14ac:dyDescent="0.35">
      <c r="BL2" s="209"/>
      <c r="BM2" s="209"/>
      <c r="BN2" s="209"/>
      <c r="BO2" s="209"/>
      <c r="BP2" s="209"/>
      <c r="BQ2" s="209"/>
      <c r="BR2" s="209"/>
      <c r="BS2" s="209"/>
      <c r="BT2" s="209"/>
    </row>
    <row r="3" spans="1:72" x14ac:dyDescent="0.35">
      <c r="A3" t="s">
        <v>313</v>
      </c>
      <c r="B3" t="s">
        <v>314</v>
      </c>
      <c r="C3" t="s">
        <v>315</v>
      </c>
      <c r="D3" t="s">
        <v>316</v>
      </c>
      <c r="E3" t="s">
        <v>1455</v>
      </c>
      <c r="F3" t="s">
        <v>1456</v>
      </c>
      <c r="G3" t="s">
        <v>1457</v>
      </c>
      <c r="H3" t="s">
        <v>1458</v>
      </c>
      <c r="I3" t="s">
        <v>1459</v>
      </c>
      <c r="J3" t="s">
        <v>1460</v>
      </c>
      <c r="K3" t="s">
        <v>1461</v>
      </c>
      <c r="L3" t="s">
        <v>1462</v>
      </c>
      <c r="M3" t="s">
        <v>1463</v>
      </c>
      <c r="N3" t="s">
        <v>1464</v>
      </c>
      <c r="O3" t="s">
        <v>1465</v>
      </c>
      <c r="P3" t="s">
        <v>1466</v>
      </c>
      <c r="Q3" t="s">
        <v>1467</v>
      </c>
      <c r="R3" t="s">
        <v>1468</v>
      </c>
      <c r="S3" t="s">
        <v>1469</v>
      </c>
      <c r="T3" t="s">
        <v>1470</v>
      </c>
      <c r="U3" t="s">
        <v>1471</v>
      </c>
      <c r="V3" t="s">
        <v>1472</v>
      </c>
      <c r="W3" t="s">
        <v>1473</v>
      </c>
      <c r="X3" t="s">
        <v>1474</v>
      </c>
      <c r="Y3" t="s">
        <v>1475</v>
      </c>
      <c r="Z3" t="s">
        <v>1476</v>
      </c>
      <c r="AA3" t="s">
        <v>1477</v>
      </c>
      <c r="AB3" t="s">
        <v>1478</v>
      </c>
      <c r="AC3" t="s">
        <v>1479</v>
      </c>
      <c r="AD3" t="s">
        <v>1480</v>
      </c>
      <c r="AE3" t="s">
        <v>1481</v>
      </c>
      <c r="AF3" t="s">
        <v>1482</v>
      </c>
      <c r="AG3" t="s">
        <v>1483</v>
      </c>
      <c r="AH3" t="s">
        <v>1484</v>
      </c>
      <c r="AI3" t="s">
        <v>1485</v>
      </c>
      <c r="AJ3" t="s">
        <v>1486</v>
      </c>
      <c r="AK3" t="s">
        <v>1487</v>
      </c>
      <c r="AL3" t="s">
        <v>1488</v>
      </c>
      <c r="AM3" t="s">
        <v>1489</v>
      </c>
      <c r="AN3" t="s">
        <v>1490</v>
      </c>
      <c r="AO3" t="s">
        <v>1491</v>
      </c>
      <c r="AP3" t="s">
        <v>1492</v>
      </c>
      <c r="AQ3" t="s">
        <v>1493</v>
      </c>
      <c r="AR3" t="s">
        <v>1494</v>
      </c>
      <c r="AS3" t="s">
        <v>1495</v>
      </c>
      <c r="AT3" t="s">
        <v>1496</v>
      </c>
      <c r="AU3" t="s">
        <v>1497</v>
      </c>
      <c r="AV3" t="s">
        <v>1498</v>
      </c>
      <c r="AW3" t="s">
        <v>1499</v>
      </c>
      <c r="AX3" t="s">
        <v>1500</v>
      </c>
      <c r="AY3" t="s">
        <v>1501</v>
      </c>
      <c r="AZ3" t="s">
        <v>1502</v>
      </c>
      <c r="BA3" t="s">
        <v>1503</v>
      </c>
      <c r="BB3" t="s">
        <v>1504</v>
      </c>
      <c r="BC3" t="s">
        <v>1505</v>
      </c>
      <c r="BD3" t="s">
        <v>1506</v>
      </c>
      <c r="BE3" t="s">
        <v>1507</v>
      </c>
      <c r="BF3" t="s">
        <v>1508</v>
      </c>
      <c r="BG3" t="s">
        <v>1509</v>
      </c>
      <c r="BH3" t="s">
        <v>1510</v>
      </c>
      <c r="BI3" t="s">
        <v>1511</v>
      </c>
      <c r="BJ3" t="s">
        <v>1512</v>
      </c>
      <c r="BK3" t="s">
        <v>1513</v>
      </c>
      <c r="BL3" s="209" t="s">
        <v>1514</v>
      </c>
      <c r="BM3" s="209" t="s">
        <v>1515</v>
      </c>
      <c r="BN3" s="209" t="s">
        <v>1516</v>
      </c>
      <c r="BO3" s="209" t="s">
        <v>1517</v>
      </c>
      <c r="BP3" s="209" t="s">
        <v>1518</v>
      </c>
      <c r="BQ3" s="209" t="s">
        <v>1804</v>
      </c>
      <c r="BR3" s="209" t="s">
        <v>1519</v>
      </c>
      <c r="BS3" s="209" t="s">
        <v>1520</v>
      </c>
      <c r="BT3" s="209" t="s">
        <v>1805</v>
      </c>
    </row>
    <row r="4" spans="1:72" x14ac:dyDescent="0.35">
      <c r="A4">
        <v>77</v>
      </c>
      <c r="B4" t="s">
        <v>153</v>
      </c>
      <c r="C4" t="s">
        <v>153</v>
      </c>
      <c r="D4" t="s">
        <v>158</v>
      </c>
      <c r="E4" t="s">
        <v>1337</v>
      </c>
      <c r="F4">
        <v>65.3540136795</v>
      </c>
      <c r="G4">
        <v>273.05082190050001</v>
      </c>
      <c r="H4">
        <v>3.7526041095689999</v>
      </c>
      <c r="I4">
        <v>8.1620460282899998</v>
      </c>
      <c r="J4">
        <v>0</v>
      </c>
      <c r="K4">
        <v>0</v>
      </c>
      <c r="L4">
        <v>27.76885136928</v>
      </c>
      <c r="M4">
        <v>0</v>
      </c>
      <c r="N4">
        <v>0.49364863018799998</v>
      </c>
      <c r="O4">
        <v>0</v>
      </c>
      <c r="P4">
        <v>0</v>
      </c>
      <c r="Q4">
        <v>0</v>
      </c>
      <c r="R4">
        <v>0</v>
      </c>
      <c r="S4">
        <v>0</v>
      </c>
      <c r="T4">
        <v>0</v>
      </c>
      <c r="U4">
        <v>1.661771233017</v>
      </c>
      <c r="V4" s="212">
        <v>0</v>
      </c>
      <c r="W4" s="212">
        <v>2.1316439340000001E-3</v>
      </c>
      <c r="X4">
        <v>0.102719725878</v>
      </c>
      <c r="Y4">
        <v>0.87756315080699998</v>
      </c>
      <c r="Z4">
        <v>0.54373315067399997</v>
      </c>
      <c r="AA4">
        <v>5.9394521550000003E-3</v>
      </c>
      <c r="AB4">
        <v>1.6645952053919999</v>
      </c>
      <c r="AC4">
        <v>0.14409547964700001</v>
      </c>
      <c r="AD4">
        <v>1.4472404110499999</v>
      </c>
      <c r="AE4">
        <v>0.17233520539200001</v>
      </c>
      <c r="AF4">
        <v>0.109861643934</v>
      </c>
      <c r="AG4">
        <v>2.5980547845E-2</v>
      </c>
      <c r="AH4">
        <v>1.3336438542E-2</v>
      </c>
      <c r="AI4" s="212">
        <v>3.0608219670000001E-3</v>
      </c>
      <c r="AJ4">
        <v>6.8504110499999996E-3</v>
      </c>
      <c r="AK4">
        <v>0</v>
      </c>
      <c r="AL4">
        <v>23.411370549840001</v>
      </c>
      <c r="AM4">
        <v>3.1453589037779999</v>
      </c>
      <c r="AN4">
        <v>3.1453589041769998</v>
      </c>
      <c r="AO4">
        <v>9.2006849312700005</v>
      </c>
      <c r="AP4">
        <v>0.102646849326</v>
      </c>
      <c r="AQ4">
        <v>0.20984849312699999</v>
      </c>
      <c r="AR4">
        <v>2.6148843136290001</v>
      </c>
      <c r="AS4">
        <v>2.7747808220999998E-2</v>
      </c>
      <c r="AT4">
        <v>7.4753287601999993E-2</v>
      </c>
      <c r="AU4">
        <v>1.9077665753369999</v>
      </c>
      <c r="AV4">
        <v>3.3995710960890002</v>
      </c>
      <c r="AW4">
        <v>0.14103465768000001</v>
      </c>
      <c r="AX4">
        <v>2.5239027396239999</v>
      </c>
      <c r="AY4">
        <v>0.554300273856</v>
      </c>
      <c r="AZ4">
        <v>0</v>
      </c>
      <c r="BA4">
        <v>69.589972601100001</v>
      </c>
      <c r="BB4">
        <v>1.0031000001120001</v>
      </c>
      <c r="BC4">
        <v>0.88751082209999999</v>
      </c>
      <c r="BD4">
        <v>2.373594520353</v>
      </c>
      <c r="BE4">
        <v>121.0591506873</v>
      </c>
      <c r="BF4">
        <v>8.4336575336999999</v>
      </c>
      <c r="BG4">
        <v>51.345287668499999</v>
      </c>
      <c r="BH4">
        <v>0.12886424676300001</v>
      </c>
      <c r="BI4">
        <v>2.6913187669830001</v>
      </c>
      <c r="BJ4">
        <v>1.8960152053920001</v>
      </c>
      <c r="BK4">
        <v>2.9915890411050001</v>
      </c>
      <c r="BL4" s="209">
        <v>1.2516422822898901</v>
      </c>
      <c r="BM4" s="227">
        <v>6.8923534619271101E-2</v>
      </c>
      <c r="BN4" s="209">
        <v>0.15700656969804999</v>
      </c>
      <c r="BO4" s="227">
        <v>3.87797722932295E-2</v>
      </c>
      <c r="BP4" s="227">
        <v>0</v>
      </c>
      <c r="BQ4" s="227">
        <v>2.3163697619999999E-13</v>
      </c>
      <c r="BR4" s="209">
        <v>3.3809755216068298E-3</v>
      </c>
      <c r="BS4" s="209">
        <v>6.6693068253000001E-3</v>
      </c>
      <c r="BT4" s="227">
        <v>1.2062000195739899</v>
      </c>
    </row>
    <row r="5" spans="1:72" x14ac:dyDescent="0.35">
      <c r="A5">
        <v>79</v>
      </c>
      <c r="B5" t="s">
        <v>153</v>
      </c>
      <c r="C5" t="s">
        <v>153</v>
      </c>
      <c r="D5" t="s">
        <v>161</v>
      </c>
      <c r="E5" t="s">
        <v>1337</v>
      </c>
      <c r="F5">
        <v>93.702000014399999</v>
      </c>
      <c r="G5">
        <v>392.100000018</v>
      </c>
      <c r="H5" s="212">
        <v>5.2564800000360004</v>
      </c>
      <c r="I5">
        <v>11.62476000168</v>
      </c>
      <c r="J5">
        <v>0</v>
      </c>
      <c r="K5">
        <v>0</v>
      </c>
      <c r="L5">
        <v>43.056840000539999</v>
      </c>
      <c r="M5">
        <v>0</v>
      </c>
      <c r="N5">
        <v>0.66192000016800001</v>
      </c>
      <c r="O5">
        <v>0</v>
      </c>
      <c r="P5">
        <v>0</v>
      </c>
      <c r="Q5">
        <v>0</v>
      </c>
      <c r="R5">
        <v>0</v>
      </c>
      <c r="S5">
        <v>0</v>
      </c>
      <c r="T5">
        <v>0</v>
      </c>
      <c r="U5" s="212">
        <v>2.2456199997840001</v>
      </c>
      <c r="V5">
        <v>4.139999898E-3</v>
      </c>
      <c r="W5">
        <v>4.139999898E-3</v>
      </c>
      <c r="X5">
        <v>9.3299999975999998E-2</v>
      </c>
      <c r="Y5">
        <v>1.3374600000179999</v>
      </c>
      <c r="Z5">
        <v>0.77921999990400004</v>
      </c>
      <c r="AA5">
        <v>1.3079999748000001E-2</v>
      </c>
      <c r="AB5">
        <v>2.1721800002760001</v>
      </c>
      <c r="AC5">
        <v>0.17555999982000001</v>
      </c>
      <c r="AD5">
        <v>1.9210800000599999</v>
      </c>
      <c r="AE5" s="212">
        <v>0.57491999982599995</v>
      </c>
      <c r="AF5" s="212">
        <v>0.44748000025200002</v>
      </c>
      <c r="AG5">
        <v>2.4960000114E-2</v>
      </c>
      <c r="AH5">
        <v>1.4879999729999999E-2</v>
      </c>
      <c r="AI5">
        <v>4.139999898E-3</v>
      </c>
      <c r="AJ5">
        <v>1.3739999802E-2</v>
      </c>
      <c r="AK5">
        <v>2.105999985E-2</v>
      </c>
      <c r="AL5">
        <v>34.542000000000002</v>
      </c>
      <c r="AM5">
        <v>5.4539999999999997</v>
      </c>
      <c r="AN5">
        <v>5.4539999999999997</v>
      </c>
      <c r="AO5">
        <v>0</v>
      </c>
      <c r="AP5">
        <v>0.15589972604399999</v>
      </c>
      <c r="AQ5">
        <v>0.31871726023800001</v>
      </c>
      <c r="AR5">
        <v>3.9714784312260001</v>
      </c>
      <c r="AS5" s="212">
        <v>0.47874</v>
      </c>
      <c r="AT5" s="212">
        <v>0.167039999784</v>
      </c>
      <c r="AU5">
        <v>4.0859400002879998</v>
      </c>
      <c r="AV5">
        <v>6.2165999990399996</v>
      </c>
      <c r="AW5">
        <v>0.29447999996399998</v>
      </c>
      <c r="AX5">
        <v>2.2158000002640001</v>
      </c>
      <c r="AY5">
        <v>0.40674000011400002</v>
      </c>
      <c r="AZ5">
        <v>0</v>
      </c>
      <c r="BA5">
        <v>105.6930410934</v>
      </c>
      <c r="BB5">
        <v>1.523505263328</v>
      </c>
      <c r="BC5">
        <v>1.3479487673999999</v>
      </c>
      <c r="BD5">
        <v>3.6050082188819998</v>
      </c>
      <c r="BE5">
        <v>183.8642739762</v>
      </c>
      <c r="BF5">
        <v>12.809013697799999</v>
      </c>
      <c r="BG5">
        <v>77.983068489000004</v>
      </c>
      <c r="BH5">
        <v>0.195718630422</v>
      </c>
      <c r="BI5">
        <v>4.0875668491020001</v>
      </c>
      <c r="BJ5">
        <v>2.8796621916479999</v>
      </c>
      <c r="BK5">
        <v>10.40999999892</v>
      </c>
      <c r="BL5" s="209">
        <v>0.34511278365894899</v>
      </c>
      <c r="BM5" s="227">
        <v>3.8911750771699699E-2</v>
      </c>
      <c r="BN5" s="227">
        <v>0.104291543153301</v>
      </c>
      <c r="BO5" s="227">
        <v>1.32757786129313E-2</v>
      </c>
      <c r="BP5" s="227">
        <v>0</v>
      </c>
      <c r="BQ5" s="227">
        <v>1.0266255090000001E-13</v>
      </c>
      <c r="BR5" s="227">
        <v>3.3390049403186398E-3</v>
      </c>
      <c r="BS5" s="227">
        <v>1.01293231482E-2</v>
      </c>
      <c r="BT5" s="227">
        <v>0.91194732859317995</v>
      </c>
    </row>
    <row r="6" spans="1:72" x14ac:dyDescent="0.35">
      <c r="A6">
        <v>77</v>
      </c>
      <c r="B6" t="s">
        <v>153</v>
      </c>
      <c r="C6" t="s">
        <v>153</v>
      </c>
      <c r="D6" t="s">
        <v>158</v>
      </c>
      <c r="E6" t="s">
        <v>1338</v>
      </c>
      <c r="F6">
        <v>32.758904100000002</v>
      </c>
      <c r="G6">
        <v>136.86757990000001</v>
      </c>
      <c r="H6">
        <v>1.8810045661999999</v>
      </c>
      <c r="I6">
        <v>4.091251142</v>
      </c>
      <c r="J6">
        <v>0</v>
      </c>
      <c r="K6">
        <v>0</v>
      </c>
      <c r="L6">
        <v>13.919223744</v>
      </c>
      <c r="M6">
        <v>0</v>
      </c>
      <c r="N6">
        <v>0.24744292239999999</v>
      </c>
      <c r="O6">
        <v>0</v>
      </c>
      <c r="P6">
        <v>0</v>
      </c>
      <c r="Q6">
        <v>0</v>
      </c>
      <c r="R6">
        <v>0</v>
      </c>
      <c r="S6">
        <v>0</v>
      </c>
      <c r="T6">
        <v>0</v>
      </c>
      <c r="U6">
        <v>0.83296803659999996</v>
      </c>
      <c r="V6">
        <v>0</v>
      </c>
      <c r="W6">
        <v>1.0684932000000001E-3</v>
      </c>
      <c r="X6">
        <v>5.1488584400000002E-2</v>
      </c>
      <c r="Y6">
        <v>0.43988127859999998</v>
      </c>
      <c r="Z6">
        <v>0.27254794519999997</v>
      </c>
      <c r="AA6">
        <v>2.977169E-3</v>
      </c>
      <c r="AB6">
        <v>0.83438356160000005</v>
      </c>
      <c r="AC6">
        <v>7.2228310599999998E-2</v>
      </c>
      <c r="AD6">
        <v>0.72543378999999997</v>
      </c>
      <c r="AE6">
        <v>8.6383561600000006E-2</v>
      </c>
      <c r="AF6">
        <v>5.5068493199999999E-2</v>
      </c>
      <c r="AG6">
        <v>1.3022831E-2</v>
      </c>
      <c r="AH6">
        <v>6.6849316000000001E-3</v>
      </c>
      <c r="AI6">
        <v>1.5342465999999999E-3</v>
      </c>
      <c r="AJ6">
        <v>3.4337899999999999E-3</v>
      </c>
      <c r="AK6">
        <v>0</v>
      </c>
      <c r="AL6">
        <v>11.735022832</v>
      </c>
      <c r="AM6">
        <v>1.5766210044</v>
      </c>
      <c r="AN6">
        <v>1.5766210046</v>
      </c>
      <c r="AO6">
        <v>4.6118721459999996</v>
      </c>
      <c r="AP6">
        <v>5.1452054800000001E-2</v>
      </c>
      <c r="AQ6">
        <v>0.1051872146</v>
      </c>
      <c r="AR6">
        <v>1.3107189542</v>
      </c>
      <c r="AS6">
        <v>1.3908675800000001E-2</v>
      </c>
      <c r="AT6">
        <v>3.7470319600000003E-2</v>
      </c>
      <c r="AU6">
        <v>0.95627397260000002</v>
      </c>
      <c r="AV6">
        <v>1.7040456622</v>
      </c>
      <c r="AW6">
        <v>7.0694064000000001E-2</v>
      </c>
      <c r="AX6">
        <v>1.2651141552</v>
      </c>
      <c r="AY6">
        <v>0.27784474879999999</v>
      </c>
      <c r="AZ6">
        <v>0</v>
      </c>
      <c r="BA6">
        <v>34.882191779999999</v>
      </c>
      <c r="BB6">
        <v>0.50280701760000002</v>
      </c>
      <c r="BC6">
        <v>0.44486757999999998</v>
      </c>
      <c r="BD6">
        <v>1.1897716894000001</v>
      </c>
      <c r="BE6">
        <v>60.681278540000001</v>
      </c>
      <c r="BF6">
        <v>4.22739726</v>
      </c>
      <c r="BG6">
        <v>25.736986300000002</v>
      </c>
      <c r="BH6">
        <v>6.4593607400000003E-2</v>
      </c>
      <c r="BI6">
        <v>1.3490319634000001</v>
      </c>
      <c r="BJ6">
        <v>0.95038356160000004</v>
      </c>
      <c r="BK6">
        <v>1.4995433789999999</v>
      </c>
      <c r="BL6" s="209">
        <v>0.63493481197000001</v>
      </c>
      <c r="BM6" s="227">
        <v>3.1355092580999999E-2</v>
      </c>
      <c r="BN6" s="209">
        <v>7.5551137191799997E-2</v>
      </c>
      <c r="BO6" s="227">
        <v>2.0690939820799999E-2</v>
      </c>
      <c r="BP6" s="227">
        <v>0</v>
      </c>
      <c r="BQ6" s="227">
        <v>-8.5200000000000004E-16</v>
      </c>
      <c r="BR6" s="209">
        <v>2.632905482E-4</v>
      </c>
      <c r="BS6" s="227">
        <v>3.3430109400000001E-3</v>
      </c>
      <c r="BT6" s="227">
        <v>0.71839092673399996</v>
      </c>
    </row>
    <row r="7" spans="1:72" x14ac:dyDescent="0.35">
      <c r="A7">
        <v>70</v>
      </c>
      <c r="B7" t="s">
        <v>610</v>
      </c>
      <c r="C7" t="s">
        <v>610</v>
      </c>
      <c r="D7" t="s">
        <v>651</v>
      </c>
      <c r="E7" t="s">
        <v>1337</v>
      </c>
      <c r="F7">
        <v>157.71600000000001</v>
      </c>
      <c r="G7">
        <v>659.41200000000003</v>
      </c>
      <c r="H7">
        <v>12.167999999999999</v>
      </c>
      <c r="I7">
        <v>11.6532</v>
      </c>
      <c r="J7">
        <v>0.6552</v>
      </c>
      <c r="K7">
        <v>0</v>
      </c>
      <c r="L7">
        <v>20.404800000000002</v>
      </c>
      <c r="M7">
        <v>0</v>
      </c>
      <c r="N7">
        <v>1.9188000000000001</v>
      </c>
      <c r="O7">
        <v>0</v>
      </c>
      <c r="P7">
        <v>0</v>
      </c>
      <c r="Q7">
        <v>0</v>
      </c>
      <c r="R7">
        <v>0</v>
      </c>
      <c r="S7">
        <v>0</v>
      </c>
      <c r="T7">
        <v>0</v>
      </c>
      <c r="U7">
        <v>7.9560000000000004</v>
      </c>
      <c r="V7">
        <v>1.2636000000000001</v>
      </c>
      <c r="W7">
        <v>0.37440000000000001</v>
      </c>
      <c r="X7">
        <v>1.2636000000000001</v>
      </c>
      <c r="Y7">
        <v>3.51</v>
      </c>
      <c r="Z7">
        <v>1.4039999999999999</v>
      </c>
      <c r="AA7">
        <v>0</v>
      </c>
      <c r="AB7">
        <v>2.8548</v>
      </c>
      <c r="AC7">
        <v>9.3600000000000003E-2</v>
      </c>
      <c r="AD7">
        <v>2.6208</v>
      </c>
      <c r="AE7">
        <v>0.3276</v>
      </c>
      <c r="AF7">
        <v>0.18720000000000001</v>
      </c>
      <c r="AG7">
        <v>9.3600000000000003E-2</v>
      </c>
      <c r="AH7">
        <v>0</v>
      </c>
      <c r="AI7">
        <v>0</v>
      </c>
      <c r="AJ7">
        <v>0</v>
      </c>
      <c r="AK7">
        <v>0</v>
      </c>
      <c r="AL7">
        <v>34.164000000000001</v>
      </c>
      <c r="AM7">
        <v>106.236</v>
      </c>
      <c r="AN7">
        <v>101.556</v>
      </c>
      <c r="AO7">
        <v>56.16</v>
      </c>
      <c r="AP7">
        <v>8.4239999999999995E-2</v>
      </c>
      <c r="AQ7">
        <v>0.28079999999999999</v>
      </c>
      <c r="AR7">
        <v>1.17</v>
      </c>
      <c r="AS7">
        <v>1.404E-2</v>
      </c>
      <c r="AT7">
        <v>0.14976</v>
      </c>
      <c r="AU7">
        <v>2.3400000000000001E-2</v>
      </c>
      <c r="AV7">
        <v>2.5739999999999998</v>
      </c>
      <c r="AW7">
        <v>2.3400000000000001E-2</v>
      </c>
      <c r="AX7">
        <v>15.912000000000001</v>
      </c>
      <c r="AY7">
        <v>0.74880000000000002</v>
      </c>
      <c r="AZ7">
        <v>0</v>
      </c>
      <c r="BA7">
        <v>248.04</v>
      </c>
      <c r="BB7">
        <v>5.6159999999999997</v>
      </c>
      <c r="BC7">
        <v>4.6800000000000001E-2</v>
      </c>
      <c r="BD7">
        <v>360.36</v>
      </c>
      <c r="BE7">
        <v>43.055999999999997</v>
      </c>
      <c r="BF7">
        <v>14.976000000000001</v>
      </c>
      <c r="BG7">
        <v>182.52</v>
      </c>
      <c r="BH7">
        <v>0.46800000000000003</v>
      </c>
      <c r="BI7">
        <v>4.2587999999999999</v>
      </c>
      <c r="BJ7">
        <v>1.4039999999999999</v>
      </c>
      <c r="BK7">
        <v>0</v>
      </c>
      <c r="BL7" s="209">
        <v>0.47373446785391998</v>
      </c>
      <c r="BM7" s="227">
        <v>2.3269784307120001E-2</v>
      </c>
      <c r="BN7" s="209">
        <v>9.3567041408880003E-2</v>
      </c>
      <c r="BO7" s="209">
        <v>1.201332496104E-2</v>
      </c>
      <c r="BP7" s="227">
        <v>2.2800069817200001E-2</v>
      </c>
      <c r="BQ7" s="227">
        <v>8.5644000000000001E-14</v>
      </c>
      <c r="BR7" s="209">
        <v>4.0195821837600001E-3</v>
      </c>
      <c r="BS7" s="227">
        <v>4.2030250704000001E-3</v>
      </c>
      <c r="BT7" s="209">
        <v>0.55852968370680001</v>
      </c>
    </row>
    <row r="8" spans="1:72" x14ac:dyDescent="0.35">
      <c r="A8">
        <v>79</v>
      </c>
      <c r="B8" t="s">
        <v>153</v>
      </c>
      <c r="C8" t="s">
        <v>153</v>
      </c>
      <c r="D8" t="s">
        <v>161</v>
      </c>
      <c r="E8" t="s">
        <v>1338</v>
      </c>
      <c r="F8">
        <v>46.8510000072</v>
      </c>
      <c r="G8">
        <v>196.050000009</v>
      </c>
      <c r="H8">
        <v>2.6282400000180002</v>
      </c>
      <c r="I8">
        <v>5.8123800008400002</v>
      </c>
      <c r="J8">
        <v>0</v>
      </c>
      <c r="K8">
        <v>0</v>
      </c>
      <c r="L8">
        <v>21.52842000027</v>
      </c>
      <c r="M8">
        <v>0</v>
      </c>
      <c r="N8">
        <v>0.33096000008400001</v>
      </c>
      <c r="O8">
        <v>0</v>
      </c>
      <c r="P8">
        <v>0</v>
      </c>
      <c r="Q8">
        <v>0</v>
      </c>
      <c r="R8">
        <v>0</v>
      </c>
      <c r="S8">
        <v>0</v>
      </c>
      <c r="T8">
        <v>0</v>
      </c>
      <c r="U8">
        <v>1.122809999892</v>
      </c>
      <c r="V8">
        <v>2.069999949E-3</v>
      </c>
      <c r="W8">
        <v>2.069999949E-3</v>
      </c>
      <c r="X8">
        <v>4.6649999987999999E-2</v>
      </c>
      <c r="Y8">
        <v>0.66873000000899996</v>
      </c>
      <c r="Z8" s="98">
        <v>0.38960999995200002</v>
      </c>
      <c r="AA8">
        <v>6.5399998740000003E-3</v>
      </c>
      <c r="AB8">
        <v>1.0860900001380001</v>
      </c>
      <c r="AC8" s="98">
        <v>8.7779999910000003E-2</v>
      </c>
      <c r="AD8">
        <v>0.96054000002999995</v>
      </c>
      <c r="AE8" s="212">
        <v>0.28745999991299998</v>
      </c>
      <c r="AF8" s="212">
        <v>0.22374000012600001</v>
      </c>
      <c r="AG8" s="98">
        <v>1.2480000057E-2</v>
      </c>
      <c r="AH8">
        <v>7.4399998649999997E-3</v>
      </c>
      <c r="AI8">
        <v>2.069999949E-3</v>
      </c>
      <c r="AJ8">
        <v>6.8699999010000002E-3</v>
      </c>
      <c r="AK8">
        <v>1.0529999925E-2</v>
      </c>
      <c r="AL8">
        <v>17.271000000000001</v>
      </c>
      <c r="AM8">
        <v>2.7269999999999999</v>
      </c>
      <c r="AN8">
        <v>2.7269999999999999</v>
      </c>
      <c r="AO8">
        <v>0</v>
      </c>
      <c r="AP8">
        <v>7.7949863021999993E-2</v>
      </c>
      <c r="AQ8">
        <v>0.15935863011900001</v>
      </c>
      <c r="AR8">
        <v>1.985739215613</v>
      </c>
      <c r="AS8">
        <v>0.23937</v>
      </c>
      <c r="AT8">
        <v>8.3519999891999999E-2</v>
      </c>
      <c r="AU8">
        <v>2.0429700001439999</v>
      </c>
      <c r="AV8">
        <v>3.1082999995199998</v>
      </c>
      <c r="AW8" s="98">
        <v>0.14723999998199999</v>
      </c>
      <c r="AX8">
        <v>1.1079000001320001</v>
      </c>
      <c r="AY8">
        <v>0.20337000005700001</v>
      </c>
      <c r="AZ8">
        <v>0</v>
      </c>
      <c r="BA8">
        <v>52.846520546699999</v>
      </c>
      <c r="BB8">
        <v>0.76175263166399998</v>
      </c>
      <c r="BC8">
        <v>0.67397438369999996</v>
      </c>
      <c r="BD8">
        <v>1.8025041094409999</v>
      </c>
      <c r="BE8">
        <v>91.932136988099998</v>
      </c>
      <c r="BF8">
        <v>6.4045068488999997</v>
      </c>
      <c r="BG8">
        <v>38.991534244500002</v>
      </c>
      <c r="BH8">
        <v>9.7859315210999998E-2</v>
      </c>
      <c r="BI8">
        <v>2.043783424551</v>
      </c>
      <c r="BJ8">
        <v>1.4398310958239999</v>
      </c>
      <c r="BK8">
        <v>5.20499999946</v>
      </c>
      <c r="BL8" s="209">
        <v>0.14393940031739999</v>
      </c>
      <c r="BM8" s="227">
        <v>1.82564391432E-2</v>
      </c>
      <c r="BN8" s="227">
        <v>3.8259175548300002E-2</v>
      </c>
      <c r="BO8" s="227">
        <v>6.6627566879999996E-3</v>
      </c>
      <c r="BP8" s="227">
        <v>0</v>
      </c>
      <c r="BQ8" s="227">
        <v>2.7118500000000001E-14</v>
      </c>
      <c r="BR8" s="227">
        <v>2.3668454129999999E-4</v>
      </c>
      <c r="BS8" s="227">
        <v>5.0646615741E-3</v>
      </c>
      <c r="BT8" s="227">
        <v>0.485321625408</v>
      </c>
    </row>
    <row r="9" spans="1:72" x14ac:dyDescent="0.35">
      <c r="A9">
        <v>70</v>
      </c>
      <c r="B9" t="s">
        <v>610</v>
      </c>
      <c r="C9" t="s">
        <v>610</v>
      </c>
      <c r="D9" t="s">
        <v>651</v>
      </c>
      <c r="E9" t="s">
        <v>1338</v>
      </c>
      <c r="F9">
        <v>105.14400000000001</v>
      </c>
      <c r="G9">
        <v>439.608</v>
      </c>
      <c r="H9">
        <v>8.1120000000000001</v>
      </c>
      <c r="I9">
        <v>7.7687999999999997</v>
      </c>
      <c r="J9" s="98">
        <v>0.43680000000000002</v>
      </c>
      <c r="K9">
        <v>0</v>
      </c>
      <c r="L9">
        <v>13.603199999999999</v>
      </c>
      <c r="M9">
        <v>0</v>
      </c>
      <c r="N9">
        <v>1.2791999999999999</v>
      </c>
      <c r="O9">
        <v>0</v>
      </c>
      <c r="P9">
        <v>0</v>
      </c>
      <c r="Q9">
        <v>0</v>
      </c>
      <c r="R9">
        <v>0</v>
      </c>
      <c r="S9">
        <v>0</v>
      </c>
      <c r="T9">
        <v>0</v>
      </c>
      <c r="U9">
        <v>5.3040000000000003</v>
      </c>
      <c r="V9">
        <v>0.84240000000000004</v>
      </c>
      <c r="W9">
        <v>0.24959999999999999</v>
      </c>
      <c r="X9" s="98">
        <v>0.84240000000000004</v>
      </c>
      <c r="Y9">
        <v>2.34</v>
      </c>
      <c r="Z9" s="98">
        <v>0.93600000000000005</v>
      </c>
      <c r="AA9">
        <v>0</v>
      </c>
      <c r="AB9">
        <v>1.9032</v>
      </c>
      <c r="AC9" s="98">
        <v>6.2399999999999997E-2</v>
      </c>
      <c r="AD9">
        <v>1.7472000000000001</v>
      </c>
      <c r="AE9">
        <v>0.21840000000000001</v>
      </c>
      <c r="AF9">
        <v>0.12479999999999999</v>
      </c>
      <c r="AG9">
        <v>6.2399999999999997E-2</v>
      </c>
      <c r="AH9" s="98">
        <v>0</v>
      </c>
      <c r="AI9" s="98">
        <v>0</v>
      </c>
      <c r="AJ9" s="98">
        <v>0</v>
      </c>
      <c r="AK9">
        <v>0</v>
      </c>
      <c r="AL9">
        <v>22.776</v>
      </c>
      <c r="AM9">
        <v>70.823999999999998</v>
      </c>
      <c r="AN9">
        <v>67.703999999999994</v>
      </c>
      <c r="AO9">
        <v>37.44</v>
      </c>
      <c r="AP9">
        <v>5.6160000000000002E-2</v>
      </c>
      <c r="AQ9">
        <v>0.18720000000000001</v>
      </c>
      <c r="AR9">
        <v>0.78</v>
      </c>
      <c r="AS9">
        <v>9.3600000000000003E-3</v>
      </c>
      <c r="AT9">
        <v>9.9839999999999998E-2</v>
      </c>
      <c r="AU9">
        <v>1.5599999999999999E-2</v>
      </c>
      <c r="AV9">
        <v>1.716</v>
      </c>
      <c r="AW9">
        <v>1.5599999999999999E-2</v>
      </c>
      <c r="AX9">
        <v>10.608000000000001</v>
      </c>
      <c r="AY9">
        <v>0.49919999999999998</v>
      </c>
      <c r="AZ9">
        <v>0</v>
      </c>
      <c r="BA9">
        <v>165.36</v>
      </c>
      <c r="BB9">
        <v>3.7440000000000002</v>
      </c>
      <c r="BC9" s="98">
        <v>3.1199999999999999E-2</v>
      </c>
      <c r="BD9">
        <v>240.24</v>
      </c>
      <c r="BE9">
        <v>28.704000000000001</v>
      </c>
      <c r="BF9">
        <v>9.984</v>
      </c>
      <c r="BG9">
        <v>121.68</v>
      </c>
      <c r="BH9" s="98">
        <v>0.312</v>
      </c>
      <c r="BI9">
        <v>2.8391999999999999</v>
      </c>
      <c r="BJ9" s="98">
        <v>0.93600000000000005</v>
      </c>
      <c r="BK9">
        <v>0</v>
      </c>
      <c r="BL9" s="209">
        <v>0.28775174497056</v>
      </c>
      <c r="BM9" s="227">
        <v>1.5019655595360001E-2</v>
      </c>
      <c r="BN9" s="227">
        <v>5.525174360784E-2</v>
      </c>
      <c r="BO9" s="227">
        <v>7.9775226523199991E-3</v>
      </c>
      <c r="BP9" s="227">
        <v>1.52000465448E-2</v>
      </c>
      <c r="BQ9" s="227">
        <v>4.0247999999999999E-14</v>
      </c>
      <c r="BR9" s="227">
        <v>1.04401700208E-3</v>
      </c>
      <c r="BS9" s="227">
        <v>2.8020167135999999E-3</v>
      </c>
      <c r="BT9" s="227">
        <v>0.4702829893944</v>
      </c>
    </row>
    <row r="10" spans="1:72" x14ac:dyDescent="0.35">
      <c r="A10">
        <v>77</v>
      </c>
      <c r="B10" t="s">
        <v>153</v>
      </c>
      <c r="C10" t="s">
        <v>153</v>
      </c>
      <c r="D10" t="s">
        <v>158</v>
      </c>
      <c r="E10" t="s">
        <v>1340</v>
      </c>
      <c r="F10">
        <v>21.293287665000001</v>
      </c>
      <c r="G10">
        <v>88.963926935000003</v>
      </c>
      <c r="H10">
        <v>1.22265296803</v>
      </c>
      <c r="I10">
        <v>2.6593132423000001</v>
      </c>
      <c r="J10">
        <v>0</v>
      </c>
      <c r="K10">
        <v>0</v>
      </c>
      <c r="L10">
        <v>9.0474954336</v>
      </c>
      <c r="M10">
        <v>0</v>
      </c>
      <c r="N10">
        <v>0.16083789956</v>
      </c>
      <c r="O10">
        <v>0</v>
      </c>
      <c r="P10">
        <v>0</v>
      </c>
      <c r="Q10">
        <v>0</v>
      </c>
      <c r="R10">
        <v>0</v>
      </c>
      <c r="S10">
        <v>0</v>
      </c>
      <c r="T10">
        <v>0</v>
      </c>
      <c r="U10">
        <v>0.54142922379000002</v>
      </c>
      <c r="V10">
        <v>0</v>
      </c>
      <c r="W10">
        <v>6.9452057999999997E-4</v>
      </c>
      <c r="X10">
        <v>3.3467579859999999E-2</v>
      </c>
      <c r="Y10">
        <v>0.28592283109</v>
      </c>
      <c r="Z10">
        <v>0.17715616438000001</v>
      </c>
      <c r="AA10">
        <v>1.93515985E-3</v>
      </c>
      <c r="AB10">
        <v>0.54234931503999995</v>
      </c>
      <c r="AC10">
        <v>4.6948401889999998E-2</v>
      </c>
      <c r="AD10">
        <v>0.47153196349999998</v>
      </c>
      <c r="AE10">
        <v>5.6149315040000002E-2</v>
      </c>
      <c r="AF10">
        <v>3.5794520580000003E-2</v>
      </c>
      <c r="AG10">
        <v>8.4648401499999998E-3</v>
      </c>
      <c r="AH10">
        <v>4.34520554E-3</v>
      </c>
      <c r="AI10">
        <v>9.9726028999999996E-4</v>
      </c>
      <c r="AJ10">
        <v>2.2319635000000002E-3</v>
      </c>
      <c r="AK10">
        <v>0</v>
      </c>
      <c r="AL10">
        <v>7.6277648408000003</v>
      </c>
      <c r="AM10">
        <v>1.02480365286</v>
      </c>
      <c r="AN10">
        <v>1.02480365299</v>
      </c>
      <c r="AO10">
        <v>2.9977168948999999</v>
      </c>
      <c r="AP10" s="98">
        <v>3.3443835620000001E-2</v>
      </c>
      <c r="AQ10">
        <v>6.8371689489999998E-2</v>
      </c>
      <c r="AR10">
        <v>0.85196732022999999</v>
      </c>
      <c r="AS10" s="98">
        <v>9.0406392699999994E-3</v>
      </c>
      <c r="AT10">
        <v>2.435570774E-2</v>
      </c>
      <c r="AU10" s="98">
        <v>0.62157808218999999</v>
      </c>
      <c r="AV10">
        <v>1.1076296804300001</v>
      </c>
      <c r="AW10" s="98">
        <v>4.5951141600000002E-2</v>
      </c>
      <c r="AX10">
        <v>0.82232420088000002</v>
      </c>
      <c r="AY10">
        <v>0.18059908672</v>
      </c>
      <c r="AZ10">
        <v>0</v>
      </c>
      <c r="BA10">
        <v>22.673424657000002</v>
      </c>
      <c r="BB10">
        <v>0.32682456143999999</v>
      </c>
      <c r="BC10">
        <v>0.28916392699999999</v>
      </c>
      <c r="BD10">
        <v>0.77335159810999998</v>
      </c>
      <c r="BE10">
        <v>39.442831050999999</v>
      </c>
      <c r="BF10">
        <v>2.7478082189999999</v>
      </c>
      <c r="BG10">
        <v>16.729041094999999</v>
      </c>
      <c r="BH10">
        <v>4.1985844809999999E-2</v>
      </c>
      <c r="BI10">
        <v>0.87687077620999998</v>
      </c>
      <c r="BJ10">
        <v>0.61774931503999997</v>
      </c>
      <c r="BK10">
        <v>0.97470319635000002</v>
      </c>
      <c r="BL10" s="209">
        <v>0.41270762778050002</v>
      </c>
      <c r="BM10" s="227">
        <v>2.0380810177650002E-2</v>
      </c>
      <c r="BN10" s="227">
        <v>4.9108239174669999E-2</v>
      </c>
      <c r="BO10" s="227">
        <v>1.344911088352E-2</v>
      </c>
      <c r="BP10" s="227">
        <v>0</v>
      </c>
      <c r="BQ10" s="227">
        <v>-5.5380000000000005E-16</v>
      </c>
      <c r="BR10" s="227">
        <v>1.7113885633000001E-4</v>
      </c>
      <c r="BS10" s="227">
        <v>2.1729571110000001E-3</v>
      </c>
      <c r="BT10" s="209">
        <v>0.4669541023771</v>
      </c>
    </row>
    <row r="11" spans="1:72" x14ac:dyDescent="0.35">
      <c r="A11">
        <v>164</v>
      </c>
      <c r="B11" t="s">
        <v>1523</v>
      </c>
      <c r="C11" t="s">
        <v>1523</v>
      </c>
      <c r="D11" t="s">
        <v>1033</v>
      </c>
      <c r="E11" t="s">
        <v>1341</v>
      </c>
      <c r="F11">
        <v>48.76</v>
      </c>
      <c r="G11">
        <v>204.24</v>
      </c>
      <c r="H11">
        <v>0.46</v>
      </c>
      <c r="I11">
        <v>11.086</v>
      </c>
      <c r="J11">
        <v>0</v>
      </c>
      <c r="K11">
        <v>0</v>
      </c>
      <c r="L11">
        <v>34.085999999999999</v>
      </c>
      <c r="M11">
        <v>0</v>
      </c>
      <c r="N11">
        <v>0.69</v>
      </c>
      <c r="O11">
        <v>0</v>
      </c>
      <c r="P11">
        <v>0</v>
      </c>
      <c r="Q11">
        <v>0</v>
      </c>
      <c r="R11">
        <v>0</v>
      </c>
      <c r="S11">
        <v>0</v>
      </c>
      <c r="T11">
        <v>0</v>
      </c>
      <c r="U11">
        <v>9.1999999999999998E-2</v>
      </c>
      <c r="V11">
        <v>0</v>
      </c>
      <c r="W11">
        <v>0</v>
      </c>
      <c r="X11">
        <v>0</v>
      </c>
      <c r="Y11">
        <v>4.5999999999999999E-2</v>
      </c>
      <c r="Z11">
        <v>4.5999999999999999E-2</v>
      </c>
      <c r="AA11">
        <v>0</v>
      </c>
      <c r="AB11">
        <v>4.5999999999999999E-2</v>
      </c>
      <c r="AC11">
        <v>0</v>
      </c>
      <c r="AD11">
        <v>4.5999999999999999E-2</v>
      </c>
      <c r="AE11">
        <v>0.13800000000000001</v>
      </c>
      <c r="AF11">
        <v>0</v>
      </c>
      <c r="AG11">
        <v>0</v>
      </c>
      <c r="AH11">
        <v>0</v>
      </c>
      <c r="AI11">
        <v>0</v>
      </c>
      <c r="AJ11">
        <v>0</v>
      </c>
      <c r="AK11">
        <v>9.1999999999999998E-2</v>
      </c>
      <c r="AL11">
        <v>25.713999999999999</v>
      </c>
      <c r="AM11">
        <v>3.496</v>
      </c>
      <c r="AN11">
        <v>3.496</v>
      </c>
      <c r="AO11">
        <v>0</v>
      </c>
      <c r="AP11">
        <v>1.9319999999999999</v>
      </c>
      <c r="AQ11">
        <v>0.184</v>
      </c>
      <c r="AR11">
        <v>0.27600000000000002</v>
      </c>
      <c r="AS11">
        <v>4.5999999999999999E-3</v>
      </c>
      <c r="AT11" s="217">
        <v>3.6799999999999999E-2</v>
      </c>
      <c r="AU11">
        <v>5.5659999999999998</v>
      </c>
      <c r="AV11">
        <v>7.59</v>
      </c>
      <c r="AW11">
        <v>0.22539999999999999</v>
      </c>
      <c r="AX11">
        <v>2.1160000000000001</v>
      </c>
      <c r="AY11">
        <v>1.1637999999999999</v>
      </c>
      <c r="AZ11">
        <v>0</v>
      </c>
      <c r="BA11">
        <v>94.76</v>
      </c>
      <c r="BB11">
        <v>11.96</v>
      </c>
      <c r="BC11">
        <v>0.59799999999999998</v>
      </c>
      <c r="BD11">
        <v>6.9</v>
      </c>
      <c r="BE11">
        <v>101.2</v>
      </c>
      <c r="BF11">
        <v>12.88</v>
      </c>
      <c r="BG11">
        <v>176.64</v>
      </c>
      <c r="BH11">
        <v>0.46</v>
      </c>
      <c r="BI11">
        <v>35.42</v>
      </c>
      <c r="BJ11">
        <v>0.41399999999999998</v>
      </c>
      <c r="BK11">
        <v>0</v>
      </c>
      <c r="BL11" s="209">
        <v>0.27718251351023998</v>
      </c>
      <c r="BM11" s="227">
        <v>1.5532119236E-2</v>
      </c>
      <c r="BN11" s="227">
        <v>0.22029337754087999</v>
      </c>
      <c r="BO11" s="227">
        <v>1.2465190262000001E-2</v>
      </c>
      <c r="BP11" s="227">
        <v>0</v>
      </c>
      <c r="BQ11" s="227">
        <v>1.7848000000000001E-14</v>
      </c>
      <c r="BR11" s="209">
        <v>5.0581688246400004E-3</v>
      </c>
      <c r="BS11" s="209">
        <v>4.4124930519999998E-3</v>
      </c>
      <c r="BT11" s="209">
        <v>0.191349938006</v>
      </c>
    </row>
    <row r="12" spans="1:72" x14ac:dyDescent="0.35">
      <c r="A12">
        <v>70</v>
      </c>
      <c r="B12" t="s">
        <v>610</v>
      </c>
      <c r="C12" t="s">
        <v>610</v>
      </c>
      <c r="D12" t="s">
        <v>651</v>
      </c>
      <c r="E12" t="s">
        <v>1340</v>
      </c>
      <c r="F12">
        <v>94.697000000000003</v>
      </c>
      <c r="G12">
        <v>395.92899999999997</v>
      </c>
      <c r="H12">
        <v>7.306</v>
      </c>
      <c r="I12">
        <v>6.9969000000000001</v>
      </c>
      <c r="J12">
        <v>0.39340000000000003</v>
      </c>
      <c r="K12">
        <v>0</v>
      </c>
      <c r="L12">
        <v>12.2516</v>
      </c>
      <c r="M12">
        <v>0</v>
      </c>
      <c r="N12">
        <v>1.1520999999999999</v>
      </c>
      <c r="O12">
        <v>0</v>
      </c>
      <c r="P12">
        <v>0</v>
      </c>
      <c r="Q12">
        <v>0</v>
      </c>
      <c r="R12">
        <v>0</v>
      </c>
      <c r="S12">
        <v>0</v>
      </c>
      <c r="T12">
        <v>0</v>
      </c>
      <c r="U12">
        <v>4.7770000000000001</v>
      </c>
      <c r="V12">
        <v>0.75870000000000004</v>
      </c>
      <c r="W12">
        <v>0.2248</v>
      </c>
      <c r="X12">
        <v>0.75870000000000004</v>
      </c>
      <c r="Y12">
        <v>2.1074999999999999</v>
      </c>
      <c r="Z12">
        <v>0.84299999999999997</v>
      </c>
      <c r="AA12">
        <v>0</v>
      </c>
      <c r="AB12">
        <v>1.7141</v>
      </c>
      <c r="AC12">
        <v>5.62E-2</v>
      </c>
      <c r="AD12">
        <v>1.5736000000000001</v>
      </c>
      <c r="AE12" s="98">
        <v>0.19670000000000001</v>
      </c>
      <c r="AF12" s="98">
        <v>0.1124</v>
      </c>
      <c r="AG12">
        <v>5.62E-2</v>
      </c>
      <c r="AH12">
        <v>0</v>
      </c>
      <c r="AI12">
        <v>0</v>
      </c>
      <c r="AJ12">
        <v>0</v>
      </c>
      <c r="AK12">
        <v>0</v>
      </c>
      <c r="AL12">
        <v>20.513000000000002</v>
      </c>
      <c r="AM12">
        <v>63.786999999999999</v>
      </c>
      <c r="AN12">
        <v>60.976999999999997</v>
      </c>
      <c r="AO12">
        <v>33.72</v>
      </c>
      <c r="AP12">
        <v>5.058E-2</v>
      </c>
      <c r="AQ12">
        <v>0.1686</v>
      </c>
      <c r="AR12">
        <v>0.70250000000000001</v>
      </c>
      <c r="AS12">
        <v>8.43E-3</v>
      </c>
      <c r="AT12">
        <v>8.992E-2</v>
      </c>
      <c r="AU12">
        <v>1.405E-2</v>
      </c>
      <c r="AV12">
        <v>1.5455000000000001</v>
      </c>
      <c r="AW12" s="98">
        <v>1.405E-2</v>
      </c>
      <c r="AX12">
        <v>9.5540000000000003</v>
      </c>
      <c r="AY12">
        <v>0.4496</v>
      </c>
      <c r="AZ12">
        <v>0</v>
      </c>
      <c r="BA12">
        <v>148.93</v>
      </c>
      <c r="BB12">
        <v>3.3719999999999999</v>
      </c>
      <c r="BC12">
        <v>2.81E-2</v>
      </c>
      <c r="BD12">
        <v>216.37</v>
      </c>
      <c r="BE12">
        <v>25.852</v>
      </c>
      <c r="BF12">
        <v>8.9920000000000009</v>
      </c>
      <c r="BG12">
        <v>109.59</v>
      </c>
      <c r="BH12">
        <v>0.28100000000000003</v>
      </c>
      <c r="BI12">
        <v>2.5571000000000002</v>
      </c>
      <c r="BJ12">
        <v>0.84299999999999997</v>
      </c>
      <c r="BK12">
        <v>0</v>
      </c>
      <c r="BL12" s="209">
        <v>0.25916102672028002</v>
      </c>
      <c r="BM12" s="227">
        <v>1.352731802018E-2</v>
      </c>
      <c r="BN12" s="227">
        <v>4.9761987031419999E-2</v>
      </c>
      <c r="BO12" s="227">
        <v>7.1848841836600003E-3</v>
      </c>
      <c r="BP12" s="209">
        <v>1.36897855099E-2</v>
      </c>
      <c r="BQ12" s="227">
        <v>3.6249E-14</v>
      </c>
      <c r="BR12" s="227">
        <v>9.4028454354000001E-4</v>
      </c>
      <c r="BS12" s="227">
        <v>2.5236112068000001E-3</v>
      </c>
      <c r="BT12" s="227">
        <v>0.42355615390969997</v>
      </c>
    </row>
    <row r="13" spans="1:72" x14ac:dyDescent="0.35">
      <c r="A13">
        <v>155</v>
      </c>
      <c r="B13" t="s">
        <v>1524</v>
      </c>
      <c r="C13" t="s">
        <v>1524</v>
      </c>
      <c r="D13" t="s">
        <v>1000</v>
      </c>
      <c r="E13" t="s">
        <v>1341</v>
      </c>
      <c r="F13">
        <v>76.819999999999993</v>
      </c>
      <c r="G13">
        <v>322</v>
      </c>
      <c r="H13" s="212">
        <v>3.956</v>
      </c>
      <c r="I13">
        <v>6.992</v>
      </c>
      <c r="J13">
        <v>2.2080000000000002</v>
      </c>
      <c r="K13">
        <v>2.4380000000000002</v>
      </c>
      <c r="L13">
        <v>29.256</v>
      </c>
      <c r="M13">
        <v>0</v>
      </c>
      <c r="N13">
        <v>1.1499999999999999</v>
      </c>
      <c r="O13">
        <v>0</v>
      </c>
      <c r="P13">
        <v>0</v>
      </c>
      <c r="Q13">
        <v>0</v>
      </c>
      <c r="R13">
        <v>0</v>
      </c>
      <c r="S13">
        <v>0</v>
      </c>
      <c r="T13">
        <v>0</v>
      </c>
      <c r="U13" s="98">
        <v>0.46</v>
      </c>
      <c r="V13">
        <v>4.5999999999999999E-2</v>
      </c>
      <c r="W13">
        <v>0.13800000000000001</v>
      </c>
      <c r="X13">
        <v>4.5999999999999999E-2</v>
      </c>
      <c r="Y13" s="98">
        <v>0.184</v>
      </c>
      <c r="Z13" s="98">
        <v>4.5999999999999999E-2</v>
      </c>
      <c r="AA13" s="217">
        <v>0</v>
      </c>
      <c r="AB13" s="98">
        <v>2.2999999999999998</v>
      </c>
      <c r="AC13" s="217">
        <v>0</v>
      </c>
      <c r="AD13" s="98">
        <v>2.2080000000000002</v>
      </c>
      <c r="AE13">
        <v>1.012</v>
      </c>
      <c r="AF13">
        <v>0.73599999999999999</v>
      </c>
      <c r="AG13" s="98">
        <v>0.32200000000000001</v>
      </c>
      <c r="AH13">
        <v>0</v>
      </c>
      <c r="AI13">
        <v>0</v>
      </c>
      <c r="AJ13" s="98">
        <v>0</v>
      </c>
      <c r="AK13">
        <v>0</v>
      </c>
      <c r="AL13">
        <v>0</v>
      </c>
      <c r="AM13" s="98">
        <v>0</v>
      </c>
      <c r="AN13">
        <v>0</v>
      </c>
      <c r="AO13">
        <v>0</v>
      </c>
      <c r="AP13">
        <v>0</v>
      </c>
      <c r="AQ13">
        <v>1.288</v>
      </c>
      <c r="AR13">
        <v>3.5880000000000001</v>
      </c>
      <c r="AS13" s="98">
        <v>3.2199999999999999E-2</v>
      </c>
      <c r="AT13" s="217">
        <v>2.76E-2</v>
      </c>
      <c r="AU13" s="212">
        <v>0.17480000000000001</v>
      </c>
      <c r="AV13">
        <v>1.3340000000000001</v>
      </c>
      <c r="AW13" s="217">
        <v>3.2199999999999999E-2</v>
      </c>
      <c r="AX13">
        <v>34.729999999999997</v>
      </c>
      <c r="AY13">
        <v>0</v>
      </c>
      <c r="AZ13">
        <v>0</v>
      </c>
      <c r="BA13">
        <v>92</v>
      </c>
      <c r="BB13" s="98">
        <v>0</v>
      </c>
      <c r="BC13" s="212">
        <v>1.1499999999999999</v>
      </c>
      <c r="BD13">
        <v>50.6</v>
      </c>
      <c r="BE13">
        <v>257.60000000000002</v>
      </c>
      <c r="BF13">
        <v>35.880000000000003</v>
      </c>
      <c r="BG13">
        <v>174.8</v>
      </c>
      <c r="BH13">
        <v>0.46</v>
      </c>
      <c r="BI13">
        <v>4.5999999999999996</v>
      </c>
      <c r="BJ13" s="212">
        <v>0.41399999999999998</v>
      </c>
      <c r="BK13">
        <v>0</v>
      </c>
      <c r="BL13" s="209">
        <v>8.7967194903999998E-2</v>
      </c>
      <c r="BM13" s="227">
        <v>1.112704212E-3</v>
      </c>
      <c r="BN13" s="227">
        <v>8.5645131280000005E-3</v>
      </c>
      <c r="BO13" s="227">
        <v>2.5860883520000002E-3</v>
      </c>
      <c r="BP13" s="227">
        <v>1.4101711838E-2</v>
      </c>
      <c r="BQ13" s="227">
        <v>1.932E-13</v>
      </c>
      <c r="BR13" s="227">
        <v>5.0331076640000002E-3</v>
      </c>
      <c r="BS13" s="227">
        <v>4.4124930519999998E-3</v>
      </c>
      <c r="BT13" s="209">
        <v>0.270232960588</v>
      </c>
    </row>
    <row r="14" spans="1:72" x14ac:dyDescent="0.35">
      <c r="A14">
        <v>77</v>
      </c>
      <c r="B14" t="s">
        <v>153</v>
      </c>
      <c r="C14" t="s">
        <v>153</v>
      </c>
      <c r="D14" t="s">
        <v>158</v>
      </c>
      <c r="E14" t="s">
        <v>1339</v>
      </c>
      <c r="F14">
        <v>21.293287665000001</v>
      </c>
      <c r="G14">
        <v>88.963926935000003</v>
      </c>
      <c r="H14">
        <v>1.22265296803</v>
      </c>
      <c r="I14">
        <v>2.6593132423000001</v>
      </c>
      <c r="J14">
        <v>0</v>
      </c>
      <c r="K14">
        <v>0</v>
      </c>
      <c r="L14">
        <v>9.0474954336</v>
      </c>
      <c r="M14">
        <v>0</v>
      </c>
      <c r="N14">
        <v>0.16083789956</v>
      </c>
      <c r="O14">
        <v>0</v>
      </c>
      <c r="P14">
        <v>0</v>
      </c>
      <c r="Q14">
        <v>0</v>
      </c>
      <c r="R14">
        <v>0</v>
      </c>
      <c r="S14">
        <v>0</v>
      </c>
      <c r="T14">
        <v>0</v>
      </c>
      <c r="U14">
        <v>0.54142922379000002</v>
      </c>
      <c r="V14">
        <v>0</v>
      </c>
      <c r="W14">
        <v>6.9452057999999997E-4</v>
      </c>
      <c r="X14">
        <v>3.3467579859999999E-2</v>
      </c>
      <c r="Y14">
        <v>0.28592283109</v>
      </c>
      <c r="Z14">
        <v>0.17715616438000001</v>
      </c>
      <c r="AA14">
        <v>1.93515985E-3</v>
      </c>
      <c r="AB14">
        <v>0.54234931503999995</v>
      </c>
      <c r="AC14">
        <v>4.6948401889999998E-2</v>
      </c>
      <c r="AD14">
        <v>0.47153196349999998</v>
      </c>
      <c r="AE14">
        <v>5.6149315040000002E-2</v>
      </c>
      <c r="AF14">
        <v>3.5794520580000003E-2</v>
      </c>
      <c r="AG14">
        <v>8.4648401499999998E-3</v>
      </c>
      <c r="AH14">
        <v>4.34520554E-3</v>
      </c>
      <c r="AI14">
        <v>9.9726028999999996E-4</v>
      </c>
      <c r="AJ14">
        <v>2.2319635000000002E-3</v>
      </c>
      <c r="AK14">
        <v>0</v>
      </c>
      <c r="AL14">
        <v>7.6277648408000003</v>
      </c>
      <c r="AM14">
        <v>1.02480365286</v>
      </c>
      <c r="AN14">
        <v>1.02480365299</v>
      </c>
      <c r="AO14">
        <v>2.9977168948999999</v>
      </c>
      <c r="AP14">
        <v>3.3443835620000001E-2</v>
      </c>
      <c r="AQ14">
        <v>6.8371689489999998E-2</v>
      </c>
      <c r="AR14">
        <v>0.85196732022999999</v>
      </c>
      <c r="AS14">
        <v>9.0406392699999994E-3</v>
      </c>
      <c r="AT14">
        <v>2.435570774E-2</v>
      </c>
      <c r="AU14">
        <v>0.62157808218999999</v>
      </c>
      <c r="AV14">
        <v>1.1076296804300001</v>
      </c>
      <c r="AW14">
        <v>4.5951141600000002E-2</v>
      </c>
      <c r="AX14">
        <v>0.82232420088000002</v>
      </c>
      <c r="AY14">
        <v>0.18059908672</v>
      </c>
      <c r="AZ14">
        <v>0</v>
      </c>
      <c r="BA14">
        <v>22.673424657000002</v>
      </c>
      <c r="BB14">
        <v>0.32682456143999999</v>
      </c>
      <c r="BC14">
        <v>0.28916392699999999</v>
      </c>
      <c r="BD14">
        <v>0.77335159810999998</v>
      </c>
      <c r="BE14">
        <v>39.442831050999999</v>
      </c>
      <c r="BF14">
        <v>2.7478082189999999</v>
      </c>
      <c r="BG14">
        <v>16.729041094999999</v>
      </c>
      <c r="BH14">
        <v>4.1985844809999999E-2</v>
      </c>
      <c r="BI14">
        <v>0.87687077620999998</v>
      </c>
      <c r="BJ14">
        <v>0.61774931503999997</v>
      </c>
      <c r="BK14">
        <v>0.97470319635000002</v>
      </c>
      <c r="BL14" s="209">
        <v>0.40659396795550001</v>
      </c>
      <c r="BM14" s="227">
        <v>2.296804440515E-2</v>
      </c>
      <c r="BN14" s="209">
        <v>5.1659702069169998E-2</v>
      </c>
      <c r="BO14" s="227">
        <v>1.2434279975519999E-2</v>
      </c>
      <c r="BP14" s="227">
        <v>0</v>
      </c>
      <c r="BQ14" s="227">
        <v>9.4216200000000004E-14</v>
      </c>
      <c r="BR14" s="209">
        <v>1.3309894118300001E-3</v>
      </c>
      <c r="BS14" s="209">
        <v>2.1729571110000001E-3</v>
      </c>
      <c r="BT14" s="209">
        <v>0.37476187816209999</v>
      </c>
    </row>
    <row r="15" spans="1:72" x14ac:dyDescent="0.35">
      <c r="A15">
        <v>80</v>
      </c>
      <c r="B15" t="s">
        <v>153</v>
      </c>
      <c r="C15" t="s">
        <v>153</v>
      </c>
      <c r="D15" t="s">
        <v>693</v>
      </c>
      <c r="E15" t="s">
        <v>1337</v>
      </c>
      <c r="F15">
        <v>56.924999999999997</v>
      </c>
      <c r="G15">
        <v>237.6</v>
      </c>
      <c r="H15">
        <v>1.5345</v>
      </c>
      <c r="I15">
        <v>10.6425</v>
      </c>
      <c r="J15">
        <v>0</v>
      </c>
      <c r="K15">
        <v>0</v>
      </c>
      <c r="L15">
        <v>36.828000000000003</v>
      </c>
      <c r="M15">
        <v>0</v>
      </c>
      <c r="N15">
        <v>0.495</v>
      </c>
      <c r="O15">
        <v>0</v>
      </c>
      <c r="P15">
        <v>0</v>
      </c>
      <c r="Q15">
        <v>0</v>
      </c>
      <c r="R15">
        <v>0</v>
      </c>
      <c r="S15">
        <v>0</v>
      </c>
      <c r="T15">
        <v>0</v>
      </c>
      <c r="U15">
        <v>0.39600000000000002</v>
      </c>
      <c r="V15">
        <v>0</v>
      </c>
      <c r="W15">
        <v>0</v>
      </c>
      <c r="X15">
        <v>0</v>
      </c>
      <c r="Y15">
        <v>0.29699999999999999</v>
      </c>
      <c r="Z15">
        <v>9.9000000000000005E-2</v>
      </c>
      <c r="AA15">
        <v>0</v>
      </c>
      <c r="AB15">
        <v>0.59399999999999997</v>
      </c>
      <c r="AC15">
        <v>9.9000000000000005E-2</v>
      </c>
      <c r="AD15">
        <v>0.495</v>
      </c>
      <c r="AE15">
        <v>0.19800000000000001</v>
      </c>
      <c r="AF15">
        <v>0.14849999999999999</v>
      </c>
      <c r="AG15">
        <v>0</v>
      </c>
      <c r="AH15">
        <v>0</v>
      </c>
      <c r="AI15">
        <v>0</v>
      </c>
      <c r="AJ15">
        <v>0</v>
      </c>
      <c r="AK15">
        <v>0</v>
      </c>
      <c r="AL15">
        <v>34.65</v>
      </c>
      <c r="AM15">
        <v>7.92</v>
      </c>
      <c r="AN15">
        <v>7.92</v>
      </c>
      <c r="AO15">
        <v>0</v>
      </c>
      <c r="AP15">
        <v>0.19800000000000001</v>
      </c>
      <c r="AQ15">
        <v>0.54449999999999998</v>
      </c>
      <c r="AR15">
        <v>0</v>
      </c>
      <c r="AS15">
        <v>3.465E-2</v>
      </c>
      <c r="AT15">
        <v>6.93E-2</v>
      </c>
      <c r="AU15">
        <v>4.0590000000000002</v>
      </c>
      <c r="AV15">
        <v>6.0092999999999996</v>
      </c>
      <c r="AW15">
        <v>0.21285000000000001</v>
      </c>
      <c r="AX15">
        <v>11.385</v>
      </c>
      <c r="AY15">
        <v>0.19800000000000001</v>
      </c>
      <c r="AZ15">
        <v>0</v>
      </c>
      <c r="BA15">
        <v>85.635000000000005</v>
      </c>
      <c r="BB15">
        <v>0.19800000000000001</v>
      </c>
      <c r="BC15">
        <v>0.44550000000000001</v>
      </c>
      <c r="BD15">
        <v>5.94</v>
      </c>
      <c r="BE15">
        <v>113.85</v>
      </c>
      <c r="BF15">
        <v>12.375</v>
      </c>
      <c r="BG15">
        <v>38.115000000000002</v>
      </c>
      <c r="BH15">
        <v>9.9000000000000005E-2</v>
      </c>
      <c r="BI15">
        <v>5.5439999999999996</v>
      </c>
      <c r="BJ15">
        <v>0.74250000000000005</v>
      </c>
      <c r="BK15">
        <v>0</v>
      </c>
      <c r="BL15" s="209">
        <v>0.115391373798626</v>
      </c>
      <c r="BM15" s="227">
        <v>1.51026474812499E-2</v>
      </c>
      <c r="BN15" s="209">
        <v>3.8409660235361201E-2</v>
      </c>
      <c r="BO15" s="227">
        <v>5.6234645071605001E-3</v>
      </c>
      <c r="BP15" s="227">
        <v>0</v>
      </c>
      <c r="BQ15" s="227">
        <v>6.5661255000000002E-14</v>
      </c>
      <c r="BR15" s="209">
        <v>2.9565222807779999E-3</v>
      </c>
      <c r="BS15" s="209">
        <v>8.2739520765000001E-3</v>
      </c>
      <c r="BT15" s="209">
        <v>0.36066828460418898</v>
      </c>
    </row>
    <row r="16" spans="1:72" x14ac:dyDescent="0.35">
      <c r="A16">
        <v>1</v>
      </c>
      <c r="B16" t="s">
        <v>386</v>
      </c>
      <c r="C16" t="s">
        <v>386</v>
      </c>
      <c r="D16" t="s">
        <v>51</v>
      </c>
      <c r="E16" t="s">
        <v>1341</v>
      </c>
      <c r="F16">
        <v>315.392</v>
      </c>
      <c r="G16">
        <v>1319.808</v>
      </c>
      <c r="H16">
        <v>1.7023999999999999</v>
      </c>
      <c r="I16">
        <v>7.6159999999999997</v>
      </c>
      <c r="J16">
        <v>64.870400000000004</v>
      </c>
      <c r="K16">
        <v>3.2256</v>
      </c>
      <c r="L16">
        <v>11.827199999999999</v>
      </c>
      <c r="M16">
        <v>0</v>
      </c>
      <c r="N16">
        <v>0.44800000000000001</v>
      </c>
      <c r="O16">
        <v>1.4336</v>
      </c>
      <c r="P16">
        <v>8.9599999999999999E-2</v>
      </c>
      <c r="Q16">
        <v>1.3440000000000001</v>
      </c>
      <c r="R16">
        <v>0</v>
      </c>
      <c r="S16">
        <v>0</v>
      </c>
      <c r="T16">
        <v>0</v>
      </c>
      <c r="U16">
        <v>0.26879999999999998</v>
      </c>
      <c r="V16" s="217">
        <v>0</v>
      </c>
      <c r="W16" s="217">
        <v>0</v>
      </c>
      <c r="X16" s="217">
        <v>0</v>
      </c>
      <c r="Y16">
        <v>0.1792</v>
      </c>
      <c r="Z16">
        <v>0</v>
      </c>
      <c r="AA16">
        <v>0</v>
      </c>
      <c r="AB16">
        <v>0.1792</v>
      </c>
      <c r="AC16">
        <v>0</v>
      </c>
      <c r="AD16">
        <v>8.9599999999999999E-2</v>
      </c>
      <c r="AE16" s="98">
        <v>0.71679999999999999</v>
      </c>
      <c r="AF16" s="98">
        <v>0.71679999999999999</v>
      </c>
      <c r="AG16" s="217">
        <v>0</v>
      </c>
      <c r="AH16">
        <v>0</v>
      </c>
      <c r="AI16">
        <v>0</v>
      </c>
      <c r="AJ16">
        <v>0</v>
      </c>
      <c r="AK16">
        <v>0</v>
      </c>
      <c r="AL16">
        <v>0</v>
      </c>
      <c r="AM16">
        <v>0.71679999999999999</v>
      </c>
      <c r="AN16">
        <v>0</v>
      </c>
      <c r="AO16">
        <v>7.1680000000000001</v>
      </c>
      <c r="AP16">
        <v>0</v>
      </c>
      <c r="AQ16">
        <v>0.3584</v>
      </c>
      <c r="AR16">
        <v>0.71679999999999999</v>
      </c>
      <c r="AS16" s="217">
        <v>0.16128000000000001</v>
      </c>
      <c r="AT16" s="217">
        <v>2.6880000000000001E-2</v>
      </c>
      <c r="AU16" s="217">
        <v>0.77056000000000002</v>
      </c>
      <c r="AV16">
        <v>2.0608</v>
      </c>
      <c r="AW16" s="217">
        <v>9.8559999999999995E-2</v>
      </c>
      <c r="AX16">
        <v>20.428799999999999</v>
      </c>
      <c r="AY16">
        <v>0</v>
      </c>
      <c r="AZ16">
        <v>2.0608</v>
      </c>
      <c r="BA16">
        <v>99.456000000000003</v>
      </c>
      <c r="BB16">
        <v>1.792</v>
      </c>
      <c r="BC16" s="217">
        <v>0.62719999999999998</v>
      </c>
      <c r="BD16">
        <v>17.920000000000002</v>
      </c>
      <c r="BE16">
        <v>148.73599999999999</v>
      </c>
      <c r="BF16">
        <v>18.815999999999999</v>
      </c>
      <c r="BG16">
        <v>0.89600000000000002</v>
      </c>
      <c r="BH16" s="217">
        <v>0</v>
      </c>
      <c r="BI16" s="217">
        <v>9.0495999999999999</v>
      </c>
      <c r="BJ16">
        <v>0.53759999999999997</v>
      </c>
      <c r="BK16">
        <v>0</v>
      </c>
      <c r="BL16" s="209">
        <v>9.8449709481984005E-2</v>
      </c>
      <c r="BM16" s="227">
        <v>2.1658132487936001E-2</v>
      </c>
      <c r="BN16" s="209">
        <v>1.1508204671488E-2</v>
      </c>
      <c r="BO16" s="227">
        <v>5.0050981119999999E-3</v>
      </c>
      <c r="BP16" s="227">
        <v>1.4215811366400001E-2</v>
      </c>
      <c r="BQ16" s="227">
        <v>2.99366144E-14</v>
      </c>
      <c r="BR16" s="209">
        <v>1.1354952879872E-2</v>
      </c>
      <c r="BS16" s="227">
        <v>3.9839035264000004E-3</v>
      </c>
      <c r="BT16" s="209">
        <v>0.26318796505523201</v>
      </c>
    </row>
    <row r="17" spans="1:72" x14ac:dyDescent="0.35">
      <c r="A17">
        <v>158</v>
      </c>
      <c r="B17" t="s">
        <v>1523</v>
      </c>
      <c r="C17" t="s">
        <v>1523</v>
      </c>
      <c r="D17" t="s">
        <v>1010</v>
      </c>
      <c r="E17" t="s">
        <v>1339</v>
      </c>
      <c r="F17">
        <v>98.2767123</v>
      </c>
      <c r="G17">
        <v>410.60273969999997</v>
      </c>
      <c r="H17">
        <v>5.6430136985999999</v>
      </c>
      <c r="I17">
        <v>12.273753426000001</v>
      </c>
      <c r="J17">
        <v>0</v>
      </c>
      <c r="K17">
        <v>0</v>
      </c>
      <c r="L17">
        <v>41.757671232</v>
      </c>
      <c r="M17">
        <v>0</v>
      </c>
      <c r="N17">
        <v>0.74232876719999996</v>
      </c>
      <c r="O17">
        <v>0</v>
      </c>
      <c r="P17">
        <v>0</v>
      </c>
      <c r="Q17">
        <v>0</v>
      </c>
      <c r="R17">
        <v>0</v>
      </c>
      <c r="S17">
        <v>0</v>
      </c>
      <c r="T17">
        <v>0</v>
      </c>
      <c r="U17">
        <v>2.4989041098000002</v>
      </c>
      <c r="V17">
        <v>0</v>
      </c>
      <c r="W17">
        <v>3.2054796E-3</v>
      </c>
      <c r="X17">
        <v>0.1544657532</v>
      </c>
      <c r="Y17">
        <v>1.3196438358</v>
      </c>
      <c r="Z17">
        <v>0.81764383559999998</v>
      </c>
      <c r="AA17">
        <v>8.931507E-3</v>
      </c>
      <c r="AB17">
        <v>2.5031506848</v>
      </c>
      <c r="AC17">
        <v>0.21668493180000001</v>
      </c>
      <c r="AD17">
        <v>2.17630137</v>
      </c>
      <c r="AE17">
        <v>0.25915068479999998</v>
      </c>
      <c r="AF17">
        <v>0.16520547960000001</v>
      </c>
      <c r="AG17">
        <v>3.9068493000000003E-2</v>
      </c>
      <c r="AH17">
        <v>2.0054794800000001E-2</v>
      </c>
      <c r="AI17">
        <v>4.6027398000000001E-3</v>
      </c>
      <c r="AJ17">
        <v>1.0301370000000001E-2</v>
      </c>
      <c r="AK17">
        <v>0</v>
      </c>
      <c r="AL17">
        <v>35.205068496000003</v>
      </c>
      <c r="AM17">
        <v>4.7298630132000001</v>
      </c>
      <c r="AN17">
        <v>4.7298630138000002</v>
      </c>
      <c r="AO17">
        <v>13.835616438000001</v>
      </c>
      <c r="AP17">
        <v>0.1543561644</v>
      </c>
      <c r="AQ17">
        <v>0.31556164380000001</v>
      </c>
      <c r="AR17">
        <v>3.9321568625999999</v>
      </c>
      <c r="AS17">
        <v>4.1726027399999997E-2</v>
      </c>
      <c r="AT17">
        <v>0.1124109588</v>
      </c>
      <c r="AU17">
        <v>2.8688219178000001</v>
      </c>
      <c r="AV17">
        <v>5.1121369866000004</v>
      </c>
      <c r="AW17">
        <v>0.212082192</v>
      </c>
      <c r="AX17">
        <v>3.7953424656000001</v>
      </c>
      <c r="AY17">
        <v>0.83353424639999996</v>
      </c>
      <c r="AZ17">
        <v>0</v>
      </c>
      <c r="BA17">
        <v>104.64657534</v>
      </c>
      <c r="BB17">
        <v>1.5084210527999999</v>
      </c>
      <c r="BC17">
        <v>1.33460274</v>
      </c>
      <c r="BD17">
        <v>3.5693150681999999</v>
      </c>
      <c r="BE17">
        <v>182.04383562000001</v>
      </c>
      <c r="BF17">
        <v>12.68219178</v>
      </c>
      <c r="BG17">
        <v>77.210958899999994</v>
      </c>
      <c r="BH17" s="98">
        <v>0.19378082220000001</v>
      </c>
      <c r="BI17">
        <v>4.0470958901999996</v>
      </c>
      <c r="BJ17">
        <v>2.8511506847999999</v>
      </c>
      <c r="BK17">
        <v>4.4986301370000001</v>
      </c>
      <c r="BL17" s="209">
        <v>0.30813818102040003</v>
      </c>
      <c r="BM17" s="227">
        <v>2.0259285960000002E-2</v>
      </c>
      <c r="BN17" s="227">
        <v>0.2353278986748</v>
      </c>
      <c r="BO17" s="227">
        <v>1.625894382E-2</v>
      </c>
      <c r="BP17" s="227">
        <v>0</v>
      </c>
      <c r="BQ17" s="227">
        <v>2.328E-14</v>
      </c>
      <c r="BR17" s="227">
        <v>5.2046730444000001E-3</v>
      </c>
      <c r="BS17" s="227">
        <v>5.7554257200000004E-3</v>
      </c>
      <c r="BT17" s="209">
        <v>0.24958687566000001</v>
      </c>
    </row>
    <row r="18" spans="1:72" x14ac:dyDescent="0.35">
      <c r="A18">
        <v>83</v>
      </c>
      <c r="B18" t="s">
        <v>169</v>
      </c>
      <c r="C18" t="s">
        <v>169</v>
      </c>
      <c r="D18" t="s">
        <v>170</v>
      </c>
      <c r="E18" t="s">
        <v>1341</v>
      </c>
      <c r="F18">
        <v>34.25</v>
      </c>
      <c r="G18">
        <v>143.75</v>
      </c>
      <c r="H18" s="212">
        <v>2.4249999999999998</v>
      </c>
      <c r="I18">
        <v>3.05</v>
      </c>
      <c r="J18">
        <v>0.1</v>
      </c>
      <c r="K18">
        <v>0</v>
      </c>
      <c r="L18">
        <v>19.074999999999999</v>
      </c>
      <c r="M18">
        <v>0</v>
      </c>
      <c r="N18" s="212">
        <v>0.2</v>
      </c>
      <c r="O18" s="212">
        <v>0.1</v>
      </c>
      <c r="P18">
        <v>0.1</v>
      </c>
      <c r="Q18">
        <v>0</v>
      </c>
      <c r="R18">
        <v>0</v>
      </c>
      <c r="S18">
        <v>0</v>
      </c>
      <c r="T18">
        <v>0</v>
      </c>
      <c r="U18" s="212">
        <v>0.65</v>
      </c>
      <c r="V18" s="217">
        <v>0</v>
      </c>
      <c r="W18">
        <v>0</v>
      </c>
      <c r="X18" s="217">
        <v>0</v>
      </c>
      <c r="Y18" s="212">
        <v>0.47499999999999998</v>
      </c>
      <c r="Z18" s="217">
        <v>0.17499999999999999</v>
      </c>
      <c r="AA18">
        <v>0</v>
      </c>
      <c r="AB18">
        <v>1</v>
      </c>
      <c r="AC18">
        <v>0.05</v>
      </c>
      <c r="AD18">
        <v>0.92500000000000004</v>
      </c>
      <c r="AE18" s="212">
        <v>0.375</v>
      </c>
      <c r="AF18">
        <v>0.27500000000000002</v>
      </c>
      <c r="AG18">
        <v>2.5000000000000001E-2</v>
      </c>
      <c r="AH18">
        <v>2.5000000000000001E-2</v>
      </c>
      <c r="AI18">
        <v>0</v>
      </c>
      <c r="AJ18">
        <v>0</v>
      </c>
      <c r="AK18">
        <v>2.5000000000000001E-2</v>
      </c>
      <c r="AL18">
        <v>85</v>
      </c>
      <c r="AM18">
        <v>58.3</v>
      </c>
      <c r="AN18">
        <v>58.25</v>
      </c>
      <c r="AO18">
        <v>0</v>
      </c>
      <c r="AP18">
        <v>0.92500000000000004</v>
      </c>
      <c r="AQ18" s="212">
        <v>1.4</v>
      </c>
      <c r="AR18">
        <v>7.55</v>
      </c>
      <c r="AS18" s="212">
        <v>0.02</v>
      </c>
      <c r="AT18" s="98">
        <v>0.1125</v>
      </c>
      <c r="AU18">
        <v>0</v>
      </c>
      <c r="AV18">
        <v>0.77500000000000002</v>
      </c>
      <c r="AW18">
        <v>2.5000000000000001E-2</v>
      </c>
      <c r="AX18">
        <v>21.45</v>
      </c>
      <c r="AY18">
        <v>0.36749999999999999</v>
      </c>
      <c r="AZ18" s="98">
        <v>0</v>
      </c>
      <c r="BA18">
        <v>46</v>
      </c>
      <c r="BB18">
        <v>10.5</v>
      </c>
      <c r="BC18" s="212">
        <v>0.42499999999999999</v>
      </c>
      <c r="BD18">
        <v>13</v>
      </c>
      <c r="BE18">
        <v>33</v>
      </c>
      <c r="BF18">
        <v>3</v>
      </c>
      <c r="BG18">
        <v>35.5</v>
      </c>
      <c r="BH18">
        <v>0.1</v>
      </c>
      <c r="BI18">
        <v>5.65</v>
      </c>
      <c r="BJ18" s="212">
        <v>0.32500000000000001</v>
      </c>
      <c r="BK18">
        <v>3</v>
      </c>
      <c r="BL18" s="209">
        <v>3.2462993390999999E-2</v>
      </c>
      <c r="BM18" s="227">
        <v>7.5086766259999998E-3</v>
      </c>
      <c r="BN18" s="209">
        <v>7.0005418109999997E-3</v>
      </c>
      <c r="BO18" s="227">
        <v>1.9413969909999999E-3</v>
      </c>
      <c r="BP18" s="209">
        <v>0</v>
      </c>
      <c r="BQ18" s="227">
        <v>1.3467000000000001E-14</v>
      </c>
      <c r="BR18" s="227">
        <v>1.520936735E-3</v>
      </c>
      <c r="BS18" s="227">
        <v>1.126246875E-3</v>
      </c>
      <c r="BT18" s="227">
        <v>0.12191371489400001</v>
      </c>
    </row>
    <row r="19" spans="1:72" x14ac:dyDescent="0.35">
      <c r="A19">
        <v>80</v>
      </c>
      <c r="B19" t="s">
        <v>153</v>
      </c>
      <c r="C19" t="s">
        <v>153</v>
      </c>
      <c r="D19" t="s">
        <v>693</v>
      </c>
      <c r="E19" t="s">
        <v>1341</v>
      </c>
      <c r="F19">
        <v>56.924999999999997</v>
      </c>
      <c r="G19">
        <v>237.6</v>
      </c>
      <c r="H19">
        <v>1.5345</v>
      </c>
      <c r="I19">
        <v>10.6425</v>
      </c>
      <c r="J19">
        <v>0</v>
      </c>
      <c r="K19">
        <v>0</v>
      </c>
      <c r="L19">
        <v>36.828000000000003</v>
      </c>
      <c r="M19">
        <v>0</v>
      </c>
      <c r="N19">
        <v>0.495</v>
      </c>
      <c r="O19">
        <v>0</v>
      </c>
      <c r="P19">
        <v>0</v>
      </c>
      <c r="Q19">
        <v>0</v>
      </c>
      <c r="R19">
        <v>0</v>
      </c>
      <c r="S19">
        <v>0</v>
      </c>
      <c r="T19">
        <v>0</v>
      </c>
      <c r="U19" s="217">
        <v>0.39600000000000002</v>
      </c>
      <c r="V19" s="98">
        <v>0</v>
      </c>
      <c r="W19" s="98">
        <v>0</v>
      </c>
      <c r="X19" s="98">
        <v>0</v>
      </c>
      <c r="Y19" s="217">
        <v>0.29699999999999999</v>
      </c>
      <c r="Z19" s="217">
        <v>9.9000000000000005E-2</v>
      </c>
      <c r="AA19">
        <v>0</v>
      </c>
      <c r="AB19" s="217">
        <v>0.59399999999999997</v>
      </c>
      <c r="AC19">
        <v>9.9000000000000005E-2</v>
      </c>
      <c r="AD19" s="217">
        <v>0.495</v>
      </c>
      <c r="AE19">
        <v>0.19800000000000001</v>
      </c>
      <c r="AF19">
        <v>0.14849999999999999</v>
      </c>
      <c r="AG19" s="98">
        <v>0</v>
      </c>
      <c r="AH19">
        <v>0</v>
      </c>
      <c r="AI19">
        <v>0</v>
      </c>
      <c r="AJ19" s="217">
        <v>0</v>
      </c>
      <c r="AK19">
        <v>0</v>
      </c>
      <c r="AL19">
        <v>34.65</v>
      </c>
      <c r="AM19" s="217">
        <v>7.92</v>
      </c>
      <c r="AN19">
        <v>7.92</v>
      </c>
      <c r="AO19">
        <v>0</v>
      </c>
      <c r="AP19">
        <v>0.19800000000000001</v>
      </c>
      <c r="AQ19">
        <v>0.54449999999999998</v>
      </c>
      <c r="AR19">
        <v>0</v>
      </c>
      <c r="AS19" s="98">
        <v>3.465E-2</v>
      </c>
      <c r="AT19" s="98">
        <v>6.93E-2</v>
      </c>
      <c r="AU19" s="98">
        <v>4.0590000000000002</v>
      </c>
      <c r="AV19">
        <v>6.0092999999999996</v>
      </c>
      <c r="AW19" s="98">
        <v>0.21285000000000001</v>
      </c>
      <c r="AX19">
        <v>11.385</v>
      </c>
      <c r="AY19">
        <v>0.19800000000000001</v>
      </c>
      <c r="AZ19">
        <v>0</v>
      </c>
      <c r="BA19">
        <v>85.635000000000005</v>
      </c>
      <c r="BB19" s="217">
        <v>0.19800000000000001</v>
      </c>
      <c r="BC19" s="98">
        <v>0.44550000000000001</v>
      </c>
      <c r="BD19">
        <v>5.94</v>
      </c>
      <c r="BE19">
        <v>113.85</v>
      </c>
      <c r="BF19">
        <v>12.375</v>
      </c>
      <c r="BG19">
        <v>38.115000000000002</v>
      </c>
      <c r="BH19" s="98">
        <v>9.9000000000000005E-2</v>
      </c>
      <c r="BI19" s="98">
        <v>5.5439999999999996</v>
      </c>
      <c r="BJ19">
        <v>0.74250000000000005</v>
      </c>
      <c r="BK19">
        <v>0</v>
      </c>
      <c r="BL19" s="209">
        <v>0.11758736940786001</v>
      </c>
      <c r="BM19" s="227">
        <v>1.492294646106E-2</v>
      </c>
      <c r="BN19" s="227">
        <v>4.0823766571499998E-2</v>
      </c>
      <c r="BO19" s="227">
        <v>5.6069088372000002E-3</v>
      </c>
      <c r="BP19" s="227">
        <v>0</v>
      </c>
      <c r="BQ19" s="227">
        <v>6.6627E-14</v>
      </c>
      <c r="BR19" s="227">
        <v>4.3305413877E-3</v>
      </c>
      <c r="BS19" s="227">
        <v>8.2739520765000001E-3</v>
      </c>
      <c r="BT19" s="227">
        <v>0.35485673329854001</v>
      </c>
    </row>
    <row r="20" spans="1:72" x14ac:dyDescent="0.35">
      <c r="A20">
        <v>164</v>
      </c>
      <c r="B20" t="s">
        <v>1523</v>
      </c>
      <c r="C20" t="s">
        <v>1523</v>
      </c>
      <c r="D20" t="s">
        <v>1033</v>
      </c>
      <c r="E20" t="s">
        <v>1339</v>
      </c>
      <c r="F20">
        <v>5.3</v>
      </c>
      <c r="G20">
        <v>22.2</v>
      </c>
      <c r="H20">
        <v>0.05</v>
      </c>
      <c r="I20">
        <v>1.2050000000000001</v>
      </c>
      <c r="J20">
        <v>0</v>
      </c>
      <c r="K20">
        <v>0</v>
      </c>
      <c r="L20">
        <v>3.7050000000000001</v>
      </c>
      <c r="M20">
        <v>0</v>
      </c>
      <c r="N20">
        <v>7.4999999999999997E-2</v>
      </c>
      <c r="O20">
        <v>0</v>
      </c>
      <c r="P20">
        <v>0</v>
      </c>
      <c r="Q20">
        <v>0</v>
      </c>
      <c r="R20">
        <v>0</v>
      </c>
      <c r="S20">
        <v>0</v>
      </c>
      <c r="T20">
        <v>0</v>
      </c>
      <c r="U20" s="217">
        <v>0.01</v>
      </c>
      <c r="V20">
        <v>0</v>
      </c>
      <c r="W20">
        <v>0</v>
      </c>
      <c r="X20">
        <v>0</v>
      </c>
      <c r="Y20" s="217">
        <v>5.0000000000000001E-3</v>
      </c>
      <c r="Z20" s="98">
        <v>5.0000000000000001E-3</v>
      </c>
      <c r="AA20">
        <v>0</v>
      </c>
      <c r="AB20" s="217">
        <v>5.0000000000000001E-3</v>
      </c>
      <c r="AC20">
        <v>0</v>
      </c>
      <c r="AD20" s="217">
        <v>5.0000000000000001E-3</v>
      </c>
      <c r="AE20" s="217">
        <v>1.4999999999999999E-2</v>
      </c>
      <c r="AF20" s="217">
        <v>0</v>
      </c>
      <c r="AG20" s="98">
        <v>0</v>
      </c>
      <c r="AH20">
        <v>0</v>
      </c>
      <c r="AI20">
        <v>0</v>
      </c>
      <c r="AJ20" s="217">
        <v>0</v>
      </c>
      <c r="AK20">
        <v>0.01</v>
      </c>
      <c r="AL20">
        <v>2.7949999999999999</v>
      </c>
      <c r="AM20" s="217">
        <v>0.38</v>
      </c>
      <c r="AN20">
        <v>0.38</v>
      </c>
      <c r="AO20">
        <v>0</v>
      </c>
      <c r="AP20">
        <v>0.21</v>
      </c>
      <c r="AQ20">
        <v>0.02</v>
      </c>
      <c r="AR20">
        <v>0.03</v>
      </c>
      <c r="AS20" s="98">
        <v>5.0000000000000001E-4</v>
      </c>
      <c r="AT20" s="98">
        <v>4.0000000000000001E-3</v>
      </c>
      <c r="AU20">
        <v>0.60499999999999998</v>
      </c>
      <c r="AV20">
        <v>0.82499999999999996</v>
      </c>
      <c r="AW20">
        <v>2.4500000000000001E-2</v>
      </c>
      <c r="AX20">
        <v>0.23</v>
      </c>
      <c r="AY20">
        <v>0.1265</v>
      </c>
      <c r="AZ20">
        <v>0</v>
      </c>
      <c r="BA20">
        <v>10.3</v>
      </c>
      <c r="BB20" s="217">
        <v>1.3</v>
      </c>
      <c r="BC20">
        <v>6.5000000000000002E-2</v>
      </c>
      <c r="BD20">
        <v>0.75</v>
      </c>
      <c r="BE20">
        <v>11</v>
      </c>
      <c r="BF20">
        <v>1.4</v>
      </c>
      <c r="BG20">
        <v>19.2</v>
      </c>
      <c r="BH20" s="98">
        <v>0.05</v>
      </c>
      <c r="BI20">
        <v>3.85</v>
      </c>
      <c r="BJ20">
        <v>4.4999999999999998E-2</v>
      </c>
      <c r="BK20">
        <v>0</v>
      </c>
      <c r="BL20" s="209">
        <v>2.5678181751699999E-2</v>
      </c>
      <c r="BM20" s="227">
        <v>1.6882738300000001E-3</v>
      </c>
      <c r="BN20" s="209">
        <v>1.96106582229E-2</v>
      </c>
      <c r="BO20" s="227">
        <v>1.3549119850000001E-3</v>
      </c>
      <c r="BP20" s="209">
        <v>0</v>
      </c>
      <c r="BQ20" s="227">
        <v>1.94E-15</v>
      </c>
      <c r="BR20" s="209">
        <v>4.3372275370000003E-4</v>
      </c>
      <c r="BS20" s="227">
        <v>4.7961880999999998E-4</v>
      </c>
      <c r="BT20" s="209">
        <v>2.0798906305E-2</v>
      </c>
    </row>
    <row r="21" spans="1:72" x14ac:dyDescent="0.35">
      <c r="A21">
        <v>70</v>
      </c>
      <c r="B21" t="s">
        <v>610</v>
      </c>
      <c r="C21" t="s">
        <v>610</v>
      </c>
      <c r="D21" t="s">
        <v>651</v>
      </c>
      <c r="E21" t="s">
        <v>1339</v>
      </c>
      <c r="F21">
        <v>78.858000000000004</v>
      </c>
      <c r="G21">
        <v>329.70600000000002</v>
      </c>
      <c r="H21">
        <v>6.0839999999999996</v>
      </c>
      <c r="I21">
        <v>5.8266</v>
      </c>
      <c r="J21">
        <v>0.3276</v>
      </c>
      <c r="K21">
        <v>0</v>
      </c>
      <c r="L21">
        <v>10.202400000000001</v>
      </c>
      <c r="M21">
        <v>0</v>
      </c>
      <c r="N21">
        <v>0.95940000000000003</v>
      </c>
      <c r="O21">
        <v>0</v>
      </c>
      <c r="P21">
        <v>0</v>
      </c>
      <c r="Q21">
        <v>0</v>
      </c>
      <c r="R21">
        <v>0</v>
      </c>
      <c r="S21">
        <v>0</v>
      </c>
      <c r="T21">
        <v>0</v>
      </c>
      <c r="U21">
        <v>3.9780000000000002</v>
      </c>
      <c r="V21" s="98">
        <v>0.63180000000000003</v>
      </c>
      <c r="W21">
        <v>0.18720000000000001</v>
      </c>
      <c r="X21" s="98">
        <v>0.63180000000000003</v>
      </c>
      <c r="Y21">
        <v>1.7549999999999999</v>
      </c>
      <c r="Z21" s="98">
        <v>0.70199999999999996</v>
      </c>
      <c r="AA21">
        <v>0</v>
      </c>
      <c r="AB21">
        <v>1.4274</v>
      </c>
      <c r="AC21">
        <v>4.6800000000000001E-2</v>
      </c>
      <c r="AD21">
        <v>1.3104</v>
      </c>
      <c r="AE21">
        <v>0.1638</v>
      </c>
      <c r="AF21">
        <v>9.3600000000000003E-2</v>
      </c>
      <c r="AG21">
        <v>4.6800000000000001E-2</v>
      </c>
      <c r="AH21">
        <v>0</v>
      </c>
      <c r="AI21">
        <v>0</v>
      </c>
      <c r="AJ21">
        <v>0</v>
      </c>
      <c r="AK21">
        <v>0</v>
      </c>
      <c r="AL21">
        <v>17.082000000000001</v>
      </c>
      <c r="AM21">
        <v>53.118000000000002</v>
      </c>
      <c r="AN21">
        <v>50.777999999999999</v>
      </c>
      <c r="AO21">
        <v>28.08</v>
      </c>
      <c r="AP21">
        <v>4.2119999999999998E-2</v>
      </c>
      <c r="AQ21">
        <v>0.1404</v>
      </c>
      <c r="AR21">
        <v>0.58499999999999996</v>
      </c>
      <c r="AS21">
        <v>7.0200000000000002E-3</v>
      </c>
      <c r="AT21">
        <v>7.4880000000000002E-2</v>
      </c>
      <c r="AU21">
        <v>1.17E-2</v>
      </c>
      <c r="AV21">
        <v>1.2869999999999999</v>
      </c>
      <c r="AW21">
        <v>1.17E-2</v>
      </c>
      <c r="AX21">
        <v>7.9560000000000004</v>
      </c>
      <c r="AY21">
        <v>0.37440000000000001</v>
      </c>
      <c r="AZ21">
        <v>0</v>
      </c>
      <c r="BA21">
        <v>124.02</v>
      </c>
      <c r="BB21">
        <v>2.8079999999999998</v>
      </c>
      <c r="BC21">
        <v>2.3400000000000001E-2</v>
      </c>
      <c r="BD21">
        <v>180.18</v>
      </c>
      <c r="BE21">
        <v>21.527999999999999</v>
      </c>
      <c r="BF21">
        <v>7.4880000000000004</v>
      </c>
      <c r="BG21">
        <v>91.26</v>
      </c>
      <c r="BH21">
        <v>0.23400000000000001</v>
      </c>
      <c r="BI21">
        <v>2.1294</v>
      </c>
      <c r="BJ21">
        <v>0.70199999999999996</v>
      </c>
      <c r="BK21">
        <v>0</v>
      </c>
      <c r="BL21" s="209">
        <v>0.24213059022672001</v>
      </c>
      <c r="BM21" s="227">
        <v>1.172742976782E-2</v>
      </c>
      <c r="BN21" s="209">
        <v>4.8119698954079998E-2</v>
      </c>
      <c r="BO21" s="227">
        <v>6.0125426033400004E-3</v>
      </c>
      <c r="BP21" s="227">
        <v>1.1400034908600001E-2</v>
      </c>
      <c r="BQ21" s="227">
        <v>4.5981E-14</v>
      </c>
      <c r="BR21" s="227">
        <v>2.3164856769599998E-3</v>
      </c>
      <c r="BS21" s="227">
        <v>2.1015125352E-3</v>
      </c>
      <c r="BT21" s="209">
        <v>0.26090299180530002</v>
      </c>
    </row>
    <row r="22" spans="1:72" x14ac:dyDescent="0.35">
      <c r="A22">
        <v>154</v>
      </c>
      <c r="B22" t="s">
        <v>1524</v>
      </c>
      <c r="C22" t="s">
        <v>1524</v>
      </c>
      <c r="D22" t="s">
        <v>993</v>
      </c>
      <c r="E22" t="s">
        <v>1338</v>
      </c>
      <c r="F22">
        <v>63.46</v>
      </c>
      <c r="G22">
        <v>266</v>
      </c>
      <c r="H22">
        <v>3.2679999999999998</v>
      </c>
      <c r="I22">
        <v>5.7759999999999998</v>
      </c>
      <c r="J22">
        <v>1.8240000000000001</v>
      </c>
      <c r="K22">
        <v>2.0139999999999998</v>
      </c>
      <c r="L22">
        <v>24.167999999999999</v>
      </c>
      <c r="M22">
        <v>0</v>
      </c>
      <c r="N22">
        <v>0.95</v>
      </c>
      <c r="O22">
        <v>0</v>
      </c>
      <c r="P22">
        <v>0</v>
      </c>
      <c r="Q22">
        <v>0</v>
      </c>
      <c r="R22">
        <v>0</v>
      </c>
      <c r="S22">
        <v>0</v>
      </c>
      <c r="T22">
        <v>0</v>
      </c>
      <c r="U22">
        <v>0.38</v>
      </c>
      <c r="V22">
        <v>3.7999999999999999E-2</v>
      </c>
      <c r="W22">
        <v>0.114</v>
      </c>
      <c r="X22">
        <v>3.7999999999999999E-2</v>
      </c>
      <c r="Y22" s="212">
        <v>0.152</v>
      </c>
      <c r="Z22" s="212">
        <v>3.7999999999999999E-2</v>
      </c>
      <c r="AA22" s="98">
        <v>0</v>
      </c>
      <c r="AB22">
        <v>1.9</v>
      </c>
      <c r="AC22" s="98">
        <v>0</v>
      </c>
      <c r="AD22">
        <v>1.8240000000000001</v>
      </c>
      <c r="AE22">
        <v>0.83599999999999997</v>
      </c>
      <c r="AF22">
        <v>0.60799999999999998</v>
      </c>
      <c r="AG22" s="98">
        <v>0.26600000000000001</v>
      </c>
      <c r="AH22">
        <v>0</v>
      </c>
      <c r="AI22">
        <v>0</v>
      </c>
      <c r="AJ22">
        <v>0</v>
      </c>
      <c r="AK22" s="212">
        <v>0</v>
      </c>
      <c r="AL22">
        <v>0</v>
      </c>
      <c r="AM22">
        <v>0</v>
      </c>
      <c r="AN22">
        <v>0</v>
      </c>
      <c r="AO22">
        <v>0</v>
      </c>
      <c r="AP22">
        <v>0</v>
      </c>
      <c r="AQ22">
        <v>1.0640000000000001</v>
      </c>
      <c r="AR22">
        <v>2.964</v>
      </c>
      <c r="AS22" s="212">
        <v>2.6599999999999999E-2</v>
      </c>
      <c r="AT22" s="98">
        <v>2.2800000000000001E-2</v>
      </c>
      <c r="AU22">
        <v>0.1444</v>
      </c>
      <c r="AV22">
        <v>1.1020000000000001</v>
      </c>
      <c r="AW22" s="98">
        <v>2.6599999999999999E-2</v>
      </c>
      <c r="AX22">
        <v>28.69</v>
      </c>
      <c r="AY22">
        <v>0</v>
      </c>
      <c r="AZ22">
        <v>0</v>
      </c>
      <c r="BA22">
        <v>76</v>
      </c>
      <c r="BB22">
        <v>0</v>
      </c>
      <c r="BC22">
        <v>0.95</v>
      </c>
      <c r="BD22">
        <v>41.8</v>
      </c>
      <c r="BE22">
        <v>212.8</v>
      </c>
      <c r="BF22">
        <v>29.64</v>
      </c>
      <c r="BG22">
        <v>144.4</v>
      </c>
      <c r="BH22" s="217">
        <v>0.38</v>
      </c>
      <c r="BI22">
        <v>3.8</v>
      </c>
      <c r="BJ22">
        <v>0.34200000000000003</v>
      </c>
      <c r="BK22">
        <v>0</v>
      </c>
      <c r="BL22" s="209">
        <v>3.5747015302000001E-2</v>
      </c>
      <c r="BM22" s="227">
        <v>0</v>
      </c>
      <c r="BN22" s="227">
        <v>1.0647951918E-2</v>
      </c>
      <c r="BO22" s="227">
        <v>3.418134162E-3</v>
      </c>
      <c r="BP22" s="227">
        <v>1.1649240214E-2</v>
      </c>
      <c r="BQ22" s="227">
        <v>7.8280000000000002E-15</v>
      </c>
      <c r="BR22" s="227">
        <v>9.8845106000000003E-5</v>
      </c>
      <c r="BS22" s="227">
        <v>3.645102956E-3</v>
      </c>
      <c r="BT22" s="227">
        <v>0.38294493578</v>
      </c>
    </row>
    <row r="23" spans="1:72" x14ac:dyDescent="0.35">
      <c r="A23">
        <v>70</v>
      </c>
      <c r="B23" t="s">
        <v>610</v>
      </c>
      <c r="C23" t="s">
        <v>610</v>
      </c>
      <c r="D23" t="s">
        <v>651</v>
      </c>
      <c r="E23" t="s">
        <v>1341</v>
      </c>
      <c r="F23">
        <v>78.858000000000004</v>
      </c>
      <c r="G23">
        <v>329.70600000000002</v>
      </c>
      <c r="H23">
        <v>6.0839999999999996</v>
      </c>
      <c r="I23">
        <v>5.8266</v>
      </c>
      <c r="J23">
        <v>0.3276</v>
      </c>
      <c r="K23">
        <v>0</v>
      </c>
      <c r="L23">
        <v>10.202400000000001</v>
      </c>
      <c r="M23">
        <v>0</v>
      </c>
      <c r="N23">
        <v>0.95940000000000003</v>
      </c>
      <c r="O23">
        <v>0</v>
      </c>
      <c r="P23">
        <v>0</v>
      </c>
      <c r="Q23">
        <v>0</v>
      </c>
      <c r="R23">
        <v>0</v>
      </c>
      <c r="S23">
        <v>0</v>
      </c>
      <c r="T23">
        <v>0</v>
      </c>
      <c r="U23">
        <v>3.9780000000000002</v>
      </c>
      <c r="V23">
        <v>0.63180000000000003</v>
      </c>
      <c r="W23">
        <v>0.18720000000000001</v>
      </c>
      <c r="X23">
        <v>0.63180000000000003</v>
      </c>
      <c r="Y23">
        <v>1.7549999999999999</v>
      </c>
      <c r="Z23">
        <v>0.70199999999999996</v>
      </c>
      <c r="AA23">
        <v>0</v>
      </c>
      <c r="AB23">
        <v>1.4274</v>
      </c>
      <c r="AC23">
        <v>4.6800000000000001E-2</v>
      </c>
      <c r="AD23">
        <v>1.3104</v>
      </c>
      <c r="AE23">
        <v>0.1638</v>
      </c>
      <c r="AF23">
        <v>9.3600000000000003E-2</v>
      </c>
      <c r="AG23">
        <v>4.6800000000000001E-2</v>
      </c>
      <c r="AH23">
        <v>0</v>
      </c>
      <c r="AI23">
        <v>0</v>
      </c>
      <c r="AJ23">
        <v>0</v>
      </c>
      <c r="AK23">
        <v>0</v>
      </c>
      <c r="AL23">
        <v>17.082000000000001</v>
      </c>
      <c r="AM23">
        <v>53.118000000000002</v>
      </c>
      <c r="AN23">
        <v>50.777999999999999</v>
      </c>
      <c r="AO23">
        <v>28.08</v>
      </c>
      <c r="AP23">
        <v>4.2119999999999998E-2</v>
      </c>
      <c r="AQ23">
        <v>0.1404</v>
      </c>
      <c r="AR23">
        <v>0.58499999999999996</v>
      </c>
      <c r="AS23">
        <v>7.0200000000000002E-3</v>
      </c>
      <c r="AT23">
        <v>7.4880000000000002E-2</v>
      </c>
      <c r="AU23">
        <v>1.17E-2</v>
      </c>
      <c r="AV23">
        <v>1.2869999999999999</v>
      </c>
      <c r="AW23">
        <v>1.17E-2</v>
      </c>
      <c r="AX23">
        <v>7.9560000000000004</v>
      </c>
      <c r="AY23">
        <v>0.37440000000000001</v>
      </c>
      <c r="AZ23">
        <v>0</v>
      </c>
      <c r="BA23">
        <v>124.02</v>
      </c>
      <c r="BB23">
        <v>2.8079999999999998</v>
      </c>
      <c r="BC23">
        <v>2.3400000000000001E-2</v>
      </c>
      <c r="BD23">
        <v>180.18</v>
      </c>
      <c r="BE23">
        <v>21.527999999999999</v>
      </c>
      <c r="BF23">
        <v>7.4880000000000004</v>
      </c>
      <c r="BG23">
        <v>91.26</v>
      </c>
      <c r="BH23">
        <v>0.23400000000000001</v>
      </c>
      <c r="BI23">
        <v>2.1294</v>
      </c>
      <c r="BJ23">
        <v>0.70199999999999996</v>
      </c>
      <c r="BK23">
        <v>0</v>
      </c>
      <c r="BL23" s="209">
        <v>0.24739394652648</v>
      </c>
      <c r="BM23" s="227">
        <v>1.181996738208E-2</v>
      </c>
      <c r="BN23" s="209">
        <v>4.9455877203720001E-2</v>
      </c>
      <c r="BO23" s="227">
        <v>6.01842272616E-3</v>
      </c>
      <c r="BP23" s="227">
        <v>1.1400034908600001E-2</v>
      </c>
      <c r="BQ23" s="227">
        <v>4.9139999999999999E-14</v>
      </c>
      <c r="BR23" s="209">
        <v>2.6231802620400001E-3</v>
      </c>
      <c r="BS23" s="227">
        <v>2.1015125352E-3</v>
      </c>
      <c r="BT23" s="209">
        <v>0.24254114175720001</v>
      </c>
    </row>
    <row r="24" spans="1:72" x14ac:dyDescent="0.35">
      <c r="A24">
        <v>137</v>
      </c>
      <c r="B24" t="s">
        <v>266</v>
      </c>
      <c r="C24" t="s">
        <v>266</v>
      </c>
      <c r="D24" t="s">
        <v>930</v>
      </c>
      <c r="E24" t="s">
        <v>1337</v>
      </c>
      <c r="F24">
        <v>62.524999999999999</v>
      </c>
      <c r="G24">
        <v>261.58</v>
      </c>
      <c r="H24">
        <v>0.1845</v>
      </c>
      <c r="I24">
        <v>4.6124999999999998</v>
      </c>
      <c r="J24">
        <v>7.9130000000000003</v>
      </c>
      <c r="K24">
        <v>5.2275</v>
      </c>
      <c r="L24">
        <v>0.65600000000000003</v>
      </c>
      <c r="M24">
        <v>0</v>
      </c>
      <c r="N24">
        <v>1.9065000000000001</v>
      </c>
      <c r="O24">
        <v>0</v>
      </c>
      <c r="P24">
        <v>0</v>
      </c>
      <c r="Q24">
        <v>0</v>
      </c>
      <c r="R24">
        <v>0</v>
      </c>
      <c r="S24">
        <v>0</v>
      </c>
      <c r="T24">
        <v>0</v>
      </c>
      <c r="U24">
        <v>8.2000000000000003E-2</v>
      </c>
      <c r="V24">
        <v>0</v>
      </c>
      <c r="W24">
        <v>0</v>
      </c>
      <c r="X24">
        <v>0</v>
      </c>
      <c r="Y24">
        <v>6.1499999999999999E-2</v>
      </c>
      <c r="Z24">
        <v>2.0500000000000001E-2</v>
      </c>
      <c r="AA24">
        <v>0</v>
      </c>
      <c r="AB24">
        <v>2.0500000000000001E-2</v>
      </c>
      <c r="AC24">
        <v>0</v>
      </c>
      <c r="AD24">
        <v>2.0500000000000001E-2</v>
      </c>
      <c r="AE24">
        <v>8.2000000000000003E-2</v>
      </c>
      <c r="AF24">
        <v>8.2000000000000003E-2</v>
      </c>
      <c r="AG24">
        <v>0</v>
      </c>
      <c r="AH24">
        <v>0</v>
      </c>
      <c r="AI24">
        <v>0</v>
      </c>
      <c r="AJ24">
        <v>0</v>
      </c>
      <c r="AK24">
        <v>0</v>
      </c>
      <c r="AL24">
        <v>0</v>
      </c>
      <c r="AM24">
        <v>0</v>
      </c>
      <c r="AN24">
        <v>0</v>
      </c>
      <c r="AO24">
        <v>0</v>
      </c>
      <c r="AP24">
        <v>0</v>
      </c>
      <c r="AQ24">
        <v>2.0500000000000001E-2</v>
      </c>
      <c r="AR24">
        <v>0.38950000000000001</v>
      </c>
      <c r="AS24">
        <v>0</v>
      </c>
      <c r="AT24">
        <v>1.6400000000000001E-2</v>
      </c>
      <c r="AU24">
        <v>9.02</v>
      </c>
      <c r="AV24">
        <v>9.7989999999999995</v>
      </c>
      <c r="AW24">
        <v>5.33</v>
      </c>
      <c r="AX24">
        <v>0</v>
      </c>
      <c r="AY24">
        <v>0</v>
      </c>
      <c r="AZ24">
        <v>0</v>
      </c>
      <c r="BA24">
        <v>69.7</v>
      </c>
      <c r="BB24">
        <v>0.75849999999999995</v>
      </c>
      <c r="BC24">
        <v>0.71750000000000003</v>
      </c>
      <c r="BD24">
        <v>28.7</v>
      </c>
      <c r="BE24">
        <v>717.5</v>
      </c>
      <c r="BF24">
        <v>82</v>
      </c>
      <c r="BG24">
        <v>8.1999999999999993</v>
      </c>
      <c r="BH24">
        <v>2.0500000000000001E-2</v>
      </c>
      <c r="BI24">
        <v>0</v>
      </c>
      <c r="BJ24">
        <v>6.1499999999999999E-2</v>
      </c>
      <c r="BK24">
        <v>0</v>
      </c>
      <c r="BL24" s="209">
        <v>0.18658497468099999</v>
      </c>
      <c r="BM24" s="227">
        <v>2.18434388E-2</v>
      </c>
      <c r="BN24" s="209">
        <v>9.1905324685000005E-3</v>
      </c>
      <c r="BO24" s="227">
        <v>7.4776671250000005E-4</v>
      </c>
      <c r="BP24" s="227">
        <v>4.9767926875000004E-3</v>
      </c>
      <c r="BQ24" s="227">
        <v>2.2755000000000002E-13</v>
      </c>
      <c r="BR24" s="227">
        <v>6.4654241315000001E-3</v>
      </c>
      <c r="BS24" s="209">
        <v>1.7678071064999999E-3</v>
      </c>
      <c r="BT24" s="209">
        <v>0.23579064658000001</v>
      </c>
    </row>
    <row r="25" spans="1:72" x14ac:dyDescent="0.35">
      <c r="A25">
        <v>155</v>
      </c>
      <c r="B25" t="s">
        <v>1524</v>
      </c>
      <c r="C25" t="s">
        <v>1524</v>
      </c>
      <c r="D25" t="s">
        <v>1000</v>
      </c>
      <c r="E25" t="s">
        <v>1338</v>
      </c>
      <c r="F25">
        <v>63.46</v>
      </c>
      <c r="G25">
        <v>266</v>
      </c>
      <c r="H25" s="98">
        <v>3.2679999999999998</v>
      </c>
      <c r="I25">
        <v>5.7759999999999998</v>
      </c>
      <c r="J25">
        <v>1.8240000000000001</v>
      </c>
      <c r="K25">
        <v>2.0139999999999998</v>
      </c>
      <c r="L25">
        <v>24.167999999999999</v>
      </c>
      <c r="M25">
        <v>0</v>
      </c>
      <c r="N25" s="98">
        <v>0.95</v>
      </c>
      <c r="O25">
        <v>0</v>
      </c>
      <c r="P25">
        <v>0</v>
      </c>
      <c r="Q25">
        <v>0</v>
      </c>
      <c r="R25">
        <v>0</v>
      </c>
      <c r="S25">
        <v>0</v>
      </c>
      <c r="T25">
        <v>0</v>
      </c>
      <c r="U25">
        <v>0.38</v>
      </c>
      <c r="V25">
        <v>3.7999999999999999E-2</v>
      </c>
      <c r="W25">
        <v>0.114</v>
      </c>
      <c r="X25">
        <v>3.7999999999999999E-2</v>
      </c>
      <c r="Y25">
        <v>0.152</v>
      </c>
      <c r="Z25">
        <v>3.7999999999999999E-2</v>
      </c>
      <c r="AA25">
        <v>0</v>
      </c>
      <c r="AB25">
        <v>1.9</v>
      </c>
      <c r="AC25">
        <v>0</v>
      </c>
      <c r="AD25">
        <v>1.8240000000000001</v>
      </c>
      <c r="AE25" s="98">
        <v>0.83599999999999997</v>
      </c>
      <c r="AF25" s="98">
        <v>0.60799999999999998</v>
      </c>
      <c r="AG25" s="98">
        <v>0.26600000000000001</v>
      </c>
      <c r="AH25">
        <v>0</v>
      </c>
      <c r="AI25">
        <v>0</v>
      </c>
      <c r="AJ25">
        <v>0</v>
      </c>
      <c r="AK25">
        <v>0</v>
      </c>
      <c r="AL25">
        <v>0</v>
      </c>
      <c r="AM25">
        <v>0</v>
      </c>
      <c r="AN25">
        <v>0</v>
      </c>
      <c r="AO25">
        <v>0</v>
      </c>
      <c r="AP25">
        <v>0</v>
      </c>
      <c r="AQ25">
        <v>1.0640000000000001</v>
      </c>
      <c r="AR25">
        <v>2.964</v>
      </c>
      <c r="AS25">
        <v>2.6599999999999999E-2</v>
      </c>
      <c r="AT25">
        <v>2.2800000000000001E-2</v>
      </c>
      <c r="AU25" s="98">
        <v>0.1444</v>
      </c>
      <c r="AV25">
        <v>1.1020000000000001</v>
      </c>
      <c r="AW25">
        <v>2.6599999999999999E-2</v>
      </c>
      <c r="AX25">
        <v>28.69</v>
      </c>
      <c r="AY25">
        <v>0</v>
      </c>
      <c r="AZ25">
        <v>0</v>
      </c>
      <c r="BA25">
        <v>76</v>
      </c>
      <c r="BB25">
        <v>0</v>
      </c>
      <c r="BC25">
        <v>0.95</v>
      </c>
      <c r="BD25">
        <v>41.8</v>
      </c>
      <c r="BE25">
        <v>212.8</v>
      </c>
      <c r="BF25">
        <v>29.64</v>
      </c>
      <c r="BG25">
        <v>144.4</v>
      </c>
      <c r="BH25">
        <v>0.38</v>
      </c>
      <c r="BI25">
        <v>3.8</v>
      </c>
      <c r="BJ25" s="98">
        <v>0.34200000000000003</v>
      </c>
      <c r="BK25">
        <v>0</v>
      </c>
      <c r="BL25" s="209">
        <v>7.2668552312000007E-2</v>
      </c>
      <c r="BM25" s="227">
        <v>9.1919043599999995E-4</v>
      </c>
      <c r="BN25" s="209">
        <v>7.0750325839999996E-3</v>
      </c>
      <c r="BO25" s="227">
        <v>2.1363338559999999E-3</v>
      </c>
      <c r="BP25" s="227">
        <v>1.1649240214E-2</v>
      </c>
      <c r="BQ25" s="227">
        <v>1.596E-13</v>
      </c>
      <c r="BR25" s="227">
        <v>4.1577845919999997E-3</v>
      </c>
      <c r="BS25" s="227">
        <v>3.645102956E-3</v>
      </c>
      <c r="BT25" s="209">
        <v>0.22323592396399999</v>
      </c>
    </row>
    <row r="26" spans="1:72" x14ac:dyDescent="0.35">
      <c r="A26">
        <v>2</v>
      </c>
      <c r="B26" t="s">
        <v>386</v>
      </c>
      <c r="C26" t="s">
        <v>386</v>
      </c>
      <c r="D26" t="s">
        <v>395</v>
      </c>
      <c r="E26" t="s">
        <v>1340</v>
      </c>
      <c r="F26">
        <v>328.608</v>
      </c>
      <c r="G26">
        <v>1373.1120000000001</v>
      </c>
      <c r="H26">
        <v>1.956</v>
      </c>
      <c r="I26">
        <v>10.464600000000001</v>
      </c>
      <c r="J26">
        <v>59.658000000000001</v>
      </c>
      <c r="K26">
        <v>13.4964</v>
      </c>
      <c r="L26">
        <v>10.757999999999999</v>
      </c>
      <c r="M26">
        <v>0</v>
      </c>
      <c r="N26">
        <v>1.3692</v>
      </c>
      <c r="O26">
        <v>1.1736</v>
      </c>
      <c r="P26">
        <v>0.39119999999999999</v>
      </c>
      <c r="Q26">
        <v>0.68459999999999999</v>
      </c>
      <c r="R26">
        <v>0</v>
      </c>
      <c r="S26">
        <v>0</v>
      </c>
      <c r="T26">
        <v>97.8</v>
      </c>
      <c r="U26">
        <v>0.1956</v>
      </c>
      <c r="V26">
        <v>0</v>
      </c>
      <c r="W26">
        <v>0</v>
      </c>
      <c r="X26">
        <v>0</v>
      </c>
      <c r="Y26">
        <v>0.1956</v>
      </c>
      <c r="Z26">
        <v>0</v>
      </c>
      <c r="AA26">
        <v>0</v>
      </c>
      <c r="AB26">
        <v>0.29339999999999999</v>
      </c>
      <c r="AC26" s="212">
        <v>0</v>
      </c>
      <c r="AD26">
        <v>0.29339999999999999</v>
      </c>
      <c r="AE26">
        <v>0.88019999999999998</v>
      </c>
      <c r="AF26">
        <v>0.78239999999999998</v>
      </c>
      <c r="AG26">
        <v>9.7799999999999998E-2</v>
      </c>
      <c r="AH26">
        <v>0</v>
      </c>
      <c r="AI26">
        <v>0</v>
      </c>
      <c r="AJ26">
        <v>0</v>
      </c>
      <c r="AK26">
        <v>0</v>
      </c>
      <c r="AL26">
        <v>0</v>
      </c>
      <c r="AM26">
        <v>0.1956</v>
      </c>
      <c r="AN26">
        <v>0</v>
      </c>
      <c r="AO26">
        <v>2.9340000000000002</v>
      </c>
      <c r="AP26">
        <v>0</v>
      </c>
      <c r="AQ26">
        <v>0.78239999999999998</v>
      </c>
      <c r="AR26">
        <v>1.8582000000000001</v>
      </c>
      <c r="AS26">
        <v>0.27383999999999997</v>
      </c>
      <c r="AT26">
        <v>6.8459999999999993E-2</v>
      </c>
      <c r="AU26">
        <v>0.62592000000000003</v>
      </c>
      <c r="AV26">
        <v>2.3472</v>
      </c>
      <c r="AW26">
        <v>0.18582000000000001</v>
      </c>
      <c r="AX26">
        <v>40.097999999999999</v>
      </c>
      <c r="AY26">
        <v>0</v>
      </c>
      <c r="AZ26">
        <v>0</v>
      </c>
      <c r="BA26">
        <v>278.73</v>
      </c>
      <c r="BB26">
        <v>0</v>
      </c>
      <c r="BC26">
        <v>2.9340000000000002</v>
      </c>
      <c r="BD26">
        <v>28.361999999999998</v>
      </c>
      <c r="BE26">
        <v>352.08</v>
      </c>
      <c r="BF26">
        <v>95.843999999999994</v>
      </c>
      <c r="BG26">
        <v>0.97799999999999998</v>
      </c>
      <c r="BH26">
        <v>0</v>
      </c>
      <c r="BI26">
        <v>2.5428000000000002</v>
      </c>
      <c r="BJ26">
        <v>2.2494000000000001</v>
      </c>
      <c r="BK26">
        <v>0</v>
      </c>
      <c r="BL26" s="209">
        <v>8.0134228395300003E-2</v>
      </c>
      <c r="BM26" s="227">
        <v>1.6802336883635999E-2</v>
      </c>
      <c r="BN26" s="209">
        <v>9.2451205041000004E-3</v>
      </c>
      <c r="BO26" s="227">
        <v>4.240630005E-3</v>
      </c>
      <c r="BP26" s="227">
        <v>1.5192176791800001E-2</v>
      </c>
      <c r="BQ26" s="227">
        <v>5.4177288E-15</v>
      </c>
      <c r="BR26" s="209">
        <v>1.312434094656E-3</v>
      </c>
      <c r="BS26" s="227">
        <v>4.3485018402000001E-3</v>
      </c>
      <c r="BT26" s="227">
        <v>0.21654347126353199</v>
      </c>
    </row>
    <row r="27" spans="1:72" x14ac:dyDescent="0.35">
      <c r="A27">
        <v>2</v>
      </c>
      <c r="B27" t="s">
        <v>386</v>
      </c>
      <c r="C27" t="s">
        <v>386</v>
      </c>
      <c r="D27" t="s">
        <v>395</v>
      </c>
      <c r="E27" t="s">
        <v>1339</v>
      </c>
      <c r="F27">
        <v>305.08800000000002</v>
      </c>
      <c r="G27">
        <v>1274.8320000000001</v>
      </c>
      <c r="H27">
        <v>1.8160000000000001</v>
      </c>
      <c r="I27">
        <v>9.7156000000000002</v>
      </c>
      <c r="J27">
        <v>55.387999999999998</v>
      </c>
      <c r="K27">
        <v>12.5304</v>
      </c>
      <c r="L27">
        <v>9.9879999999999995</v>
      </c>
      <c r="M27">
        <v>0</v>
      </c>
      <c r="N27">
        <v>1.2712000000000001</v>
      </c>
      <c r="O27">
        <v>1.0895999999999999</v>
      </c>
      <c r="P27">
        <v>0.36320000000000002</v>
      </c>
      <c r="Q27">
        <v>0.63560000000000005</v>
      </c>
      <c r="R27">
        <v>0</v>
      </c>
      <c r="S27">
        <v>0</v>
      </c>
      <c r="T27">
        <v>90.8</v>
      </c>
      <c r="U27" s="212">
        <v>0.18160000000000001</v>
      </c>
      <c r="V27">
        <v>0</v>
      </c>
      <c r="W27">
        <v>0</v>
      </c>
      <c r="X27">
        <v>0</v>
      </c>
      <c r="Y27" s="212">
        <v>0.18160000000000001</v>
      </c>
      <c r="Z27">
        <v>0</v>
      </c>
      <c r="AA27" s="212">
        <v>0</v>
      </c>
      <c r="AB27" s="212">
        <v>0.27239999999999998</v>
      </c>
      <c r="AC27">
        <v>0</v>
      </c>
      <c r="AD27" s="212">
        <v>0.27239999999999998</v>
      </c>
      <c r="AE27" s="212">
        <v>0.81720000000000004</v>
      </c>
      <c r="AF27" s="212">
        <v>0.72640000000000005</v>
      </c>
      <c r="AG27" s="212">
        <v>9.0800000000000006E-2</v>
      </c>
      <c r="AH27">
        <v>0</v>
      </c>
      <c r="AI27">
        <v>0</v>
      </c>
      <c r="AJ27">
        <v>0</v>
      </c>
      <c r="AK27">
        <v>0</v>
      </c>
      <c r="AL27">
        <v>0</v>
      </c>
      <c r="AM27">
        <v>0.18160000000000001</v>
      </c>
      <c r="AN27">
        <v>0</v>
      </c>
      <c r="AO27">
        <v>2.7240000000000002</v>
      </c>
      <c r="AP27">
        <v>0</v>
      </c>
      <c r="AQ27" s="212">
        <v>0.72640000000000005</v>
      </c>
      <c r="AR27">
        <v>1.7252000000000001</v>
      </c>
      <c r="AS27">
        <v>0.25424000000000002</v>
      </c>
      <c r="AT27">
        <v>6.3560000000000005E-2</v>
      </c>
      <c r="AU27">
        <v>0.58111999999999997</v>
      </c>
      <c r="AV27">
        <v>2.1791999999999998</v>
      </c>
      <c r="AW27" s="212">
        <v>0.17252000000000001</v>
      </c>
      <c r="AX27">
        <v>37.228000000000002</v>
      </c>
      <c r="AY27">
        <v>0</v>
      </c>
      <c r="AZ27">
        <v>0</v>
      </c>
      <c r="BA27">
        <v>258.77999999999997</v>
      </c>
      <c r="BB27">
        <v>0</v>
      </c>
      <c r="BC27" s="212">
        <v>2.7240000000000002</v>
      </c>
      <c r="BD27">
        <v>26.332000000000001</v>
      </c>
      <c r="BE27">
        <v>326.88</v>
      </c>
      <c r="BF27">
        <v>88.983999999999995</v>
      </c>
      <c r="BG27">
        <v>0.90800000000000003</v>
      </c>
      <c r="BH27">
        <v>0</v>
      </c>
      <c r="BI27">
        <v>2.3607999999999998</v>
      </c>
      <c r="BJ27" s="212">
        <v>2.0884</v>
      </c>
      <c r="BK27">
        <v>0</v>
      </c>
      <c r="BL27" s="209">
        <v>7.9550874350799994E-2</v>
      </c>
      <c r="BM27" s="227">
        <v>1.6677462992736002E-2</v>
      </c>
      <c r="BN27" s="209">
        <v>8.9352858656000008E-3</v>
      </c>
      <c r="BO27" s="227">
        <v>3.9371084299999999E-3</v>
      </c>
      <c r="BP27" s="227">
        <v>1.41048021748E-2</v>
      </c>
      <c r="BQ27" s="227">
        <v>1.8916908800000001E-14</v>
      </c>
      <c r="BR27" s="209">
        <v>7.0036459202560001E-3</v>
      </c>
      <c r="BS27" s="227">
        <v>4.0372593772E-3</v>
      </c>
      <c r="BT27" s="209">
        <v>0.20553272731723199</v>
      </c>
    </row>
    <row r="28" spans="1:72" x14ac:dyDescent="0.35">
      <c r="A28">
        <v>1</v>
      </c>
      <c r="B28" t="s">
        <v>386</v>
      </c>
      <c r="C28" t="s">
        <v>386</v>
      </c>
      <c r="D28" t="s">
        <v>51</v>
      </c>
      <c r="E28" t="s">
        <v>1337</v>
      </c>
      <c r="F28">
        <v>245.696</v>
      </c>
      <c r="G28">
        <v>1028.154</v>
      </c>
      <c r="H28">
        <v>1.3262</v>
      </c>
      <c r="I28">
        <v>5.9329999999999998</v>
      </c>
      <c r="J28">
        <v>50.535200000000003</v>
      </c>
      <c r="K28">
        <v>2.5127999999999999</v>
      </c>
      <c r="L28">
        <v>9.2135999999999996</v>
      </c>
      <c r="M28">
        <v>0</v>
      </c>
      <c r="N28">
        <v>0.34899999999999998</v>
      </c>
      <c r="O28">
        <v>1.1168</v>
      </c>
      <c r="P28">
        <v>6.9800000000000001E-2</v>
      </c>
      <c r="Q28">
        <v>1.0469999999999999</v>
      </c>
      <c r="R28">
        <v>0</v>
      </c>
      <c r="S28">
        <v>0</v>
      </c>
      <c r="T28">
        <v>0</v>
      </c>
      <c r="U28">
        <v>0.2094</v>
      </c>
      <c r="V28" s="98">
        <v>0</v>
      </c>
      <c r="W28" s="98">
        <v>0</v>
      </c>
      <c r="X28">
        <v>0</v>
      </c>
      <c r="Y28" s="212">
        <v>0.1396</v>
      </c>
      <c r="Z28" s="212">
        <v>0</v>
      </c>
      <c r="AA28">
        <v>0</v>
      </c>
      <c r="AB28">
        <v>0.1396</v>
      </c>
      <c r="AC28" s="212">
        <v>0</v>
      </c>
      <c r="AD28">
        <v>6.9800000000000001E-2</v>
      </c>
      <c r="AE28">
        <v>0.55840000000000001</v>
      </c>
      <c r="AF28">
        <v>0.55840000000000001</v>
      </c>
      <c r="AG28" s="212">
        <v>0</v>
      </c>
      <c r="AH28">
        <v>0</v>
      </c>
      <c r="AI28" s="98">
        <v>0</v>
      </c>
      <c r="AJ28" s="212">
        <v>0</v>
      </c>
      <c r="AK28" s="212">
        <v>0</v>
      </c>
      <c r="AL28">
        <v>0</v>
      </c>
      <c r="AM28">
        <v>0.55840000000000001</v>
      </c>
      <c r="AN28">
        <v>0</v>
      </c>
      <c r="AO28">
        <v>5.5839999999999996</v>
      </c>
      <c r="AP28">
        <v>0</v>
      </c>
      <c r="AQ28">
        <v>0.2792</v>
      </c>
      <c r="AR28">
        <v>0.55840000000000001</v>
      </c>
      <c r="AS28" s="212">
        <v>0.12564</v>
      </c>
      <c r="AT28">
        <v>2.094E-2</v>
      </c>
      <c r="AU28">
        <v>0.60028000000000004</v>
      </c>
      <c r="AV28">
        <v>1.6053999999999999</v>
      </c>
      <c r="AW28">
        <v>7.6780000000000001E-2</v>
      </c>
      <c r="AX28">
        <v>15.914400000000001</v>
      </c>
      <c r="AY28">
        <v>0</v>
      </c>
      <c r="AZ28">
        <v>1.6053999999999999</v>
      </c>
      <c r="BA28">
        <v>77.477999999999994</v>
      </c>
      <c r="BB28">
        <v>1.3959999999999999</v>
      </c>
      <c r="BC28">
        <v>0.48859999999999998</v>
      </c>
      <c r="BD28">
        <v>13.96</v>
      </c>
      <c r="BE28">
        <v>115.86799999999999</v>
      </c>
      <c r="BF28">
        <v>14.657999999999999</v>
      </c>
      <c r="BG28">
        <v>0.69799999999999995</v>
      </c>
      <c r="BH28">
        <v>0</v>
      </c>
      <c r="BI28">
        <v>7.0498000000000003</v>
      </c>
      <c r="BJ28">
        <v>0.41880000000000001</v>
      </c>
      <c r="BK28">
        <v>0</v>
      </c>
      <c r="BL28" s="209">
        <v>7.3292458819471995E-2</v>
      </c>
      <c r="BM28" s="227">
        <v>1.6160517177387999E-2</v>
      </c>
      <c r="BN28" s="227">
        <v>8.7327762421039994E-3</v>
      </c>
      <c r="BO28" s="227">
        <v>3.899060806E-3</v>
      </c>
      <c r="BP28" s="227">
        <v>1.10743709082E-2</v>
      </c>
      <c r="BQ28" s="227">
        <v>1.41536252E-14</v>
      </c>
      <c r="BR28" s="227">
        <v>5.0262163772760004E-3</v>
      </c>
      <c r="BS28" s="227">
        <v>3.1035319882000002E-3</v>
      </c>
      <c r="BT28" s="227">
        <v>0.202064855591156</v>
      </c>
    </row>
    <row r="29" spans="1:72" x14ac:dyDescent="0.35">
      <c r="A29">
        <v>1</v>
      </c>
      <c r="B29" t="s">
        <v>386</v>
      </c>
      <c r="C29" t="s">
        <v>386</v>
      </c>
      <c r="D29" t="s">
        <v>51</v>
      </c>
      <c r="E29" t="s">
        <v>1338</v>
      </c>
      <c r="F29">
        <v>245.696</v>
      </c>
      <c r="G29">
        <v>1028.154</v>
      </c>
      <c r="H29" s="98">
        <v>1.3262</v>
      </c>
      <c r="I29">
        <v>5.9329999999999998</v>
      </c>
      <c r="J29">
        <v>50.535200000000003</v>
      </c>
      <c r="K29">
        <v>2.5127999999999999</v>
      </c>
      <c r="L29">
        <v>9.2135999999999996</v>
      </c>
      <c r="M29">
        <v>0</v>
      </c>
      <c r="N29">
        <v>0.34899999999999998</v>
      </c>
      <c r="O29">
        <v>1.1168</v>
      </c>
      <c r="P29">
        <v>6.9800000000000001E-2</v>
      </c>
      <c r="Q29">
        <v>1.0469999999999999</v>
      </c>
      <c r="R29">
        <v>0</v>
      </c>
      <c r="S29">
        <v>0</v>
      </c>
      <c r="T29">
        <v>0</v>
      </c>
      <c r="U29" s="98">
        <v>0.2094</v>
      </c>
      <c r="V29">
        <v>0</v>
      </c>
      <c r="W29">
        <v>0</v>
      </c>
      <c r="X29">
        <v>0</v>
      </c>
      <c r="Y29">
        <v>0.1396</v>
      </c>
      <c r="Z29">
        <v>0</v>
      </c>
      <c r="AA29">
        <v>0</v>
      </c>
      <c r="AB29">
        <v>0.1396</v>
      </c>
      <c r="AC29">
        <v>0</v>
      </c>
      <c r="AD29">
        <v>6.9800000000000001E-2</v>
      </c>
      <c r="AE29" s="98">
        <v>0.55840000000000001</v>
      </c>
      <c r="AF29" s="98">
        <v>0.55840000000000001</v>
      </c>
      <c r="AG29">
        <v>0</v>
      </c>
      <c r="AH29">
        <v>0</v>
      </c>
      <c r="AI29">
        <v>0</v>
      </c>
      <c r="AJ29">
        <v>0</v>
      </c>
      <c r="AK29">
        <v>0</v>
      </c>
      <c r="AL29">
        <v>0</v>
      </c>
      <c r="AM29">
        <v>0.55840000000000001</v>
      </c>
      <c r="AN29">
        <v>0</v>
      </c>
      <c r="AO29">
        <v>5.5839999999999996</v>
      </c>
      <c r="AP29">
        <v>0</v>
      </c>
      <c r="AQ29">
        <v>0.2792</v>
      </c>
      <c r="AR29">
        <v>0.55840000000000001</v>
      </c>
      <c r="AS29" s="98">
        <v>0.12564</v>
      </c>
      <c r="AT29" s="98">
        <v>2.094E-2</v>
      </c>
      <c r="AU29">
        <v>0.60028000000000004</v>
      </c>
      <c r="AV29">
        <v>1.6053999999999999</v>
      </c>
      <c r="AW29">
        <v>7.6780000000000001E-2</v>
      </c>
      <c r="AX29">
        <v>15.914400000000001</v>
      </c>
      <c r="AY29">
        <v>0</v>
      </c>
      <c r="AZ29">
        <v>1.6053999999999999</v>
      </c>
      <c r="BA29">
        <v>77.477999999999994</v>
      </c>
      <c r="BB29">
        <v>1.3959999999999999</v>
      </c>
      <c r="BC29">
        <v>0.48859999999999998</v>
      </c>
      <c r="BD29">
        <v>13.96</v>
      </c>
      <c r="BE29">
        <v>115.86799999999999</v>
      </c>
      <c r="BF29">
        <v>14.657999999999999</v>
      </c>
      <c r="BG29">
        <v>0.69799999999999995</v>
      </c>
      <c r="BH29">
        <v>0</v>
      </c>
      <c r="BI29">
        <v>7.0498000000000003</v>
      </c>
      <c r="BJ29">
        <v>0.41880000000000001</v>
      </c>
      <c r="BK29">
        <v>0</v>
      </c>
      <c r="BL29" s="209">
        <v>7.1591647370711997E-2</v>
      </c>
      <c r="BM29" s="227">
        <v>1.5804739785847999E-2</v>
      </c>
      <c r="BN29" s="209">
        <v>8.6166158917840002E-3</v>
      </c>
      <c r="BO29" s="227">
        <v>3.899060806E-3</v>
      </c>
      <c r="BP29" s="227">
        <v>1.10743709082E-2</v>
      </c>
      <c r="BQ29" s="227">
        <v>9.5698592000000006E-15</v>
      </c>
      <c r="BR29" s="227">
        <v>3.1164690356960002E-3</v>
      </c>
      <c r="BS29" s="227">
        <v>3.1035319882000002E-3</v>
      </c>
      <c r="BT29" s="209">
        <v>0.20058322110517601</v>
      </c>
    </row>
    <row r="30" spans="1:72" x14ac:dyDescent="0.35">
      <c r="A30">
        <v>79</v>
      </c>
      <c r="B30" t="s">
        <v>153</v>
      </c>
      <c r="C30" t="s">
        <v>153</v>
      </c>
      <c r="D30" t="s">
        <v>161</v>
      </c>
      <c r="E30" t="s">
        <v>1341</v>
      </c>
      <c r="F30">
        <v>46.8510000072</v>
      </c>
      <c r="G30">
        <v>196.050000009</v>
      </c>
      <c r="H30">
        <v>2.6282400000180002</v>
      </c>
      <c r="I30">
        <v>5.8123800008400002</v>
      </c>
      <c r="J30">
        <v>0</v>
      </c>
      <c r="K30">
        <v>0</v>
      </c>
      <c r="L30">
        <v>21.52842000027</v>
      </c>
      <c r="M30">
        <v>0</v>
      </c>
      <c r="N30">
        <v>0.33096000008400001</v>
      </c>
      <c r="O30">
        <v>0</v>
      </c>
      <c r="P30">
        <v>0</v>
      </c>
      <c r="Q30">
        <v>0</v>
      </c>
      <c r="R30">
        <v>0</v>
      </c>
      <c r="S30">
        <v>0</v>
      </c>
      <c r="T30">
        <v>0</v>
      </c>
      <c r="U30">
        <v>1.122809999892</v>
      </c>
      <c r="V30">
        <v>2.069999949E-3</v>
      </c>
      <c r="W30">
        <v>2.069999949E-3</v>
      </c>
      <c r="X30">
        <v>4.6649999987999999E-2</v>
      </c>
      <c r="Y30">
        <v>0.66873000000899996</v>
      </c>
      <c r="Z30">
        <v>0.38960999995200002</v>
      </c>
      <c r="AA30">
        <v>6.5399998740000003E-3</v>
      </c>
      <c r="AB30">
        <v>1.0860900001380001</v>
      </c>
      <c r="AC30">
        <v>8.7779999910000003E-2</v>
      </c>
      <c r="AD30">
        <v>0.96054000002999995</v>
      </c>
      <c r="AE30">
        <v>0.28745999991299998</v>
      </c>
      <c r="AF30">
        <v>0.22374000012600001</v>
      </c>
      <c r="AG30">
        <v>1.2480000057E-2</v>
      </c>
      <c r="AH30">
        <v>7.4399998649999997E-3</v>
      </c>
      <c r="AI30">
        <v>2.069999949E-3</v>
      </c>
      <c r="AJ30">
        <v>6.8699999010000002E-3</v>
      </c>
      <c r="AK30">
        <v>1.0529999925E-2</v>
      </c>
      <c r="AL30">
        <v>17.271000000000001</v>
      </c>
      <c r="AM30">
        <v>2.7269999999999999</v>
      </c>
      <c r="AN30">
        <v>2.7269999999999999</v>
      </c>
      <c r="AO30">
        <v>0</v>
      </c>
      <c r="AP30">
        <v>7.7949863021999993E-2</v>
      </c>
      <c r="AQ30">
        <v>0.15935863011900001</v>
      </c>
      <c r="AR30">
        <v>1.985739215613</v>
      </c>
      <c r="AS30">
        <v>0.23937</v>
      </c>
      <c r="AT30" s="98">
        <v>8.3519999891999999E-2</v>
      </c>
      <c r="AU30">
        <v>2.0429700001439999</v>
      </c>
      <c r="AV30">
        <v>3.1082999995199998</v>
      </c>
      <c r="AW30">
        <v>0.14723999998199999</v>
      </c>
      <c r="AX30">
        <v>1.1079000001320001</v>
      </c>
      <c r="AY30">
        <v>0.20337000005700001</v>
      </c>
      <c r="AZ30" s="212">
        <v>0</v>
      </c>
      <c r="BA30">
        <v>52.846520546699999</v>
      </c>
      <c r="BB30">
        <v>0.76175263166399998</v>
      </c>
      <c r="BC30">
        <v>0.67397438369999996</v>
      </c>
      <c r="BD30">
        <v>1.8025041094409999</v>
      </c>
      <c r="BE30">
        <v>91.932136988099998</v>
      </c>
      <c r="BF30">
        <v>6.4045068488999997</v>
      </c>
      <c r="BG30">
        <v>38.991534244500002</v>
      </c>
      <c r="BH30">
        <v>9.7859315210999998E-2</v>
      </c>
      <c r="BI30">
        <v>2.043783424551</v>
      </c>
      <c r="BJ30">
        <v>1.4398310958239999</v>
      </c>
      <c r="BK30">
        <v>5.20499999946</v>
      </c>
      <c r="BL30" s="209">
        <v>0.18813253269854999</v>
      </c>
      <c r="BM30" s="227">
        <v>2.0108724860649001E-2</v>
      </c>
      <c r="BN30" s="209">
        <v>5.9704203281055003E-2</v>
      </c>
      <c r="BO30" s="227">
        <v>6.6243540668280004E-3</v>
      </c>
      <c r="BP30" s="227">
        <v>0</v>
      </c>
      <c r="BQ30" s="227">
        <v>6.4510215E-14</v>
      </c>
      <c r="BR30" s="227">
        <v>2.4493808822639998E-3</v>
      </c>
      <c r="BS30" s="209">
        <v>5.0646615741E-3</v>
      </c>
      <c r="BT30" s="227">
        <v>0.43999965891246001</v>
      </c>
    </row>
    <row r="31" spans="1:72" x14ac:dyDescent="0.35">
      <c r="A31">
        <v>140</v>
      </c>
      <c r="B31" t="s">
        <v>266</v>
      </c>
      <c r="C31" t="s">
        <v>266</v>
      </c>
      <c r="D31" t="s">
        <v>942</v>
      </c>
      <c r="E31" t="s">
        <v>1337</v>
      </c>
      <c r="F31">
        <v>112.35</v>
      </c>
      <c r="G31">
        <v>470.4</v>
      </c>
      <c r="H31" s="98">
        <v>6.468</v>
      </c>
      <c r="I31">
        <v>1.0920000000000001</v>
      </c>
      <c r="J31">
        <v>12.201000000000001</v>
      </c>
      <c r="K31">
        <v>0.63</v>
      </c>
      <c r="L31">
        <v>0.23100000000000001</v>
      </c>
      <c r="M31">
        <v>0</v>
      </c>
      <c r="N31">
        <v>0.378</v>
      </c>
      <c r="O31">
        <v>11.802</v>
      </c>
      <c r="P31">
        <v>0</v>
      </c>
      <c r="Q31">
        <v>11.802</v>
      </c>
      <c r="R31">
        <v>9.4499999999999993</v>
      </c>
      <c r="S31">
        <v>9.4499999999999993</v>
      </c>
      <c r="T31">
        <v>0</v>
      </c>
      <c r="U31">
        <v>4.0949999999999998</v>
      </c>
      <c r="V31">
        <v>8.4000000000000005E-2</v>
      </c>
      <c r="W31">
        <v>4.2000000000000003E-2</v>
      </c>
      <c r="X31">
        <v>0.105</v>
      </c>
      <c r="Y31">
        <v>1.617</v>
      </c>
      <c r="Z31">
        <v>2.1629999999999998</v>
      </c>
      <c r="AA31" s="212">
        <v>6.3E-2</v>
      </c>
      <c r="AB31">
        <v>1.89</v>
      </c>
      <c r="AC31" s="212">
        <v>2.1000000000000001E-2</v>
      </c>
      <c r="AD31">
        <v>1.869</v>
      </c>
      <c r="AE31">
        <v>0.16800000000000001</v>
      </c>
      <c r="AF31">
        <v>0.16800000000000001</v>
      </c>
      <c r="AG31">
        <v>2.1000000000000001E-2</v>
      </c>
      <c r="AH31">
        <v>0</v>
      </c>
      <c r="AI31">
        <v>0</v>
      </c>
      <c r="AJ31">
        <v>0</v>
      </c>
      <c r="AK31">
        <v>0</v>
      </c>
      <c r="AL31">
        <v>4.0110000000000001</v>
      </c>
      <c r="AM31">
        <v>12.641999999999999</v>
      </c>
      <c r="AN31">
        <v>12.054</v>
      </c>
      <c r="AO31">
        <v>6.51</v>
      </c>
      <c r="AP31">
        <v>0.34229999999999999</v>
      </c>
      <c r="AQ31">
        <v>0.126</v>
      </c>
      <c r="AR31">
        <v>1.5960000000000001</v>
      </c>
      <c r="AS31" s="98">
        <v>1.6799999999999999E-2</v>
      </c>
      <c r="AT31" s="98">
        <v>7.3499999999999996E-2</v>
      </c>
      <c r="AU31" s="98">
        <v>9.4500000000000001E-2</v>
      </c>
      <c r="AV31">
        <v>0.27300000000000002</v>
      </c>
      <c r="AW31" s="212">
        <v>3.3599999999999998E-2</v>
      </c>
      <c r="AX31">
        <v>2.835</v>
      </c>
      <c r="AY31">
        <v>9.2399999999999996E-2</v>
      </c>
      <c r="AZ31">
        <v>0.126</v>
      </c>
      <c r="BA31">
        <v>48.3</v>
      </c>
      <c r="BB31" s="98">
        <v>0.65100000000000002</v>
      </c>
      <c r="BC31" s="98">
        <v>0.94499999999999995</v>
      </c>
      <c r="BD31">
        <v>39.9</v>
      </c>
      <c r="BE31">
        <v>109.2</v>
      </c>
      <c r="BF31">
        <v>13.44</v>
      </c>
      <c r="BG31">
        <v>20.58</v>
      </c>
      <c r="BH31">
        <v>4.2000000000000003E-2</v>
      </c>
      <c r="BI31">
        <v>0</v>
      </c>
      <c r="BJ31" s="98">
        <v>0.21</v>
      </c>
      <c r="BK31">
        <v>0</v>
      </c>
      <c r="BL31" s="209">
        <v>4.7453074409999997E-2</v>
      </c>
      <c r="BM31" s="227">
        <v>3.6203569080000002E-3</v>
      </c>
      <c r="BN31" s="227">
        <v>7.5634626269999996E-3</v>
      </c>
      <c r="BO31" s="227">
        <v>3.4087475520000001E-3</v>
      </c>
      <c r="BP31" s="227">
        <v>2.8085091089999998E-3</v>
      </c>
      <c r="BQ31" s="227">
        <v>6.2370000000000003E-14</v>
      </c>
      <c r="BR31" s="209">
        <v>2.7508871040000001E-3</v>
      </c>
      <c r="BS31" s="227">
        <v>1.8109243530000001E-3</v>
      </c>
      <c r="BT31" s="209">
        <v>0.186305894124</v>
      </c>
    </row>
    <row r="32" spans="1:72" x14ac:dyDescent="0.35">
      <c r="A32">
        <v>80</v>
      </c>
      <c r="B32" t="s">
        <v>153</v>
      </c>
      <c r="C32" t="s">
        <v>153</v>
      </c>
      <c r="D32" t="s">
        <v>693</v>
      </c>
      <c r="E32" t="s">
        <v>1338</v>
      </c>
      <c r="F32">
        <v>28.52</v>
      </c>
      <c r="G32">
        <v>119.04</v>
      </c>
      <c r="H32">
        <v>0.76880000000000004</v>
      </c>
      <c r="I32">
        <v>5.3319999999999999</v>
      </c>
      <c r="J32">
        <v>0</v>
      </c>
      <c r="K32">
        <v>0</v>
      </c>
      <c r="L32">
        <v>18.4512</v>
      </c>
      <c r="M32">
        <v>0</v>
      </c>
      <c r="N32">
        <v>0.248</v>
      </c>
      <c r="O32">
        <v>0</v>
      </c>
      <c r="P32">
        <v>0</v>
      </c>
      <c r="Q32">
        <v>0</v>
      </c>
      <c r="R32">
        <v>0</v>
      </c>
      <c r="S32">
        <v>0</v>
      </c>
      <c r="T32">
        <v>0</v>
      </c>
      <c r="U32">
        <v>0.19839999999999999</v>
      </c>
      <c r="V32">
        <v>0</v>
      </c>
      <c r="W32">
        <v>0</v>
      </c>
      <c r="X32">
        <v>0</v>
      </c>
      <c r="Y32">
        <v>0.14879999999999999</v>
      </c>
      <c r="Z32">
        <v>4.9599999999999998E-2</v>
      </c>
      <c r="AA32">
        <v>0</v>
      </c>
      <c r="AB32">
        <v>0.29759999999999998</v>
      </c>
      <c r="AC32">
        <v>4.9599999999999998E-2</v>
      </c>
      <c r="AD32">
        <v>0.248</v>
      </c>
      <c r="AE32">
        <v>9.9199999999999997E-2</v>
      </c>
      <c r="AF32">
        <v>7.4399999999999994E-2</v>
      </c>
      <c r="AG32">
        <v>0</v>
      </c>
      <c r="AH32">
        <v>0</v>
      </c>
      <c r="AI32">
        <v>0</v>
      </c>
      <c r="AJ32">
        <v>0</v>
      </c>
      <c r="AK32">
        <v>0</v>
      </c>
      <c r="AL32">
        <v>17.36</v>
      </c>
      <c r="AM32">
        <v>3.968</v>
      </c>
      <c r="AN32">
        <v>3.968</v>
      </c>
      <c r="AO32">
        <v>0</v>
      </c>
      <c r="AP32">
        <v>9.9199999999999997E-2</v>
      </c>
      <c r="AQ32">
        <v>0.27279999999999999</v>
      </c>
      <c r="AR32">
        <v>0</v>
      </c>
      <c r="AS32">
        <v>1.736E-2</v>
      </c>
      <c r="AT32">
        <v>3.4720000000000001E-2</v>
      </c>
      <c r="AU32">
        <v>2.0335999999999999</v>
      </c>
      <c r="AV32">
        <v>3.0107200000000001</v>
      </c>
      <c r="AW32">
        <v>0.10664</v>
      </c>
      <c r="AX32">
        <v>5.7039999999999997</v>
      </c>
      <c r="AY32">
        <v>9.9199999999999997E-2</v>
      </c>
      <c r="AZ32">
        <v>0</v>
      </c>
      <c r="BA32">
        <v>42.904000000000003</v>
      </c>
      <c r="BB32">
        <v>9.9199999999999997E-2</v>
      </c>
      <c r="BC32">
        <v>0.22320000000000001</v>
      </c>
      <c r="BD32">
        <v>2.976</v>
      </c>
      <c r="BE32">
        <v>57.04</v>
      </c>
      <c r="BF32">
        <v>6.2</v>
      </c>
      <c r="BG32">
        <v>19.096</v>
      </c>
      <c r="BH32">
        <v>4.9599999999999998E-2</v>
      </c>
      <c r="BI32">
        <v>2.7776000000000001</v>
      </c>
      <c r="BJ32">
        <v>0.372</v>
      </c>
      <c r="BK32">
        <v>0</v>
      </c>
      <c r="BL32" s="209">
        <v>5.5754484684000002E-2</v>
      </c>
      <c r="BM32" s="227">
        <v>7.7349679016000001E-3</v>
      </c>
      <c r="BN32" s="209">
        <v>1.6981487792799999E-2</v>
      </c>
      <c r="BO32" s="209">
        <v>2.8329260224000002E-3</v>
      </c>
      <c r="BP32" s="209">
        <v>0</v>
      </c>
      <c r="BQ32" s="227">
        <v>3.1991999999999998E-14</v>
      </c>
      <c r="BR32" s="227">
        <v>1.937220008E-4</v>
      </c>
      <c r="BS32" s="209">
        <v>4.1453335656000002E-3</v>
      </c>
      <c r="BT32" s="227">
        <v>0.18614417174959999</v>
      </c>
    </row>
    <row r="33" spans="1:72" x14ac:dyDescent="0.35">
      <c r="A33">
        <v>155</v>
      </c>
      <c r="B33" t="s">
        <v>1524</v>
      </c>
      <c r="C33" t="s">
        <v>1524</v>
      </c>
      <c r="D33" t="s">
        <v>1000</v>
      </c>
      <c r="E33" t="s">
        <v>1339</v>
      </c>
      <c r="F33">
        <v>50.1</v>
      </c>
      <c r="G33">
        <v>210</v>
      </c>
      <c r="H33">
        <v>2.58</v>
      </c>
      <c r="I33">
        <v>4.5599999999999996</v>
      </c>
      <c r="J33">
        <v>1.44</v>
      </c>
      <c r="K33">
        <v>1.59</v>
      </c>
      <c r="L33">
        <v>19.079999999999998</v>
      </c>
      <c r="M33">
        <v>0</v>
      </c>
      <c r="N33">
        <v>0.75</v>
      </c>
      <c r="O33">
        <v>0</v>
      </c>
      <c r="P33">
        <v>0</v>
      </c>
      <c r="Q33">
        <v>0</v>
      </c>
      <c r="R33">
        <v>0</v>
      </c>
      <c r="S33">
        <v>0</v>
      </c>
      <c r="T33">
        <v>0</v>
      </c>
      <c r="U33" s="212">
        <v>0.3</v>
      </c>
      <c r="V33" s="98">
        <v>0.03</v>
      </c>
      <c r="W33" s="98">
        <v>0.09</v>
      </c>
      <c r="X33">
        <v>0.03</v>
      </c>
      <c r="Y33">
        <v>0.12</v>
      </c>
      <c r="Z33">
        <v>0.03</v>
      </c>
      <c r="AA33" s="98">
        <v>0</v>
      </c>
      <c r="AB33" s="212">
        <v>1.5</v>
      </c>
      <c r="AC33" s="98">
        <v>0</v>
      </c>
      <c r="AD33" s="212">
        <v>1.44</v>
      </c>
      <c r="AE33">
        <v>0.66</v>
      </c>
      <c r="AF33">
        <v>0.48</v>
      </c>
      <c r="AG33" s="98">
        <v>0.21</v>
      </c>
      <c r="AH33" s="98">
        <v>0</v>
      </c>
      <c r="AI33" s="98">
        <v>0</v>
      </c>
      <c r="AJ33" s="98">
        <v>0</v>
      </c>
      <c r="AK33" s="98">
        <v>0</v>
      </c>
      <c r="AL33">
        <v>0</v>
      </c>
      <c r="AM33">
        <v>0</v>
      </c>
      <c r="AN33">
        <v>0</v>
      </c>
      <c r="AO33">
        <v>0</v>
      </c>
      <c r="AP33">
        <v>0</v>
      </c>
      <c r="AQ33">
        <v>0.84</v>
      </c>
      <c r="AR33">
        <v>2.34</v>
      </c>
      <c r="AS33" s="98">
        <v>2.1000000000000001E-2</v>
      </c>
      <c r="AT33" s="98">
        <v>1.7999999999999999E-2</v>
      </c>
      <c r="AU33">
        <v>0.114</v>
      </c>
      <c r="AV33">
        <v>0.87</v>
      </c>
      <c r="AW33">
        <v>2.1000000000000001E-2</v>
      </c>
      <c r="AX33">
        <v>22.65</v>
      </c>
      <c r="AY33">
        <v>0</v>
      </c>
      <c r="AZ33">
        <v>0</v>
      </c>
      <c r="BA33">
        <v>60</v>
      </c>
      <c r="BB33">
        <v>0</v>
      </c>
      <c r="BC33">
        <v>0.75</v>
      </c>
      <c r="BD33">
        <v>33</v>
      </c>
      <c r="BE33">
        <v>168</v>
      </c>
      <c r="BF33">
        <v>23.4</v>
      </c>
      <c r="BG33">
        <v>114</v>
      </c>
      <c r="BH33" s="98">
        <v>0.3</v>
      </c>
      <c r="BI33">
        <v>3</v>
      </c>
      <c r="BJ33">
        <v>0.27</v>
      </c>
      <c r="BK33">
        <v>0</v>
      </c>
      <c r="BL33" s="209">
        <v>5.7369909720000001E-2</v>
      </c>
      <c r="BM33" s="227">
        <v>7.2567666000000004E-4</v>
      </c>
      <c r="BN33" s="209">
        <v>5.5855520400000004E-3</v>
      </c>
      <c r="BO33" s="227">
        <v>1.68657936E-3</v>
      </c>
      <c r="BP33" s="227">
        <v>9.1967685899999995E-3</v>
      </c>
      <c r="BQ33" s="227">
        <v>1.2599999999999999E-13</v>
      </c>
      <c r="BR33" s="209">
        <v>3.2824615200000001E-3</v>
      </c>
      <c r="BS33" s="209">
        <v>2.8777128600000002E-3</v>
      </c>
      <c r="BT33" s="209">
        <v>0.17623888734000001</v>
      </c>
    </row>
    <row r="34" spans="1:72" x14ac:dyDescent="0.35">
      <c r="A34">
        <v>84</v>
      </c>
      <c r="B34" t="s">
        <v>171</v>
      </c>
      <c r="C34" t="s">
        <v>171</v>
      </c>
      <c r="D34" t="s">
        <v>718</v>
      </c>
      <c r="E34" t="s">
        <v>1341</v>
      </c>
      <c r="F34">
        <v>13.891999999999999</v>
      </c>
      <c r="G34">
        <v>58.143999999999998</v>
      </c>
      <c r="H34" s="217">
        <v>0.7268</v>
      </c>
      <c r="I34">
        <v>1.8308</v>
      </c>
      <c r="J34">
        <v>0</v>
      </c>
      <c r="K34">
        <v>0</v>
      </c>
      <c r="L34">
        <v>6.4767999999999999</v>
      </c>
      <c r="M34">
        <v>0</v>
      </c>
      <c r="N34">
        <v>0.1472</v>
      </c>
      <c r="O34">
        <v>0</v>
      </c>
      <c r="P34">
        <v>0</v>
      </c>
      <c r="Q34">
        <v>0</v>
      </c>
      <c r="R34">
        <v>0</v>
      </c>
      <c r="S34">
        <v>0</v>
      </c>
      <c r="T34">
        <v>0</v>
      </c>
      <c r="U34" s="212">
        <v>0.1288</v>
      </c>
      <c r="V34">
        <v>0</v>
      </c>
      <c r="W34">
        <v>0</v>
      </c>
      <c r="X34">
        <v>2.76E-2</v>
      </c>
      <c r="Y34" s="212">
        <v>8.2799999999999999E-2</v>
      </c>
      <c r="Z34" s="212">
        <v>1.84E-2</v>
      </c>
      <c r="AA34">
        <v>0</v>
      </c>
      <c r="AB34" s="212">
        <v>0.28520000000000001</v>
      </c>
      <c r="AC34">
        <v>4.5999999999999999E-2</v>
      </c>
      <c r="AD34" s="212">
        <v>0.15640000000000001</v>
      </c>
      <c r="AE34" s="212">
        <v>0.23</v>
      </c>
      <c r="AF34" s="212">
        <v>3.6799999999999999E-2</v>
      </c>
      <c r="AG34">
        <v>1.84E-2</v>
      </c>
      <c r="AH34" s="212">
        <v>9.1999999999999998E-3</v>
      </c>
      <c r="AI34">
        <v>4.5999999999999999E-2</v>
      </c>
      <c r="AJ34">
        <v>9.1999999999999998E-3</v>
      </c>
      <c r="AK34">
        <v>7.3599999999999999E-2</v>
      </c>
      <c r="AL34">
        <v>5.3175999999999997</v>
      </c>
      <c r="AM34">
        <v>1.6559999999999999</v>
      </c>
      <c r="AN34">
        <v>1.6559999999999999</v>
      </c>
      <c r="AO34">
        <v>0</v>
      </c>
      <c r="AP34">
        <v>0.53820000000000001</v>
      </c>
      <c r="AQ34" s="212">
        <v>0.1472</v>
      </c>
      <c r="AR34">
        <v>0.32200000000000001</v>
      </c>
      <c r="AS34" s="217">
        <v>9.1999999999999998E-3</v>
      </c>
      <c r="AT34" s="217">
        <v>8.2799999999999992E-3</v>
      </c>
      <c r="AU34" s="217">
        <v>0.5474</v>
      </c>
      <c r="AV34">
        <v>0.88319999999999999</v>
      </c>
      <c r="AW34">
        <v>4.3240000000000001E-2</v>
      </c>
      <c r="AX34">
        <v>2.3919999999999999</v>
      </c>
      <c r="AY34">
        <v>0.16744000000000001</v>
      </c>
      <c r="AZ34">
        <v>0</v>
      </c>
      <c r="BA34">
        <v>23</v>
      </c>
      <c r="BB34" s="217">
        <v>1.84</v>
      </c>
      <c r="BC34" s="217">
        <v>1.84E-2</v>
      </c>
      <c r="BD34">
        <v>1.288</v>
      </c>
      <c r="BE34">
        <v>34.868000000000002</v>
      </c>
      <c r="BF34">
        <v>2.484</v>
      </c>
      <c r="BG34">
        <v>4.2320000000000002</v>
      </c>
      <c r="BH34" s="212">
        <v>9.1999999999999998E-3</v>
      </c>
      <c r="BI34">
        <v>2.0055999999999998</v>
      </c>
      <c r="BJ34" s="217">
        <v>5.5199999999999999E-2</v>
      </c>
      <c r="BK34">
        <v>2.024</v>
      </c>
      <c r="BL34" s="209">
        <v>6.61486496304E-2</v>
      </c>
      <c r="BM34" s="227">
        <v>3.52498650624E-2</v>
      </c>
      <c r="BN34" s="209">
        <v>5.9873143772000001E-3</v>
      </c>
      <c r="BO34" s="209">
        <v>7.9379140080000003E-4</v>
      </c>
      <c r="BP34" s="227">
        <v>0</v>
      </c>
      <c r="BQ34" s="227">
        <v>1.0764000000000001E-14</v>
      </c>
      <c r="BR34" s="227">
        <v>2.4697636072000002E-3</v>
      </c>
      <c r="BS34" s="209">
        <v>9.7546075560000004E-4</v>
      </c>
      <c r="BT34" s="209">
        <v>4.4858355872400002E-2</v>
      </c>
    </row>
    <row r="35" spans="1:72" x14ac:dyDescent="0.35">
      <c r="A35">
        <v>2</v>
      </c>
      <c r="B35" t="s">
        <v>386</v>
      </c>
      <c r="C35" t="s">
        <v>386</v>
      </c>
      <c r="D35" t="s">
        <v>395</v>
      </c>
      <c r="E35" t="s">
        <v>1338</v>
      </c>
      <c r="F35">
        <v>234.52799999999999</v>
      </c>
      <c r="G35">
        <v>979.99199999999996</v>
      </c>
      <c r="H35">
        <v>1.3959999999999999</v>
      </c>
      <c r="I35">
        <v>7.4686000000000003</v>
      </c>
      <c r="J35">
        <v>42.578000000000003</v>
      </c>
      <c r="K35">
        <v>9.6324000000000005</v>
      </c>
      <c r="L35">
        <v>7.6779999999999999</v>
      </c>
      <c r="M35">
        <v>0</v>
      </c>
      <c r="N35">
        <v>0.97719999999999996</v>
      </c>
      <c r="O35">
        <v>0.83760000000000001</v>
      </c>
      <c r="P35">
        <v>0.2792</v>
      </c>
      <c r="Q35">
        <v>0.48859999999999998</v>
      </c>
      <c r="R35">
        <v>0</v>
      </c>
      <c r="S35">
        <v>0</v>
      </c>
      <c r="T35">
        <v>69.8</v>
      </c>
      <c r="U35">
        <v>0.1396</v>
      </c>
      <c r="V35">
        <v>0</v>
      </c>
      <c r="W35">
        <v>0</v>
      </c>
      <c r="X35">
        <v>0</v>
      </c>
      <c r="Y35">
        <v>0.1396</v>
      </c>
      <c r="Z35">
        <v>0</v>
      </c>
      <c r="AA35">
        <v>0</v>
      </c>
      <c r="AB35">
        <v>0.2094</v>
      </c>
      <c r="AC35">
        <v>0</v>
      </c>
      <c r="AD35">
        <v>0.2094</v>
      </c>
      <c r="AE35">
        <v>0.62819999999999998</v>
      </c>
      <c r="AF35">
        <v>0.55840000000000001</v>
      </c>
      <c r="AG35">
        <v>6.9800000000000001E-2</v>
      </c>
      <c r="AH35">
        <v>0</v>
      </c>
      <c r="AI35">
        <v>0</v>
      </c>
      <c r="AJ35">
        <v>0</v>
      </c>
      <c r="AK35">
        <v>0</v>
      </c>
      <c r="AL35">
        <v>0</v>
      </c>
      <c r="AM35">
        <v>0.1396</v>
      </c>
      <c r="AN35">
        <v>0</v>
      </c>
      <c r="AO35">
        <v>2.0939999999999999</v>
      </c>
      <c r="AP35">
        <v>0</v>
      </c>
      <c r="AQ35">
        <v>0.55840000000000001</v>
      </c>
      <c r="AR35">
        <v>1.3262</v>
      </c>
      <c r="AS35">
        <v>0.19544</v>
      </c>
      <c r="AT35">
        <v>4.8860000000000001E-2</v>
      </c>
      <c r="AU35">
        <v>0.44672000000000001</v>
      </c>
      <c r="AV35">
        <v>1.6752</v>
      </c>
      <c r="AW35">
        <v>0.13261999999999999</v>
      </c>
      <c r="AX35">
        <v>28.617999999999999</v>
      </c>
      <c r="AY35">
        <v>0</v>
      </c>
      <c r="AZ35">
        <v>0</v>
      </c>
      <c r="BA35">
        <v>198.93</v>
      </c>
      <c r="BB35">
        <v>0</v>
      </c>
      <c r="BC35">
        <v>2.0939999999999999</v>
      </c>
      <c r="BD35">
        <v>20.242000000000001</v>
      </c>
      <c r="BE35">
        <v>251.28</v>
      </c>
      <c r="BF35">
        <v>68.403999999999996</v>
      </c>
      <c r="BG35">
        <v>0.69799999999999995</v>
      </c>
      <c r="BH35">
        <v>0</v>
      </c>
      <c r="BI35">
        <v>1.8148</v>
      </c>
      <c r="BJ35">
        <v>1.6053999999999999</v>
      </c>
      <c r="BK35">
        <v>0</v>
      </c>
      <c r="BL35" s="209">
        <v>5.8512123804799997E-2</v>
      </c>
      <c r="BM35" s="227">
        <v>1.2268014755656E-2</v>
      </c>
      <c r="BN35" s="227">
        <v>6.6884221565999998E-3</v>
      </c>
      <c r="BO35" s="227">
        <v>3.0265437049999998E-3</v>
      </c>
      <c r="BP35" s="227">
        <v>1.08426783238E-2</v>
      </c>
      <c r="BQ35" s="227">
        <v>7.4250448000000004E-15</v>
      </c>
      <c r="BR35" s="227">
        <v>2.4190773845759999E-3</v>
      </c>
      <c r="BS35" s="227">
        <v>3.1035319882000002E-3</v>
      </c>
      <c r="BT35" s="209">
        <v>0.155697465342272</v>
      </c>
    </row>
    <row r="36" spans="1:72" x14ac:dyDescent="0.35">
      <c r="A36">
        <v>129</v>
      </c>
      <c r="B36" t="s">
        <v>243</v>
      </c>
      <c r="C36" t="s">
        <v>243</v>
      </c>
      <c r="D36" t="s">
        <v>246</v>
      </c>
      <c r="E36" t="s">
        <v>1337</v>
      </c>
      <c r="F36">
        <v>111.53700000000001</v>
      </c>
      <c r="G36">
        <v>466.49700000000001</v>
      </c>
      <c r="H36">
        <v>12.545999999999999</v>
      </c>
      <c r="I36">
        <v>6.1199999999999997E-2</v>
      </c>
      <c r="J36">
        <v>7.6499999999999999E-2</v>
      </c>
      <c r="K36">
        <v>0</v>
      </c>
      <c r="L36">
        <v>2.4327000000000001</v>
      </c>
      <c r="M36">
        <v>0</v>
      </c>
      <c r="N36">
        <v>9.1800000000000007E-2</v>
      </c>
      <c r="O36">
        <v>7.6499999999999999E-2</v>
      </c>
      <c r="P36">
        <v>0</v>
      </c>
      <c r="Q36">
        <v>7.6499999999999999E-2</v>
      </c>
      <c r="R36">
        <v>0</v>
      </c>
      <c r="S36">
        <v>0</v>
      </c>
      <c r="T36">
        <v>0</v>
      </c>
      <c r="U36">
        <v>8.4149999999999991</v>
      </c>
      <c r="V36">
        <v>1.2393000000000001</v>
      </c>
      <c r="W36">
        <v>0.4284</v>
      </c>
      <c r="X36">
        <v>1.3464</v>
      </c>
      <c r="Y36">
        <v>3.7944</v>
      </c>
      <c r="Z36">
        <v>1.1780999999999999</v>
      </c>
      <c r="AA36">
        <v>1.5299999999999999E-2</v>
      </c>
      <c r="AB36">
        <v>2.9222999999999999</v>
      </c>
      <c r="AC36">
        <v>0.19889999999999999</v>
      </c>
      <c r="AD36">
        <v>2.5398000000000001</v>
      </c>
      <c r="AE36">
        <v>0.45900000000000002</v>
      </c>
      <c r="AF36">
        <v>0.33660000000000001</v>
      </c>
      <c r="AG36">
        <v>7.6499999999999999E-2</v>
      </c>
      <c r="AH36">
        <v>1.5299999999999999E-2</v>
      </c>
      <c r="AI36">
        <v>0</v>
      </c>
      <c r="AJ36">
        <v>0</v>
      </c>
      <c r="AK36">
        <v>0</v>
      </c>
      <c r="AL36">
        <v>39.167999999999999</v>
      </c>
      <c r="AM36">
        <v>94.844700000000003</v>
      </c>
      <c r="AN36">
        <v>89.963999999999999</v>
      </c>
      <c r="AO36">
        <v>58.14</v>
      </c>
      <c r="AP36">
        <v>7.8030000000000002E-2</v>
      </c>
      <c r="AQ36">
        <v>0.32129999999999997</v>
      </c>
      <c r="AR36">
        <v>1.1322000000000001</v>
      </c>
      <c r="AS36">
        <v>0</v>
      </c>
      <c r="AT36">
        <v>0</v>
      </c>
      <c r="AU36">
        <v>0</v>
      </c>
      <c r="AV36">
        <v>1.5299999999999999E-2</v>
      </c>
      <c r="AW36">
        <v>0</v>
      </c>
      <c r="AX36">
        <v>0</v>
      </c>
      <c r="AY36">
        <v>0</v>
      </c>
      <c r="AZ36">
        <v>0</v>
      </c>
      <c r="BA36">
        <v>0</v>
      </c>
      <c r="BB36">
        <v>0.61199999999999999</v>
      </c>
      <c r="BC36">
        <v>0</v>
      </c>
      <c r="BD36">
        <v>0</v>
      </c>
      <c r="BE36">
        <v>0</v>
      </c>
      <c r="BF36">
        <v>0</v>
      </c>
      <c r="BG36">
        <v>73.44</v>
      </c>
      <c r="BH36">
        <v>0.18360000000000001</v>
      </c>
      <c r="BI36">
        <v>0</v>
      </c>
      <c r="BJ36">
        <v>0</v>
      </c>
      <c r="BK36">
        <v>0</v>
      </c>
      <c r="BL36" s="209">
        <v>0.11662948385046901</v>
      </c>
      <c r="BM36" s="227">
        <v>5.7153841541639997E-3</v>
      </c>
      <c r="BN36" s="227">
        <v>2.2165240421484E-2</v>
      </c>
      <c r="BO36" s="227">
        <v>2.9861048025090001E-3</v>
      </c>
      <c r="BP36" s="227">
        <v>4.0886011295999999E-3</v>
      </c>
      <c r="BQ36" s="227">
        <v>1.8635859000000001E-14</v>
      </c>
      <c r="BR36" s="227">
        <v>5.0296100734619998E-3</v>
      </c>
      <c r="BS36" s="209">
        <v>1.4806910835E-3</v>
      </c>
      <c r="BT36" s="227">
        <v>0.15460686611232299</v>
      </c>
    </row>
    <row r="37" spans="1:72" x14ac:dyDescent="0.35">
      <c r="A37">
        <v>72</v>
      </c>
      <c r="B37" t="s">
        <v>610</v>
      </c>
      <c r="C37" t="s">
        <v>610</v>
      </c>
      <c r="D37" t="s">
        <v>147</v>
      </c>
      <c r="E37" t="s">
        <v>1337</v>
      </c>
      <c r="F37">
        <v>39.167999999999999</v>
      </c>
      <c r="G37">
        <v>163.29599999999999</v>
      </c>
      <c r="H37">
        <v>2.1888000000000001</v>
      </c>
      <c r="I37">
        <v>1.9583999999999999</v>
      </c>
      <c r="J37">
        <v>2.88</v>
      </c>
      <c r="K37">
        <v>0</v>
      </c>
      <c r="L37">
        <v>21.312000000000001</v>
      </c>
      <c r="M37">
        <v>0</v>
      </c>
      <c r="N37">
        <v>0.46079999999999999</v>
      </c>
      <c r="O37">
        <v>2.88</v>
      </c>
      <c r="P37">
        <v>0</v>
      </c>
      <c r="Q37">
        <v>2.88</v>
      </c>
      <c r="R37">
        <v>0</v>
      </c>
      <c r="S37">
        <v>0</v>
      </c>
      <c r="T37">
        <v>0</v>
      </c>
      <c r="U37">
        <v>1.4112</v>
      </c>
      <c r="V37">
        <v>0.17280000000000001</v>
      </c>
      <c r="W37">
        <v>5.7599999999999998E-2</v>
      </c>
      <c r="X37">
        <v>0.23039999999999999</v>
      </c>
      <c r="Y37">
        <v>0.63360000000000005</v>
      </c>
      <c r="Z37">
        <v>0.23039999999999999</v>
      </c>
      <c r="AA37">
        <v>0</v>
      </c>
      <c r="AB37">
        <v>0.57599999999999996</v>
      </c>
      <c r="AC37">
        <v>2.8799999999999999E-2</v>
      </c>
      <c r="AD37">
        <v>0.48959999999999998</v>
      </c>
      <c r="AE37">
        <v>5.7599999999999998E-2</v>
      </c>
      <c r="AF37">
        <v>5.7599999999999998E-2</v>
      </c>
      <c r="AG37">
        <v>0</v>
      </c>
      <c r="AH37">
        <v>0</v>
      </c>
      <c r="AI37">
        <v>0</v>
      </c>
      <c r="AJ37">
        <v>0</v>
      </c>
      <c r="AK37">
        <v>0</v>
      </c>
      <c r="AL37">
        <v>8.3520000000000003</v>
      </c>
      <c r="AM37">
        <v>18.230399999999999</v>
      </c>
      <c r="AN37">
        <v>17.568000000000001</v>
      </c>
      <c r="AO37">
        <v>8.0640000000000001</v>
      </c>
      <c r="AP37">
        <v>1.44E-2</v>
      </c>
      <c r="AQ37">
        <v>5.7599999999999998E-2</v>
      </c>
      <c r="AR37">
        <v>0</v>
      </c>
      <c r="AS37">
        <v>1.44E-2</v>
      </c>
      <c r="AT37">
        <v>9.2160000000000006E-2</v>
      </c>
      <c r="AU37">
        <v>5.7599999999999998E-2</v>
      </c>
      <c r="AV37">
        <v>0.51551999999999998</v>
      </c>
      <c r="AW37">
        <v>1.44E-2</v>
      </c>
      <c r="AX37">
        <v>2.3039999999999998</v>
      </c>
      <c r="AY37">
        <v>5.7599999999999998E-2</v>
      </c>
      <c r="AZ37">
        <v>0</v>
      </c>
      <c r="BA37">
        <v>57.6</v>
      </c>
      <c r="BB37">
        <v>10.08</v>
      </c>
      <c r="BC37">
        <v>5.7599999999999998E-2</v>
      </c>
      <c r="BD37">
        <v>74.88</v>
      </c>
      <c r="BE37">
        <v>87.84</v>
      </c>
      <c r="BF37">
        <v>6.9119999999999999</v>
      </c>
      <c r="BG37">
        <v>30.527999999999999</v>
      </c>
      <c r="BH37">
        <v>8.6400000000000005E-2</v>
      </c>
      <c r="BI37">
        <v>0.86399999999999999</v>
      </c>
      <c r="BJ37">
        <v>0.23039999999999999</v>
      </c>
      <c r="BK37">
        <v>0</v>
      </c>
      <c r="BL37" s="209">
        <v>8.5801326278399995E-2</v>
      </c>
      <c r="BM37" s="227">
        <v>4.2902136000000004E-3</v>
      </c>
      <c r="BN37" s="227">
        <v>1.5010953321600001E-2</v>
      </c>
      <c r="BO37" s="227">
        <v>2.3122088927999998E-3</v>
      </c>
      <c r="BP37" s="227">
        <v>8.8323208128000003E-3</v>
      </c>
      <c r="BQ37" s="227">
        <v>9.2735999999999999E-15</v>
      </c>
      <c r="BR37" s="227">
        <v>2.0876748480000001E-4</v>
      </c>
      <c r="BS37" s="227">
        <v>2.5636680288E-3</v>
      </c>
      <c r="BT37" s="227">
        <v>0.1507954577184</v>
      </c>
    </row>
    <row r="38" spans="1:72" x14ac:dyDescent="0.35">
      <c r="A38">
        <v>83</v>
      </c>
      <c r="B38" t="s">
        <v>169</v>
      </c>
      <c r="C38" t="s">
        <v>169</v>
      </c>
      <c r="D38" t="s">
        <v>170</v>
      </c>
      <c r="E38" t="s">
        <v>1337</v>
      </c>
      <c r="F38">
        <v>39.729999999999997</v>
      </c>
      <c r="G38">
        <v>166.75</v>
      </c>
      <c r="H38">
        <v>2.8130000000000002</v>
      </c>
      <c r="I38">
        <v>3.5379999999999998</v>
      </c>
      <c r="J38">
        <v>0.11600000000000001</v>
      </c>
      <c r="K38">
        <v>0</v>
      </c>
      <c r="L38">
        <v>22.126999999999999</v>
      </c>
      <c r="M38">
        <v>0</v>
      </c>
      <c r="N38">
        <v>0.23200000000000001</v>
      </c>
      <c r="O38">
        <v>0.11600000000000001</v>
      </c>
      <c r="P38" s="98">
        <v>0.11600000000000001</v>
      </c>
      <c r="Q38">
        <v>0</v>
      </c>
      <c r="R38">
        <v>0</v>
      </c>
      <c r="S38">
        <v>0</v>
      </c>
      <c r="T38">
        <v>0</v>
      </c>
      <c r="U38">
        <v>0.754</v>
      </c>
      <c r="V38">
        <v>0</v>
      </c>
      <c r="W38">
        <v>0</v>
      </c>
      <c r="X38">
        <v>0</v>
      </c>
      <c r="Y38">
        <v>0.55100000000000005</v>
      </c>
      <c r="Z38" s="98">
        <v>0.20300000000000001</v>
      </c>
      <c r="AA38" s="98">
        <v>0</v>
      </c>
      <c r="AB38">
        <v>1.1599999999999999</v>
      </c>
      <c r="AC38" s="98">
        <v>5.8000000000000003E-2</v>
      </c>
      <c r="AD38">
        <v>1.073</v>
      </c>
      <c r="AE38" s="98">
        <v>0.435</v>
      </c>
      <c r="AF38" s="98">
        <v>0.31900000000000001</v>
      </c>
      <c r="AG38">
        <v>2.9000000000000001E-2</v>
      </c>
      <c r="AH38">
        <v>2.9000000000000001E-2</v>
      </c>
      <c r="AI38">
        <v>0</v>
      </c>
      <c r="AJ38">
        <v>0</v>
      </c>
      <c r="AK38">
        <v>2.9000000000000001E-2</v>
      </c>
      <c r="AL38">
        <v>98.6</v>
      </c>
      <c r="AM38">
        <v>67.628</v>
      </c>
      <c r="AN38">
        <v>67.569999999999993</v>
      </c>
      <c r="AO38">
        <v>0</v>
      </c>
      <c r="AP38">
        <v>1.073</v>
      </c>
      <c r="AQ38" s="98">
        <v>1.6240000000000001</v>
      </c>
      <c r="AR38">
        <v>8.7579999999999991</v>
      </c>
      <c r="AS38" s="98">
        <v>2.3199999999999998E-2</v>
      </c>
      <c r="AT38" s="98">
        <v>0.1305</v>
      </c>
      <c r="AU38" s="98">
        <v>0</v>
      </c>
      <c r="AV38">
        <v>0.89900000000000002</v>
      </c>
      <c r="AW38" s="98">
        <v>2.9000000000000001E-2</v>
      </c>
      <c r="AX38">
        <v>24.882000000000001</v>
      </c>
      <c r="AY38">
        <v>0.42630000000000001</v>
      </c>
      <c r="AZ38">
        <v>0</v>
      </c>
      <c r="BA38">
        <v>53.36</v>
      </c>
      <c r="BB38" s="98">
        <v>12.18</v>
      </c>
      <c r="BC38">
        <v>0.49299999999999999</v>
      </c>
      <c r="BD38">
        <v>15.08</v>
      </c>
      <c r="BE38">
        <v>38.28</v>
      </c>
      <c r="BF38">
        <v>3.48</v>
      </c>
      <c r="BG38">
        <v>41.18</v>
      </c>
      <c r="BH38">
        <v>0.11600000000000001</v>
      </c>
      <c r="BI38">
        <v>6.5540000000000003</v>
      </c>
      <c r="BJ38" s="98">
        <v>0.377</v>
      </c>
      <c r="BK38">
        <v>3.48</v>
      </c>
      <c r="BL38" s="209">
        <v>3.664325842196E-2</v>
      </c>
      <c r="BM38" s="227">
        <v>8.4573122135599994E-3</v>
      </c>
      <c r="BN38" s="227">
        <v>7.4670149471599999E-3</v>
      </c>
      <c r="BO38" s="227">
        <v>2.2562401429599998E-3</v>
      </c>
      <c r="BP38" s="227">
        <v>0</v>
      </c>
      <c r="BQ38" s="227">
        <v>1.040752E-14</v>
      </c>
      <c r="BR38" s="227">
        <v>7.9299326659999997E-4</v>
      </c>
      <c r="BS38" s="227">
        <v>1.306446375E-3</v>
      </c>
      <c r="BT38" s="209">
        <v>0.14279061534264001</v>
      </c>
    </row>
    <row r="39" spans="1:72" x14ac:dyDescent="0.35">
      <c r="A39">
        <v>1</v>
      </c>
      <c r="B39" t="s">
        <v>386</v>
      </c>
      <c r="C39" t="s">
        <v>386</v>
      </c>
      <c r="D39" t="s">
        <v>51</v>
      </c>
      <c r="E39" t="s">
        <v>1339</v>
      </c>
      <c r="F39">
        <v>172.12799999999999</v>
      </c>
      <c r="G39">
        <v>720.29700000000003</v>
      </c>
      <c r="H39">
        <v>0.92910000000000004</v>
      </c>
      <c r="I39">
        <v>4.1565000000000003</v>
      </c>
      <c r="J39">
        <v>35.403599999999997</v>
      </c>
      <c r="K39">
        <v>1.7604</v>
      </c>
      <c r="L39">
        <v>6.4547999999999996</v>
      </c>
      <c r="M39">
        <v>0</v>
      </c>
      <c r="N39">
        <v>0.2445</v>
      </c>
      <c r="O39">
        <v>0.78239999999999998</v>
      </c>
      <c r="P39">
        <v>4.8899999999999999E-2</v>
      </c>
      <c r="Q39">
        <v>0.73350000000000004</v>
      </c>
      <c r="R39">
        <v>0</v>
      </c>
      <c r="S39">
        <v>0</v>
      </c>
      <c r="T39">
        <v>0</v>
      </c>
      <c r="U39" s="212">
        <v>0.1467</v>
      </c>
      <c r="V39">
        <v>0</v>
      </c>
      <c r="W39">
        <v>0</v>
      </c>
      <c r="X39">
        <v>0</v>
      </c>
      <c r="Y39" s="212">
        <v>9.7799999999999998E-2</v>
      </c>
      <c r="Z39">
        <v>0</v>
      </c>
      <c r="AA39">
        <v>0</v>
      </c>
      <c r="AB39">
        <v>9.7799999999999998E-2</v>
      </c>
      <c r="AC39">
        <v>0</v>
      </c>
      <c r="AD39">
        <v>4.8899999999999999E-2</v>
      </c>
      <c r="AE39">
        <v>0.39119999999999999</v>
      </c>
      <c r="AF39">
        <v>0.39119999999999999</v>
      </c>
      <c r="AG39" s="212">
        <v>0</v>
      </c>
      <c r="AH39">
        <v>0</v>
      </c>
      <c r="AI39">
        <v>0</v>
      </c>
      <c r="AJ39">
        <v>0</v>
      </c>
      <c r="AK39">
        <v>0</v>
      </c>
      <c r="AL39">
        <v>0</v>
      </c>
      <c r="AM39" s="212">
        <v>0.39119999999999999</v>
      </c>
      <c r="AN39">
        <v>0</v>
      </c>
      <c r="AO39">
        <v>3.9119999999999999</v>
      </c>
      <c r="AP39">
        <v>0</v>
      </c>
      <c r="AQ39">
        <v>0.1956</v>
      </c>
      <c r="AR39">
        <v>0.39119999999999999</v>
      </c>
      <c r="AS39">
        <v>8.8020000000000001E-2</v>
      </c>
      <c r="AT39">
        <v>1.4670000000000001E-2</v>
      </c>
      <c r="AU39">
        <v>0.42054000000000002</v>
      </c>
      <c r="AV39">
        <v>1.1247</v>
      </c>
      <c r="AW39">
        <v>5.3789999999999998E-2</v>
      </c>
      <c r="AX39">
        <v>11.1492</v>
      </c>
      <c r="AY39">
        <v>0</v>
      </c>
      <c r="AZ39">
        <v>1.1247</v>
      </c>
      <c r="BA39">
        <v>54.279000000000003</v>
      </c>
      <c r="BB39" s="212">
        <v>0.97799999999999998</v>
      </c>
      <c r="BC39">
        <v>0.34229999999999999</v>
      </c>
      <c r="BD39">
        <v>9.7799999999999994</v>
      </c>
      <c r="BE39">
        <v>81.174000000000007</v>
      </c>
      <c r="BF39">
        <v>10.269</v>
      </c>
      <c r="BG39">
        <v>0.48899999999999999</v>
      </c>
      <c r="BH39">
        <v>0</v>
      </c>
      <c r="BI39">
        <v>4.9389000000000003</v>
      </c>
      <c r="BJ39">
        <v>0.29339999999999999</v>
      </c>
      <c r="BK39">
        <v>0</v>
      </c>
      <c r="BL39" s="209">
        <v>5.2538265273875999E-2</v>
      </c>
      <c r="BM39" s="227">
        <v>1.1570871123504E-2</v>
      </c>
      <c r="BN39" s="227">
        <v>6.1993266385319996E-3</v>
      </c>
      <c r="BO39" s="227">
        <v>2.7315769829999999E-3</v>
      </c>
      <c r="BP39" s="227">
        <v>7.7584059800999998E-3</v>
      </c>
      <c r="BQ39" s="227">
        <v>1.3126911600000001E-14</v>
      </c>
      <c r="BR39" s="227">
        <v>4.8591493675079998E-3</v>
      </c>
      <c r="BS39" s="227">
        <v>2.1742509201000001E-3</v>
      </c>
      <c r="BT39" s="227">
        <v>0.14259918860704801</v>
      </c>
    </row>
    <row r="40" spans="1:72" x14ac:dyDescent="0.35">
      <c r="A40">
        <v>159</v>
      </c>
      <c r="B40" t="s">
        <v>1523</v>
      </c>
      <c r="C40" t="s">
        <v>1523</v>
      </c>
      <c r="D40" t="s">
        <v>1016</v>
      </c>
      <c r="E40" t="s">
        <v>1339</v>
      </c>
      <c r="F40">
        <v>70.5</v>
      </c>
      <c r="G40">
        <v>297</v>
      </c>
      <c r="H40">
        <v>2.25</v>
      </c>
      <c r="I40">
        <v>5.4</v>
      </c>
      <c r="J40">
        <v>7.2</v>
      </c>
      <c r="K40">
        <v>0</v>
      </c>
      <c r="L40">
        <v>134.1</v>
      </c>
      <c r="M40">
        <v>0</v>
      </c>
      <c r="N40">
        <v>1.2</v>
      </c>
      <c r="O40">
        <v>7.35</v>
      </c>
      <c r="P40">
        <v>0</v>
      </c>
      <c r="Q40">
        <v>7.35</v>
      </c>
      <c r="R40">
        <v>0</v>
      </c>
      <c r="S40">
        <v>0</v>
      </c>
      <c r="T40">
        <v>0</v>
      </c>
      <c r="U40" s="212">
        <v>1.5</v>
      </c>
      <c r="V40">
        <v>0.15</v>
      </c>
      <c r="W40" s="212">
        <v>0</v>
      </c>
      <c r="X40">
        <v>0.3</v>
      </c>
      <c r="Y40" s="212">
        <v>0.75</v>
      </c>
      <c r="Z40">
        <v>0.3</v>
      </c>
      <c r="AA40">
        <v>0</v>
      </c>
      <c r="AB40">
        <v>0.6</v>
      </c>
      <c r="AC40">
        <v>0</v>
      </c>
      <c r="AD40">
        <v>0.45</v>
      </c>
      <c r="AE40">
        <v>0</v>
      </c>
      <c r="AF40">
        <v>0</v>
      </c>
      <c r="AG40" s="212">
        <v>0</v>
      </c>
      <c r="AH40">
        <v>0</v>
      </c>
      <c r="AI40">
        <v>0</v>
      </c>
      <c r="AJ40">
        <v>0</v>
      </c>
      <c r="AK40">
        <v>0</v>
      </c>
      <c r="AL40">
        <v>9.15</v>
      </c>
      <c r="AM40" s="212">
        <v>20.7</v>
      </c>
      <c r="AN40">
        <v>19.350000000000001</v>
      </c>
      <c r="AO40">
        <v>16.5</v>
      </c>
      <c r="AP40">
        <v>1.5</v>
      </c>
      <c r="AQ40">
        <v>0</v>
      </c>
      <c r="AR40">
        <v>0.6</v>
      </c>
      <c r="AS40" s="212">
        <v>7.4999999999999997E-2</v>
      </c>
      <c r="AT40">
        <v>0.22500000000000001</v>
      </c>
      <c r="AU40">
        <v>0.105</v>
      </c>
      <c r="AV40">
        <v>1.35</v>
      </c>
      <c r="AW40" s="212">
        <v>0.06</v>
      </c>
      <c r="AX40">
        <v>21.9</v>
      </c>
      <c r="AY40">
        <v>0.88500000000000001</v>
      </c>
      <c r="AZ40">
        <v>0.9</v>
      </c>
      <c r="BA40">
        <v>156</v>
      </c>
      <c r="BB40" s="212">
        <v>18</v>
      </c>
      <c r="BC40">
        <v>0</v>
      </c>
      <c r="BD40">
        <v>183</v>
      </c>
      <c r="BE40">
        <v>244.5</v>
      </c>
      <c r="BF40">
        <v>16.5</v>
      </c>
      <c r="BG40">
        <v>60</v>
      </c>
      <c r="BH40">
        <v>0.15</v>
      </c>
      <c r="BI40">
        <v>2.4</v>
      </c>
      <c r="BJ40">
        <v>0.6</v>
      </c>
      <c r="BK40">
        <v>0</v>
      </c>
      <c r="BL40" s="209">
        <v>0.195422089608</v>
      </c>
      <c r="BM40" s="227">
        <v>2.26695087E-2</v>
      </c>
      <c r="BN40" s="209">
        <v>0.103818050097</v>
      </c>
      <c r="BO40" s="227">
        <v>1.81932507E-2</v>
      </c>
      <c r="BP40" s="227">
        <v>0</v>
      </c>
      <c r="BQ40" s="227">
        <v>2.61E-14</v>
      </c>
      <c r="BR40" s="209">
        <v>9.1102744109999995E-3</v>
      </c>
      <c r="BS40" s="209">
        <v>1.3285339950000001E-2</v>
      </c>
      <c r="BT40" s="227">
        <v>0.27927992460000001</v>
      </c>
    </row>
    <row r="41" spans="1:72" x14ac:dyDescent="0.35">
      <c r="A41">
        <v>62</v>
      </c>
      <c r="B41" t="s">
        <v>610</v>
      </c>
      <c r="C41" t="s">
        <v>610</v>
      </c>
      <c r="D41" t="s">
        <v>618</v>
      </c>
      <c r="E41" t="s">
        <v>1337</v>
      </c>
      <c r="F41">
        <v>37.929000000000002</v>
      </c>
      <c r="G41">
        <v>159.786</v>
      </c>
      <c r="H41">
        <v>1.2104999999999999</v>
      </c>
      <c r="I41">
        <v>2.9051999999999998</v>
      </c>
      <c r="J41">
        <v>3.8736000000000002</v>
      </c>
      <c r="K41">
        <v>0</v>
      </c>
      <c r="L41">
        <v>72.145799999999994</v>
      </c>
      <c r="M41">
        <v>0</v>
      </c>
      <c r="N41" s="212">
        <v>0.64559999999999995</v>
      </c>
      <c r="O41">
        <v>3.9542999999999999</v>
      </c>
      <c r="P41">
        <v>0</v>
      </c>
      <c r="Q41">
        <v>3.9542999999999999</v>
      </c>
      <c r="R41">
        <v>0</v>
      </c>
      <c r="S41">
        <v>0</v>
      </c>
      <c r="T41">
        <v>0</v>
      </c>
      <c r="U41">
        <v>0.80700000000000005</v>
      </c>
      <c r="V41">
        <v>8.0699999999999994E-2</v>
      </c>
      <c r="W41">
        <v>0</v>
      </c>
      <c r="X41">
        <v>0.16139999999999999</v>
      </c>
      <c r="Y41">
        <v>0.40350000000000003</v>
      </c>
      <c r="Z41">
        <v>0.16139999999999999</v>
      </c>
      <c r="AA41">
        <v>0</v>
      </c>
      <c r="AB41">
        <v>0.32279999999999998</v>
      </c>
      <c r="AC41">
        <v>0</v>
      </c>
      <c r="AD41">
        <v>0.24210000000000001</v>
      </c>
      <c r="AE41">
        <v>0</v>
      </c>
      <c r="AF41">
        <v>0</v>
      </c>
      <c r="AG41">
        <v>0</v>
      </c>
      <c r="AH41">
        <v>0</v>
      </c>
      <c r="AI41">
        <v>0</v>
      </c>
      <c r="AJ41">
        <v>0</v>
      </c>
      <c r="AK41">
        <v>0</v>
      </c>
      <c r="AL41">
        <v>4.9226999999999999</v>
      </c>
      <c r="AM41">
        <v>11.1366</v>
      </c>
      <c r="AN41">
        <v>10.410299999999999</v>
      </c>
      <c r="AO41">
        <v>8.8770000000000007</v>
      </c>
      <c r="AP41">
        <v>0.80700000000000005</v>
      </c>
      <c r="AQ41">
        <v>0</v>
      </c>
      <c r="AR41">
        <v>0.32279999999999998</v>
      </c>
      <c r="AS41">
        <v>4.0349999999999997E-2</v>
      </c>
      <c r="AT41">
        <v>0.12105</v>
      </c>
      <c r="AU41">
        <v>5.6489999999999999E-2</v>
      </c>
      <c r="AV41" s="212">
        <v>0.72629999999999995</v>
      </c>
      <c r="AW41">
        <v>3.2280000000000003E-2</v>
      </c>
      <c r="AX41">
        <v>11.7822</v>
      </c>
      <c r="AY41">
        <v>0.47613</v>
      </c>
      <c r="AZ41">
        <v>0.48420000000000002</v>
      </c>
      <c r="BA41">
        <v>83.927999999999997</v>
      </c>
      <c r="BB41">
        <v>9.6839999999999993</v>
      </c>
      <c r="BC41" s="212">
        <v>0</v>
      </c>
      <c r="BD41">
        <v>98.453999999999994</v>
      </c>
      <c r="BE41">
        <v>131.541</v>
      </c>
      <c r="BF41">
        <v>8.8770000000000007</v>
      </c>
      <c r="BG41">
        <v>32.28</v>
      </c>
      <c r="BH41">
        <v>8.0699999999999994E-2</v>
      </c>
      <c r="BI41">
        <v>1.2911999999999999</v>
      </c>
      <c r="BJ41">
        <v>0.32279999999999998</v>
      </c>
      <c r="BK41">
        <v>0</v>
      </c>
      <c r="BL41" s="209">
        <v>7.5312820739699998E-2</v>
      </c>
      <c r="BM41" s="227">
        <v>3.8964202653000001E-3</v>
      </c>
      <c r="BN41" s="209">
        <v>1.36331167197E-2</v>
      </c>
      <c r="BO41" s="209">
        <v>2.0999741087999999E-3</v>
      </c>
      <c r="BP41" s="227">
        <v>2.0512479329999999E-4</v>
      </c>
      <c r="BQ41" s="227">
        <v>8.3928000000000002E-15</v>
      </c>
      <c r="BR41" s="227">
        <v>4.7401243200000001E-4</v>
      </c>
      <c r="BS41" s="227">
        <v>7.2475239995999996E-3</v>
      </c>
      <c r="BT41" s="209">
        <v>0.13695413116979999</v>
      </c>
    </row>
    <row r="42" spans="1:72" x14ac:dyDescent="0.35">
      <c r="A42">
        <v>8</v>
      </c>
      <c r="B42" t="s">
        <v>386</v>
      </c>
      <c r="C42" t="s">
        <v>386</v>
      </c>
      <c r="D42" t="s">
        <v>58</v>
      </c>
      <c r="E42" t="s">
        <v>1340</v>
      </c>
      <c r="F42">
        <v>25.276</v>
      </c>
      <c r="G42">
        <v>105.932</v>
      </c>
      <c r="H42" s="98">
        <v>0.43309999999999998</v>
      </c>
      <c r="I42">
        <v>1.0224</v>
      </c>
      <c r="J42">
        <v>4.0327999999999999</v>
      </c>
      <c r="K42">
        <v>0.497</v>
      </c>
      <c r="L42">
        <v>0.94430000000000003</v>
      </c>
      <c r="M42">
        <v>0</v>
      </c>
      <c r="N42" s="98">
        <v>0.1704</v>
      </c>
      <c r="O42">
        <v>0</v>
      </c>
      <c r="P42">
        <v>0</v>
      </c>
      <c r="Q42" s="98">
        <v>0</v>
      </c>
      <c r="R42">
        <v>0</v>
      </c>
      <c r="S42">
        <v>0</v>
      </c>
      <c r="T42">
        <v>0</v>
      </c>
      <c r="U42">
        <v>4.9700000000000001E-2</v>
      </c>
      <c r="V42">
        <v>0</v>
      </c>
      <c r="W42">
        <v>0</v>
      </c>
      <c r="X42">
        <v>0</v>
      </c>
      <c r="Y42">
        <v>4.2599999999999999E-2</v>
      </c>
      <c r="Z42">
        <v>0</v>
      </c>
      <c r="AA42">
        <v>0</v>
      </c>
      <c r="AB42">
        <v>9.2299999999999993E-2</v>
      </c>
      <c r="AC42">
        <v>0</v>
      </c>
      <c r="AD42">
        <v>8.5199999999999998E-2</v>
      </c>
      <c r="AE42" s="98">
        <v>0.2414</v>
      </c>
      <c r="AF42" s="98">
        <v>0.22009999999999999</v>
      </c>
      <c r="AG42">
        <v>2.8400000000000002E-2</v>
      </c>
      <c r="AH42">
        <v>0</v>
      </c>
      <c r="AI42">
        <v>0</v>
      </c>
      <c r="AJ42">
        <v>0</v>
      </c>
      <c r="AK42">
        <v>0</v>
      </c>
      <c r="AL42">
        <v>0</v>
      </c>
      <c r="AM42">
        <v>4.9700000000000001E-2</v>
      </c>
      <c r="AN42">
        <v>0</v>
      </c>
      <c r="AO42">
        <v>0.56799999999999995</v>
      </c>
      <c r="AP42">
        <v>0</v>
      </c>
      <c r="AQ42" s="98">
        <v>0.1704</v>
      </c>
      <c r="AR42">
        <v>0</v>
      </c>
      <c r="AS42" s="98">
        <v>2.5559999999999999E-2</v>
      </c>
      <c r="AT42" s="98">
        <v>2.2720000000000001E-2</v>
      </c>
      <c r="AU42" s="98">
        <v>0.1065</v>
      </c>
      <c r="AV42">
        <v>0.27689999999999998</v>
      </c>
      <c r="AW42" s="98">
        <v>3.4790000000000001E-2</v>
      </c>
      <c r="AX42">
        <v>12.78</v>
      </c>
      <c r="AY42">
        <v>0</v>
      </c>
      <c r="AZ42">
        <v>0</v>
      </c>
      <c r="BA42">
        <v>32.447000000000003</v>
      </c>
      <c r="BB42">
        <v>3.5499999999999997E-2</v>
      </c>
      <c r="BC42" s="98">
        <v>0.3266</v>
      </c>
      <c r="BD42">
        <v>3.3370000000000002</v>
      </c>
      <c r="BE42">
        <v>39.972999999999999</v>
      </c>
      <c r="BF42">
        <v>13.987</v>
      </c>
      <c r="BG42">
        <v>0.35499999999999998</v>
      </c>
      <c r="BH42" s="98">
        <v>0</v>
      </c>
      <c r="BI42" s="98">
        <v>0.60350000000000004</v>
      </c>
      <c r="BJ42" s="98">
        <v>0.22009999999999999</v>
      </c>
      <c r="BK42">
        <v>0</v>
      </c>
      <c r="BL42" s="227">
        <v>7.1486315778000006E-2</v>
      </c>
      <c r="BM42" s="227">
        <v>7.3058143811000004E-3</v>
      </c>
      <c r="BN42" s="227">
        <v>3.234457327E-3</v>
      </c>
      <c r="BO42" s="227">
        <v>3.0964282859999998E-4</v>
      </c>
      <c r="BP42" s="227">
        <v>0</v>
      </c>
      <c r="BQ42" s="227">
        <v>7.8809999999999994E-14</v>
      </c>
      <c r="BR42" s="227">
        <v>2.7305501346E-3</v>
      </c>
      <c r="BS42" s="227">
        <v>3.1568878389999998E-4</v>
      </c>
      <c r="BT42" s="227">
        <v>0.13671652072900001</v>
      </c>
    </row>
    <row r="43" spans="1:72" x14ac:dyDescent="0.35">
      <c r="A43">
        <v>99</v>
      </c>
      <c r="B43" t="s">
        <v>195</v>
      </c>
      <c r="C43" t="s">
        <v>195</v>
      </c>
      <c r="D43" t="s">
        <v>784</v>
      </c>
      <c r="E43" t="s">
        <v>1340</v>
      </c>
      <c r="F43">
        <v>76.319999999999993</v>
      </c>
      <c r="G43">
        <v>319.44</v>
      </c>
      <c r="H43">
        <v>0.40799999999999997</v>
      </c>
      <c r="I43">
        <v>6</v>
      </c>
      <c r="J43">
        <v>10.055999999999999</v>
      </c>
      <c r="K43">
        <v>3.9359999999999999</v>
      </c>
      <c r="L43">
        <v>2.8559999999999999</v>
      </c>
      <c r="M43">
        <v>0</v>
      </c>
      <c r="N43">
        <v>0.74399999999999999</v>
      </c>
      <c r="O43">
        <v>0.84</v>
      </c>
      <c r="P43">
        <v>0.57599999999999996</v>
      </c>
      <c r="Q43">
        <v>0.26400000000000001</v>
      </c>
      <c r="R43">
        <v>0</v>
      </c>
      <c r="S43">
        <v>0</v>
      </c>
      <c r="T43">
        <v>0</v>
      </c>
      <c r="U43" s="98">
        <v>4.8000000000000001E-2</v>
      </c>
      <c r="V43">
        <v>0</v>
      </c>
      <c r="W43">
        <v>0</v>
      </c>
      <c r="X43">
        <v>0</v>
      </c>
      <c r="Y43" s="98">
        <v>4.8000000000000001E-2</v>
      </c>
      <c r="Z43">
        <v>0</v>
      </c>
      <c r="AA43">
        <v>0</v>
      </c>
      <c r="AB43">
        <v>7.1999999999999995E-2</v>
      </c>
      <c r="AC43">
        <v>0</v>
      </c>
      <c r="AD43">
        <v>7.1999999999999995E-2</v>
      </c>
      <c r="AE43">
        <v>0.16800000000000001</v>
      </c>
      <c r="AF43">
        <v>0.16800000000000001</v>
      </c>
      <c r="AG43" s="98">
        <v>0</v>
      </c>
      <c r="AH43">
        <v>0</v>
      </c>
      <c r="AI43">
        <v>0</v>
      </c>
      <c r="AJ43">
        <v>0</v>
      </c>
      <c r="AK43">
        <v>0</v>
      </c>
      <c r="AL43">
        <v>0</v>
      </c>
      <c r="AM43" s="98">
        <v>8.4</v>
      </c>
      <c r="AN43">
        <v>0</v>
      </c>
      <c r="AO43">
        <v>100.8</v>
      </c>
      <c r="AP43">
        <v>0</v>
      </c>
      <c r="AQ43">
        <v>7.1999999999999995E-2</v>
      </c>
      <c r="AR43">
        <v>0</v>
      </c>
      <c r="AS43">
        <v>0.12</v>
      </c>
      <c r="AT43">
        <v>7.1999999999999995E-2</v>
      </c>
      <c r="AU43">
        <v>0.6</v>
      </c>
      <c r="AV43">
        <v>1.6008</v>
      </c>
      <c r="AW43">
        <v>0.13439999999999999</v>
      </c>
      <c r="AX43">
        <v>101.52</v>
      </c>
      <c r="AY43">
        <v>0</v>
      </c>
      <c r="AZ43">
        <v>0</v>
      </c>
      <c r="BA43">
        <v>93.6</v>
      </c>
      <c r="BB43" s="98">
        <v>0.52800000000000002</v>
      </c>
      <c r="BC43">
        <v>1.704</v>
      </c>
      <c r="BD43">
        <v>24.48</v>
      </c>
      <c r="BE43">
        <v>367.2</v>
      </c>
      <c r="BF43">
        <v>46.08</v>
      </c>
      <c r="BG43">
        <v>3.12</v>
      </c>
      <c r="BH43">
        <v>0</v>
      </c>
      <c r="BI43">
        <v>0.52800000000000002</v>
      </c>
      <c r="BJ43">
        <v>0.67200000000000004</v>
      </c>
      <c r="BK43">
        <v>0</v>
      </c>
      <c r="BL43" s="209">
        <v>7.8975142800000002E-3</v>
      </c>
      <c r="BM43" s="227">
        <v>1.37188224E-4</v>
      </c>
      <c r="BN43" s="227">
        <v>3.2970766080000001E-3</v>
      </c>
      <c r="BO43" s="227">
        <v>8.0945894400000001E-4</v>
      </c>
      <c r="BP43" s="227">
        <v>0</v>
      </c>
      <c r="BQ43" s="227">
        <v>2.7839999999999999E-15</v>
      </c>
      <c r="BR43" s="227">
        <v>1.6853625600000001E-4</v>
      </c>
      <c r="BS43" s="227">
        <v>1.8169320480000001E-3</v>
      </c>
      <c r="BT43" s="209">
        <v>0.135678730128</v>
      </c>
    </row>
    <row r="44" spans="1:72" x14ac:dyDescent="0.35">
      <c r="A44">
        <v>129</v>
      </c>
      <c r="B44" t="s">
        <v>243</v>
      </c>
      <c r="C44" t="s">
        <v>243</v>
      </c>
      <c r="D44" t="s">
        <v>246</v>
      </c>
      <c r="E44" t="s">
        <v>1338</v>
      </c>
      <c r="F44">
        <v>74.358000000000004</v>
      </c>
      <c r="G44">
        <v>310.99799999999999</v>
      </c>
      <c r="H44" s="212">
        <v>8.3640000000000008</v>
      </c>
      <c r="I44">
        <v>4.0800000000000003E-2</v>
      </c>
      <c r="J44">
        <v>5.0999999999999997E-2</v>
      </c>
      <c r="K44">
        <v>0</v>
      </c>
      <c r="L44">
        <v>1.6217999999999999</v>
      </c>
      <c r="M44">
        <v>0</v>
      </c>
      <c r="N44" s="212">
        <v>6.1199999999999997E-2</v>
      </c>
      <c r="O44" s="212">
        <v>5.0999999999999997E-2</v>
      </c>
      <c r="P44">
        <v>0</v>
      </c>
      <c r="Q44">
        <v>5.0999999999999997E-2</v>
      </c>
      <c r="R44">
        <v>0</v>
      </c>
      <c r="S44">
        <v>0</v>
      </c>
      <c r="T44">
        <v>0</v>
      </c>
      <c r="U44" s="212">
        <v>5.61</v>
      </c>
      <c r="V44">
        <v>0.82620000000000005</v>
      </c>
      <c r="W44">
        <v>0.28560000000000002</v>
      </c>
      <c r="X44">
        <v>0.89759999999999995</v>
      </c>
      <c r="Y44" s="212">
        <v>2.5295999999999998</v>
      </c>
      <c r="Z44">
        <v>0.78539999999999999</v>
      </c>
      <c r="AA44">
        <v>1.0200000000000001E-2</v>
      </c>
      <c r="AB44">
        <v>1.9481999999999999</v>
      </c>
      <c r="AC44">
        <v>0.1326</v>
      </c>
      <c r="AD44">
        <v>1.6932</v>
      </c>
      <c r="AE44" s="212">
        <v>0.30599999999999999</v>
      </c>
      <c r="AF44">
        <v>0.22439999999999999</v>
      </c>
      <c r="AG44" s="212">
        <v>5.0999999999999997E-2</v>
      </c>
      <c r="AH44">
        <v>1.0200000000000001E-2</v>
      </c>
      <c r="AI44">
        <v>0</v>
      </c>
      <c r="AJ44">
        <v>0</v>
      </c>
      <c r="AK44">
        <v>0</v>
      </c>
      <c r="AL44">
        <v>26.111999999999998</v>
      </c>
      <c r="AM44">
        <v>63.229799999999997</v>
      </c>
      <c r="AN44">
        <v>59.975999999999999</v>
      </c>
      <c r="AO44">
        <v>38.76</v>
      </c>
      <c r="AP44">
        <v>5.2019999999999997E-2</v>
      </c>
      <c r="AQ44" s="212">
        <v>0.2142</v>
      </c>
      <c r="AR44">
        <v>0.75480000000000003</v>
      </c>
      <c r="AS44" s="212">
        <v>0</v>
      </c>
      <c r="AT44" s="212">
        <v>0</v>
      </c>
      <c r="AU44">
        <v>0</v>
      </c>
      <c r="AV44">
        <v>1.0200000000000001E-2</v>
      </c>
      <c r="AW44" s="212">
        <v>0</v>
      </c>
      <c r="AX44">
        <v>0</v>
      </c>
      <c r="AY44">
        <v>0</v>
      </c>
      <c r="AZ44">
        <v>0</v>
      </c>
      <c r="BA44">
        <v>0</v>
      </c>
      <c r="BB44">
        <v>0.40799999999999997</v>
      </c>
      <c r="BC44" s="212">
        <v>0</v>
      </c>
      <c r="BD44">
        <v>0</v>
      </c>
      <c r="BE44">
        <v>0</v>
      </c>
      <c r="BF44">
        <v>0</v>
      </c>
      <c r="BG44">
        <v>48.96</v>
      </c>
      <c r="BH44">
        <v>0.12239999999999999</v>
      </c>
      <c r="BI44">
        <v>0</v>
      </c>
      <c r="BJ44" s="212">
        <v>0</v>
      </c>
      <c r="BK44">
        <v>0</v>
      </c>
      <c r="BL44" s="227">
        <v>6.7706468463000005E-2</v>
      </c>
      <c r="BM44" s="227">
        <v>3.6781598004E-3</v>
      </c>
      <c r="BN44" s="227">
        <v>1.2869448986999999E-2</v>
      </c>
      <c r="BO44" s="227">
        <v>1.9823427353999998E-3</v>
      </c>
      <c r="BP44" s="227">
        <v>2.7257340864000001E-3</v>
      </c>
      <c r="BQ44" s="227">
        <v>7.9458000000000006E-15</v>
      </c>
      <c r="BR44" s="227">
        <v>3.821260272E-4</v>
      </c>
      <c r="BS44" s="227">
        <v>9.8712738899999993E-4</v>
      </c>
      <c r="BT44" s="209">
        <v>0.129282558426</v>
      </c>
    </row>
    <row r="45" spans="1:72" x14ac:dyDescent="0.35">
      <c r="A45">
        <v>129</v>
      </c>
      <c r="B45" t="s">
        <v>243</v>
      </c>
      <c r="C45" t="s">
        <v>243</v>
      </c>
      <c r="D45" t="s">
        <v>246</v>
      </c>
      <c r="E45" t="s">
        <v>1340</v>
      </c>
      <c r="F45">
        <v>74.358000000000004</v>
      </c>
      <c r="G45">
        <v>310.99799999999999</v>
      </c>
      <c r="H45">
        <v>8.3640000000000008</v>
      </c>
      <c r="I45">
        <v>4.0800000000000003E-2</v>
      </c>
      <c r="J45">
        <v>5.0999999999999997E-2</v>
      </c>
      <c r="K45">
        <v>0</v>
      </c>
      <c r="L45">
        <v>1.6217999999999999</v>
      </c>
      <c r="M45">
        <v>0</v>
      </c>
      <c r="N45">
        <v>6.1199999999999997E-2</v>
      </c>
      <c r="O45">
        <v>5.0999999999999997E-2</v>
      </c>
      <c r="P45">
        <v>0</v>
      </c>
      <c r="Q45">
        <v>5.0999999999999997E-2</v>
      </c>
      <c r="R45">
        <v>0</v>
      </c>
      <c r="S45">
        <v>0</v>
      </c>
      <c r="T45">
        <v>0</v>
      </c>
      <c r="U45">
        <v>5.61</v>
      </c>
      <c r="V45">
        <v>0.82620000000000005</v>
      </c>
      <c r="W45">
        <v>0.28560000000000002</v>
      </c>
      <c r="X45">
        <v>0.89759999999999995</v>
      </c>
      <c r="Y45">
        <v>2.5295999999999998</v>
      </c>
      <c r="Z45">
        <v>0.78539999999999999</v>
      </c>
      <c r="AA45">
        <v>1.0200000000000001E-2</v>
      </c>
      <c r="AB45">
        <v>1.9481999999999999</v>
      </c>
      <c r="AC45">
        <v>0.1326</v>
      </c>
      <c r="AD45">
        <v>1.6932</v>
      </c>
      <c r="AE45">
        <v>0.30599999999999999</v>
      </c>
      <c r="AF45">
        <v>0.22439999999999999</v>
      </c>
      <c r="AG45" s="212">
        <v>5.0999999999999997E-2</v>
      </c>
      <c r="AH45">
        <v>1.0200000000000001E-2</v>
      </c>
      <c r="AI45">
        <v>0</v>
      </c>
      <c r="AJ45">
        <v>0</v>
      </c>
      <c r="AK45">
        <v>0</v>
      </c>
      <c r="AL45">
        <v>26.111999999999998</v>
      </c>
      <c r="AM45">
        <v>63.229799999999997</v>
      </c>
      <c r="AN45">
        <v>59.975999999999999</v>
      </c>
      <c r="AO45">
        <v>38.76</v>
      </c>
      <c r="AP45">
        <v>5.2019999999999997E-2</v>
      </c>
      <c r="AQ45">
        <v>0.2142</v>
      </c>
      <c r="AR45">
        <v>0.75480000000000003</v>
      </c>
      <c r="AS45">
        <v>0</v>
      </c>
      <c r="AT45" s="212">
        <v>0</v>
      </c>
      <c r="AU45">
        <v>0</v>
      </c>
      <c r="AV45">
        <v>1.0200000000000001E-2</v>
      </c>
      <c r="AW45" s="212">
        <v>0</v>
      </c>
      <c r="AX45">
        <v>0</v>
      </c>
      <c r="AY45">
        <v>0</v>
      </c>
      <c r="AZ45">
        <v>0</v>
      </c>
      <c r="BA45">
        <v>0</v>
      </c>
      <c r="BB45">
        <v>0.40799999999999997</v>
      </c>
      <c r="BC45">
        <v>0</v>
      </c>
      <c r="BD45">
        <v>0</v>
      </c>
      <c r="BE45">
        <v>0</v>
      </c>
      <c r="BF45">
        <v>0</v>
      </c>
      <c r="BG45">
        <v>48.96</v>
      </c>
      <c r="BH45">
        <v>0.12239999999999999</v>
      </c>
      <c r="BI45">
        <v>0</v>
      </c>
      <c r="BJ45">
        <v>0</v>
      </c>
      <c r="BK45">
        <v>0</v>
      </c>
      <c r="BL45" s="227">
        <v>6.8407388516766005E-2</v>
      </c>
      <c r="BM45" s="227">
        <v>3.6873758214959998E-3</v>
      </c>
      <c r="BN45" s="227">
        <v>1.3002521867976E-2</v>
      </c>
      <c r="BO45" s="227">
        <v>1.9829283493260001E-3</v>
      </c>
      <c r="BP45" s="227">
        <v>2.7257340864000001E-3</v>
      </c>
      <c r="BQ45" s="227">
        <v>8.258226E-15</v>
      </c>
      <c r="BR45" s="227">
        <v>5.8940142406800004E-4</v>
      </c>
      <c r="BS45" s="227">
        <v>9.8712738899999993E-4</v>
      </c>
      <c r="BT45" s="227">
        <v>0.12745386207592199</v>
      </c>
    </row>
    <row r="46" spans="1:72" x14ac:dyDescent="0.35">
      <c r="A46">
        <v>83</v>
      </c>
      <c r="B46" t="s">
        <v>169</v>
      </c>
      <c r="C46" t="s">
        <v>169</v>
      </c>
      <c r="D46" t="s">
        <v>170</v>
      </c>
      <c r="E46" t="s">
        <v>1338</v>
      </c>
      <c r="F46">
        <v>34.25</v>
      </c>
      <c r="G46">
        <v>143.75</v>
      </c>
      <c r="H46" s="98">
        <v>2.4249999999999998</v>
      </c>
      <c r="I46">
        <v>3.05</v>
      </c>
      <c r="J46">
        <v>0.1</v>
      </c>
      <c r="K46">
        <v>0</v>
      </c>
      <c r="L46">
        <v>19.074999999999999</v>
      </c>
      <c r="M46">
        <v>0</v>
      </c>
      <c r="N46">
        <v>0.2</v>
      </c>
      <c r="O46">
        <v>0.1</v>
      </c>
      <c r="P46">
        <v>0.1</v>
      </c>
      <c r="Q46">
        <v>0</v>
      </c>
      <c r="R46">
        <v>0</v>
      </c>
      <c r="S46">
        <v>0</v>
      </c>
      <c r="T46">
        <v>0</v>
      </c>
      <c r="U46" s="98">
        <v>0.65</v>
      </c>
      <c r="V46">
        <v>0</v>
      </c>
      <c r="W46">
        <v>0</v>
      </c>
      <c r="X46">
        <v>0</v>
      </c>
      <c r="Y46">
        <v>0.47499999999999998</v>
      </c>
      <c r="Z46">
        <v>0.17499999999999999</v>
      </c>
      <c r="AA46">
        <v>0</v>
      </c>
      <c r="AB46">
        <v>1</v>
      </c>
      <c r="AC46">
        <v>0.05</v>
      </c>
      <c r="AD46">
        <v>0.92500000000000004</v>
      </c>
      <c r="AE46">
        <v>0.375</v>
      </c>
      <c r="AF46">
        <v>0.27500000000000002</v>
      </c>
      <c r="AG46" s="212">
        <v>2.5000000000000001E-2</v>
      </c>
      <c r="AH46">
        <v>2.5000000000000001E-2</v>
      </c>
      <c r="AI46">
        <v>0</v>
      </c>
      <c r="AJ46">
        <v>0</v>
      </c>
      <c r="AK46">
        <v>2.5000000000000001E-2</v>
      </c>
      <c r="AL46">
        <v>85</v>
      </c>
      <c r="AM46">
        <v>58.3</v>
      </c>
      <c r="AN46">
        <v>58.25</v>
      </c>
      <c r="AO46">
        <v>0</v>
      </c>
      <c r="AP46">
        <v>0.92500000000000004</v>
      </c>
      <c r="AQ46" s="98">
        <v>1.4</v>
      </c>
      <c r="AR46">
        <v>7.55</v>
      </c>
      <c r="AS46" s="98">
        <v>0.02</v>
      </c>
      <c r="AT46" s="98">
        <v>0.1125</v>
      </c>
      <c r="AU46">
        <v>0</v>
      </c>
      <c r="AV46">
        <v>0.77500000000000002</v>
      </c>
      <c r="AW46" s="212">
        <v>2.5000000000000001E-2</v>
      </c>
      <c r="AX46">
        <v>21.45</v>
      </c>
      <c r="AY46">
        <v>0.36749999999999999</v>
      </c>
      <c r="AZ46">
        <v>0</v>
      </c>
      <c r="BA46">
        <v>46</v>
      </c>
      <c r="BB46">
        <v>10.5</v>
      </c>
      <c r="BC46" s="98">
        <v>0.42499999999999999</v>
      </c>
      <c r="BD46">
        <v>13</v>
      </c>
      <c r="BE46">
        <v>33</v>
      </c>
      <c r="BF46">
        <v>3</v>
      </c>
      <c r="BG46">
        <v>35.5</v>
      </c>
      <c r="BH46">
        <v>0.1</v>
      </c>
      <c r="BI46">
        <v>5.65</v>
      </c>
      <c r="BJ46">
        <v>0.32500000000000001</v>
      </c>
      <c r="BK46">
        <v>3</v>
      </c>
      <c r="BL46" s="209">
        <v>3.1064629375E-2</v>
      </c>
      <c r="BM46" s="227">
        <v>7.16005225E-3</v>
      </c>
      <c r="BN46" s="227">
        <v>6.0990058749999998E-3</v>
      </c>
      <c r="BO46" s="227">
        <v>1.947217175E-3</v>
      </c>
      <c r="BP46" s="227">
        <v>0</v>
      </c>
      <c r="BQ46" s="227">
        <v>6.2749999999999996E-15</v>
      </c>
      <c r="BR46" s="227">
        <v>1.8122177500000001E-4</v>
      </c>
      <c r="BS46" s="227">
        <v>1.126246875E-3</v>
      </c>
      <c r="BT46" s="227">
        <v>0.12380434395000001</v>
      </c>
    </row>
    <row r="47" spans="1:72" x14ac:dyDescent="0.35">
      <c r="A47">
        <v>83</v>
      </c>
      <c r="B47" t="s">
        <v>169</v>
      </c>
      <c r="C47" t="s">
        <v>169</v>
      </c>
      <c r="D47" t="s">
        <v>170</v>
      </c>
      <c r="E47" t="s">
        <v>1340</v>
      </c>
      <c r="F47">
        <v>34.25</v>
      </c>
      <c r="G47">
        <v>143.75</v>
      </c>
      <c r="H47">
        <v>2.4249999999999998</v>
      </c>
      <c r="I47">
        <v>3.05</v>
      </c>
      <c r="J47">
        <v>0.1</v>
      </c>
      <c r="K47">
        <v>0</v>
      </c>
      <c r="L47">
        <v>19.074999999999999</v>
      </c>
      <c r="M47">
        <v>0</v>
      </c>
      <c r="N47">
        <v>0.2</v>
      </c>
      <c r="O47">
        <v>0.1</v>
      </c>
      <c r="P47">
        <v>0.1</v>
      </c>
      <c r="Q47">
        <v>0</v>
      </c>
      <c r="R47">
        <v>0</v>
      </c>
      <c r="S47">
        <v>0</v>
      </c>
      <c r="T47">
        <v>0</v>
      </c>
      <c r="U47">
        <v>0.65</v>
      </c>
      <c r="V47">
        <v>0</v>
      </c>
      <c r="W47">
        <v>0</v>
      </c>
      <c r="X47">
        <v>0</v>
      </c>
      <c r="Y47">
        <v>0.47499999999999998</v>
      </c>
      <c r="Z47">
        <v>0.17499999999999999</v>
      </c>
      <c r="AA47">
        <v>0</v>
      </c>
      <c r="AB47">
        <v>1</v>
      </c>
      <c r="AC47">
        <v>0.05</v>
      </c>
      <c r="AD47">
        <v>0.92500000000000004</v>
      </c>
      <c r="AE47">
        <v>0.375</v>
      </c>
      <c r="AF47">
        <v>0.27500000000000002</v>
      </c>
      <c r="AG47" s="212">
        <v>2.5000000000000001E-2</v>
      </c>
      <c r="AH47">
        <v>2.5000000000000001E-2</v>
      </c>
      <c r="AI47">
        <v>0</v>
      </c>
      <c r="AJ47">
        <v>0</v>
      </c>
      <c r="AK47">
        <v>2.5000000000000001E-2</v>
      </c>
      <c r="AL47">
        <v>85</v>
      </c>
      <c r="AM47">
        <v>58.3</v>
      </c>
      <c r="AN47">
        <v>58.25</v>
      </c>
      <c r="AO47">
        <v>0</v>
      </c>
      <c r="AP47">
        <v>0.92500000000000004</v>
      </c>
      <c r="AQ47">
        <v>1.4</v>
      </c>
      <c r="AR47">
        <v>7.55</v>
      </c>
      <c r="AS47">
        <v>0.02</v>
      </c>
      <c r="AT47" s="212">
        <v>0.1125</v>
      </c>
      <c r="AU47">
        <v>0</v>
      </c>
      <c r="AV47">
        <v>0.77500000000000002</v>
      </c>
      <c r="AW47" s="212">
        <v>2.5000000000000001E-2</v>
      </c>
      <c r="AX47">
        <v>21.45</v>
      </c>
      <c r="AY47">
        <v>0.36749999999999999</v>
      </c>
      <c r="AZ47">
        <v>0</v>
      </c>
      <c r="BA47">
        <v>46</v>
      </c>
      <c r="BB47">
        <v>10.5</v>
      </c>
      <c r="BC47">
        <v>0.42499999999999999</v>
      </c>
      <c r="BD47">
        <v>13</v>
      </c>
      <c r="BE47">
        <v>33</v>
      </c>
      <c r="BF47">
        <v>3</v>
      </c>
      <c r="BG47">
        <v>35.5</v>
      </c>
      <c r="BH47">
        <v>0.1</v>
      </c>
      <c r="BI47">
        <v>5.65</v>
      </c>
      <c r="BJ47">
        <v>0.32500000000000001</v>
      </c>
      <c r="BK47">
        <v>3</v>
      </c>
      <c r="BL47" s="209">
        <v>3.1064629375E-2</v>
      </c>
      <c r="BM47" s="227">
        <v>7.16005225E-3</v>
      </c>
      <c r="BN47" s="209">
        <v>6.0990058749999998E-3</v>
      </c>
      <c r="BO47" s="227">
        <v>1.947217175E-3</v>
      </c>
      <c r="BP47" s="227">
        <v>0</v>
      </c>
      <c r="BQ47" s="227">
        <v>6.2749999999999996E-15</v>
      </c>
      <c r="BR47" s="209">
        <v>1.8122177500000001E-4</v>
      </c>
      <c r="BS47" s="209">
        <v>1.126246875E-3</v>
      </c>
      <c r="BT47" s="209">
        <v>0.12380434395000001</v>
      </c>
    </row>
    <row r="48" spans="1:72" x14ac:dyDescent="0.35">
      <c r="A48">
        <v>2</v>
      </c>
      <c r="B48" t="s">
        <v>386</v>
      </c>
      <c r="C48" t="s">
        <v>386</v>
      </c>
      <c r="D48" t="s">
        <v>395</v>
      </c>
      <c r="E48" t="s">
        <v>1341</v>
      </c>
      <c r="F48">
        <v>246.28800000000001</v>
      </c>
      <c r="G48">
        <v>1029.1320000000001</v>
      </c>
      <c r="H48" s="98">
        <v>1.466</v>
      </c>
      <c r="I48">
        <v>7.8430999999999997</v>
      </c>
      <c r="J48">
        <v>44.713000000000001</v>
      </c>
      <c r="K48">
        <v>10.115399999999999</v>
      </c>
      <c r="L48">
        <v>8.0630000000000006</v>
      </c>
      <c r="M48">
        <v>0</v>
      </c>
      <c r="N48">
        <v>1.0262</v>
      </c>
      <c r="O48">
        <v>0.87960000000000005</v>
      </c>
      <c r="P48">
        <v>0.29320000000000002</v>
      </c>
      <c r="Q48">
        <v>0.5131</v>
      </c>
      <c r="R48">
        <v>0</v>
      </c>
      <c r="S48">
        <v>0</v>
      </c>
      <c r="T48">
        <v>73.3</v>
      </c>
      <c r="U48">
        <v>0.14660000000000001</v>
      </c>
      <c r="V48">
        <v>0</v>
      </c>
      <c r="W48">
        <v>0</v>
      </c>
      <c r="X48">
        <v>0</v>
      </c>
      <c r="Y48">
        <v>0.14660000000000001</v>
      </c>
      <c r="Z48">
        <v>0</v>
      </c>
      <c r="AA48">
        <v>0</v>
      </c>
      <c r="AB48">
        <v>0.21990000000000001</v>
      </c>
      <c r="AC48">
        <v>0</v>
      </c>
      <c r="AD48">
        <v>0.21990000000000001</v>
      </c>
      <c r="AE48">
        <v>0.65969999999999995</v>
      </c>
      <c r="AF48">
        <v>0.58640000000000003</v>
      </c>
      <c r="AG48" s="212">
        <v>7.3300000000000004E-2</v>
      </c>
      <c r="AH48">
        <v>0</v>
      </c>
      <c r="AI48">
        <v>0</v>
      </c>
      <c r="AJ48">
        <v>0</v>
      </c>
      <c r="AK48">
        <v>0</v>
      </c>
      <c r="AL48">
        <v>0</v>
      </c>
      <c r="AM48">
        <v>0.14660000000000001</v>
      </c>
      <c r="AN48">
        <v>0</v>
      </c>
      <c r="AO48">
        <v>2.1989999999999998</v>
      </c>
      <c r="AP48">
        <v>0</v>
      </c>
      <c r="AQ48">
        <v>0.58640000000000003</v>
      </c>
      <c r="AR48">
        <v>1.3927</v>
      </c>
      <c r="AS48" s="98">
        <v>0.20524000000000001</v>
      </c>
      <c r="AT48" s="98">
        <v>5.1310000000000001E-2</v>
      </c>
      <c r="AU48" s="98">
        <v>0.46911999999999998</v>
      </c>
      <c r="AV48">
        <v>1.7592000000000001</v>
      </c>
      <c r="AW48" s="212">
        <v>0.13927</v>
      </c>
      <c r="AX48">
        <v>30.053000000000001</v>
      </c>
      <c r="AY48">
        <v>0</v>
      </c>
      <c r="AZ48" s="217">
        <v>0</v>
      </c>
      <c r="BA48">
        <v>208.905</v>
      </c>
      <c r="BB48" s="98">
        <v>0</v>
      </c>
      <c r="BC48" s="98">
        <v>2.1989999999999998</v>
      </c>
      <c r="BD48">
        <v>21.257000000000001</v>
      </c>
      <c r="BE48">
        <v>263.88</v>
      </c>
      <c r="BF48">
        <v>71.834000000000003</v>
      </c>
      <c r="BG48">
        <v>0.73299999999999998</v>
      </c>
      <c r="BH48">
        <v>0</v>
      </c>
      <c r="BI48">
        <v>1.9057999999999999</v>
      </c>
      <c r="BJ48" s="98">
        <v>1.6859</v>
      </c>
      <c r="BK48">
        <v>0</v>
      </c>
      <c r="BL48" s="209">
        <v>6.5605342652049994E-2</v>
      </c>
      <c r="BM48" s="227">
        <v>1.3753204821866E-2</v>
      </c>
      <c r="BN48" s="227">
        <v>7.3078644628500004E-3</v>
      </c>
      <c r="BO48" s="227">
        <v>3.1783044924999998E-3</v>
      </c>
      <c r="BP48" s="227">
        <v>1.13863656323E-2</v>
      </c>
      <c r="BQ48" s="227">
        <v>1.9007862799999999E-14</v>
      </c>
      <c r="BR48" s="227">
        <v>7.2105475287359997E-3</v>
      </c>
      <c r="BS48" s="227">
        <v>3.2591532196999998E-3</v>
      </c>
      <c r="BT48" s="209">
        <v>0.16712789089154201</v>
      </c>
    </row>
    <row r="49" spans="1:72" x14ac:dyDescent="0.35">
      <c r="A49">
        <v>137</v>
      </c>
      <c r="B49" t="s">
        <v>266</v>
      </c>
      <c r="C49" t="s">
        <v>266</v>
      </c>
      <c r="D49" t="s">
        <v>930</v>
      </c>
      <c r="E49" t="s">
        <v>1338</v>
      </c>
      <c r="F49">
        <v>31.262499999999999</v>
      </c>
      <c r="G49">
        <v>130.79</v>
      </c>
      <c r="H49">
        <v>9.2249999999999999E-2</v>
      </c>
      <c r="I49">
        <v>2.3062499999999999</v>
      </c>
      <c r="J49">
        <v>3.9565000000000001</v>
      </c>
      <c r="K49">
        <v>2.61375</v>
      </c>
      <c r="L49">
        <v>0.32800000000000001</v>
      </c>
      <c r="M49">
        <v>0</v>
      </c>
      <c r="N49">
        <v>0.95325000000000004</v>
      </c>
      <c r="O49">
        <v>0</v>
      </c>
      <c r="P49">
        <v>0</v>
      </c>
      <c r="Q49">
        <v>0</v>
      </c>
      <c r="R49">
        <v>0</v>
      </c>
      <c r="S49">
        <v>0</v>
      </c>
      <c r="T49">
        <v>0</v>
      </c>
      <c r="U49" s="212">
        <v>4.1000000000000002E-2</v>
      </c>
      <c r="V49">
        <v>0</v>
      </c>
      <c r="W49">
        <v>0</v>
      </c>
      <c r="X49">
        <v>0</v>
      </c>
      <c r="Y49" s="212">
        <v>3.075E-2</v>
      </c>
      <c r="Z49" s="212">
        <v>1.025E-2</v>
      </c>
      <c r="AA49">
        <v>0</v>
      </c>
      <c r="AB49" s="212">
        <v>1.025E-2</v>
      </c>
      <c r="AC49">
        <v>0</v>
      </c>
      <c r="AD49" s="212">
        <v>1.025E-2</v>
      </c>
      <c r="AE49" s="212">
        <v>4.1000000000000002E-2</v>
      </c>
      <c r="AF49" s="212">
        <v>4.1000000000000002E-2</v>
      </c>
      <c r="AG49">
        <v>0</v>
      </c>
      <c r="AH49" s="212">
        <v>0</v>
      </c>
      <c r="AI49">
        <v>0</v>
      </c>
      <c r="AJ49">
        <v>0</v>
      </c>
      <c r="AK49">
        <v>0</v>
      </c>
      <c r="AL49">
        <v>0</v>
      </c>
      <c r="AM49">
        <v>0</v>
      </c>
      <c r="AN49">
        <v>0</v>
      </c>
      <c r="AO49">
        <v>0</v>
      </c>
      <c r="AP49">
        <v>0</v>
      </c>
      <c r="AQ49" s="212">
        <v>1.025E-2</v>
      </c>
      <c r="AR49">
        <v>0.19475000000000001</v>
      </c>
      <c r="AS49">
        <v>0</v>
      </c>
      <c r="AT49">
        <v>8.2000000000000007E-3</v>
      </c>
      <c r="AU49">
        <v>4.51</v>
      </c>
      <c r="AV49">
        <v>4.8994999999999997</v>
      </c>
      <c r="AW49">
        <v>2.665</v>
      </c>
      <c r="AX49">
        <v>0</v>
      </c>
      <c r="AY49">
        <v>0</v>
      </c>
      <c r="AZ49">
        <v>0</v>
      </c>
      <c r="BA49">
        <v>34.85</v>
      </c>
      <c r="BB49">
        <v>0.37924999999999998</v>
      </c>
      <c r="BC49">
        <v>0.35875000000000001</v>
      </c>
      <c r="BD49">
        <v>14.35</v>
      </c>
      <c r="BE49">
        <v>358.75</v>
      </c>
      <c r="BF49">
        <v>41</v>
      </c>
      <c r="BG49">
        <v>4.0999999999999996</v>
      </c>
      <c r="BH49" s="212">
        <v>1.025E-2</v>
      </c>
      <c r="BI49">
        <v>0</v>
      </c>
      <c r="BJ49">
        <v>3.075E-2</v>
      </c>
      <c r="BK49">
        <v>0</v>
      </c>
      <c r="BL49" s="227">
        <v>9.3292487340499997E-2</v>
      </c>
      <c r="BM49" s="227">
        <v>1.09217194E-2</v>
      </c>
      <c r="BN49" s="227">
        <v>4.5952662342500002E-3</v>
      </c>
      <c r="BO49" s="227">
        <v>3.7388335625000002E-4</v>
      </c>
      <c r="BP49" s="227">
        <v>2.4883963437500002E-3</v>
      </c>
      <c r="BQ49" s="227">
        <v>1.1377500000000001E-13</v>
      </c>
      <c r="BR49" s="227">
        <v>3.2327120657500001E-3</v>
      </c>
      <c r="BS49" s="227">
        <v>8.8390355324999997E-4</v>
      </c>
      <c r="BT49" s="209">
        <v>0.11789532329000001</v>
      </c>
    </row>
    <row r="50" spans="1:72" x14ac:dyDescent="0.35">
      <c r="A50">
        <v>137</v>
      </c>
      <c r="B50" t="s">
        <v>266</v>
      </c>
      <c r="C50" t="s">
        <v>266</v>
      </c>
      <c r="D50" t="s">
        <v>930</v>
      </c>
      <c r="E50" t="s">
        <v>1339</v>
      </c>
      <c r="F50">
        <v>31.262499999999999</v>
      </c>
      <c r="G50">
        <v>130.79</v>
      </c>
      <c r="H50" s="98">
        <v>9.2249999999999999E-2</v>
      </c>
      <c r="I50">
        <v>2.3062499999999999</v>
      </c>
      <c r="J50">
        <v>3.9565000000000001</v>
      </c>
      <c r="K50">
        <v>2.61375</v>
      </c>
      <c r="L50">
        <v>0.32800000000000001</v>
      </c>
      <c r="M50">
        <v>0</v>
      </c>
      <c r="N50">
        <v>0.95325000000000004</v>
      </c>
      <c r="O50">
        <v>0</v>
      </c>
      <c r="P50">
        <v>0</v>
      </c>
      <c r="Q50" s="98">
        <v>0</v>
      </c>
      <c r="R50">
        <v>0</v>
      </c>
      <c r="S50">
        <v>0</v>
      </c>
      <c r="T50">
        <v>0</v>
      </c>
      <c r="U50">
        <v>4.1000000000000002E-2</v>
      </c>
      <c r="V50" s="98">
        <v>0</v>
      </c>
      <c r="W50" s="98">
        <v>0</v>
      </c>
      <c r="X50" s="98">
        <v>0</v>
      </c>
      <c r="Y50">
        <v>3.075E-2</v>
      </c>
      <c r="Z50">
        <v>1.025E-2</v>
      </c>
      <c r="AA50">
        <v>0</v>
      </c>
      <c r="AB50">
        <v>1.025E-2</v>
      </c>
      <c r="AC50">
        <v>0</v>
      </c>
      <c r="AD50">
        <v>1.025E-2</v>
      </c>
      <c r="AE50" s="98">
        <v>4.1000000000000002E-2</v>
      </c>
      <c r="AF50" s="98">
        <v>4.1000000000000002E-2</v>
      </c>
      <c r="AG50" s="98">
        <v>0</v>
      </c>
      <c r="AH50">
        <v>0</v>
      </c>
      <c r="AI50">
        <v>0</v>
      </c>
      <c r="AJ50">
        <v>0</v>
      </c>
      <c r="AK50">
        <v>0</v>
      </c>
      <c r="AL50">
        <v>0</v>
      </c>
      <c r="AM50">
        <v>0</v>
      </c>
      <c r="AN50">
        <v>0</v>
      </c>
      <c r="AO50">
        <v>0</v>
      </c>
      <c r="AP50">
        <v>0</v>
      </c>
      <c r="AQ50" s="98">
        <v>1.025E-2</v>
      </c>
      <c r="AR50">
        <v>0.19475000000000001</v>
      </c>
      <c r="AS50" s="98">
        <v>0</v>
      </c>
      <c r="AT50" s="98">
        <v>8.2000000000000007E-3</v>
      </c>
      <c r="AU50" s="98">
        <v>4.51</v>
      </c>
      <c r="AV50">
        <v>4.8994999999999997</v>
      </c>
      <c r="AW50" s="98">
        <v>2.665</v>
      </c>
      <c r="AX50">
        <v>0</v>
      </c>
      <c r="AY50">
        <v>0</v>
      </c>
      <c r="AZ50">
        <v>0</v>
      </c>
      <c r="BA50">
        <v>34.85</v>
      </c>
      <c r="BB50">
        <v>0.37924999999999998</v>
      </c>
      <c r="BC50" s="98">
        <v>0.35875000000000001</v>
      </c>
      <c r="BD50">
        <v>14.35</v>
      </c>
      <c r="BE50">
        <v>358.75</v>
      </c>
      <c r="BF50">
        <v>41</v>
      </c>
      <c r="BG50">
        <v>4.0999999999999996</v>
      </c>
      <c r="BH50" s="98">
        <v>1.025E-2</v>
      </c>
      <c r="BI50" s="98">
        <v>0</v>
      </c>
      <c r="BJ50" s="98">
        <v>3.075E-2</v>
      </c>
      <c r="BK50">
        <v>0</v>
      </c>
      <c r="BL50" s="209">
        <v>9.3292487340499997E-2</v>
      </c>
      <c r="BM50" s="227">
        <v>1.09217194E-2</v>
      </c>
      <c r="BN50" s="227">
        <v>4.5952662342500002E-3</v>
      </c>
      <c r="BO50" s="227">
        <v>3.7388335625000002E-4</v>
      </c>
      <c r="BP50" s="227">
        <v>2.4883963437500002E-3</v>
      </c>
      <c r="BQ50" s="227">
        <v>1.1377500000000001E-13</v>
      </c>
      <c r="BR50" s="227">
        <v>3.2327120657500001E-3</v>
      </c>
      <c r="BS50" s="227">
        <v>8.8390355324999997E-4</v>
      </c>
      <c r="BT50" s="227">
        <v>0.11789532329000001</v>
      </c>
    </row>
    <row r="51" spans="1:72" x14ac:dyDescent="0.35">
      <c r="A51">
        <v>137</v>
      </c>
      <c r="B51" t="s">
        <v>266</v>
      </c>
      <c r="C51" t="s">
        <v>266</v>
      </c>
      <c r="D51" t="s">
        <v>930</v>
      </c>
      <c r="E51" t="s">
        <v>1340</v>
      </c>
      <c r="F51">
        <v>31.262499999999999</v>
      </c>
      <c r="G51">
        <v>130.79</v>
      </c>
      <c r="H51">
        <v>9.2249999999999999E-2</v>
      </c>
      <c r="I51">
        <v>2.3062499999999999</v>
      </c>
      <c r="J51">
        <v>3.9565000000000001</v>
      </c>
      <c r="K51">
        <v>2.61375</v>
      </c>
      <c r="L51">
        <v>0.32800000000000001</v>
      </c>
      <c r="M51">
        <v>0</v>
      </c>
      <c r="N51">
        <v>0.95325000000000004</v>
      </c>
      <c r="O51">
        <v>0</v>
      </c>
      <c r="P51">
        <v>0</v>
      </c>
      <c r="Q51">
        <v>0</v>
      </c>
      <c r="R51">
        <v>0</v>
      </c>
      <c r="S51">
        <v>0</v>
      </c>
      <c r="T51">
        <v>0</v>
      </c>
      <c r="U51">
        <v>4.1000000000000002E-2</v>
      </c>
      <c r="V51">
        <v>0</v>
      </c>
      <c r="W51">
        <v>0</v>
      </c>
      <c r="X51">
        <v>0</v>
      </c>
      <c r="Y51">
        <v>3.075E-2</v>
      </c>
      <c r="Z51">
        <v>1.025E-2</v>
      </c>
      <c r="AA51">
        <v>0</v>
      </c>
      <c r="AB51">
        <v>1.025E-2</v>
      </c>
      <c r="AC51">
        <v>0</v>
      </c>
      <c r="AD51">
        <v>1.025E-2</v>
      </c>
      <c r="AE51">
        <v>4.1000000000000002E-2</v>
      </c>
      <c r="AF51">
        <v>4.1000000000000002E-2</v>
      </c>
      <c r="AG51">
        <v>0</v>
      </c>
      <c r="AH51">
        <v>0</v>
      </c>
      <c r="AI51">
        <v>0</v>
      </c>
      <c r="AJ51">
        <v>0</v>
      </c>
      <c r="AK51">
        <v>0</v>
      </c>
      <c r="AL51">
        <v>0</v>
      </c>
      <c r="AM51">
        <v>0</v>
      </c>
      <c r="AN51">
        <v>0</v>
      </c>
      <c r="AO51">
        <v>0</v>
      </c>
      <c r="AP51">
        <v>0</v>
      </c>
      <c r="AQ51">
        <v>1.025E-2</v>
      </c>
      <c r="AR51">
        <v>0.19475000000000001</v>
      </c>
      <c r="AS51">
        <v>0</v>
      </c>
      <c r="AT51">
        <v>8.2000000000000007E-3</v>
      </c>
      <c r="AU51">
        <v>4.51</v>
      </c>
      <c r="AV51">
        <v>4.8994999999999997</v>
      </c>
      <c r="AW51">
        <v>2.665</v>
      </c>
      <c r="AX51">
        <v>0</v>
      </c>
      <c r="AY51">
        <v>0</v>
      </c>
      <c r="AZ51">
        <v>0</v>
      </c>
      <c r="BA51">
        <v>34.85</v>
      </c>
      <c r="BB51">
        <v>0.37924999999999998</v>
      </c>
      <c r="BC51">
        <v>0.35875000000000001</v>
      </c>
      <c r="BD51">
        <v>14.35</v>
      </c>
      <c r="BE51">
        <v>358.75</v>
      </c>
      <c r="BF51">
        <v>41</v>
      </c>
      <c r="BG51">
        <v>4.0999999999999996</v>
      </c>
      <c r="BH51">
        <v>1.025E-2</v>
      </c>
      <c r="BI51">
        <v>0</v>
      </c>
      <c r="BJ51">
        <v>3.075E-2</v>
      </c>
      <c r="BK51">
        <v>0</v>
      </c>
      <c r="BL51" s="209">
        <v>9.3292487340499997E-2</v>
      </c>
      <c r="BM51" s="227">
        <v>1.09217194E-2</v>
      </c>
      <c r="BN51" s="209">
        <v>4.5952662342500002E-3</v>
      </c>
      <c r="BO51" s="227">
        <v>3.7388335625000002E-4</v>
      </c>
      <c r="BP51" s="227">
        <v>2.4883963437500002E-3</v>
      </c>
      <c r="BQ51" s="227">
        <v>1.1377500000000001E-13</v>
      </c>
      <c r="BR51" s="209">
        <v>3.2327120657500001E-3</v>
      </c>
      <c r="BS51" s="209">
        <v>8.8390355324999997E-4</v>
      </c>
      <c r="BT51" s="209">
        <v>0.11789532329000001</v>
      </c>
    </row>
    <row r="52" spans="1:72" x14ac:dyDescent="0.35">
      <c r="A52">
        <v>87</v>
      </c>
      <c r="B52" t="s">
        <v>171</v>
      </c>
      <c r="C52" t="s">
        <v>171</v>
      </c>
      <c r="D52" t="s">
        <v>736</v>
      </c>
      <c r="E52" t="s">
        <v>1341</v>
      </c>
      <c r="F52">
        <v>5.07</v>
      </c>
      <c r="G52">
        <v>21.32</v>
      </c>
      <c r="H52">
        <v>3.2500000000000001E-2</v>
      </c>
      <c r="I52">
        <v>1.1830000000000001</v>
      </c>
      <c r="J52">
        <v>0</v>
      </c>
      <c r="K52">
        <v>0</v>
      </c>
      <c r="L52">
        <v>5.2649999999999997</v>
      </c>
      <c r="M52">
        <v>0</v>
      </c>
      <c r="N52">
        <v>7.1499999999999994E-2</v>
      </c>
      <c r="O52">
        <v>0</v>
      </c>
      <c r="P52">
        <v>0</v>
      </c>
      <c r="Q52">
        <v>0</v>
      </c>
      <c r="R52">
        <v>0</v>
      </c>
      <c r="S52">
        <v>0</v>
      </c>
      <c r="T52">
        <v>0</v>
      </c>
      <c r="U52">
        <v>6.4999999999999997E-3</v>
      </c>
      <c r="V52" s="98">
        <v>0</v>
      </c>
      <c r="W52" s="98">
        <v>0</v>
      </c>
      <c r="X52">
        <v>0</v>
      </c>
      <c r="Y52">
        <v>6.4999999999999997E-3</v>
      </c>
      <c r="Z52">
        <v>0</v>
      </c>
      <c r="AA52">
        <v>0</v>
      </c>
      <c r="AB52">
        <v>0</v>
      </c>
      <c r="AC52">
        <v>0</v>
      </c>
      <c r="AD52">
        <v>0</v>
      </c>
      <c r="AE52">
        <v>1.2999999999999999E-2</v>
      </c>
      <c r="AF52">
        <v>0</v>
      </c>
      <c r="AG52">
        <v>0</v>
      </c>
      <c r="AH52">
        <v>0</v>
      </c>
      <c r="AI52" s="98">
        <v>0</v>
      </c>
      <c r="AJ52">
        <v>0</v>
      </c>
      <c r="AK52">
        <v>1.2999999999999999E-2</v>
      </c>
      <c r="AL52">
        <v>3.1459999999999999</v>
      </c>
      <c r="AM52">
        <v>0.14949999999999999</v>
      </c>
      <c r="AN52">
        <v>0.14949999999999999</v>
      </c>
      <c r="AO52">
        <v>0</v>
      </c>
      <c r="AP52">
        <v>0.1196</v>
      </c>
      <c r="AQ52">
        <v>4.5499999999999999E-2</v>
      </c>
      <c r="AR52">
        <v>0</v>
      </c>
      <c r="AS52" s="217">
        <v>3.2499999999999999E-3</v>
      </c>
      <c r="AT52">
        <v>3.2499999999999999E-3</v>
      </c>
      <c r="AU52">
        <v>0.1404</v>
      </c>
      <c r="AV52">
        <v>0.35749999999999998</v>
      </c>
      <c r="AW52">
        <v>9.1000000000000004E-3</v>
      </c>
      <c r="AX52">
        <v>0.91</v>
      </c>
      <c r="AY52">
        <v>9.1649999999999995E-2</v>
      </c>
      <c r="AZ52">
        <v>0</v>
      </c>
      <c r="BA52">
        <v>14.105</v>
      </c>
      <c r="BB52">
        <v>11.7</v>
      </c>
      <c r="BC52">
        <v>6.4999999999999997E-3</v>
      </c>
      <c r="BD52">
        <v>0.78</v>
      </c>
      <c r="BE52">
        <v>26.13</v>
      </c>
      <c r="BF52">
        <v>1.7549999999999999</v>
      </c>
      <c r="BG52">
        <v>3.835</v>
      </c>
      <c r="BH52" s="217">
        <v>1.2999999999999999E-2</v>
      </c>
      <c r="BI52">
        <v>1.7745</v>
      </c>
      <c r="BJ52">
        <v>3.9E-2</v>
      </c>
      <c r="BK52">
        <v>2.21</v>
      </c>
      <c r="BL52" s="209">
        <v>4.4405485410000001E-2</v>
      </c>
      <c r="BM52" s="227">
        <v>0</v>
      </c>
      <c r="BN52" s="227">
        <v>4.1971359501500001E-2</v>
      </c>
      <c r="BO52" s="209">
        <v>0</v>
      </c>
      <c r="BP52" s="227">
        <v>0</v>
      </c>
      <c r="BQ52" s="227">
        <v>0</v>
      </c>
      <c r="BR52" s="227">
        <v>1.744941679E-3</v>
      </c>
      <c r="BS52" s="209">
        <v>6.8918422949999997E-4</v>
      </c>
      <c r="BT52" s="227">
        <v>0</v>
      </c>
    </row>
    <row r="53" spans="1:72" x14ac:dyDescent="0.35">
      <c r="A53">
        <v>133</v>
      </c>
      <c r="B53" t="s">
        <v>255</v>
      </c>
      <c r="C53" t="s">
        <v>255</v>
      </c>
      <c r="D53" t="s">
        <v>261</v>
      </c>
      <c r="E53" t="s">
        <v>1337</v>
      </c>
      <c r="F53">
        <v>53.246000000000002</v>
      </c>
      <c r="G53">
        <v>221.74600000000001</v>
      </c>
      <c r="H53">
        <v>0</v>
      </c>
      <c r="I53">
        <v>0</v>
      </c>
      <c r="J53">
        <v>0.67400000000000004</v>
      </c>
      <c r="K53">
        <v>0</v>
      </c>
      <c r="L53">
        <v>59.311999999999998</v>
      </c>
      <c r="M53">
        <v>7.2589800000000002</v>
      </c>
      <c r="N53" s="98">
        <v>0.1348</v>
      </c>
      <c r="O53">
        <v>0.4718</v>
      </c>
      <c r="P53">
        <v>0.4718</v>
      </c>
      <c r="Q53">
        <v>0</v>
      </c>
      <c r="R53">
        <v>0</v>
      </c>
      <c r="S53">
        <v>0.67400000000000004</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0.14828</v>
      </c>
      <c r="AV53" s="98">
        <v>0.1348</v>
      </c>
      <c r="AW53">
        <v>0</v>
      </c>
      <c r="AX53">
        <v>2.359</v>
      </c>
      <c r="AY53">
        <v>0</v>
      </c>
      <c r="AZ53">
        <v>0</v>
      </c>
      <c r="BA53">
        <v>15.502000000000001</v>
      </c>
      <c r="BB53">
        <v>0.80879999999999996</v>
      </c>
      <c r="BC53" s="98">
        <v>0.1348</v>
      </c>
      <c r="BD53">
        <v>4.718</v>
      </c>
      <c r="BE53">
        <v>80.88</v>
      </c>
      <c r="BF53">
        <v>8.0879999999999992</v>
      </c>
      <c r="BG53">
        <v>2.0219999999999998</v>
      </c>
      <c r="BH53">
        <v>0</v>
      </c>
      <c r="BI53">
        <v>0</v>
      </c>
      <c r="BJ53">
        <v>6.7400000000000002E-2</v>
      </c>
      <c r="BK53">
        <v>0</v>
      </c>
      <c r="BL53" s="209">
        <v>0.10415833491860001</v>
      </c>
      <c r="BM53" s="227">
        <v>1.0562843075999999E-3</v>
      </c>
      <c r="BN53" s="227">
        <v>2.2355930870600001E-2</v>
      </c>
      <c r="BO53" s="227">
        <v>3.2856736358000001E-3</v>
      </c>
      <c r="BP53" s="227">
        <v>1.39748553158E-2</v>
      </c>
      <c r="BQ53" s="227">
        <v>4.6977799999999997E-14</v>
      </c>
      <c r="BR53" s="227">
        <v>1.7491466694E-2</v>
      </c>
      <c r="BS53" s="227">
        <v>4.2189025079799998E-2</v>
      </c>
      <c r="BT53" s="227">
        <v>0.1120871172466</v>
      </c>
    </row>
    <row r="54" spans="1:72" x14ac:dyDescent="0.35">
      <c r="A54">
        <v>78</v>
      </c>
      <c r="B54" t="s">
        <v>153</v>
      </c>
      <c r="C54" t="s">
        <v>153</v>
      </c>
      <c r="D54" t="s">
        <v>684</v>
      </c>
      <c r="E54" t="s">
        <v>1337</v>
      </c>
      <c r="F54">
        <v>6.67</v>
      </c>
      <c r="G54">
        <v>27.927</v>
      </c>
      <c r="H54">
        <v>0.50170000000000003</v>
      </c>
      <c r="I54">
        <v>0.55100000000000005</v>
      </c>
      <c r="J54" s="212">
        <v>0</v>
      </c>
      <c r="K54">
        <v>0</v>
      </c>
      <c r="L54">
        <v>1.8096000000000001</v>
      </c>
      <c r="M54">
        <v>0</v>
      </c>
      <c r="N54">
        <v>2.3199999999999998E-2</v>
      </c>
      <c r="O54">
        <v>0</v>
      </c>
      <c r="P54">
        <v>0</v>
      </c>
      <c r="Q54">
        <v>0</v>
      </c>
      <c r="R54">
        <v>0</v>
      </c>
      <c r="S54">
        <v>0</v>
      </c>
      <c r="T54">
        <v>0</v>
      </c>
      <c r="U54">
        <v>0.2291</v>
      </c>
      <c r="V54">
        <v>0</v>
      </c>
      <c r="W54">
        <v>0</v>
      </c>
      <c r="X54" s="212">
        <v>2.0299999999999999E-2</v>
      </c>
      <c r="Y54">
        <v>0.10730000000000001</v>
      </c>
      <c r="Z54" s="212">
        <v>7.5399999999999995E-2</v>
      </c>
      <c r="AA54">
        <v>0</v>
      </c>
      <c r="AB54">
        <v>0.1943</v>
      </c>
      <c r="AC54" s="212">
        <v>1.1599999999999999E-2</v>
      </c>
      <c r="AD54">
        <v>0.1769</v>
      </c>
      <c r="AE54">
        <v>2.6100000000000002E-2</v>
      </c>
      <c r="AF54">
        <v>1.7399999999999999E-2</v>
      </c>
      <c r="AG54">
        <v>5.7999999999999996E-3</v>
      </c>
      <c r="AH54" s="212">
        <v>0</v>
      </c>
      <c r="AI54" s="212">
        <v>0</v>
      </c>
      <c r="AJ54" s="212">
        <v>0</v>
      </c>
      <c r="AK54">
        <v>0</v>
      </c>
      <c r="AL54">
        <v>2.0270999999999999</v>
      </c>
      <c r="AM54">
        <v>0.58579999999999999</v>
      </c>
      <c r="AN54">
        <v>0.58579999999999999</v>
      </c>
      <c r="AO54">
        <v>0</v>
      </c>
      <c r="AP54">
        <v>0</v>
      </c>
      <c r="AQ54">
        <v>1.1599999999999999E-2</v>
      </c>
      <c r="AR54">
        <v>0.42049999999999998</v>
      </c>
      <c r="AS54">
        <v>4.9300000000000004E-3</v>
      </c>
      <c r="AT54">
        <v>6.0899999999999999E-3</v>
      </c>
      <c r="AU54">
        <v>0.17197000000000001</v>
      </c>
      <c r="AV54">
        <v>0.27260000000000001</v>
      </c>
      <c r="AW54">
        <v>8.4100000000000008E-3</v>
      </c>
      <c r="AX54">
        <v>2.9000000000000001E-2</v>
      </c>
      <c r="AY54">
        <v>2.5520000000000001E-2</v>
      </c>
      <c r="AZ54">
        <v>0</v>
      </c>
      <c r="BA54">
        <v>4.93</v>
      </c>
      <c r="BB54">
        <v>0.13339999999999999</v>
      </c>
      <c r="BC54" s="98">
        <v>4.3499999999999997E-2</v>
      </c>
      <c r="BD54">
        <v>0.34799999999999998</v>
      </c>
      <c r="BE54">
        <v>7.54</v>
      </c>
      <c r="BF54">
        <v>0.60899999999999999</v>
      </c>
      <c r="BG54">
        <v>2.0880000000000001</v>
      </c>
      <c r="BH54" s="212">
        <v>5.7999999999999996E-3</v>
      </c>
      <c r="BI54">
        <v>0.13339999999999999</v>
      </c>
      <c r="BJ54" s="212">
        <v>6.0900000000000003E-2</v>
      </c>
      <c r="BK54">
        <v>0.87</v>
      </c>
      <c r="BL54" s="209">
        <v>0.123892846079661</v>
      </c>
      <c r="BM54" s="227">
        <v>8.3790433525797008E-3</v>
      </c>
      <c r="BN54" s="227">
        <v>1.81859675456243E-2</v>
      </c>
      <c r="BO54" s="227">
        <v>6.3549956956813003E-3</v>
      </c>
      <c r="BP54" s="227">
        <v>0</v>
      </c>
      <c r="BQ54" s="227">
        <v>2.0588607999999999E-14</v>
      </c>
      <c r="BR54" s="227">
        <v>5.7110150768227997E-4</v>
      </c>
      <c r="BS54" s="227">
        <v>4.8473658630000002E-4</v>
      </c>
      <c r="BT54" s="227">
        <v>0.110602485059814</v>
      </c>
    </row>
    <row r="55" spans="1:72" x14ac:dyDescent="0.35">
      <c r="A55">
        <v>93</v>
      </c>
      <c r="B55" t="s">
        <v>171</v>
      </c>
      <c r="C55" t="s">
        <v>171</v>
      </c>
      <c r="D55" t="s">
        <v>189</v>
      </c>
      <c r="E55" t="s">
        <v>1340</v>
      </c>
      <c r="F55">
        <v>8.4700000000000006</v>
      </c>
      <c r="G55">
        <v>35.53</v>
      </c>
      <c r="H55">
        <v>6.6000000000000003E-2</v>
      </c>
      <c r="I55">
        <v>1.9359999999999999</v>
      </c>
      <c r="J55">
        <v>0</v>
      </c>
      <c r="K55">
        <v>0</v>
      </c>
      <c r="L55">
        <v>8.657</v>
      </c>
      <c r="M55">
        <v>0</v>
      </c>
      <c r="N55">
        <v>0.24199999999999999</v>
      </c>
      <c r="O55">
        <v>0</v>
      </c>
      <c r="P55">
        <v>0</v>
      </c>
      <c r="Q55">
        <v>0</v>
      </c>
      <c r="R55">
        <v>0</v>
      </c>
      <c r="S55">
        <v>0</v>
      </c>
      <c r="T55">
        <v>0</v>
      </c>
      <c r="U55" s="98">
        <v>1.0999999999999999E-2</v>
      </c>
      <c r="V55">
        <v>0</v>
      </c>
      <c r="W55">
        <v>0</v>
      </c>
      <c r="X55">
        <v>0</v>
      </c>
      <c r="Y55" s="98">
        <v>1.0999999999999999E-2</v>
      </c>
      <c r="Z55" s="212">
        <v>0</v>
      </c>
      <c r="AA55" s="98">
        <v>0</v>
      </c>
      <c r="AB55" s="98">
        <v>2.1999999999999999E-2</v>
      </c>
      <c r="AC55" s="212">
        <v>0</v>
      </c>
      <c r="AD55" s="98">
        <v>1.0999999999999999E-2</v>
      </c>
      <c r="AE55" s="98">
        <v>2.1999999999999999E-2</v>
      </c>
      <c r="AF55" s="98">
        <v>0</v>
      </c>
      <c r="AG55" s="98">
        <v>0</v>
      </c>
      <c r="AH55">
        <v>0</v>
      </c>
      <c r="AI55">
        <v>1.0999999999999999E-2</v>
      </c>
      <c r="AJ55">
        <v>0</v>
      </c>
      <c r="AK55">
        <v>1.0999999999999999E-2</v>
      </c>
      <c r="AL55">
        <v>16.170000000000002</v>
      </c>
      <c r="AM55">
        <v>0</v>
      </c>
      <c r="AN55">
        <v>0</v>
      </c>
      <c r="AO55">
        <v>0</v>
      </c>
      <c r="AP55">
        <v>0</v>
      </c>
      <c r="AQ55" s="98">
        <v>0.42899999999999999</v>
      </c>
      <c r="AR55">
        <v>0</v>
      </c>
      <c r="AS55" s="98">
        <v>4.4000000000000003E-3</v>
      </c>
      <c r="AT55" s="98">
        <v>0</v>
      </c>
      <c r="AU55">
        <v>0.1089</v>
      </c>
      <c r="AV55">
        <v>0.46200000000000002</v>
      </c>
      <c r="AW55" s="98">
        <v>4.4000000000000003E-3</v>
      </c>
      <c r="AX55">
        <v>1.54</v>
      </c>
      <c r="AY55">
        <v>0.38719999999999999</v>
      </c>
      <c r="AZ55">
        <v>0</v>
      </c>
      <c r="BA55">
        <v>16.170000000000002</v>
      </c>
      <c r="BB55">
        <v>2.2000000000000002</v>
      </c>
      <c r="BC55" s="98">
        <v>2.1999999999999999E-2</v>
      </c>
      <c r="BD55">
        <v>2.31</v>
      </c>
      <c r="BE55">
        <v>9.68</v>
      </c>
      <c r="BF55">
        <v>4.07</v>
      </c>
      <c r="BG55">
        <v>69.3</v>
      </c>
      <c r="BH55">
        <v>0.17599999999999999</v>
      </c>
      <c r="BI55">
        <v>2.5299999999999998</v>
      </c>
      <c r="BJ55" s="98">
        <v>0.121</v>
      </c>
      <c r="BK55">
        <v>6.82</v>
      </c>
      <c r="BL55" s="227">
        <v>0.13507488676000001</v>
      </c>
      <c r="BM55" s="227">
        <v>7.3455056707999997E-2</v>
      </c>
      <c r="BN55" s="227">
        <v>1.2476601445000001E-2</v>
      </c>
      <c r="BO55" s="227">
        <v>1.754193166E-3</v>
      </c>
      <c r="BP55" s="227">
        <v>0</v>
      </c>
      <c r="BQ55" s="227">
        <v>2.673E-14</v>
      </c>
      <c r="BR55" s="227">
        <v>2.9529782260000002E-3</v>
      </c>
      <c r="BS55" s="227">
        <v>1.4580421569999999E-3</v>
      </c>
      <c r="BT55" s="209">
        <v>0.109154835911</v>
      </c>
    </row>
    <row r="56" spans="1:72" x14ac:dyDescent="0.35">
      <c r="A56">
        <v>167</v>
      </c>
      <c r="B56" t="s">
        <v>1523</v>
      </c>
      <c r="C56" t="s">
        <v>1523</v>
      </c>
      <c r="D56" t="s">
        <v>1040</v>
      </c>
      <c r="E56" t="s">
        <v>1339</v>
      </c>
      <c r="F56">
        <v>4.92</v>
      </c>
      <c r="G56">
        <v>20.64</v>
      </c>
      <c r="H56">
        <v>0</v>
      </c>
      <c r="I56">
        <v>1.212</v>
      </c>
      <c r="J56">
        <v>0</v>
      </c>
      <c r="K56">
        <v>0</v>
      </c>
      <c r="L56">
        <v>10.715999999999999</v>
      </c>
      <c r="M56">
        <v>0</v>
      </c>
      <c r="N56">
        <v>7.1999999999999995E-2</v>
      </c>
      <c r="O56">
        <v>4.8000000000000001E-2</v>
      </c>
      <c r="P56">
        <v>4.8000000000000001E-2</v>
      </c>
      <c r="Q56">
        <v>0</v>
      </c>
      <c r="R56">
        <v>0</v>
      </c>
      <c r="S56">
        <v>0</v>
      </c>
      <c r="T56">
        <v>0</v>
      </c>
      <c r="U56">
        <v>0</v>
      </c>
      <c r="V56">
        <v>0</v>
      </c>
      <c r="W56">
        <v>0</v>
      </c>
      <c r="X56" s="212">
        <v>0</v>
      </c>
      <c r="Y56">
        <v>0</v>
      </c>
      <c r="Z56" s="212">
        <v>0</v>
      </c>
      <c r="AA56">
        <v>0</v>
      </c>
      <c r="AB56">
        <v>0</v>
      </c>
      <c r="AC56" s="212">
        <v>0</v>
      </c>
      <c r="AD56">
        <v>0</v>
      </c>
      <c r="AE56">
        <v>0</v>
      </c>
      <c r="AF56" s="212">
        <v>0</v>
      </c>
      <c r="AG56" s="212">
        <v>0</v>
      </c>
      <c r="AH56" s="212">
        <v>0</v>
      </c>
      <c r="AI56" s="212">
        <v>0</v>
      </c>
      <c r="AJ56" s="212">
        <v>0</v>
      </c>
      <c r="AK56">
        <v>0</v>
      </c>
      <c r="AL56">
        <v>0</v>
      </c>
      <c r="AM56">
        <v>0</v>
      </c>
      <c r="AN56">
        <v>0</v>
      </c>
      <c r="AO56">
        <v>0</v>
      </c>
      <c r="AP56" s="217">
        <v>0</v>
      </c>
      <c r="AQ56">
        <v>0</v>
      </c>
      <c r="AR56" s="212">
        <v>0</v>
      </c>
      <c r="AS56" s="217">
        <v>0</v>
      </c>
      <c r="AT56" s="212">
        <v>5.3999999999999999E-2</v>
      </c>
      <c r="AU56" s="217">
        <v>1.2E-2</v>
      </c>
      <c r="AV56">
        <v>0.31559999999999999</v>
      </c>
      <c r="AW56" s="217">
        <v>0</v>
      </c>
      <c r="AX56">
        <v>0.36</v>
      </c>
      <c r="AY56">
        <v>1.2E-2</v>
      </c>
      <c r="AZ56">
        <v>0</v>
      </c>
      <c r="BA56">
        <v>1.32</v>
      </c>
      <c r="BB56">
        <v>0.48</v>
      </c>
      <c r="BC56" s="212">
        <v>0</v>
      </c>
      <c r="BD56">
        <v>1.32</v>
      </c>
      <c r="BE56">
        <v>16.440000000000001</v>
      </c>
      <c r="BF56">
        <v>1.08</v>
      </c>
      <c r="BG56">
        <v>18.239999999999998</v>
      </c>
      <c r="BH56" s="212">
        <v>4.8000000000000001E-2</v>
      </c>
      <c r="BI56">
        <v>2.4</v>
      </c>
      <c r="BJ56" s="212">
        <v>0</v>
      </c>
      <c r="BK56">
        <v>0</v>
      </c>
      <c r="BL56" s="209">
        <v>6.7106640186959998E-2</v>
      </c>
      <c r="BM56" s="227">
        <v>4.6231948799999997E-3</v>
      </c>
      <c r="BN56" s="209">
        <v>5.1200700334080002E-2</v>
      </c>
      <c r="BO56" s="227">
        <v>3.7103117040000002E-3</v>
      </c>
      <c r="BP56" s="227">
        <v>0</v>
      </c>
      <c r="BQ56" s="227">
        <v>5.3040000000000002E-15</v>
      </c>
      <c r="BR56" s="209">
        <v>7.2882195288E-4</v>
      </c>
      <c r="BS56" s="227">
        <v>1.062827196E-3</v>
      </c>
      <c r="BT56" s="227">
        <v>5.6956043147999999E-2</v>
      </c>
    </row>
    <row r="57" spans="1:72" x14ac:dyDescent="0.35">
      <c r="A57">
        <v>72</v>
      </c>
      <c r="B57" t="s">
        <v>610</v>
      </c>
      <c r="C57" t="s">
        <v>610</v>
      </c>
      <c r="D57" t="s">
        <v>147</v>
      </c>
      <c r="E57" t="s">
        <v>1338</v>
      </c>
      <c r="F57">
        <v>26.111999999999998</v>
      </c>
      <c r="G57">
        <v>108.864</v>
      </c>
      <c r="H57">
        <v>1.4592000000000001</v>
      </c>
      <c r="I57">
        <v>1.3056000000000001</v>
      </c>
      <c r="J57">
        <v>1.92</v>
      </c>
      <c r="K57">
        <v>0</v>
      </c>
      <c r="L57">
        <v>14.208</v>
      </c>
      <c r="M57">
        <v>0</v>
      </c>
      <c r="N57">
        <v>0.30719999999999997</v>
      </c>
      <c r="O57">
        <v>1.92</v>
      </c>
      <c r="P57">
        <v>0</v>
      </c>
      <c r="Q57">
        <v>1.92</v>
      </c>
      <c r="R57">
        <v>0</v>
      </c>
      <c r="S57">
        <v>0</v>
      </c>
      <c r="T57">
        <v>0</v>
      </c>
      <c r="U57">
        <v>0.94079999999999997</v>
      </c>
      <c r="V57">
        <v>0.1152</v>
      </c>
      <c r="W57">
        <v>3.8399999999999997E-2</v>
      </c>
      <c r="X57">
        <v>0.15359999999999999</v>
      </c>
      <c r="Y57">
        <v>0.4224</v>
      </c>
      <c r="Z57" s="98">
        <v>0.15359999999999999</v>
      </c>
      <c r="AA57">
        <v>0</v>
      </c>
      <c r="AB57">
        <v>0.38400000000000001</v>
      </c>
      <c r="AC57">
        <v>1.9199999999999998E-2</v>
      </c>
      <c r="AD57">
        <v>0.32640000000000002</v>
      </c>
      <c r="AE57">
        <v>3.8399999999999997E-2</v>
      </c>
      <c r="AF57">
        <v>3.8399999999999997E-2</v>
      </c>
      <c r="AG57" s="98">
        <v>0</v>
      </c>
      <c r="AH57">
        <v>0</v>
      </c>
      <c r="AI57">
        <v>0</v>
      </c>
      <c r="AJ57">
        <v>0</v>
      </c>
      <c r="AK57">
        <v>0</v>
      </c>
      <c r="AL57">
        <v>5.5679999999999996</v>
      </c>
      <c r="AM57">
        <v>12.153600000000001</v>
      </c>
      <c r="AN57">
        <v>11.712</v>
      </c>
      <c r="AO57">
        <v>5.3760000000000003</v>
      </c>
      <c r="AP57">
        <v>9.5999999999999992E-3</v>
      </c>
      <c r="AQ57">
        <v>3.8399999999999997E-2</v>
      </c>
      <c r="AR57">
        <v>0</v>
      </c>
      <c r="AS57">
        <v>9.5999999999999992E-3</v>
      </c>
      <c r="AT57" s="98">
        <v>6.1440000000000002E-2</v>
      </c>
      <c r="AU57">
        <v>3.8399999999999997E-2</v>
      </c>
      <c r="AV57">
        <v>0.34367999999999999</v>
      </c>
      <c r="AW57">
        <v>9.5999999999999992E-3</v>
      </c>
      <c r="AX57">
        <v>1.536</v>
      </c>
      <c r="AY57">
        <v>3.8399999999999997E-2</v>
      </c>
      <c r="AZ57">
        <v>0</v>
      </c>
      <c r="BA57">
        <v>38.4</v>
      </c>
      <c r="BB57">
        <v>6.72</v>
      </c>
      <c r="BC57" s="212">
        <v>3.8399999999999997E-2</v>
      </c>
      <c r="BD57">
        <v>49.92</v>
      </c>
      <c r="BE57">
        <v>58.56</v>
      </c>
      <c r="BF57">
        <v>4.6079999999999997</v>
      </c>
      <c r="BG57">
        <v>20.352</v>
      </c>
      <c r="BH57" s="98">
        <v>5.7599999999999998E-2</v>
      </c>
      <c r="BI57">
        <v>0.57599999999999996</v>
      </c>
      <c r="BJ57">
        <v>0.15359999999999999</v>
      </c>
      <c r="BK57">
        <v>0</v>
      </c>
      <c r="BL57" s="209">
        <v>5.7200884185600001E-2</v>
      </c>
      <c r="BM57" s="227">
        <v>2.8601424000000001E-3</v>
      </c>
      <c r="BN57" s="209">
        <v>1.00073022144E-2</v>
      </c>
      <c r="BO57" s="227">
        <v>1.5414725952000001E-3</v>
      </c>
      <c r="BP57" s="209">
        <v>5.8882138751999999E-3</v>
      </c>
      <c r="BQ57" s="227">
        <v>6.1823999999999996E-15</v>
      </c>
      <c r="BR57" s="209">
        <v>1.3917832319999999E-4</v>
      </c>
      <c r="BS57" s="227">
        <v>1.7091120191999999E-3</v>
      </c>
      <c r="BT57" s="209">
        <v>0.1005303051456</v>
      </c>
    </row>
    <row r="58" spans="1:72" x14ac:dyDescent="0.35">
      <c r="A58">
        <v>72</v>
      </c>
      <c r="B58" t="s">
        <v>610</v>
      </c>
      <c r="C58" t="s">
        <v>610</v>
      </c>
      <c r="D58" t="s">
        <v>147</v>
      </c>
      <c r="E58" t="s">
        <v>1340</v>
      </c>
      <c r="F58">
        <v>26.111999999999998</v>
      </c>
      <c r="G58">
        <v>108.864</v>
      </c>
      <c r="H58">
        <v>1.4592000000000001</v>
      </c>
      <c r="I58">
        <v>1.3056000000000001</v>
      </c>
      <c r="J58">
        <v>1.92</v>
      </c>
      <c r="K58">
        <v>0</v>
      </c>
      <c r="L58">
        <v>14.208</v>
      </c>
      <c r="M58">
        <v>0</v>
      </c>
      <c r="N58">
        <v>0.30719999999999997</v>
      </c>
      <c r="O58">
        <v>1.92</v>
      </c>
      <c r="P58">
        <v>0</v>
      </c>
      <c r="Q58">
        <v>1.92</v>
      </c>
      <c r="R58">
        <v>0</v>
      </c>
      <c r="S58">
        <v>0</v>
      </c>
      <c r="T58">
        <v>0</v>
      </c>
      <c r="U58">
        <v>0.94079999999999997</v>
      </c>
      <c r="V58">
        <v>0.1152</v>
      </c>
      <c r="W58">
        <v>3.8399999999999997E-2</v>
      </c>
      <c r="X58">
        <v>0.15359999999999999</v>
      </c>
      <c r="Y58">
        <v>0.4224</v>
      </c>
      <c r="Z58">
        <v>0.15359999999999999</v>
      </c>
      <c r="AA58">
        <v>0</v>
      </c>
      <c r="AB58">
        <v>0.38400000000000001</v>
      </c>
      <c r="AC58">
        <v>1.9199999999999998E-2</v>
      </c>
      <c r="AD58">
        <v>0.32640000000000002</v>
      </c>
      <c r="AE58">
        <v>3.8399999999999997E-2</v>
      </c>
      <c r="AF58">
        <v>3.8399999999999997E-2</v>
      </c>
      <c r="AG58">
        <v>0</v>
      </c>
      <c r="AH58">
        <v>0</v>
      </c>
      <c r="AI58">
        <v>0</v>
      </c>
      <c r="AJ58" s="212">
        <v>0</v>
      </c>
      <c r="AK58">
        <v>0</v>
      </c>
      <c r="AL58">
        <v>5.5679999999999996</v>
      </c>
      <c r="AM58">
        <v>12.153600000000001</v>
      </c>
      <c r="AN58">
        <v>11.712</v>
      </c>
      <c r="AO58">
        <v>5.3760000000000003</v>
      </c>
      <c r="AP58">
        <v>9.5999999999999992E-3</v>
      </c>
      <c r="AQ58">
        <v>3.8399999999999997E-2</v>
      </c>
      <c r="AR58">
        <v>0</v>
      </c>
      <c r="AS58" s="98">
        <v>9.5999999999999992E-3</v>
      </c>
      <c r="AT58" s="98">
        <v>6.1440000000000002E-2</v>
      </c>
      <c r="AU58">
        <v>3.8399999999999997E-2</v>
      </c>
      <c r="AV58">
        <v>0.34367999999999999</v>
      </c>
      <c r="AW58">
        <v>9.5999999999999992E-3</v>
      </c>
      <c r="AX58">
        <v>1.536</v>
      </c>
      <c r="AY58">
        <v>3.8399999999999997E-2</v>
      </c>
      <c r="AZ58">
        <v>0</v>
      </c>
      <c r="BA58">
        <v>38.4</v>
      </c>
      <c r="BB58">
        <v>6.72</v>
      </c>
      <c r="BC58" s="212">
        <v>3.8399999999999997E-2</v>
      </c>
      <c r="BD58">
        <v>49.92</v>
      </c>
      <c r="BE58">
        <v>58.56</v>
      </c>
      <c r="BF58">
        <v>4.6079999999999997</v>
      </c>
      <c r="BG58">
        <v>20.352</v>
      </c>
      <c r="BH58">
        <v>5.7599999999999998E-2</v>
      </c>
      <c r="BI58">
        <v>0.57599999999999996</v>
      </c>
      <c r="BJ58">
        <v>0.15359999999999999</v>
      </c>
      <c r="BK58">
        <v>0</v>
      </c>
      <c r="BL58" s="209">
        <v>5.7200884185600001E-2</v>
      </c>
      <c r="BM58" s="227">
        <v>2.8601424000000001E-3</v>
      </c>
      <c r="BN58" s="227">
        <v>1.00073022144E-2</v>
      </c>
      <c r="BO58" s="227">
        <v>1.5414725952000001E-3</v>
      </c>
      <c r="BP58" s="227">
        <v>5.8882138751999999E-3</v>
      </c>
      <c r="BQ58" s="227">
        <v>6.1823999999999996E-15</v>
      </c>
      <c r="BR58" s="209">
        <v>1.3917832319999999E-4</v>
      </c>
      <c r="BS58" s="227">
        <v>1.7091120191999999E-3</v>
      </c>
      <c r="BT58" s="209">
        <v>0.1005303051456</v>
      </c>
    </row>
    <row r="59" spans="1:72" x14ac:dyDescent="0.35">
      <c r="A59">
        <v>79</v>
      </c>
      <c r="B59" t="s">
        <v>153</v>
      </c>
      <c r="C59" t="s">
        <v>153</v>
      </c>
      <c r="D59" t="s">
        <v>161</v>
      </c>
      <c r="E59" t="s">
        <v>1340</v>
      </c>
      <c r="F59">
        <v>9.3702000014400006</v>
      </c>
      <c r="G59">
        <v>39.210000001799997</v>
      </c>
      <c r="H59">
        <v>0.52564800000360001</v>
      </c>
      <c r="I59">
        <v>1.1624760001679999</v>
      </c>
      <c r="J59">
        <v>0</v>
      </c>
      <c r="K59">
        <v>0</v>
      </c>
      <c r="L59">
        <v>4.3056840000539998</v>
      </c>
      <c r="M59">
        <v>0</v>
      </c>
      <c r="N59">
        <v>6.6192000016800007E-2</v>
      </c>
      <c r="O59">
        <v>0</v>
      </c>
      <c r="P59">
        <v>0</v>
      </c>
      <c r="Q59">
        <v>0</v>
      </c>
      <c r="R59">
        <v>0</v>
      </c>
      <c r="S59">
        <v>0</v>
      </c>
      <c r="T59">
        <v>0</v>
      </c>
      <c r="U59">
        <v>0.22456199997840001</v>
      </c>
      <c r="V59">
        <v>4.1399998980000001E-4</v>
      </c>
      <c r="W59">
        <v>4.1399998980000001E-4</v>
      </c>
      <c r="X59">
        <v>9.3299999975999994E-3</v>
      </c>
      <c r="Y59">
        <v>0.13374600000180001</v>
      </c>
      <c r="Z59">
        <v>7.7921999990400004E-2</v>
      </c>
      <c r="AA59">
        <v>1.3079999748000001E-3</v>
      </c>
      <c r="AB59">
        <v>0.2172180000276</v>
      </c>
      <c r="AC59">
        <v>1.7555999982000001E-2</v>
      </c>
      <c r="AD59">
        <v>0.19210800000600001</v>
      </c>
      <c r="AE59">
        <v>5.7491999982600003E-2</v>
      </c>
      <c r="AF59">
        <v>4.4748000025199998E-2</v>
      </c>
      <c r="AG59">
        <v>2.4960000113999998E-3</v>
      </c>
      <c r="AH59">
        <v>1.4879999730000001E-3</v>
      </c>
      <c r="AI59">
        <v>4.1399998980000001E-4</v>
      </c>
      <c r="AJ59">
        <v>1.3739999802E-3</v>
      </c>
      <c r="AK59">
        <v>2.1059999849999999E-3</v>
      </c>
      <c r="AL59">
        <v>3.4542000000000002</v>
      </c>
      <c r="AM59">
        <v>0.5454</v>
      </c>
      <c r="AN59">
        <v>0.5454</v>
      </c>
      <c r="AO59">
        <v>0</v>
      </c>
      <c r="AP59">
        <v>1.5589972604399999E-2</v>
      </c>
      <c r="AQ59">
        <v>3.18717260238E-2</v>
      </c>
      <c r="AR59">
        <v>0.39714784312259999</v>
      </c>
      <c r="AS59">
        <v>4.7874E-2</v>
      </c>
      <c r="AT59">
        <v>1.6703999978400001E-2</v>
      </c>
      <c r="AU59">
        <v>0.40859400002879998</v>
      </c>
      <c r="AV59">
        <v>0.621659999904</v>
      </c>
      <c r="AW59">
        <v>2.94479999964E-2</v>
      </c>
      <c r="AX59">
        <v>0.22158000002639999</v>
      </c>
      <c r="AY59">
        <v>4.0674000011400001E-2</v>
      </c>
      <c r="AZ59">
        <v>0</v>
      </c>
      <c r="BA59">
        <v>10.569304109340001</v>
      </c>
      <c r="BB59">
        <v>0.1523505263328</v>
      </c>
      <c r="BC59">
        <v>0.13479487674000001</v>
      </c>
      <c r="BD59">
        <v>0.36050082188819998</v>
      </c>
      <c r="BE59">
        <v>18.38642739762</v>
      </c>
      <c r="BF59">
        <v>1.28090136978</v>
      </c>
      <c r="BG59">
        <v>7.7983068489000003</v>
      </c>
      <c r="BH59">
        <v>1.9571863042199999E-2</v>
      </c>
      <c r="BI59">
        <v>0.40875668491020001</v>
      </c>
      <c r="BJ59">
        <v>0.28796621916479997</v>
      </c>
      <c r="BK59">
        <v>1.0409999998920001</v>
      </c>
      <c r="BL59" s="209">
        <v>2.8787880063480001E-2</v>
      </c>
      <c r="BM59" s="227">
        <v>3.65128782864E-3</v>
      </c>
      <c r="BN59" s="209">
        <v>7.6518351096599999E-3</v>
      </c>
      <c r="BO59" s="227">
        <v>1.3325513376E-3</v>
      </c>
      <c r="BP59" s="227">
        <v>0</v>
      </c>
      <c r="BQ59" s="227">
        <v>5.4237000000000002E-15</v>
      </c>
      <c r="BR59" s="227">
        <v>4.7336908260000001E-5</v>
      </c>
      <c r="BS59" s="209">
        <v>1.01293231482E-3</v>
      </c>
      <c r="BT59" s="227">
        <v>9.7064325081599998E-2</v>
      </c>
    </row>
    <row r="60" spans="1:72" x14ac:dyDescent="0.35">
      <c r="A60">
        <v>63</v>
      </c>
      <c r="B60" t="s">
        <v>610</v>
      </c>
      <c r="C60" t="s">
        <v>610</v>
      </c>
      <c r="D60" t="s">
        <v>622</v>
      </c>
      <c r="E60" t="s">
        <v>1337</v>
      </c>
      <c r="F60">
        <v>27.36</v>
      </c>
      <c r="G60">
        <v>114.456</v>
      </c>
      <c r="H60">
        <v>1.3680000000000001</v>
      </c>
      <c r="I60">
        <v>1.5960000000000001</v>
      </c>
      <c r="J60">
        <v>2.1432000000000002</v>
      </c>
      <c r="K60">
        <v>0</v>
      </c>
      <c r="L60">
        <v>40.128</v>
      </c>
      <c r="M60">
        <v>0</v>
      </c>
      <c r="N60">
        <v>0.36480000000000001</v>
      </c>
      <c r="O60">
        <v>2.1888000000000001</v>
      </c>
      <c r="P60">
        <v>0</v>
      </c>
      <c r="Q60">
        <v>2.1888000000000001</v>
      </c>
      <c r="R60">
        <v>0</v>
      </c>
      <c r="S60">
        <v>0</v>
      </c>
      <c r="T60">
        <v>0</v>
      </c>
      <c r="U60">
        <v>0.86639999999999995</v>
      </c>
      <c r="V60">
        <v>9.1200000000000003E-2</v>
      </c>
      <c r="W60">
        <v>4.5600000000000002E-2</v>
      </c>
      <c r="X60">
        <v>0.1368</v>
      </c>
      <c r="Y60">
        <v>0.41039999999999999</v>
      </c>
      <c r="Z60">
        <v>0.1368</v>
      </c>
      <c r="AA60">
        <v>0</v>
      </c>
      <c r="AB60">
        <v>0.36480000000000001</v>
      </c>
      <c r="AC60">
        <v>4.5600000000000002E-2</v>
      </c>
      <c r="AD60">
        <v>0.27360000000000001</v>
      </c>
      <c r="AE60">
        <v>4.5600000000000002E-2</v>
      </c>
      <c r="AF60">
        <v>0</v>
      </c>
      <c r="AG60">
        <v>0</v>
      </c>
      <c r="AH60">
        <v>0</v>
      </c>
      <c r="AI60">
        <v>0</v>
      </c>
      <c r="AJ60">
        <v>0</v>
      </c>
      <c r="AK60">
        <v>0</v>
      </c>
      <c r="AL60">
        <v>4.6967999999999996</v>
      </c>
      <c r="AM60">
        <v>12.6312</v>
      </c>
      <c r="AN60">
        <v>11.764799999999999</v>
      </c>
      <c r="AO60">
        <v>10.032</v>
      </c>
      <c r="AP60">
        <v>0.45600000000000002</v>
      </c>
      <c r="AQ60">
        <v>4.5600000000000002E-2</v>
      </c>
      <c r="AR60">
        <v>0.41039999999999999</v>
      </c>
      <c r="AS60">
        <v>2.2800000000000001E-2</v>
      </c>
      <c r="AT60">
        <v>6.3839999999999994E-2</v>
      </c>
      <c r="AU60">
        <v>3.1919999999999997E-2</v>
      </c>
      <c r="AV60">
        <v>0.41039999999999999</v>
      </c>
      <c r="AW60">
        <v>1.8239999999999999E-2</v>
      </c>
      <c r="AX60">
        <v>6.5208000000000004</v>
      </c>
      <c r="AY60">
        <v>0.26447999999999999</v>
      </c>
      <c r="AZ60">
        <v>0.27360000000000001</v>
      </c>
      <c r="BA60">
        <v>46.512</v>
      </c>
      <c r="BB60">
        <v>5.3807999999999998</v>
      </c>
      <c r="BC60">
        <v>0</v>
      </c>
      <c r="BD60">
        <v>54.72</v>
      </c>
      <c r="BE60">
        <v>73.415999999999997</v>
      </c>
      <c r="BF60">
        <v>5.016</v>
      </c>
      <c r="BG60">
        <v>17.783999999999999</v>
      </c>
      <c r="BH60">
        <v>4.5600000000000002E-2</v>
      </c>
      <c r="BI60">
        <v>0.72960000000000003</v>
      </c>
      <c r="BJ60">
        <v>0.18240000000000001</v>
      </c>
      <c r="BK60">
        <v>0</v>
      </c>
      <c r="BL60" s="209">
        <v>5.1416964683999998E-2</v>
      </c>
      <c r="BM60" s="227">
        <v>2.71713528E-3</v>
      </c>
      <c r="BN60" s="209">
        <v>9.5069371128000003E-3</v>
      </c>
      <c r="BO60" s="227">
        <v>1.4643989472000001E-3</v>
      </c>
      <c r="BP60" s="227">
        <v>0</v>
      </c>
      <c r="BQ60" s="227">
        <v>5.8824000000000003E-15</v>
      </c>
      <c r="BR60" s="209">
        <v>3.3054851759999998E-4</v>
      </c>
      <c r="BS60" s="209">
        <v>4.0952551967999998E-3</v>
      </c>
      <c r="BT60" s="227">
        <v>9.5503789879199996E-2</v>
      </c>
    </row>
    <row r="61" spans="1:72" x14ac:dyDescent="0.35">
      <c r="A61">
        <v>1</v>
      </c>
      <c r="B61" t="s">
        <v>386</v>
      </c>
      <c r="C61" t="s">
        <v>386</v>
      </c>
      <c r="D61" t="s">
        <v>51</v>
      </c>
      <c r="E61" t="s">
        <v>1340</v>
      </c>
      <c r="F61">
        <v>114.752</v>
      </c>
      <c r="G61">
        <v>480.19799999999998</v>
      </c>
      <c r="H61">
        <v>0.61939999999999995</v>
      </c>
      <c r="I61">
        <v>2.7709999999999999</v>
      </c>
      <c r="J61">
        <v>23.602399999999999</v>
      </c>
      <c r="K61">
        <v>1.1736</v>
      </c>
      <c r="L61">
        <v>4.3032000000000004</v>
      </c>
      <c r="M61">
        <v>0</v>
      </c>
      <c r="N61">
        <v>0.16300000000000001</v>
      </c>
      <c r="O61">
        <v>0.52159999999999995</v>
      </c>
      <c r="P61">
        <v>3.2599999999999997E-2</v>
      </c>
      <c r="Q61">
        <v>0.48899999999999999</v>
      </c>
      <c r="R61">
        <v>0</v>
      </c>
      <c r="S61">
        <v>0</v>
      </c>
      <c r="T61">
        <v>0</v>
      </c>
      <c r="U61">
        <v>9.7799999999999998E-2</v>
      </c>
      <c r="V61">
        <v>0</v>
      </c>
      <c r="W61">
        <v>0</v>
      </c>
      <c r="X61">
        <v>0</v>
      </c>
      <c r="Y61">
        <v>6.5199999999999994E-2</v>
      </c>
      <c r="Z61">
        <v>0</v>
      </c>
      <c r="AA61">
        <v>0</v>
      </c>
      <c r="AB61">
        <v>6.5199999999999994E-2</v>
      </c>
      <c r="AC61">
        <v>0</v>
      </c>
      <c r="AD61">
        <v>3.2599999999999997E-2</v>
      </c>
      <c r="AE61">
        <v>0.26079999999999998</v>
      </c>
      <c r="AF61">
        <v>0.26079999999999998</v>
      </c>
      <c r="AG61">
        <v>0</v>
      </c>
      <c r="AH61">
        <v>0</v>
      </c>
      <c r="AI61">
        <v>0</v>
      </c>
      <c r="AJ61">
        <v>0</v>
      </c>
      <c r="AK61">
        <v>0</v>
      </c>
      <c r="AL61">
        <v>0</v>
      </c>
      <c r="AM61">
        <v>0.26079999999999998</v>
      </c>
      <c r="AN61">
        <v>0</v>
      </c>
      <c r="AO61">
        <v>2.6080000000000001</v>
      </c>
      <c r="AP61">
        <v>0</v>
      </c>
      <c r="AQ61">
        <v>0.13039999999999999</v>
      </c>
      <c r="AR61">
        <v>0.26079999999999998</v>
      </c>
      <c r="AS61">
        <v>5.8680000000000003E-2</v>
      </c>
      <c r="AT61">
        <v>9.7800000000000005E-3</v>
      </c>
      <c r="AU61">
        <v>0.28036</v>
      </c>
      <c r="AV61">
        <v>0.74980000000000002</v>
      </c>
      <c r="AW61">
        <v>3.5860000000000003E-2</v>
      </c>
      <c r="AX61">
        <v>7.4328000000000003</v>
      </c>
      <c r="AY61">
        <v>0</v>
      </c>
      <c r="AZ61">
        <v>0.74980000000000002</v>
      </c>
      <c r="BA61">
        <v>36.186</v>
      </c>
      <c r="BB61">
        <v>0.65200000000000002</v>
      </c>
      <c r="BC61">
        <v>0.22819999999999999</v>
      </c>
      <c r="BD61">
        <v>6.52</v>
      </c>
      <c r="BE61">
        <v>54.116</v>
      </c>
      <c r="BF61">
        <v>6.8460000000000001</v>
      </c>
      <c r="BG61">
        <v>0.32600000000000001</v>
      </c>
      <c r="BH61">
        <v>0</v>
      </c>
      <c r="BI61">
        <v>3.2926000000000002</v>
      </c>
      <c r="BJ61">
        <v>0.1956</v>
      </c>
      <c r="BK61">
        <v>0</v>
      </c>
      <c r="BL61" s="209">
        <v>3.2642424800224001E-2</v>
      </c>
      <c r="BM61" s="227">
        <v>7.2154179663959997E-3</v>
      </c>
      <c r="BN61" s="227">
        <v>3.9701268001679996E-3</v>
      </c>
      <c r="BO61" s="227">
        <v>1.821051322E-3</v>
      </c>
      <c r="BP61" s="227">
        <v>5.1722706534000004E-3</v>
      </c>
      <c r="BQ61" s="227">
        <v>2.3287484000000001E-15</v>
      </c>
      <c r="BR61" s="227">
        <v>5.6359781129200004E-4</v>
      </c>
      <c r="BS61" s="227">
        <v>1.4495006133999999E-3</v>
      </c>
      <c r="BT61" s="227">
        <v>9.2990139309251998E-2</v>
      </c>
    </row>
    <row r="62" spans="1:72" x14ac:dyDescent="0.35">
      <c r="A62">
        <v>130</v>
      </c>
      <c r="B62" t="s">
        <v>248</v>
      </c>
      <c r="C62" t="s">
        <v>248</v>
      </c>
      <c r="D62" t="s">
        <v>251</v>
      </c>
      <c r="E62" t="s">
        <v>1337</v>
      </c>
      <c r="F62">
        <v>299.7</v>
      </c>
      <c r="G62">
        <v>1252.82</v>
      </c>
      <c r="H62" s="212">
        <v>0</v>
      </c>
      <c r="I62">
        <v>0</v>
      </c>
      <c r="J62">
        <v>73.703999999999994</v>
      </c>
      <c r="K62">
        <v>0</v>
      </c>
      <c r="L62">
        <v>0.29599999999999999</v>
      </c>
      <c r="M62">
        <v>0</v>
      </c>
      <c r="N62" s="212">
        <v>0</v>
      </c>
      <c r="O62" s="212">
        <v>74</v>
      </c>
      <c r="P62">
        <v>0</v>
      </c>
      <c r="Q62">
        <v>74</v>
      </c>
      <c r="R62">
        <v>74</v>
      </c>
      <c r="S62">
        <v>74</v>
      </c>
      <c r="T62">
        <v>0</v>
      </c>
      <c r="U62" s="212">
        <v>0</v>
      </c>
      <c r="V62">
        <v>0</v>
      </c>
      <c r="W62">
        <v>0</v>
      </c>
      <c r="X62">
        <v>0</v>
      </c>
      <c r="Y62" s="212">
        <v>0</v>
      </c>
      <c r="Z62" s="98">
        <v>0</v>
      </c>
      <c r="AA62">
        <v>0</v>
      </c>
      <c r="AB62">
        <v>0</v>
      </c>
      <c r="AC62">
        <v>0</v>
      </c>
      <c r="AD62">
        <v>0</v>
      </c>
      <c r="AE62" s="212">
        <v>0</v>
      </c>
      <c r="AF62">
        <v>0</v>
      </c>
      <c r="AG62">
        <v>0</v>
      </c>
      <c r="AH62">
        <v>0</v>
      </c>
      <c r="AI62">
        <v>0</v>
      </c>
      <c r="AJ62">
        <v>0</v>
      </c>
      <c r="AK62">
        <v>0</v>
      </c>
      <c r="AL62">
        <v>0</v>
      </c>
      <c r="AM62">
        <v>0</v>
      </c>
      <c r="AN62">
        <v>0</v>
      </c>
      <c r="AO62">
        <v>0</v>
      </c>
      <c r="AP62">
        <v>0</v>
      </c>
      <c r="AQ62" s="98">
        <v>0</v>
      </c>
      <c r="AR62">
        <v>0</v>
      </c>
      <c r="AS62" s="98">
        <v>0</v>
      </c>
      <c r="AT62" s="212">
        <v>0</v>
      </c>
      <c r="AU62">
        <v>0</v>
      </c>
      <c r="AV62">
        <v>0</v>
      </c>
      <c r="AW62">
        <v>0</v>
      </c>
      <c r="AX62">
        <v>0</v>
      </c>
      <c r="AY62">
        <v>0</v>
      </c>
      <c r="AZ62">
        <v>0</v>
      </c>
      <c r="BA62">
        <v>0</v>
      </c>
      <c r="BB62">
        <v>0</v>
      </c>
      <c r="BC62" s="212">
        <v>0</v>
      </c>
      <c r="BD62">
        <v>0.74</v>
      </c>
      <c r="BE62">
        <v>1.48</v>
      </c>
      <c r="BF62">
        <v>0</v>
      </c>
      <c r="BG62">
        <v>0.74</v>
      </c>
      <c r="BH62">
        <v>0</v>
      </c>
      <c r="BI62">
        <v>0</v>
      </c>
      <c r="BJ62" s="212">
        <v>0</v>
      </c>
      <c r="BK62">
        <v>0</v>
      </c>
      <c r="BL62" s="209">
        <v>6.9971774101120002E-2</v>
      </c>
      <c r="BM62" s="227">
        <v>5.3042040124000002E-3</v>
      </c>
      <c r="BN62" s="227">
        <v>1.5714349911120001E-2</v>
      </c>
      <c r="BO62" s="227">
        <v>1.7029360704000001E-2</v>
      </c>
      <c r="BP62" s="209">
        <v>4.9215831199999997E-3</v>
      </c>
      <c r="BQ62" s="227">
        <v>3.9637359999999998E-14</v>
      </c>
      <c r="BR62" s="227">
        <v>1.1879936861680001E-2</v>
      </c>
      <c r="BS62" s="227">
        <v>2.5445642960000001E-3</v>
      </c>
      <c r="BT62" s="227">
        <v>9.2011479027759996E-2</v>
      </c>
    </row>
    <row r="63" spans="1:72" x14ac:dyDescent="0.35">
      <c r="A63">
        <v>62</v>
      </c>
      <c r="B63" t="s">
        <v>610</v>
      </c>
      <c r="C63" t="s">
        <v>610</v>
      </c>
      <c r="D63" t="s">
        <v>618</v>
      </c>
      <c r="E63" t="s">
        <v>1338</v>
      </c>
      <c r="F63">
        <v>25.286000000000001</v>
      </c>
      <c r="G63">
        <v>106.524</v>
      </c>
      <c r="H63">
        <v>0.80700000000000005</v>
      </c>
      <c r="I63">
        <v>1.9368000000000001</v>
      </c>
      <c r="J63" s="98">
        <v>2.5823999999999998</v>
      </c>
      <c r="K63">
        <v>0</v>
      </c>
      <c r="L63">
        <v>48.097200000000001</v>
      </c>
      <c r="M63">
        <v>0</v>
      </c>
      <c r="N63">
        <v>0.4304</v>
      </c>
      <c r="O63">
        <v>2.6362000000000001</v>
      </c>
      <c r="P63">
        <v>0</v>
      </c>
      <c r="Q63">
        <v>2.6362000000000001</v>
      </c>
      <c r="R63">
        <v>0</v>
      </c>
      <c r="S63">
        <v>0</v>
      </c>
      <c r="T63">
        <v>0</v>
      </c>
      <c r="U63">
        <v>0.53800000000000003</v>
      </c>
      <c r="V63">
        <v>5.3800000000000001E-2</v>
      </c>
      <c r="W63">
        <v>0</v>
      </c>
      <c r="X63" s="98">
        <v>0.1076</v>
      </c>
      <c r="Y63">
        <v>0.26900000000000002</v>
      </c>
      <c r="Z63" s="98">
        <v>0.1076</v>
      </c>
      <c r="AA63">
        <v>0</v>
      </c>
      <c r="AB63">
        <v>0.2152</v>
      </c>
      <c r="AC63" s="98">
        <v>0</v>
      </c>
      <c r="AD63">
        <v>0.16139999999999999</v>
      </c>
      <c r="AE63">
        <v>0</v>
      </c>
      <c r="AF63">
        <v>0</v>
      </c>
      <c r="AG63">
        <v>0</v>
      </c>
      <c r="AH63" s="98">
        <v>0</v>
      </c>
      <c r="AI63" s="98">
        <v>0</v>
      </c>
      <c r="AJ63" s="98">
        <v>0</v>
      </c>
      <c r="AK63">
        <v>0</v>
      </c>
      <c r="AL63">
        <v>3.2818000000000001</v>
      </c>
      <c r="AM63">
        <v>7.4244000000000003</v>
      </c>
      <c r="AN63">
        <v>6.9401999999999999</v>
      </c>
      <c r="AO63">
        <v>5.9180000000000001</v>
      </c>
      <c r="AP63">
        <v>0.53800000000000003</v>
      </c>
      <c r="AQ63">
        <v>0</v>
      </c>
      <c r="AR63">
        <v>0.2152</v>
      </c>
      <c r="AS63">
        <v>2.69E-2</v>
      </c>
      <c r="AT63">
        <v>8.0699999999999994E-2</v>
      </c>
      <c r="AU63">
        <v>3.7659999999999999E-2</v>
      </c>
      <c r="AV63">
        <v>0.48420000000000002</v>
      </c>
      <c r="AW63">
        <v>2.1520000000000001E-2</v>
      </c>
      <c r="AX63">
        <v>7.8548</v>
      </c>
      <c r="AY63">
        <v>0.31741999999999998</v>
      </c>
      <c r="AZ63">
        <v>0.32279999999999998</v>
      </c>
      <c r="BA63">
        <v>55.951999999999998</v>
      </c>
      <c r="BB63">
        <v>6.4560000000000004</v>
      </c>
      <c r="BC63" s="98">
        <v>0</v>
      </c>
      <c r="BD63">
        <v>65.635999999999996</v>
      </c>
      <c r="BE63">
        <v>87.694000000000003</v>
      </c>
      <c r="BF63">
        <v>5.9180000000000001</v>
      </c>
      <c r="BG63">
        <v>21.52</v>
      </c>
      <c r="BH63" s="98">
        <v>5.3800000000000001E-2</v>
      </c>
      <c r="BI63">
        <v>0.86080000000000001</v>
      </c>
      <c r="BJ63" s="98">
        <v>0.2152</v>
      </c>
      <c r="BK63">
        <v>0</v>
      </c>
      <c r="BL63" s="209">
        <v>5.0208547159799999E-2</v>
      </c>
      <c r="BM63" s="227">
        <v>2.5976135101999998E-3</v>
      </c>
      <c r="BN63" s="209">
        <v>9.0887444797999994E-3</v>
      </c>
      <c r="BO63" s="227">
        <v>1.3999827392E-3</v>
      </c>
      <c r="BP63" s="209">
        <v>1.3674986220000001E-4</v>
      </c>
      <c r="BQ63" s="227">
        <v>5.5951999999999999E-15</v>
      </c>
      <c r="BR63" s="227">
        <v>3.1600828799999999E-4</v>
      </c>
      <c r="BS63" s="227">
        <v>4.8316826663999998E-3</v>
      </c>
      <c r="BT63" s="227">
        <v>9.1302754113200005E-2</v>
      </c>
    </row>
    <row r="64" spans="1:72" x14ac:dyDescent="0.35">
      <c r="A64">
        <v>62</v>
      </c>
      <c r="B64" t="s">
        <v>610</v>
      </c>
      <c r="C64" t="s">
        <v>610</v>
      </c>
      <c r="D64" t="s">
        <v>618</v>
      </c>
      <c r="E64" t="s">
        <v>1340</v>
      </c>
      <c r="F64">
        <v>25.286000000000001</v>
      </c>
      <c r="G64">
        <v>106.524</v>
      </c>
      <c r="H64">
        <v>0.80700000000000005</v>
      </c>
      <c r="I64">
        <v>1.9368000000000001</v>
      </c>
      <c r="J64">
        <v>2.5823999999999998</v>
      </c>
      <c r="K64">
        <v>0</v>
      </c>
      <c r="L64">
        <v>48.097200000000001</v>
      </c>
      <c r="M64">
        <v>0</v>
      </c>
      <c r="N64" s="212">
        <v>0.4304</v>
      </c>
      <c r="O64">
        <v>2.6362000000000001</v>
      </c>
      <c r="P64">
        <v>0</v>
      </c>
      <c r="Q64">
        <v>2.6362000000000001</v>
      </c>
      <c r="R64">
        <v>0</v>
      </c>
      <c r="S64">
        <v>0</v>
      </c>
      <c r="T64">
        <v>0</v>
      </c>
      <c r="U64">
        <v>0.53800000000000003</v>
      </c>
      <c r="V64">
        <v>5.3800000000000001E-2</v>
      </c>
      <c r="W64">
        <v>0</v>
      </c>
      <c r="X64">
        <v>0.1076</v>
      </c>
      <c r="Y64">
        <v>0.26900000000000002</v>
      </c>
      <c r="Z64">
        <v>0.1076</v>
      </c>
      <c r="AA64">
        <v>0</v>
      </c>
      <c r="AB64">
        <v>0.2152</v>
      </c>
      <c r="AC64">
        <v>0</v>
      </c>
      <c r="AD64">
        <v>0.16139999999999999</v>
      </c>
      <c r="AE64">
        <v>0</v>
      </c>
      <c r="AF64">
        <v>0</v>
      </c>
      <c r="AG64">
        <v>0</v>
      </c>
      <c r="AH64">
        <v>0</v>
      </c>
      <c r="AI64">
        <v>0</v>
      </c>
      <c r="AJ64">
        <v>0</v>
      </c>
      <c r="AK64">
        <v>0</v>
      </c>
      <c r="AL64">
        <v>3.2818000000000001</v>
      </c>
      <c r="AM64">
        <v>7.4244000000000003</v>
      </c>
      <c r="AN64">
        <v>6.9401999999999999</v>
      </c>
      <c r="AO64">
        <v>5.9180000000000001</v>
      </c>
      <c r="AP64">
        <v>0.53800000000000003</v>
      </c>
      <c r="AQ64">
        <v>0</v>
      </c>
      <c r="AR64">
        <v>0.2152</v>
      </c>
      <c r="AS64">
        <v>2.69E-2</v>
      </c>
      <c r="AT64">
        <v>8.0699999999999994E-2</v>
      </c>
      <c r="AU64">
        <v>3.7659999999999999E-2</v>
      </c>
      <c r="AV64" s="212">
        <v>0.48420000000000002</v>
      </c>
      <c r="AW64">
        <v>2.1520000000000001E-2</v>
      </c>
      <c r="AX64">
        <v>7.8548</v>
      </c>
      <c r="AY64">
        <v>0.31741999999999998</v>
      </c>
      <c r="AZ64">
        <v>0.32279999999999998</v>
      </c>
      <c r="BA64">
        <v>55.951999999999998</v>
      </c>
      <c r="BB64">
        <v>6.4560000000000004</v>
      </c>
      <c r="BC64" s="212">
        <v>0</v>
      </c>
      <c r="BD64">
        <v>65.635999999999996</v>
      </c>
      <c r="BE64">
        <v>87.694000000000003</v>
      </c>
      <c r="BF64">
        <v>5.9180000000000001</v>
      </c>
      <c r="BG64">
        <v>21.52</v>
      </c>
      <c r="BH64">
        <v>5.3800000000000001E-2</v>
      </c>
      <c r="BI64">
        <v>0.86080000000000001</v>
      </c>
      <c r="BJ64">
        <v>0.2152</v>
      </c>
      <c r="BK64">
        <v>0</v>
      </c>
      <c r="BL64" s="209">
        <v>5.0208547159799999E-2</v>
      </c>
      <c r="BM64" s="227">
        <v>2.5976135101999998E-3</v>
      </c>
      <c r="BN64" s="209">
        <v>9.0887444797999994E-3</v>
      </c>
      <c r="BO64" s="227">
        <v>1.3999827392E-3</v>
      </c>
      <c r="BP64" s="227">
        <v>1.3674986220000001E-4</v>
      </c>
      <c r="BQ64" s="227">
        <v>5.5951999999999999E-15</v>
      </c>
      <c r="BR64" s="209">
        <v>3.1600828799999999E-4</v>
      </c>
      <c r="BS64" s="209">
        <v>4.8316826663999998E-3</v>
      </c>
      <c r="BT64" s="227">
        <v>9.1302754113200005E-2</v>
      </c>
    </row>
    <row r="65" spans="1:72" x14ac:dyDescent="0.35">
      <c r="A65">
        <v>98</v>
      </c>
      <c r="B65" t="s">
        <v>195</v>
      </c>
      <c r="C65" t="s">
        <v>195</v>
      </c>
      <c r="D65" t="s">
        <v>779</v>
      </c>
      <c r="E65" t="s">
        <v>1340</v>
      </c>
      <c r="F65">
        <v>76.08</v>
      </c>
      <c r="G65">
        <v>317.76</v>
      </c>
      <c r="H65">
        <v>0.24</v>
      </c>
      <c r="I65">
        <v>5.16</v>
      </c>
      <c r="J65">
        <v>11.808</v>
      </c>
      <c r="K65">
        <v>2.5680000000000001</v>
      </c>
      <c r="L65">
        <v>3.6</v>
      </c>
      <c r="M65">
        <v>0</v>
      </c>
      <c r="N65" s="212">
        <v>0.624</v>
      </c>
      <c r="O65">
        <v>0.504</v>
      </c>
      <c r="P65">
        <v>7.1999999999999995E-2</v>
      </c>
      <c r="Q65">
        <v>0.432</v>
      </c>
      <c r="R65">
        <v>0</v>
      </c>
      <c r="S65">
        <v>0</v>
      </c>
      <c r="T65">
        <v>0</v>
      </c>
      <c r="U65" s="98">
        <v>4.8000000000000001E-2</v>
      </c>
      <c r="V65">
        <v>0</v>
      </c>
      <c r="W65">
        <v>0</v>
      </c>
      <c r="X65">
        <v>0</v>
      </c>
      <c r="Y65" s="98">
        <v>4.8000000000000001E-2</v>
      </c>
      <c r="Z65">
        <v>0</v>
      </c>
      <c r="AA65">
        <v>0</v>
      </c>
      <c r="AB65" s="98">
        <v>2.4E-2</v>
      </c>
      <c r="AC65">
        <v>0</v>
      </c>
      <c r="AD65" s="98">
        <v>2.4E-2</v>
      </c>
      <c r="AE65" s="98">
        <v>0.12</v>
      </c>
      <c r="AF65" s="98">
        <v>9.6000000000000002E-2</v>
      </c>
      <c r="AG65">
        <v>2.4E-2</v>
      </c>
      <c r="AH65">
        <v>0</v>
      </c>
      <c r="AI65">
        <v>0</v>
      </c>
      <c r="AJ65">
        <v>0</v>
      </c>
      <c r="AK65">
        <v>0</v>
      </c>
      <c r="AL65">
        <v>0</v>
      </c>
      <c r="AM65">
        <v>0.28799999999999998</v>
      </c>
      <c r="AN65">
        <v>0</v>
      </c>
      <c r="AO65">
        <v>3.6</v>
      </c>
      <c r="AP65">
        <v>0</v>
      </c>
      <c r="AQ65">
        <v>2.4E-2</v>
      </c>
      <c r="AR65">
        <v>0</v>
      </c>
      <c r="AS65">
        <v>0.1968</v>
      </c>
      <c r="AT65">
        <v>4.3200000000000002E-2</v>
      </c>
      <c r="AU65">
        <v>0.6</v>
      </c>
      <c r="AV65" s="212">
        <v>1.4592000000000001</v>
      </c>
      <c r="AW65">
        <v>1.9199999999999998E-2</v>
      </c>
      <c r="AX65">
        <v>7.92</v>
      </c>
      <c r="AY65">
        <v>0</v>
      </c>
      <c r="AZ65">
        <v>0.24</v>
      </c>
      <c r="BA65">
        <v>91.2</v>
      </c>
      <c r="BB65">
        <v>10.8</v>
      </c>
      <c r="BC65" s="98">
        <v>1.44</v>
      </c>
      <c r="BD65">
        <v>14.16</v>
      </c>
      <c r="BE65">
        <v>264</v>
      </c>
      <c r="BF65">
        <v>28.8</v>
      </c>
      <c r="BG65">
        <v>0.48</v>
      </c>
      <c r="BH65">
        <v>0</v>
      </c>
      <c r="BI65">
        <v>0.48</v>
      </c>
      <c r="BJ65" s="98">
        <v>0.91200000000000003</v>
      </c>
      <c r="BK65">
        <v>0</v>
      </c>
      <c r="BL65" s="209">
        <v>6.80552124E-3</v>
      </c>
      <c r="BM65" s="227">
        <v>0</v>
      </c>
      <c r="BN65" s="209">
        <v>2.52157452E-3</v>
      </c>
      <c r="BO65" s="227">
        <v>8.0945894400000001E-4</v>
      </c>
      <c r="BP65" s="227">
        <v>0</v>
      </c>
      <c r="BQ65" s="227">
        <v>1.8551999999999999E-15</v>
      </c>
      <c r="BR65" s="209">
        <v>1.6853625600000001E-4</v>
      </c>
      <c r="BS65" s="227">
        <v>1.8169320480000001E-3</v>
      </c>
      <c r="BT65" s="209">
        <v>9.0686378232000001E-2</v>
      </c>
    </row>
    <row r="66" spans="1:72" x14ac:dyDescent="0.35">
      <c r="A66">
        <v>146</v>
      </c>
      <c r="B66" t="s">
        <v>803</v>
      </c>
      <c r="C66" t="s">
        <v>273</v>
      </c>
      <c r="D66" t="s">
        <v>971</v>
      </c>
      <c r="E66" t="s">
        <v>1337</v>
      </c>
      <c r="F66">
        <v>0</v>
      </c>
      <c r="G66">
        <v>0</v>
      </c>
      <c r="H66">
        <v>0</v>
      </c>
      <c r="I66">
        <v>0</v>
      </c>
      <c r="J66">
        <v>0</v>
      </c>
      <c r="K66">
        <v>0</v>
      </c>
      <c r="L66">
        <v>0</v>
      </c>
      <c r="M66">
        <v>0</v>
      </c>
      <c r="N66" s="212">
        <v>0</v>
      </c>
      <c r="O66">
        <v>0</v>
      </c>
      <c r="P66">
        <v>0</v>
      </c>
      <c r="Q66">
        <v>0</v>
      </c>
      <c r="R66">
        <v>0</v>
      </c>
      <c r="S66">
        <v>0</v>
      </c>
      <c r="T66">
        <v>0</v>
      </c>
      <c r="U66">
        <v>0</v>
      </c>
      <c r="V66">
        <v>0</v>
      </c>
      <c r="W66">
        <v>0</v>
      </c>
      <c r="X66">
        <v>0</v>
      </c>
      <c r="Y66">
        <v>0</v>
      </c>
      <c r="Z66" s="212">
        <v>0</v>
      </c>
      <c r="AA66">
        <v>0</v>
      </c>
      <c r="AB66">
        <v>0</v>
      </c>
      <c r="AC66">
        <v>0</v>
      </c>
      <c r="AD66">
        <v>0</v>
      </c>
      <c r="AE66">
        <v>0</v>
      </c>
      <c r="AF66">
        <v>0</v>
      </c>
      <c r="AG66" s="212">
        <v>0</v>
      </c>
      <c r="AH66">
        <v>0</v>
      </c>
      <c r="AI66">
        <v>0</v>
      </c>
      <c r="AJ66">
        <v>0</v>
      </c>
      <c r="AK66">
        <v>0</v>
      </c>
      <c r="AL66">
        <v>0</v>
      </c>
      <c r="AM66">
        <v>0</v>
      </c>
      <c r="AN66">
        <v>0</v>
      </c>
      <c r="AO66">
        <v>0</v>
      </c>
      <c r="AP66">
        <v>0</v>
      </c>
      <c r="AQ66" s="212">
        <v>0</v>
      </c>
      <c r="AR66">
        <v>0</v>
      </c>
      <c r="AS66">
        <v>0</v>
      </c>
      <c r="AT66">
        <v>0</v>
      </c>
      <c r="AU66">
        <v>0</v>
      </c>
      <c r="AV66" s="212">
        <v>0</v>
      </c>
      <c r="AW66">
        <v>0</v>
      </c>
      <c r="AX66">
        <v>0</v>
      </c>
      <c r="AY66">
        <v>0</v>
      </c>
      <c r="AZ66">
        <v>0</v>
      </c>
      <c r="BA66">
        <v>0</v>
      </c>
      <c r="BB66">
        <v>0</v>
      </c>
      <c r="BC66" s="212">
        <v>0</v>
      </c>
      <c r="BD66">
        <v>0</v>
      </c>
      <c r="BE66">
        <v>0</v>
      </c>
      <c r="BF66">
        <v>0</v>
      </c>
      <c r="BG66">
        <v>0</v>
      </c>
      <c r="BH66" s="212">
        <v>0</v>
      </c>
      <c r="BI66">
        <v>0</v>
      </c>
      <c r="BJ66">
        <v>0</v>
      </c>
      <c r="BK66">
        <v>0</v>
      </c>
      <c r="BL66" s="209">
        <v>1.1282147270100001E-2</v>
      </c>
      <c r="BM66" s="227">
        <v>4.453333101E-4</v>
      </c>
      <c r="BN66" s="209">
        <v>4.4289484407000002E-3</v>
      </c>
      <c r="BO66" s="227">
        <v>4.8251151689999999E-4</v>
      </c>
      <c r="BP66" s="227">
        <v>1.447466265E-4</v>
      </c>
      <c r="BQ66" s="227">
        <v>2.2680000000000001E-14</v>
      </c>
      <c r="BR66" s="209">
        <v>6.0392340959999999E-4</v>
      </c>
      <c r="BS66" s="227">
        <v>1.8109243530000001E-4</v>
      </c>
      <c r="BT66" s="227">
        <v>8.6615834591999993E-2</v>
      </c>
    </row>
    <row r="67" spans="1:72" x14ac:dyDescent="0.35">
      <c r="A67">
        <v>146</v>
      </c>
      <c r="B67" t="s">
        <v>803</v>
      </c>
      <c r="C67" t="s">
        <v>273</v>
      </c>
      <c r="D67" t="s">
        <v>971</v>
      </c>
      <c r="E67" t="s">
        <v>1338</v>
      </c>
      <c r="F67">
        <v>0</v>
      </c>
      <c r="G67">
        <v>0</v>
      </c>
      <c r="H67">
        <v>0</v>
      </c>
      <c r="I67">
        <v>0</v>
      </c>
      <c r="J67">
        <v>0</v>
      </c>
      <c r="K67">
        <v>0</v>
      </c>
      <c r="L67">
        <v>0</v>
      </c>
      <c r="M67">
        <v>0</v>
      </c>
      <c r="N67" s="212">
        <v>0</v>
      </c>
      <c r="O67">
        <v>0</v>
      </c>
      <c r="P67">
        <v>0</v>
      </c>
      <c r="Q67">
        <v>0</v>
      </c>
      <c r="R67">
        <v>0</v>
      </c>
      <c r="S67">
        <v>0</v>
      </c>
      <c r="T67">
        <v>0</v>
      </c>
      <c r="U67">
        <v>0</v>
      </c>
      <c r="V67">
        <v>0</v>
      </c>
      <c r="W67">
        <v>0</v>
      </c>
      <c r="X67">
        <v>0</v>
      </c>
      <c r="Y67">
        <v>0</v>
      </c>
      <c r="Z67">
        <v>0</v>
      </c>
      <c r="AA67">
        <v>0</v>
      </c>
      <c r="AB67">
        <v>0</v>
      </c>
      <c r="AC67">
        <v>0</v>
      </c>
      <c r="AD67">
        <v>0</v>
      </c>
      <c r="AE67" s="212">
        <v>0</v>
      </c>
      <c r="AF67" s="212">
        <v>0</v>
      </c>
      <c r="AG67">
        <v>0</v>
      </c>
      <c r="AH67">
        <v>0</v>
      </c>
      <c r="AI67">
        <v>0</v>
      </c>
      <c r="AJ67">
        <v>0</v>
      </c>
      <c r="AK67">
        <v>0</v>
      </c>
      <c r="AL67">
        <v>0</v>
      </c>
      <c r="AM67">
        <v>0</v>
      </c>
      <c r="AN67">
        <v>0</v>
      </c>
      <c r="AO67">
        <v>0</v>
      </c>
      <c r="AP67">
        <v>0</v>
      </c>
      <c r="AQ67">
        <v>0</v>
      </c>
      <c r="AR67">
        <v>0</v>
      </c>
      <c r="AS67" s="212">
        <v>0</v>
      </c>
      <c r="AT67">
        <v>0</v>
      </c>
      <c r="AU67">
        <v>0</v>
      </c>
      <c r="AV67" s="212">
        <v>0</v>
      </c>
      <c r="AW67" s="212">
        <v>0</v>
      </c>
      <c r="AX67">
        <v>0</v>
      </c>
      <c r="AY67">
        <v>0</v>
      </c>
      <c r="AZ67">
        <v>0</v>
      </c>
      <c r="BA67">
        <v>0</v>
      </c>
      <c r="BB67">
        <v>0</v>
      </c>
      <c r="BC67" s="212">
        <v>0</v>
      </c>
      <c r="BD67">
        <v>0</v>
      </c>
      <c r="BE67">
        <v>0</v>
      </c>
      <c r="BF67">
        <v>0</v>
      </c>
      <c r="BG67">
        <v>0</v>
      </c>
      <c r="BH67" s="212">
        <v>0</v>
      </c>
      <c r="BI67">
        <v>0</v>
      </c>
      <c r="BJ67">
        <v>0</v>
      </c>
      <c r="BK67">
        <v>0</v>
      </c>
      <c r="BL67" s="209">
        <v>1.1282147270100001E-2</v>
      </c>
      <c r="BM67" s="227">
        <v>4.453333101E-4</v>
      </c>
      <c r="BN67" s="227">
        <v>4.4289484407000002E-3</v>
      </c>
      <c r="BO67" s="209">
        <v>4.8251151689999999E-4</v>
      </c>
      <c r="BP67" s="227">
        <v>1.447466265E-4</v>
      </c>
      <c r="BQ67" s="227">
        <v>2.2680000000000001E-14</v>
      </c>
      <c r="BR67" s="227">
        <v>6.0392340959999999E-4</v>
      </c>
      <c r="BS67" s="227">
        <v>1.8109243530000001E-4</v>
      </c>
      <c r="BT67" s="209">
        <v>8.6615834591999993E-2</v>
      </c>
    </row>
    <row r="68" spans="1:72" x14ac:dyDescent="0.35">
      <c r="A68">
        <v>146</v>
      </c>
      <c r="B68" t="s">
        <v>803</v>
      </c>
      <c r="C68" t="s">
        <v>273</v>
      </c>
      <c r="D68" t="s">
        <v>971</v>
      </c>
      <c r="E68" t="s">
        <v>1339</v>
      </c>
      <c r="F68">
        <v>0</v>
      </c>
      <c r="G68">
        <v>0</v>
      </c>
      <c r="H68">
        <v>0</v>
      </c>
      <c r="I68">
        <v>0</v>
      </c>
      <c r="J68">
        <v>0</v>
      </c>
      <c r="K68">
        <v>0</v>
      </c>
      <c r="L68">
        <v>0</v>
      </c>
      <c r="M68">
        <v>0</v>
      </c>
      <c r="N68" s="212">
        <v>0</v>
      </c>
      <c r="O68">
        <v>0</v>
      </c>
      <c r="P68">
        <v>0</v>
      </c>
      <c r="Q68">
        <v>0</v>
      </c>
      <c r="R68">
        <v>0</v>
      </c>
      <c r="S68">
        <v>0</v>
      </c>
      <c r="T68">
        <v>0</v>
      </c>
      <c r="U68">
        <v>0</v>
      </c>
      <c r="V68">
        <v>0</v>
      </c>
      <c r="W68">
        <v>0</v>
      </c>
      <c r="X68">
        <v>0</v>
      </c>
      <c r="Y68">
        <v>0</v>
      </c>
      <c r="Z68" s="212">
        <v>0</v>
      </c>
      <c r="AA68">
        <v>0</v>
      </c>
      <c r="AB68">
        <v>0</v>
      </c>
      <c r="AC68" s="212">
        <v>0</v>
      </c>
      <c r="AD68">
        <v>0</v>
      </c>
      <c r="AE68">
        <v>0</v>
      </c>
      <c r="AF68">
        <v>0</v>
      </c>
      <c r="AG68" s="212">
        <v>0</v>
      </c>
      <c r="AH68">
        <v>0</v>
      </c>
      <c r="AI68">
        <v>0</v>
      </c>
      <c r="AJ68">
        <v>0</v>
      </c>
      <c r="AK68">
        <v>0</v>
      </c>
      <c r="AL68">
        <v>0</v>
      </c>
      <c r="AM68">
        <v>0</v>
      </c>
      <c r="AN68">
        <v>0</v>
      </c>
      <c r="AO68">
        <v>0</v>
      </c>
      <c r="AP68">
        <v>0</v>
      </c>
      <c r="AQ68">
        <v>0</v>
      </c>
      <c r="AR68">
        <v>0</v>
      </c>
      <c r="AS68" s="212">
        <v>0</v>
      </c>
      <c r="AT68">
        <v>0</v>
      </c>
      <c r="AU68">
        <v>0</v>
      </c>
      <c r="AV68" s="212">
        <v>0</v>
      </c>
      <c r="AW68" s="212">
        <v>0</v>
      </c>
      <c r="AX68">
        <v>0</v>
      </c>
      <c r="AY68">
        <v>0</v>
      </c>
      <c r="AZ68">
        <v>0</v>
      </c>
      <c r="BA68">
        <v>0</v>
      </c>
      <c r="BB68">
        <v>0</v>
      </c>
      <c r="BC68" s="212">
        <v>0</v>
      </c>
      <c r="BD68">
        <v>0</v>
      </c>
      <c r="BE68">
        <v>0</v>
      </c>
      <c r="BF68">
        <v>0</v>
      </c>
      <c r="BG68">
        <v>0</v>
      </c>
      <c r="BH68" s="212">
        <v>0</v>
      </c>
      <c r="BI68">
        <v>0</v>
      </c>
      <c r="BJ68">
        <v>0</v>
      </c>
      <c r="BK68">
        <v>0</v>
      </c>
      <c r="BL68" s="209">
        <v>1.1282147270100001E-2</v>
      </c>
      <c r="BM68" s="227">
        <v>4.453333101E-4</v>
      </c>
      <c r="BN68" s="209">
        <v>4.4289484407000002E-3</v>
      </c>
      <c r="BO68" s="227">
        <v>4.8251151689999999E-4</v>
      </c>
      <c r="BP68" s="227">
        <v>1.447466265E-4</v>
      </c>
      <c r="BQ68" s="227">
        <v>2.2680000000000001E-14</v>
      </c>
      <c r="BR68" s="227">
        <v>6.0392340959999999E-4</v>
      </c>
      <c r="BS68" s="227">
        <v>1.8109243530000001E-4</v>
      </c>
      <c r="BT68" s="227">
        <v>8.6615834591999993E-2</v>
      </c>
    </row>
    <row r="69" spans="1:72" x14ac:dyDescent="0.35">
      <c r="A69">
        <v>146</v>
      </c>
      <c r="B69" t="s">
        <v>803</v>
      </c>
      <c r="C69" t="s">
        <v>273</v>
      </c>
      <c r="D69" t="s">
        <v>971</v>
      </c>
      <c r="E69" t="s">
        <v>1340</v>
      </c>
      <c r="F69">
        <v>0</v>
      </c>
      <c r="G69">
        <v>0</v>
      </c>
      <c r="H69" s="212">
        <v>0</v>
      </c>
      <c r="I69">
        <v>0</v>
      </c>
      <c r="J69">
        <v>0</v>
      </c>
      <c r="K69">
        <v>0</v>
      </c>
      <c r="L69">
        <v>0</v>
      </c>
      <c r="M69">
        <v>0</v>
      </c>
      <c r="N69">
        <v>0</v>
      </c>
      <c r="O69">
        <v>0</v>
      </c>
      <c r="P69">
        <v>0</v>
      </c>
      <c r="Q69">
        <v>0</v>
      </c>
      <c r="R69">
        <v>0</v>
      </c>
      <c r="S69">
        <v>0</v>
      </c>
      <c r="T69">
        <v>0</v>
      </c>
      <c r="U69" s="212">
        <v>0</v>
      </c>
      <c r="V69">
        <v>0</v>
      </c>
      <c r="W69">
        <v>0</v>
      </c>
      <c r="X69">
        <v>0</v>
      </c>
      <c r="Y69" s="212">
        <v>0</v>
      </c>
      <c r="Z69">
        <v>0</v>
      </c>
      <c r="AA69">
        <v>0</v>
      </c>
      <c r="AB69">
        <v>0</v>
      </c>
      <c r="AC69">
        <v>0</v>
      </c>
      <c r="AD69">
        <v>0</v>
      </c>
      <c r="AE69" s="212">
        <v>0</v>
      </c>
      <c r="AF69" s="212">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s="212">
        <v>0</v>
      </c>
      <c r="BI69">
        <v>0</v>
      </c>
      <c r="BJ69" s="212">
        <v>0</v>
      </c>
      <c r="BK69">
        <v>0</v>
      </c>
      <c r="BL69" s="209">
        <v>1.1282147270100001E-2</v>
      </c>
      <c r="BM69" s="227">
        <v>4.453333101E-4</v>
      </c>
      <c r="BN69" s="209">
        <v>4.4289484407000002E-3</v>
      </c>
      <c r="BO69" s="227">
        <v>4.8251151689999999E-4</v>
      </c>
      <c r="BP69" s="227">
        <v>1.447466265E-4</v>
      </c>
      <c r="BQ69" s="227">
        <v>2.2680000000000001E-14</v>
      </c>
      <c r="BR69" s="209">
        <v>6.0392340959999999E-4</v>
      </c>
      <c r="BS69" s="227">
        <v>1.8109243530000001E-4</v>
      </c>
      <c r="BT69" s="227">
        <v>8.6615834591999993E-2</v>
      </c>
    </row>
    <row r="70" spans="1:72" x14ac:dyDescent="0.35">
      <c r="A70">
        <v>89</v>
      </c>
      <c r="B70" t="s">
        <v>171</v>
      </c>
      <c r="C70" t="s">
        <v>171</v>
      </c>
      <c r="D70" t="s">
        <v>183</v>
      </c>
      <c r="E70" t="s">
        <v>1341</v>
      </c>
      <c r="F70">
        <v>1.802</v>
      </c>
      <c r="G70">
        <v>7.548</v>
      </c>
      <c r="H70" s="212">
        <v>1.7000000000000001E-2</v>
      </c>
      <c r="I70">
        <v>0.40970000000000001</v>
      </c>
      <c r="J70">
        <v>0</v>
      </c>
      <c r="K70">
        <v>0</v>
      </c>
      <c r="L70">
        <v>1.2597</v>
      </c>
      <c r="M70">
        <v>0</v>
      </c>
      <c r="N70">
        <v>2.5499999999999998E-2</v>
      </c>
      <c r="O70">
        <v>0</v>
      </c>
      <c r="P70">
        <v>0</v>
      </c>
      <c r="Q70">
        <v>0</v>
      </c>
      <c r="R70">
        <v>0</v>
      </c>
      <c r="S70">
        <v>0</v>
      </c>
      <c r="T70">
        <v>0</v>
      </c>
      <c r="U70" s="212">
        <v>3.3999999999999998E-3</v>
      </c>
      <c r="V70">
        <v>0</v>
      </c>
      <c r="W70">
        <v>0</v>
      </c>
      <c r="X70">
        <v>0</v>
      </c>
      <c r="Y70" s="212">
        <v>1.6999999999999999E-3</v>
      </c>
      <c r="Z70">
        <v>1.6999999999999999E-3</v>
      </c>
      <c r="AA70">
        <v>0</v>
      </c>
      <c r="AB70">
        <v>1.6999999999999999E-3</v>
      </c>
      <c r="AC70">
        <v>0</v>
      </c>
      <c r="AD70">
        <v>1.6999999999999999E-3</v>
      </c>
      <c r="AE70" s="212">
        <v>5.1000000000000004E-3</v>
      </c>
      <c r="AF70" s="212">
        <v>0</v>
      </c>
      <c r="AG70">
        <v>0</v>
      </c>
      <c r="AH70">
        <v>0</v>
      </c>
      <c r="AI70">
        <v>0</v>
      </c>
      <c r="AJ70">
        <v>0</v>
      </c>
      <c r="AK70">
        <v>3.3999999999999998E-3</v>
      </c>
      <c r="AL70">
        <v>0.95030000000000003</v>
      </c>
      <c r="AM70">
        <v>0.12920000000000001</v>
      </c>
      <c r="AN70">
        <v>0.12920000000000001</v>
      </c>
      <c r="AO70">
        <v>0</v>
      </c>
      <c r="AP70">
        <v>7.1400000000000005E-2</v>
      </c>
      <c r="AQ70">
        <v>6.7999999999999996E-3</v>
      </c>
      <c r="AR70">
        <v>1.0200000000000001E-2</v>
      </c>
      <c r="AS70">
        <v>1.7000000000000001E-4</v>
      </c>
      <c r="AT70">
        <v>1.3600000000000001E-3</v>
      </c>
      <c r="AU70">
        <v>0.20569999999999999</v>
      </c>
      <c r="AV70">
        <v>0.28050000000000003</v>
      </c>
      <c r="AW70">
        <v>8.3300000000000006E-3</v>
      </c>
      <c r="AX70">
        <v>7.8200000000000006E-2</v>
      </c>
      <c r="AY70">
        <v>4.301E-2</v>
      </c>
      <c r="AZ70">
        <v>0</v>
      </c>
      <c r="BA70">
        <v>3.5019999999999998</v>
      </c>
      <c r="BB70">
        <v>0.442</v>
      </c>
      <c r="BC70">
        <v>2.2100000000000002E-2</v>
      </c>
      <c r="BD70">
        <v>0.255</v>
      </c>
      <c r="BE70">
        <v>3.74</v>
      </c>
      <c r="BF70">
        <v>0.47599999999999998</v>
      </c>
      <c r="BG70">
        <v>6.5279999999999996</v>
      </c>
      <c r="BH70" s="212">
        <v>1.7000000000000001E-2</v>
      </c>
      <c r="BI70">
        <v>1.3089999999999999</v>
      </c>
      <c r="BJ70" s="212">
        <v>1.5299999999999999E-2</v>
      </c>
      <c r="BK70">
        <v>0</v>
      </c>
      <c r="BL70" s="209">
        <v>1.69769965112E-2</v>
      </c>
      <c r="BM70" s="227">
        <v>0</v>
      </c>
      <c r="BN70" s="209">
        <v>1.6340378965900001E-2</v>
      </c>
      <c r="BO70" s="227">
        <v>0</v>
      </c>
      <c r="BP70" s="227">
        <v>0</v>
      </c>
      <c r="BQ70" s="227">
        <v>0</v>
      </c>
      <c r="BR70" s="209">
        <v>4.5636936220000001E-4</v>
      </c>
      <c r="BS70" s="227">
        <v>1.8024818309999999E-4</v>
      </c>
      <c r="BT70" s="227">
        <v>0</v>
      </c>
    </row>
    <row r="71" spans="1:72" x14ac:dyDescent="0.35">
      <c r="A71">
        <v>124</v>
      </c>
      <c r="B71" t="s">
        <v>230</v>
      </c>
      <c r="C71" t="s">
        <v>230</v>
      </c>
      <c r="D71" t="s">
        <v>875</v>
      </c>
      <c r="E71" t="s">
        <v>1339</v>
      </c>
      <c r="F71">
        <v>106.08</v>
      </c>
      <c r="G71">
        <v>444</v>
      </c>
      <c r="H71" s="98">
        <v>12</v>
      </c>
      <c r="I71" s="98">
        <v>0</v>
      </c>
      <c r="J71">
        <v>0</v>
      </c>
      <c r="K71">
        <v>0</v>
      </c>
      <c r="L71">
        <v>0</v>
      </c>
      <c r="M71">
        <v>0</v>
      </c>
      <c r="N71" s="98">
        <v>0</v>
      </c>
      <c r="O71">
        <v>0</v>
      </c>
      <c r="P71">
        <v>0</v>
      </c>
      <c r="Q71">
        <v>0</v>
      </c>
      <c r="R71">
        <v>0</v>
      </c>
      <c r="S71">
        <v>0</v>
      </c>
      <c r="T71">
        <v>0</v>
      </c>
      <c r="U71" s="98">
        <v>0.85199999999999998</v>
      </c>
      <c r="V71">
        <v>0</v>
      </c>
      <c r="W71">
        <v>0</v>
      </c>
      <c r="X71">
        <v>1.2E-2</v>
      </c>
      <c r="Y71" s="98">
        <v>0.51600000000000001</v>
      </c>
      <c r="Z71">
        <v>0.192</v>
      </c>
      <c r="AA71">
        <v>7.1999999999999995E-2</v>
      </c>
      <c r="AB71" s="98">
        <v>7.3559999999999999</v>
      </c>
      <c r="AC71">
        <v>2.4E-2</v>
      </c>
      <c r="AD71" s="98">
        <v>7.1159999999999997</v>
      </c>
      <c r="AE71" s="98">
        <v>3.2879999999999998</v>
      </c>
      <c r="AF71" s="98">
        <v>2.2559999999999998</v>
      </c>
      <c r="AG71" s="98">
        <v>1.02</v>
      </c>
      <c r="AH71">
        <v>0</v>
      </c>
      <c r="AI71">
        <v>0</v>
      </c>
      <c r="AJ71">
        <v>0</v>
      </c>
      <c r="AK71">
        <v>0</v>
      </c>
      <c r="AL71">
        <v>0</v>
      </c>
      <c r="AM71">
        <v>0</v>
      </c>
      <c r="AN71">
        <v>0</v>
      </c>
      <c r="AO71">
        <v>0</v>
      </c>
      <c r="AP71">
        <v>0</v>
      </c>
      <c r="AQ71" s="98">
        <v>3.1320000000000001</v>
      </c>
      <c r="AR71">
        <v>15.36</v>
      </c>
      <c r="AS71" s="98">
        <v>0</v>
      </c>
      <c r="AT71" s="212">
        <v>0</v>
      </c>
      <c r="AU71">
        <v>0</v>
      </c>
      <c r="AV71">
        <v>0</v>
      </c>
      <c r="AW71" s="98">
        <v>0</v>
      </c>
      <c r="AX71">
        <v>0</v>
      </c>
      <c r="AY71">
        <v>0</v>
      </c>
      <c r="AZ71">
        <v>0</v>
      </c>
      <c r="BA71">
        <v>0</v>
      </c>
      <c r="BB71">
        <v>0</v>
      </c>
      <c r="BC71" s="98">
        <v>0</v>
      </c>
      <c r="BD71">
        <v>0</v>
      </c>
      <c r="BE71">
        <v>0</v>
      </c>
      <c r="BF71">
        <v>0</v>
      </c>
      <c r="BG71">
        <v>0</v>
      </c>
      <c r="BH71" s="212">
        <v>0</v>
      </c>
      <c r="BI71">
        <v>0</v>
      </c>
      <c r="BJ71" s="98">
        <v>0</v>
      </c>
      <c r="BK71">
        <v>0</v>
      </c>
      <c r="BL71" s="209">
        <v>2.7520224430320001E-2</v>
      </c>
      <c r="BM71" s="227">
        <v>7.6349043470399997E-3</v>
      </c>
      <c r="BN71" s="227">
        <v>3.3269948399999999E-3</v>
      </c>
      <c r="BO71" s="227">
        <v>7.6639573200000001E-4</v>
      </c>
      <c r="BP71" s="227">
        <v>1.214597052E-3</v>
      </c>
      <c r="BQ71" s="227">
        <v>8.4458400000000008E-15</v>
      </c>
      <c r="BR71" s="227">
        <v>1.4141245296E-3</v>
      </c>
      <c r="BS71" s="227">
        <v>5.0704437479999996E-3</v>
      </c>
      <c r="BT71" s="227">
        <v>8.2656335955359997E-2</v>
      </c>
    </row>
    <row r="72" spans="1:72" x14ac:dyDescent="0.35">
      <c r="A72">
        <v>124</v>
      </c>
      <c r="B72" t="s">
        <v>230</v>
      </c>
      <c r="C72" t="s">
        <v>230</v>
      </c>
      <c r="D72" t="s">
        <v>875</v>
      </c>
      <c r="E72" t="s">
        <v>1338</v>
      </c>
      <c r="F72">
        <v>106.08</v>
      </c>
      <c r="G72">
        <v>444</v>
      </c>
      <c r="H72" s="98">
        <v>12</v>
      </c>
      <c r="I72">
        <v>0</v>
      </c>
      <c r="J72">
        <v>0</v>
      </c>
      <c r="K72">
        <v>0</v>
      </c>
      <c r="L72">
        <v>0</v>
      </c>
      <c r="M72">
        <v>0</v>
      </c>
      <c r="N72">
        <v>0</v>
      </c>
      <c r="O72">
        <v>0</v>
      </c>
      <c r="P72">
        <v>0</v>
      </c>
      <c r="Q72" s="98">
        <v>0</v>
      </c>
      <c r="R72">
        <v>0</v>
      </c>
      <c r="S72">
        <v>0</v>
      </c>
      <c r="T72">
        <v>0</v>
      </c>
      <c r="U72" s="212">
        <v>0.85199999999999998</v>
      </c>
      <c r="V72">
        <v>0</v>
      </c>
      <c r="W72">
        <v>0</v>
      </c>
      <c r="X72">
        <v>1.2E-2</v>
      </c>
      <c r="Y72" s="212">
        <v>0.51600000000000001</v>
      </c>
      <c r="Z72">
        <v>0.192</v>
      </c>
      <c r="AA72">
        <v>7.1999999999999995E-2</v>
      </c>
      <c r="AB72">
        <v>7.3559999999999999</v>
      </c>
      <c r="AC72" s="212">
        <v>2.4E-2</v>
      </c>
      <c r="AD72">
        <v>7.1159999999999997</v>
      </c>
      <c r="AE72" s="98">
        <v>3.2879999999999998</v>
      </c>
      <c r="AF72" s="98">
        <v>2.2559999999999998</v>
      </c>
      <c r="AG72">
        <v>1.02</v>
      </c>
      <c r="AH72">
        <v>0</v>
      </c>
      <c r="AI72">
        <v>0</v>
      </c>
      <c r="AJ72">
        <v>0</v>
      </c>
      <c r="AK72">
        <v>0</v>
      </c>
      <c r="AL72">
        <v>0</v>
      </c>
      <c r="AM72">
        <v>0</v>
      </c>
      <c r="AN72">
        <v>0</v>
      </c>
      <c r="AO72">
        <v>0</v>
      </c>
      <c r="AP72">
        <v>0</v>
      </c>
      <c r="AQ72" s="98">
        <v>3.1320000000000001</v>
      </c>
      <c r="AR72">
        <v>15.36</v>
      </c>
      <c r="AS72">
        <v>0</v>
      </c>
      <c r="AT72">
        <v>0</v>
      </c>
      <c r="AU72">
        <v>0</v>
      </c>
      <c r="AV72">
        <v>0</v>
      </c>
      <c r="AW72">
        <v>0</v>
      </c>
      <c r="AX72">
        <v>0</v>
      </c>
      <c r="AY72">
        <v>0</v>
      </c>
      <c r="AZ72">
        <v>0</v>
      </c>
      <c r="BA72">
        <v>0</v>
      </c>
      <c r="BB72">
        <v>0</v>
      </c>
      <c r="BC72">
        <v>0</v>
      </c>
      <c r="BD72">
        <v>0</v>
      </c>
      <c r="BE72">
        <v>0</v>
      </c>
      <c r="BF72">
        <v>0</v>
      </c>
      <c r="BG72">
        <v>0</v>
      </c>
      <c r="BH72" s="98">
        <v>0</v>
      </c>
      <c r="BI72">
        <v>0</v>
      </c>
      <c r="BJ72" s="212">
        <v>0</v>
      </c>
      <c r="BK72">
        <v>0</v>
      </c>
      <c r="BL72" s="209">
        <v>2.7319557663120001E-2</v>
      </c>
      <c r="BM72" s="227">
        <v>7.4116438286400002E-3</v>
      </c>
      <c r="BN72" s="227">
        <v>3.2404150800000001E-3</v>
      </c>
      <c r="BO72" s="227">
        <v>7.6639573200000001E-4</v>
      </c>
      <c r="BP72" s="209">
        <v>1.214597052E-3</v>
      </c>
      <c r="BQ72" s="227">
        <v>6.2594399999999998E-15</v>
      </c>
      <c r="BR72" s="209">
        <v>9.8513859360000009E-4</v>
      </c>
      <c r="BS72" s="227">
        <v>5.0704437479999996E-3</v>
      </c>
      <c r="BT72" s="227">
        <v>8.2312704809759996E-2</v>
      </c>
    </row>
    <row r="73" spans="1:72" x14ac:dyDescent="0.35">
      <c r="A73">
        <v>124</v>
      </c>
      <c r="B73" t="s">
        <v>230</v>
      </c>
      <c r="C73" t="s">
        <v>230</v>
      </c>
      <c r="D73" t="s">
        <v>875</v>
      </c>
      <c r="E73" t="s">
        <v>1340</v>
      </c>
      <c r="F73">
        <v>106.08</v>
      </c>
      <c r="G73">
        <v>444</v>
      </c>
      <c r="H73" s="98">
        <v>12</v>
      </c>
      <c r="I73">
        <v>0</v>
      </c>
      <c r="J73">
        <v>0</v>
      </c>
      <c r="K73">
        <v>0</v>
      </c>
      <c r="L73">
        <v>0</v>
      </c>
      <c r="M73">
        <v>0</v>
      </c>
      <c r="N73" s="98">
        <v>0</v>
      </c>
      <c r="O73">
        <v>0</v>
      </c>
      <c r="P73" s="98">
        <v>0</v>
      </c>
      <c r="Q73">
        <v>0</v>
      </c>
      <c r="R73">
        <v>0</v>
      </c>
      <c r="S73">
        <v>0</v>
      </c>
      <c r="T73">
        <v>0</v>
      </c>
      <c r="U73" s="212">
        <v>0.85199999999999998</v>
      </c>
      <c r="V73">
        <v>0</v>
      </c>
      <c r="W73">
        <v>0</v>
      </c>
      <c r="X73">
        <v>1.2E-2</v>
      </c>
      <c r="Y73" s="212">
        <v>0.51600000000000001</v>
      </c>
      <c r="Z73" s="98">
        <v>0.192</v>
      </c>
      <c r="AA73" s="98">
        <v>7.1999999999999995E-2</v>
      </c>
      <c r="AB73">
        <v>7.3559999999999999</v>
      </c>
      <c r="AC73" s="98">
        <v>2.4E-2</v>
      </c>
      <c r="AD73">
        <v>7.1159999999999997</v>
      </c>
      <c r="AE73" s="98">
        <v>3.2879999999999998</v>
      </c>
      <c r="AF73" s="98">
        <v>2.2559999999999998</v>
      </c>
      <c r="AG73" s="98">
        <v>1.02</v>
      </c>
      <c r="AH73">
        <v>0</v>
      </c>
      <c r="AI73">
        <v>0</v>
      </c>
      <c r="AJ73">
        <v>0</v>
      </c>
      <c r="AK73">
        <v>0</v>
      </c>
      <c r="AL73">
        <v>0</v>
      </c>
      <c r="AM73">
        <v>0</v>
      </c>
      <c r="AN73">
        <v>0</v>
      </c>
      <c r="AO73">
        <v>0</v>
      </c>
      <c r="AP73">
        <v>0</v>
      </c>
      <c r="AQ73" s="98">
        <v>3.1320000000000001</v>
      </c>
      <c r="AR73">
        <v>15.36</v>
      </c>
      <c r="AS73" s="98">
        <v>0</v>
      </c>
      <c r="AT73" s="98">
        <v>0</v>
      </c>
      <c r="AU73" s="98">
        <v>0</v>
      </c>
      <c r="AV73">
        <v>0</v>
      </c>
      <c r="AW73" s="98">
        <v>0</v>
      </c>
      <c r="AX73">
        <v>0</v>
      </c>
      <c r="AY73">
        <v>0</v>
      </c>
      <c r="AZ73">
        <v>0</v>
      </c>
      <c r="BA73">
        <v>0</v>
      </c>
      <c r="BB73" s="98">
        <v>0</v>
      </c>
      <c r="BC73">
        <v>0</v>
      </c>
      <c r="BD73">
        <v>0</v>
      </c>
      <c r="BE73">
        <v>0</v>
      </c>
      <c r="BF73">
        <v>0</v>
      </c>
      <c r="BG73">
        <v>0</v>
      </c>
      <c r="BH73" s="212">
        <v>0</v>
      </c>
      <c r="BI73">
        <v>0</v>
      </c>
      <c r="BJ73" s="98">
        <v>0</v>
      </c>
      <c r="BK73">
        <v>0</v>
      </c>
      <c r="BL73" s="209">
        <v>2.7018557512320001E-2</v>
      </c>
      <c r="BM73" s="227">
        <v>7.0767530510400002E-3</v>
      </c>
      <c r="BN73" s="227">
        <v>3.1105454400000001E-3</v>
      </c>
      <c r="BO73" s="227">
        <v>7.6639573200000001E-4</v>
      </c>
      <c r="BP73" s="227">
        <v>1.214597052E-3</v>
      </c>
      <c r="BQ73" s="227">
        <v>2.9798399999999999E-15</v>
      </c>
      <c r="BR73" s="227">
        <v>3.416596896E-4</v>
      </c>
      <c r="BS73" s="227">
        <v>5.0704437479999996E-3</v>
      </c>
      <c r="BT73" s="209">
        <v>8.1797258091360001E-2</v>
      </c>
    </row>
    <row r="74" spans="1:72" x14ac:dyDescent="0.35">
      <c r="A74">
        <v>123</v>
      </c>
      <c r="B74" t="s">
        <v>230</v>
      </c>
      <c r="C74" t="s">
        <v>230</v>
      </c>
      <c r="D74" t="s">
        <v>238</v>
      </c>
      <c r="E74" t="s">
        <v>1337</v>
      </c>
      <c r="F74">
        <v>72.488</v>
      </c>
      <c r="G74">
        <v>303.39999999999998</v>
      </c>
      <c r="H74">
        <v>8.1999999999999993</v>
      </c>
      <c r="I74">
        <v>0</v>
      </c>
      <c r="J74">
        <v>0</v>
      </c>
      <c r="K74">
        <v>0</v>
      </c>
      <c r="L74">
        <v>0</v>
      </c>
      <c r="M74">
        <v>0</v>
      </c>
      <c r="N74">
        <v>0</v>
      </c>
      <c r="O74">
        <v>0</v>
      </c>
      <c r="P74">
        <v>0</v>
      </c>
      <c r="Q74">
        <v>0</v>
      </c>
      <c r="R74">
        <v>0</v>
      </c>
      <c r="S74">
        <v>0</v>
      </c>
      <c r="T74">
        <v>0</v>
      </c>
      <c r="U74">
        <v>0.8528</v>
      </c>
      <c r="V74">
        <v>0</v>
      </c>
      <c r="W74">
        <v>0</v>
      </c>
      <c r="X74">
        <v>8.2000000000000007E-3</v>
      </c>
      <c r="Y74">
        <v>0.47560000000000002</v>
      </c>
      <c r="Z74" s="98">
        <v>0.26240000000000002</v>
      </c>
      <c r="AA74">
        <v>2.46E-2</v>
      </c>
      <c r="AB74">
        <v>2.3698000000000001</v>
      </c>
      <c r="AC74" s="98">
        <v>8.2000000000000007E-3</v>
      </c>
      <c r="AD74">
        <v>2.3452000000000002</v>
      </c>
      <c r="AE74">
        <v>4.6166</v>
      </c>
      <c r="AF74">
        <v>4.6083999999999996</v>
      </c>
      <c r="AG74" s="98">
        <v>8.2000000000000007E-3</v>
      </c>
      <c r="AH74">
        <v>0</v>
      </c>
      <c r="AI74">
        <v>0</v>
      </c>
      <c r="AJ74">
        <v>0</v>
      </c>
      <c r="AK74">
        <v>0</v>
      </c>
      <c r="AL74">
        <v>0</v>
      </c>
      <c r="AM74">
        <v>0</v>
      </c>
      <c r="AN74">
        <v>0</v>
      </c>
      <c r="AO74">
        <v>0</v>
      </c>
      <c r="AP74">
        <v>0</v>
      </c>
      <c r="AQ74">
        <v>4.9610000000000003</v>
      </c>
      <c r="AR74">
        <v>0.34439999999999998</v>
      </c>
      <c r="AS74">
        <v>0</v>
      </c>
      <c r="AT74">
        <v>0</v>
      </c>
      <c r="AU74">
        <v>0</v>
      </c>
      <c r="AV74">
        <v>0</v>
      </c>
      <c r="AW74" s="98">
        <v>0</v>
      </c>
      <c r="AX74">
        <v>0</v>
      </c>
      <c r="AY74">
        <v>0</v>
      </c>
      <c r="AZ74">
        <v>0</v>
      </c>
      <c r="BA74">
        <v>0</v>
      </c>
      <c r="BB74">
        <v>0</v>
      </c>
      <c r="BC74">
        <v>0</v>
      </c>
      <c r="BD74">
        <v>0</v>
      </c>
      <c r="BE74">
        <v>0</v>
      </c>
      <c r="BF74">
        <v>0</v>
      </c>
      <c r="BG74">
        <v>0</v>
      </c>
      <c r="BH74">
        <v>0</v>
      </c>
      <c r="BI74">
        <v>0</v>
      </c>
      <c r="BJ74">
        <v>0</v>
      </c>
      <c r="BK74">
        <v>0</v>
      </c>
      <c r="BL74" s="209">
        <v>2.1686928516000001E-2</v>
      </c>
      <c r="BM74" s="227">
        <v>6.9211485081999997E-3</v>
      </c>
      <c r="BN74" s="227">
        <v>3.1673776904000001E-3</v>
      </c>
      <c r="BO74" s="227">
        <v>5.5335153900000001E-4</v>
      </c>
      <c r="BP74" s="227">
        <v>8.2997465219999999E-4</v>
      </c>
      <c r="BQ74" s="227">
        <v>9.7579999999999996E-15</v>
      </c>
      <c r="BR74" s="227">
        <v>1.9330177832000001E-3</v>
      </c>
      <c r="BS74" s="227">
        <v>3.4648032278E-3</v>
      </c>
      <c r="BT74" s="227">
        <v>8.1514363306600002E-2</v>
      </c>
    </row>
    <row r="75" spans="1:72" x14ac:dyDescent="0.35">
      <c r="A75">
        <v>123</v>
      </c>
      <c r="B75" t="s">
        <v>230</v>
      </c>
      <c r="C75" t="s">
        <v>230</v>
      </c>
      <c r="D75" t="s">
        <v>238</v>
      </c>
      <c r="E75" t="s">
        <v>1338</v>
      </c>
      <c r="F75">
        <v>72.488</v>
      </c>
      <c r="G75">
        <v>303.39999999999998</v>
      </c>
      <c r="H75">
        <v>8.1999999999999993</v>
      </c>
      <c r="I75">
        <v>0</v>
      </c>
      <c r="J75">
        <v>0</v>
      </c>
      <c r="K75">
        <v>0</v>
      </c>
      <c r="L75">
        <v>0</v>
      </c>
      <c r="M75">
        <v>0</v>
      </c>
      <c r="N75">
        <v>0</v>
      </c>
      <c r="O75">
        <v>0</v>
      </c>
      <c r="P75">
        <v>0</v>
      </c>
      <c r="Q75">
        <v>0</v>
      </c>
      <c r="R75">
        <v>0</v>
      </c>
      <c r="S75">
        <v>0</v>
      </c>
      <c r="T75">
        <v>0</v>
      </c>
      <c r="U75">
        <v>0.8528</v>
      </c>
      <c r="V75">
        <v>0</v>
      </c>
      <c r="W75">
        <v>0</v>
      </c>
      <c r="X75">
        <v>8.2000000000000007E-3</v>
      </c>
      <c r="Y75">
        <v>0.47560000000000002</v>
      </c>
      <c r="Z75">
        <v>0.26240000000000002</v>
      </c>
      <c r="AA75">
        <v>2.46E-2</v>
      </c>
      <c r="AB75">
        <v>2.3698000000000001</v>
      </c>
      <c r="AC75" s="98">
        <v>8.2000000000000007E-3</v>
      </c>
      <c r="AD75">
        <v>2.3452000000000002</v>
      </c>
      <c r="AE75">
        <v>4.6166</v>
      </c>
      <c r="AF75">
        <v>4.6083999999999996</v>
      </c>
      <c r="AG75" s="98">
        <v>8.2000000000000007E-3</v>
      </c>
      <c r="AH75">
        <v>0</v>
      </c>
      <c r="AI75">
        <v>0</v>
      </c>
      <c r="AJ75">
        <v>0</v>
      </c>
      <c r="AK75">
        <v>0</v>
      </c>
      <c r="AL75">
        <v>0</v>
      </c>
      <c r="AM75">
        <v>0</v>
      </c>
      <c r="AN75">
        <v>0</v>
      </c>
      <c r="AO75">
        <v>0</v>
      </c>
      <c r="AP75" s="98">
        <v>0</v>
      </c>
      <c r="AQ75">
        <v>4.9610000000000003</v>
      </c>
      <c r="AR75">
        <v>0.34439999999999998</v>
      </c>
      <c r="AS75" s="98">
        <v>0</v>
      </c>
      <c r="AT75" s="98">
        <v>0</v>
      </c>
      <c r="AU75" s="98">
        <v>0</v>
      </c>
      <c r="AV75">
        <v>0</v>
      </c>
      <c r="AW75" s="98">
        <v>0</v>
      </c>
      <c r="AX75">
        <v>0</v>
      </c>
      <c r="AY75">
        <v>0</v>
      </c>
      <c r="AZ75">
        <v>0</v>
      </c>
      <c r="BA75">
        <v>0</v>
      </c>
      <c r="BB75">
        <v>0</v>
      </c>
      <c r="BC75">
        <v>0</v>
      </c>
      <c r="BD75">
        <v>0</v>
      </c>
      <c r="BE75">
        <v>0</v>
      </c>
      <c r="BF75">
        <v>0</v>
      </c>
      <c r="BG75">
        <v>0</v>
      </c>
      <c r="BH75" s="98">
        <v>0</v>
      </c>
      <c r="BI75">
        <v>0</v>
      </c>
      <c r="BJ75">
        <v>0</v>
      </c>
      <c r="BK75">
        <v>0</v>
      </c>
      <c r="BL75" s="209">
        <v>2.1686928516000001E-2</v>
      </c>
      <c r="BM75" s="227">
        <v>6.9211485081999997E-3</v>
      </c>
      <c r="BN75" s="227">
        <v>3.1673776904000001E-3</v>
      </c>
      <c r="BO75" s="227">
        <v>5.5335153900000001E-4</v>
      </c>
      <c r="BP75" s="227">
        <v>8.2997465219999999E-4</v>
      </c>
      <c r="BQ75" s="227">
        <v>9.7579999999999996E-15</v>
      </c>
      <c r="BR75" s="227">
        <v>1.9330177832000001E-3</v>
      </c>
      <c r="BS75" s="227">
        <v>3.4648032278E-3</v>
      </c>
      <c r="BT75" s="227">
        <v>8.1514363306600002E-2</v>
      </c>
    </row>
    <row r="76" spans="1:72" x14ac:dyDescent="0.35">
      <c r="A76">
        <v>123</v>
      </c>
      <c r="B76" t="s">
        <v>230</v>
      </c>
      <c r="C76" t="s">
        <v>230</v>
      </c>
      <c r="D76" t="s">
        <v>238</v>
      </c>
      <c r="E76" t="s">
        <v>1339</v>
      </c>
      <c r="F76">
        <v>72.488</v>
      </c>
      <c r="G76">
        <v>303.39999999999998</v>
      </c>
      <c r="H76" s="212">
        <v>8.1999999999999993</v>
      </c>
      <c r="I76">
        <v>0</v>
      </c>
      <c r="J76">
        <v>0</v>
      </c>
      <c r="K76">
        <v>0</v>
      </c>
      <c r="L76">
        <v>0</v>
      </c>
      <c r="M76">
        <v>0</v>
      </c>
      <c r="N76" s="212">
        <v>0</v>
      </c>
      <c r="O76">
        <v>0</v>
      </c>
      <c r="P76">
        <v>0</v>
      </c>
      <c r="Q76" s="212">
        <v>0</v>
      </c>
      <c r="R76">
        <v>0</v>
      </c>
      <c r="S76">
        <v>0</v>
      </c>
      <c r="T76">
        <v>0</v>
      </c>
      <c r="U76">
        <v>0.8528</v>
      </c>
      <c r="V76">
        <v>0</v>
      </c>
      <c r="W76">
        <v>0</v>
      </c>
      <c r="X76">
        <v>8.2000000000000007E-3</v>
      </c>
      <c r="Y76">
        <v>0.47560000000000002</v>
      </c>
      <c r="Z76">
        <v>0.26240000000000002</v>
      </c>
      <c r="AA76">
        <v>2.46E-2</v>
      </c>
      <c r="AB76">
        <v>2.3698000000000001</v>
      </c>
      <c r="AC76">
        <v>8.2000000000000007E-3</v>
      </c>
      <c r="AD76">
        <v>2.3452000000000002</v>
      </c>
      <c r="AE76" s="212">
        <v>4.6166</v>
      </c>
      <c r="AF76" s="212">
        <v>4.6083999999999996</v>
      </c>
      <c r="AG76">
        <v>8.2000000000000007E-3</v>
      </c>
      <c r="AH76">
        <v>0</v>
      </c>
      <c r="AI76">
        <v>0</v>
      </c>
      <c r="AJ76">
        <v>0</v>
      </c>
      <c r="AK76">
        <v>0</v>
      </c>
      <c r="AL76">
        <v>0</v>
      </c>
      <c r="AM76">
        <v>0</v>
      </c>
      <c r="AN76">
        <v>0</v>
      </c>
      <c r="AO76">
        <v>0</v>
      </c>
      <c r="AP76">
        <v>0</v>
      </c>
      <c r="AQ76" s="212">
        <v>4.9610000000000003</v>
      </c>
      <c r="AR76">
        <v>0.34439999999999998</v>
      </c>
      <c r="AS76" s="212">
        <v>0</v>
      </c>
      <c r="AT76" s="212">
        <v>0</v>
      </c>
      <c r="AU76" s="212">
        <v>0</v>
      </c>
      <c r="AV76">
        <v>0</v>
      </c>
      <c r="AW76" s="212">
        <v>0</v>
      </c>
      <c r="AX76">
        <v>0</v>
      </c>
      <c r="AY76">
        <v>0</v>
      </c>
      <c r="AZ76">
        <v>0</v>
      </c>
      <c r="BA76">
        <v>0</v>
      </c>
      <c r="BB76">
        <v>0</v>
      </c>
      <c r="BC76" s="212">
        <v>0</v>
      </c>
      <c r="BD76">
        <v>0</v>
      </c>
      <c r="BE76">
        <v>0</v>
      </c>
      <c r="BF76">
        <v>0</v>
      </c>
      <c r="BG76">
        <v>0</v>
      </c>
      <c r="BH76" s="212">
        <v>0</v>
      </c>
      <c r="BI76" s="212">
        <v>0</v>
      </c>
      <c r="BJ76" s="212">
        <v>0</v>
      </c>
      <c r="BK76">
        <v>0</v>
      </c>
      <c r="BL76" s="209">
        <v>2.1686928516000001E-2</v>
      </c>
      <c r="BM76" s="227">
        <v>6.9211485081999997E-3</v>
      </c>
      <c r="BN76" s="227">
        <v>3.1673776904000001E-3</v>
      </c>
      <c r="BO76" s="227">
        <v>5.5335153900000001E-4</v>
      </c>
      <c r="BP76" s="227">
        <v>8.2997465219999999E-4</v>
      </c>
      <c r="BQ76" s="227">
        <v>9.7579999999999996E-15</v>
      </c>
      <c r="BR76" s="227">
        <v>1.9330177832000001E-3</v>
      </c>
      <c r="BS76" s="209">
        <v>3.4648032278E-3</v>
      </c>
      <c r="BT76" s="227">
        <v>8.1514363306600002E-2</v>
      </c>
    </row>
    <row r="77" spans="1:72" x14ac:dyDescent="0.35">
      <c r="A77">
        <v>123</v>
      </c>
      <c r="B77" t="s">
        <v>230</v>
      </c>
      <c r="C77" t="s">
        <v>230</v>
      </c>
      <c r="D77" t="s">
        <v>238</v>
      </c>
      <c r="E77" t="s">
        <v>1340</v>
      </c>
      <c r="F77">
        <v>72.488</v>
      </c>
      <c r="G77">
        <v>303.39999999999998</v>
      </c>
      <c r="H77" s="98">
        <v>8.1999999999999993</v>
      </c>
      <c r="I77">
        <v>0</v>
      </c>
      <c r="J77">
        <v>0</v>
      </c>
      <c r="K77">
        <v>0</v>
      </c>
      <c r="L77">
        <v>0</v>
      </c>
      <c r="M77">
        <v>0</v>
      </c>
      <c r="N77" s="98">
        <v>0</v>
      </c>
      <c r="O77" s="98">
        <v>0</v>
      </c>
      <c r="P77">
        <v>0</v>
      </c>
      <c r="Q77">
        <v>0</v>
      </c>
      <c r="R77">
        <v>0</v>
      </c>
      <c r="S77">
        <v>0</v>
      </c>
      <c r="T77">
        <v>0</v>
      </c>
      <c r="U77" s="98">
        <v>0.8528</v>
      </c>
      <c r="V77">
        <v>0</v>
      </c>
      <c r="W77">
        <v>0</v>
      </c>
      <c r="X77">
        <v>8.2000000000000007E-3</v>
      </c>
      <c r="Y77" s="98">
        <v>0.47560000000000002</v>
      </c>
      <c r="Z77">
        <v>0.26240000000000002</v>
      </c>
      <c r="AA77">
        <v>2.46E-2</v>
      </c>
      <c r="AB77" s="98">
        <v>2.3698000000000001</v>
      </c>
      <c r="AC77">
        <v>8.2000000000000007E-3</v>
      </c>
      <c r="AD77" s="98">
        <v>2.3452000000000002</v>
      </c>
      <c r="AE77" s="98">
        <v>4.6166</v>
      </c>
      <c r="AF77" s="98">
        <v>4.6083999999999996</v>
      </c>
      <c r="AG77" s="98">
        <v>8.2000000000000007E-3</v>
      </c>
      <c r="AH77">
        <v>0</v>
      </c>
      <c r="AI77">
        <v>0</v>
      </c>
      <c r="AJ77">
        <v>0</v>
      </c>
      <c r="AK77">
        <v>0</v>
      </c>
      <c r="AL77">
        <v>0</v>
      </c>
      <c r="AM77">
        <v>0</v>
      </c>
      <c r="AN77">
        <v>0</v>
      </c>
      <c r="AO77">
        <v>0</v>
      </c>
      <c r="AP77">
        <v>0</v>
      </c>
      <c r="AQ77" s="98">
        <v>4.9610000000000003</v>
      </c>
      <c r="AR77">
        <v>0.34439999999999998</v>
      </c>
      <c r="AS77" s="98">
        <v>0</v>
      </c>
      <c r="AT77" s="98">
        <v>0</v>
      </c>
      <c r="AU77">
        <v>0</v>
      </c>
      <c r="AV77">
        <v>0</v>
      </c>
      <c r="AW77" s="98">
        <v>0</v>
      </c>
      <c r="AX77">
        <v>0</v>
      </c>
      <c r="AY77">
        <v>0</v>
      </c>
      <c r="AZ77">
        <v>0</v>
      </c>
      <c r="BA77">
        <v>0</v>
      </c>
      <c r="BB77">
        <v>0</v>
      </c>
      <c r="BC77" s="98">
        <v>0</v>
      </c>
      <c r="BD77">
        <v>0</v>
      </c>
      <c r="BE77">
        <v>0</v>
      </c>
      <c r="BF77">
        <v>0</v>
      </c>
      <c r="BG77">
        <v>0</v>
      </c>
      <c r="BH77">
        <v>0</v>
      </c>
      <c r="BI77">
        <v>0</v>
      </c>
      <c r="BJ77" s="98">
        <v>0</v>
      </c>
      <c r="BK77">
        <v>0</v>
      </c>
      <c r="BL77" s="227">
        <v>2.1686928516000001E-2</v>
      </c>
      <c r="BM77" s="227">
        <v>6.9211485081999997E-3</v>
      </c>
      <c r="BN77" s="227">
        <v>3.1673776904000001E-3</v>
      </c>
      <c r="BO77" s="227">
        <v>5.5335153900000001E-4</v>
      </c>
      <c r="BP77" s="227">
        <v>8.2997465219999999E-4</v>
      </c>
      <c r="BQ77" s="227">
        <v>9.7579999999999996E-15</v>
      </c>
      <c r="BR77" s="227">
        <v>1.9330177832000001E-3</v>
      </c>
      <c r="BS77" s="227">
        <v>3.4648032278E-3</v>
      </c>
      <c r="BT77" s="227">
        <v>8.1514363306600002E-2</v>
      </c>
    </row>
    <row r="78" spans="1:72" x14ac:dyDescent="0.35">
      <c r="A78">
        <v>7</v>
      </c>
      <c r="B78" t="s">
        <v>386</v>
      </c>
      <c r="C78" t="s">
        <v>386</v>
      </c>
      <c r="D78" t="s">
        <v>57</v>
      </c>
      <c r="E78" t="s">
        <v>1340</v>
      </c>
      <c r="F78">
        <v>59.25</v>
      </c>
      <c r="G78">
        <v>247.90199999999999</v>
      </c>
      <c r="H78">
        <v>1.1060000000000001</v>
      </c>
      <c r="I78">
        <v>1.5009999999999999</v>
      </c>
      <c r="J78">
        <v>10.127800000000001</v>
      </c>
      <c r="K78">
        <v>1.1850000000000001</v>
      </c>
      <c r="L78">
        <v>1.6115999999999999</v>
      </c>
      <c r="M78">
        <v>0</v>
      </c>
      <c r="N78">
        <v>0.26860000000000001</v>
      </c>
      <c r="O78">
        <v>0.158</v>
      </c>
      <c r="P78">
        <v>0</v>
      </c>
      <c r="Q78">
        <v>0.158</v>
      </c>
      <c r="R78">
        <v>0</v>
      </c>
      <c r="S78">
        <v>0</v>
      </c>
      <c r="T78">
        <v>15.8</v>
      </c>
      <c r="U78">
        <v>0.17380000000000001</v>
      </c>
      <c r="V78">
        <v>0</v>
      </c>
      <c r="W78">
        <v>0</v>
      </c>
      <c r="X78">
        <v>0</v>
      </c>
      <c r="Y78">
        <v>0.158</v>
      </c>
      <c r="Z78">
        <v>1.5800000000000002E-2</v>
      </c>
      <c r="AA78">
        <v>0</v>
      </c>
      <c r="AB78">
        <v>0.4108</v>
      </c>
      <c r="AC78">
        <v>0</v>
      </c>
      <c r="AD78">
        <v>0.37919999999999998</v>
      </c>
      <c r="AE78">
        <v>0.44240000000000002</v>
      </c>
      <c r="AF78">
        <v>0.42659999999999998</v>
      </c>
      <c r="AG78">
        <v>1.5800000000000002E-2</v>
      </c>
      <c r="AH78">
        <v>0</v>
      </c>
      <c r="AI78">
        <v>0</v>
      </c>
      <c r="AJ78">
        <v>0</v>
      </c>
      <c r="AK78">
        <v>0</v>
      </c>
      <c r="AL78">
        <v>0</v>
      </c>
      <c r="AM78">
        <v>0</v>
      </c>
      <c r="AN78">
        <v>0</v>
      </c>
      <c r="AO78">
        <v>0</v>
      </c>
      <c r="AP78">
        <v>0</v>
      </c>
      <c r="AQ78">
        <v>0.12640000000000001</v>
      </c>
      <c r="AR78">
        <v>0.34760000000000002</v>
      </c>
      <c r="AS78" s="212">
        <v>4.582E-2</v>
      </c>
      <c r="AT78" s="212">
        <v>1.106E-2</v>
      </c>
      <c r="AU78">
        <v>0.12640000000000001</v>
      </c>
      <c r="AV78">
        <v>0.37919999999999998</v>
      </c>
      <c r="AW78">
        <v>1.738E-2</v>
      </c>
      <c r="AX78">
        <v>4.7716000000000003</v>
      </c>
      <c r="AY78">
        <v>0</v>
      </c>
      <c r="AZ78">
        <v>0</v>
      </c>
      <c r="BA78">
        <v>56.88</v>
      </c>
      <c r="BB78">
        <v>1.0744</v>
      </c>
      <c r="BC78">
        <v>0.53720000000000001</v>
      </c>
      <c r="BD78">
        <v>6.7939999999999996</v>
      </c>
      <c r="BE78">
        <v>53.72</v>
      </c>
      <c r="BF78">
        <v>17.38</v>
      </c>
      <c r="BG78">
        <v>0.158</v>
      </c>
      <c r="BH78">
        <v>0</v>
      </c>
      <c r="BI78">
        <v>0</v>
      </c>
      <c r="BJ78">
        <v>0.4108</v>
      </c>
      <c r="BK78">
        <v>0</v>
      </c>
      <c r="BL78" s="209">
        <v>1.8687134102068001E-2</v>
      </c>
      <c r="BM78" s="227">
        <v>2.9254093467399999E-3</v>
      </c>
      <c r="BN78" s="209">
        <v>2.6656210855820002E-3</v>
      </c>
      <c r="BO78" s="227">
        <v>9.6283138100000003E-4</v>
      </c>
      <c r="BP78" s="227">
        <v>4.7274345917999996E-3</v>
      </c>
      <c r="BQ78" s="227">
        <v>1.8225300000000001E-15</v>
      </c>
      <c r="BR78" s="209">
        <v>2.6324113485600001E-4</v>
      </c>
      <c r="BS78" s="227">
        <v>1.761802384E-3</v>
      </c>
      <c r="BT78" s="209">
        <v>8.1457412989817998E-2</v>
      </c>
    </row>
    <row r="79" spans="1:72" x14ac:dyDescent="0.35">
      <c r="A79">
        <v>140</v>
      </c>
      <c r="B79" t="s">
        <v>266</v>
      </c>
      <c r="C79" t="s">
        <v>266</v>
      </c>
      <c r="D79" t="s">
        <v>942</v>
      </c>
      <c r="E79" t="s">
        <v>1338</v>
      </c>
      <c r="F79">
        <v>56.174999999999997</v>
      </c>
      <c r="G79">
        <v>235.2</v>
      </c>
      <c r="H79">
        <v>3.234</v>
      </c>
      <c r="I79">
        <v>0.54600000000000004</v>
      </c>
      <c r="J79">
        <v>6.1005000000000003</v>
      </c>
      <c r="K79">
        <v>0.315</v>
      </c>
      <c r="L79">
        <v>0.11550000000000001</v>
      </c>
      <c r="M79">
        <v>0</v>
      </c>
      <c r="N79">
        <v>0.189</v>
      </c>
      <c r="O79">
        <v>5.9009999999999998</v>
      </c>
      <c r="P79">
        <v>0</v>
      </c>
      <c r="Q79">
        <v>5.9009999999999998</v>
      </c>
      <c r="R79">
        <v>4.7249999999999996</v>
      </c>
      <c r="S79">
        <v>4.7249999999999996</v>
      </c>
      <c r="T79">
        <v>0</v>
      </c>
      <c r="U79">
        <v>2.0474999999999999</v>
      </c>
      <c r="V79">
        <v>4.2000000000000003E-2</v>
      </c>
      <c r="W79">
        <v>2.1000000000000001E-2</v>
      </c>
      <c r="X79">
        <v>5.2499999999999998E-2</v>
      </c>
      <c r="Y79">
        <v>0.8085</v>
      </c>
      <c r="Z79">
        <v>1.0814999999999999</v>
      </c>
      <c r="AA79">
        <v>3.15E-2</v>
      </c>
      <c r="AB79">
        <v>0.94499999999999995</v>
      </c>
      <c r="AC79">
        <v>1.0500000000000001E-2</v>
      </c>
      <c r="AD79">
        <v>0.9345</v>
      </c>
      <c r="AE79">
        <v>8.4000000000000005E-2</v>
      </c>
      <c r="AF79">
        <v>8.4000000000000005E-2</v>
      </c>
      <c r="AG79">
        <v>1.0500000000000001E-2</v>
      </c>
      <c r="AH79">
        <v>0</v>
      </c>
      <c r="AI79">
        <v>0</v>
      </c>
      <c r="AJ79">
        <v>0</v>
      </c>
      <c r="AK79">
        <v>0</v>
      </c>
      <c r="AL79">
        <v>2.0055000000000001</v>
      </c>
      <c r="AM79">
        <v>6.3209999999999997</v>
      </c>
      <c r="AN79">
        <v>6.0270000000000001</v>
      </c>
      <c r="AO79">
        <v>3.2549999999999999</v>
      </c>
      <c r="AP79">
        <v>0.17115</v>
      </c>
      <c r="AQ79">
        <v>6.3E-2</v>
      </c>
      <c r="AR79">
        <v>0.79800000000000004</v>
      </c>
      <c r="AS79">
        <v>8.3999999999999995E-3</v>
      </c>
      <c r="AT79">
        <v>3.6749999999999998E-2</v>
      </c>
      <c r="AU79">
        <v>4.725E-2</v>
      </c>
      <c r="AV79">
        <v>0.13650000000000001</v>
      </c>
      <c r="AW79">
        <v>1.6799999999999999E-2</v>
      </c>
      <c r="AX79">
        <v>1.4175</v>
      </c>
      <c r="AY79">
        <v>4.6199999999999998E-2</v>
      </c>
      <c r="AZ79">
        <v>6.3E-2</v>
      </c>
      <c r="BA79">
        <v>24.15</v>
      </c>
      <c r="BB79">
        <v>0.32550000000000001</v>
      </c>
      <c r="BC79">
        <v>0.47249999999999998</v>
      </c>
      <c r="BD79">
        <v>19.95</v>
      </c>
      <c r="BE79">
        <v>54.6</v>
      </c>
      <c r="BF79">
        <v>6.72</v>
      </c>
      <c r="BG79">
        <v>10.29</v>
      </c>
      <c r="BH79">
        <v>2.1000000000000001E-2</v>
      </c>
      <c r="BI79">
        <v>0</v>
      </c>
      <c r="BJ79">
        <v>0.105</v>
      </c>
      <c r="BK79">
        <v>0</v>
      </c>
      <c r="BL79" s="209">
        <v>2.8650873824999999E-2</v>
      </c>
      <c r="BM79" s="227">
        <v>1.9124799435E-3</v>
      </c>
      <c r="BN79" s="227">
        <v>5.3754148980000001E-3</v>
      </c>
      <c r="BO79" s="209">
        <v>1.7086862835E-3</v>
      </c>
      <c r="BP79" s="227">
        <v>1.4042545544999999E-3</v>
      </c>
      <c r="BQ79" s="227">
        <v>3.3915E-14</v>
      </c>
      <c r="BR79" s="227">
        <v>2.0734421924999999E-3</v>
      </c>
      <c r="BS79" s="209">
        <v>9.0546217650000005E-4</v>
      </c>
      <c r="BT79" s="227">
        <v>7.9694938228500004E-2</v>
      </c>
    </row>
    <row r="80" spans="1:72" x14ac:dyDescent="0.35">
      <c r="A80">
        <v>140</v>
      </c>
      <c r="B80" t="s">
        <v>266</v>
      </c>
      <c r="C80" t="s">
        <v>266</v>
      </c>
      <c r="D80" t="s">
        <v>942</v>
      </c>
      <c r="E80" t="s">
        <v>1339</v>
      </c>
      <c r="F80">
        <v>56.174999999999997</v>
      </c>
      <c r="G80">
        <v>235.2</v>
      </c>
      <c r="H80">
        <v>3.234</v>
      </c>
      <c r="I80">
        <v>0.54600000000000004</v>
      </c>
      <c r="J80">
        <v>6.1005000000000003</v>
      </c>
      <c r="K80">
        <v>0.315</v>
      </c>
      <c r="L80">
        <v>0.11550000000000001</v>
      </c>
      <c r="M80">
        <v>0</v>
      </c>
      <c r="N80">
        <v>0.189</v>
      </c>
      <c r="O80">
        <v>5.9009999999999998</v>
      </c>
      <c r="P80">
        <v>0</v>
      </c>
      <c r="Q80">
        <v>5.9009999999999998</v>
      </c>
      <c r="R80">
        <v>4.7249999999999996</v>
      </c>
      <c r="S80">
        <v>4.7249999999999996</v>
      </c>
      <c r="T80">
        <v>0</v>
      </c>
      <c r="U80">
        <v>2.0474999999999999</v>
      </c>
      <c r="V80" s="212">
        <v>4.2000000000000003E-2</v>
      </c>
      <c r="W80" s="212">
        <v>2.1000000000000001E-2</v>
      </c>
      <c r="X80">
        <v>5.2499999999999998E-2</v>
      </c>
      <c r="Y80">
        <v>0.8085</v>
      </c>
      <c r="Z80">
        <v>1.0814999999999999</v>
      </c>
      <c r="AA80">
        <v>3.15E-2</v>
      </c>
      <c r="AB80">
        <v>0.94499999999999995</v>
      </c>
      <c r="AC80">
        <v>1.0500000000000001E-2</v>
      </c>
      <c r="AD80">
        <v>0.9345</v>
      </c>
      <c r="AE80">
        <v>8.4000000000000005E-2</v>
      </c>
      <c r="AF80">
        <v>8.4000000000000005E-2</v>
      </c>
      <c r="AG80">
        <v>1.0500000000000001E-2</v>
      </c>
      <c r="AH80">
        <v>0</v>
      </c>
      <c r="AI80" s="212">
        <v>0</v>
      </c>
      <c r="AJ80" s="98">
        <v>0</v>
      </c>
      <c r="AK80">
        <v>0</v>
      </c>
      <c r="AL80">
        <v>2.0055000000000001</v>
      </c>
      <c r="AM80">
        <v>6.3209999999999997</v>
      </c>
      <c r="AN80">
        <v>6.0270000000000001</v>
      </c>
      <c r="AO80">
        <v>3.2549999999999999</v>
      </c>
      <c r="AP80">
        <v>0.17115</v>
      </c>
      <c r="AQ80">
        <v>6.3E-2</v>
      </c>
      <c r="AR80">
        <v>0.79800000000000004</v>
      </c>
      <c r="AS80">
        <v>8.3999999999999995E-3</v>
      </c>
      <c r="AT80" s="98">
        <v>3.6749999999999998E-2</v>
      </c>
      <c r="AU80">
        <v>4.725E-2</v>
      </c>
      <c r="AV80">
        <v>0.13650000000000001</v>
      </c>
      <c r="AW80" s="98">
        <v>1.6799999999999999E-2</v>
      </c>
      <c r="AX80">
        <v>1.4175</v>
      </c>
      <c r="AY80">
        <v>4.6199999999999998E-2</v>
      </c>
      <c r="AZ80">
        <v>6.3E-2</v>
      </c>
      <c r="BA80">
        <v>24.15</v>
      </c>
      <c r="BB80">
        <v>0.32550000000000001</v>
      </c>
      <c r="BC80">
        <v>0.47249999999999998</v>
      </c>
      <c r="BD80">
        <v>19.95</v>
      </c>
      <c r="BE80">
        <v>54.6</v>
      </c>
      <c r="BF80">
        <v>6.72</v>
      </c>
      <c r="BG80">
        <v>10.29</v>
      </c>
      <c r="BH80">
        <v>2.1000000000000001E-2</v>
      </c>
      <c r="BI80">
        <v>0</v>
      </c>
      <c r="BJ80">
        <v>0.105</v>
      </c>
      <c r="BK80">
        <v>0</v>
      </c>
      <c r="BL80" s="209">
        <v>2.8650873824999999E-2</v>
      </c>
      <c r="BM80" s="209">
        <v>1.9124799435E-3</v>
      </c>
      <c r="BN80" s="209">
        <v>5.3754148980000001E-3</v>
      </c>
      <c r="BO80" s="209">
        <v>1.7086862835E-3</v>
      </c>
      <c r="BP80" s="209">
        <v>1.4042545544999999E-3</v>
      </c>
      <c r="BQ80" s="227">
        <v>3.3915E-14</v>
      </c>
      <c r="BR80" s="209">
        <v>2.0734421924999999E-3</v>
      </c>
      <c r="BS80" s="209">
        <v>9.0546217650000005E-4</v>
      </c>
      <c r="BT80" s="209">
        <v>7.9694938228500004E-2</v>
      </c>
    </row>
    <row r="81" spans="1:72" x14ac:dyDescent="0.35">
      <c r="A81">
        <v>140</v>
      </c>
      <c r="B81" t="s">
        <v>266</v>
      </c>
      <c r="C81" t="s">
        <v>266</v>
      </c>
      <c r="D81" t="s">
        <v>942</v>
      </c>
      <c r="E81" t="s">
        <v>1340</v>
      </c>
      <c r="F81">
        <v>56.174999999999997</v>
      </c>
      <c r="G81">
        <v>235.2</v>
      </c>
      <c r="H81">
        <v>3.234</v>
      </c>
      <c r="I81">
        <v>0.54600000000000004</v>
      </c>
      <c r="J81">
        <v>6.1005000000000003</v>
      </c>
      <c r="K81">
        <v>0.315</v>
      </c>
      <c r="L81">
        <v>0.11550000000000001</v>
      </c>
      <c r="M81">
        <v>0</v>
      </c>
      <c r="N81">
        <v>0.189</v>
      </c>
      <c r="O81">
        <v>5.9009999999999998</v>
      </c>
      <c r="P81">
        <v>0</v>
      </c>
      <c r="Q81">
        <v>5.9009999999999998</v>
      </c>
      <c r="R81">
        <v>4.7249999999999996</v>
      </c>
      <c r="S81">
        <v>4.7249999999999996</v>
      </c>
      <c r="T81">
        <v>0</v>
      </c>
      <c r="U81">
        <v>2.0474999999999999</v>
      </c>
      <c r="V81">
        <v>4.2000000000000003E-2</v>
      </c>
      <c r="W81">
        <v>2.1000000000000001E-2</v>
      </c>
      <c r="X81">
        <v>5.2499999999999998E-2</v>
      </c>
      <c r="Y81">
        <v>0.8085</v>
      </c>
      <c r="Z81">
        <v>1.0814999999999999</v>
      </c>
      <c r="AA81">
        <v>3.15E-2</v>
      </c>
      <c r="AB81">
        <v>0.94499999999999995</v>
      </c>
      <c r="AC81">
        <v>1.0500000000000001E-2</v>
      </c>
      <c r="AD81">
        <v>0.9345</v>
      </c>
      <c r="AE81">
        <v>8.4000000000000005E-2</v>
      </c>
      <c r="AF81">
        <v>8.4000000000000005E-2</v>
      </c>
      <c r="AG81">
        <v>1.0500000000000001E-2</v>
      </c>
      <c r="AH81">
        <v>0</v>
      </c>
      <c r="AI81">
        <v>0</v>
      </c>
      <c r="AJ81">
        <v>0</v>
      </c>
      <c r="AK81">
        <v>0</v>
      </c>
      <c r="AL81">
        <v>2.0055000000000001</v>
      </c>
      <c r="AM81">
        <v>6.3209999999999997</v>
      </c>
      <c r="AN81">
        <v>6.0270000000000001</v>
      </c>
      <c r="AO81">
        <v>3.2549999999999999</v>
      </c>
      <c r="AP81">
        <v>0.17115</v>
      </c>
      <c r="AQ81">
        <v>6.3E-2</v>
      </c>
      <c r="AR81">
        <v>0.79800000000000004</v>
      </c>
      <c r="AS81">
        <v>8.3999999999999995E-3</v>
      </c>
      <c r="AT81" s="98">
        <v>3.6749999999999998E-2</v>
      </c>
      <c r="AU81">
        <v>4.725E-2</v>
      </c>
      <c r="AV81">
        <v>0.13650000000000001</v>
      </c>
      <c r="AW81" s="98">
        <v>1.6799999999999999E-2</v>
      </c>
      <c r="AX81">
        <v>1.4175</v>
      </c>
      <c r="AY81">
        <v>4.6199999999999998E-2</v>
      </c>
      <c r="AZ81">
        <v>6.3E-2</v>
      </c>
      <c r="BA81">
        <v>24.15</v>
      </c>
      <c r="BB81">
        <v>0.32550000000000001</v>
      </c>
      <c r="BC81">
        <v>0.47249999999999998</v>
      </c>
      <c r="BD81">
        <v>19.95</v>
      </c>
      <c r="BE81">
        <v>54.6</v>
      </c>
      <c r="BF81">
        <v>6.72</v>
      </c>
      <c r="BG81">
        <v>10.29</v>
      </c>
      <c r="BH81">
        <v>2.1000000000000001E-2</v>
      </c>
      <c r="BI81">
        <v>0</v>
      </c>
      <c r="BJ81">
        <v>0.105</v>
      </c>
      <c r="BK81">
        <v>0</v>
      </c>
      <c r="BL81" s="209">
        <v>2.8650873824999999E-2</v>
      </c>
      <c r="BM81" s="227">
        <v>1.9124799435E-3</v>
      </c>
      <c r="BN81" s="209">
        <v>5.3754148980000001E-3</v>
      </c>
      <c r="BO81" s="227">
        <v>1.7086862835E-3</v>
      </c>
      <c r="BP81" s="227">
        <v>1.4042545544999999E-3</v>
      </c>
      <c r="BQ81" s="227">
        <v>3.3915E-14</v>
      </c>
      <c r="BR81" s="209">
        <v>2.0734421924999999E-3</v>
      </c>
      <c r="BS81" s="227">
        <v>9.0546217650000005E-4</v>
      </c>
      <c r="BT81" s="209">
        <v>7.9694938228500004E-2</v>
      </c>
    </row>
    <row r="82" spans="1:72" x14ac:dyDescent="0.35">
      <c r="A82">
        <v>93</v>
      </c>
      <c r="B82" t="s">
        <v>171</v>
      </c>
      <c r="C82" t="s">
        <v>171</v>
      </c>
      <c r="D82" t="s">
        <v>189</v>
      </c>
      <c r="E82" t="s">
        <v>1341</v>
      </c>
      <c r="F82">
        <v>4.2350000000000003</v>
      </c>
      <c r="G82">
        <v>17.765000000000001</v>
      </c>
      <c r="H82" s="217">
        <v>3.3000000000000002E-2</v>
      </c>
      <c r="I82">
        <v>0.96799999999999997</v>
      </c>
      <c r="J82">
        <v>0</v>
      </c>
      <c r="K82">
        <v>0</v>
      </c>
      <c r="L82">
        <v>4.3285</v>
      </c>
      <c r="M82">
        <v>0</v>
      </c>
      <c r="N82">
        <v>0.121</v>
      </c>
      <c r="O82">
        <v>0</v>
      </c>
      <c r="P82">
        <v>0</v>
      </c>
      <c r="Q82">
        <v>0</v>
      </c>
      <c r="R82">
        <v>0</v>
      </c>
      <c r="S82">
        <v>0</v>
      </c>
      <c r="T82">
        <v>0</v>
      </c>
      <c r="U82" s="217">
        <v>5.4999999999999997E-3</v>
      </c>
      <c r="V82" s="98">
        <v>0</v>
      </c>
      <c r="W82">
        <v>0</v>
      </c>
      <c r="X82" s="98">
        <v>0</v>
      </c>
      <c r="Y82" s="217">
        <v>5.4999999999999997E-3</v>
      </c>
      <c r="Z82" s="98">
        <v>0</v>
      </c>
      <c r="AA82">
        <v>0</v>
      </c>
      <c r="AB82">
        <v>1.0999999999999999E-2</v>
      </c>
      <c r="AC82">
        <v>0</v>
      </c>
      <c r="AD82">
        <v>5.4999999999999997E-3</v>
      </c>
      <c r="AE82" s="217">
        <v>1.0999999999999999E-2</v>
      </c>
      <c r="AF82" s="217">
        <v>0</v>
      </c>
      <c r="AG82" s="217">
        <v>0</v>
      </c>
      <c r="AH82">
        <v>0</v>
      </c>
      <c r="AI82">
        <v>5.4999999999999997E-3</v>
      </c>
      <c r="AJ82">
        <v>0</v>
      </c>
      <c r="AK82">
        <v>5.4999999999999997E-3</v>
      </c>
      <c r="AL82">
        <v>8.0850000000000009</v>
      </c>
      <c r="AM82">
        <v>0</v>
      </c>
      <c r="AN82">
        <v>0</v>
      </c>
      <c r="AO82">
        <v>0</v>
      </c>
      <c r="AP82">
        <v>0</v>
      </c>
      <c r="AQ82" s="217">
        <v>0.2145</v>
      </c>
      <c r="AR82">
        <v>0</v>
      </c>
      <c r="AS82" s="217">
        <v>2.2000000000000001E-3</v>
      </c>
      <c r="AT82" s="217">
        <v>0</v>
      </c>
      <c r="AU82">
        <v>5.4449999999999998E-2</v>
      </c>
      <c r="AV82">
        <v>0.23100000000000001</v>
      </c>
      <c r="AW82">
        <v>2.2000000000000001E-3</v>
      </c>
      <c r="AX82">
        <v>0.77</v>
      </c>
      <c r="AY82">
        <v>0.19359999999999999</v>
      </c>
      <c r="AZ82">
        <v>0</v>
      </c>
      <c r="BA82">
        <v>8.0850000000000009</v>
      </c>
      <c r="BB82">
        <v>1.1000000000000001</v>
      </c>
      <c r="BC82" s="217">
        <v>1.0999999999999999E-2</v>
      </c>
      <c r="BD82">
        <v>1.155</v>
      </c>
      <c r="BE82">
        <v>4.84</v>
      </c>
      <c r="BF82">
        <v>2.0350000000000001</v>
      </c>
      <c r="BG82">
        <v>34.65</v>
      </c>
      <c r="BH82">
        <v>8.7999999999999995E-2</v>
      </c>
      <c r="BI82">
        <v>1.2649999999999999</v>
      </c>
      <c r="BJ82">
        <v>6.0499999999999998E-2</v>
      </c>
      <c r="BK82">
        <v>3.41</v>
      </c>
      <c r="BL82" s="209">
        <v>6.7537443380000006E-2</v>
      </c>
      <c r="BM82" s="227">
        <v>3.6727528353999998E-2</v>
      </c>
      <c r="BN82" s="209">
        <v>6.2383007225000004E-3</v>
      </c>
      <c r="BO82" s="227">
        <v>8.7709658300000001E-4</v>
      </c>
      <c r="BP82" s="227">
        <v>0</v>
      </c>
      <c r="BQ82" s="227">
        <v>1.3365E-14</v>
      </c>
      <c r="BR82" s="227">
        <v>1.4764891130000001E-3</v>
      </c>
      <c r="BS82" s="227">
        <v>7.2902107849999996E-4</v>
      </c>
      <c r="BT82" s="227">
        <v>5.4577417955500002E-2</v>
      </c>
    </row>
    <row r="83" spans="1:72" x14ac:dyDescent="0.35">
      <c r="A83">
        <v>139</v>
      </c>
      <c r="B83" t="s">
        <v>266</v>
      </c>
      <c r="C83" t="s">
        <v>266</v>
      </c>
      <c r="D83" t="s">
        <v>269</v>
      </c>
      <c r="E83" t="s">
        <v>1337</v>
      </c>
      <c r="F83">
        <v>23.184000000000001</v>
      </c>
      <c r="G83">
        <v>96.956999999999994</v>
      </c>
      <c r="H83">
        <v>0.90720000000000001</v>
      </c>
      <c r="I83">
        <v>1.3355999999999999</v>
      </c>
      <c r="J83">
        <v>1.5624</v>
      </c>
      <c r="K83">
        <v>1.7577</v>
      </c>
      <c r="L83">
        <v>0.25829999999999997</v>
      </c>
      <c r="M83">
        <v>0</v>
      </c>
      <c r="N83">
        <v>0.4788</v>
      </c>
      <c r="O83">
        <v>3.78E-2</v>
      </c>
      <c r="P83">
        <v>1.26E-2</v>
      </c>
      <c r="Q83">
        <v>1.89E-2</v>
      </c>
      <c r="R83">
        <v>0</v>
      </c>
      <c r="S83">
        <v>0</v>
      </c>
      <c r="T83">
        <v>0</v>
      </c>
      <c r="U83">
        <v>0.45989999999999998</v>
      </c>
      <c r="V83">
        <v>0</v>
      </c>
      <c r="W83">
        <v>0</v>
      </c>
      <c r="X83">
        <v>0</v>
      </c>
      <c r="Y83">
        <v>0.2142</v>
      </c>
      <c r="Z83">
        <v>0.2394</v>
      </c>
      <c r="AA83">
        <v>6.3E-3</v>
      </c>
      <c r="AB83">
        <v>0.2394</v>
      </c>
      <c r="AC83">
        <v>0</v>
      </c>
      <c r="AD83">
        <v>0.2331</v>
      </c>
      <c r="AE83">
        <v>2.52E-2</v>
      </c>
      <c r="AF83">
        <v>2.52E-2</v>
      </c>
      <c r="AG83">
        <v>0</v>
      </c>
      <c r="AH83">
        <v>0</v>
      </c>
      <c r="AI83">
        <v>0</v>
      </c>
      <c r="AJ83">
        <v>0</v>
      </c>
      <c r="AK83">
        <v>0</v>
      </c>
      <c r="AL83">
        <v>0</v>
      </c>
      <c r="AM83">
        <v>7.5600000000000001E-2</v>
      </c>
      <c r="AN83">
        <v>0</v>
      </c>
      <c r="AO83">
        <v>0.81899999999999995</v>
      </c>
      <c r="AP83">
        <v>2.0160000000000001E-2</v>
      </c>
      <c r="AQ83">
        <v>2.52E-2</v>
      </c>
      <c r="AR83">
        <v>4.41E-2</v>
      </c>
      <c r="AS83">
        <v>6.9300000000000004E-3</v>
      </c>
      <c r="AT83">
        <v>1.323E-2</v>
      </c>
      <c r="AU83">
        <v>0.43469999999999998</v>
      </c>
      <c r="AV83">
        <v>0.6552</v>
      </c>
      <c r="AW83">
        <v>1.2600000000000001E-3</v>
      </c>
      <c r="AX83">
        <v>0.504</v>
      </c>
      <c r="AY83">
        <v>0</v>
      </c>
      <c r="AZ83">
        <v>6.3E-2</v>
      </c>
      <c r="BA83">
        <v>52.92</v>
      </c>
      <c r="BB83">
        <v>0.25829999999999997</v>
      </c>
      <c r="BC83">
        <v>1.008</v>
      </c>
      <c r="BD83">
        <v>9.4499999999999993</v>
      </c>
      <c r="BE83">
        <v>160.65</v>
      </c>
      <c r="BF83">
        <v>32.130000000000003</v>
      </c>
      <c r="BG83">
        <v>16.38</v>
      </c>
      <c r="BH83">
        <v>3.78E-2</v>
      </c>
      <c r="BI83">
        <v>0.77490000000000003</v>
      </c>
      <c r="BJ83">
        <v>0.51659999999999995</v>
      </c>
      <c r="BK83">
        <v>0</v>
      </c>
      <c r="BL83" s="209">
        <v>8.0183092751999994E-3</v>
      </c>
      <c r="BM83" s="227">
        <v>8.6721272819999999E-4</v>
      </c>
      <c r="BN83" s="209">
        <v>0</v>
      </c>
      <c r="BO83" s="227">
        <v>1.2164444459999999E-4</v>
      </c>
      <c r="BP83" s="227">
        <v>2.3527331541000002E-3</v>
      </c>
      <c r="BQ83" s="227">
        <v>3.6351000000000001E-14</v>
      </c>
      <c r="BR83" s="209">
        <v>1.5524537489999999E-3</v>
      </c>
      <c r="BS83" s="209">
        <v>5.4327730589999999E-4</v>
      </c>
      <c r="BT83" s="227">
        <v>7.8993152280000006E-2</v>
      </c>
    </row>
    <row r="84" spans="1:72" x14ac:dyDescent="0.35">
      <c r="A84">
        <v>66</v>
      </c>
      <c r="B84" t="s">
        <v>610</v>
      </c>
      <c r="C84" t="s">
        <v>610</v>
      </c>
      <c r="D84" t="s">
        <v>635</v>
      </c>
      <c r="E84" t="s">
        <v>1337</v>
      </c>
      <c r="F84">
        <v>26.46</v>
      </c>
      <c r="G84">
        <v>110.691</v>
      </c>
      <c r="H84" s="98">
        <v>1.323</v>
      </c>
      <c r="I84" s="98">
        <v>1.4994000000000001</v>
      </c>
      <c r="J84">
        <v>2.1168</v>
      </c>
      <c r="K84">
        <v>0</v>
      </c>
      <c r="L84">
        <v>38.808</v>
      </c>
      <c r="M84">
        <v>0</v>
      </c>
      <c r="N84" s="98">
        <v>0.30869999999999997</v>
      </c>
      <c r="O84">
        <v>1.6758</v>
      </c>
      <c r="P84">
        <v>0</v>
      </c>
      <c r="Q84">
        <v>1.6758</v>
      </c>
      <c r="R84">
        <v>0</v>
      </c>
      <c r="S84">
        <v>0</v>
      </c>
      <c r="T84">
        <v>0</v>
      </c>
      <c r="U84">
        <v>0.88200000000000001</v>
      </c>
      <c r="V84">
        <v>0.1323</v>
      </c>
      <c r="W84">
        <v>4.41E-2</v>
      </c>
      <c r="X84">
        <v>0.1323</v>
      </c>
      <c r="Y84">
        <v>0.39689999999999998</v>
      </c>
      <c r="Z84">
        <v>0.1764</v>
      </c>
      <c r="AA84">
        <v>0</v>
      </c>
      <c r="AB84">
        <v>0.30869999999999997</v>
      </c>
      <c r="AC84">
        <v>0</v>
      </c>
      <c r="AD84">
        <v>0.2646</v>
      </c>
      <c r="AE84">
        <v>0</v>
      </c>
      <c r="AF84">
        <v>0</v>
      </c>
      <c r="AG84">
        <v>0</v>
      </c>
      <c r="AH84">
        <v>0</v>
      </c>
      <c r="AI84">
        <v>0</v>
      </c>
      <c r="AJ84">
        <v>0</v>
      </c>
      <c r="AK84">
        <v>0</v>
      </c>
      <c r="AL84">
        <v>4.4981999999999998</v>
      </c>
      <c r="AM84">
        <v>11.5542</v>
      </c>
      <c r="AN84">
        <v>11.025</v>
      </c>
      <c r="AO84">
        <v>6.1740000000000004</v>
      </c>
      <c r="AP84">
        <v>0.441</v>
      </c>
      <c r="AQ84">
        <v>4.41E-2</v>
      </c>
      <c r="AR84">
        <v>0</v>
      </c>
      <c r="AS84" s="98">
        <v>1.7639999999999999E-2</v>
      </c>
      <c r="AT84">
        <v>6.1740000000000003E-2</v>
      </c>
      <c r="AU84">
        <v>2.6460000000000001E-2</v>
      </c>
      <c r="AV84">
        <v>0.37925999999999999</v>
      </c>
      <c r="AW84" s="98">
        <v>1.7639999999999999E-2</v>
      </c>
      <c r="AX84">
        <v>4.9391999999999996</v>
      </c>
      <c r="AY84">
        <v>0.11907</v>
      </c>
      <c r="AZ84">
        <v>0</v>
      </c>
      <c r="BA84">
        <v>40.131</v>
      </c>
      <c r="BB84">
        <v>4.6304999999999996</v>
      </c>
      <c r="BC84">
        <v>0</v>
      </c>
      <c r="BD84">
        <v>51.155999999999999</v>
      </c>
      <c r="BE84">
        <v>71.441999999999993</v>
      </c>
      <c r="BF84">
        <v>5.2919999999999998</v>
      </c>
      <c r="BG84">
        <v>18.081</v>
      </c>
      <c r="BH84">
        <v>4.41E-2</v>
      </c>
      <c r="BI84">
        <v>0.79379999999999995</v>
      </c>
      <c r="BJ84">
        <v>0.1764</v>
      </c>
      <c r="BK84">
        <v>0</v>
      </c>
      <c r="BL84" s="209">
        <v>5.0262664139100001E-2</v>
      </c>
      <c r="BM84" s="227">
        <v>2.4378806163599998E-3</v>
      </c>
      <c r="BN84" s="227">
        <v>8.9680587733799999E-3</v>
      </c>
      <c r="BO84" s="227">
        <v>1.2948531044399999E-3</v>
      </c>
      <c r="BP84" s="227">
        <v>1.3412277207000001E-3</v>
      </c>
      <c r="BQ84" s="227">
        <v>6.5268000000000003E-15</v>
      </c>
      <c r="BR84" s="227">
        <v>1.34655606792E-3</v>
      </c>
      <c r="BS84" s="227">
        <v>3.9605428547999999E-3</v>
      </c>
      <c r="BT84" s="209">
        <v>7.6332894024239997E-2</v>
      </c>
    </row>
    <row r="85" spans="1:72" x14ac:dyDescent="0.35">
      <c r="A85">
        <v>133</v>
      </c>
      <c r="B85" t="s">
        <v>255</v>
      </c>
      <c r="C85" t="s">
        <v>255</v>
      </c>
      <c r="D85" t="s">
        <v>261</v>
      </c>
      <c r="E85" t="s">
        <v>1338</v>
      </c>
      <c r="F85">
        <v>35.470999999999997</v>
      </c>
      <c r="G85">
        <v>147.721</v>
      </c>
      <c r="H85">
        <v>0</v>
      </c>
      <c r="I85">
        <v>0</v>
      </c>
      <c r="J85">
        <v>0.44900000000000001</v>
      </c>
      <c r="K85">
        <v>0</v>
      </c>
      <c r="L85">
        <v>39.512</v>
      </c>
      <c r="M85">
        <v>4.8357299999999999</v>
      </c>
      <c r="N85">
        <v>8.9800000000000005E-2</v>
      </c>
      <c r="O85">
        <v>0.31430000000000002</v>
      </c>
      <c r="P85">
        <v>0.31430000000000002</v>
      </c>
      <c r="Q85">
        <v>0</v>
      </c>
      <c r="R85">
        <v>0</v>
      </c>
      <c r="S85">
        <v>0.44900000000000001</v>
      </c>
      <c r="T85">
        <v>0</v>
      </c>
      <c r="U85">
        <v>0</v>
      </c>
      <c r="V85">
        <v>0</v>
      </c>
      <c r="W85">
        <v>0</v>
      </c>
      <c r="X85">
        <v>0</v>
      </c>
      <c r="Y85">
        <v>0</v>
      </c>
      <c r="Z85" s="212">
        <v>0</v>
      </c>
      <c r="AA85">
        <v>0</v>
      </c>
      <c r="AB85">
        <v>0</v>
      </c>
      <c r="AC85">
        <v>0</v>
      </c>
      <c r="AD85">
        <v>0</v>
      </c>
      <c r="AE85">
        <v>0</v>
      </c>
      <c r="AF85">
        <v>0</v>
      </c>
      <c r="AG85" s="212">
        <v>0</v>
      </c>
      <c r="AH85">
        <v>0</v>
      </c>
      <c r="AI85">
        <v>0</v>
      </c>
      <c r="AJ85">
        <v>0</v>
      </c>
      <c r="AK85">
        <v>0</v>
      </c>
      <c r="AL85">
        <v>0</v>
      </c>
      <c r="AM85">
        <v>0</v>
      </c>
      <c r="AN85">
        <v>0</v>
      </c>
      <c r="AO85">
        <v>0</v>
      </c>
      <c r="AP85">
        <v>0</v>
      </c>
      <c r="AQ85" s="212">
        <v>0</v>
      </c>
      <c r="AR85">
        <v>0</v>
      </c>
      <c r="AS85">
        <v>0</v>
      </c>
      <c r="AT85">
        <v>0</v>
      </c>
      <c r="AU85">
        <v>9.8780000000000007E-2</v>
      </c>
      <c r="AV85">
        <v>8.9800000000000005E-2</v>
      </c>
      <c r="AW85">
        <v>0</v>
      </c>
      <c r="AX85">
        <v>1.5714999999999999</v>
      </c>
      <c r="AY85">
        <v>0</v>
      </c>
      <c r="AZ85">
        <v>0</v>
      </c>
      <c r="BA85">
        <v>10.327</v>
      </c>
      <c r="BB85">
        <v>0.53879999999999995</v>
      </c>
      <c r="BC85">
        <v>8.9800000000000005E-2</v>
      </c>
      <c r="BD85">
        <v>3.1429999999999998</v>
      </c>
      <c r="BE85">
        <v>53.88</v>
      </c>
      <c r="BF85">
        <v>5.3879999999999999</v>
      </c>
      <c r="BG85">
        <v>1.347</v>
      </c>
      <c r="BH85" s="212">
        <v>0</v>
      </c>
      <c r="BI85">
        <v>0</v>
      </c>
      <c r="BJ85">
        <v>4.4900000000000002E-2</v>
      </c>
      <c r="BK85">
        <v>0</v>
      </c>
      <c r="BL85" s="209">
        <v>6.9387377416100002E-2</v>
      </c>
      <c r="BM85" s="227">
        <v>7.036671426E-4</v>
      </c>
      <c r="BN85" s="209">
        <v>1.48928975681E-2</v>
      </c>
      <c r="BO85" s="227">
        <v>2.1888241283000002E-3</v>
      </c>
      <c r="BP85" s="227">
        <v>9.3096588083E-3</v>
      </c>
      <c r="BQ85" s="227">
        <v>3.1295299999999997E-14</v>
      </c>
      <c r="BR85" s="209">
        <v>1.1652327218999999E-2</v>
      </c>
      <c r="BS85" s="227">
        <v>2.8105151722299999E-2</v>
      </c>
      <c r="BT85" s="209">
        <v>7.4669311044100004E-2</v>
      </c>
    </row>
    <row r="86" spans="1:72" x14ac:dyDescent="0.35">
      <c r="A86">
        <v>133</v>
      </c>
      <c r="B86" t="s">
        <v>255</v>
      </c>
      <c r="C86" t="s">
        <v>255</v>
      </c>
      <c r="D86" t="s">
        <v>261</v>
      </c>
      <c r="E86" t="s">
        <v>1339</v>
      </c>
      <c r="F86">
        <v>35.470999999999997</v>
      </c>
      <c r="G86">
        <v>147.721</v>
      </c>
      <c r="H86">
        <v>0</v>
      </c>
      <c r="I86">
        <v>0</v>
      </c>
      <c r="J86">
        <v>0.44900000000000001</v>
      </c>
      <c r="K86">
        <v>0</v>
      </c>
      <c r="L86">
        <v>39.512</v>
      </c>
      <c r="M86">
        <v>4.8357299999999999</v>
      </c>
      <c r="N86">
        <v>8.9800000000000005E-2</v>
      </c>
      <c r="O86">
        <v>0.31430000000000002</v>
      </c>
      <c r="P86">
        <v>0.31430000000000002</v>
      </c>
      <c r="Q86">
        <v>0</v>
      </c>
      <c r="R86">
        <v>0</v>
      </c>
      <c r="S86">
        <v>0.44900000000000001</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9.8780000000000007E-2</v>
      </c>
      <c r="AV86">
        <v>8.9800000000000005E-2</v>
      </c>
      <c r="AW86">
        <v>0</v>
      </c>
      <c r="AX86">
        <v>1.5714999999999999</v>
      </c>
      <c r="AY86">
        <v>0</v>
      </c>
      <c r="AZ86">
        <v>0</v>
      </c>
      <c r="BA86">
        <v>10.327</v>
      </c>
      <c r="BB86">
        <v>0.53879999999999995</v>
      </c>
      <c r="BC86">
        <v>8.9800000000000005E-2</v>
      </c>
      <c r="BD86">
        <v>3.1429999999999998</v>
      </c>
      <c r="BE86">
        <v>53.88</v>
      </c>
      <c r="BF86">
        <v>5.3879999999999999</v>
      </c>
      <c r="BG86">
        <v>1.347</v>
      </c>
      <c r="BH86">
        <v>0</v>
      </c>
      <c r="BI86">
        <v>0</v>
      </c>
      <c r="BJ86">
        <v>4.4900000000000002E-2</v>
      </c>
      <c r="BK86">
        <v>0</v>
      </c>
      <c r="BL86" s="209">
        <v>6.9387377416100002E-2</v>
      </c>
      <c r="BM86" s="227">
        <v>7.036671426E-4</v>
      </c>
      <c r="BN86" s="209">
        <v>1.48928975681E-2</v>
      </c>
      <c r="BO86" s="209">
        <v>2.1888241283000002E-3</v>
      </c>
      <c r="BP86" s="209">
        <v>9.3096588083E-3</v>
      </c>
      <c r="BQ86" s="227">
        <v>3.1295299999999997E-14</v>
      </c>
      <c r="BR86" s="227">
        <v>1.1652327218999999E-2</v>
      </c>
      <c r="BS86" s="209">
        <v>2.8105151722299999E-2</v>
      </c>
      <c r="BT86" s="227">
        <v>7.4669311044100004E-2</v>
      </c>
    </row>
    <row r="87" spans="1:72" x14ac:dyDescent="0.35">
      <c r="A87">
        <v>133</v>
      </c>
      <c r="B87" t="s">
        <v>255</v>
      </c>
      <c r="C87" t="s">
        <v>255</v>
      </c>
      <c r="D87" t="s">
        <v>261</v>
      </c>
      <c r="E87" t="s">
        <v>1340</v>
      </c>
      <c r="F87">
        <v>35.470999999999997</v>
      </c>
      <c r="G87">
        <v>147.721</v>
      </c>
      <c r="H87">
        <v>0</v>
      </c>
      <c r="I87">
        <v>0</v>
      </c>
      <c r="J87">
        <v>0.44900000000000001</v>
      </c>
      <c r="K87">
        <v>0</v>
      </c>
      <c r="L87">
        <v>39.512</v>
      </c>
      <c r="M87">
        <v>4.8357299999999999</v>
      </c>
      <c r="N87">
        <v>8.9800000000000005E-2</v>
      </c>
      <c r="O87">
        <v>0.31430000000000002</v>
      </c>
      <c r="P87">
        <v>0.31430000000000002</v>
      </c>
      <c r="Q87">
        <v>0</v>
      </c>
      <c r="R87">
        <v>0</v>
      </c>
      <c r="S87">
        <v>0.44900000000000001</v>
      </c>
      <c r="T87">
        <v>0</v>
      </c>
      <c r="U87" s="212">
        <v>0</v>
      </c>
      <c r="V87">
        <v>0</v>
      </c>
      <c r="W87">
        <v>0</v>
      </c>
      <c r="X87">
        <v>0</v>
      </c>
      <c r="Y87" s="212">
        <v>0</v>
      </c>
      <c r="Z87" s="212">
        <v>0</v>
      </c>
      <c r="AA87">
        <v>0</v>
      </c>
      <c r="AB87" s="212">
        <v>0</v>
      </c>
      <c r="AC87">
        <v>0</v>
      </c>
      <c r="AD87" s="212">
        <v>0</v>
      </c>
      <c r="AE87" s="212">
        <v>0</v>
      </c>
      <c r="AF87" s="212">
        <v>0</v>
      </c>
      <c r="AG87">
        <v>0</v>
      </c>
      <c r="AH87" s="212">
        <v>0</v>
      </c>
      <c r="AI87">
        <v>0</v>
      </c>
      <c r="AJ87">
        <v>0</v>
      </c>
      <c r="AK87">
        <v>0</v>
      </c>
      <c r="AL87">
        <v>0</v>
      </c>
      <c r="AM87">
        <v>0</v>
      </c>
      <c r="AN87">
        <v>0</v>
      </c>
      <c r="AO87">
        <v>0</v>
      </c>
      <c r="AP87">
        <v>0</v>
      </c>
      <c r="AQ87" s="212">
        <v>0</v>
      </c>
      <c r="AR87">
        <v>0</v>
      </c>
      <c r="AS87">
        <v>0</v>
      </c>
      <c r="AT87">
        <v>0</v>
      </c>
      <c r="AU87">
        <v>9.8780000000000007E-2</v>
      </c>
      <c r="AV87">
        <v>8.9800000000000005E-2</v>
      </c>
      <c r="AW87">
        <v>0</v>
      </c>
      <c r="AX87">
        <v>1.5714999999999999</v>
      </c>
      <c r="AY87">
        <v>0</v>
      </c>
      <c r="AZ87">
        <v>0</v>
      </c>
      <c r="BA87">
        <v>10.327</v>
      </c>
      <c r="BB87">
        <v>0.53879999999999995</v>
      </c>
      <c r="BC87">
        <v>8.9800000000000005E-2</v>
      </c>
      <c r="BD87">
        <v>3.1429999999999998</v>
      </c>
      <c r="BE87">
        <v>53.88</v>
      </c>
      <c r="BF87">
        <v>5.3879999999999999</v>
      </c>
      <c r="BG87">
        <v>1.347</v>
      </c>
      <c r="BH87" s="212">
        <v>0</v>
      </c>
      <c r="BI87">
        <v>0</v>
      </c>
      <c r="BJ87">
        <v>4.4900000000000002E-2</v>
      </c>
      <c r="BK87">
        <v>0</v>
      </c>
      <c r="BL87" s="209">
        <v>6.9387377416100002E-2</v>
      </c>
      <c r="BM87" s="227">
        <v>7.036671426E-4</v>
      </c>
      <c r="BN87" s="209">
        <v>1.48928975681E-2</v>
      </c>
      <c r="BO87" s="209">
        <v>2.1888241283000002E-3</v>
      </c>
      <c r="BP87" s="227">
        <v>9.3096588083E-3</v>
      </c>
      <c r="BQ87" s="227">
        <v>3.1295299999999997E-14</v>
      </c>
      <c r="BR87" s="209">
        <v>1.1652327218999999E-2</v>
      </c>
      <c r="BS87" s="227">
        <v>2.8105151722299999E-2</v>
      </c>
      <c r="BT87" s="227">
        <v>7.4669311044100004E-2</v>
      </c>
    </row>
    <row r="88" spans="1:72" x14ac:dyDescent="0.35">
      <c r="A88">
        <v>88</v>
      </c>
      <c r="B88" t="s">
        <v>171</v>
      </c>
      <c r="C88" t="s">
        <v>171</v>
      </c>
      <c r="D88" t="s">
        <v>740</v>
      </c>
      <c r="E88" t="s">
        <v>1341</v>
      </c>
      <c r="F88">
        <v>6.66</v>
      </c>
      <c r="G88">
        <v>27.765000000000001</v>
      </c>
      <c r="H88">
        <v>0.40500000000000003</v>
      </c>
      <c r="I88">
        <v>0.75149999999999995</v>
      </c>
      <c r="J88">
        <v>0</v>
      </c>
      <c r="K88">
        <v>0</v>
      </c>
      <c r="L88">
        <v>3.2040000000000002</v>
      </c>
      <c r="M88">
        <v>0</v>
      </c>
      <c r="N88">
        <v>8.1000000000000003E-2</v>
      </c>
      <c r="O88">
        <v>0</v>
      </c>
      <c r="P88">
        <v>0</v>
      </c>
      <c r="Q88">
        <v>0</v>
      </c>
      <c r="R88">
        <v>0</v>
      </c>
      <c r="S88">
        <v>0</v>
      </c>
      <c r="T88">
        <v>0</v>
      </c>
      <c r="U88" s="217">
        <v>0.09</v>
      </c>
      <c r="V88">
        <v>0</v>
      </c>
      <c r="W88">
        <v>0</v>
      </c>
      <c r="X88">
        <v>2.7E-2</v>
      </c>
      <c r="Y88" s="217">
        <v>4.9500000000000002E-2</v>
      </c>
      <c r="Z88">
        <v>4.4999999999999997E-3</v>
      </c>
      <c r="AA88">
        <v>0</v>
      </c>
      <c r="AB88">
        <v>0.16650000000000001</v>
      </c>
      <c r="AC88">
        <v>1.7999999999999999E-2</v>
      </c>
      <c r="AD88">
        <v>3.5999999999999997E-2</v>
      </c>
      <c r="AE88">
        <v>0.10349999999999999</v>
      </c>
      <c r="AF88">
        <v>8.9999999999999993E-3</v>
      </c>
      <c r="AG88" s="217">
        <v>8.9999999999999993E-3</v>
      </c>
      <c r="AH88">
        <v>4.4999999999999997E-3</v>
      </c>
      <c r="AI88">
        <v>1.7999999999999999E-2</v>
      </c>
      <c r="AJ88">
        <v>4.4999999999999997E-3</v>
      </c>
      <c r="AK88">
        <v>4.0500000000000001E-2</v>
      </c>
      <c r="AL88">
        <v>2.5649999999999999</v>
      </c>
      <c r="AM88">
        <v>0.28799999999999998</v>
      </c>
      <c r="AN88">
        <v>0.28799999999999998</v>
      </c>
      <c r="AO88">
        <v>0</v>
      </c>
      <c r="AP88">
        <v>0.2601</v>
      </c>
      <c r="AQ88">
        <v>3.15E-2</v>
      </c>
      <c r="AR88">
        <v>1.7999999999999999E-2</v>
      </c>
      <c r="AS88">
        <v>0</v>
      </c>
      <c r="AT88">
        <v>9.4500000000000001E-3</v>
      </c>
      <c r="AU88">
        <v>0.22320000000000001</v>
      </c>
      <c r="AV88">
        <v>0.36</v>
      </c>
      <c r="AW88">
        <v>1.35E-2</v>
      </c>
      <c r="AX88">
        <v>0.495</v>
      </c>
      <c r="AY88">
        <v>0.39510000000000001</v>
      </c>
      <c r="AZ88">
        <v>0</v>
      </c>
      <c r="BA88">
        <v>12.42</v>
      </c>
      <c r="BB88">
        <v>1.8674999999999999</v>
      </c>
      <c r="BC88">
        <v>2.7E-2</v>
      </c>
      <c r="BD88">
        <v>2.52</v>
      </c>
      <c r="BE88">
        <v>15.03</v>
      </c>
      <c r="BF88">
        <v>1.62</v>
      </c>
      <c r="BG88">
        <v>8.91</v>
      </c>
      <c r="BH88">
        <v>2.2499999999999999E-2</v>
      </c>
      <c r="BI88">
        <v>1.1339999999999999</v>
      </c>
      <c r="BJ88">
        <v>6.3E-2</v>
      </c>
      <c r="BK88">
        <v>1.35</v>
      </c>
      <c r="BL88" s="209">
        <v>2.3671667862E-2</v>
      </c>
      <c r="BM88" s="227">
        <v>0</v>
      </c>
      <c r="BN88" s="209">
        <v>2.19865037715E-2</v>
      </c>
      <c r="BO88" s="227">
        <v>0</v>
      </c>
      <c r="BP88" s="209">
        <v>0</v>
      </c>
      <c r="BQ88" s="227">
        <v>0</v>
      </c>
      <c r="BR88" s="209">
        <v>1.208036547E-3</v>
      </c>
      <c r="BS88" s="209">
        <v>4.7712754349999998E-4</v>
      </c>
      <c r="BT88" s="209">
        <v>0</v>
      </c>
    </row>
    <row r="89" spans="1:72" x14ac:dyDescent="0.35">
      <c r="A89">
        <v>80</v>
      </c>
      <c r="B89" t="s">
        <v>153</v>
      </c>
      <c r="C89" t="s">
        <v>153</v>
      </c>
      <c r="D89" t="s">
        <v>693</v>
      </c>
      <c r="E89" t="s">
        <v>1340</v>
      </c>
      <c r="F89">
        <v>11.385</v>
      </c>
      <c r="G89">
        <v>47.52</v>
      </c>
      <c r="H89">
        <v>0.30690000000000001</v>
      </c>
      <c r="I89">
        <v>2.1284999999999998</v>
      </c>
      <c r="J89">
        <v>0</v>
      </c>
      <c r="K89">
        <v>0</v>
      </c>
      <c r="L89">
        <v>7.3655999999999997</v>
      </c>
      <c r="M89">
        <v>0</v>
      </c>
      <c r="N89">
        <v>9.9000000000000005E-2</v>
      </c>
      <c r="O89">
        <v>0</v>
      </c>
      <c r="P89">
        <v>0</v>
      </c>
      <c r="Q89">
        <v>0</v>
      </c>
      <c r="R89">
        <v>0</v>
      </c>
      <c r="S89">
        <v>0</v>
      </c>
      <c r="T89">
        <v>0</v>
      </c>
      <c r="U89">
        <v>7.9200000000000007E-2</v>
      </c>
      <c r="V89">
        <v>0</v>
      </c>
      <c r="W89">
        <v>0</v>
      </c>
      <c r="X89">
        <v>0</v>
      </c>
      <c r="Y89">
        <v>5.9400000000000001E-2</v>
      </c>
      <c r="Z89">
        <v>1.9800000000000002E-2</v>
      </c>
      <c r="AA89">
        <v>0</v>
      </c>
      <c r="AB89">
        <v>0.1188</v>
      </c>
      <c r="AC89">
        <v>1.9800000000000002E-2</v>
      </c>
      <c r="AD89">
        <v>9.9000000000000005E-2</v>
      </c>
      <c r="AE89">
        <v>3.9600000000000003E-2</v>
      </c>
      <c r="AF89">
        <v>2.9700000000000001E-2</v>
      </c>
      <c r="AG89">
        <v>0</v>
      </c>
      <c r="AH89">
        <v>0</v>
      </c>
      <c r="AI89">
        <v>0</v>
      </c>
      <c r="AJ89">
        <v>0</v>
      </c>
      <c r="AK89">
        <v>0</v>
      </c>
      <c r="AL89">
        <v>6.93</v>
      </c>
      <c r="AM89">
        <v>1.5840000000000001</v>
      </c>
      <c r="AN89">
        <v>1.5840000000000001</v>
      </c>
      <c r="AO89">
        <v>0</v>
      </c>
      <c r="AP89">
        <v>3.9600000000000003E-2</v>
      </c>
      <c r="AQ89">
        <v>0.1089</v>
      </c>
      <c r="AR89">
        <v>0</v>
      </c>
      <c r="AS89">
        <v>6.9300000000000004E-3</v>
      </c>
      <c r="AT89">
        <v>1.3860000000000001E-2</v>
      </c>
      <c r="AU89">
        <v>0.81179999999999997</v>
      </c>
      <c r="AV89">
        <v>1.2018599999999999</v>
      </c>
      <c r="AW89">
        <v>4.2569999999999997E-2</v>
      </c>
      <c r="AX89">
        <v>2.2770000000000001</v>
      </c>
      <c r="AY89">
        <v>3.9600000000000003E-2</v>
      </c>
      <c r="AZ89">
        <v>0</v>
      </c>
      <c r="BA89">
        <v>17.126999999999999</v>
      </c>
      <c r="BB89">
        <v>3.9600000000000003E-2</v>
      </c>
      <c r="BC89">
        <v>8.9099999999999999E-2</v>
      </c>
      <c r="BD89">
        <v>1.1879999999999999</v>
      </c>
      <c r="BE89">
        <v>22.77</v>
      </c>
      <c r="BF89">
        <v>2.4750000000000001</v>
      </c>
      <c r="BG89">
        <v>7.6230000000000002</v>
      </c>
      <c r="BH89">
        <v>1.9800000000000002E-2</v>
      </c>
      <c r="BI89">
        <v>1.1088</v>
      </c>
      <c r="BJ89">
        <v>0.14849999999999999</v>
      </c>
      <c r="BK89">
        <v>0</v>
      </c>
      <c r="BL89" s="209">
        <v>2.2256830579499998E-2</v>
      </c>
      <c r="BM89" s="227">
        <v>3.0877492833000001E-3</v>
      </c>
      <c r="BN89" s="209">
        <v>6.7789003689E-3</v>
      </c>
      <c r="BO89" s="227">
        <v>1.1308857911999999E-3</v>
      </c>
      <c r="BP89" s="227">
        <v>0</v>
      </c>
      <c r="BQ89" s="227">
        <v>1.2771E-14</v>
      </c>
      <c r="BR89" s="227">
        <v>7.7332572899999993E-5</v>
      </c>
      <c r="BS89" s="209">
        <v>1.6547904153000001E-3</v>
      </c>
      <c r="BT89" s="227">
        <v>7.43075524323E-2</v>
      </c>
    </row>
    <row r="90" spans="1:72" x14ac:dyDescent="0.35">
      <c r="A90">
        <v>129</v>
      </c>
      <c r="B90" t="s">
        <v>243</v>
      </c>
      <c r="C90" t="s">
        <v>243</v>
      </c>
      <c r="D90" t="s">
        <v>246</v>
      </c>
      <c r="E90" t="s">
        <v>1339</v>
      </c>
      <c r="F90">
        <v>55.768500000000003</v>
      </c>
      <c r="G90">
        <v>233.24850000000001</v>
      </c>
      <c r="H90" s="98">
        <v>6.2729999999999997</v>
      </c>
      <c r="I90">
        <v>3.0599999999999999E-2</v>
      </c>
      <c r="J90">
        <v>3.8249999999999999E-2</v>
      </c>
      <c r="K90">
        <v>0</v>
      </c>
      <c r="L90">
        <v>1.21635</v>
      </c>
      <c r="M90">
        <v>0</v>
      </c>
      <c r="N90">
        <v>4.5900000000000003E-2</v>
      </c>
      <c r="O90">
        <v>3.8249999999999999E-2</v>
      </c>
      <c r="P90">
        <v>0</v>
      </c>
      <c r="Q90" s="98">
        <v>3.8249999999999999E-2</v>
      </c>
      <c r="R90">
        <v>0</v>
      </c>
      <c r="S90">
        <v>0</v>
      </c>
      <c r="T90">
        <v>0</v>
      </c>
      <c r="U90" s="98">
        <v>4.2074999999999996</v>
      </c>
      <c r="V90">
        <v>0.61965000000000003</v>
      </c>
      <c r="W90">
        <v>0.2142</v>
      </c>
      <c r="X90">
        <v>0.67320000000000002</v>
      </c>
      <c r="Y90" s="98">
        <v>1.8972</v>
      </c>
      <c r="Z90">
        <v>0.58904999999999996</v>
      </c>
      <c r="AA90">
        <v>7.6499999999999997E-3</v>
      </c>
      <c r="AB90">
        <v>1.4611499999999999</v>
      </c>
      <c r="AC90">
        <v>9.9449999999999997E-2</v>
      </c>
      <c r="AD90">
        <v>1.2699</v>
      </c>
      <c r="AE90" s="98">
        <v>0.22950000000000001</v>
      </c>
      <c r="AF90" s="98">
        <v>0.16830000000000001</v>
      </c>
      <c r="AG90" s="98">
        <v>3.8249999999999999E-2</v>
      </c>
      <c r="AH90">
        <v>7.6499999999999997E-3</v>
      </c>
      <c r="AI90">
        <v>0</v>
      </c>
      <c r="AJ90">
        <v>0</v>
      </c>
      <c r="AK90">
        <v>0</v>
      </c>
      <c r="AL90">
        <v>19.584</v>
      </c>
      <c r="AM90">
        <v>47.422350000000002</v>
      </c>
      <c r="AN90">
        <v>44.981999999999999</v>
      </c>
      <c r="AO90">
        <v>29.07</v>
      </c>
      <c r="AP90">
        <v>3.9015000000000001E-2</v>
      </c>
      <c r="AQ90" s="98">
        <v>0.16064999999999999</v>
      </c>
      <c r="AR90">
        <v>0.56610000000000005</v>
      </c>
      <c r="AS90" s="98">
        <v>0</v>
      </c>
      <c r="AT90" s="98">
        <v>0</v>
      </c>
      <c r="AU90" s="98">
        <v>0</v>
      </c>
      <c r="AV90">
        <v>7.6499999999999997E-3</v>
      </c>
      <c r="AW90" s="98">
        <v>0</v>
      </c>
      <c r="AX90">
        <v>0</v>
      </c>
      <c r="AY90">
        <v>0</v>
      </c>
      <c r="AZ90">
        <v>0</v>
      </c>
      <c r="BA90">
        <v>0</v>
      </c>
      <c r="BB90">
        <v>0.30599999999999999</v>
      </c>
      <c r="BC90" s="98">
        <v>0</v>
      </c>
      <c r="BD90">
        <v>0</v>
      </c>
      <c r="BE90">
        <v>0</v>
      </c>
      <c r="BF90">
        <v>0</v>
      </c>
      <c r="BG90">
        <v>36.72</v>
      </c>
      <c r="BH90">
        <v>9.1800000000000007E-2</v>
      </c>
      <c r="BI90" s="98">
        <v>0</v>
      </c>
      <c r="BJ90" s="98">
        <v>0</v>
      </c>
      <c r="BK90">
        <v>0</v>
      </c>
      <c r="BL90" s="227">
        <v>6.0067042059649502E-2</v>
      </c>
      <c r="BM90" s="227">
        <v>2.8807321298219999E-3</v>
      </c>
      <c r="BN90" s="227">
        <v>1.1415302413181999E-2</v>
      </c>
      <c r="BO90" s="227">
        <v>1.4945164360694999E-3</v>
      </c>
      <c r="BP90" s="227">
        <v>2.0443005647999999E-3</v>
      </c>
      <c r="BQ90" s="227">
        <v>1.00989945E-14</v>
      </c>
      <c r="BR90" s="227">
        <v>3.0329935289010001E-3</v>
      </c>
      <c r="BS90" s="227">
        <v>7.4034554175E-4</v>
      </c>
      <c r="BT90" s="227">
        <v>7.2731692180966506E-2</v>
      </c>
    </row>
    <row r="91" spans="1:72" x14ac:dyDescent="0.35">
      <c r="A91">
        <v>72</v>
      </c>
      <c r="B91" t="s">
        <v>610</v>
      </c>
      <c r="C91" t="s">
        <v>610</v>
      </c>
      <c r="D91" t="s">
        <v>147</v>
      </c>
      <c r="E91" t="s">
        <v>1339</v>
      </c>
      <c r="F91">
        <v>19.584</v>
      </c>
      <c r="G91">
        <v>81.647999999999996</v>
      </c>
      <c r="H91" s="98">
        <v>1.0944</v>
      </c>
      <c r="I91">
        <v>0.97919999999999996</v>
      </c>
      <c r="J91">
        <v>1.44</v>
      </c>
      <c r="K91">
        <v>0</v>
      </c>
      <c r="L91">
        <v>10.656000000000001</v>
      </c>
      <c r="M91">
        <v>0</v>
      </c>
      <c r="N91">
        <v>0.23039999999999999</v>
      </c>
      <c r="O91">
        <v>1.44</v>
      </c>
      <c r="P91">
        <v>0</v>
      </c>
      <c r="Q91">
        <v>1.44</v>
      </c>
      <c r="R91">
        <v>0</v>
      </c>
      <c r="S91">
        <v>0</v>
      </c>
      <c r="T91">
        <v>0</v>
      </c>
      <c r="U91" s="98">
        <v>0.7056</v>
      </c>
      <c r="V91">
        <v>8.6400000000000005E-2</v>
      </c>
      <c r="W91">
        <v>2.8799999999999999E-2</v>
      </c>
      <c r="X91">
        <v>0.1152</v>
      </c>
      <c r="Y91" s="98">
        <v>0.31680000000000003</v>
      </c>
      <c r="Z91" s="212">
        <v>0.1152</v>
      </c>
      <c r="AA91">
        <v>0</v>
      </c>
      <c r="AB91">
        <v>0.28799999999999998</v>
      </c>
      <c r="AC91">
        <v>1.44E-2</v>
      </c>
      <c r="AD91">
        <v>0.24479999999999999</v>
      </c>
      <c r="AE91" s="98">
        <v>2.8799999999999999E-2</v>
      </c>
      <c r="AF91" s="98">
        <v>2.8799999999999999E-2</v>
      </c>
      <c r="AG91" s="212">
        <v>0</v>
      </c>
      <c r="AH91">
        <v>0</v>
      </c>
      <c r="AI91">
        <v>0</v>
      </c>
      <c r="AJ91">
        <v>0</v>
      </c>
      <c r="AK91">
        <v>0</v>
      </c>
      <c r="AL91">
        <v>4.1760000000000002</v>
      </c>
      <c r="AM91">
        <v>9.1151999999999997</v>
      </c>
      <c r="AN91">
        <v>8.7840000000000007</v>
      </c>
      <c r="AO91">
        <v>4.032</v>
      </c>
      <c r="AP91">
        <v>7.1999999999999998E-3</v>
      </c>
      <c r="AQ91">
        <v>2.8799999999999999E-2</v>
      </c>
      <c r="AR91">
        <v>0</v>
      </c>
      <c r="AS91">
        <v>7.1999999999999998E-3</v>
      </c>
      <c r="AT91" s="98">
        <v>4.6080000000000003E-2</v>
      </c>
      <c r="AU91">
        <v>2.8799999999999999E-2</v>
      </c>
      <c r="AV91">
        <v>0.25775999999999999</v>
      </c>
      <c r="AW91">
        <v>7.1999999999999998E-3</v>
      </c>
      <c r="AX91">
        <v>1.1519999999999999</v>
      </c>
      <c r="AY91">
        <v>2.8799999999999999E-2</v>
      </c>
      <c r="AZ91" s="98">
        <v>0</v>
      </c>
      <c r="BA91">
        <v>28.8</v>
      </c>
      <c r="BB91">
        <v>5.04</v>
      </c>
      <c r="BC91">
        <v>2.8799999999999999E-2</v>
      </c>
      <c r="BD91">
        <v>37.44</v>
      </c>
      <c r="BE91">
        <v>43.92</v>
      </c>
      <c r="BF91">
        <v>3.456</v>
      </c>
      <c r="BG91">
        <v>15.263999999999999</v>
      </c>
      <c r="BH91" s="98">
        <v>4.3200000000000002E-2</v>
      </c>
      <c r="BI91">
        <v>0.432</v>
      </c>
      <c r="BJ91" s="98">
        <v>0.1152</v>
      </c>
      <c r="BK91">
        <v>0</v>
      </c>
      <c r="BL91" s="209">
        <v>4.4049045273120001E-2</v>
      </c>
      <c r="BM91" s="227">
        <v>2.1630227788800001E-3</v>
      </c>
      <c r="BN91" s="227">
        <v>7.7641708247999999E-3</v>
      </c>
      <c r="BO91" s="227">
        <v>1.1572428816E-3</v>
      </c>
      <c r="BP91" s="227">
        <v>4.4161604064000002E-3</v>
      </c>
      <c r="BQ91" s="227">
        <v>5.2459199999999999E-15</v>
      </c>
      <c r="BR91" s="227">
        <v>2.9311887168000003E-4</v>
      </c>
      <c r="BS91" s="227">
        <v>1.2818340144E-3</v>
      </c>
      <c r="BT91" s="209">
        <v>7.1842736518560005E-2</v>
      </c>
    </row>
    <row r="92" spans="1:72" x14ac:dyDescent="0.35">
      <c r="A92">
        <v>78</v>
      </c>
      <c r="B92" t="s">
        <v>153</v>
      </c>
      <c r="C92" t="s">
        <v>153</v>
      </c>
      <c r="D92" t="s">
        <v>684</v>
      </c>
      <c r="E92" t="s">
        <v>1338</v>
      </c>
      <c r="F92">
        <v>3.45</v>
      </c>
      <c r="G92">
        <v>14.445</v>
      </c>
      <c r="H92">
        <v>0.25950000000000001</v>
      </c>
      <c r="I92">
        <v>0.28499999999999998</v>
      </c>
      <c r="J92">
        <v>0</v>
      </c>
      <c r="K92">
        <v>0</v>
      </c>
      <c r="L92">
        <v>0.93600000000000005</v>
      </c>
      <c r="M92">
        <v>0</v>
      </c>
      <c r="N92">
        <v>1.2E-2</v>
      </c>
      <c r="O92">
        <v>0</v>
      </c>
      <c r="P92">
        <v>0</v>
      </c>
      <c r="Q92">
        <v>0</v>
      </c>
      <c r="R92">
        <v>0</v>
      </c>
      <c r="S92">
        <v>0</v>
      </c>
      <c r="T92">
        <v>0</v>
      </c>
      <c r="U92">
        <v>0.11849999999999999</v>
      </c>
      <c r="V92">
        <v>0</v>
      </c>
      <c r="W92">
        <v>0</v>
      </c>
      <c r="X92">
        <v>1.0500000000000001E-2</v>
      </c>
      <c r="Y92">
        <v>5.5500000000000001E-2</v>
      </c>
      <c r="Z92">
        <v>3.9E-2</v>
      </c>
      <c r="AA92">
        <v>0</v>
      </c>
      <c r="AB92">
        <v>0.10050000000000001</v>
      </c>
      <c r="AC92">
        <v>6.0000000000000001E-3</v>
      </c>
      <c r="AD92">
        <v>9.1499999999999998E-2</v>
      </c>
      <c r="AE92">
        <v>1.35E-2</v>
      </c>
      <c r="AF92">
        <v>8.9999999999999993E-3</v>
      </c>
      <c r="AG92" s="212">
        <v>3.0000000000000001E-3</v>
      </c>
      <c r="AH92">
        <v>0</v>
      </c>
      <c r="AI92">
        <v>0</v>
      </c>
      <c r="AJ92">
        <v>0</v>
      </c>
      <c r="AK92">
        <v>0</v>
      </c>
      <c r="AL92">
        <v>1.0485</v>
      </c>
      <c r="AM92">
        <v>0.30299999999999999</v>
      </c>
      <c r="AN92">
        <v>0.30299999999999999</v>
      </c>
      <c r="AO92">
        <v>0</v>
      </c>
      <c r="AP92">
        <v>0</v>
      </c>
      <c r="AQ92">
        <v>6.0000000000000001E-3</v>
      </c>
      <c r="AR92">
        <v>0.2175</v>
      </c>
      <c r="AS92">
        <v>2.5500000000000002E-3</v>
      </c>
      <c r="AT92" s="212">
        <v>3.15E-3</v>
      </c>
      <c r="AU92">
        <v>8.8950000000000001E-2</v>
      </c>
      <c r="AV92">
        <v>0.14099999999999999</v>
      </c>
      <c r="AW92" s="212">
        <v>4.3499999999999997E-3</v>
      </c>
      <c r="AX92">
        <v>1.4999999999999999E-2</v>
      </c>
      <c r="AY92">
        <v>1.32E-2</v>
      </c>
      <c r="AZ92">
        <v>0</v>
      </c>
      <c r="BA92">
        <v>2.5499999999999998</v>
      </c>
      <c r="BB92">
        <v>6.9000000000000006E-2</v>
      </c>
      <c r="BC92">
        <v>2.2499999999999999E-2</v>
      </c>
      <c r="BD92">
        <v>0.18</v>
      </c>
      <c r="BE92">
        <v>3.9</v>
      </c>
      <c r="BF92">
        <v>0.315</v>
      </c>
      <c r="BG92">
        <v>1.08</v>
      </c>
      <c r="BH92">
        <v>3.0000000000000001E-3</v>
      </c>
      <c r="BI92">
        <v>6.9000000000000006E-2</v>
      </c>
      <c r="BJ92">
        <v>3.15E-2</v>
      </c>
      <c r="BK92">
        <v>0.45</v>
      </c>
      <c r="BL92" s="209">
        <v>5.7756590473800003E-2</v>
      </c>
      <c r="BM92" s="227">
        <v>2.8403799116999999E-3</v>
      </c>
      <c r="BN92" s="209">
        <v>8.1540722882399996E-3</v>
      </c>
      <c r="BO92" s="227">
        <v>3.2353712957999999E-3</v>
      </c>
      <c r="BP92" s="227">
        <v>0</v>
      </c>
      <c r="BQ92" s="227">
        <v>-1.8119999999999999E-15</v>
      </c>
      <c r="BR92" s="209">
        <v>1.1819698458E-4</v>
      </c>
      <c r="BS92" s="209">
        <v>2.5072582050000001E-4</v>
      </c>
      <c r="BT92" s="209">
        <v>7.0114399179000003E-2</v>
      </c>
    </row>
    <row r="93" spans="1:72" x14ac:dyDescent="0.35">
      <c r="A93">
        <v>106</v>
      </c>
      <c r="B93" t="s">
        <v>803</v>
      </c>
      <c r="C93" t="s">
        <v>209</v>
      </c>
      <c r="D93" t="s">
        <v>212</v>
      </c>
      <c r="E93" t="s">
        <v>1341</v>
      </c>
      <c r="F93">
        <v>26.62</v>
      </c>
      <c r="G93">
        <v>111.32</v>
      </c>
      <c r="H93">
        <v>2.2572000000000001</v>
      </c>
      <c r="I93">
        <v>0.98560000000000003</v>
      </c>
      <c r="J93">
        <v>0.40920000000000001</v>
      </c>
      <c r="K93">
        <v>0.51039999999999996</v>
      </c>
      <c r="L93">
        <v>7.4800000000000005E-2</v>
      </c>
      <c r="M93">
        <v>0</v>
      </c>
      <c r="N93">
        <v>0.1628</v>
      </c>
      <c r="O93">
        <v>0.2024</v>
      </c>
      <c r="P93" s="217">
        <v>0</v>
      </c>
      <c r="Q93">
        <v>0.2024</v>
      </c>
      <c r="R93">
        <v>0</v>
      </c>
      <c r="S93">
        <v>0</v>
      </c>
      <c r="T93">
        <v>0</v>
      </c>
      <c r="U93">
        <v>0.28160000000000002</v>
      </c>
      <c r="V93">
        <v>0</v>
      </c>
      <c r="W93">
        <v>0</v>
      </c>
      <c r="X93">
        <v>0</v>
      </c>
      <c r="Y93">
        <v>0.14080000000000001</v>
      </c>
      <c r="Z93" s="212">
        <v>4.3999999999999997E-2</v>
      </c>
      <c r="AA93" s="217">
        <v>2.1999999999999999E-2</v>
      </c>
      <c r="AB93" s="98">
        <v>1.6456</v>
      </c>
      <c r="AC93" s="217">
        <v>0</v>
      </c>
      <c r="AD93">
        <v>1.5972</v>
      </c>
      <c r="AE93">
        <v>0.22439999999999999</v>
      </c>
      <c r="AF93">
        <v>0.22439999999999999</v>
      </c>
      <c r="AG93" s="212">
        <v>0</v>
      </c>
      <c r="AH93">
        <v>0</v>
      </c>
      <c r="AI93">
        <v>0</v>
      </c>
      <c r="AJ93">
        <v>0</v>
      </c>
      <c r="AK93">
        <v>0</v>
      </c>
      <c r="AL93">
        <v>0</v>
      </c>
      <c r="AM93">
        <v>5.28E-2</v>
      </c>
      <c r="AN93">
        <v>0</v>
      </c>
      <c r="AO93">
        <v>0.48399999999999999</v>
      </c>
      <c r="AP93">
        <v>0</v>
      </c>
      <c r="AQ93">
        <v>0.29039999999999999</v>
      </c>
      <c r="AR93">
        <v>8.8000000000000005E-3</v>
      </c>
      <c r="AS93">
        <v>8.6239999999999997E-2</v>
      </c>
      <c r="AT93" s="217">
        <v>4.8399999999999997E-3</v>
      </c>
      <c r="AU93">
        <v>0.66439999999999999</v>
      </c>
      <c r="AV93">
        <v>0.82720000000000005</v>
      </c>
      <c r="AW93" s="217">
        <v>2.2880000000000001E-2</v>
      </c>
      <c r="AX93">
        <v>5.0599999999999996</v>
      </c>
      <c r="AY93">
        <v>0</v>
      </c>
      <c r="AZ93">
        <v>0</v>
      </c>
      <c r="BA93">
        <v>16.808</v>
      </c>
      <c r="BB93" s="217">
        <v>0</v>
      </c>
      <c r="BC93">
        <v>6.6000000000000003E-2</v>
      </c>
      <c r="BD93">
        <v>2.6840000000000002</v>
      </c>
      <c r="BE93">
        <v>28.643999999999998</v>
      </c>
      <c r="BF93">
        <v>7.524</v>
      </c>
      <c r="BG93">
        <v>33.396000000000001</v>
      </c>
      <c r="BH93">
        <v>8.3599999999999994E-2</v>
      </c>
      <c r="BI93">
        <v>0.80520000000000003</v>
      </c>
      <c r="BJ93">
        <v>0.1144</v>
      </c>
      <c r="BK93">
        <v>0</v>
      </c>
      <c r="BL93" s="209">
        <v>5.2702770867999998E-3</v>
      </c>
      <c r="BM93" s="227">
        <v>7.1935035920000004E-4</v>
      </c>
      <c r="BN93" s="209">
        <v>2.5302449524000001E-3</v>
      </c>
      <c r="BO93" s="227">
        <v>1.484008064E-4</v>
      </c>
      <c r="BP93" s="227">
        <v>0</v>
      </c>
      <c r="BQ93" s="227">
        <v>1.1571999999999999E-14</v>
      </c>
      <c r="BR93" s="209">
        <v>1.1032736044E-3</v>
      </c>
      <c r="BS93" s="227">
        <v>3.331042088E-4</v>
      </c>
      <c r="BT93" s="209">
        <v>1.7030730793999999E-2</v>
      </c>
    </row>
    <row r="94" spans="1:72" x14ac:dyDescent="0.35">
      <c r="A94">
        <v>96</v>
      </c>
      <c r="B94" t="s">
        <v>171</v>
      </c>
      <c r="C94" t="s">
        <v>171</v>
      </c>
      <c r="D94" t="s">
        <v>194</v>
      </c>
      <c r="E94" t="s">
        <v>1341</v>
      </c>
      <c r="F94">
        <v>0.60199999999999998</v>
      </c>
      <c r="G94">
        <v>2.5059999999999998</v>
      </c>
      <c r="H94">
        <v>1.3299999999999999E-2</v>
      </c>
      <c r="I94">
        <v>0.1183</v>
      </c>
      <c r="J94">
        <v>0</v>
      </c>
      <c r="K94">
        <v>0</v>
      </c>
      <c r="L94">
        <v>0.55300000000000005</v>
      </c>
      <c r="M94">
        <v>0</v>
      </c>
      <c r="N94">
        <v>1.54E-2</v>
      </c>
      <c r="O94">
        <v>0</v>
      </c>
      <c r="P94">
        <v>0</v>
      </c>
      <c r="Q94">
        <v>0</v>
      </c>
      <c r="R94">
        <v>0</v>
      </c>
      <c r="S94">
        <v>0</v>
      </c>
      <c r="T94">
        <v>0</v>
      </c>
      <c r="U94">
        <v>1.4E-3</v>
      </c>
      <c r="V94">
        <v>0</v>
      </c>
      <c r="W94">
        <v>0</v>
      </c>
      <c r="X94">
        <v>0</v>
      </c>
      <c r="Y94" s="98">
        <v>6.9999999999999999E-4</v>
      </c>
      <c r="Z94" s="98">
        <v>6.9999999999999999E-4</v>
      </c>
      <c r="AA94">
        <v>0</v>
      </c>
      <c r="AB94">
        <v>2.8E-3</v>
      </c>
      <c r="AC94" s="98">
        <v>6.9999999999999999E-4</v>
      </c>
      <c r="AD94">
        <v>1.4E-3</v>
      </c>
      <c r="AE94">
        <v>4.8999999999999998E-3</v>
      </c>
      <c r="AF94">
        <v>0</v>
      </c>
      <c r="AG94" s="98">
        <v>6.9999999999999999E-4</v>
      </c>
      <c r="AH94">
        <v>0</v>
      </c>
      <c r="AI94">
        <v>2.0999999999999999E-3</v>
      </c>
      <c r="AJ94">
        <v>0</v>
      </c>
      <c r="AK94" s="98">
        <v>6.9999999999999999E-4</v>
      </c>
      <c r="AL94">
        <v>0.90300000000000002</v>
      </c>
      <c r="AM94">
        <v>0</v>
      </c>
      <c r="AN94">
        <v>0</v>
      </c>
      <c r="AO94">
        <v>0</v>
      </c>
      <c r="AP94">
        <v>0</v>
      </c>
      <c r="AQ94">
        <v>1.0500000000000001E-2</v>
      </c>
      <c r="AR94">
        <v>0</v>
      </c>
      <c r="AS94" s="98">
        <v>6.9999999999999999E-4</v>
      </c>
      <c r="AT94">
        <v>3.5E-4</v>
      </c>
      <c r="AU94">
        <v>1.0500000000000001E-2</v>
      </c>
      <c r="AV94">
        <v>3.2199999999999999E-2</v>
      </c>
      <c r="AW94">
        <v>1.47E-3</v>
      </c>
      <c r="AX94">
        <v>0.11899999999999999</v>
      </c>
      <c r="AY94">
        <v>3.5000000000000001E-3</v>
      </c>
      <c r="AZ94">
        <v>0</v>
      </c>
      <c r="BA94">
        <v>1.2809999999999999</v>
      </c>
      <c r="BB94">
        <v>2.4500000000000002</v>
      </c>
      <c r="BC94">
        <v>4.1999999999999997E-3</v>
      </c>
      <c r="BD94">
        <v>0.20300000000000001</v>
      </c>
      <c r="BE94">
        <v>1.54</v>
      </c>
      <c r="BF94">
        <v>0.20300000000000001</v>
      </c>
      <c r="BG94">
        <v>1.89</v>
      </c>
      <c r="BH94">
        <v>4.8999999999999998E-3</v>
      </c>
      <c r="BI94">
        <v>0.72799999999999998</v>
      </c>
      <c r="BJ94">
        <v>3.2199999999999999E-2</v>
      </c>
      <c r="BK94">
        <v>0.504</v>
      </c>
      <c r="BL94" s="209">
        <v>1.7430042105000002E-2</v>
      </c>
      <c r="BM94" s="227">
        <v>0</v>
      </c>
      <c r="BN94" s="209">
        <v>1.714934081E-2</v>
      </c>
      <c r="BO94" s="227">
        <v>0</v>
      </c>
      <c r="BP94" s="227">
        <v>0</v>
      </c>
      <c r="BQ94" s="227">
        <v>0</v>
      </c>
      <c r="BR94" s="209">
        <v>1.879167962E-4</v>
      </c>
      <c r="BS94" s="227">
        <v>9.2784500899999997E-5</v>
      </c>
      <c r="BT94" s="209">
        <v>0</v>
      </c>
    </row>
    <row r="95" spans="1:72" x14ac:dyDescent="0.35">
      <c r="A95">
        <v>26</v>
      </c>
      <c r="B95" t="s">
        <v>71</v>
      </c>
      <c r="C95" t="s">
        <v>71</v>
      </c>
      <c r="D95" t="s">
        <v>88</v>
      </c>
      <c r="E95" t="s">
        <v>1341</v>
      </c>
      <c r="F95">
        <v>1.1339999999999999</v>
      </c>
      <c r="G95">
        <v>4.7880000000000003</v>
      </c>
      <c r="H95" s="217">
        <v>8.3999999999999995E-3</v>
      </c>
      <c r="I95">
        <v>0.1008</v>
      </c>
      <c r="J95">
        <v>0.1134</v>
      </c>
      <c r="K95">
        <v>0.1008</v>
      </c>
      <c r="L95">
        <v>3.8388</v>
      </c>
      <c r="M95">
        <v>0</v>
      </c>
      <c r="N95" s="217">
        <v>3.78E-2</v>
      </c>
      <c r="O95">
        <v>4.1999999999999997E-3</v>
      </c>
      <c r="P95">
        <v>4.1999999999999997E-3</v>
      </c>
      <c r="Q95" s="217">
        <v>0</v>
      </c>
      <c r="R95">
        <v>0</v>
      </c>
      <c r="S95">
        <v>0</v>
      </c>
      <c r="T95">
        <v>0</v>
      </c>
      <c r="U95">
        <v>0</v>
      </c>
      <c r="V95">
        <v>0</v>
      </c>
      <c r="W95">
        <v>0</v>
      </c>
      <c r="X95" s="98">
        <v>0</v>
      </c>
      <c r="Y95">
        <v>0</v>
      </c>
      <c r="Z95" s="98">
        <v>0</v>
      </c>
      <c r="AA95">
        <v>0</v>
      </c>
      <c r="AB95">
        <v>0</v>
      </c>
      <c r="AC95" s="98">
        <v>0</v>
      </c>
      <c r="AD95">
        <v>0</v>
      </c>
      <c r="AE95" s="217">
        <v>0</v>
      </c>
      <c r="AF95" s="98">
        <v>0</v>
      </c>
      <c r="AG95" s="98">
        <v>0</v>
      </c>
      <c r="AH95" s="98">
        <v>0</v>
      </c>
      <c r="AI95" s="98">
        <v>0</v>
      </c>
      <c r="AJ95" s="98">
        <v>0</v>
      </c>
      <c r="AK95">
        <v>0</v>
      </c>
      <c r="AL95">
        <v>0</v>
      </c>
      <c r="AM95">
        <v>0</v>
      </c>
      <c r="AN95">
        <v>0</v>
      </c>
      <c r="AO95">
        <v>0</v>
      </c>
      <c r="AP95">
        <v>6.3E-3</v>
      </c>
      <c r="AQ95" s="217">
        <v>0</v>
      </c>
      <c r="AR95" s="98">
        <v>0</v>
      </c>
      <c r="AS95" s="217">
        <v>2.9399999999999999E-3</v>
      </c>
      <c r="AT95" s="98">
        <v>1.806E-2</v>
      </c>
      <c r="AU95" s="217">
        <v>0.10920000000000001</v>
      </c>
      <c r="AV95">
        <v>0.126</v>
      </c>
      <c r="AW95" s="217">
        <v>1.6800000000000001E-3</v>
      </c>
      <c r="AX95">
        <v>1.3817999999999999</v>
      </c>
      <c r="AY95">
        <v>0</v>
      </c>
      <c r="AZ95">
        <v>0</v>
      </c>
      <c r="BA95">
        <v>0.63</v>
      </c>
      <c r="BB95">
        <v>0</v>
      </c>
      <c r="BC95" s="98">
        <v>8.3999999999999995E-3</v>
      </c>
      <c r="BD95">
        <v>0.42</v>
      </c>
      <c r="BE95">
        <v>4.62</v>
      </c>
      <c r="BF95">
        <v>0.33600000000000002</v>
      </c>
      <c r="BG95">
        <v>0</v>
      </c>
      <c r="BH95" s="98">
        <v>0</v>
      </c>
      <c r="BI95" s="217">
        <v>0.71399999999999997</v>
      </c>
      <c r="BJ95" s="98">
        <v>2.1000000000000001E-2</v>
      </c>
      <c r="BK95">
        <v>0</v>
      </c>
      <c r="BL95" s="209">
        <v>1.5961293310199999E-2</v>
      </c>
      <c r="BM95" s="227">
        <v>0</v>
      </c>
      <c r="BN95" s="227">
        <v>0</v>
      </c>
      <c r="BO95" s="227">
        <v>0</v>
      </c>
      <c r="BP95" s="227">
        <v>0</v>
      </c>
      <c r="BQ95" s="227">
        <v>0</v>
      </c>
      <c r="BR95" s="227">
        <v>1.56220113E-3</v>
      </c>
      <c r="BS95" s="227">
        <v>4.1452968479999998E-4</v>
      </c>
      <c r="BT95" s="209">
        <v>0</v>
      </c>
    </row>
    <row r="96" spans="1:72" x14ac:dyDescent="0.35">
      <c r="A96">
        <v>77</v>
      </c>
      <c r="B96" t="s">
        <v>153</v>
      </c>
      <c r="C96" t="s">
        <v>153</v>
      </c>
      <c r="D96" t="s">
        <v>158</v>
      </c>
      <c r="E96" t="s">
        <v>1341</v>
      </c>
      <c r="F96">
        <v>16.379452050000001</v>
      </c>
      <c r="G96">
        <v>68.433789950000005</v>
      </c>
      <c r="H96">
        <v>0.94050228309999995</v>
      </c>
      <c r="I96">
        <v>2.045625571</v>
      </c>
      <c r="J96">
        <v>0</v>
      </c>
      <c r="K96">
        <v>0</v>
      </c>
      <c r="L96">
        <v>6.959611872</v>
      </c>
      <c r="M96">
        <v>0</v>
      </c>
      <c r="N96">
        <v>0.12372146119999999</v>
      </c>
      <c r="O96">
        <v>0</v>
      </c>
      <c r="P96">
        <v>0</v>
      </c>
      <c r="Q96">
        <v>0</v>
      </c>
      <c r="R96">
        <v>0</v>
      </c>
      <c r="S96">
        <v>0</v>
      </c>
      <c r="T96">
        <v>0</v>
      </c>
      <c r="U96">
        <v>0.41648401829999998</v>
      </c>
      <c r="V96" s="98">
        <v>0</v>
      </c>
      <c r="W96">
        <v>5.3424660000000004E-4</v>
      </c>
      <c r="X96" s="98">
        <v>2.5744292200000001E-2</v>
      </c>
      <c r="Y96">
        <v>0.21994063929999999</v>
      </c>
      <c r="Z96" s="98">
        <v>0.13627397259999999</v>
      </c>
      <c r="AA96">
        <v>1.4885845E-3</v>
      </c>
      <c r="AB96">
        <v>0.41719178080000002</v>
      </c>
      <c r="AC96" s="217">
        <v>3.6114155299999999E-2</v>
      </c>
      <c r="AD96">
        <v>0.36271689499999998</v>
      </c>
      <c r="AE96">
        <v>4.3191780800000003E-2</v>
      </c>
      <c r="AF96">
        <v>2.7534246599999999E-2</v>
      </c>
      <c r="AG96">
        <v>6.5114155000000002E-3</v>
      </c>
      <c r="AH96">
        <v>3.3424658E-3</v>
      </c>
      <c r="AI96">
        <v>7.6712329999999997E-4</v>
      </c>
      <c r="AJ96">
        <v>1.716895E-3</v>
      </c>
      <c r="AK96">
        <v>0</v>
      </c>
      <c r="AL96">
        <v>5.8675114160000001</v>
      </c>
      <c r="AM96">
        <v>0.78831050219999999</v>
      </c>
      <c r="AN96">
        <v>0.78831050229999999</v>
      </c>
      <c r="AO96">
        <v>2.3059360729999998</v>
      </c>
      <c r="AP96">
        <v>2.57260274E-2</v>
      </c>
      <c r="AQ96">
        <v>5.2593607299999998E-2</v>
      </c>
      <c r="AR96">
        <v>0.65535947709999998</v>
      </c>
      <c r="AS96" s="217">
        <v>6.9543379000000004E-3</v>
      </c>
      <c r="AT96" s="217">
        <v>1.8735159800000002E-2</v>
      </c>
      <c r="AU96">
        <v>0.47813698630000001</v>
      </c>
      <c r="AV96">
        <v>0.85202283109999999</v>
      </c>
      <c r="AW96" s="212">
        <v>3.5347032E-2</v>
      </c>
      <c r="AX96">
        <v>0.63255707760000002</v>
      </c>
      <c r="AY96">
        <v>0.13892237439999999</v>
      </c>
      <c r="AZ96">
        <v>0</v>
      </c>
      <c r="BA96">
        <v>17.44109589</v>
      </c>
      <c r="BB96">
        <v>0.25140350880000001</v>
      </c>
      <c r="BC96">
        <v>0.22243378999999999</v>
      </c>
      <c r="BD96">
        <v>0.59488584470000005</v>
      </c>
      <c r="BE96">
        <v>30.34063927</v>
      </c>
      <c r="BF96">
        <v>2.11369863</v>
      </c>
      <c r="BG96">
        <v>12.868493150000001</v>
      </c>
      <c r="BH96">
        <v>3.2296803700000001E-2</v>
      </c>
      <c r="BI96">
        <v>0.67451598170000004</v>
      </c>
      <c r="BJ96">
        <v>0.47519178080000002</v>
      </c>
      <c r="BK96">
        <v>0.74977168949999995</v>
      </c>
      <c r="BL96" s="209">
        <v>0.311824027685</v>
      </c>
      <c r="BM96" s="227">
        <v>1.8065762500500002E-2</v>
      </c>
      <c r="BN96" s="227">
        <v>4.0130765113899999E-2</v>
      </c>
      <c r="BO96" s="227">
        <v>9.4087029183999998E-3</v>
      </c>
      <c r="BP96" s="227">
        <v>0</v>
      </c>
      <c r="BQ96" s="227">
        <v>8.7054000000000004E-14</v>
      </c>
      <c r="BR96" s="227">
        <v>1.2022765561E-3</v>
      </c>
      <c r="BS96" s="227">
        <v>1.6715054700000001E-3</v>
      </c>
      <c r="BT96" s="227">
        <v>0.27409494870700002</v>
      </c>
    </row>
    <row r="97" spans="1:72" x14ac:dyDescent="0.35">
      <c r="A97">
        <v>62</v>
      </c>
      <c r="B97" t="s">
        <v>610</v>
      </c>
      <c r="C97" t="s">
        <v>610</v>
      </c>
      <c r="D97" t="s">
        <v>618</v>
      </c>
      <c r="E97" t="s">
        <v>1339</v>
      </c>
      <c r="F97">
        <v>18.988</v>
      </c>
      <c r="G97">
        <v>79.992000000000004</v>
      </c>
      <c r="H97">
        <v>0.60599999999999998</v>
      </c>
      <c r="I97">
        <v>1.4543999999999999</v>
      </c>
      <c r="J97">
        <v>1.9392</v>
      </c>
      <c r="K97">
        <v>0</v>
      </c>
      <c r="L97">
        <v>36.117600000000003</v>
      </c>
      <c r="M97">
        <v>0</v>
      </c>
      <c r="N97">
        <v>0.32319999999999999</v>
      </c>
      <c r="O97">
        <v>1.9796</v>
      </c>
      <c r="P97">
        <v>0</v>
      </c>
      <c r="Q97">
        <v>1.9796</v>
      </c>
      <c r="R97">
        <v>0</v>
      </c>
      <c r="S97">
        <v>0</v>
      </c>
      <c r="T97">
        <v>0</v>
      </c>
      <c r="U97">
        <v>0.40400000000000003</v>
      </c>
      <c r="V97">
        <v>4.0399999999999998E-2</v>
      </c>
      <c r="W97">
        <v>0</v>
      </c>
      <c r="X97">
        <v>8.0799999999999997E-2</v>
      </c>
      <c r="Y97">
        <v>0.20200000000000001</v>
      </c>
      <c r="Z97">
        <v>8.0799999999999997E-2</v>
      </c>
      <c r="AA97">
        <v>0</v>
      </c>
      <c r="AB97">
        <v>0.16159999999999999</v>
      </c>
      <c r="AC97">
        <v>0</v>
      </c>
      <c r="AD97">
        <v>0.1212</v>
      </c>
      <c r="AE97">
        <v>0</v>
      </c>
      <c r="AF97">
        <v>0</v>
      </c>
      <c r="AG97">
        <v>0</v>
      </c>
      <c r="AH97">
        <v>0</v>
      </c>
      <c r="AI97">
        <v>0</v>
      </c>
      <c r="AJ97">
        <v>0</v>
      </c>
      <c r="AK97">
        <v>0</v>
      </c>
      <c r="AL97">
        <v>2.4643999999999999</v>
      </c>
      <c r="AM97">
        <v>5.5751999999999997</v>
      </c>
      <c r="AN97">
        <v>5.2115999999999998</v>
      </c>
      <c r="AO97">
        <v>4.444</v>
      </c>
      <c r="AP97">
        <v>0.40400000000000003</v>
      </c>
      <c r="AQ97">
        <v>0</v>
      </c>
      <c r="AR97">
        <v>0.16159999999999999</v>
      </c>
      <c r="AS97">
        <v>2.0199999999999999E-2</v>
      </c>
      <c r="AT97">
        <v>6.0600000000000001E-2</v>
      </c>
      <c r="AU97">
        <v>2.828E-2</v>
      </c>
      <c r="AV97">
        <v>0.36359999999999998</v>
      </c>
      <c r="AW97">
        <v>1.6160000000000001E-2</v>
      </c>
      <c r="AX97">
        <v>5.8983999999999996</v>
      </c>
      <c r="AY97">
        <v>0.23835999999999999</v>
      </c>
      <c r="AZ97">
        <v>0.2424</v>
      </c>
      <c r="BA97">
        <v>42.015999999999998</v>
      </c>
      <c r="BB97">
        <v>4.8479999999999999</v>
      </c>
      <c r="BC97">
        <v>0</v>
      </c>
      <c r="BD97">
        <v>49.287999999999997</v>
      </c>
      <c r="BE97">
        <v>65.852000000000004</v>
      </c>
      <c r="BF97">
        <v>4.444</v>
      </c>
      <c r="BG97">
        <v>16.16</v>
      </c>
      <c r="BH97">
        <v>4.0399999999999998E-2</v>
      </c>
      <c r="BI97">
        <v>0.64639999999999997</v>
      </c>
      <c r="BJ97">
        <v>0.16159999999999999</v>
      </c>
      <c r="BK97">
        <v>0</v>
      </c>
      <c r="BL97" s="209">
        <v>3.9004774231480001E-2</v>
      </c>
      <c r="BM97" s="227">
        <v>1.9669159271200002E-3</v>
      </c>
      <c r="BN97" s="227">
        <v>7.0602452341600001E-3</v>
      </c>
      <c r="BO97" s="227">
        <v>1.0523233753200001E-3</v>
      </c>
      <c r="BP97" s="227">
        <v>1.026894876E-4</v>
      </c>
      <c r="BQ97" s="227">
        <v>4.7591199999999999E-15</v>
      </c>
      <c r="BR97" s="227">
        <v>6.6635933719999996E-4</v>
      </c>
      <c r="BS97" s="209">
        <v>3.6282524112E-3</v>
      </c>
      <c r="BT97" s="209">
        <v>6.5329234560560001E-2</v>
      </c>
    </row>
    <row r="98" spans="1:72" x14ac:dyDescent="0.35">
      <c r="A98">
        <v>62</v>
      </c>
      <c r="B98" t="s">
        <v>610</v>
      </c>
      <c r="C98" t="s">
        <v>610</v>
      </c>
      <c r="D98" t="s">
        <v>618</v>
      </c>
      <c r="E98" t="s">
        <v>1341</v>
      </c>
      <c r="F98">
        <v>18.964500000000001</v>
      </c>
      <c r="G98">
        <v>79.893000000000001</v>
      </c>
      <c r="H98">
        <v>0.60524999999999995</v>
      </c>
      <c r="I98">
        <v>1.4525999999999999</v>
      </c>
      <c r="J98">
        <v>1.9368000000000001</v>
      </c>
      <c r="K98">
        <v>0</v>
      </c>
      <c r="L98">
        <v>36.072899999999997</v>
      </c>
      <c r="M98">
        <v>0</v>
      </c>
      <c r="N98">
        <v>0.32279999999999998</v>
      </c>
      <c r="O98">
        <v>1.97715</v>
      </c>
      <c r="P98">
        <v>0</v>
      </c>
      <c r="Q98">
        <v>1.97715</v>
      </c>
      <c r="R98">
        <v>0</v>
      </c>
      <c r="S98">
        <v>0</v>
      </c>
      <c r="T98">
        <v>0</v>
      </c>
      <c r="U98">
        <v>0.40350000000000003</v>
      </c>
      <c r="V98" s="98">
        <v>4.0349999999999997E-2</v>
      </c>
      <c r="W98" s="98">
        <v>0</v>
      </c>
      <c r="X98">
        <v>8.0699999999999994E-2</v>
      </c>
      <c r="Y98">
        <v>0.20175000000000001</v>
      </c>
      <c r="Z98">
        <v>8.0699999999999994E-2</v>
      </c>
      <c r="AA98" s="98">
        <v>0</v>
      </c>
      <c r="AB98">
        <v>0.16139999999999999</v>
      </c>
      <c r="AC98" s="98">
        <v>0</v>
      </c>
      <c r="AD98">
        <v>0.12105</v>
      </c>
      <c r="AE98">
        <v>0</v>
      </c>
      <c r="AF98">
        <v>0</v>
      </c>
      <c r="AG98" s="98">
        <v>0</v>
      </c>
      <c r="AH98" s="98">
        <v>0</v>
      </c>
      <c r="AI98" s="98">
        <v>0</v>
      </c>
      <c r="AJ98" s="98">
        <v>0</v>
      </c>
      <c r="AK98" s="98">
        <v>0</v>
      </c>
      <c r="AL98">
        <v>2.4613499999999999</v>
      </c>
      <c r="AM98">
        <v>5.5682999999999998</v>
      </c>
      <c r="AN98">
        <v>5.2051499999999997</v>
      </c>
      <c r="AO98">
        <v>4.4385000000000003</v>
      </c>
      <c r="AP98">
        <v>0.40350000000000003</v>
      </c>
      <c r="AQ98">
        <v>0</v>
      </c>
      <c r="AR98">
        <v>0.16139999999999999</v>
      </c>
      <c r="AS98" s="98">
        <v>2.0174999999999998E-2</v>
      </c>
      <c r="AT98" s="98">
        <v>6.0525000000000002E-2</v>
      </c>
      <c r="AU98">
        <v>2.8244999999999999E-2</v>
      </c>
      <c r="AV98">
        <v>0.36314999999999997</v>
      </c>
      <c r="AW98">
        <v>1.6140000000000002E-2</v>
      </c>
      <c r="AX98">
        <v>5.8910999999999998</v>
      </c>
      <c r="AY98">
        <v>0.238065</v>
      </c>
      <c r="AZ98">
        <v>0.24210000000000001</v>
      </c>
      <c r="BA98">
        <v>41.963999999999999</v>
      </c>
      <c r="BB98">
        <v>4.8419999999999996</v>
      </c>
      <c r="BC98">
        <v>0</v>
      </c>
      <c r="BD98">
        <v>49.226999999999997</v>
      </c>
      <c r="BE98">
        <v>65.770499999999998</v>
      </c>
      <c r="BF98">
        <v>4.4385000000000003</v>
      </c>
      <c r="BG98">
        <v>16.14</v>
      </c>
      <c r="BH98" s="98">
        <v>4.0349999999999997E-2</v>
      </c>
      <c r="BI98">
        <v>0.64559999999999995</v>
      </c>
      <c r="BJ98">
        <v>0.16139999999999999</v>
      </c>
      <c r="BK98">
        <v>0</v>
      </c>
      <c r="BL98" s="209">
        <v>4.0256591622239997E-2</v>
      </c>
      <c r="BM98" s="209">
        <v>1.9807531178100001E-3</v>
      </c>
      <c r="BN98" s="209">
        <v>7.2864562539299996E-3</v>
      </c>
      <c r="BO98" s="209">
        <v>1.0520549354100001E-3</v>
      </c>
      <c r="BP98" s="209">
        <v>1.0256239664999999E-4</v>
      </c>
      <c r="BQ98" s="227">
        <v>5.3100600000000001E-15</v>
      </c>
      <c r="BR98" s="209">
        <v>1.0940630541E-3</v>
      </c>
      <c r="BS98" s="209">
        <v>3.6237619997999998E-3</v>
      </c>
      <c r="BT98" s="209">
        <v>6.2019697510079998E-2</v>
      </c>
    </row>
    <row r="99" spans="1:72" x14ac:dyDescent="0.35">
      <c r="A99">
        <v>61</v>
      </c>
      <c r="B99" t="s">
        <v>610</v>
      </c>
      <c r="C99" t="s">
        <v>610</v>
      </c>
      <c r="D99" t="s">
        <v>611</v>
      </c>
      <c r="E99" t="s">
        <v>1337</v>
      </c>
      <c r="F99">
        <v>11.505000000000001</v>
      </c>
      <c r="G99">
        <v>47.494999999999997</v>
      </c>
      <c r="H99">
        <v>0.14749999999999999</v>
      </c>
      <c r="I99">
        <v>1.0620000000000001</v>
      </c>
      <c r="J99">
        <v>1.4159999999999999</v>
      </c>
      <c r="K99">
        <v>0</v>
      </c>
      <c r="L99">
        <v>26.638500000000001</v>
      </c>
      <c r="M99">
        <v>0</v>
      </c>
      <c r="N99">
        <v>0.23599999999999999</v>
      </c>
      <c r="O99">
        <v>1.4455</v>
      </c>
      <c r="P99">
        <v>0</v>
      </c>
      <c r="Q99">
        <v>1.4455</v>
      </c>
      <c r="R99">
        <v>0</v>
      </c>
      <c r="S99">
        <v>0</v>
      </c>
      <c r="T99">
        <v>0</v>
      </c>
      <c r="U99">
        <v>8.8499999999999995E-2</v>
      </c>
      <c r="V99" s="98">
        <v>0</v>
      </c>
      <c r="W99">
        <v>0</v>
      </c>
      <c r="X99" s="98">
        <v>0</v>
      </c>
      <c r="Y99">
        <v>5.8999999999999997E-2</v>
      </c>
      <c r="Z99" s="98">
        <v>0</v>
      </c>
      <c r="AA99">
        <v>0</v>
      </c>
      <c r="AB99">
        <v>2.9499999999999998E-2</v>
      </c>
      <c r="AC99">
        <v>0</v>
      </c>
      <c r="AD99">
        <v>2.9499999999999998E-2</v>
      </c>
      <c r="AE99">
        <v>0</v>
      </c>
      <c r="AF99">
        <v>0</v>
      </c>
      <c r="AG99">
        <v>0</v>
      </c>
      <c r="AH99">
        <v>0</v>
      </c>
      <c r="AI99">
        <v>0</v>
      </c>
      <c r="AJ99">
        <v>0</v>
      </c>
      <c r="AK99">
        <v>0</v>
      </c>
      <c r="AL99">
        <v>0.97350000000000003</v>
      </c>
      <c r="AM99">
        <v>1.357</v>
      </c>
      <c r="AN99">
        <v>1.2685</v>
      </c>
      <c r="AO99">
        <v>1.18</v>
      </c>
      <c r="AP99">
        <v>0.29499999999999998</v>
      </c>
      <c r="AQ99">
        <v>0</v>
      </c>
      <c r="AR99">
        <v>2.9499999999999998E-2</v>
      </c>
      <c r="AS99">
        <v>1.4749999999999999E-2</v>
      </c>
      <c r="AT99">
        <v>4.4249999999999998E-2</v>
      </c>
      <c r="AU99">
        <v>2.0650000000000002E-2</v>
      </c>
      <c r="AV99">
        <v>0.26550000000000001</v>
      </c>
      <c r="AW99">
        <v>1.18E-2</v>
      </c>
      <c r="AX99">
        <v>4.3365</v>
      </c>
      <c r="AY99">
        <v>0.17405000000000001</v>
      </c>
      <c r="AZ99">
        <v>0.17699999999999999</v>
      </c>
      <c r="BA99">
        <v>30.975000000000001</v>
      </c>
      <c r="BB99">
        <v>3.5695000000000001</v>
      </c>
      <c r="BC99">
        <v>0</v>
      </c>
      <c r="BD99">
        <v>36.58</v>
      </c>
      <c r="BE99">
        <v>48.674999999999997</v>
      </c>
      <c r="BF99">
        <v>3.2450000000000001</v>
      </c>
      <c r="BG99">
        <v>11.8</v>
      </c>
      <c r="BH99">
        <v>2.9499999999999998E-2</v>
      </c>
      <c r="BI99">
        <v>0.47199999999999998</v>
      </c>
      <c r="BJ99">
        <v>0.11799999999999999</v>
      </c>
      <c r="BK99">
        <v>0</v>
      </c>
      <c r="BL99" s="209">
        <v>3.4682098531499998E-2</v>
      </c>
      <c r="BM99" s="227">
        <v>1.8349631005E-3</v>
      </c>
      <c r="BN99" s="227">
        <v>6.4203202625000002E-3</v>
      </c>
      <c r="BO99" s="227">
        <v>9.8895260149999996E-4</v>
      </c>
      <c r="BP99" s="227">
        <v>7.49836605E-5</v>
      </c>
      <c r="BQ99" s="227">
        <v>3.9530000000000001E-15</v>
      </c>
      <c r="BR99" s="227">
        <v>2.23229332E-4</v>
      </c>
      <c r="BS99" s="227">
        <v>2.649342726E-3</v>
      </c>
      <c r="BT99" s="227">
        <v>6.4496578620499997E-2</v>
      </c>
    </row>
    <row r="100" spans="1:72" x14ac:dyDescent="0.35">
      <c r="A100">
        <v>83</v>
      </c>
      <c r="B100" t="s">
        <v>169</v>
      </c>
      <c r="C100" t="s">
        <v>169</v>
      </c>
      <c r="D100" t="s">
        <v>170</v>
      </c>
      <c r="E100" t="s">
        <v>1339</v>
      </c>
      <c r="F100">
        <v>17.809999999999999</v>
      </c>
      <c r="G100">
        <v>74.75</v>
      </c>
      <c r="H100">
        <v>1.2609999999999999</v>
      </c>
      <c r="I100">
        <v>1.5860000000000001</v>
      </c>
      <c r="J100">
        <v>5.1999999999999998E-2</v>
      </c>
      <c r="K100">
        <v>0</v>
      </c>
      <c r="L100">
        <v>9.9190000000000005</v>
      </c>
      <c r="M100">
        <v>0</v>
      </c>
      <c r="N100">
        <v>0.104</v>
      </c>
      <c r="O100">
        <v>5.1999999999999998E-2</v>
      </c>
      <c r="P100">
        <v>5.1999999999999998E-2</v>
      </c>
      <c r="Q100">
        <v>0</v>
      </c>
      <c r="R100">
        <v>0</v>
      </c>
      <c r="S100">
        <v>0</v>
      </c>
      <c r="T100">
        <v>0</v>
      </c>
      <c r="U100">
        <v>0.33800000000000002</v>
      </c>
      <c r="V100">
        <v>0</v>
      </c>
      <c r="W100">
        <v>0</v>
      </c>
      <c r="X100">
        <v>0</v>
      </c>
      <c r="Y100">
        <v>0.247</v>
      </c>
      <c r="Z100">
        <v>9.0999999999999998E-2</v>
      </c>
      <c r="AA100">
        <v>0</v>
      </c>
      <c r="AB100">
        <v>0.52</v>
      </c>
      <c r="AC100">
        <v>2.5999999999999999E-2</v>
      </c>
      <c r="AD100">
        <v>0.48099999999999998</v>
      </c>
      <c r="AE100">
        <v>0.19500000000000001</v>
      </c>
      <c r="AF100">
        <v>0.14299999999999999</v>
      </c>
      <c r="AG100">
        <v>1.2999999999999999E-2</v>
      </c>
      <c r="AH100">
        <v>1.2999999999999999E-2</v>
      </c>
      <c r="AI100">
        <v>0</v>
      </c>
      <c r="AJ100">
        <v>0</v>
      </c>
      <c r="AK100">
        <v>1.2999999999999999E-2</v>
      </c>
      <c r="AL100">
        <v>44.2</v>
      </c>
      <c r="AM100">
        <v>30.315999999999999</v>
      </c>
      <c r="AN100">
        <v>30.29</v>
      </c>
      <c r="AO100">
        <v>0</v>
      </c>
      <c r="AP100">
        <v>0.48099999999999998</v>
      </c>
      <c r="AQ100">
        <v>0.72799999999999998</v>
      </c>
      <c r="AR100">
        <v>3.9260000000000002</v>
      </c>
      <c r="AS100">
        <v>1.04E-2</v>
      </c>
      <c r="AT100">
        <v>5.8500000000000003E-2</v>
      </c>
      <c r="AU100">
        <v>0</v>
      </c>
      <c r="AV100">
        <v>0.40300000000000002</v>
      </c>
      <c r="AW100">
        <v>1.2999999999999999E-2</v>
      </c>
      <c r="AX100">
        <v>11.154</v>
      </c>
      <c r="AY100">
        <v>0.19109999999999999</v>
      </c>
      <c r="AZ100">
        <v>0</v>
      </c>
      <c r="BA100">
        <v>23.92</v>
      </c>
      <c r="BB100">
        <v>5.46</v>
      </c>
      <c r="BC100">
        <v>0.221</v>
      </c>
      <c r="BD100">
        <v>6.76</v>
      </c>
      <c r="BE100">
        <v>17.16</v>
      </c>
      <c r="BF100">
        <v>1.56</v>
      </c>
      <c r="BG100">
        <v>18.46</v>
      </c>
      <c r="BH100">
        <v>5.1999999999999998E-2</v>
      </c>
      <c r="BI100">
        <v>2.9380000000000002</v>
      </c>
      <c r="BJ100">
        <v>0.16900000000000001</v>
      </c>
      <c r="BK100">
        <v>1.56</v>
      </c>
      <c r="BL100" s="209">
        <v>1.665352241072E-2</v>
      </c>
      <c r="BM100" s="227">
        <v>3.84786038442E-3</v>
      </c>
      <c r="BN100" s="209">
        <v>3.4937821521200002E-3</v>
      </c>
      <c r="BO100" s="227">
        <v>1.0104722152199999E-3</v>
      </c>
      <c r="BP100" s="227">
        <v>0</v>
      </c>
      <c r="BQ100" s="227">
        <v>5.8341399999999998E-15</v>
      </c>
      <c r="BR100" s="209">
        <v>5.7318342120000001E-4</v>
      </c>
      <c r="BS100" s="227">
        <v>5.8564837500000005E-4</v>
      </c>
      <c r="BT100" s="209">
        <v>6.3702358966479994E-2</v>
      </c>
    </row>
    <row r="101" spans="1:72" x14ac:dyDescent="0.35">
      <c r="A101">
        <v>63</v>
      </c>
      <c r="B101" t="s">
        <v>610</v>
      </c>
      <c r="C101" t="s">
        <v>610</v>
      </c>
      <c r="D101" t="s">
        <v>622</v>
      </c>
      <c r="E101" t="s">
        <v>1338</v>
      </c>
      <c r="F101">
        <v>18.239999999999998</v>
      </c>
      <c r="G101">
        <v>76.304000000000002</v>
      </c>
      <c r="H101">
        <v>0.91200000000000003</v>
      </c>
      <c r="I101">
        <v>1.0640000000000001</v>
      </c>
      <c r="J101">
        <v>1.4288000000000001</v>
      </c>
      <c r="K101">
        <v>0</v>
      </c>
      <c r="L101">
        <v>26.751999999999999</v>
      </c>
      <c r="M101">
        <v>0</v>
      </c>
      <c r="N101">
        <v>0.2432</v>
      </c>
      <c r="O101">
        <v>1.4592000000000001</v>
      </c>
      <c r="P101">
        <v>0</v>
      </c>
      <c r="Q101">
        <v>1.4592000000000001</v>
      </c>
      <c r="R101">
        <v>0</v>
      </c>
      <c r="S101">
        <v>0</v>
      </c>
      <c r="T101">
        <v>0</v>
      </c>
      <c r="U101">
        <v>0.5776</v>
      </c>
      <c r="V101">
        <v>6.08E-2</v>
      </c>
      <c r="W101">
        <v>3.04E-2</v>
      </c>
      <c r="X101">
        <v>9.1200000000000003E-2</v>
      </c>
      <c r="Y101">
        <v>0.27360000000000001</v>
      </c>
      <c r="Z101">
        <v>9.1200000000000003E-2</v>
      </c>
      <c r="AA101">
        <v>0</v>
      </c>
      <c r="AB101">
        <v>0.2432</v>
      </c>
      <c r="AC101">
        <v>3.04E-2</v>
      </c>
      <c r="AD101">
        <v>0.18240000000000001</v>
      </c>
      <c r="AE101">
        <v>3.04E-2</v>
      </c>
      <c r="AF101">
        <v>0</v>
      </c>
      <c r="AG101">
        <v>0</v>
      </c>
      <c r="AH101">
        <v>0</v>
      </c>
      <c r="AI101">
        <v>0</v>
      </c>
      <c r="AJ101">
        <v>0</v>
      </c>
      <c r="AK101">
        <v>0</v>
      </c>
      <c r="AL101">
        <v>3.1312000000000002</v>
      </c>
      <c r="AM101">
        <v>8.4207999999999998</v>
      </c>
      <c r="AN101">
        <v>7.8432000000000004</v>
      </c>
      <c r="AO101">
        <v>6.6879999999999997</v>
      </c>
      <c r="AP101">
        <v>0.30399999999999999</v>
      </c>
      <c r="AQ101">
        <v>3.04E-2</v>
      </c>
      <c r="AR101">
        <v>0.27360000000000001</v>
      </c>
      <c r="AS101">
        <v>1.52E-2</v>
      </c>
      <c r="AT101">
        <v>4.2560000000000001E-2</v>
      </c>
      <c r="AU101">
        <v>2.128E-2</v>
      </c>
      <c r="AV101">
        <v>0.27360000000000001</v>
      </c>
      <c r="AW101">
        <v>1.2160000000000001E-2</v>
      </c>
      <c r="AX101">
        <v>4.3472</v>
      </c>
      <c r="AY101">
        <v>0.17632</v>
      </c>
      <c r="AZ101">
        <v>0.18240000000000001</v>
      </c>
      <c r="BA101">
        <v>31.007999999999999</v>
      </c>
      <c r="BB101">
        <v>3.5872000000000002</v>
      </c>
      <c r="BC101">
        <v>0</v>
      </c>
      <c r="BD101">
        <v>36.479999999999997</v>
      </c>
      <c r="BE101">
        <v>48.944000000000003</v>
      </c>
      <c r="BF101">
        <v>3.3439999999999999</v>
      </c>
      <c r="BG101">
        <v>11.856</v>
      </c>
      <c r="BH101">
        <v>3.04E-2</v>
      </c>
      <c r="BI101">
        <v>0.4864</v>
      </c>
      <c r="BJ101">
        <v>0.1216</v>
      </c>
      <c r="BK101">
        <v>0</v>
      </c>
      <c r="BL101" s="209">
        <v>3.4277976456000003E-2</v>
      </c>
      <c r="BM101" s="227">
        <v>1.81142352E-3</v>
      </c>
      <c r="BN101" s="209">
        <v>6.3379580752000002E-3</v>
      </c>
      <c r="BO101" s="227">
        <v>9.7626596480000001E-4</v>
      </c>
      <c r="BP101" s="227">
        <v>0</v>
      </c>
      <c r="BQ101" s="227">
        <v>3.9215999999999997E-15</v>
      </c>
      <c r="BR101" s="209">
        <v>2.203656784E-4</v>
      </c>
      <c r="BS101" s="227">
        <v>2.7301701312000002E-3</v>
      </c>
      <c r="BT101" s="209">
        <v>6.3669193252800002E-2</v>
      </c>
    </row>
    <row r="102" spans="1:72" x14ac:dyDescent="0.35">
      <c r="A102">
        <v>63</v>
      </c>
      <c r="B102" t="s">
        <v>610</v>
      </c>
      <c r="C102" t="s">
        <v>610</v>
      </c>
      <c r="D102" t="s">
        <v>622</v>
      </c>
      <c r="E102" t="s">
        <v>1340</v>
      </c>
      <c r="F102">
        <v>18.239999999999998</v>
      </c>
      <c r="G102">
        <v>76.304000000000002</v>
      </c>
      <c r="H102">
        <v>0.91200000000000003</v>
      </c>
      <c r="I102">
        <v>1.0640000000000001</v>
      </c>
      <c r="J102">
        <v>1.4288000000000001</v>
      </c>
      <c r="K102">
        <v>0</v>
      </c>
      <c r="L102">
        <v>26.751999999999999</v>
      </c>
      <c r="M102">
        <v>0</v>
      </c>
      <c r="N102">
        <v>0.2432</v>
      </c>
      <c r="O102">
        <v>1.4592000000000001</v>
      </c>
      <c r="P102">
        <v>0</v>
      </c>
      <c r="Q102">
        <v>1.4592000000000001</v>
      </c>
      <c r="R102">
        <v>0</v>
      </c>
      <c r="S102">
        <v>0</v>
      </c>
      <c r="T102">
        <v>0</v>
      </c>
      <c r="U102" s="98">
        <v>0.5776</v>
      </c>
      <c r="V102">
        <v>6.08E-2</v>
      </c>
      <c r="W102">
        <v>3.04E-2</v>
      </c>
      <c r="X102">
        <v>9.1200000000000003E-2</v>
      </c>
      <c r="Y102" s="98">
        <v>0.27360000000000001</v>
      </c>
      <c r="Z102">
        <v>9.1200000000000003E-2</v>
      </c>
      <c r="AA102">
        <v>0</v>
      </c>
      <c r="AB102">
        <v>0.2432</v>
      </c>
      <c r="AC102">
        <v>3.04E-2</v>
      </c>
      <c r="AD102">
        <v>0.18240000000000001</v>
      </c>
      <c r="AE102" s="98">
        <v>3.04E-2</v>
      </c>
      <c r="AF102" s="98">
        <v>0</v>
      </c>
      <c r="AG102" s="98">
        <v>0</v>
      </c>
      <c r="AH102">
        <v>0</v>
      </c>
      <c r="AI102">
        <v>0</v>
      </c>
      <c r="AJ102">
        <v>0</v>
      </c>
      <c r="AK102">
        <v>0</v>
      </c>
      <c r="AL102">
        <v>3.1312000000000002</v>
      </c>
      <c r="AM102">
        <v>8.4207999999999998</v>
      </c>
      <c r="AN102">
        <v>7.8432000000000004</v>
      </c>
      <c r="AO102">
        <v>6.6879999999999997</v>
      </c>
      <c r="AP102">
        <v>0.30399999999999999</v>
      </c>
      <c r="AQ102">
        <v>3.04E-2</v>
      </c>
      <c r="AR102">
        <v>0.27360000000000001</v>
      </c>
      <c r="AS102">
        <v>1.52E-2</v>
      </c>
      <c r="AT102">
        <v>4.2560000000000001E-2</v>
      </c>
      <c r="AU102">
        <v>2.128E-2</v>
      </c>
      <c r="AV102">
        <v>0.27360000000000001</v>
      </c>
      <c r="AW102">
        <v>1.2160000000000001E-2</v>
      </c>
      <c r="AX102">
        <v>4.3472</v>
      </c>
      <c r="AY102">
        <v>0.17632</v>
      </c>
      <c r="AZ102">
        <v>0.18240000000000001</v>
      </c>
      <c r="BA102">
        <v>31.007999999999999</v>
      </c>
      <c r="BB102">
        <v>3.5872000000000002</v>
      </c>
      <c r="BC102">
        <v>0</v>
      </c>
      <c r="BD102">
        <v>36.479999999999997</v>
      </c>
      <c r="BE102">
        <v>48.944000000000003</v>
      </c>
      <c r="BF102">
        <v>3.3439999999999999</v>
      </c>
      <c r="BG102">
        <v>11.856</v>
      </c>
      <c r="BH102">
        <v>3.04E-2</v>
      </c>
      <c r="BI102">
        <v>0.4864</v>
      </c>
      <c r="BJ102">
        <v>0.1216</v>
      </c>
      <c r="BK102">
        <v>0</v>
      </c>
      <c r="BL102" s="209">
        <v>3.4277976456000003E-2</v>
      </c>
      <c r="BM102" s="227">
        <v>1.81142352E-3</v>
      </c>
      <c r="BN102" s="209">
        <v>6.3379580752000002E-3</v>
      </c>
      <c r="BO102" s="227">
        <v>9.7626596480000001E-4</v>
      </c>
      <c r="BP102" s="227">
        <v>0</v>
      </c>
      <c r="BQ102" s="227">
        <v>3.9215999999999997E-15</v>
      </c>
      <c r="BR102" s="209">
        <v>2.203656784E-4</v>
      </c>
      <c r="BS102" s="227">
        <v>2.7301701312000002E-3</v>
      </c>
      <c r="BT102" s="209">
        <v>6.3669193252800002E-2</v>
      </c>
    </row>
    <row r="103" spans="1:72" x14ac:dyDescent="0.35">
      <c r="A103">
        <v>134</v>
      </c>
      <c r="B103" t="s">
        <v>255</v>
      </c>
      <c r="C103" t="s">
        <v>255</v>
      </c>
      <c r="D103" t="s">
        <v>262</v>
      </c>
      <c r="E103" t="s">
        <v>1337</v>
      </c>
      <c r="F103">
        <v>52.71</v>
      </c>
      <c r="G103">
        <v>220.88</v>
      </c>
      <c r="H103">
        <v>0</v>
      </c>
      <c r="I103">
        <v>0</v>
      </c>
      <c r="J103">
        <v>3.7650000000000001</v>
      </c>
      <c r="K103">
        <v>0</v>
      </c>
      <c r="L103">
        <v>116.21299999999999</v>
      </c>
      <c r="M103">
        <v>5.3964999999999996</v>
      </c>
      <c r="N103">
        <v>0.1255</v>
      </c>
      <c r="O103">
        <v>0</v>
      </c>
      <c r="P103">
        <v>0</v>
      </c>
      <c r="Q103">
        <v>0</v>
      </c>
      <c r="R103">
        <v>0</v>
      </c>
      <c r="S103">
        <v>0</v>
      </c>
      <c r="T103">
        <v>0</v>
      </c>
      <c r="U103" s="212">
        <v>0</v>
      </c>
      <c r="V103">
        <v>0</v>
      </c>
      <c r="W103">
        <v>0</v>
      </c>
      <c r="X103">
        <v>0</v>
      </c>
      <c r="Y103" s="212">
        <v>0</v>
      </c>
      <c r="Z103">
        <v>0</v>
      </c>
      <c r="AA103">
        <v>0</v>
      </c>
      <c r="AB103">
        <v>0</v>
      </c>
      <c r="AC103">
        <v>0</v>
      </c>
      <c r="AD103">
        <v>0</v>
      </c>
      <c r="AE103" s="212">
        <v>0</v>
      </c>
      <c r="AF103" s="212">
        <v>0</v>
      </c>
      <c r="AG103" s="212">
        <v>0</v>
      </c>
      <c r="AH103">
        <v>0</v>
      </c>
      <c r="AI103">
        <v>0</v>
      </c>
      <c r="AJ103">
        <v>0</v>
      </c>
      <c r="AK103">
        <v>0</v>
      </c>
      <c r="AL103">
        <v>0</v>
      </c>
      <c r="AM103">
        <v>0</v>
      </c>
      <c r="AN103">
        <v>0</v>
      </c>
      <c r="AO103">
        <v>0</v>
      </c>
      <c r="AP103">
        <v>0</v>
      </c>
      <c r="AQ103">
        <v>0</v>
      </c>
      <c r="AR103">
        <v>0</v>
      </c>
      <c r="AS103">
        <v>0</v>
      </c>
      <c r="AT103">
        <v>3.7650000000000003E-2</v>
      </c>
      <c r="AU103">
        <v>0.80320000000000003</v>
      </c>
      <c r="AV103">
        <v>0.753</v>
      </c>
      <c r="AW103">
        <v>0</v>
      </c>
      <c r="AX103">
        <v>12.801</v>
      </c>
      <c r="AY103">
        <v>0</v>
      </c>
      <c r="AZ103">
        <v>0</v>
      </c>
      <c r="BA103">
        <v>28.864999999999998</v>
      </c>
      <c r="BB103">
        <v>1.7569999999999999</v>
      </c>
      <c r="BC103">
        <v>0</v>
      </c>
      <c r="BD103">
        <v>2.5099999999999998</v>
      </c>
      <c r="BE103">
        <v>61.494999999999997</v>
      </c>
      <c r="BF103">
        <v>8.7850000000000001</v>
      </c>
      <c r="BG103">
        <v>2.5099999999999998</v>
      </c>
      <c r="BH103">
        <v>0</v>
      </c>
      <c r="BI103">
        <v>0</v>
      </c>
      <c r="BJ103">
        <v>0</v>
      </c>
      <c r="BK103">
        <v>0</v>
      </c>
      <c r="BL103" s="209">
        <v>8.1572184086219995E-2</v>
      </c>
      <c r="BM103" s="227">
        <v>3.0553091062399998E-3</v>
      </c>
      <c r="BN103" s="227">
        <v>2.2662113103199999E-3</v>
      </c>
      <c r="BO103" s="227">
        <v>8.8471639149999997E-4</v>
      </c>
      <c r="BP103" s="227">
        <v>9.9215475779999996E-3</v>
      </c>
      <c r="BQ103" s="227">
        <v>1.4307E-15</v>
      </c>
      <c r="BR103" s="227">
        <v>3.6413964053999998E-4</v>
      </c>
      <c r="BS103" s="209">
        <v>5.95069024175E-2</v>
      </c>
      <c r="BT103" s="209">
        <v>6.3567629151660004E-2</v>
      </c>
    </row>
    <row r="104" spans="1:72" x14ac:dyDescent="0.35">
      <c r="A104">
        <v>8</v>
      </c>
      <c r="B104" t="s">
        <v>386</v>
      </c>
      <c r="C104" t="s">
        <v>386</v>
      </c>
      <c r="D104" t="s">
        <v>58</v>
      </c>
      <c r="E104" t="s">
        <v>1341</v>
      </c>
      <c r="F104">
        <v>25.632000000000001</v>
      </c>
      <c r="G104">
        <v>107.42400000000001</v>
      </c>
      <c r="H104">
        <v>0.43919999999999998</v>
      </c>
      <c r="I104">
        <v>1.0367999999999999</v>
      </c>
      <c r="J104">
        <v>4.0895999999999999</v>
      </c>
      <c r="K104">
        <v>0.504</v>
      </c>
      <c r="L104">
        <v>0.95760000000000001</v>
      </c>
      <c r="M104">
        <v>0</v>
      </c>
      <c r="N104">
        <v>0.17280000000000001</v>
      </c>
      <c r="O104">
        <v>0</v>
      </c>
      <c r="P104">
        <v>0</v>
      </c>
      <c r="Q104">
        <v>0</v>
      </c>
      <c r="R104">
        <v>0</v>
      </c>
      <c r="S104">
        <v>0</v>
      </c>
      <c r="T104">
        <v>0</v>
      </c>
      <c r="U104">
        <v>5.04E-2</v>
      </c>
      <c r="V104" s="217">
        <v>0</v>
      </c>
      <c r="W104" s="217">
        <v>0</v>
      </c>
      <c r="X104">
        <v>0</v>
      </c>
      <c r="Y104">
        <v>4.3200000000000002E-2</v>
      </c>
      <c r="Z104">
        <v>0</v>
      </c>
      <c r="AA104" s="217">
        <v>0</v>
      </c>
      <c r="AB104">
        <v>9.3600000000000003E-2</v>
      </c>
      <c r="AC104" s="217">
        <v>0</v>
      </c>
      <c r="AD104">
        <v>8.6400000000000005E-2</v>
      </c>
      <c r="AE104">
        <v>0.24479999999999999</v>
      </c>
      <c r="AF104">
        <v>0.22320000000000001</v>
      </c>
      <c r="AG104" s="217">
        <v>2.8799999999999999E-2</v>
      </c>
      <c r="AH104" s="217">
        <v>0</v>
      </c>
      <c r="AI104" s="217">
        <v>0</v>
      </c>
      <c r="AJ104" s="217">
        <v>0</v>
      </c>
      <c r="AK104" s="217">
        <v>0</v>
      </c>
      <c r="AL104">
        <v>0</v>
      </c>
      <c r="AM104">
        <v>5.04E-2</v>
      </c>
      <c r="AN104">
        <v>0</v>
      </c>
      <c r="AO104">
        <v>0.57599999999999996</v>
      </c>
      <c r="AP104">
        <v>0</v>
      </c>
      <c r="AQ104">
        <v>0.17280000000000001</v>
      </c>
      <c r="AR104">
        <v>0</v>
      </c>
      <c r="AS104" s="217">
        <v>2.5919999999999999E-2</v>
      </c>
      <c r="AT104" s="217">
        <v>2.3040000000000001E-2</v>
      </c>
      <c r="AU104">
        <v>0.108</v>
      </c>
      <c r="AV104">
        <v>0.28079999999999999</v>
      </c>
      <c r="AW104">
        <v>3.5279999999999999E-2</v>
      </c>
      <c r="AX104">
        <v>12.96</v>
      </c>
      <c r="AY104">
        <v>0</v>
      </c>
      <c r="AZ104">
        <v>0</v>
      </c>
      <c r="BA104">
        <v>32.904000000000003</v>
      </c>
      <c r="BB104">
        <v>3.5999999999999997E-2</v>
      </c>
      <c r="BC104">
        <v>0.33119999999999999</v>
      </c>
      <c r="BD104">
        <v>3.3839999999999999</v>
      </c>
      <c r="BE104">
        <v>40.536000000000001</v>
      </c>
      <c r="BF104">
        <v>14.183999999999999</v>
      </c>
      <c r="BG104">
        <v>0.36</v>
      </c>
      <c r="BH104" s="217">
        <v>0</v>
      </c>
      <c r="BI104">
        <v>0.61199999999999999</v>
      </c>
      <c r="BJ104">
        <v>0.22320000000000001</v>
      </c>
      <c r="BK104">
        <v>0</v>
      </c>
      <c r="BL104" s="209">
        <v>7.2493165296000001E-2</v>
      </c>
      <c r="BM104" s="227">
        <v>7.4087131752000003E-3</v>
      </c>
      <c r="BN104" s="227">
        <v>3.2800130640000002E-3</v>
      </c>
      <c r="BO104" s="227">
        <v>3.1400399519999997E-4</v>
      </c>
      <c r="BP104" s="227">
        <v>0</v>
      </c>
      <c r="BQ104" s="227">
        <v>7.9920000000000002E-14</v>
      </c>
      <c r="BR104" s="227">
        <v>2.7690085871999999E-3</v>
      </c>
      <c r="BS104" s="227">
        <v>3.2013510479999999E-4</v>
      </c>
      <c r="BT104" s="227">
        <v>0.13864210552799999</v>
      </c>
    </row>
    <row r="105" spans="1:72" x14ac:dyDescent="0.35">
      <c r="A105">
        <v>167</v>
      </c>
      <c r="B105" t="s">
        <v>1523</v>
      </c>
      <c r="C105" t="s">
        <v>1523</v>
      </c>
      <c r="D105" t="s">
        <v>1040</v>
      </c>
      <c r="E105" t="s">
        <v>1341</v>
      </c>
      <c r="F105">
        <v>4.0999999999999996</v>
      </c>
      <c r="G105">
        <v>17.2</v>
      </c>
      <c r="H105">
        <v>0</v>
      </c>
      <c r="I105">
        <v>1.01</v>
      </c>
      <c r="J105">
        <v>0</v>
      </c>
      <c r="K105">
        <v>0</v>
      </c>
      <c r="L105">
        <v>8.93</v>
      </c>
      <c r="M105">
        <v>0</v>
      </c>
      <c r="N105">
        <v>0.06</v>
      </c>
      <c r="O105">
        <v>0.04</v>
      </c>
      <c r="P105">
        <v>0.04</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4.4999999999999998E-2</v>
      </c>
      <c r="AU105">
        <v>0.01</v>
      </c>
      <c r="AV105">
        <v>0.26300000000000001</v>
      </c>
      <c r="AW105">
        <v>0</v>
      </c>
      <c r="AX105">
        <v>0.3</v>
      </c>
      <c r="AY105">
        <v>0.01</v>
      </c>
      <c r="AZ105">
        <v>0</v>
      </c>
      <c r="BA105">
        <v>1.1000000000000001</v>
      </c>
      <c r="BB105">
        <v>0.4</v>
      </c>
      <c r="BC105">
        <v>0</v>
      </c>
      <c r="BD105">
        <v>1.1000000000000001</v>
      </c>
      <c r="BE105">
        <v>13.7</v>
      </c>
      <c r="BF105">
        <v>0.9</v>
      </c>
      <c r="BG105">
        <v>15.2</v>
      </c>
      <c r="BH105">
        <v>0.04</v>
      </c>
      <c r="BI105">
        <v>2</v>
      </c>
      <c r="BJ105">
        <v>0</v>
      </c>
      <c r="BK105">
        <v>0</v>
      </c>
      <c r="BL105" s="209">
        <v>5.8055058592800003E-2</v>
      </c>
      <c r="BM105" s="227">
        <v>3.8526623999999999E-3</v>
      </c>
      <c r="BN105" s="227">
        <v>4.4642688954400003E-2</v>
      </c>
      <c r="BO105" s="227">
        <v>3.0919264200000001E-3</v>
      </c>
      <c r="BP105" s="227">
        <v>0</v>
      </c>
      <c r="BQ105" s="227">
        <v>4.42E-15</v>
      </c>
      <c r="BR105" s="227">
        <v>7.6477138840000001E-4</v>
      </c>
      <c r="BS105" s="227">
        <v>8.8568933000000003E-4</v>
      </c>
      <c r="BT105" s="227">
        <v>4.7463369290000001E-2</v>
      </c>
    </row>
    <row r="106" spans="1:72" x14ac:dyDescent="0.35">
      <c r="A106">
        <v>66</v>
      </c>
      <c r="B106" t="s">
        <v>610</v>
      </c>
      <c r="C106" t="s">
        <v>610</v>
      </c>
      <c r="D106" t="s">
        <v>635</v>
      </c>
      <c r="E106" t="s">
        <v>1338</v>
      </c>
      <c r="F106">
        <v>17.64</v>
      </c>
      <c r="G106">
        <v>73.793999999999997</v>
      </c>
      <c r="H106">
        <v>0.88200000000000001</v>
      </c>
      <c r="I106">
        <v>0.99960000000000004</v>
      </c>
      <c r="J106">
        <v>1.4112</v>
      </c>
      <c r="K106">
        <v>0</v>
      </c>
      <c r="L106">
        <v>25.872</v>
      </c>
      <c r="M106">
        <v>0</v>
      </c>
      <c r="N106">
        <v>0.20580000000000001</v>
      </c>
      <c r="O106">
        <v>1.1172</v>
      </c>
      <c r="P106" s="98">
        <v>0</v>
      </c>
      <c r="Q106">
        <v>1.1172</v>
      </c>
      <c r="R106">
        <v>0</v>
      </c>
      <c r="S106">
        <v>0</v>
      </c>
      <c r="T106">
        <v>0</v>
      </c>
      <c r="U106">
        <v>0.58799999999999997</v>
      </c>
      <c r="V106" s="98">
        <v>8.8200000000000001E-2</v>
      </c>
      <c r="W106">
        <v>2.9399999999999999E-2</v>
      </c>
      <c r="X106" s="98">
        <v>8.8200000000000001E-2</v>
      </c>
      <c r="Y106">
        <v>0.2646</v>
      </c>
      <c r="Z106" s="98">
        <v>0.1176</v>
      </c>
      <c r="AA106" s="98">
        <v>0</v>
      </c>
      <c r="AB106">
        <v>0.20580000000000001</v>
      </c>
      <c r="AC106" s="98">
        <v>0</v>
      </c>
      <c r="AD106">
        <v>0.1764</v>
      </c>
      <c r="AE106">
        <v>0</v>
      </c>
      <c r="AF106">
        <v>0</v>
      </c>
      <c r="AG106">
        <v>0</v>
      </c>
      <c r="AH106">
        <v>0</v>
      </c>
      <c r="AI106">
        <v>0</v>
      </c>
      <c r="AJ106">
        <v>0</v>
      </c>
      <c r="AK106">
        <v>0</v>
      </c>
      <c r="AL106">
        <v>2.9988000000000001</v>
      </c>
      <c r="AM106">
        <v>7.7027999999999999</v>
      </c>
      <c r="AN106">
        <v>7.35</v>
      </c>
      <c r="AO106">
        <v>4.1159999999999997</v>
      </c>
      <c r="AP106">
        <v>0.29399999999999998</v>
      </c>
      <c r="AQ106">
        <v>2.9399999999999999E-2</v>
      </c>
      <c r="AR106">
        <v>0</v>
      </c>
      <c r="AS106">
        <v>1.176E-2</v>
      </c>
      <c r="AT106" s="98">
        <v>4.1160000000000002E-2</v>
      </c>
      <c r="AU106">
        <v>1.7639999999999999E-2</v>
      </c>
      <c r="AV106">
        <v>0.25284000000000001</v>
      </c>
      <c r="AW106" s="98">
        <v>1.176E-2</v>
      </c>
      <c r="AX106">
        <v>3.2928000000000002</v>
      </c>
      <c r="AY106">
        <v>7.9380000000000006E-2</v>
      </c>
      <c r="AZ106">
        <v>0</v>
      </c>
      <c r="BA106">
        <v>26.754000000000001</v>
      </c>
      <c r="BB106" s="98">
        <v>3.0870000000000002</v>
      </c>
      <c r="BC106">
        <v>0</v>
      </c>
      <c r="BD106">
        <v>34.103999999999999</v>
      </c>
      <c r="BE106">
        <v>47.628</v>
      </c>
      <c r="BF106">
        <v>3.528</v>
      </c>
      <c r="BG106">
        <v>12.054</v>
      </c>
      <c r="BH106">
        <v>2.9399999999999999E-2</v>
      </c>
      <c r="BI106">
        <v>0.5292</v>
      </c>
      <c r="BJ106">
        <v>0.1176</v>
      </c>
      <c r="BK106">
        <v>0</v>
      </c>
      <c r="BL106" s="209">
        <v>3.1374933916199998E-2</v>
      </c>
      <c r="BM106" s="227">
        <v>1.5985514706000001E-3</v>
      </c>
      <c r="BN106" s="227">
        <v>5.5931437590000001E-3</v>
      </c>
      <c r="BO106" s="227">
        <v>8.6153865840000001E-4</v>
      </c>
      <c r="BP106" s="227">
        <v>8.9415181379999997E-4</v>
      </c>
      <c r="BQ106" s="227">
        <v>3.4398E-15</v>
      </c>
      <c r="BR106" s="227">
        <v>1.9446909299999999E-4</v>
      </c>
      <c r="BS106" s="227">
        <v>2.6403619032E-3</v>
      </c>
      <c r="BT106" s="227">
        <v>5.6187015847199998E-2</v>
      </c>
    </row>
    <row r="107" spans="1:72" x14ac:dyDescent="0.35">
      <c r="A107">
        <v>66</v>
      </c>
      <c r="B107" t="s">
        <v>610</v>
      </c>
      <c r="C107" t="s">
        <v>610</v>
      </c>
      <c r="D107" t="s">
        <v>635</v>
      </c>
      <c r="E107" t="s">
        <v>1340</v>
      </c>
      <c r="F107">
        <v>17.64</v>
      </c>
      <c r="G107">
        <v>73.793999999999997</v>
      </c>
      <c r="H107">
        <v>0.88200000000000001</v>
      </c>
      <c r="I107">
        <v>0.99960000000000004</v>
      </c>
      <c r="J107">
        <v>1.4112</v>
      </c>
      <c r="K107">
        <v>0</v>
      </c>
      <c r="L107">
        <v>25.872</v>
      </c>
      <c r="M107">
        <v>0</v>
      </c>
      <c r="N107">
        <v>0.20580000000000001</v>
      </c>
      <c r="O107">
        <v>1.1172</v>
      </c>
      <c r="P107">
        <v>0</v>
      </c>
      <c r="Q107">
        <v>1.1172</v>
      </c>
      <c r="R107">
        <v>0</v>
      </c>
      <c r="S107">
        <v>0</v>
      </c>
      <c r="T107">
        <v>0</v>
      </c>
      <c r="U107">
        <v>0.58799999999999997</v>
      </c>
      <c r="V107">
        <v>8.8200000000000001E-2</v>
      </c>
      <c r="W107">
        <v>2.9399999999999999E-2</v>
      </c>
      <c r="X107">
        <v>8.8200000000000001E-2</v>
      </c>
      <c r="Y107">
        <v>0.2646</v>
      </c>
      <c r="Z107">
        <v>0.1176</v>
      </c>
      <c r="AA107">
        <v>0</v>
      </c>
      <c r="AB107">
        <v>0.20580000000000001</v>
      </c>
      <c r="AC107">
        <v>0</v>
      </c>
      <c r="AD107">
        <v>0.1764</v>
      </c>
      <c r="AE107">
        <v>0</v>
      </c>
      <c r="AF107">
        <v>0</v>
      </c>
      <c r="AG107">
        <v>0</v>
      </c>
      <c r="AH107">
        <v>0</v>
      </c>
      <c r="AI107">
        <v>0</v>
      </c>
      <c r="AJ107">
        <v>0</v>
      </c>
      <c r="AK107">
        <v>0</v>
      </c>
      <c r="AL107">
        <v>2.9988000000000001</v>
      </c>
      <c r="AM107">
        <v>7.7027999999999999</v>
      </c>
      <c r="AN107">
        <v>7.35</v>
      </c>
      <c r="AO107">
        <v>4.1159999999999997</v>
      </c>
      <c r="AP107">
        <v>0.29399999999999998</v>
      </c>
      <c r="AQ107">
        <v>2.9399999999999999E-2</v>
      </c>
      <c r="AR107">
        <v>0</v>
      </c>
      <c r="AS107">
        <v>1.176E-2</v>
      </c>
      <c r="AT107" s="98">
        <v>4.1160000000000002E-2</v>
      </c>
      <c r="AU107">
        <v>1.7639999999999999E-2</v>
      </c>
      <c r="AV107">
        <v>0.25284000000000001</v>
      </c>
      <c r="AW107">
        <v>1.176E-2</v>
      </c>
      <c r="AX107">
        <v>3.2928000000000002</v>
      </c>
      <c r="AY107">
        <v>7.9380000000000006E-2</v>
      </c>
      <c r="AZ107" s="98">
        <v>0</v>
      </c>
      <c r="BA107">
        <v>26.754000000000001</v>
      </c>
      <c r="BB107">
        <v>3.0870000000000002</v>
      </c>
      <c r="BC107">
        <v>0</v>
      </c>
      <c r="BD107">
        <v>34.103999999999999</v>
      </c>
      <c r="BE107">
        <v>47.628</v>
      </c>
      <c r="BF107">
        <v>3.528</v>
      </c>
      <c r="BG107">
        <v>12.054</v>
      </c>
      <c r="BH107">
        <v>2.9399999999999999E-2</v>
      </c>
      <c r="BI107">
        <v>0.5292</v>
      </c>
      <c r="BJ107">
        <v>0.1176</v>
      </c>
      <c r="BK107">
        <v>0</v>
      </c>
      <c r="BL107" s="209">
        <v>3.1374933916199998E-2</v>
      </c>
      <c r="BM107" s="227">
        <v>1.5985514706000001E-3</v>
      </c>
      <c r="BN107" s="209">
        <v>5.5931437590000001E-3</v>
      </c>
      <c r="BO107" s="227">
        <v>8.6153865840000001E-4</v>
      </c>
      <c r="BP107" s="227">
        <v>8.9415181379999997E-4</v>
      </c>
      <c r="BQ107" s="227">
        <v>3.4398E-15</v>
      </c>
      <c r="BR107" s="209">
        <v>1.9446909299999999E-4</v>
      </c>
      <c r="BS107" s="227">
        <v>2.6403619032E-3</v>
      </c>
      <c r="BT107" s="209">
        <v>5.6187015847199998E-2</v>
      </c>
    </row>
    <row r="108" spans="1:72" x14ac:dyDescent="0.35">
      <c r="A108">
        <v>93</v>
      </c>
      <c r="B108" t="s">
        <v>171</v>
      </c>
      <c r="C108" t="s">
        <v>171</v>
      </c>
      <c r="D108" t="s">
        <v>189</v>
      </c>
      <c r="E108" t="s">
        <v>1337</v>
      </c>
      <c r="F108">
        <v>4.2350000000000003</v>
      </c>
      <c r="G108">
        <v>17.765000000000001</v>
      </c>
      <c r="H108">
        <v>3.3000000000000002E-2</v>
      </c>
      <c r="I108">
        <v>0.96799999999999997</v>
      </c>
      <c r="J108">
        <v>0</v>
      </c>
      <c r="K108">
        <v>0</v>
      </c>
      <c r="L108">
        <v>4.3285</v>
      </c>
      <c r="M108">
        <v>0</v>
      </c>
      <c r="N108">
        <v>0.121</v>
      </c>
      <c r="O108">
        <v>0</v>
      </c>
      <c r="P108">
        <v>0</v>
      </c>
      <c r="Q108">
        <v>0</v>
      </c>
      <c r="R108">
        <v>0</v>
      </c>
      <c r="S108">
        <v>0</v>
      </c>
      <c r="T108">
        <v>0</v>
      </c>
      <c r="U108">
        <v>5.4999999999999997E-3</v>
      </c>
      <c r="V108">
        <v>0</v>
      </c>
      <c r="W108">
        <v>0</v>
      </c>
      <c r="X108">
        <v>0</v>
      </c>
      <c r="Y108">
        <v>5.4999999999999997E-3</v>
      </c>
      <c r="Z108">
        <v>0</v>
      </c>
      <c r="AA108">
        <v>0</v>
      </c>
      <c r="AB108">
        <v>1.0999999999999999E-2</v>
      </c>
      <c r="AC108">
        <v>0</v>
      </c>
      <c r="AD108">
        <v>5.4999999999999997E-3</v>
      </c>
      <c r="AE108" s="212">
        <v>1.0999999999999999E-2</v>
      </c>
      <c r="AF108" s="212">
        <v>0</v>
      </c>
      <c r="AG108">
        <v>0</v>
      </c>
      <c r="AH108">
        <v>0</v>
      </c>
      <c r="AI108">
        <v>5.4999999999999997E-3</v>
      </c>
      <c r="AJ108">
        <v>0</v>
      </c>
      <c r="AK108">
        <v>5.4999999999999997E-3</v>
      </c>
      <c r="AL108">
        <v>8.0850000000000009</v>
      </c>
      <c r="AM108">
        <v>0</v>
      </c>
      <c r="AN108">
        <v>0</v>
      </c>
      <c r="AO108">
        <v>0</v>
      </c>
      <c r="AP108">
        <v>0</v>
      </c>
      <c r="AQ108">
        <v>0.2145</v>
      </c>
      <c r="AR108">
        <v>0</v>
      </c>
      <c r="AS108">
        <v>2.2000000000000001E-3</v>
      </c>
      <c r="AT108">
        <v>0</v>
      </c>
      <c r="AU108">
        <v>5.4449999999999998E-2</v>
      </c>
      <c r="AV108">
        <v>0.23100000000000001</v>
      </c>
      <c r="AW108">
        <v>2.2000000000000001E-3</v>
      </c>
      <c r="AX108">
        <v>0.77</v>
      </c>
      <c r="AY108">
        <v>0.19359999999999999</v>
      </c>
      <c r="AZ108">
        <v>0</v>
      </c>
      <c r="BA108">
        <v>8.0850000000000009</v>
      </c>
      <c r="BB108">
        <v>1.1000000000000001</v>
      </c>
      <c r="BC108">
        <v>1.0999999999999999E-2</v>
      </c>
      <c r="BD108">
        <v>1.155</v>
      </c>
      <c r="BE108">
        <v>4.84</v>
      </c>
      <c r="BF108">
        <v>2.0350000000000001</v>
      </c>
      <c r="BG108">
        <v>34.65</v>
      </c>
      <c r="BH108">
        <v>8.7999999999999995E-2</v>
      </c>
      <c r="BI108">
        <v>1.2649999999999999</v>
      </c>
      <c r="BJ108">
        <v>6.0499999999999998E-2</v>
      </c>
      <c r="BK108">
        <v>3.41</v>
      </c>
      <c r="BL108" s="209">
        <v>6.7537443380000006E-2</v>
      </c>
      <c r="BM108" s="227">
        <v>3.6727528353999998E-2</v>
      </c>
      <c r="BN108" s="209">
        <v>6.2383007225000004E-3</v>
      </c>
      <c r="BO108" s="227">
        <v>8.7709658300000001E-4</v>
      </c>
      <c r="BP108" s="227">
        <v>0</v>
      </c>
      <c r="BQ108" s="227">
        <v>1.3365E-14</v>
      </c>
      <c r="BR108" s="209">
        <v>1.4764891130000001E-3</v>
      </c>
      <c r="BS108" s="209">
        <v>7.2902107849999996E-4</v>
      </c>
      <c r="BT108" s="209">
        <v>5.4577417955500002E-2</v>
      </c>
    </row>
    <row r="109" spans="1:72" x14ac:dyDescent="0.35">
      <c r="A109">
        <v>93</v>
      </c>
      <c r="B109" t="s">
        <v>171</v>
      </c>
      <c r="C109" t="s">
        <v>171</v>
      </c>
      <c r="D109" t="s">
        <v>189</v>
      </c>
      <c r="E109" t="s">
        <v>1338</v>
      </c>
      <c r="F109">
        <v>4.2350000000000003</v>
      </c>
      <c r="G109">
        <v>17.765000000000001</v>
      </c>
      <c r="H109" s="212">
        <v>3.3000000000000002E-2</v>
      </c>
      <c r="I109">
        <v>0.96799999999999997</v>
      </c>
      <c r="J109">
        <v>0</v>
      </c>
      <c r="K109">
        <v>0</v>
      </c>
      <c r="L109">
        <v>4.3285</v>
      </c>
      <c r="M109">
        <v>0</v>
      </c>
      <c r="N109">
        <v>0.121</v>
      </c>
      <c r="O109">
        <v>0</v>
      </c>
      <c r="P109">
        <v>0</v>
      </c>
      <c r="Q109">
        <v>0</v>
      </c>
      <c r="R109">
        <v>0</v>
      </c>
      <c r="S109">
        <v>0</v>
      </c>
      <c r="T109">
        <v>0</v>
      </c>
      <c r="U109" s="212">
        <v>5.4999999999999997E-3</v>
      </c>
      <c r="V109">
        <v>0</v>
      </c>
      <c r="W109">
        <v>0</v>
      </c>
      <c r="X109">
        <v>0</v>
      </c>
      <c r="Y109" s="212">
        <v>5.4999999999999997E-3</v>
      </c>
      <c r="Z109">
        <v>0</v>
      </c>
      <c r="AA109">
        <v>0</v>
      </c>
      <c r="AB109">
        <v>1.0999999999999999E-2</v>
      </c>
      <c r="AC109">
        <v>0</v>
      </c>
      <c r="AD109">
        <v>5.4999999999999997E-3</v>
      </c>
      <c r="AE109" s="212">
        <v>1.0999999999999999E-2</v>
      </c>
      <c r="AF109" s="212">
        <v>0</v>
      </c>
      <c r="AG109" s="212">
        <v>0</v>
      </c>
      <c r="AH109">
        <v>0</v>
      </c>
      <c r="AI109">
        <v>5.4999999999999997E-3</v>
      </c>
      <c r="AJ109">
        <v>0</v>
      </c>
      <c r="AK109">
        <v>5.4999999999999997E-3</v>
      </c>
      <c r="AL109">
        <v>8.0850000000000009</v>
      </c>
      <c r="AM109">
        <v>0</v>
      </c>
      <c r="AN109">
        <v>0</v>
      </c>
      <c r="AO109">
        <v>0</v>
      </c>
      <c r="AP109">
        <v>0</v>
      </c>
      <c r="AQ109">
        <v>0.2145</v>
      </c>
      <c r="AR109">
        <v>0</v>
      </c>
      <c r="AS109" s="212">
        <v>2.2000000000000001E-3</v>
      </c>
      <c r="AT109">
        <v>0</v>
      </c>
      <c r="AU109">
        <v>5.4449999999999998E-2</v>
      </c>
      <c r="AV109">
        <v>0.23100000000000001</v>
      </c>
      <c r="AW109">
        <v>2.2000000000000001E-3</v>
      </c>
      <c r="AX109">
        <v>0.77</v>
      </c>
      <c r="AY109">
        <v>0.19359999999999999</v>
      </c>
      <c r="AZ109">
        <v>0</v>
      </c>
      <c r="BA109">
        <v>8.0850000000000009</v>
      </c>
      <c r="BB109">
        <v>1.1000000000000001</v>
      </c>
      <c r="BC109" s="212">
        <v>1.0999999999999999E-2</v>
      </c>
      <c r="BD109">
        <v>1.155</v>
      </c>
      <c r="BE109">
        <v>4.84</v>
      </c>
      <c r="BF109">
        <v>2.0350000000000001</v>
      </c>
      <c r="BG109">
        <v>34.65</v>
      </c>
      <c r="BH109">
        <v>8.7999999999999995E-2</v>
      </c>
      <c r="BI109">
        <v>1.2649999999999999</v>
      </c>
      <c r="BJ109" s="212">
        <v>6.0499999999999998E-2</v>
      </c>
      <c r="BK109">
        <v>3.41</v>
      </c>
      <c r="BL109" s="209">
        <v>6.7537443380000006E-2</v>
      </c>
      <c r="BM109" s="227">
        <v>3.6727528353999998E-2</v>
      </c>
      <c r="BN109" s="209">
        <v>6.2383007225000004E-3</v>
      </c>
      <c r="BO109" s="227">
        <v>8.7709658300000001E-4</v>
      </c>
      <c r="BP109" s="227">
        <v>0</v>
      </c>
      <c r="BQ109" s="227">
        <v>1.3365E-14</v>
      </c>
      <c r="BR109" s="227">
        <v>1.4764891130000001E-3</v>
      </c>
      <c r="BS109" s="209">
        <v>7.2902107849999996E-4</v>
      </c>
      <c r="BT109" s="227">
        <v>5.4577417955500002E-2</v>
      </c>
    </row>
    <row r="110" spans="1:72" x14ac:dyDescent="0.35">
      <c r="A110">
        <v>95</v>
      </c>
      <c r="B110" t="s">
        <v>171</v>
      </c>
      <c r="C110" t="s">
        <v>171</v>
      </c>
      <c r="D110" t="s">
        <v>763</v>
      </c>
      <c r="E110" t="s">
        <v>1341</v>
      </c>
      <c r="F110">
        <v>0.75600000000000001</v>
      </c>
      <c r="G110">
        <v>3.157</v>
      </c>
      <c r="H110">
        <v>1.61E-2</v>
      </c>
      <c r="I110">
        <v>0.1183</v>
      </c>
      <c r="J110">
        <v>3.2899999999999999E-2</v>
      </c>
      <c r="K110">
        <v>0</v>
      </c>
      <c r="L110">
        <v>0.52010000000000001</v>
      </c>
      <c r="M110">
        <v>0</v>
      </c>
      <c r="N110">
        <v>1.26E-2</v>
      </c>
      <c r="O110">
        <v>0</v>
      </c>
      <c r="P110">
        <v>0</v>
      </c>
      <c r="Q110">
        <v>0</v>
      </c>
      <c r="R110">
        <v>0</v>
      </c>
      <c r="S110">
        <v>0</v>
      </c>
      <c r="T110">
        <v>0</v>
      </c>
      <c r="U110" s="98">
        <v>2.8E-3</v>
      </c>
      <c r="V110" s="217">
        <v>0</v>
      </c>
      <c r="W110">
        <v>0</v>
      </c>
      <c r="X110" s="98">
        <v>6.9999999999999999E-4</v>
      </c>
      <c r="Y110" s="98">
        <v>2.0999999999999999E-3</v>
      </c>
      <c r="Z110" s="217">
        <v>0</v>
      </c>
      <c r="AA110">
        <v>0</v>
      </c>
      <c r="AB110">
        <v>2.8E-3</v>
      </c>
      <c r="AC110">
        <v>1.4E-3</v>
      </c>
      <c r="AD110" s="98">
        <v>6.9999999999999999E-4</v>
      </c>
      <c r="AE110" s="98">
        <v>5.5999999999999999E-3</v>
      </c>
      <c r="AF110" s="98">
        <v>0</v>
      </c>
      <c r="AG110" s="98">
        <v>0</v>
      </c>
      <c r="AH110">
        <v>0</v>
      </c>
      <c r="AI110">
        <v>2.8E-3</v>
      </c>
      <c r="AJ110">
        <v>0</v>
      </c>
      <c r="AK110">
        <v>1.4E-3</v>
      </c>
      <c r="AL110">
        <v>0.59850000000000003</v>
      </c>
      <c r="AM110">
        <v>0.29609999999999997</v>
      </c>
      <c r="AN110">
        <v>0.29609999999999997</v>
      </c>
      <c r="AO110">
        <v>0</v>
      </c>
      <c r="AP110">
        <v>5.5999999999999995E-4</v>
      </c>
      <c r="AQ110">
        <v>1.54E-2</v>
      </c>
      <c r="AR110">
        <v>6.3700000000000007E-2</v>
      </c>
      <c r="AS110">
        <v>0</v>
      </c>
      <c r="AT110">
        <v>1.2600000000000001E-3</v>
      </c>
      <c r="AU110">
        <v>4.2700000000000004E-3</v>
      </c>
      <c r="AV110">
        <v>2.3800000000000002E-2</v>
      </c>
      <c r="AW110">
        <v>0</v>
      </c>
      <c r="AX110">
        <v>0.21560000000000001</v>
      </c>
      <c r="AY110">
        <v>0.10290000000000001</v>
      </c>
      <c r="AZ110">
        <v>0</v>
      </c>
      <c r="BA110">
        <v>1.554</v>
      </c>
      <c r="BB110">
        <v>1.19</v>
      </c>
      <c r="BC110">
        <v>3.0099999999999998E-2</v>
      </c>
      <c r="BD110">
        <v>0.28000000000000003</v>
      </c>
      <c r="BE110">
        <v>0.51100000000000001</v>
      </c>
      <c r="BF110">
        <v>0.28699999999999998</v>
      </c>
      <c r="BG110">
        <v>3.577</v>
      </c>
      <c r="BH110">
        <v>9.1000000000000004E-3</v>
      </c>
      <c r="BI110">
        <v>0.46899999999999997</v>
      </c>
      <c r="BJ110">
        <v>2.52E-2</v>
      </c>
      <c r="BK110">
        <v>0</v>
      </c>
      <c r="BL110" s="209">
        <v>1.5275608124E-3</v>
      </c>
      <c r="BM110" s="227">
        <v>0</v>
      </c>
      <c r="BN110" s="227">
        <v>1.2468595153000001E-3</v>
      </c>
      <c r="BO110" s="227">
        <v>0</v>
      </c>
      <c r="BP110" s="227">
        <v>0</v>
      </c>
      <c r="BQ110" s="227">
        <v>0</v>
      </c>
      <c r="BR110" s="227">
        <v>1.879167962E-4</v>
      </c>
      <c r="BS110" s="227">
        <v>9.2784500899999997E-5</v>
      </c>
      <c r="BT110" s="209">
        <v>0</v>
      </c>
    </row>
    <row r="111" spans="1:72" x14ac:dyDescent="0.35">
      <c r="A111">
        <v>72</v>
      </c>
      <c r="B111" t="s">
        <v>610</v>
      </c>
      <c r="C111" t="s">
        <v>610</v>
      </c>
      <c r="D111" t="s">
        <v>147</v>
      </c>
      <c r="E111" t="s">
        <v>1341</v>
      </c>
      <c r="F111">
        <v>19.584</v>
      </c>
      <c r="G111">
        <v>81.647999999999996</v>
      </c>
      <c r="H111">
        <v>1.0944</v>
      </c>
      <c r="I111">
        <v>0.97919999999999996</v>
      </c>
      <c r="J111">
        <v>1.44</v>
      </c>
      <c r="K111">
        <v>0</v>
      </c>
      <c r="L111">
        <v>10.656000000000001</v>
      </c>
      <c r="M111">
        <v>0</v>
      </c>
      <c r="N111">
        <v>0.23039999999999999</v>
      </c>
      <c r="O111">
        <v>1.44</v>
      </c>
      <c r="P111">
        <v>0</v>
      </c>
      <c r="Q111">
        <v>1.44</v>
      </c>
      <c r="R111">
        <v>0</v>
      </c>
      <c r="S111">
        <v>0</v>
      </c>
      <c r="T111">
        <v>0</v>
      </c>
      <c r="U111" s="212">
        <v>0.7056</v>
      </c>
      <c r="V111">
        <v>8.6400000000000005E-2</v>
      </c>
      <c r="W111">
        <v>2.8799999999999999E-2</v>
      </c>
      <c r="X111">
        <v>0.1152</v>
      </c>
      <c r="Y111" s="212">
        <v>0.31680000000000003</v>
      </c>
      <c r="Z111">
        <v>0.1152</v>
      </c>
      <c r="AA111">
        <v>0</v>
      </c>
      <c r="AB111">
        <v>0.28799999999999998</v>
      </c>
      <c r="AC111" s="212">
        <v>1.44E-2</v>
      </c>
      <c r="AD111">
        <v>0.24479999999999999</v>
      </c>
      <c r="AE111" s="212">
        <v>2.8799999999999999E-2</v>
      </c>
      <c r="AF111" s="212">
        <v>2.8799999999999999E-2</v>
      </c>
      <c r="AG111" s="212">
        <v>0</v>
      </c>
      <c r="AH111">
        <v>0</v>
      </c>
      <c r="AI111">
        <v>0</v>
      </c>
      <c r="AJ111">
        <v>0</v>
      </c>
      <c r="AK111">
        <v>0</v>
      </c>
      <c r="AL111">
        <v>4.1760000000000002</v>
      </c>
      <c r="AM111">
        <v>9.1151999999999997</v>
      </c>
      <c r="AN111">
        <v>8.7840000000000007</v>
      </c>
      <c r="AO111">
        <v>4.032</v>
      </c>
      <c r="AP111">
        <v>7.1999999999999998E-3</v>
      </c>
      <c r="AQ111">
        <v>2.8799999999999999E-2</v>
      </c>
      <c r="AR111">
        <v>0</v>
      </c>
      <c r="AS111">
        <v>7.1999999999999998E-3</v>
      </c>
      <c r="AT111">
        <v>4.6080000000000003E-2</v>
      </c>
      <c r="AU111">
        <v>2.8799999999999999E-2</v>
      </c>
      <c r="AV111">
        <v>0.25775999999999999</v>
      </c>
      <c r="AW111">
        <v>7.1999999999999998E-3</v>
      </c>
      <c r="AX111">
        <v>1.1519999999999999</v>
      </c>
      <c r="AY111">
        <v>2.8799999999999999E-2</v>
      </c>
      <c r="AZ111">
        <v>0</v>
      </c>
      <c r="BA111">
        <v>28.8</v>
      </c>
      <c r="BB111">
        <v>5.04</v>
      </c>
      <c r="BC111">
        <v>2.8799999999999999E-2</v>
      </c>
      <c r="BD111">
        <v>37.44</v>
      </c>
      <c r="BE111">
        <v>43.92</v>
      </c>
      <c r="BF111">
        <v>3.456</v>
      </c>
      <c r="BG111">
        <v>15.263999999999999</v>
      </c>
      <c r="BH111">
        <v>4.3200000000000002E-2</v>
      </c>
      <c r="BI111">
        <v>0.432</v>
      </c>
      <c r="BJ111">
        <v>0.1152</v>
      </c>
      <c r="BK111">
        <v>0</v>
      </c>
      <c r="BL111" s="209">
        <v>4.5197427407039997E-2</v>
      </c>
      <c r="BM111" s="227">
        <v>2.18093875776E-3</v>
      </c>
      <c r="BN111" s="209">
        <v>8.0228649887999996E-3</v>
      </c>
      <c r="BO111" s="209">
        <v>1.1583813168000001E-3</v>
      </c>
      <c r="BP111" s="209">
        <v>4.4161604064000002E-3</v>
      </c>
      <c r="BQ111" s="227">
        <v>5.8550399999999998E-15</v>
      </c>
      <c r="BR111" s="209">
        <v>4.8185400096000002E-4</v>
      </c>
      <c r="BS111" s="209">
        <v>1.2818340144E-3</v>
      </c>
      <c r="BT111" s="227">
        <v>6.8287744177919996E-2</v>
      </c>
    </row>
    <row r="112" spans="1:72" x14ac:dyDescent="0.35">
      <c r="A112">
        <v>10</v>
      </c>
      <c r="B112" t="s">
        <v>61</v>
      </c>
      <c r="C112" t="s">
        <v>61</v>
      </c>
      <c r="D112" t="s">
        <v>64</v>
      </c>
      <c r="E112" t="s">
        <v>1337</v>
      </c>
      <c r="F112">
        <v>85.399000000000001</v>
      </c>
      <c r="G112">
        <v>355.649</v>
      </c>
      <c r="H112">
        <v>0.1081</v>
      </c>
      <c r="I112">
        <v>1.8376999999999999</v>
      </c>
      <c r="J112">
        <v>17.728400000000001</v>
      </c>
      <c r="K112">
        <v>2.2700999999999998</v>
      </c>
      <c r="L112">
        <v>85.1828</v>
      </c>
      <c r="M112">
        <v>0</v>
      </c>
      <c r="N112">
        <v>0.97289999999999999</v>
      </c>
      <c r="O112">
        <v>0.86480000000000001</v>
      </c>
      <c r="P112">
        <v>0.54049999999999998</v>
      </c>
      <c r="Q112">
        <v>0.32429999999999998</v>
      </c>
      <c r="R112">
        <v>0</v>
      </c>
      <c r="S112">
        <v>0</v>
      </c>
      <c r="T112">
        <v>0</v>
      </c>
      <c r="U112" s="98">
        <v>0</v>
      </c>
      <c r="V112">
        <v>0</v>
      </c>
      <c r="W112">
        <v>0</v>
      </c>
      <c r="X112">
        <v>0</v>
      </c>
      <c r="Y112" s="98">
        <v>0</v>
      </c>
      <c r="Z112" s="98">
        <v>0</v>
      </c>
      <c r="AA112">
        <v>0</v>
      </c>
      <c r="AB112" s="98">
        <v>0</v>
      </c>
      <c r="AC112">
        <v>0</v>
      </c>
      <c r="AD112" s="98">
        <v>0</v>
      </c>
      <c r="AE112" s="98">
        <v>0</v>
      </c>
      <c r="AF112" s="98">
        <v>0</v>
      </c>
      <c r="AG112" s="212">
        <v>0</v>
      </c>
      <c r="AH112" s="98">
        <v>0</v>
      </c>
      <c r="AI112">
        <v>0</v>
      </c>
      <c r="AJ112">
        <v>0</v>
      </c>
      <c r="AK112">
        <v>0</v>
      </c>
      <c r="AL112">
        <v>0</v>
      </c>
      <c r="AM112">
        <v>0.64859999999999995</v>
      </c>
      <c r="AN112">
        <v>0</v>
      </c>
      <c r="AO112">
        <v>8.6479999999999997</v>
      </c>
      <c r="AP112">
        <v>0</v>
      </c>
      <c r="AQ112" s="98">
        <v>0.1081</v>
      </c>
      <c r="AR112">
        <v>1.2971999999999999</v>
      </c>
      <c r="AS112">
        <v>6.4860000000000001E-2</v>
      </c>
      <c r="AT112">
        <v>3.243E-2</v>
      </c>
      <c r="AU112">
        <v>2.1728100000000001</v>
      </c>
      <c r="AV112">
        <v>2.4863</v>
      </c>
      <c r="AW112">
        <v>0.22700999999999999</v>
      </c>
      <c r="AX112">
        <v>20.647099999999998</v>
      </c>
      <c r="AY112">
        <v>0</v>
      </c>
      <c r="AZ112">
        <v>25.511600000000001</v>
      </c>
      <c r="BA112">
        <v>46.482999999999997</v>
      </c>
      <c r="BB112">
        <v>0.2162</v>
      </c>
      <c r="BC112">
        <v>0.43240000000000001</v>
      </c>
      <c r="BD112">
        <v>4.3239999999999998</v>
      </c>
      <c r="BE112">
        <v>408.61799999999999</v>
      </c>
      <c r="BF112">
        <v>23.782</v>
      </c>
      <c r="BG112">
        <v>3.2429999999999999</v>
      </c>
      <c r="BH112" s="98">
        <v>0</v>
      </c>
      <c r="BI112">
        <v>0</v>
      </c>
      <c r="BJ112">
        <v>0.2162</v>
      </c>
      <c r="BK112">
        <v>21.62</v>
      </c>
      <c r="BL112" s="227">
        <v>3.0969915079988E-2</v>
      </c>
      <c r="BM112" s="227">
        <v>2.8445087042239998E-3</v>
      </c>
      <c r="BN112" s="209">
        <v>3.8328404591879998E-3</v>
      </c>
      <c r="BO112" s="209">
        <v>5.5522489555000004E-3</v>
      </c>
      <c r="BP112" s="209">
        <v>0</v>
      </c>
      <c r="BQ112" s="227">
        <v>2.7504963999999999E-15</v>
      </c>
      <c r="BR112" s="227">
        <v>3.470126350192E-3</v>
      </c>
      <c r="BS112" s="227">
        <v>1.0076240549599999E-2</v>
      </c>
      <c r="BT112" s="227">
        <v>5.3642748928824001E-2</v>
      </c>
    </row>
    <row r="113" spans="1:72" x14ac:dyDescent="0.35">
      <c r="A113">
        <v>10</v>
      </c>
      <c r="B113" t="s">
        <v>61</v>
      </c>
      <c r="C113" t="s">
        <v>61</v>
      </c>
      <c r="D113" t="s">
        <v>64</v>
      </c>
      <c r="E113" t="s">
        <v>1340</v>
      </c>
      <c r="F113">
        <v>85.399000000000001</v>
      </c>
      <c r="G113">
        <v>355.649</v>
      </c>
      <c r="H113">
        <v>0.1081</v>
      </c>
      <c r="I113">
        <v>1.8376999999999999</v>
      </c>
      <c r="J113">
        <v>17.728400000000001</v>
      </c>
      <c r="K113">
        <v>2.2700999999999998</v>
      </c>
      <c r="L113">
        <v>85.1828</v>
      </c>
      <c r="M113">
        <v>0</v>
      </c>
      <c r="N113">
        <v>0.97289999999999999</v>
      </c>
      <c r="O113">
        <v>0.86480000000000001</v>
      </c>
      <c r="P113">
        <v>0.54049999999999998</v>
      </c>
      <c r="Q113">
        <v>0.32429999999999998</v>
      </c>
      <c r="R113">
        <v>0</v>
      </c>
      <c r="S113">
        <v>0</v>
      </c>
      <c r="T113">
        <v>0</v>
      </c>
      <c r="U113" s="212">
        <v>0</v>
      </c>
      <c r="V113">
        <v>0</v>
      </c>
      <c r="W113">
        <v>0</v>
      </c>
      <c r="X113">
        <v>0</v>
      </c>
      <c r="Y113" s="212">
        <v>0</v>
      </c>
      <c r="Z113">
        <v>0</v>
      </c>
      <c r="AA113">
        <v>0</v>
      </c>
      <c r="AB113">
        <v>0</v>
      </c>
      <c r="AC113">
        <v>0</v>
      </c>
      <c r="AD113">
        <v>0</v>
      </c>
      <c r="AE113" s="212">
        <v>0</v>
      </c>
      <c r="AF113" s="212">
        <v>0</v>
      </c>
      <c r="AG113" s="212">
        <v>0</v>
      </c>
      <c r="AH113">
        <v>0</v>
      </c>
      <c r="AI113">
        <v>0</v>
      </c>
      <c r="AJ113">
        <v>0</v>
      </c>
      <c r="AK113">
        <v>0</v>
      </c>
      <c r="AL113">
        <v>0</v>
      </c>
      <c r="AM113">
        <v>0.64859999999999995</v>
      </c>
      <c r="AN113">
        <v>0</v>
      </c>
      <c r="AO113">
        <v>8.6479999999999997</v>
      </c>
      <c r="AP113">
        <v>0</v>
      </c>
      <c r="AQ113">
        <v>0.1081</v>
      </c>
      <c r="AR113">
        <v>1.2971999999999999</v>
      </c>
      <c r="AS113" s="212">
        <v>6.4860000000000001E-2</v>
      </c>
      <c r="AT113">
        <v>3.243E-2</v>
      </c>
      <c r="AU113">
        <v>2.1728100000000001</v>
      </c>
      <c r="AV113">
        <v>2.4863</v>
      </c>
      <c r="AW113" s="212">
        <v>0.22700999999999999</v>
      </c>
      <c r="AX113">
        <v>20.647099999999998</v>
      </c>
      <c r="AY113">
        <v>0</v>
      </c>
      <c r="AZ113">
        <v>25.511600000000001</v>
      </c>
      <c r="BA113">
        <v>46.482999999999997</v>
      </c>
      <c r="BB113">
        <v>0.2162</v>
      </c>
      <c r="BC113">
        <v>0.43240000000000001</v>
      </c>
      <c r="BD113">
        <v>4.3239999999999998</v>
      </c>
      <c r="BE113">
        <v>408.61799999999999</v>
      </c>
      <c r="BF113">
        <v>23.782</v>
      </c>
      <c r="BG113">
        <v>3.2429999999999999</v>
      </c>
      <c r="BH113">
        <v>0</v>
      </c>
      <c r="BI113">
        <v>0</v>
      </c>
      <c r="BJ113">
        <v>0.2162</v>
      </c>
      <c r="BK113">
        <v>21.62</v>
      </c>
      <c r="BL113" s="209">
        <v>2.78831186633E-2</v>
      </c>
      <c r="BM113" s="227">
        <v>2.7357169680000001E-3</v>
      </c>
      <c r="BN113" s="209">
        <v>3.1876057765000002E-3</v>
      </c>
      <c r="BO113" s="227">
        <v>5.5522489555000004E-3</v>
      </c>
      <c r="BP113" s="227">
        <v>0</v>
      </c>
      <c r="BQ113" s="227">
        <v>1.0918100000000001E-15</v>
      </c>
      <c r="BR113" s="209">
        <v>9.3465897640000002E-4</v>
      </c>
      <c r="BS113" s="227">
        <v>1.0076240549599999E-2</v>
      </c>
      <c r="BT113" s="209">
        <v>5.35765429714E-2</v>
      </c>
    </row>
    <row r="114" spans="1:72" x14ac:dyDescent="0.35">
      <c r="A114">
        <v>2</v>
      </c>
      <c r="B114" t="s">
        <v>386</v>
      </c>
      <c r="C114" t="s">
        <v>386</v>
      </c>
      <c r="D114" t="s">
        <v>395</v>
      </c>
      <c r="E114" t="s">
        <v>1337</v>
      </c>
      <c r="F114">
        <v>78.287999999999997</v>
      </c>
      <c r="G114">
        <v>327.13200000000001</v>
      </c>
      <c r="H114">
        <v>0.46600000000000003</v>
      </c>
      <c r="I114">
        <v>2.4931000000000001</v>
      </c>
      <c r="J114">
        <v>14.212999999999999</v>
      </c>
      <c r="K114">
        <v>3.2153999999999998</v>
      </c>
      <c r="L114">
        <v>2.5630000000000002</v>
      </c>
      <c r="M114">
        <v>0</v>
      </c>
      <c r="N114">
        <v>0.32619999999999999</v>
      </c>
      <c r="O114">
        <v>0.27960000000000002</v>
      </c>
      <c r="P114">
        <v>9.3200000000000005E-2</v>
      </c>
      <c r="Q114">
        <v>0.16309999999999999</v>
      </c>
      <c r="R114">
        <v>0</v>
      </c>
      <c r="S114">
        <v>0</v>
      </c>
      <c r="T114">
        <v>23.3</v>
      </c>
      <c r="U114" s="212">
        <v>4.6600000000000003E-2</v>
      </c>
      <c r="V114">
        <v>0</v>
      </c>
      <c r="W114">
        <v>0</v>
      </c>
      <c r="X114">
        <v>0</v>
      </c>
      <c r="Y114" s="212">
        <v>4.6600000000000003E-2</v>
      </c>
      <c r="Z114" s="212">
        <v>0</v>
      </c>
      <c r="AA114">
        <v>0</v>
      </c>
      <c r="AB114" s="212">
        <v>6.9900000000000004E-2</v>
      </c>
      <c r="AC114">
        <v>0</v>
      </c>
      <c r="AD114" s="212">
        <v>6.9900000000000004E-2</v>
      </c>
      <c r="AE114" s="212">
        <v>0.2097</v>
      </c>
      <c r="AF114" s="212">
        <v>0.18640000000000001</v>
      </c>
      <c r="AG114">
        <v>2.3300000000000001E-2</v>
      </c>
      <c r="AH114" s="212">
        <v>0</v>
      </c>
      <c r="AI114">
        <v>0</v>
      </c>
      <c r="AJ114">
        <v>0</v>
      </c>
      <c r="AK114">
        <v>0</v>
      </c>
      <c r="AL114">
        <v>0</v>
      </c>
      <c r="AM114">
        <v>4.6600000000000003E-2</v>
      </c>
      <c r="AN114">
        <v>0</v>
      </c>
      <c r="AO114">
        <v>0.69899999999999995</v>
      </c>
      <c r="AP114">
        <v>0</v>
      </c>
      <c r="AQ114" s="212">
        <v>0.18640000000000001</v>
      </c>
      <c r="AR114">
        <v>0.44269999999999998</v>
      </c>
      <c r="AS114">
        <v>6.5240000000000006E-2</v>
      </c>
      <c r="AT114">
        <v>1.6310000000000002E-2</v>
      </c>
      <c r="AU114">
        <v>0.14912</v>
      </c>
      <c r="AV114">
        <v>0.55920000000000003</v>
      </c>
      <c r="AW114">
        <v>4.4269999999999997E-2</v>
      </c>
      <c r="AX114">
        <v>9.5530000000000008</v>
      </c>
      <c r="AY114">
        <v>0</v>
      </c>
      <c r="AZ114">
        <v>0</v>
      </c>
      <c r="BA114">
        <v>66.405000000000001</v>
      </c>
      <c r="BB114">
        <v>0</v>
      </c>
      <c r="BC114">
        <v>0.69899999999999995</v>
      </c>
      <c r="BD114">
        <v>6.7569999999999997</v>
      </c>
      <c r="BE114">
        <v>83.88</v>
      </c>
      <c r="BF114">
        <v>22.834</v>
      </c>
      <c r="BG114">
        <v>0.23300000000000001</v>
      </c>
      <c r="BH114" s="212">
        <v>0</v>
      </c>
      <c r="BI114">
        <v>0.60580000000000001</v>
      </c>
      <c r="BJ114">
        <v>0.53590000000000004</v>
      </c>
      <c r="BK114">
        <v>0</v>
      </c>
      <c r="BL114" s="209">
        <v>1.997268458955E-2</v>
      </c>
      <c r="BM114" s="227">
        <v>4.1873830754060003E-3</v>
      </c>
      <c r="BN114" s="209">
        <v>2.2627666733500001E-3</v>
      </c>
      <c r="BO114" s="227">
        <v>1.0102932424999999E-3</v>
      </c>
      <c r="BP114" s="227">
        <v>3.6194040822999998E-3</v>
      </c>
      <c r="BQ114" s="227">
        <v>3.6663947999999999E-15</v>
      </c>
      <c r="BR114" s="227">
        <v>1.302352724576E-3</v>
      </c>
      <c r="BS114" s="227">
        <v>1.0359927697E-3</v>
      </c>
      <c r="BT114" s="209">
        <v>5.2357418404522002E-2</v>
      </c>
    </row>
    <row r="115" spans="1:72" x14ac:dyDescent="0.35">
      <c r="A115">
        <v>23</v>
      </c>
      <c r="B115" t="s">
        <v>71</v>
      </c>
      <c r="C115" t="s">
        <v>71</v>
      </c>
      <c r="D115" t="s">
        <v>85</v>
      </c>
      <c r="E115" t="s">
        <v>1339</v>
      </c>
      <c r="F115">
        <v>7.2450000000000001</v>
      </c>
      <c r="G115">
        <v>30.45</v>
      </c>
      <c r="H115">
        <v>4.2000000000000003E-2</v>
      </c>
      <c r="I115">
        <v>0.54600000000000004</v>
      </c>
      <c r="J115">
        <v>0.9345</v>
      </c>
      <c r="K115">
        <v>0.46200000000000002</v>
      </c>
      <c r="L115">
        <v>8.4420000000000002</v>
      </c>
      <c r="M115">
        <v>0</v>
      </c>
      <c r="N115">
        <v>7.3499999999999996E-2</v>
      </c>
      <c r="O115">
        <v>0.52500000000000002</v>
      </c>
      <c r="P115">
        <v>0</v>
      </c>
      <c r="Q115">
        <v>0.52500000000000002</v>
      </c>
      <c r="R115">
        <v>0</v>
      </c>
      <c r="S115">
        <v>0</v>
      </c>
      <c r="T115">
        <v>0</v>
      </c>
      <c r="U115" s="212">
        <v>1.0500000000000001E-2</v>
      </c>
      <c r="V115">
        <v>0</v>
      </c>
      <c r="W115">
        <v>0</v>
      </c>
      <c r="X115">
        <v>0</v>
      </c>
      <c r="Y115" s="212">
        <v>1.0500000000000001E-2</v>
      </c>
      <c r="Z115">
        <v>0</v>
      </c>
      <c r="AA115" s="212">
        <v>0</v>
      </c>
      <c r="AB115" s="212">
        <v>0</v>
      </c>
      <c r="AC115">
        <v>0</v>
      </c>
      <c r="AD115" s="212">
        <v>0</v>
      </c>
      <c r="AE115" s="212">
        <v>2.1000000000000001E-2</v>
      </c>
      <c r="AF115" s="212">
        <v>2.1000000000000001E-2</v>
      </c>
      <c r="AG115" s="212">
        <v>0</v>
      </c>
      <c r="AH115">
        <v>0</v>
      </c>
      <c r="AI115">
        <v>0</v>
      </c>
      <c r="AJ115">
        <v>0</v>
      </c>
      <c r="AK115">
        <v>0</v>
      </c>
      <c r="AL115">
        <v>0</v>
      </c>
      <c r="AM115">
        <v>3.2549999999999999</v>
      </c>
      <c r="AN115">
        <v>0</v>
      </c>
      <c r="AO115">
        <v>38.325000000000003</v>
      </c>
      <c r="AP115">
        <v>0</v>
      </c>
      <c r="AQ115" s="212">
        <v>0</v>
      </c>
      <c r="AR115">
        <v>4.0004999999999997</v>
      </c>
      <c r="AS115">
        <v>2.205E-2</v>
      </c>
      <c r="AT115">
        <v>1.155E-2</v>
      </c>
      <c r="AU115">
        <v>0.16905000000000001</v>
      </c>
      <c r="AV115">
        <v>0.26250000000000001</v>
      </c>
      <c r="AW115" s="212">
        <v>1.26E-2</v>
      </c>
      <c r="AX115">
        <v>8.7255000000000003</v>
      </c>
      <c r="AY115">
        <v>0</v>
      </c>
      <c r="AZ115">
        <v>2.4045000000000001</v>
      </c>
      <c r="BA115">
        <v>9.24</v>
      </c>
      <c r="BB115">
        <v>0.189</v>
      </c>
      <c r="BC115" s="212">
        <v>0.13650000000000001</v>
      </c>
      <c r="BD115">
        <v>2.2050000000000001</v>
      </c>
      <c r="BE115">
        <v>15.75</v>
      </c>
      <c r="BF115">
        <v>2.2050000000000001</v>
      </c>
      <c r="BG115">
        <v>5.88</v>
      </c>
      <c r="BH115">
        <v>1.0500000000000001E-2</v>
      </c>
      <c r="BI115">
        <v>0</v>
      </c>
      <c r="BJ115" s="212">
        <v>7.3499999999999996E-2</v>
      </c>
      <c r="BK115">
        <v>0</v>
      </c>
      <c r="BL115" s="209">
        <v>4.4582109179999996E-3</v>
      </c>
      <c r="BM115" s="227">
        <v>0</v>
      </c>
      <c r="BN115" s="227">
        <v>1.474859064E-3</v>
      </c>
      <c r="BO115" s="227">
        <v>4.6169140499999998E-4</v>
      </c>
      <c r="BP115" s="227">
        <v>0</v>
      </c>
      <c r="BQ115" s="227">
        <v>2.2512E-15</v>
      </c>
      <c r="BR115" s="227">
        <v>5.8078730219999998E-4</v>
      </c>
      <c r="BS115" s="227">
        <v>1.0363242119999999E-3</v>
      </c>
      <c r="BT115" s="227">
        <v>5.2247944604099997E-2</v>
      </c>
    </row>
    <row r="116" spans="1:72" x14ac:dyDescent="0.35">
      <c r="A116">
        <v>23</v>
      </c>
      <c r="B116" t="s">
        <v>71</v>
      </c>
      <c r="C116" t="s">
        <v>71</v>
      </c>
      <c r="D116" t="s">
        <v>85</v>
      </c>
      <c r="E116" t="s">
        <v>1338</v>
      </c>
      <c r="F116">
        <v>7.2450000000000001</v>
      </c>
      <c r="G116">
        <v>30.45</v>
      </c>
      <c r="H116">
        <v>4.2000000000000003E-2</v>
      </c>
      <c r="I116">
        <v>0.54600000000000004</v>
      </c>
      <c r="J116">
        <v>0.9345</v>
      </c>
      <c r="K116">
        <v>0.46200000000000002</v>
      </c>
      <c r="L116">
        <v>8.4420000000000002</v>
      </c>
      <c r="M116">
        <v>0</v>
      </c>
      <c r="N116">
        <v>7.3499999999999996E-2</v>
      </c>
      <c r="O116">
        <v>0.52500000000000002</v>
      </c>
      <c r="P116">
        <v>0</v>
      </c>
      <c r="Q116">
        <v>0.52500000000000002</v>
      </c>
      <c r="R116">
        <v>0</v>
      </c>
      <c r="S116">
        <v>0</v>
      </c>
      <c r="T116">
        <v>0</v>
      </c>
      <c r="U116" s="98">
        <v>1.0500000000000001E-2</v>
      </c>
      <c r="V116">
        <v>0</v>
      </c>
      <c r="W116">
        <v>0</v>
      </c>
      <c r="X116">
        <v>0</v>
      </c>
      <c r="Y116" s="98">
        <v>1.0500000000000001E-2</v>
      </c>
      <c r="Z116">
        <v>0</v>
      </c>
      <c r="AA116" s="98">
        <v>0</v>
      </c>
      <c r="AB116" s="98">
        <v>0</v>
      </c>
      <c r="AC116">
        <v>0</v>
      </c>
      <c r="AD116" s="98">
        <v>0</v>
      </c>
      <c r="AE116" s="98">
        <v>2.1000000000000001E-2</v>
      </c>
      <c r="AF116" s="98">
        <v>2.1000000000000001E-2</v>
      </c>
      <c r="AG116" s="98">
        <v>0</v>
      </c>
      <c r="AH116">
        <v>0</v>
      </c>
      <c r="AI116">
        <v>0</v>
      </c>
      <c r="AJ116">
        <v>0</v>
      </c>
      <c r="AK116">
        <v>0</v>
      </c>
      <c r="AL116">
        <v>0</v>
      </c>
      <c r="AM116">
        <v>3.2549999999999999</v>
      </c>
      <c r="AN116">
        <v>0</v>
      </c>
      <c r="AO116">
        <v>38.325000000000003</v>
      </c>
      <c r="AP116">
        <v>0</v>
      </c>
      <c r="AQ116" s="98">
        <v>0</v>
      </c>
      <c r="AR116">
        <v>4.0004999999999997</v>
      </c>
      <c r="AS116">
        <v>2.205E-2</v>
      </c>
      <c r="AT116">
        <v>1.155E-2</v>
      </c>
      <c r="AU116">
        <v>0.16905000000000001</v>
      </c>
      <c r="AV116">
        <v>0.26250000000000001</v>
      </c>
      <c r="AW116" s="98">
        <v>1.26E-2</v>
      </c>
      <c r="AX116">
        <v>8.7255000000000003</v>
      </c>
      <c r="AY116">
        <v>0</v>
      </c>
      <c r="AZ116">
        <v>2.4045000000000001</v>
      </c>
      <c r="BA116">
        <v>9.24</v>
      </c>
      <c r="BB116">
        <v>0.189</v>
      </c>
      <c r="BC116" s="98">
        <v>0.13650000000000001</v>
      </c>
      <c r="BD116">
        <v>2.2050000000000001</v>
      </c>
      <c r="BE116">
        <v>15.75</v>
      </c>
      <c r="BF116">
        <v>2.2050000000000001</v>
      </c>
      <c r="BG116">
        <v>5.88</v>
      </c>
      <c r="BH116">
        <v>1.0500000000000001E-2</v>
      </c>
      <c r="BI116">
        <v>0</v>
      </c>
      <c r="BJ116" s="98">
        <v>7.3499999999999996E-2</v>
      </c>
      <c r="BK116">
        <v>0</v>
      </c>
      <c r="BL116" s="227">
        <v>3.8816676674999998E-3</v>
      </c>
      <c r="BM116" s="227">
        <v>0</v>
      </c>
      <c r="BN116" s="227">
        <v>1.4382313995E-3</v>
      </c>
      <c r="BO116" s="227">
        <v>4.6169140499999998E-4</v>
      </c>
      <c r="BP116" s="227">
        <v>0</v>
      </c>
      <c r="BQ116" s="227">
        <v>1.0605E-15</v>
      </c>
      <c r="BR116" s="227">
        <v>9.6128087999999999E-5</v>
      </c>
      <c r="BS116" s="227">
        <v>1.0363242119999999E-3</v>
      </c>
      <c r="BT116" s="227">
        <v>5.1724823135999999E-2</v>
      </c>
    </row>
    <row r="117" spans="1:72" x14ac:dyDescent="0.35">
      <c r="A117">
        <v>23</v>
      </c>
      <c r="B117" t="s">
        <v>71</v>
      </c>
      <c r="C117" t="s">
        <v>71</v>
      </c>
      <c r="D117" t="s">
        <v>85</v>
      </c>
      <c r="E117" t="s">
        <v>1340</v>
      </c>
      <c r="F117">
        <v>7.2450000000000001</v>
      </c>
      <c r="G117">
        <v>30.45</v>
      </c>
      <c r="H117">
        <v>4.2000000000000003E-2</v>
      </c>
      <c r="I117">
        <v>0.54600000000000004</v>
      </c>
      <c r="J117">
        <v>0.9345</v>
      </c>
      <c r="K117">
        <v>0.46200000000000002</v>
      </c>
      <c r="L117">
        <v>8.4420000000000002</v>
      </c>
      <c r="M117">
        <v>0</v>
      </c>
      <c r="N117">
        <v>7.3499999999999996E-2</v>
      </c>
      <c r="O117">
        <v>0.52500000000000002</v>
      </c>
      <c r="P117">
        <v>0</v>
      </c>
      <c r="Q117">
        <v>0.52500000000000002</v>
      </c>
      <c r="R117">
        <v>0</v>
      </c>
      <c r="S117">
        <v>0</v>
      </c>
      <c r="T117">
        <v>0</v>
      </c>
      <c r="U117">
        <v>1.0500000000000001E-2</v>
      </c>
      <c r="V117">
        <v>0</v>
      </c>
      <c r="W117">
        <v>0</v>
      </c>
      <c r="X117">
        <v>0</v>
      </c>
      <c r="Y117">
        <v>1.0500000000000001E-2</v>
      </c>
      <c r="Z117">
        <v>0</v>
      </c>
      <c r="AA117">
        <v>0</v>
      </c>
      <c r="AB117">
        <v>0</v>
      </c>
      <c r="AC117">
        <v>0</v>
      </c>
      <c r="AD117">
        <v>0</v>
      </c>
      <c r="AE117">
        <v>2.1000000000000001E-2</v>
      </c>
      <c r="AF117">
        <v>2.1000000000000001E-2</v>
      </c>
      <c r="AG117">
        <v>0</v>
      </c>
      <c r="AH117">
        <v>0</v>
      </c>
      <c r="AI117">
        <v>0</v>
      </c>
      <c r="AJ117">
        <v>0</v>
      </c>
      <c r="AK117">
        <v>0</v>
      </c>
      <c r="AL117">
        <v>0</v>
      </c>
      <c r="AM117">
        <v>3.2549999999999999</v>
      </c>
      <c r="AN117">
        <v>0</v>
      </c>
      <c r="AO117">
        <v>38.325000000000003</v>
      </c>
      <c r="AP117">
        <v>0</v>
      </c>
      <c r="AQ117">
        <v>0</v>
      </c>
      <c r="AR117">
        <v>4.0004999999999997</v>
      </c>
      <c r="AS117">
        <v>2.205E-2</v>
      </c>
      <c r="AT117">
        <v>1.155E-2</v>
      </c>
      <c r="AU117">
        <v>0.16905000000000001</v>
      </c>
      <c r="AV117">
        <v>0.26250000000000001</v>
      </c>
      <c r="AW117">
        <v>1.26E-2</v>
      </c>
      <c r="AX117">
        <v>8.7255000000000003</v>
      </c>
      <c r="AY117">
        <v>0</v>
      </c>
      <c r="AZ117">
        <v>2.4045000000000001</v>
      </c>
      <c r="BA117">
        <v>9.24</v>
      </c>
      <c r="BB117">
        <v>0.189</v>
      </c>
      <c r="BC117">
        <v>0.13650000000000001</v>
      </c>
      <c r="BD117">
        <v>2.2050000000000001</v>
      </c>
      <c r="BE117">
        <v>15.75</v>
      </c>
      <c r="BF117">
        <v>2.2050000000000001</v>
      </c>
      <c r="BG117">
        <v>5.88</v>
      </c>
      <c r="BH117">
        <v>1.0500000000000001E-2</v>
      </c>
      <c r="BI117">
        <v>0</v>
      </c>
      <c r="BJ117">
        <v>7.3499999999999996E-2</v>
      </c>
      <c r="BK117">
        <v>0</v>
      </c>
      <c r="BL117" s="209">
        <v>3.8816676674999998E-3</v>
      </c>
      <c r="BM117" s="227">
        <v>0</v>
      </c>
      <c r="BN117" s="209">
        <v>1.4382313995E-3</v>
      </c>
      <c r="BO117" s="227">
        <v>4.6169140499999998E-4</v>
      </c>
      <c r="BP117" s="227">
        <v>0</v>
      </c>
      <c r="BQ117" s="227">
        <v>1.0605E-15</v>
      </c>
      <c r="BR117" s="227">
        <v>9.6128087999999999E-5</v>
      </c>
      <c r="BS117" s="227">
        <v>1.0363242119999999E-3</v>
      </c>
      <c r="BT117" s="209">
        <v>5.1724823135999999E-2</v>
      </c>
    </row>
    <row r="118" spans="1:72" x14ac:dyDescent="0.35">
      <c r="A118">
        <v>6</v>
      </c>
      <c r="B118" t="s">
        <v>386</v>
      </c>
      <c r="C118" t="s">
        <v>386</v>
      </c>
      <c r="D118" t="s">
        <v>416</v>
      </c>
      <c r="E118" t="s">
        <v>1340</v>
      </c>
      <c r="F118">
        <v>64.349999999999994</v>
      </c>
      <c r="G118">
        <v>269.08199999999999</v>
      </c>
      <c r="H118">
        <v>0.33660000000000001</v>
      </c>
      <c r="I118">
        <v>1.6037999999999999</v>
      </c>
      <c r="J118">
        <v>11.741400000000001</v>
      </c>
      <c r="K118">
        <v>3.7223999999999999</v>
      </c>
      <c r="L118">
        <v>2.0988000000000002</v>
      </c>
      <c r="M118">
        <v>0</v>
      </c>
      <c r="N118">
        <v>0.29699999999999999</v>
      </c>
      <c r="O118">
        <v>0.39600000000000002</v>
      </c>
      <c r="P118">
        <v>0.15840000000000001</v>
      </c>
      <c r="Q118">
        <v>0.23760000000000001</v>
      </c>
      <c r="R118">
        <v>0</v>
      </c>
      <c r="S118">
        <v>0</v>
      </c>
      <c r="T118">
        <v>19.8</v>
      </c>
      <c r="U118">
        <v>5.9400000000000001E-2</v>
      </c>
      <c r="V118">
        <v>0</v>
      </c>
      <c r="W118">
        <v>0</v>
      </c>
      <c r="X118">
        <v>0</v>
      </c>
      <c r="Y118">
        <v>5.9400000000000001E-2</v>
      </c>
      <c r="Z118">
        <v>0</v>
      </c>
      <c r="AA118">
        <v>0</v>
      </c>
      <c r="AB118">
        <v>3.9600000000000003E-2</v>
      </c>
      <c r="AC118">
        <v>0</v>
      </c>
      <c r="AD118">
        <v>3.9600000000000003E-2</v>
      </c>
      <c r="AE118">
        <v>0.15840000000000001</v>
      </c>
      <c r="AF118">
        <v>0.15840000000000001</v>
      </c>
      <c r="AG118">
        <v>0</v>
      </c>
      <c r="AH118">
        <v>0</v>
      </c>
      <c r="AI118">
        <v>0</v>
      </c>
      <c r="AJ118">
        <v>0</v>
      </c>
      <c r="AK118">
        <v>0</v>
      </c>
      <c r="AL118">
        <v>0</v>
      </c>
      <c r="AM118">
        <v>0</v>
      </c>
      <c r="AN118">
        <v>0</v>
      </c>
      <c r="AO118">
        <v>0</v>
      </c>
      <c r="AP118">
        <v>0</v>
      </c>
      <c r="AQ118">
        <v>0.1782</v>
      </c>
      <c r="AR118">
        <v>0.37619999999999998</v>
      </c>
      <c r="AS118">
        <v>4.5539999999999997E-2</v>
      </c>
      <c r="AT118">
        <v>1.9800000000000002E-2</v>
      </c>
      <c r="AU118">
        <v>0.16037999999999999</v>
      </c>
      <c r="AV118">
        <v>0.43559999999999999</v>
      </c>
      <c r="AW118">
        <v>2.9700000000000001E-2</v>
      </c>
      <c r="AX118">
        <v>13.464</v>
      </c>
      <c r="AY118">
        <v>0</v>
      </c>
      <c r="AZ118">
        <v>0</v>
      </c>
      <c r="BA118">
        <v>57.42</v>
      </c>
      <c r="BB118">
        <v>0</v>
      </c>
      <c r="BC118">
        <v>0.51480000000000004</v>
      </c>
      <c r="BD118">
        <v>6.3360000000000003</v>
      </c>
      <c r="BE118">
        <v>84.15</v>
      </c>
      <c r="BF118">
        <v>17.225999999999999</v>
      </c>
      <c r="BG118">
        <v>0.39600000000000002</v>
      </c>
      <c r="BH118">
        <v>0</v>
      </c>
      <c r="BI118">
        <v>0.63360000000000005</v>
      </c>
      <c r="BJ118">
        <v>0.5544</v>
      </c>
      <c r="BK118">
        <v>0</v>
      </c>
      <c r="BL118" s="209">
        <v>1.4189078267496E-2</v>
      </c>
      <c r="BM118" s="227">
        <v>2.4447698847000002E-3</v>
      </c>
      <c r="BN118" s="227">
        <v>2.0422977860339998E-3</v>
      </c>
      <c r="BO118" s="227">
        <v>9.1267414920000005E-4</v>
      </c>
      <c r="BP118" s="227">
        <v>3.0900938310000001E-3</v>
      </c>
      <c r="BQ118" s="227">
        <v>1.116423E-15</v>
      </c>
      <c r="BR118" s="227">
        <v>2.3938239283200001E-4</v>
      </c>
      <c r="BS118" s="209">
        <v>8.8037153819999999E-4</v>
      </c>
      <c r="BT118" s="227">
        <v>5.1212943750473999E-2</v>
      </c>
    </row>
    <row r="119" spans="1:72" x14ac:dyDescent="0.35">
      <c r="A119">
        <v>126</v>
      </c>
      <c r="B119" t="s">
        <v>230</v>
      </c>
      <c r="C119" t="s">
        <v>230</v>
      </c>
      <c r="D119" t="s">
        <v>241</v>
      </c>
      <c r="E119" t="s">
        <v>1337</v>
      </c>
      <c r="F119">
        <v>24.751999999999999</v>
      </c>
      <c r="G119">
        <v>103.6</v>
      </c>
      <c r="H119">
        <v>2.8</v>
      </c>
      <c r="I119">
        <v>0</v>
      </c>
      <c r="J119">
        <v>0</v>
      </c>
      <c r="K119">
        <v>0</v>
      </c>
      <c r="L119">
        <v>0</v>
      </c>
      <c r="M119">
        <v>0</v>
      </c>
      <c r="N119">
        <v>0</v>
      </c>
      <c r="O119">
        <v>0</v>
      </c>
      <c r="P119" s="98">
        <v>0</v>
      </c>
      <c r="Q119">
        <v>0</v>
      </c>
      <c r="R119">
        <v>0</v>
      </c>
      <c r="S119">
        <v>0</v>
      </c>
      <c r="T119">
        <v>0</v>
      </c>
      <c r="U119">
        <v>0.40039999999999998</v>
      </c>
      <c r="V119">
        <v>0</v>
      </c>
      <c r="W119">
        <v>0</v>
      </c>
      <c r="X119">
        <v>0</v>
      </c>
      <c r="Y119">
        <v>0.31080000000000002</v>
      </c>
      <c r="Z119" s="98">
        <v>7.5600000000000001E-2</v>
      </c>
      <c r="AA119" s="98">
        <v>1.12E-2</v>
      </c>
      <c r="AB119">
        <v>2.0327999999999999</v>
      </c>
      <c r="AC119" s="98">
        <v>3.3599999999999998E-2</v>
      </c>
      <c r="AD119">
        <v>1.9796</v>
      </c>
      <c r="AE119" s="98">
        <v>0.24640000000000001</v>
      </c>
      <c r="AF119" s="98">
        <v>0.2268</v>
      </c>
      <c r="AG119">
        <v>1.9599999999999999E-2</v>
      </c>
      <c r="AH119">
        <v>0</v>
      </c>
      <c r="AI119">
        <v>0</v>
      </c>
      <c r="AJ119">
        <v>0</v>
      </c>
      <c r="AK119">
        <v>0</v>
      </c>
      <c r="AL119">
        <v>0</v>
      </c>
      <c r="AM119">
        <v>2.8000000000000001E-2</v>
      </c>
      <c r="AN119">
        <v>0</v>
      </c>
      <c r="AO119">
        <v>0.308</v>
      </c>
      <c r="AP119">
        <v>0</v>
      </c>
      <c r="AQ119" s="98">
        <v>0.49</v>
      </c>
      <c r="AR119">
        <v>1.4476</v>
      </c>
      <c r="AS119" s="98">
        <v>0</v>
      </c>
      <c r="AT119" s="98">
        <v>0</v>
      </c>
      <c r="AU119" s="98">
        <v>0</v>
      </c>
      <c r="AV119">
        <v>0</v>
      </c>
      <c r="AW119" s="98">
        <v>0</v>
      </c>
      <c r="AX119">
        <v>0</v>
      </c>
      <c r="AY119">
        <v>0</v>
      </c>
      <c r="AZ119">
        <v>0</v>
      </c>
      <c r="BA119">
        <v>0</v>
      </c>
      <c r="BB119" s="98">
        <v>0</v>
      </c>
      <c r="BC119">
        <v>0</v>
      </c>
      <c r="BD119">
        <v>0</v>
      </c>
      <c r="BE119">
        <v>0</v>
      </c>
      <c r="BF119">
        <v>0</v>
      </c>
      <c r="BG119">
        <v>0</v>
      </c>
      <c r="BH119">
        <v>0</v>
      </c>
      <c r="BI119">
        <v>0</v>
      </c>
      <c r="BJ119" s="98">
        <v>0</v>
      </c>
      <c r="BK119">
        <v>0</v>
      </c>
      <c r="BL119" s="209">
        <v>1.2039430594799999E-2</v>
      </c>
      <c r="BM119" s="227">
        <v>1.0481326380000001E-3</v>
      </c>
      <c r="BN119" s="227">
        <v>7.6631209676E-3</v>
      </c>
      <c r="BO119" s="227">
        <v>4.0135672919999998E-4</v>
      </c>
      <c r="BP119" s="227">
        <v>2.8340597880000001E-4</v>
      </c>
      <c r="BQ119" s="227">
        <v>2.912E-14</v>
      </c>
      <c r="BR119" s="227">
        <v>7.6967373840000001E-4</v>
      </c>
      <c r="BS119" s="227">
        <v>1.1831035412E-3</v>
      </c>
      <c r="BT119" s="209">
        <v>5.0981355040000002E-2</v>
      </c>
    </row>
    <row r="120" spans="1:72" x14ac:dyDescent="0.35">
      <c r="A120">
        <v>126</v>
      </c>
      <c r="B120" t="s">
        <v>230</v>
      </c>
      <c r="C120" t="s">
        <v>230</v>
      </c>
      <c r="D120" t="s">
        <v>241</v>
      </c>
      <c r="E120" t="s">
        <v>1338</v>
      </c>
      <c r="F120">
        <v>24.751999999999999</v>
      </c>
      <c r="G120">
        <v>103.6</v>
      </c>
      <c r="H120">
        <v>2.8</v>
      </c>
      <c r="I120">
        <v>0</v>
      </c>
      <c r="J120">
        <v>0</v>
      </c>
      <c r="K120">
        <v>0</v>
      </c>
      <c r="L120">
        <v>0</v>
      </c>
      <c r="M120">
        <v>0</v>
      </c>
      <c r="N120">
        <v>0</v>
      </c>
      <c r="O120">
        <v>0</v>
      </c>
      <c r="P120">
        <v>0</v>
      </c>
      <c r="Q120">
        <v>0</v>
      </c>
      <c r="R120">
        <v>0</v>
      </c>
      <c r="S120">
        <v>0</v>
      </c>
      <c r="T120">
        <v>0</v>
      </c>
      <c r="U120">
        <v>0.40039999999999998</v>
      </c>
      <c r="V120">
        <v>0</v>
      </c>
      <c r="W120">
        <v>0</v>
      </c>
      <c r="X120">
        <v>0</v>
      </c>
      <c r="Y120">
        <v>0.31080000000000002</v>
      </c>
      <c r="Z120">
        <v>7.5600000000000001E-2</v>
      </c>
      <c r="AA120">
        <v>1.12E-2</v>
      </c>
      <c r="AB120">
        <v>2.0327999999999999</v>
      </c>
      <c r="AC120">
        <v>3.3599999999999998E-2</v>
      </c>
      <c r="AD120">
        <v>1.9796</v>
      </c>
      <c r="AE120">
        <v>0.24640000000000001</v>
      </c>
      <c r="AF120">
        <v>0.2268</v>
      </c>
      <c r="AG120">
        <v>1.9599999999999999E-2</v>
      </c>
      <c r="AH120">
        <v>0</v>
      </c>
      <c r="AI120">
        <v>0</v>
      </c>
      <c r="AJ120">
        <v>0</v>
      </c>
      <c r="AK120">
        <v>0</v>
      </c>
      <c r="AL120">
        <v>0</v>
      </c>
      <c r="AM120">
        <v>2.8000000000000001E-2</v>
      </c>
      <c r="AN120">
        <v>0</v>
      </c>
      <c r="AO120">
        <v>0.308</v>
      </c>
      <c r="AP120">
        <v>0</v>
      </c>
      <c r="AQ120">
        <v>0.49</v>
      </c>
      <c r="AR120">
        <v>1.4476</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s="209">
        <v>1.2039430594799999E-2</v>
      </c>
      <c r="BM120" s="227">
        <v>1.0481326380000001E-3</v>
      </c>
      <c r="BN120" s="209">
        <v>7.6631209676E-3</v>
      </c>
      <c r="BO120" s="227">
        <v>4.0135672919999998E-4</v>
      </c>
      <c r="BP120" s="227">
        <v>2.8340597880000001E-4</v>
      </c>
      <c r="BQ120" s="227">
        <v>2.912E-14</v>
      </c>
      <c r="BR120" s="209">
        <v>7.6967373840000001E-4</v>
      </c>
      <c r="BS120" s="227">
        <v>1.1831035412E-3</v>
      </c>
      <c r="BT120" s="209">
        <v>5.0981355040000002E-2</v>
      </c>
    </row>
    <row r="121" spans="1:72" x14ac:dyDescent="0.35">
      <c r="A121">
        <v>126</v>
      </c>
      <c r="B121" t="s">
        <v>230</v>
      </c>
      <c r="C121" t="s">
        <v>230</v>
      </c>
      <c r="D121" t="s">
        <v>241</v>
      </c>
      <c r="E121" t="s">
        <v>1339</v>
      </c>
      <c r="F121">
        <v>24.751999999999999</v>
      </c>
      <c r="G121">
        <v>103.6</v>
      </c>
      <c r="H121" s="98">
        <v>2.8</v>
      </c>
      <c r="I121">
        <v>0</v>
      </c>
      <c r="J121">
        <v>0</v>
      </c>
      <c r="K121">
        <v>0</v>
      </c>
      <c r="L121">
        <v>0</v>
      </c>
      <c r="M121">
        <v>0</v>
      </c>
      <c r="N121">
        <v>0</v>
      </c>
      <c r="O121">
        <v>0</v>
      </c>
      <c r="P121">
        <v>0</v>
      </c>
      <c r="Q121">
        <v>0</v>
      </c>
      <c r="R121">
        <v>0</v>
      </c>
      <c r="S121">
        <v>0</v>
      </c>
      <c r="T121">
        <v>0</v>
      </c>
      <c r="U121" s="98">
        <v>0.40039999999999998</v>
      </c>
      <c r="V121" s="212">
        <v>0</v>
      </c>
      <c r="W121" s="212">
        <v>0</v>
      </c>
      <c r="X121" s="212">
        <v>0</v>
      </c>
      <c r="Y121" s="98">
        <v>0.31080000000000002</v>
      </c>
      <c r="Z121">
        <v>7.5600000000000001E-2</v>
      </c>
      <c r="AA121">
        <v>1.12E-2</v>
      </c>
      <c r="AB121">
        <v>2.0327999999999999</v>
      </c>
      <c r="AC121">
        <v>3.3599999999999998E-2</v>
      </c>
      <c r="AD121">
        <v>1.9796</v>
      </c>
      <c r="AE121" s="98">
        <v>0.24640000000000001</v>
      </c>
      <c r="AF121" s="98">
        <v>0.2268</v>
      </c>
      <c r="AG121" s="212">
        <v>1.9599999999999999E-2</v>
      </c>
      <c r="AH121">
        <v>0</v>
      </c>
      <c r="AI121">
        <v>0</v>
      </c>
      <c r="AJ121">
        <v>0</v>
      </c>
      <c r="AK121">
        <v>0</v>
      </c>
      <c r="AL121">
        <v>0</v>
      </c>
      <c r="AM121">
        <v>2.8000000000000001E-2</v>
      </c>
      <c r="AN121">
        <v>0</v>
      </c>
      <c r="AO121">
        <v>0.308</v>
      </c>
      <c r="AP121">
        <v>0</v>
      </c>
      <c r="AQ121">
        <v>0.49</v>
      </c>
      <c r="AR121">
        <v>1.4476</v>
      </c>
      <c r="AS121" s="212">
        <v>0</v>
      </c>
      <c r="AT121" s="212">
        <v>0</v>
      </c>
      <c r="AU121" s="212">
        <v>0</v>
      </c>
      <c r="AV121">
        <v>0</v>
      </c>
      <c r="AW121" s="212">
        <v>0</v>
      </c>
      <c r="AX121">
        <v>0</v>
      </c>
      <c r="AY121">
        <v>0</v>
      </c>
      <c r="AZ121">
        <v>0</v>
      </c>
      <c r="BA121">
        <v>0</v>
      </c>
      <c r="BB121">
        <v>0</v>
      </c>
      <c r="BC121" s="212">
        <v>0</v>
      </c>
      <c r="BD121">
        <v>0</v>
      </c>
      <c r="BE121">
        <v>0</v>
      </c>
      <c r="BF121">
        <v>0</v>
      </c>
      <c r="BG121">
        <v>0</v>
      </c>
      <c r="BH121" s="98">
        <v>0</v>
      </c>
      <c r="BI121" s="212">
        <v>0</v>
      </c>
      <c r="BJ121" s="98">
        <v>0</v>
      </c>
      <c r="BK121">
        <v>0</v>
      </c>
      <c r="BL121" s="227">
        <v>1.2039430594799999E-2</v>
      </c>
      <c r="BM121" s="227">
        <v>1.0481326380000001E-3</v>
      </c>
      <c r="BN121" s="227">
        <v>7.6631209676E-3</v>
      </c>
      <c r="BO121" s="227">
        <v>4.0135672919999998E-4</v>
      </c>
      <c r="BP121" s="227">
        <v>2.8340597880000001E-4</v>
      </c>
      <c r="BQ121" s="227">
        <v>2.912E-14</v>
      </c>
      <c r="BR121" s="227">
        <v>7.6967373840000001E-4</v>
      </c>
      <c r="BS121" s="227">
        <v>1.1831035412E-3</v>
      </c>
      <c r="BT121" s="209">
        <v>5.0981355040000002E-2</v>
      </c>
    </row>
    <row r="122" spans="1:72" x14ac:dyDescent="0.35">
      <c r="A122">
        <v>126</v>
      </c>
      <c r="B122" t="s">
        <v>230</v>
      </c>
      <c r="C122" t="s">
        <v>230</v>
      </c>
      <c r="D122" t="s">
        <v>241</v>
      </c>
      <c r="E122" t="s">
        <v>1340</v>
      </c>
      <c r="F122">
        <v>24.751999999999999</v>
      </c>
      <c r="G122">
        <v>103.6</v>
      </c>
      <c r="H122" s="98">
        <v>2.8</v>
      </c>
      <c r="I122">
        <v>0</v>
      </c>
      <c r="J122">
        <v>0</v>
      </c>
      <c r="K122">
        <v>0</v>
      </c>
      <c r="L122">
        <v>0</v>
      </c>
      <c r="M122">
        <v>0</v>
      </c>
      <c r="N122">
        <v>0</v>
      </c>
      <c r="O122">
        <v>0</v>
      </c>
      <c r="P122">
        <v>0</v>
      </c>
      <c r="Q122">
        <v>0</v>
      </c>
      <c r="R122">
        <v>0</v>
      </c>
      <c r="S122">
        <v>0</v>
      </c>
      <c r="T122">
        <v>0</v>
      </c>
      <c r="U122" s="98">
        <v>0.40039999999999998</v>
      </c>
      <c r="V122">
        <v>0</v>
      </c>
      <c r="W122">
        <v>0</v>
      </c>
      <c r="X122">
        <v>0</v>
      </c>
      <c r="Y122" s="98">
        <v>0.31080000000000002</v>
      </c>
      <c r="Z122">
        <v>7.5600000000000001E-2</v>
      </c>
      <c r="AA122">
        <v>1.12E-2</v>
      </c>
      <c r="AB122">
        <v>2.0327999999999999</v>
      </c>
      <c r="AC122">
        <v>3.3599999999999998E-2</v>
      </c>
      <c r="AD122">
        <v>1.9796</v>
      </c>
      <c r="AE122" s="98">
        <v>0.24640000000000001</v>
      </c>
      <c r="AF122" s="98">
        <v>0.2268</v>
      </c>
      <c r="AG122">
        <v>1.9599999999999999E-2</v>
      </c>
      <c r="AH122">
        <v>0</v>
      </c>
      <c r="AI122">
        <v>0</v>
      </c>
      <c r="AJ122">
        <v>0</v>
      </c>
      <c r="AK122">
        <v>0</v>
      </c>
      <c r="AL122">
        <v>0</v>
      </c>
      <c r="AM122">
        <v>2.8000000000000001E-2</v>
      </c>
      <c r="AN122">
        <v>0</v>
      </c>
      <c r="AO122">
        <v>0.308</v>
      </c>
      <c r="AP122">
        <v>0</v>
      </c>
      <c r="AQ122">
        <v>0.49</v>
      </c>
      <c r="AR122">
        <v>1.4476</v>
      </c>
      <c r="AS122">
        <v>0</v>
      </c>
      <c r="AT122">
        <v>0</v>
      </c>
      <c r="AU122">
        <v>0</v>
      </c>
      <c r="AV122">
        <v>0</v>
      </c>
      <c r="AW122">
        <v>0</v>
      </c>
      <c r="AX122">
        <v>0</v>
      </c>
      <c r="AY122">
        <v>0</v>
      </c>
      <c r="AZ122">
        <v>0</v>
      </c>
      <c r="BA122">
        <v>0</v>
      </c>
      <c r="BB122">
        <v>0</v>
      </c>
      <c r="BC122">
        <v>0</v>
      </c>
      <c r="BD122">
        <v>0</v>
      </c>
      <c r="BE122">
        <v>0</v>
      </c>
      <c r="BF122">
        <v>0</v>
      </c>
      <c r="BG122">
        <v>0</v>
      </c>
      <c r="BH122" s="98">
        <v>0</v>
      </c>
      <c r="BI122">
        <v>0</v>
      </c>
      <c r="BJ122" s="98">
        <v>0</v>
      </c>
      <c r="BK122">
        <v>0</v>
      </c>
      <c r="BL122" s="209">
        <v>1.2039430594799999E-2</v>
      </c>
      <c r="BM122" s="227">
        <v>1.0481326380000001E-3</v>
      </c>
      <c r="BN122" s="227">
        <v>7.6631209676E-3</v>
      </c>
      <c r="BO122" s="227">
        <v>4.0135672919999998E-4</v>
      </c>
      <c r="BP122" s="209">
        <v>2.8340597880000001E-4</v>
      </c>
      <c r="BQ122" s="227">
        <v>2.912E-14</v>
      </c>
      <c r="BR122" s="227">
        <v>7.6967373840000001E-4</v>
      </c>
      <c r="BS122" s="227">
        <v>1.1831035412E-3</v>
      </c>
      <c r="BT122" s="227">
        <v>5.0981355040000002E-2</v>
      </c>
    </row>
    <row r="123" spans="1:72" x14ac:dyDescent="0.35">
      <c r="A123">
        <v>94</v>
      </c>
      <c r="B123" t="s">
        <v>171</v>
      </c>
      <c r="C123" t="s">
        <v>171</v>
      </c>
      <c r="D123" t="s">
        <v>190</v>
      </c>
      <c r="E123" t="s">
        <v>1341</v>
      </c>
      <c r="F123">
        <v>2.0299999999999998</v>
      </c>
      <c r="G123">
        <v>8.4979999999999993</v>
      </c>
      <c r="H123">
        <v>0.17499999999999999</v>
      </c>
      <c r="I123">
        <v>0.11899999999999999</v>
      </c>
      <c r="J123">
        <v>0</v>
      </c>
      <c r="K123">
        <v>0</v>
      </c>
      <c r="L123">
        <v>0.38500000000000001</v>
      </c>
      <c r="M123">
        <v>0</v>
      </c>
      <c r="N123">
        <v>7.0000000000000001E-3</v>
      </c>
      <c r="O123">
        <v>0</v>
      </c>
      <c r="P123" s="212">
        <v>0</v>
      </c>
      <c r="Q123">
        <v>0</v>
      </c>
      <c r="R123">
        <v>0</v>
      </c>
      <c r="S123">
        <v>0</v>
      </c>
      <c r="T123">
        <v>0</v>
      </c>
      <c r="U123">
        <v>3.7100000000000001E-2</v>
      </c>
      <c r="V123">
        <v>0</v>
      </c>
      <c r="W123">
        <v>0</v>
      </c>
      <c r="X123">
        <v>1.12E-2</v>
      </c>
      <c r="Y123">
        <v>2.1000000000000001E-2</v>
      </c>
      <c r="Z123" s="212">
        <v>3.5000000000000001E-3</v>
      </c>
      <c r="AA123" s="212">
        <v>0</v>
      </c>
      <c r="AB123">
        <v>6.3700000000000007E-2</v>
      </c>
      <c r="AC123" s="212">
        <v>6.3E-3</v>
      </c>
      <c r="AD123">
        <v>2.0299999999999999E-2</v>
      </c>
      <c r="AE123" s="212">
        <v>5.04E-2</v>
      </c>
      <c r="AF123" s="212">
        <v>2.8E-3</v>
      </c>
      <c r="AG123">
        <v>2.0999999999999999E-3</v>
      </c>
      <c r="AH123">
        <v>2.8E-3</v>
      </c>
      <c r="AI123">
        <v>1.26E-2</v>
      </c>
      <c r="AJ123">
        <v>2.0999999999999999E-3</v>
      </c>
      <c r="AK123">
        <v>1.9599999999999999E-2</v>
      </c>
      <c r="AL123">
        <v>0.34160000000000001</v>
      </c>
      <c r="AM123">
        <v>0.105</v>
      </c>
      <c r="AN123">
        <v>0.105</v>
      </c>
      <c r="AO123">
        <v>0</v>
      </c>
      <c r="AP123">
        <v>3.78E-2</v>
      </c>
      <c r="AQ123" s="212">
        <v>2.8E-3</v>
      </c>
      <c r="AR123">
        <v>0</v>
      </c>
      <c r="AS123" s="98">
        <v>6.9999999999999999E-4</v>
      </c>
      <c r="AT123" s="212">
        <v>1.9599999999999999E-3</v>
      </c>
      <c r="AU123" s="212">
        <v>5.8099999999999999E-2</v>
      </c>
      <c r="AV123">
        <v>7.9799999999999996E-2</v>
      </c>
      <c r="AW123" s="212">
        <v>4.2700000000000004E-3</v>
      </c>
      <c r="AX123">
        <v>0</v>
      </c>
      <c r="AY123">
        <v>5.1799999999999999E-2</v>
      </c>
      <c r="AZ123">
        <v>0</v>
      </c>
      <c r="BA123">
        <v>1.3580000000000001</v>
      </c>
      <c r="BB123" s="212">
        <v>0.441</v>
      </c>
      <c r="BC123">
        <v>5.5999999999999999E-3</v>
      </c>
      <c r="BD123">
        <v>0.105</v>
      </c>
      <c r="BE123">
        <v>2.569</v>
      </c>
      <c r="BF123">
        <v>0.16800000000000001</v>
      </c>
      <c r="BG123">
        <v>0.30099999999999999</v>
      </c>
      <c r="BH123" s="98">
        <v>6.9999999999999999E-4</v>
      </c>
      <c r="BI123">
        <v>0.42</v>
      </c>
      <c r="BJ123" s="212">
        <v>4.1999999999999997E-3</v>
      </c>
      <c r="BK123">
        <v>0.28699999999999998</v>
      </c>
      <c r="BL123" s="209">
        <v>6.3310857959999996E-3</v>
      </c>
      <c r="BM123" s="227">
        <v>0</v>
      </c>
      <c r="BN123" s="209">
        <v>6.0689491597000003E-3</v>
      </c>
      <c r="BO123" s="227">
        <v>0</v>
      </c>
      <c r="BP123" s="227">
        <v>0</v>
      </c>
      <c r="BQ123" s="227">
        <v>0</v>
      </c>
      <c r="BR123" s="227">
        <v>1.879167962E-4</v>
      </c>
      <c r="BS123" s="227">
        <v>7.4219840099999998E-5</v>
      </c>
      <c r="BT123" s="209">
        <v>0</v>
      </c>
    </row>
    <row r="124" spans="1:72" x14ac:dyDescent="0.35">
      <c r="A124">
        <v>156</v>
      </c>
      <c r="B124" t="s">
        <v>1524</v>
      </c>
      <c r="C124" t="s">
        <v>1524</v>
      </c>
      <c r="D124" t="s">
        <v>1002</v>
      </c>
      <c r="E124" t="s">
        <v>1339</v>
      </c>
      <c r="F124">
        <v>23.2</v>
      </c>
      <c r="G124">
        <v>97.2</v>
      </c>
      <c r="H124" s="212">
        <v>0.91</v>
      </c>
      <c r="I124">
        <v>2.74</v>
      </c>
      <c r="J124">
        <v>0.99</v>
      </c>
      <c r="K124">
        <v>0</v>
      </c>
      <c r="L124">
        <v>5.09</v>
      </c>
      <c r="M124">
        <v>0</v>
      </c>
      <c r="N124">
        <v>0.26</v>
      </c>
      <c r="O124">
        <v>0.18</v>
      </c>
      <c r="P124">
        <v>0.05</v>
      </c>
      <c r="Q124">
        <v>0.13</v>
      </c>
      <c r="R124">
        <v>0.2</v>
      </c>
      <c r="S124">
        <v>0.2</v>
      </c>
      <c r="T124">
        <v>0</v>
      </c>
      <c r="U124" s="212">
        <v>0.14000000000000001</v>
      </c>
      <c r="V124" s="217">
        <v>0.02</v>
      </c>
      <c r="W124" s="217">
        <v>0</v>
      </c>
      <c r="X124" s="217">
        <v>0</v>
      </c>
      <c r="Y124" s="98">
        <v>7.0000000000000007E-2</v>
      </c>
      <c r="Z124" s="98">
        <v>0.03</v>
      </c>
      <c r="AA124" s="217">
        <v>0</v>
      </c>
      <c r="AB124">
        <v>0.22</v>
      </c>
      <c r="AC124" s="98">
        <v>0</v>
      </c>
      <c r="AD124" s="217">
        <v>0.21</v>
      </c>
      <c r="AE124" s="212">
        <v>0.52</v>
      </c>
      <c r="AF124" s="212">
        <v>0.5</v>
      </c>
      <c r="AG124" s="98">
        <v>0.02</v>
      </c>
      <c r="AH124" s="217">
        <v>0</v>
      </c>
      <c r="AI124" s="217">
        <v>0</v>
      </c>
      <c r="AJ124" s="98">
        <v>0</v>
      </c>
      <c r="AK124" s="98">
        <v>0</v>
      </c>
      <c r="AL124">
        <v>0</v>
      </c>
      <c r="AM124">
        <v>0.02</v>
      </c>
      <c r="AN124">
        <v>0</v>
      </c>
      <c r="AO124">
        <v>0.2</v>
      </c>
      <c r="AP124">
        <v>0</v>
      </c>
      <c r="AQ124">
        <v>0.39</v>
      </c>
      <c r="AR124">
        <v>0.39</v>
      </c>
      <c r="AS124" s="98">
        <v>8.5999999999999993E-2</v>
      </c>
      <c r="AT124" s="217">
        <v>1.9E-2</v>
      </c>
      <c r="AU124">
        <v>0.155</v>
      </c>
      <c r="AV124">
        <v>0.61</v>
      </c>
      <c r="AW124">
        <v>1.2E-2</v>
      </c>
      <c r="AX124">
        <v>2</v>
      </c>
      <c r="AY124">
        <v>0</v>
      </c>
      <c r="AZ124">
        <v>0</v>
      </c>
      <c r="BA124">
        <v>10.1</v>
      </c>
      <c r="BB124">
        <v>0.4</v>
      </c>
      <c r="BC124">
        <v>0.8</v>
      </c>
      <c r="BD124">
        <v>2.8</v>
      </c>
      <c r="BE124">
        <v>14.7</v>
      </c>
      <c r="BF124">
        <v>1.5</v>
      </c>
      <c r="BG124">
        <v>77.2</v>
      </c>
      <c r="BH124" s="217">
        <v>0.19</v>
      </c>
      <c r="BI124">
        <v>1.1599999999999999</v>
      </c>
      <c r="BJ124" s="212">
        <v>0.11</v>
      </c>
      <c r="BK124">
        <v>0</v>
      </c>
      <c r="BL124" s="209">
        <v>1.6713367718799998E-2</v>
      </c>
      <c r="BM124" s="227">
        <v>3.7504432336E-3</v>
      </c>
      <c r="BN124" s="209">
        <v>2.0093753032000001E-3</v>
      </c>
      <c r="BO124" s="227">
        <v>8.8538056999999996E-4</v>
      </c>
      <c r="BP124" s="227">
        <v>3.30069798E-3</v>
      </c>
      <c r="BQ124" s="227">
        <v>4.2443200000000003E-15</v>
      </c>
      <c r="BR124" s="209">
        <v>2.187481036E-4</v>
      </c>
      <c r="BS124" s="227">
        <v>9.5923761999999995E-4</v>
      </c>
      <c r="BT124" s="209">
        <v>4.6220388845600001E-2</v>
      </c>
    </row>
    <row r="125" spans="1:72" x14ac:dyDescent="0.35">
      <c r="A125">
        <v>68</v>
      </c>
      <c r="B125" t="s">
        <v>610</v>
      </c>
      <c r="C125" t="s">
        <v>610</v>
      </c>
      <c r="D125" t="s">
        <v>644</v>
      </c>
      <c r="E125" t="s">
        <v>1337</v>
      </c>
      <c r="F125">
        <v>31.042000000000002</v>
      </c>
      <c r="G125">
        <v>130.06100000000001</v>
      </c>
      <c r="H125">
        <v>3.32</v>
      </c>
      <c r="I125">
        <v>0.17430000000000001</v>
      </c>
      <c r="J125">
        <v>0.249</v>
      </c>
      <c r="K125">
        <v>0</v>
      </c>
      <c r="L125">
        <v>4.5152000000000001</v>
      </c>
      <c r="M125">
        <v>0</v>
      </c>
      <c r="N125">
        <v>4.1500000000000002E-2</v>
      </c>
      <c r="O125">
        <v>0.22409999999999999</v>
      </c>
      <c r="P125">
        <v>0</v>
      </c>
      <c r="Q125">
        <v>0.22409999999999999</v>
      </c>
      <c r="R125">
        <v>0</v>
      </c>
      <c r="S125">
        <v>0</v>
      </c>
      <c r="T125">
        <v>0</v>
      </c>
      <c r="U125">
        <v>2.1248</v>
      </c>
      <c r="V125">
        <v>0.2407</v>
      </c>
      <c r="W125">
        <v>0.1079</v>
      </c>
      <c r="X125">
        <v>0.34860000000000002</v>
      </c>
      <c r="Y125">
        <v>1.0291999999999999</v>
      </c>
      <c r="Z125">
        <v>0.33200000000000002</v>
      </c>
      <c r="AA125">
        <v>8.3000000000000001E-3</v>
      </c>
      <c r="AB125">
        <v>0.83</v>
      </c>
      <c r="AC125">
        <v>6.6400000000000001E-2</v>
      </c>
      <c r="AD125">
        <v>0.72209999999999996</v>
      </c>
      <c r="AE125">
        <v>8.3000000000000004E-2</v>
      </c>
      <c r="AF125">
        <v>4.9799999999999997E-2</v>
      </c>
      <c r="AG125">
        <v>2.4899999999999999E-2</v>
      </c>
      <c r="AH125">
        <v>0</v>
      </c>
      <c r="AI125">
        <v>0</v>
      </c>
      <c r="AJ125">
        <v>0</v>
      </c>
      <c r="AK125">
        <v>0</v>
      </c>
      <c r="AL125">
        <v>9.4869000000000003</v>
      </c>
      <c r="AM125">
        <v>30.651900000000001</v>
      </c>
      <c r="AN125">
        <v>28.593499999999999</v>
      </c>
      <c r="AO125">
        <v>24.734000000000002</v>
      </c>
      <c r="AP125">
        <v>7.4700000000000001E-3</v>
      </c>
      <c r="AQ125">
        <v>8.3000000000000004E-2</v>
      </c>
      <c r="AR125">
        <v>0.97109999999999996</v>
      </c>
      <c r="AS125">
        <v>2.49E-3</v>
      </c>
      <c r="AT125">
        <v>7.4700000000000001E-3</v>
      </c>
      <c r="AU125">
        <v>3.32E-3</v>
      </c>
      <c r="AV125">
        <v>4.1500000000000002E-2</v>
      </c>
      <c r="AW125">
        <v>2.49E-3</v>
      </c>
      <c r="AX125">
        <v>0.73870000000000002</v>
      </c>
      <c r="AY125">
        <v>2.988E-2</v>
      </c>
      <c r="AZ125">
        <v>3.32E-2</v>
      </c>
      <c r="BA125">
        <v>5.2290000000000001</v>
      </c>
      <c r="BB125">
        <v>0.60589999999999999</v>
      </c>
      <c r="BC125">
        <v>0</v>
      </c>
      <c r="BD125">
        <v>6.2249999999999996</v>
      </c>
      <c r="BE125">
        <v>8.3000000000000007</v>
      </c>
      <c r="BF125">
        <v>0.58099999999999996</v>
      </c>
      <c r="BG125">
        <v>1.992</v>
      </c>
      <c r="BH125">
        <v>8.3000000000000001E-3</v>
      </c>
      <c r="BI125">
        <v>0.1079</v>
      </c>
      <c r="BJ125">
        <v>2.4899999999999999E-2</v>
      </c>
      <c r="BK125">
        <v>0</v>
      </c>
      <c r="BL125" s="209">
        <v>2.9381737630359998E-2</v>
      </c>
      <c r="BM125" s="227">
        <v>1.55158214308E-3</v>
      </c>
      <c r="BN125" s="209">
        <v>5.7076953785999999E-3</v>
      </c>
      <c r="BO125" s="209">
        <v>8.2410555911999997E-4</v>
      </c>
      <c r="BP125" s="227">
        <v>2.1097097700000001E-5</v>
      </c>
      <c r="BQ125" s="227">
        <v>4.1632800000000001E-15</v>
      </c>
      <c r="BR125" s="209">
        <v>8.5701176070000003E-4</v>
      </c>
      <c r="BS125" s="209">
        <v>7.4540829239999997E-4</v>
      </c>
      <c r="BT125" s="209">
        <v>4.8581852289479997E-2</v>
      </c>
    </row>
    <row r="126" spans="1:72" x14ac:dyDescent="0.35">
      <c r="A126">
        <v>91</v>
      </c>
      <c r="B126" t="s">
        <v>171</v>
      </c>
      <c r="C126" t="s">
        <v>171</v>
      </c>
      <c r="D126" t="s">
        <v>752</v>
      </c>
      <c r="E126" t="s">
        <v>1337</v>
      </c>
      <c r="F126">
        <v>18.899999999999999</v>
      </c>
      <c r="G126">
        <v>79.290000000000006</v>
      </c>
      <c r="H126">
        <v>1.2509999999999999</v>
      </c>
      <c r="I126">
        <v>1.9079999999999999</v>
      </c>
      <c r="J126">
        <v>2.7E-2</v>
      </c>
      <c r="K126">
        <v>0</v>
      </c>
      <c r="L126">
        <v>5.7060000000000004</v>
      </c>
      <c r="M126">
        <v>0</v>
      </c>
      <c r="N126">
        <v>0.108</v>
      </c>
      <c r="O126">
        <v>0</v>
      </c>
      <c r="P126">
        <v>0</v>
      </c>
      <c r="Q126">
        <v>0</v>
      </c>
      <c r="R126">
        <v>0</v>
      </c>
      <c r="S126">
        <v>0</v>
      </c>
      <c r="T126">
        <v>0</v>
      </c>
      <c r="U126">
        <v>0.16200000000000001</v>
      </c>
      <c r="V126">
        <v>0</v>
      </c>
      <c r="W126">
        <v>0</v>
      </c>
      <c r="X126">
        <v>2.7E-2</v>
      </c>
      <c r="Y126">
        <v>0.108</v>
      </c>
      <c r="Z126" s="98">
        <v>2.7E-2</v>
      </c>
      <c r="AA126">
        <v>0</v>
      </c>
      <c r="AB126" s="212">
        <v>0.59399999999999997</v>
      </c>
      <c r="AC126" s="98">
        <v>2.7E-2</v>
      </c>
      <c r="AD126">
        <v>0.495</v>
      </c>
      <c r="AE126">
        <v>0.36</v>
      </c>
      <c r="AF126">
        <v>0.16200000000000001</v>
      </c>
      <c r="AG126" s="98">
        <v>6.3E-2</v>
      </c>
      <c r="AH126">
        <v>8.9999999999999993E-3</v>
      </c>
      <c r="AI126">
        <v>2.7E-2</v>
      </c>
      <c r="AJ126">
        <v>8.9999999999999993E-3</v>
      </c>
      <c r="AK126">
        <v>5.3999999999999999E-2</v>
      </c>
      <c r="AL126">
        <v>6.0030000000000001</v>
      </c>
      <c r="AM126">
        <v>0.32400000000000001</v>
      </c>
      <c r="AN126">
        <v>0.32400000000000001</v>
      </c>
      <c r="AO126">
        <v>0</v>
      </c>
      <c r="AP126">
        <v>0.79649999999999999</v>
      </c>
      <c r="AQ126">
        <v>0.441</v>
      </c>
      <c r="AR126">
        <v>1.0349999999999999</v>
      </c>
      <c r="AS126" s="98">
        <v>3.0599999999999999E-2</v>
      </c>
      <c r="AT126" s="98">
        <v>5.4000000000000003E-3</v>
      </c>
      <c r="AU126">
        <v>0.7893</v>
      </c>
      <c r="AV126">
        <v>1.107</v>
      </c>
      <c r="AW126" s="98">
        <v>6.0299999999999999E-2</v>
      </c>
      <c r="AX126">
        <v>0.72899999999999998</v>
      </c>
      <c r="AY126">
        <v>0.44190000000000002</v>
      </c>
      <c r="AZ126">
        <v>0</v>
      </c>
      <c r="BA126">
        <v>21.96</v>
      </c>
      <c r="BB126">
        <v>1.1160000000000001</v>
      </c>
      <c r="BC126">
        <v>1.7999999999999999E-2</v>
      </c>
      <c r="BD126">
        <v>0.36</v>
      </c>
      <c r="BE126">
        <v>36.81</v>
      </c>
      <c r="BF126">
        <v>2.34</v>
      </c>
      <c r="BG126">
        <v>2.4300000000000002</v>
      </c>
      <c r="BH126">
        <v>8.9999999999999993E-3</v>
      </c>
      <c r="BI126">
        <v>1.8</v>
      </c>
      <c r="BJ126">
        <v>2.7E-2</v>
      </c>
      <c r="BK126">
        <v>3.15</v>
      </c>
      <c r="BL126" s="227">
        <v>6.1211777183999998E-2</v>
      </c>
      <c r="BM126" s="227">
        <v>3.2516617140000002E-2</v>
      </c>
      <c r="BN126" s="227">
        <v>5.523062544E-3</v>
      </c>
      <c r="BO126" s="227">
        <v>7.7653506600000003E-4</v>
      </c>
      <c r="BP126" s="227">
        <v>0</v>
      </c>
      <c r="BQ126" s="227">
        <v>1.1880000000000001E-14</v>
      </c>
      <c r="BR126" s="227">
        <v>2.416073094E-3</v>
      </c>
      <c r="BS126" s="227">
        <v>9.5425508699999997E-4</v>
      </c>
      <c r="BT126" s="209">
        <v>4.8319968248999999E-2</v>
      </c>
    </row>
    <row r="127" spans="1:72" x14ac:dyDescent="0.35">
      <c r="A127">
        <v>6</v>
      </c>
      <c r="B127" t="s">
        <v>386</v>
      </c>
      <c r="C127" t="s">
        <v>386</v>
      </c>
      <c r="D127" t="s">
        <v>416</v>
      </c>
      <c r="E127" t="s">
        <v>1341</v>
      </c>
      <c r="F127">
        <v>41.6</v>
      </c>
      <c r="G127">
        <v>173.952</v>
      </c>
      <c r="H127">
        <v>0.21759999999999999</v>
      </c>
      <c r="I127">
        <v>1.0367999999999999</v>
      </c>
      <c r="J127">
        <v>7.5903999999999998</v>
      </c>
      <c r="K127">
        <v>2.4064000000000001</v>
      </c>
      <c r="L127">
        <v>1.3568</v>
      </c>
      <c r="M127">
        <v>0</v>
      </c>
      <c r="N127">
        <v>0.192</v>
      </c>
      <c r="O127">
        <v>0.25600000000000001</v>
      </c>
      <c r="P127">
        <v>0.1024</v>
      </c>
      <c r="Q127">
        <v>0.15359999999999999</v>
      </c>
      <c r="R127">
        <v>0</v>
      </c>
      <c r="S127">
        <v>0</v>
      </c>
      <c r="T127">
        <v>12.8</v>
      </c>
      <c r="U127" s="98">
        <v>3.8399999999999997E-2</v>
      </c>
      <c r="V127">
        <v>0</v>
      </c>
      <c r="W127">
        <v>0</v>
      </c>
      <c r="X127">
        <v>0</v>
      </c>
      <c r="Y127">
        <v>3.8399999999999997E-2</v>
      </c>
      <c r="Z127">
        <v>0</v>
      </c>
      <c r="AA127">
        <v>0</v>
      </c>
      <c r="AB127" s="98">
        <v>2.5600000000000001E-2</v>
      </c>
      <c r="AC127">
        <v>0</v>
      </c>
      <c r="AD127" s="98">
        <v>2.5600000000000001E-2</v>
      </c>
      <c r="AE127">
        <v>0.1024</v>
      </c>
      <c r="AF127">
        <v>0.1024</v>
      </c>
      <c r="AG127">
        <v>0</v>
      </c>
      <c r="AH127">
        <v>0</v>
      </c>
      <c r="AI127">
        <v>0</v>
      </c>
      <c r="AJ127">
        <v>0</v>
      </c>
      <c r="AK127">
        <v>0</v>
      </c>
      <c r="AL127">
        <v>0</v>
      </c>
      <c r="AM127">
        <v>0</v>
      </c>
      <c r="AN127">
        <v>0</v>
      </c>
      <c r="AO127">
        <v>0</v>
      </c>
      <c r="AP127">
        <v>0</v>
      </c>
      <c r="AQ127">
        <v>0.1152</v>
      </c>
      <c r="AR127">
        <v>0.2432</v>
      </c>
      <c r="AS127">
        <v>2.9440000000000001E-2</v>
      </c>
      <c r="AT127">
        <v>1.2800000000000001E-2</v>
      </c>
      <c r="AU127">
        <v>0.10367999999999999</v>
      </c>
      <c r="AV127">
        <v>0.28160000000000002</v>
      </c>
      <c r="AW127" s="212">
        <v>1.9199999999999998E-2</v>
      </c>
      <c r="AX127">
        <v>8.7040000000000006</v>
      </c>
      <c r="AY127">
        <v>0</v>
      </c>
      <c r="AZ127">
        <v>0</v>
      </c>
      <c r="BA127">
        <v>37.119999999999997</v>
      </c>
      <c r="BB127">
        <v>0</v>
      </c>
      <c r="BC127">
        <v>0.33279999999999998</v>
      </c>
      <c r="BD127">
        <v>4.0960000000000001</v>
      </c>
      <c r="BE127">
        <v>54.4</v>
      </c>
      <c r="BF127">
        <v>11.135999999999999</v>
      </c>
      <c r="BG127">
        <v>0.25600000000000001</v>
      </c>
      <c r="BH127">
        <v>0</v>
      </c>
      <c r="BI127">
        <v>0.40960000000000002</v>
      </c>
      <c r="BJ127">
        <v>0.3584</v>
      </c>
      <c r="BK127">
        <v>0</v>
      </c>
      <c r="BL127" s="209">
        <v>1.0176452666368E-2</v>
      </c>
      <c r="BM127" s="227">
        <v>1.6908186112000001E-3</v>
      </c>
      <c r="BN127" s="209">
        <v>1.545603075072E-3</v>
      </c>
      <c r="BO127" s="227">
        <v>5.9001157120000005E-4</v>
      </c>
      <c r="BP127" s="209">
        <v>1.9976364160000002E-3</v>
      </c>
      <c r="BQ127" s="227">
        <v>2.0643839999999999E-15</v>
      </c>
      <c r="BR127" s="209">
        <v>9.6330828185599998E-4</v>
      </c>
      <c r="BS127" s="227">
        <v>5.6912907520000001E-4</v>
      </c>
      <c r="BT127" s="209">
        <v>4.0859151278592E-2</v>
      </c>
    </row>
    <row r="128" spans="1:72" x14ac:dyDescent="0.35">
      <c r="A128">
        <v>3</v>
      </c>
      <c r="B128" t="s">
        <v>386</v>
      </c>
      <c r="C128" t="s">
        <v>386</v>
      </c>
      <c r="D128" t="s">
        <v>400</v>
      </c>
      <c r="E128" t="s">
        <v>1337</v>
      </c>
      <c r="F128">
        <v>49.631999999999998</v>
      </c>
      <c r="G128">
        <v>207.834</v>
      </c>
      <c r="H128">
        <v>9.8699999999999996E-2</v>
      </c>
      <c r="I128">
        <v>1.0998000000000001</v>
      </c>
      <c r="J128">
        <v>10.8429</v>
      </c>
      <c r="K128">
        <v>0.14099999999999999</v>
      </c>
      <c r="L128">
        <v>1.833</v>
      </c>
      <c r="M128">
        <v>0</v>
      </c>
      <c r="N128">
        <v>8.4599999999999995E-2</v>
      </c>
      <c r="O128">
        <v>1.41E-2</v>
      </c>
      <c r="P128">
        <v>1.41E-2</v>
      </c>
      <c r="Q128">
        <v>1.41E-2</v>
      </c>
      <c r="R128">
        <v>0</v>
      </c>
      <c r="S128">
        <v>0</v>
      </c>
      <c r="T128">
        <v>0</v>
      </c>
      <c r="U128">
        <v>1.41E-2</v>
      </c>
      <c r="V128">
        <v>0</v>
      </c>
      <c r="W128">
        <v>0</v>
      </c>
      <c r="X128">
        <v>0</v>
      </c>
      <c r="Y128">
        <v>1.41E-2</v>
      </c>
      <c r="Z128">
        <v>0</v>
      </c>
      <c r="AA128">
        <v>0</v>
      </c>
      <c r="AB128">
        <v>2.8199999999999999E-2</v>
      </c>
      <c r="AC128">
        <v>0</v>
      </c>
      <c r="AD128">
        <v>2.8199999999999999E-2</v>
      </c>
      <c r="AE128">
        <v>2.8199999999999999E-2</v>
      </c>
      <c r="AF128">
        <v>2.8199999999999999E-2</v>
      </c>
      <c r="AG128">
        <v>0</v>
      </c>
      <c r="AH128">
        <v>0</v>
      </c>
      <c r="AI128">
        <v>0</v>
      </c>
      <c r="AJ128">
        <v>0</v>
      </c>
      <c r="AK128">
        <v>0</v>
      </c>
      <c r="AL128">
        <v>0</v>
      </c>
      <c r="AM128">
        <v>0</v>
      </c>
      <c r="AN128">
        <v>0</v>
      </c>
      <c r="AO128">
        <v>0</v>
      </c>
      <c r="AP128">
        <v>0</v>
      </c>
      <c r="AQ128">
        <v>0</v>
      </c>
      <c r="AR128">
        <v>0</v>
      </c>
      <c r="AS128">
        <v>5.64E-3</v>
      </c>
      <c r="AT128">
        <v>7.0499999999999998E-3</v>
      </c>
      <c r="AU128">
        <v>7.0499999999999993E-2</v>
      </c>
      <c r="AV128">
        <v>0.25380000000000003</v>
      </c>
      <c r="AW128">
        <v>7.8960000000000002E-2</v>
      </c>
      <c r="AX128">
        <v>1.2689999999999999</v>
      </c>
      <c r="AY128">
        <v>0</v>
      </c>
      <c r="AZ128">
        <v>0</v>
      </c>
      <c r="BA128">
        <v>18.611999999999998</v>
      </c>
      <c r="BB128">
        <v>0.36659999999999998</v>
      </c>
      <c r="BC128">
        <v>0</v>
      </c>
      <c r="BD128">
        <v>0</v>
      </c>
      <c r="BE128">
        <v>7.3319999999999999</v>
      </c>
      <c r="BF128">
        <v>1.2689999999999999</v>
      </c>
      <c r="BG128">
        <v>0</v>
      </c>
      <c r="BH128">
        <v>0</v>
      </c>
      <c r="BI128">
        <v>0</v>
      </c>
      <c r="BJ128">
        <v>0.18329999999999999</v>
      </c>
      <c r="BK128">
        <v>0</v>
      </c>
      <c r="BL128" s="209">
        <v>4.3968768882300002E-2</v>
      </c>
      <c r="BM128" s="227">
        <v>2.8429259372999998E-3</v>
      </c>
      <c r="BN128" s="227">
        <v>4.8688042787999996E-3</v>
      </c>
      <c r="BO128" s="227">
        <v>6.1137917249999996E-4</v>
      </c>
      <c r="BP128" s="227">
        <v>4.8379952429999999E-4</v>
      </c>
      <c r="BQ128" s="227">
        <v>1.5368999999999999E-14</v>
      </c>
      <c r="BR128" s="227">
        <v>5.0141932421999998E-3</v>
      </c>
      <c r="BS128" s="227">
        <v>6.2693124689999996E-4</v>
      </c>
      <c r="BT128" s="209">
        <v>4.7370990382800002E-2</v>
      </c>
    </row>
    <row r="129" spans="1:72" x14ac:dyDescent="0.35">
      <c r="A129">
        <v>3</v>
      </c>
      <c r="B129" t="s">
        <v>386</v>
      </c>
      <c r="C129" t="s">
        <v>386</v>
      </c>
      <c r="D129" t="s">
        <v>400</v>
      </c>
      <c r="E129" t="s">
        <v>1338</v>
      </c>
      <c r="F129">
        <v>49.631999999999998</v>
      </c>
      <c r="G129">
        <v>207.834</v>
      </c>
      <c r="H129">
        <v>9.8699999999999996E-2</v>
      </c>
      <c r="I129">
        <v>1.0998000000000001</v>
      </c>
      <c r="J129">
        <v>10.8429</v>
      </c>
      <c r="K129">
        <v>0.14099999999999999</v>
      </c>
      <c r="L129">
        <v>1.833</v>
      </c>
      <c r="M129">
        <v>0</v>
      </c>
      <c r="N129">
        <v>8.4599999999999995E-2</v>
      </c>
      <c r="O129">
        <v>1.41E-2</v>
      </c>
      <c r="P129">
        <v>1.41E-2</v>
      </c>
      <c r="Q129">
        <v>1.41E-2</v>
      </c>
      <c r="R129">
        <v>0</v>
      </c>
      <c r="S129">
        <v>0</v>
      </c>
      <c r="T129">
        <v>0</v>
      </c>
      <c r="U129">
        <v>1.41E-2</v>
      </c>
      <c r="V129">
        <v>0</v>
      </c>
      <c r="W129">
        <v>0</v>
      </c>
      <c r="X129">
        <v>0</v>
      </c>
      <c r="Y129">
        <v>1.41E-2</v>
      </c>
      <c r="Z129">
        <v>0</v>
      </c>
      <c r="AA129">
        <v>0</v>
      </c>
      <c r="AB129">
        <v>2.8199999999999999E-2</v>
      </c>
      <c r="AC129">
        <v>0</v>
      </c>
      <c r="AD129">
        <v>2.8199999999999999E-2</v>
      </c>
      <c r="AE129">
        <v>2.8199999999999999E-2</v>
      </c>
      <c r="AF129">
        <v>2.8199999999999999E-2</v>
      </c>
      <c r="AG129">
        <v>0</v>
      </c>
      <c r="AH129">
        <v>0</v>
      </c>
      <c r="AI129">
        <v>0</v>
      </c>
      <c r="AJ129">
        <v>0</v>
      </c>
      <c r="AK129">
        <v>0</v>
      </c>
      <c r="AL129">
        <v>0</v>
      </c>
      <c r="AM129">
        <v>0</v>
      </c>
      <c r="AN129">
        <v>0</v>
      </c>
      <c r="AO129">
        <v>0</v>
      </c>
      <c r="AP129">
        <v>0</v>
      </c>
      <c r="AQ129">
        <v>0</v>
      </c>
      <c r="AR129">
        <v>0</v>
      </c>
      <c r="AS129">
        <v>5.64E-3</v>
      </c>
      <c r="AT129">
        <v>7.0499999999999998E-3</v>
      </c>
      <c r="AU129">
        <v>7.0499999999999993E-2</v>
      </c>
      <c r="AV129">
        <v>0.25380000000000003</v>
      </c>
      <c r="AW129">
        <v>7.8960000000000002E-2</v>
      </c>
      <c r="AX129">
        <v>1.2689999999999999</v>
      </c>
      <c r="AY129">
        <v>0</v>
      </c>
      <c r="AZ129">
        <v>0</v>
      </c>
      <c r="BA129">
        <v>18.611999999999998</v>
      </c>
      <c r="BB129">
        <v>0.36659999999999998</v>
      </c>
      <c r="BC129">
        <v>0</v>
      </c>
      <c r="BD129">
        <v>0</v>
      </c>
      <c r="BE129">
        <v>7.3319999999999999</v>
      </c>
      <c r="BF129">
        <v>1.2689999999999999</v>
      </c>
      <c r="BG129">
        <v>0</v>
      </c>
      <c r="BH129">
        <v>0</v>
      </c>
      <c r="BI129">
        <v>0</v>
      </c>
      <c r="BJ129">
        <v>0.18329999999999999</v>
      </c>
      <c r="BK129">
        <v>0</v>
      </c>
      <c r="BL129" s="209">
        <v>4.3968768882300002E-2</v>
      </c>
      <c r="BM129" s="227">
        <v>2.8429259372999998E-3</v>
      </c>
      <c r="BN129" s="209">
        <v>4.8688042787999996E-3</v>
      </c>
      <c r="BO129" s="227">
        <v>6.1137917249999996E-4</v>
      </c>
      <c r="BP129" s="227">
        <v>4.8379952429999999E-4</v>
      </c>
      <c r="BQ129" s="227">
        <v>1.5368999999999999E-14</v>
      </c>
      <c r="BR129" s="209">
        <v>5.0141932421999998E-3</v>
      </c>
      <c r="BS129" s="209">
        <v>6.2693124689999996E-4</v>
      </c>
      <c r="BT129" s="209">
        <v>4.7370990382800002E-2</v>
      </c>
    </row>
    <row r="130" spans="1:72" x14ac:dyDescent="0.35">
      <c r="A130">
        <v>3</v>
      </c>
      <c r="B130" t="s">
        <v>386</v>
      </c>
      <c r="C130" t="s">
        <v>386</v>
      </c>
      <c r="D130" t="s">
        <v>400</v>
      </c>
      <c r="E130" t="s">
        <v>1339</v>
      </c>
      <c r="F130">
        <v>49.631999999999998</v>
      </c>
      <c r="G130">
        <v>207.834</v>
      </c>
      <c r="H130">
        <v>9.8699999999999996E-2</v>
      </c>
      <c r="I130">
        <v>1.0998000000000001</v>
      </c>
      <c r="J130">
        <v>10.8429</v>
      </c>
      <c r="K130">
        <v>0.14099999999999999</v>
      </c>
      <c r="L130">
        <v>1.833</v>
      </c>
      <c r="M130">
        <v>0</v>
      </c>
      <c r="N130">
        <v>8.4599999999999995E-2</v>
      </c>
      <c r="O130">
        <v>1.41E-2</v>
      </c>
      <c r="P130">
        <v>1.41E-2</v>
      </c>
      <c r="Q130">
        <v>1.41E-2</v>
      </c>
      <c r="R130">
        <v>0</v>
      </c>
      <c r="S130">
        <v>0</v>
      </c>
      <c r="T130">
        <v>0</v>
      </c>
      <c r="U130">
        <v>1.41E-2</v>
      </c>
      <c r="V130">
        <v>0</v>
      </c>
      <c r="W130">
        <v>0</v>
      </c>
      <c r="X130">
        <v>0</v>
      </c>
      <c r="Y130">
        <v>1.41E-2</v>
      </c>
      <c r="Z130">
        <v>0</v>
      </c>
      <c r="AA130">
        <v>0</v>
      </c>
      <c r="AB130">
        <v>2.8199999999999999E-2</v>
      </c>
      <c r="AC130">
        <v>0</v>
      </c>
      <c r="AD130">
        <v>2.8199999999999999E-2</v>
      </c>
      <c r="AE130">
        <v>2.8199999999999999E-2</v>
      </c>
      <c r="AF130">
        <v>2.8199999999999999E-2</v>
      </c>
      <c r="AG130">
        <v>0</v>
      </c>
      <c r="AH130">
        <v>0</v>
      </c>
      <c r="AI130">
        <v>0</v>
      </c>
      <c r="AJ130">
        <v>0</v>
      </c>
      <c r="AK130">
        <v>0</v>
      </c>
      <c r="AL130">
        <v>0</v>
      </c>
      <c r="AM130">
        <v>0</v>
      </c>
      <c r="AN130">
        <v>0</v>
      </c>
      <c r="AO130">
        <v>0</v>
      </c>
      <c r="AP130">
        <v>0</v>
      </c>
      <c r="AQ130">
        <v>0</v>
      </c>
      <c r="AR130">
        <v>0</v>
      </c>
      <c r="AS130">
        <v>5.64E-3</v>
      </c>
      <c r="AT130">
        <v>7.0499999999999998E-3</v>
      </c>
      <c r="AU130">
        <v>7.0499999999999993E-2</v>
      </c>
      <c r="AV130">
        <v>0.25380000000000003</v>
      </c>
      <c r="AW130">
        <v>7.8960000000000002E-2</v>
      </c>
      <c r="AX130">
        <v>1.2689999999999999</v>
      </c>
      <c r="AY130">
        <v>0</v>
      </c>
      <c r="AZ130">
        <v>0</v>
      </c>
      <c r="BA130">
        <v>18.611999999999998</v>
      </c>
      <c r="BB130">
        <v>0.36659999999999998</v>
      </c>
      <c r="BC130">
        <v>0</v>
      </c>
      <c r="BD130">
        <v>0</v>
      </c>
      <c r="BE130">
        <v>7.3319999999999999</v>
      </c>
      <c r="BF130">
        <v>1.2689999999999999</v>
      </c>
      <c r="BG130">
        <v>0</v>
      </c>
      <c r="BH130">
        <v>0</v>
      </c>
      <c r="BI130">
        <v>0</v>
      </c>
      <c r="BJ130">
        <v>0.18329999999999999</v>
      </c>
      <c r="BK130">
        <v>0</v>
      </c>
      <c r="BL130" s="209">
        <v>4.3968768882300002E-2</v>
      </c>
      <c r="BM130" s="227">
        <v>2.8429259372999998E-3</v>
      </c>
      <c r="BN130" s="227">
        <v>4.8688042787999996E-3</v>
      </c>
      <c r="BO130" s="227">
        <v>6.1137917249999996E-4</v>
      </c>
      <c r="BP130" s="227">
        <v>4.8379952429999999E-4</v>
      </c>
      <c r="BQ130" s="227">
        <v>1.5368999999999999E-14</v>
      </c>
      <c r="BR130" s="209">
        <v>5.0141932421999998E-3</v>
      </c>
      <c r="BS130" s="227">
        <v>6.2693124689999996E-4</v>
      </c>
      <c r="BT130" s="209">
        <v>4.7370990382800002E-2</v>
      </c>
    </row>
    <row r="131" spans="1:72" x14ac:dyDescent="0.35">
      <c r="A131">
        <v>78</v>
      </c>
      <c r="B131" t="s">
        <v>153</v>
      </c>
      <c r="C131" t="s">
        <v>153</v>
      </c>
      <c r="D131" t="s">
        <v>684</v>
      </c>
      <c r="E131" t="s">
        <v>1340</v>
      </c>
      <c r="F131">
        <v>2.2999999999999998</v>
      </c>
      <c r="G131">
        <v>9.6300000000000008</v>
      </c>
      <c r="H131">
        <v>0.17299999999999999</v>
      </c>
      <c r="I131">
        <v>0.19</v>
      </c>
      <c r="J131">
        <v>0</v>
      </c>
      <c r="K131">
        <v>0</v>
      </c>
      <c r="L131">
        <v>0.624</v>
      </c>
      <c r="M131">
        <v>0</v>
      </c>
      <c r="N131" s="98">
        <v>8.0000000000000002E-3</v>
      </c>
      <c r="O131">
        <v>0</v>
      </c>
      <c r="P131">
        <v>0</v>
      </c>
      <c r="Q131">
        <v>0</v>
      </c>
      <c r="R131">
        <v>0</v>
      </c>
      <c r="S131">
        <v>0</v>
      </c>
      <c r="T131">
        <v>0</v>
      </c>
      <c r="U131">
        <v>7.9000000000000001E-2</v>
      </c>
      <c r="V131">
        <v>0</v>
      </c>
      <c r="W131">
        <v>0</v>
      </c>
      <c r="X131">
        <v>7.0000000000000001E-3</v>
      </c>
      <c r="Y131">
        <v>3.6999999999999998E-2</v>
      </c>
      <c r="Z131">
        <v>2.5999999999999999E-2</v>
      </c>
      <c r="AA131">
        <v>0</v>
      </c>
      <c r="AB131">
        <v>6.7000000000000004E-2</v>
      </c>
      <c r="AC131">
        <v>4.0000000000000001E-3</v>
      </c>
      <c r="AD131">
        <v>6.0999999999999999E-2</v>
      </c>
      <c r="AE131">
        <v>8.9999999999999993E-3</v>
      </c>
      <c r="AF131">
        <v>6.0000000000000001E-3</v>
      </c>
      <c r="AG131">
        <v>2E-3</v>
      </c>
      <c r="AH131">
        <v>0</v>
      </c>
      <c r="AI131">
        <v>0</v>
      </c>
      <c r="AJ131">
        <v>0</v>
      </c>
      <c r="AK131">
        <v>0</v>
      </c>
      <c r="AL131">
        <v>0.69899999999999995</v>
      </c>
      <c r="AM131">
        <v>0.20200000000000001</v>
      </c>
      <c r="AN131">
        <v>0.20200000000000001</v>
      </c>
      <c r="AO131">
        <v>0</v>
      </c>
      <c r="AP131">
        <v>0</v>
      </c>
      <c r="AQ131">
        <v>4.0000000000000001E-3</v>
      </c>
      <c r="AR131">
        <v>0.14499999999999999</v>
      </c>
      <c r="AS131">
        <v>1.6999999999999999E-3</v>
      </c>
      <c r="AT131">
        <v>2.0999999999999999E-3</v>
      </c>
      <c r="AU131">
        <v>5.9299999999999999E-2</v>
      </c>
      <c r="AV131" s="98">
        <v>9.4E-2</v>
      </c>
      <c r="AW131">
        <v>2.8999999999999998E-3</v>
      </c>
      <c r="AX131">
        <v>0.01</v>
      </c>
      <c r="AY131">
        <v>8.8000000000000005E-3</v>
      </c>
      <c r="AZ131">
        <v>0</v>
      </c>
      <c r="BA131">
        <v>1.7</v>
      </c>
      <c r="BB131">
        <v>4.5999999999999999E-2</v>
      </c>
      <c r="BC131" s="98">
        <v>1.4999999999999999E-2</v>
      </c>
      <c r="BD131">
        <v>0.12</v>
      </c>
      <c r="BE131">
        <v>2.6</v>
      </c>
      <c r="BF131">
        <v>0.21</v>
      </c>
      <c r="BG131">
        <v>0.72</v>
      </c>
      <c r="BH131">
        <v>2E-3</v>
      </c>
      <c r="BI131">
        <v>4.5999999999999999E-2</v>
      </c>
      <c r="BJ131">
        <v>2.1000000000000001E-2</v>
      </c>
      <c r="BK131">
        <v>0.3</v>
      </c>
      <c r="BL131" s="209">
        <v>3.8504393649199997E-2</v>
      </c>
      <c r="BM131" s="227">
        <v>1.8935866078000001E-3</v>
      </c>
      <c r="BN131" s="227">
        <v>5.4360481921600003E-3</v>
      </c>
      <c r="BO131" s="227">
        <v>2.1569141972E-3</v>
      </c>
      <c r="BP131" s="227">
        <v>0</v>
      </c>
      <c r="BQ131" s="227">
        <v>-1.2079999999999999E-15</v>
      </c>
      <c r="BR131" s="227">
        <v>7.8797989720000004E-5</v>
      </c>
      <c r="BS131" s="227">
        <v>1.6715054700000001E-4</v>
      </c>
      <c r="BT131" s="227">
        <v>4.6742932786000002E-2</v>
      </c>
    </row>
    <row r="132" spans="1:72" x14ac:dyDescent="0.35">
      <c r="A132">
        <v>154</v>
      </c>
      <c r="B132" t="s">
        <v>1524</v>
      </c>
      <c r="C132" t="s">
        <v>1524</v>
      </c>
      <c r="D132" t="s">
        <v>993</v>
      </c>
      <c r="E132" t="s">
        <v>1339</v>
      </c>
      <c r="F132">
        <v>16.7</v>
      </c>
      <c r="G132">
        <v>70</v>
      </c>
      <c r="H132">
        <v>0.86</v>
      </c>
      <c r="I132">
        <v>1.52</v>
      </c>
      <c r="J132">
        <v>0.48</v>
      </c>
      <c r="K132">
        <v>0.53</v>
      </c>
      <c r="L132">
        <v>6.36</v>
      </c>
      <c r="M132">
        <v>0</v>
      </c>
      <c r="N132">
        <v>0.25</v>
      </c>
      <c r="O132">
        <v>0</v>
      </c>
      <c r="P132">
        <v>0</v>
      </c>
      <c r="Q132">
        <v>0</v>
      </c>
      <c r="R132">
        <v>0</v>
      </c>
      <c r="S132">
        <v>0</v>
      </c>
      <c r="T132">
        <v>0</v>
      </c>
      <c r="U132">
        <v>0.1</v>
      </c>
      <c r="V132">
        <v>0.01</v>
      </c>
      <c r="W132">
        <v>0.03</v>
      </c>
      <c r="X132">
        <v>0.01</v>
      </c>
      <c r="Y132" s="217">
        <v>0.04</v>
      </c>
      <c r="Z132" s="217">
        <v>0.01</v>
      </c>
      <c r="AA132">
        <v>0</v>
      </c>
      <c r="AB132">
        <v>0.5</v>
      </c>
      <c r="AC132" s="217">
        <v>0</v>
      </c>
      <c r="AD132">
        <v>0.48</v>
      </c>
      <c r="AE132">
        <v>0.22</v>
      </c>
      <c r="AF132">
        <v>0.16</v>
      </c>
      <c r="AG132" s="217">
        <v>7.0000000000000007E-2</v>
      </c>
      <c r="AH132">
        <v>0</v>
      </c>
      <c r="AI132">
        <v>0</v>
      </c>
      <c r="AJ132" s="217">
        <v>0</v>
      </c>
      <c r="AK132" s="217">
        <v>0</v>
      </c>
      <c r="AL132">
        <v>0</v>
      </c>
      <c r="AM132">
        <v>0</v>
      </c>
      <c r="AN132">
        <v>0</v>
      </c>
      <c r="AO132">
        <v>0</v>
      </c>
      <c r="AP132" s="98">
        <v>0</v>
      </c>
      <c r="AQ132">
        <v>0.28000000000000003</v>
      </c>
      <c r="AR132">
        <v>0.78</v>
      </c>
      <c r="AS132" s="98">
        <v>7.0000000000000001E-3</v>
      </c>
      <c r="AT132">
        <v>6.0000000000000001E-3</v>
      </c>
      <c r="AU132" s="98">
        <v>3.7999999999999999E-2</v>
      </c>
      <c r="AV132">
        <v>0.28999999999999998</v>
      </c>
      <c r="AW132" s="98">
        <v>7.0000000000000001E-3</v>
      </c>
      <c r="AX132">
        <v>7.55</v>
      </c>
      <c r="AY132">
        <v>0</v>
      </c>
      <c r="AZ132">
        <v>0</v>
      </c>
      <c r="BA132">
        <v>20</v>
      </c>
      <c r="BB132">
        <v>0</v>
      </c>
      <c r="BC132">
        <v>0.25</v>
      </c>
      <c r="BD132">
        <v>11</v>
      </c>
      <c r="BE132">
        <v>56</v>
      </c>
      <c r="BF132">
        <v>7.8</v>
      </c>
      <c r="BG132">
        <v>38</v>
      </c>
      <c r="BH132">
        <v>0.1</v>
      </c>
      <c r="BI132">
        <v>1</v>
      </c>
      <c r="BJ132">
        <v>0.09</v>
      </c>
      <c r="BK132">
        <v>0</v>
      </c>
      <c r="BL132" s="209">
        <v>9.6397319869999994E-3</v>
      </c>
      <c r="BM132" s="227">
        <v>0</v>
      </c>
      <c r="BN132" s="209">
        <v>2.8556136090000001E-3</v>
      </c>
      <c r="BO132" s="227">
        <v>8.9950898999999998E-4</v>
      </c>
      <c r="BP132" s="227">
        <v>3.0655895300000001E-3</v>
      </c>
      <c r="BQ132" s="227">
        <v>3.8059999999999999E-15</v>
      </c>
      <c r="BR132" s="227">
        <v>1.2437196999999999E-4</v>
      </c>
      <c r="BS132" s="227">
        <v>9.5923761999999995E-4</v>
      </c>
      <c r="BT132" s="227">
        <v>0.10153937755</v>
      </c>
    </row>
    <row r="133" spans="1:72" x14ac:dyDescent="0.35">
      <c r="A133">
        <v>63</v>
      </c>
      <c r="B133" t="s">
        <v>610</v>
      </c>
      <c r="C133" t="s">
        <v>610</v>
      </c>
      <c r="D133" t="s">
        <v>622</v>
      </c>
      <c r="E133" t="s">
        <v>1339</v>
      </c>
      <c r="F133">
        <v>13.68</v>
      </c>
      <c r="G133">
        <v>57.228000000000002</v>
      </c>
      <c r="H133" s="98">
        <v>0.68400000000000005</v>
      </c>
      <c r="I133">
        <v>0.79800000000000004</v>
      </c>
      <c r="J133">
        <v>1.0716000000000001</v>
      </c>
      <c r="K133">
        <v>0</v>
      </c>
      <c r="L133">
        <v>20.064</v>
      </c>
      <c r="M133">
        <v>0</v>
      </c>
      <c r="N133">
        <v>0.18240000000000001</v>
      </c>
      <c r="O133">
        <v>1.0944</v>
      </c>
      <c r="P133">
        <v>0</v>
      </c>
      <c r="Q133">
        <v>1.0944</v>
      </c>
      <c r="R133">
        <v>0</v>
      </c>
      <c r="S133">
        <v>0</v>
      </c>
      <c r="T133">
        <v>0</v>
      </c>
      <c r="U133">
        <v>0.43319999999999997</v>
      </c>
      <c r="V133">
        <v>4.5600000000000002E-2</v>
      </c>
      <c r="W133">
        <v>2.2800000000000001E-2</v>
      </c>
      <c r="X133" s="212">
        <v>6.8400000000000002E-2</v>
      </c>
      <c r="Y133">
        <v>0.20519999999999999</v>
      </c>
      <c r="Z133" s="212">
        <v>6.8400000000000002E-2</v>
      </c>
      <c r="AA133">
        <v>0</v>
      </c>
      <c r="AB133">
        <v>0.18240000000000001</v>
      </c>
      <c r="AC133" s="212">
        <v>2.2800000000000001E-2</v>
      </c>
      <c r="AD133">
        <v>0.1368</v>
      </c>
      <c r="AE133">
        <v>2.2800000000000001E-2</v>
      </c>
      <c r="AF133" s="212">
        <v>0</v>
      </c>
      <c r="AG133" s="212">
        <v>0</v>
      </c>
      <c r="AH133" s="212">
        <v>0</v>
      </c>
      <c r="AI133" s="212">
        <v>0</v>
      </c>
      <c r="AJ133" s="212">
        <v>0</v>
      </c>
      <c r="AK133">
        <v>0</v>
      </c>
      <c r="AL133">
        <v>2.3483999999999998</v>
      </c>
      <c r="AM133">
        <v>6.3155999999999999</v>
      </c>
      <c r="AN133">
        <v>5.8823999999999996</v>
      </c>
      <c r="AO133">
        <v>5.016</v>
      </c>
      <c r="AP133">
        <v>0.22800000000000001</v>
      </c>
      <c r="AQ133">
        <v>2.2800000000000001E-2</v>
      </c>
      <c r="AR133" s="212">
        <v>0.20519999999999999</v>
      </c>
      <c r="AS133" s="98">
        <v>1.14E-2</v>
      </c>
      <c r="AT133" s="98">
        <v>3.1919999999999997E-2</v>
      </c>
      <c r="AU133" s="98">
        <v>1.5959999999999998E-2</v>
      </c>
      <c r="AV133">
        <v>0.20519999999999999</v>
      </c>
      <c r="AW133">
        <v>9.1199999999999996E-3</v>
      </c>
      <c r="AX133">
        <v>3.2604000000000002</v>
      </c>
      <c r="AY133">
        <v>0.13224</v>
      </c>
      <c r="AZ133">
        <v>0.1368</v>
      </c>
      <c r="BA133">
        <v>23.256</v>
      </c>
      <c r="BB133" s="98">
        <v>2.6903999999999999</v>
      </c>
      <c r="BC133" s="98">
        <v>0</v>
      </c>
      <c r="BD133">
        <v>27.36</v>
      </c>
      <c r="BE133">
        <v>36.707999999999998</v>
      </c>
      <c r="BF133">
        <v>2.508</v>
      </c>
      <c r="BG133">
        <v>8.8919999999999995</v>
      </c>
      <c r="BH133" s="212">
        <v>2.2800000000000001E-2</v>
      </c>
      <c r="BI133">
        <v>0.36480000000000001</v>
      </c>
      <c r="BJ133" s="98">
        <v>9.1200000000000003E-2</v>
      </c>
      <c r="BK133">
        <v>0</v>
      </c>
      <c r="BL133" s="209">
        <v>2.6615089400999999E-2</v>
      </c>
      <c r="BM133" s="227">
        <v>1.3699144270799999E-3</v>
      </c>
      <c r="BN133" s="227">
        <v>4.9173081936000002E-3</v>
      </c>
      <c r="BO133" s="227">
        <v>7.3292048255999996E-4</v>
      </c>
      <c r="BP133" s="227">
        <v>0</v>
      </c>
      <c r="BQ133" s="227">
        <v>3.3265199999999999E-15</v>
      </c>
      <c r="BR133" s="227">
        <v>4.6410488016000002E-4</v>
      </c>
      <c r="BS133" s="227">
        <v>2.0476275983999999E-3</v>
      </c>
      <c r="BT133" s="209">
        <v>4.5500399791440001E-2</v>
      </c>
    </row>
    <row r="134" spans="1:72" x14ac:dyDescent="0.35">
      <c r="A134">
        <v>84</v>
      </c>
      <c r="B134" t="s">
        <v>171</v>
      </c>
      <c r="C134" t="s">
        <v>171</v>
      </c>
      <c r="D134" t="s">
        <v>718</v>
      </c>
      <c r="E134" t="s">
        <v>1337</v>
      </c>
      <c r="F134">
        <v>13.891999999999999</v>
      </c>
      <c r="G134">
        <v>58.143999999999998</v>
      </c>
      <c r="H134" s="212">
        <v>0.7268</v>
      </c>
      <c r="I134">
        <v>1.8308</v>
      </c>
      <c r="J134">
        <v>0</v>
      </c>
      <c r="K134">
        <v>0</v>
      </c>
      <c r="L134">
        <v>6.4767999999999999</v>
      </c>
      <c r="M134">
        <v>0</v>
      </c>
      <c r="N134" s="212">
        <v>0.1472</v>
      </c>
      <c r="O134">
        <v>0</v>
      </c>
      <c r="P134" s="98">
        <v>0</v>
      </c>
      <c r="Q134" s="212">
        <v>0</v>
      </c>
      <c r="R134">
        <v>0</v>
      </c>
      <c r="S134">
        <v>0</v>
      </c>
      <c r="T134">
        <v>0</v>
      </c>
      <c r="U134">
        <v>0.1288</v>
      </c>
      <c r="V134" s="212">
        <v>0</v>
      </c>
      <c r="W134">
        <v>0</v>
      </c>
      <c r="X134" s="212">
        <v>2.76E-2</v>
      </c>
      <c r="Y134">
        <v>8.2799999999999999E-2</v>
      </c>
      <c r="Z134" s="212">
        <v>1.84E-2</v>
      </c>
      <c r="AA134" s="98">
        <v>0</v>
      </c>
      <c r="AB134">
        <v>0.28520000000000001</v>
      </c>
      <c r="AC134" s="98">
        <v>4.5999999999999999E-2</v>
      </c>
      <c r="AD134">
        <v>0.15640000000000001</v>
      </c>
      <c r="AE134" s="212">
        <v>0.23</v>
      </c>
      <c r="AF134" s="212">
        <v>3.6799999999999999E-2</v>
      </c>
      <c r="AG134">
        <v>1.84E-2</v>
      </c>
      <c r="AH134">
        <v>9.1999999999999998E-3</v>
      </c>
      <c r="AI134">
        <v>4.5999999999999999E-2</v>
      </c>
      <c r="AJ134">
        <v>9.1999999999999998E-3</v>
      </c>
      <c r="AK134">
        <v>7.3599999999999999E-2</v>
      </c>
      <c r="AL134">
        <v>5.3175999999999997</v>
      </c>
      <c r="AM134">
        <v>1.6559999999999999</v>
      </c>
      <c r="AN134">
        <v>1.6559999999999999</v>
      </c>
      <c r="AO134">
        <v>0</v>
      </c>
      <c r="AP134">
        <v>0.53820000000000001</v>
      </c>
      <c r="AQ134" s="212">
        <v>0.1472</v>
      </c>
      <c r="AR134">
        <v>0.32200000000000001</v>
      </c>
      <c r="AS134" s="212">
        <v>9.1999999999999998E-3</v>
      </c>
      <c r="AT134" s="98">
        <v>8.2799999999999992E-3</v>
      </c>
      <c r="AU134" s="212">
        <v>0.5474</v>
      </c>
      <c r="AV134">
        <v>0.88319999999999999</v>
      </c>
      <c r="AW134" s="98">
        <v>4.3240000000000001E-2</v>
      </c>
      <c r="AX134">
        <v>2.3919999999999999</v>
      </c>
      <c r="AY134">
        <v>0.16744000000000001</v>
      </c>
      <c r="AZ134">
        <v>0</v>
      </c>
      <c r="BA134">
        <v>23</v>
      </c>
      <c r="BB134" s="98">
        <v>1.84</v>
      </c>
      <c r="BC134">
        <v>1.84E-2</v>
      </c>
      <c r="BD134">
        <v>1.288</v>
      </c>
      <c r="BE134">
        <v>34.868000000000002</v>
      </c>
      <c r="BF134">
        <v>2.484</v>
      </c>
      <c r="BG134">
        <v>4.2320000000000002</v>
      </c>
      <c r="BH134" s="212">
        <v>9.1999999999999998E-3</v>
      </c>
      <c r="BI134">
        <v>2.0055999999999998</v>
      </c>
      <c r="BJ134" s="212">
        <v>5.5199999999999999E-2</v>
      </c>
      <c r="BK134">
        <v>2.024</v>
      </c>
      <c r="BL134" s="209">
        <v>6.61486496304E-2</v>
      </c>
      <c r="BM134" s="227">
        <v>3.52498650624E-2</v>
      </c>
      <c r="BN134" s="227">
        <v>5.9873143772000001E-3</v>
      </c>
      <c r="BO134" s="227">
        <v>7.9379140080000003E-4</v>
      </c>
      <c r="BP134" s="227">
        <v>0</v>
      </c>
      <c r="BQ134" s="227">
        <v>1.0764000000000001E-14</v>
      </c>
      <c r="BR134" s="227">
        <v>2.4697636072000002E-3</v>
      </c>
      <c r="BS134" s="227">
        <v>9.7546075560000004E-4</v>
      </c>
      <c r="BT134" s="227">
        <v>4.4858355872400002E-2</v>
      </c>
    </row>
    <row r="135" spans="1:72" x14ac:dyDescent="0.35">
      <c r="A135">
        <v>84</v>
      </c>
      <c r="B135" t="s">
        <v>171</v>
      </c>
      <c r="C135" t="s">
        <v>171</v>
      </c>
      <c r="D135" t="s">
        <v>718</v>
      </c>
      <c r="E135" t="s">
        <v>1340</v>
      </c>
      <c r="F135">
        <v>13.891999999999999</v>
      </c>
      <c r="G135">
        <v>58.143999999999998</v>
      </c>
      <c r="H135" s="212">
        <v>0.7268</v>
      </c>
      <c r="I135">
        <v>1.8308</v>
      </c>
      <c r="J135">
        <v>0</v>
      </c>
      <c r="K135">
        <v>0</v>
      </c>
      <c r="L135">
        <v>6.4767999999999999</v>
      </c>
      <c r="M135">
        <v>0</v>
      </c>
      <c r="N135">
        <v>0.1472</v>
      </c>
      <c r="O135">
        <v>0</v>
      </c>
      <c r="P135">
        <v>0</v>
      </c>
      <c r="Q135">
        <v>0</v>
      </c>
      <c r="R135">
        <v>0</v>
      </c>
      <c r="S135">
        <v>0</v>
      </c>
      <c r="T135">
        <v>0</v>
      </c>
      <c r="U135">
        <v>0.1288</v>
      </c>
      <c r="V135">
        <v>0</v>
      </c>
      <c r="W135" s="98">
        <v>0</v>
      </c>
      <c r="X135">
        <v>2.76E-2</v>
      </c>
      <c r="Y135">
        <v>8.2799999999999999E-2</v>
      </c>
      <c r="Z135">
        <v>1.84E-2</v>
      </c>
      <c r="AA135">
        <v>0</v>
      </c>
      <c r="AB135">
        <v>0.28520000000000001</v>
      </c>
      <c r="AC135">
        <v>4.5999999999999999E-2</v>
      </c>
      <c r="AD135">
        <v>0.15640000000000001</v>
      </c>
      <c r="AE135">
        <v>0.23</v>
      </c>
      <c r="AF135">
        <v>3.6799999999999999E-2</v>
      </c>
      <c r="AG135">
        <v>1.84E-2</v>
      </c>
      <c r="AH135">
        <v>9.1999999999999998E-3</v>
      </c>
      <c r="AI135">
        <v>4.5999999999999999E-2</v>
      </c>
      <c r="AJ135">
        <v>9.1999999999999998E-3</v>
      </c>
      <c r="AK135">
        <v>7.3599999999999999E-2</v>
      </c>
      <c r="AL135">
        <v>5.3175999999999997</v>
      </c>
      <c r="AM135">
        <v>1.6559999999999999</v>
      </c>
      <c r="AN135">
        <v>1.6559999999999999</v>
      </c>
      <c r="AO135">
        <v>0</v>
      </c>
      <c r="AP135">
        <v>0.53820000000000001</v>
      </c>
      <c r="AQ135" s="212">
        <v>0.1472</v>
      </c>
      <c r="AR135">
        <v>0.32200000000000001</v>
      </c>
      <c r="AS135" s="98">
        <v>9.1999999999999998E-3</v>
      </c>
      <c r="AT135" s="212">
        <v>8.2799999999999992E-3</v>
      </c>
      <c r="AU135">
        <v>0.5474</v>
      </c>
      <c r="AV135">
        <v>0.88319999999999999</v>
      </c>
      <c r="AW135" s="98">
        <v>4.3240000000000001E-2</v>
      </c>
      <c r="AX135">
        <v>2.3919999999999999</v>
      </c>
      <c r="AY135">
        <v>0.16744000000000001</v>
      </c>
      <c r="AZ135">
        <v>0</v>
      </c>
      <c r="BA135">
        <v>23</v>
      </c>
      <c r="BB135">
        <v>1.84</v>
      </c>
      <c r="BC135">
        <v>1.84E-2</v>
      </c>
      <c r="BD135">
        <v>1.288</v>
      </c>
      <c r="BE135">
        <v>34.868000000000002</v>
      </c>
      <c r="BF135">
        <v>2.484</v>
      </c>
      <c r="BG135">
        <v>4.2320000000000002</v>
      </c>
      <c r="BH135" s="212">
        <v>9.1999999999999998E-3</v>
      </c>
      <c r="BI135">
        <v>2.0055999999999998</v>
      </c>
      <c r="BJ135" s="212">
        <v>5.5199999999999999E-2</v>
      </c>
      <c r="BK135">
        <v>2.024</v>
      </c>
      <c r="BL135" s="209">
        <v>6.61486496304E-2</v>
      </c>
      <c r="BM135" s="227">
        <v>3.52498650624E-2</v>
      </c>
      <c r="BN135" s="227">
        <v>5.9873143772000001E-3</v>
      </c>
      <c r="BO135" s="227">
        <v>7.9379140080000003E-4</v>
      </c>
      <c r="BP135" s="227">
        <v>0</v>
      </c>
      <c r="BQ135" s="227">
        <v>1.0764000000000001E-14</v>
      </c>
      <c r="BR135" s="227">
        <v>2.4697636072000002E-3</v>
      </c>
      <c r="BS135" s="227">
        <v>9.7546075560000004E-4</v>
      </c>
      <c r="BT135" s="227">
        <v>4.4858355872400002E-2</v>
      </c>
    </row>
    <row r="136" spans="1:72" x14ac:dyDescent="0.35">
      <c r="A136">
        <v>166</v>
      </c>
      <c r="B136" t="s">
        <v>1523</v>
      </c>
      <c r="C136" t="s">
        <v>1523</v>
      </c>
      <c r="D136" t="s">
        <v>1037</v>
      </c>
      <c r="E136" t="s">
        <v>1339</v>
      </c>
      <c r="F136">
        <v>4.5</v>
      </c>
      <c r="G136">
        <v>18.824999999999999</v>
      </c>
      <c r="H136" s="212">
        <v>8.6249999999999993E-2</v>
      </c>
      <c r="I136">
        <v>0.91874999999999996</v>
      </c>
      <c r="J136">
        <v>0</v>
      </c>
      <c r="K136">
        <v>0</v>
      </c>
      <c r="L136">
        <v>2.6812499999999999</v>
      </c>
      <c r="M136">
        <v>0</v>
      </c>
      <c r="N136">
        <v>6.3750000000000001E-2</v>
      </c>
      <c r="O136">
        <v>0</v>
      </c>
      <c r="P136">
        <v>0</v>
      </c>
      <c r="Q136" s="212">
        <v>0</v>
      </c>
      <c r="R136">
        <v>0</v>
      </c>
      <c r="S136">
        <v>0</v>
      </c>
      <c r="T136">
        <v>0</v>
      </c>
      <c r="U136">
        <v>1.4999999999999999E-2</v>
      </c>
      <c r="V136">
        <v>0</v>
      </c>
      <c r="W136">
        <v>0</v>
      </c>
      <c r="X136">
        <v>0</v>
      </c>
      <c r="Y136">
        <v>1.125E-2</v>
      </c>
      <c r="Z136">
        <v>0</v>
      </c>
      <c r="AA136">
        <v>0</v>
      </c>
      <c r="AB136">
        <v>1.4999999999999999E-2</v>
      </c>
      <c r="AC136">
        <v>3.7499999999999999E-3</v>
      </c>
      <c r="AD136">
        <v>1.125E-2</v>
      </c>
      <c r="AE136" s="212">
        <v>0.03</v>
      </c>
      <c r="AF136" s="212">
        <v>0</v>
      </c>
      <c r="AG136">
        <v>0</v>
      </c>
      <c r="AH136">
        <v>0</v>
      </c>
      <c r="AI136">
        <v>1.125E-2</v>
      </c>
      <c r="AJ136" s="98">
        <v>0</v>
      </c>
      <c r="AK136">
        <v>1.8749999999999999E-2</v>
      </c>
      <c r="AL136">
        <v>13.5</v>
      </c>
      <c r="AM136">
        <v>0</v>
      </c>
      <c r="AN136">
        <v>0</v>
      </c>
      <c r="AO136">
        <v>0</v>
      </c>
      <c r="AP136">
        <v>0.26250000000000001</v>
      </c>
      <c r="AQ136" s="212">
        <v>0.375</v>
      </c>
      <c r="AR136">
        <v>0</v>
      </c>
      <c r="AS136">
        <v>2.8125000000000001E-2</v>
      </c>
      <c r="AT136">
        <v>2.8500000000000001E-2</v>
      </c>
      <c r="AU136">
        <v>5.2499999999999998E-2</v>
      </c>
      <c r="AV136">
        <v>0.22087499999999999</v>
      </c>
      <c r="AW136">
        <v>6.3749999999999996E-3</v>
      </c>
      <c r="AX136">
        <v>0.45</v>
      </c>
      <c r="AY136">
        <v>0.67500000000000004</v>
      </c>
      <c r="AZ136">
        <v>0.52500000000000002</v>
      </c>
      <c r="BA136">
        <v>18.75</v>
      </c>
      <c r="BB136">
        <v>7.3125</v>
      </c>
      <c r="BC136">
        <v>2.2499999999999999E-2</v>
      </c>
      <c r="BD136">
        <v>0.63749999999999996</v>
      </c>
      <c r="BE136">
        <v>9.75</v>
      </c>
      <c r="BF136">
        <v>0.9375</v>
      </c>
      <c r="BG136">
        <v>4.875</v>
      </c>
      <c r="BH136" s="212">
        <v>1.125E-2</v>
      </c>
      <c r="BI136">
        <v>0.75</v>
      </c>
      <c r="BJ136" s="212">
        <v>7.8750000000000001E-2</v>
      </c>
      <c r="BK136">
        <v>0</v>
      </c>
      <c r="BL136" s="209">
        <v>1.2419362093499999E-2</v>
      </c>
      <c r="BM136" s="227">
        <v>2.0885187337500001E-3</v>
      </c>
      <c r="BN136" s="209">
        <v>5.498127287325E-3</v>
      </c>
      <c r="BO136" s="227">
        <v>1.6761256424999999E-3</v>
      </c>
      <c r="BP136" s="227">
        <v>0</v>
      </c>
      <c r="BQ136" s="227">
        <v>2.3999999999999999E-15</v>
      </c>
      <c r="BR136" s="209">
        <v>2.21753801175E-4</v>
      </c>
      <c r="BS136" s="209">
        <v>3.2337934875000001E-4</v>
      </c>
      <c r="BT136" s="227">
        <v>2.5729774781249999E-2</v>
      </c>
    </row>
    <row r="137" spans="1:72" x14ac:dyDescent="0.35">
      <c r="A137">
        <v>42</v>
      </c>
      <c r="B137" t="s">
        <v>513</v>
      </c>
      <c r="C137" t="s">
        <v>513</v>
      </c>
      <c r="D137" t="s">
        <v>110</v>
      </c>
      <c r="E137" t="s">
        <v>1340</v>
      </c>
      <c r="F137">
        <v>3.8</v>
      </c>
      <c r="G137">
        <v>16</v>
      </c>
      <c r="H137" s="212">
        <v>0.06</v>
      </c>
      <c r="I137">
        <v>0.08</v>
      </c>
      <c r="J137">
        <v>0.56999999999999995</v>
      </c>
      <c r="K137">
        <v>0.34</v>
      </c>
      <c r="L137">
        <v>8.9</v>
      </c>
      <c r="M137">
        <v>0</v>
      </c>
      <c r="N137" s="212">
        <v>0.05</v>
      </c>
      <c r="O137">
        <v>0.54</v>
      </c>
      <c r="P137">
        <v>0.52</v>
      </c>
      <c r="Q137" s="212">
        <v>0.02</v>
      </c>
      <c r="R137">
        <v>0</v>
      </c>
      <c r="S137">
        <v>0</v>
      </c>
      <c r="T137">
        <v>0</v>
      </c>
      <c r="U137">
        <v>0.01</v>
      </c>
      <c r="V137" s="212">
        <v>0</v>
      </c>
      <c r="W137" s="212">
        <v>0</v>
      </c>
      <c r="X137">
        <v>0</v>
      </c>
      <c r="Y137">
        <v>0.01</v>
      </c>
      <c r="Z137">
        <v>0</v>
      </c>
      <c r="AA137" s="212">
        <v>0</v>
      </c>
      <c r="AB137">
        <v>0.01</v>
      </c>
      <c r="AC137" s="212">
        <v>0</v>
      </c>
      <c r="AD137">
        <v>0.01</v>
      </c>
      <c r="AE137" s="212">
        <v>0.04</v>
      </c>
      <c r="AF137" s="212">
        <v>0.02</v>
      </c>
      <c r="AG137" s="212">
        <v>0.01</v>
      </c>
      <c r="AH137" s="212">
        <v>0</v>
      </c>
      <c r="AI137" s="212">
        <v>0</v>
      </c>
      <c r="AJ137" s="212">
        <v>0</v>
      </c>
      <c r="AK137" s="212">
        <v>0</v>
      </c>
      <c r="AL137">
        <v>0</v>
      </c>
      <c r="AM137">
        <v>1.04</v>
      </c>
      <c r="AN137">
        <v>0</v>
      </c>
      <c r="AO137">
        <v>11.9</v>
      </c>
      <c r="AP137">
        <v>0</v>
      </c>
      <c r="AQ137" s="212">
        <v>0.04</v>
      </c>
      <c r="AR137">
        <v>0.83</v>
      </c>
      <c r="AS137" s="212">
        <v>4.0000000000000001E-3</v>
      </c>
      <c r="AT137" s="212">
        <v>3.0000000000000001E-3</v>
      </c>
      <c r="AU137" s="212">
        <v>0.03</v>
      </c>
      <c r="AV137">
        <v>4.2999999999999997E-2</v>
      </c>
      <c r="AW137" s="212">
        <v>8.0000000000000002E-3</v>
      </c>
      <c r="AX137">
        <v>0.93</v>
      </c>
      <c r="AY137">
        <v>0</v>
      </c>
      <c r="AZ137">
        <v>2.83</v>
      </c>
      <c r="BA137">
        <v>2.8</v>
      </c>
      <c r="BB137">
        <v>0.03</v>
      </c>
      <c r="BC137" s="212">
        <v>0.04</v>
      </c>
      <c r="BD137">
        <v>3.4</v>
      </c>
      <c r="BE137">
        <v>14.8</v>
      </c>
      <c r="BF137">
        <v>1</v>
      </c>
      <c r="BG137">
        <v>0.3</v>
      </c>
      <c r="BH137" s="212">
        <v>0</v>
      </c>
      <c r="BI137" s="212">
        <v>0</v>
      </c>
      <c r="BJ137" s="212">
        <v>0.01</v>
      </c>
      <c r="BK137">
        <v>0.1</v>
      </c>
      <c r="BL137" s="209">
        <v>1.281820453E-2</v>
      </c>
      <c r="BM137" s="227">
        <v>2.69078951E-3</v>
      </c>
      <c r="BN137" s="227">
        <v>3.7513281700000001E-3</v>
      </c>
      <c r="BO137" s="227">
        <v>4.4443412000000002E-4</v>
      </c>
      <c r="BP137" s="227">
        <v>0</v>
      </c>
      <c r="BQ137" s="227">
        <v>1.6099999999999999E-14</v>
      </c>
      <c r="BR137" s="227">
        <v>2.9824380399999999E-3</v>
      </c>
      <c r="BS137" s="227">
        <v>9.8697543999999994E-4</v>
      </c>
      <c r="BT137" s="227">
        <v>4.4722767849999998E-2</v>
      </c>
    </row>
    <row r="138" spans="1:72" x14ac:dyDescent="0.35">
      <c r="A138">
        <v>66</v>
      </c>
      <c r="B138" t="s">
        <v>610</v>
      </c>
      <c r="C138" t="s">
        <v>610</v>
      </c>
      <c r="D138" t="s">
        <v>635</v>
      </c>
      <c r="E138" t="s">
        <v>1341</v>
      </c>
      <c r="F138">
        <v>13.23</v>
      </c>
      <c r="G138">
        <v>55.345500000000001</v>
      </c>
      <c r="H138" s="212">
        <v>0.66149999999999998</v>
      </c>
      <c r="I138">
        <v>0.74970000000000003</v>
      </c>
      <c r="J138">
        <v>1.0584</v>
      </c>
      <c r="K138">
        <v>0</v>
      </c>
      <c r="L138">
        <v>19.404</v>
      </c>
      <c r="M138">
        <v>0</v>
      </c>
      <c r="N138">
        <v>0.15434999999999999</v>
      </c>
      <c r="O138">
        <v>0.83789999999999998</v>
      </c>
      <c r="P138">
        <v>0</v>
      </c>
      <c r="Q138" s="212">
        <v>0.83789999999999998</v>
      </c>
      <c r="R138">
        <v>0</v>
      </c>
      <c r="S138">
        <v>0</v>
      </c>
      <c r="T138">
        <v>0</v>
      </c>
      <c r="U138">
        <v>0.441</v>
      </c>
      <c r="V138" s="212">
        <v>6.615E-2</v>
      </c>
      <c r="W138" s="212">
        <v>2.205E-2</v>
      </c>
      <c r="X138">
        <v>6.615E-2</v>
      </c>
      <c r="Y138">
        <v>0.19844999999999999</v>
      </c>
      <c r="Z138">
        <v>8.8200000000000001E-2</v>
      </c>
      <c r="AA138">
        <v>0</v>
      </c>
      <c r="AB138">
        <v>0.15434999999999999</v>
      </c>
      <c r="AC138">
        <v>0</v>
      </c>
      <c r="AD138">
        <v>0.1323</v>
      </c>
      <c r="AE138" s="212">
        <v>0</v>
      </c>
      <c r="AF138" s="212">
        <v>0</v>
      </c>
      <c r="AG138">
        <v>0</v>
      </c>
      <c r="AH138">
        <v>0</v>
      </c>
      <c r="AI138" s="212">
        <v>0</v>
      </c>
      <c r="AJ138">
        <v>0</v>
      </c>
      <c r="AK138">
        <v>0</v>
      </c>
      <c r="AL138">
        <v>2.2490999999999999</v>
      </c>
      <c r="AM138">
        <v>5.7770999999999999</v>
      </c>
      <c r="AN138">
        <v>5.5125000000000002</v>
      </c>
      <c r="AO138">
        <v>3.0870000000000002</v>
      </c>
      <c r="AP138">
        <v>0.2205</v>
      </c>
      <c r="AQ138" s="212">
        <v>2.205E-2</v>
      </c>
      <c r="AR138">
        <v>0</v>
      </c>
      <c r="AS138">
        <v>8.8199999999999997E-3</v>
      </c>
      <c r="AT138" s="98">
        <v>3.0870000000000002E-2</v>
      </c>
      <c r="AU138">
        <v>1.323E-2</v>
      </c>
      <c r="AV138">
        <v>0.18962999999999999</v>
      </c>
      <c r="AW138" s="98">
        <v>8.8199999999999997E-3</v>
      </c>
      <c r="AX138">
        <v>2.4695999999999998</v>
      </c>
      <c r="AY138">
        <v>5.9534999999999998E-2</v>
      </c>
      <c r="AZ138">
        <v>0</v>
      </c>
      <c r="BA138">
        <v>20.0655</v>
      </c>
      <c r="BB138">
        <v>2.3152499999999998</v>
      </c>
      <c r="BC138">
        <v>0</v>
      </c>
      <c r="BD138">
        <v>25.577999999999999</v>
      </c>
      <c r="BE138">
        <v>35.720999999999997</v>
      </c>
      <c r="BF138">
        <v>2.6459999999999999</v>
      </c>
      <c r="BG138">
        <v>9.0404999999999998</v>
      </c>
      <c r="BH138" s="212">
        <v>2.205E-2</v>
      </c>
      <c r="BI138">
        <v>0.39689999999999998</v>
      </c>
      <c r="BJ138">
        <v>8.8200000000000001E-2</v>
      </c>
      <c r="BK138">
        <v>0</v>
      </c>
      <c r="BL138" s="227">
        <v>2.6731463701949999E-2</v>
      </c>
      <c r="BM138" s="227">
        <v>1.23896701341E-3</v>
      </c>
      <c r="BN138" s="209">
        <v>4.7732009541299998E-3</v>
      </c>
      <c r="BO138" s="209">
        <v>6.4869911063999996E-4</v>
      </c>
      <c r="BP138" s="209">
        <v>6.7061386035000004E-4</v>
      </c>
      <c r="BQ138" s="227">
        <v>3.94695E-15</v>
      </c>
      <c r="BR138" s="227">
        <v>1.2007042481700001E-3</v>
      </c>
      <c r="BS138" s="209">
        <v>1.9802714274E-3</v>
      </c>
      <c r="BT138" s="227">
        <v>3.4192632138840003E-2</v>
      </c>
    </row>
    <row r="139" spans="1:72" x14ac:dyDescent="0.35">
      <c r="A139">
        <v>61</v>
      </c>
      <c r="B139" t="s">
        <v>610</v>
      </c>
      <c r="C139" t="s">
        <v>610</v>
      </c>
      <c r="D139" t="s">
        <v>611</v>
      </c>
      <c r="E139" t="s">
        <v>1338</v>
      </c>
      <c r="F139">
        <v>7.6829999999999998</v>
      </c>
      <c r="G139">
        <v>31.716999999999999</v>
      </c>
      <c r="H139">
        <v>9.8500000000000004E-2</v>
      </c>
      <c r="I139">
        <v>0.70920000000000005</v>
      </c>
      <c r="J139">
        <v>0.9456</v>
      </c>
      <c r="K139">
        <v>0</v>
      </c>
      <c r="L139">
        <v>17.789100000000001</v>
      </c>
      <c r="M139">
        <v>0</v>
      </c>
      <c r="N139">
        <v>0.15759999999999999</v>
      </c>
      <c r="O139">
        <v>0.96530000000000005</v>
      </c>
      <c r="P139" s="212">
        <v>0</v>
      </c>
      <c r="Q139">
        <v>0.96530000000000005</v>
      </c>
      <c r="R139">
        <v>0</v>
      </c>
      <c r="S139">
        <v>0</v>
      </c>
      <c r="T139">
        <v>0</v>
      </c>
      <c r="U139">
        <v>5.91E-2</v>
      </c>
      <c r="V139" s="212">
        <v>0</v>
      </c>
      <c r="W139">
        <v>0</v>
      </c>
      <c r="X139" s="212">
        <v>0</v>
      </c>
      <c r="Y139">
        <v>3.9399999999999998E-2</v>
      </c>
      <c r="Z139" s="212">
        <v>0</v>
      </c>
      <c r="AA139" s="212">
        <v>0</v>
      </c>
      <c r="AB139">
        <v>1.9699999999999999E-2</v>
      </c>
      <c r="AC139" s="212">
        <v>0</v>
      </c>
      <c r="AD139">
        <v>1.9699999999999999E-2</v>
      </c>
      <c r="AE139" s="212">
        <v>0</v>
      </c>
      <c r="AF139" s="212">
        <v>0</v>
      </c>
      <c r="AG139">
        <v>0</v>
      </c>
      <c r="AH139">
        <v>0</v>
      </c>
      <c r="AI139">
        <v>0</v>
      </c>
      <c r="AJ139">
        <v>0</v>
      </c>
      <c r="AK139">
        <v>0</v>
      </c>
      <c r="AL139">
        <v>0.65010000000000001</v>
      </c>
      <c r="AM139">
        <v>0.90620000000000001</v>
      </c>
      <c r="AN139">
        <v>0.84709999999999996</v>
      </c>
      <c r="AO139">
        <v>0.78800000000000003</v>
      </c>
      <c r="AP139">
        <v>0.19700000000000001</v>
      </c>
      <c r="AQ139">
        <v>0</v>
      </c>
      <c r="AR139">
        <v>1.9699999999999999E-2</v>
      </c>
      <c r="AS139">
        <v>9.8499999999999994E-3</v>
      </c>
      <c r="AT139" s="98">
        <v>2.955E-2</v>
      </c>
      <c r="AU139">
        <v>1.379E-2</v>
      </c>
      <c r="AV139">
        <v>0.17730000000000001</v>
      </c>
      <c r="AW139" s="212">
        <v>7.8799999999999999E-3</v>
      </c>
      <c r="AX139">
        <v>2.8959000000000001</v>
      </c>
      <c r="AY139">
        <v>0.11623</v>
      </c>
      <c r="AZ139" s="98">
        <v>0.1182</v>
      </c>
      <c r="BA139">
        <v>20.684999999999999</v>
      </c>
      <c r="BB139" s="212">
        <v>2.3837000000000002</v>
      </c>
      <c r="BC139">
        <v>0</v>
      </c>
      <c r="BD139">
        <v>24.428000000000001</v>
      </c>
      <c r="BE139">
        <v>32.505000000000003</v>
      </c>
      <c r="BF139">
        <v>2.1669999999999998</v>
      </c>
      <c r="BG139">
        <v>7.88</v>
      </c>
      <c r="BH139">
        <v>1.9699999999999999E-2</v>
      </c>
      <c r="BI139">
        <v>0.31519999999999998</v>
      </c>
      <c r="BJ139">
        <v>7.8799999999999995E-2</v>
      </c>
      <c r="BK139">
        <v>0</v>
      </c>
      <c r="BL139" s="209">
        <v>2.3160587832899999E-2</v>
      </c>
      <c r="BM139" s="227">
        <v>1.2253821383E-3</v>
      </c>
      <c r="BN139" s="209">
        <v>4.2874681075000002E-3</v>
      </c>
      <c r="BO139" s="227">
        <v>6.6041919489999998E-4</v>
      </c>
      <c r="BP139" s="227">
        <v>5.0073834300000003E-5</v>
      </c>
      <c r="BQ139" s="227">
        <v>2.6398E-15</v>
      </c>
      <c r="BR139" s="227">
        <v>1.4907179119999999E-4</v>
      </c>
      <c r="BS139" s="227">
        <v>1.7692220915999999E-3</v>
      </c>
      <c r="BT139" s="227">
        <v>4.3070596570299997E-2</v>
      </c>
    </row>
    <row r="140" spans="1:72" x14ac:dyDescent="0.35">
      <c r="A140">
        <v>61</v>
      </c>
      <c r="B140" t="s">
        <v>610</v>
      </c>
      <c r="C140" t="s">
        <v>610</v>
      </c>
      <c r="D140" t="s">
        <v>611</v>
      </c>
      <c r="E140" t="s">
        <v>1340</v>
      </c>
      <c r="F140">
        <v>7.6829999999999998</v>
      </c>
      <c r="G140">
        <v>31.716999999999999</v>
      </c>
      <c r="H140">
        <v>9.8500000000000004E-2</v>
      </c>
      <c r="I140">
        <v>0.70920000000000005</v>
      </c>
      <c r="J140">
        <v>0.9456</v>
      </c>
      <c r="K140">
        <v>0</v>
      </c>
      <c r="L140">
        <v>17.789100000000001</v>
      </c>
      <c r="M140">
        <v>0</v>
      </c>
      <c r="N140">
        <v>0.15759999999999999</v>
      </c>
      <c r="O140">
        <v>0.96530000000000005</v>
      </c>
      <c r="P140">
        <v>0</v>
      </c>
      <c r="Q140">
        <v>0.96530000000000005</v>
      </c>
      <c r="R140">
        <v>0</v>
      </c>
      <c r="S140">
        <v>0</v>
      </c>
      <c r="T140">
        <v>0</v>
      </c>
      <c r="U140">
        <v>5.91E-2</v>
      </c>
      <c r="V140">
        <v>0</v>
      </c>
      <c r="W140">
        <v>0</v>
      </c>
      <c r="X140">
        <v>0</v>
      </c>
      <c r="Y140">
        <v>3.9399999999999998E-2</v>
      </c>
      <c r="Z140">
        <v>0</v>
      </c>
      <c r="AA140">
        <v>0</v>
      </c>
      <c r="AB140">
        <v>1.9699999999999999E-2</v>
      </c>
      <c r="AC140">
        <v>0</v>
      </c>
      <c r="AD140">
        <v>1.9699999999999999E-2</v>
      </c>
      <c r="AE140" s="212">
        <v>0</v>
      </c>
      <c r="AF140" s="212">
        <v>0</v>
      </c>
      <c r="AG140">
        <v>0</v>
      </c>
      <c r="AH140">
        <v>0</v>
      </c>
      <c r="AI140">
        <v>0</v>
      </c>
      <c r="AJ140">
        <v>0</v>
      </c>
      <c r="AK140">
        <v>0</v>
      </c>
      <c r="AL140">
        <v>0.65010000000000001</v>
      </c>
      <c r="AM140">
        <v>0.90620000000000001</v>
      </c>
      <c r="AN140">
        <v>0.84709999999999996</v>
      </c>
      <c r="AO140">
        <v>0.78800000000000003</v>
      </c>
      <c r="AP140">
        <v>0.19700000000000001</v>
      </c>
      <c r="AQ140">
        <v>0</v>
      </c>
      <c r="AR140">
        <v>1.9699999999999999E-2</v>
      </c>
      <c r="AS140">
        <v>9.8499999999999994E-3</v>
      </c>
      <c r="AT140">
        <v>2.955E-2</v>
      </c>
      <c r="AU140">
        <v>1.379E-2</v>
      </c>
      <c r="AV140">
        <v>0.17730000000000001</v>
      </c>
      <c r="AW140">
        <v>7.8799999999999999E-3</v>
      </c>
      <c r="AX140">
        <v>2.8959000000000001</v>
      </c>
      <c r="AY140">
        <v>0.11623</v>
      </c>
      <c r="AZ140">
        <v>0.1182</v>
      </c>
      <c r="BA140">
        <v>20.684999999999999</v>
      </c>
      <c r="BB140">
        <v>2.3837000000000002</v>
      </c>
      <c r="BC140">
        <v>0</v>
      </c>
      <c r="BD140">
        <v>24.428000000000001</v>
      </c>
      <c r="BE140">
        <v>32.505000000000003</v>
      </c>
      <c r="BF140">
        <v>2.1669999999999998</v>
      </c>
      <c r="BG140">
        <v>7.88</v>
      </c>
      <c r="BH140">
        <v>1.9699999999999999E-2</v>
      </c>
      <c r="BI140">
        <v>0.31519999999999998</v>
      </c>
      <c r="BJ140">
        <v>7.8799999999999995E-2</v>
      </c>
      <c r="BK140">
        <v>0</v>
      </c>
      <c r="BL140" s="209">
        <v>2.3160587832899999E-2</v>
      </c>
      <c r="BM140" s="227">
        <v>1.2253821383E-3</v>
      </c>
      <c r="BN140" s="227">
        <v>4.2874681075000002E-3</v>
      </c>
      <c r="BO140" s="209">
        <v>6.6041919489999998E-4</v>
      </c>
      <c r="BP140" s="227">
        <v>5.0073834300000003E-5</v>
      </c>
      <c r="BQ140" s="227">
        <v>2.6398E-15</v>
      </c>
      <c r="BR140" s="227">
        <v>1.4907179119999999E-4</v>
      </c>
      <c r="BS140" s="209">
        <v>1.7692220915999999E-3</v>
      </c>
      <c r="BT140" s="227">
        <v>4.3070596570299997E-2</v>
      </c>
    </row>
    <row r="141" spans="1:72" x14ac:dyDescent="0.35">
      <c r="A141">
        <v>139</v>
      </c>
      <c r="B141" t="s">
        <v>266</v>
      </c>
      <c r="C141" t="s">
        <v>266</v>
      </c>
      <c r="D141" t="s">
        <v>269</v>
      </c>
      <c r="E141" t="s">
        <v>1341</v>
      </c>
      <c r="F141">
        <v>11.592000000000001</v>
      </c>
      <c r="G141">
        <v>48.478499999999997</v>
      </c>
      <c r="H141" s="217">
        <v>0.4536</v>
      </c>
      <c r="I141">
        <v>0.66779999999999995</v>
      </c>
      <c r="J141">
        <v>0.78120000000000001</v>
      </c>
      <c r="K141">
        <v>0.87885000000000002</v>
      </c>
      <c r="L141">
        <v>0.12914999999999999</v>
      </c>
      <c r="M141">
        <v>0</v>
      </c>
      <c r="N141">
        <v>0.2394</v>
      </c>
      <c r="O141">
        <v>1.89E-2</v>
      </c>
      <c r="P141">
        <v>6.3E-3</v>
      </c>
      <c r="Q141">
        <v>9.4500000000000001E-3</v>
      </c>
      <c r="R141">
        <v>0</v>
      </c>
      <c r="S141">
        <v>0</v>
      </c>
      <c r="T141">
        <v>0</v>
      </c>
      <c r="U141" s="217">
        <v>0.22994999999999999</v>
      </c>
      <c r="V141">
        <v>0</v>
      </c>
      <c r="W141">
        <v>0</v>
      </c>
      <c r="X141">
        <v>0</v>
      </c>
      <c r="Y141" s="217">
        <v>0.1071</v>
      </c>
      <c r="Z141">
        <v>0.1197</v>
      </c>
      <c r="AA141">
        <v>3.15E-3</v>
      </c>
      <c r="AB141">
        <v>0.1197</v>
      </c>
      <c r="AC141">
        <v>0</v>
      </c>
      <c r="AD141">
        <v>0.11655</v>
      </c>
      <c r="AE141" s="217">
        <v>1.26E-2</v>
      </c>
      <c r="AF141" s="217">
        <v>1.26E-2</v>
      </c>
      <c r="AG141">
        <v>0</v>
      </c>
      <c r="AH141">
        <v>0</v>
      </c>
      <c r="AI141">
        <v>0</v>
      </c>
      <c r="AJ141">
        <v>0</v>
      </c>
      <c r="AK141">
        <v>0</v>
      </c>
      <c r="AL141">
        <v>0</v>
      </c>
      <c r="AM141">
        <v>3.78E-2</v>
      </c>
      <c r="AN141">
        <v>0</v>
      </c>
      <c r="AO141">
        <v>0.40949999999999998</v>
      </c>
      <c r="AP141">
        <v>1.008E-2</v>
      </c>
      <c r="AQ141">
        <v>1.26E-2</v>
      </c>
      <c r="AR141">
        <v>2.205E-2</v>
      </c>
      <c r="AS141">
        <v>3.4650000000000002E-3</v>
      </c>
      <c r="AT141">
        <v>6.6150000000000002E-3</v>
      </c>
      <c r="AU141">
        <v>0.21734999999999999</v>
      </c>
      <c r="AV141">
        <v>0.3276</v>
      </c>
      <c r="AW141">
        <v>6.3000000000000003E-4</v>
      </c>
      <c r="AX141">
        <v>0.252</v>
      </c>
      <c r="AY141">
        <v>0</v>
      </c>
      <c r="AZ141">
        <v>3.15E-2</v>
      </c>
      <c r="BA141">
        <v>26.46</v>
      </c>
      <c r="BB141">
        <v>0.12914999999999999</v>
      </c>
      <c r="BC141">
        <v>0.504</v>
      </c>
      <c r="BD141">
        <v>4.7249999999999996</v>
      </c>
      <c r="BE141">
        <v>80.325000000000003</v>
      </c>
      <c r="BF141">
        <v>16.065000000000001</v>
      </c>
      <c r="BG141">
        <v>8.19</v>
      </c>
      <c r="BH141" s="217">
        <v>1.89E-2</v>
      </c>
      <c r="BI141">
        <v>0.38745000000000002</v>
      </c>
      <c r="BJ141" s="217">
        <v>0.25829999999999997</v>
      </c>
      <c r="BK141">
        <v>0</v>
      </c>
      <c r="BL141" s="227">
        <v>4.0091546375999997E-3</v>
      </c>
      <c r="BM141" s="227">
        <v>4.336063641E-4</v>
      </c>
      <c r="BN141" s="227">
        <v>0</v>
      </c>
      <c r="BO141" s="227">
        <v>6.0822222299999997E-5</v>
      </c>
      <c r="BP141" s="227">
        <v>1.1763665770500001E-3</v>
      </c>
      <c r="BQ141" s="227">
        <v>1.81755E-14</v>
      </c>
      <c r="BR141" s="227">
        <v>7.7622687449999995E-4</v>
      </c>
      <c r="BS141" s="227">
        <v>2.7163865294999999E-4</v>
      </c>
      <c r="BT141" s="209">
        <v>3.9496576140000003E-2</v>
      </c>
    </row>
    <row r="142" spans="1:72" x14ac:dyDescent="0.35">
      <c r="A142">
        <v>134</v>
      </c>
      <c r="B142" t="s">
        <v>255</v>
      </c>
      <c r="C142" t="s">
        <v>255</v>
      </c>
      <c r="D142" t="s">
        <v>262</v>
      </c>
      <c r="E142" t="s">
        <v>1338</v>
      </c>
      <c r="F142">
        <v>35.154000000000003</v>
      </c>
      <c r="G142">
        <v>147.31200000000001</v>
      </c>
      <c r="H142" s="212">
        <v>0</v>
      </c>
      <c r="I142">
        <v>0</v>
      </c>
      <c r="J142">
        <v>2.5110000000000001</v>
      </c>
      <c r="K142">
        <v>0</v>
      </c>
      <c r="L142">
        <v>77.506200000000007</v>
      </c>
      <c r="M142">
        <v>3.5991</v>
      </c>
      <c r="N142">
        <v>8.3699999999999997E-2</v>
      </c>
      <c r="O142">
        <v>0</v>
      </c>
      <c r="P142">
        <v>0</v>
      </c>
      <c r="Q142" s="212">
        <v>0</v>
      </c>
      <c r="R142">
        <v>0</v>
      </c>
      <c r="S142">
        <v>0</v>
      </c>
      <c r="T142">
        <v>0</v>
      </c>
      <c r="U142">
        <v>0</v>
      </c>
      <c r="V142">
        <v>0</v>
      </c>
      <c r="W142">
        <v>0</v>
      </c>
      <c r="X142" s="98">
        <v>0</v>
      </c>
      <c r="Y142">
        <v>0</v>
      </c>
      <c r="Z142" s="98">
        <v>0</v>
      </c>
      <c r="AA142">
        <v>0</v>
      </c>
      <c r="AB142">
        <v>0</v>
      </c>
      <c r="AC142" s="98">
        <v>0</v>
      </c>
      <c r="AD142">
        <v>0</v>
      </c>
      <c r="AE142" s="212">
        <v>0</v>
      </c>
      <c r="AF142" s="98">
        <v>0</v>
      </c>
      <c r="AG142" s="98">
        <v>0</v>
      </c>
      <c r="AH142" s="98">
        <v>0</v>
      </c>
      <c r="AI142" s="98">
        <v>0</v>
      </c>
      <c r="AJ142" s="98">
        <v>0</v>
      </c>
      <c r="AK142">
        <v>0</v>
      </c>
      <c r="AL142">
        <v>0</v>
      </c>
      <c r="AM142">
        <v>0</v>
      </c>
      <c r="AN142">
        <v>0</v>
      </c>
      <c r="AO142">
        <v>0</v>
      </c>
      <c r="AP142">
        <v>0</v>
      </c>
      <c r="AQ142">
        <v>0</v>
      </c>
      <c r="AR142" s="98">
        <v>0</v>
      </c>
      <c r="AS142">
        <v>0</v>
      </c>
      <c r="AT142" s="98">
        <v>2.511E-2</v>
      </c>
      <c r="AU142">
        <v>0.53568000000000005</v>
      </c>
      <c r="AV142">
        <v>0.50219999999999998</v>
      </c>
      <c r="AW142">
        <v>0</v>
      </c>
      <c r="AX142">
        <v>8.5373999999999999</v>
      </c>
      <c r="AY142">
        <v>0</v>
      </c>
      <c r="AZ142">
        <v>0</v>
      </c>
      <c r="BA142">
        <v>19.251000000000001</v>
      </c>
      <c r="BB142">
        <v>1.1718</v>
      </c>
      <c r="BC142" s="98">
        <v>0</v>
      </c>
      <c r="BD142">
        <v>1.6739999999999999</v>
      </c>
      <c r="BE142">
        <v>41.012999999999998</v>
      </c>
      <c r="BF142">
        <v>5.859</v>
      </c>
      <c r="BG142">
        <v>1.6739999999999999</v>
      </c>
      <c r="BH142" s="98">
        <v>0</v>
      </c>
      <c r="BI142" s="212">
        <v>0</v>
      </c>
      <c r="BJ142" s="98">
        <v>0</v>
      </c>
      <c r="BK142">
        <v>0</v>
      </c>
      <c r="BL142" s="209">
        <v>5.4352585385999998E-2</v>
      </c>
      <c r="BM142" s="227">
        <v>2.0301413237999999E-3</v>
      </c>
      <c r="BN142" s="227">
        <v>1.5125842151999999E-3</v>
      </c>
      <c r="BO142" s="227">
        <v>5.900459121E-4</v>
      </c>
      <c r="BP142" s="227">
        <v>6.6170002571999996E-3</v>
      </c>
      <c r="BQ142" s="227">
        <v>8.7048E-16</v>
      </c>
      <c r="BR142" s="227">
        <v>1.822562478E-4</v>
      </c>
      <c r="BS142" s="227">
        <v>3.9687073564499999E-2</v>
      </c>
      <c r="BT142" s="227">
        <v>4.2719220063899999E-2</v>
      </c>
    </row>
    <row r="143" spans="1:72" x14ac:dyDescent="0.35">
      <c r="A143">
        <v>134</v>
      </c>
      <c r="B143" t="s">
        <v>255</v>
      </c>
      <c r="C143" t="s">
        <v>255</v>
      </c>
      <c r="D143" t="s">
        <v>262</v>
      </c>
      <c r="E143" t="s">
        <v>1340</v>
      </c>
      <c r="F143">
        <v>35.154000000000003</v>
      </c>
      <c r="G143">
        <v>147.31200000000001</v>
      </c>
      <c r="H143">
        <v>0</v>
      </c>
      <c r="I143">
        <v>0</v>
      </c>
      <c r="J143">
        <v>2.5110000000000001</v>
      </c>
      <c r="K143">
        <v>0</v>
      </c>
      <c r="L143">
        <v>77.506200000000007</v>
      </c>
      <c r="M143">
        <v>3.5991</v>
      </c>
      <c r="N143">
        <v>8.3699999999999997E-2</v>
      </c>
      <c r="O143">
        <v>0</v>
      </c>
      <c r="P143">
        <v>0</v>
      </c>
      <c r="Q143">
        <v>0</v>
      </c>
      <c r="R143">
        <v>0</v>
      </c>
      <c r="S143">
        <v>0</v>
      </c>
      <c r="T143">
        <v>0</v>
      </c>
      <c r="U143">
        <v>0</v>
      </c>
      <c r="V143">
        <v>0</v>
      </c>
      <c r="W143">
        <v>0</v>
      </c>
      <c r="X143">
        <v>0</v>
      </c>
      <c r="Y143" s="98">
        <v>0</v>
      </c>
      <c r="Z143" s="98">
        <v>0</v>
      </c>
      <c r="AA143">
        <v>0</v>
      </c>
      <c r="AB143">
        <v>0</v>
      </c>
      <c r="AC143" s="98">
        <v>0</v>
      </c>
      <c r="AD143">
        <v>0</v>
      </c>
      <c r="AE143">
        <v>0</v>
      </c>
      <c r="AF143">
        <v>0</v>
      </c>
      <c r="AG143" s="98">
        <v>0</v>
      </c>
      <c r="AH143">
        <v>0</v>
      </c>
      <c r="AI143">
        <v>0</v>
      </c>
      <c r="AJ143">
        <v>0</v>
      </c>
      <c r="AK143" s="98">
        <v>0</v>
      </c>
      <c r="AL143">
        <v>0</v>
      </c>
      <c r="AM143">
        <v>0</v>
      </c>
      <c r="AN143">
        <v>0</v>
      </c>
      <c r="AO143">
        <v>0</v>
      </c>
      <c r="AP143">
        <v>0</v>
      </c>
      <c r="AQ143">
        <v>0</v>
      </c>
      <c r="AR143">
        <v>0</v>
      </c>
      <c r="AS143" s="98">
        <v>0</v>
      </c>
      <c r="AT143">
        <v>2.511E-2</v>
      </c>
      <c r="AU143">
        <v>0.53568000000000005</v>
      </c>
      <c r="AV143">
        <v>0.50219999999999998</v>
      </c>
      <c r="AW143">
        <v>0</v>
      </c>
      <c r="AX143">
        <v>8.5373999999999999</v>
      </c>
      <c r="AY143">
        <v>0</v>
      </c>
      <c r="AZ143">
        <v>0</v>
      </c>
      <c r="BA143">
        <v>19.251000000000001</v>
      </c>
      <c r="BB143">
        <v>1.1718</v>
      </c>
      <c r="BC143">
        <v>0</v>
      </c>
      <c r="BD143">
        <v>1.6739999999999999</v>
      </c>
      <c r="BE143">
        <v>41.012999999999998</v>
      </c>
      <c r="BF143">
        <v>5.859</v>
      </c>
      <c r="BG143">
        <v>1.6739999999999999</v>
      </c>
      <c r="BH143">
        <v>0</v>
      </c>
      <c r="BI143">
        <v>0</v>
      </c>
      <c r="BJ143">
        <v>0</v>
      </c>
      <c r="BK143">
        <v>0</v>
      </c>
      <c r="BL143" s="209">
        <v>5.4352585385999998E-2</v>
      </c>
      <c r="BM143" s="227">
        <v>2.0301413237999999E-3</v>
      </c>
      <c r="BN143" s="209">
        <v>1.5125842151999999E-3</v>
      </c>
      <c r="BO143" s="227">
        <v>5.900459121E-4</v>
      </c>
      <c r="BP143" s="227">
        <v>6.6170002571999996E-3</v>
      </c>
      <c r="BQ143" s="227">
        <v>8.7048E-16</v>
      </c>
      <c r="BR143" s="227">
        <v>1.822562478E-4</v>
      </c>
      <c r="BS143" s="227">
        <v>3.9687073564499999E-2</v>
      </c>
      <c r="BT143" s="227">
        <v>4.2719220063899999E-2</v>
      </c>
    </row>
    <row r="144" spans="1:72" x14ac:dyDescent="0.35">
      <c r="A144">
        <v>120</v>
      </c>
      <c r="B144" t="s">
        <v>230</v>
      </c>
      <c r="C144" t="s">
        <v>230</v>
      </c>
      <c r="D144" t="s">
        <v>233</v>
      </c>
      <c r="E144" t="s">
        <v>1337</v>
      </c>
      <c r="F144">
        <v>132.6</v>
      </c>
      <c r="G144">
        <v>555</v>
      </c>
      <c r="H144">
        <v>15</v>
      </c>
      <c r="I144">
        <v>0</v>
      </c>
      <c r="J144">
        <v>0</v>
      </c>
      <c r="K144">
        <v>0</v>
      </c>
      <c r="L144">
        <v>0</v>
      </c>
      <c r="M144">
        <v>0</v>
      </c>
      <c r="N144">
        <v>0</v>
      </c>
      <c r="O144">
        <v>0</v>
      </c>
      <c r="P144">
        <v>0</v>
      </c>
      <c r="Q144">
        <v>0</v>
      </c>
      <c r="R144">
        <v>0</v>
      </c>
      <c r="S144">
        <v>0</v>
      </c>
      <c r="T144">
        <v>0</v>
      </c>
      <c r="U144">
        <v>7.0650000000000004</v>
      </c>
      <c r="V144">
        <v>0</v>
      </c>
      <c r="W144">
        <v>1.4999999999999999E-2</v>
      </c>
      <c r="X144">
        <v>0.15</v>
      </c>
      <c r="Y144">
        <v>6.0750000000000002</v>
      </c>
      <c r="Z144" s="98">
        <v>0.72</v>
      </c>
      <c r="AA144">
        <v>0.06</v>
      </c>
      <c r="AB144">
        <v>5.7750000000000004</v>
      </c>
      <c r="AC144">
        <v>0.03</v>
      </c>
      <c r="AD144">
        <v>5.7149999999999999</v>
      </c>
      <c r="AE144">
        <v>1.5</v>
      </c>
      <c r="AF144">
        <v>1.47</v>
      </c>
      <c r="AG144">
        <v>4.4999999999999998E-2</v>
      </c>
      <c r="AH144">
        <v>0</v>
      </c>
      <c r="AI144">
        <v>0</v>
      </c>
      <c r="AJ144">
        <v>0</v>
      </c>
      <c r="AK144">
        <v>0</v>
      </c>
      <c r="AL144">
        <v>0</v>
      </c>
      <c r="AM144">
        <v>246.3</v>
      </c>
      <c r="AN144">
        <v>0</v>
      </c>
      <c r="AO144">
        <v>2314.5</v>
      </c>
      <c r="AP144">
        <v>0</v>
      </c>
      <c r="AQ144" s="98">
        <v>2.6850000000000001</v>
      </c>
      <c r="AR144">
        <v>2.415</v>
      </c>
      <c r="AS144" s="98">
        <v>0</v>
      </c>
      <c r="AT144">
        <v>0</v>
      </c>
      <c r="AU144">
        <v>0</v>
      </c>
      <c r="AV144">
        <v>0</v>
      </c>
      <c r="AW144">
        <v>0</v>
      </c>
      <c r="AX144">
        <v>0</v>
      </c>
      <c r="AY144">
        <v>0</v>
      </c>
      <c r="AZ144">
        <v>0</v>
      </c>
      <c r="BA144">
        <v>0</v>
      </c>
      <c r="BB144">
        <v>0</v>
      </c>
      <c r="BC144" s="212">
        <v>0</v>
      </c>
      <c r="BD144">
        <v>0</v>
      </c>
      <c r="BE144">
        <v>0</v>
      </c>
      <c r="BF144">
        <v>0</v>
      </c>
      <c r="BG144">
        <v>0</v>
      </c>
      <c r="BH144">
        <v>0</v>
      </c>
      <c r="BI144">
        <v>0</v>
      </c>
      <c r="BJ144" s="212">
        <v>0</v>
      </c>
      <c r="BK144">
        <v>0</v>
      </c>
      <c r="BL144" s="209">
        <v>0.13438804714499999</v>
      </c>
      <c r="BM144" s="227">
        <v>2.904360645E-3</v>
      </c>
      <c r="BN144" s="227">
        <v>1.392689205E-2</v>
      </c>
      <c r="BO144" s="227">
        <v>2.2619318550000001E-3</v>
      </c>
      <c r="BP144" s="227">
        <v>1.518246315E-3</v>
      </c>
      <c r="BQ144" s="227">
        <v>6.525E-14</v>
      </c>
      <c r="BR144" s="209">
        <v>4.8669349500000004E-3</v>
      </c>
      <c r="BS144" s="227">
        <v>6.3380546850000004E-3</v>
      </c>
      <c r="BT144" s="209">
        <v>4.2492497535E-2</v>
      </c>
    </row>
    <row r="145" spans="1:72" x14ac:dyDescent="0.35">
      <c r="A145">
        <v>134</v>
      </c>
      <c r="B145" t="s">
        <v>255</v>
      </c>
      <c r="C145" t="s">
        <v>255</v>
      </c>
      <c r="D145" t="s">
        <v>262</v>
      </c>
      <c r="E145" t="s">
        <v>1339</v>
      </c>
      <c r="F145">
        <v>35.154000000000003</v>
      </c>
      <c r="G145">
        <v>147.31200000000001</v>
      </c>
      <c r="H145">
        <v>0</v>
      </c>
      <c r="I145">
        <v>0</v>
      </c>
      <c r="J145">
        <v>2.5110000000000001</v>
      </c>
      <c r="K145">
        <v>0</v>
      </c>
      <c r="L145">
        <v>77.506200000000007</v>
      </c>
      <c r="M145">
        <v>3.5991</v>
      </c>
      <c r="N145">
        <v>8.3699999999999997E-2</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2.511E-2</v>
      </c>
      <c r="AU145">
        <v>0.53568000000000005</v>
      </c>
      <c r="AV145">
        <v>0.50219999999999998</v>
      </c>
      <c r="AW145">
        <v>0</v>
      </c>
      <c r="AX145">
        <v>8.5373999999999999</v>
      </c>
      <c r="AY145">
        <v>0</v>
      </c>
      <c r="AZ145">
        <v>0</v>
      </c>
      <c r="BA145">
        <v>19.251000000000001</v>
      </c>
      <c r="BB145">
        <v>1.1718</v>
      </c>
      <c r="BC145">
        <v>0</v>
      </c>
      <c r="BD145">
        <v>1.6739999999999999</v>
      </c>
      <c r="BE145">
        <v>41.012999999999998</v>
      </c>
      <c r="BF145">
        <v>5.859</v>
      </c>
      <c r="BG145">
        <v>1.6739999999999999</v>
      </c>
      <c r="BH145">
        <v>0</v>
      </c>
      <c r="BI145">
        <v>0</v>
      </c>
      <c r="BJ145">
        <v>0</v>
      </c>
      <c r="BK145">
        <v>0</v>
      </c>
      <c r="BL145" s="209">
        <v>5.4529463451798002E-2</v>
      </c>
      <c r="BM145" s="227">
        <v>2.0565415325159999E-3</v>
      </c>
      <c r="BN145" s="209">
        <v>1.5084725564880001E-3</v>
      </c>
      <c r="BO145" s="227">
        <v>5.900459121E-4</v>
      </c>
      <c r="BP145" s="227">
        <v>6.6170002571999996E-3</v>
      </c>
      <c r="BQ145" s="227">
        <v>1.1634300000000001E-15</v>
      </c>
      <c r="BR145" s="209">
        <v>3.9435705138600002E-4</v>
      </c>
      <c r="BS145" s="209">
        <v>3.9687073564499999E-2</v>
      </c>
      <c r="BT145" s="227">
        <v>4.1585511274343998E-2</v>
      </c>
    </row>
    <row r="146" spans="1:72" x14ac:dyDescent="0.35">
      <c r="A146">
        <v>124</v>
      </c>
      <c r="B146" t="s">
        <v>230</v>
      </c>
      <c r="C146" t="s">
        <v>230</v>
      </c>
      <c r="D146" t="s">
        <v>875</v>
      </c>
      <c r="E146" t="s">
        <v>1337</v>
      </c>
      <c r="F146">
        <v>53.04</v>
      </c>
      <c r="G146">
        <v>222</v>
      </c>
      <c r="H146">
        <v>6</v>
      </c>
      <c r="I146">
        <v>0</v>
      </c>
      <c r="J146">
        <v>0</v>
      </c>
      <c r="K146">
        <v>0</v>
      </c>
      <c r="L146">
        <v>0</v>
      </c>
      <c r="M146">
        <v>0</v>
      </c>
      <c r="N146">
        <v>0</v>
      </c>
      <c r="O146">
        <v>0</v>
      </c>
      <c r="P146">
        <v>0</v>
      </c>
      <c r="Q146">
        <v>0</v>
      </c>
      <c r="R146">
        <v>0</v>
      </c>
      <c r="S146">
        <v>0</v>
      </c>
      <c r="T146">
        <v>0</v>
      </c>
      <c r="U146">
        <v>0.42599999999999999</v>
      </c>
      <c r="V146">
        <v>0</v>
      </c>
      <c r="W146">
        <v>0</v>
      </c>
      <c r="X146">
        <v>6.0000000000000001E-3</v>
      </c>
      <c r="Y146">
        <v>0.25800000000000001</v>
      </c>
      <c r="Z146">
        <v>9.6000000000000002E-2</v>
      </c>
      <c r="AA146">
        <v>3.5999999999999997E-2</v>
      </c>
      <c r="AB146">
        <v>3.6779999999999999</v>
      </c>
      <c r="AC146" s="98">
        <v>1.2E-2</v>
      </c>
      <c r="AD146">
        <v>3.5579999999999998</v>
      </c>
      <c r="AE146">
        <v>1.6439999999999999</v>
      </c>
      <c r="AF146">
        <v>1.1279999999999999</v>
      </c>
      <c r="AG146">
        <v>0.51</v>
      </c>
      <c r="AH146">
        <v>0</v>
      </c>
      <c r="AI146">
        <v>0</v>
      </c>
      <c r="AJ146">
        <v>0</v>
      </c>
      <c r="AK146">
        <v>0</v>
      </c>
      <c r="AL146">
        <v>0</v>
      </c>
      <c r="AM146">
        <v>0</v>
      </c>
      <c r="AN146">
        <v>0</v>
      </c>
      <c r="AO146">
        <v>0</v>
      </c>
      <c r="AP146">
        <v>0</v>
      </c>
      <c r="AQ146">
        <v>1.5660000000000001</v>
      </c>
      <c r="AR146">
        <v>7.68</v>
      </c>
      <c r="AS146" s="98">
        <v>0</v>
      </c>
      <c r="AT146" s="98">
        <v>0</v>
      </c>
      <c r="AU146">
        <v>0</v>
      </c>
      <c r="AV146">
        <v>0</v>
      </c>
      <c r="AW146">
        <v>0</v>
      </c>
      <c r="AX146">
        <v>0</v>
      </c>
      <c r="AY146">
        <v>0</v>
      </c>
      <c r="AZ146">
        <v>0</v>
      </c>
      <c r="BA146">
        <v>0</v>
      </c>
      <c r="BB146">
        <v>0</v>
      </c>
      <c r="BC146" s="98">
        <v>0</v>
      </c>
      <c r="BD146">
        <v>0</v>
      </c>
      <c r="BE146">
        <v>0</v>
      </c>
      <c r="BF146">
        <v>0</v>
      </c>
      <c r="BG146">
        <v>0</v>
      </c>
      <c r="BH146">
        <v>0</v>
      </c>
      <c r="BI146">
        <v>0</v>
      </c>
      <c r="BJ146" s="98">
        <v>0</v>
      </c>
      <c r="BK146">
        <v>0</v>
      </c>
      <c r="BL146" s="209">
        <v>1.3709945523360001E-2</v>
      </c>
      <c r="BM146" s="227">
        <v>3.76163704392E-3</v>
      </c>
      <c r="BN146" s="227">
        <v>1.6418524800000001E-3</v>
      </c>
      <c r="BO146" s="227">
        <v>3.8319786600000001E-4</v>
      </c>
      <c r="BP146" s="227">
        <v>6.07298526E-4</v>
      </c>
      <c r="BQ146" s="227">
        <v>3.6763199999999998E-15</v>
      </c>
      <c r="BR146" s="227">
        <v>5.9981578080000003E-4</v>
      </c>
      <c r="BS146" s="227">
        <v>2.5352218739999998E-3</v>
      </c>
      <c r="BT146" s="209">
        <v>4.1242260191280002E-2</v>
      </c>
    </row>
    <row r="147" spans="1:72" x14ac:dyDescent="0.35">
      <c r="A147">
        <v>92</v>
      </c>
      <c r="B147" t="s">
        <v>171</v>
      </c>
      <c r="C147" t="s">
        <v>171</v>
      </c>
      <c r="D147" t="s">
        <v>187</v>
      </c>
      <c r="E147" t="s">
        <v>1341</v>
      </c>
      <c r="F147">
        <v>3.2160000000000002</v>
      </c>
      <c r="G147">
        <v>13.44</v>
      </c>
      <c r="H147">
        <v>0.14879999999999999</v>
      </c>
      <c r="I147">
        <v>0.46800000000000003</v>
      </c>
      <c r="J147">
        <v>0</v>
      </c>
      <c r="K147">
        <v>0</v>
      </c>
      <c r="L147">
        <v>1.7112000000000001</v>
      </c>
      <c r="M147">
        <v>0</v>
      </c>
      <c r="N147" s="98">
        <v>2.64E-2</v>
      </c>
      <c r="O147">
        <v>0</v>
      </c>
      <c r="P147">
        <v>0</v>
      </c>
      <c r="Q147">
        <v>0</v>
      </c>
      <c r="R147">
        <v>0</v>
      </c>
      <c r="S147">
        <v>0</v>
      </c>
      <c r="T147">
        <v>0</v>
      </c>
      <c r="U147" s="217">
        <v>2.8799999999999999E-2</v>
      </c>
      <c r="V147" s="217">
        <v>0</v>
      </c>
      <c r="W147" s="217">
        <v>0</v>
      </c>
      <c r="X147" s="217">
        <v>4.7999999999999996E-3</v>
      </c>
      <c r="Y147" s="217">
        <v>1.9199999999999998E-2</v>
      </c>
      <c r="Z147">
        <v>4.7999999999999996E-3</v>
      </c>
      <c r="AA147">
        <v>0</v>
      </c>
      <c r="AB147" s="217">
        <v>5.5199999999999999E-2</v>
      </c>
      <c r="AC147" s="98">
        <v>7.1999999999999998E-3</v>
      </c>
      <c r="AD147" s="217">
        <v>3.8399999999999997E-2</v>
      </c>
      <c r="AE147" s="217">
        <v>4.8000000000000001E-2</v>
      </c>
      <c r="AF147" s="217">
        <v>1.44E-2</v>
      </c>
      <c r="AG147" s="217">
        <v>4.7999999999999996E-3</v>
      </c>
      <c r="AH147">
        <v>2.3999999999999998E-3</v>
      </c>
      <c r="AI147">
        <v>7.1999999999999998E-3</v>
      </c>
      <c r="AJ147">
        <v>2.3999999999999998E-3</v>
      </c>
      <c r="AK147">
        <v>1.2E-2</v>
      </c>
      <c r="AL147">
        <v>1.6679999999999999</v>
      </c>
      <c r="AM147">
        <v>0.5736</v>
      </c>
      <c r="AN147">
        <v>0.5736</v>
      </c>
      <c r="AO147">
        <v>0</v>
      </c>
      <c r="AP147">
        <v>0.11376</v>
      </c>
      <c r="AQ147" s="217">
        <v>3.8399999999999997E-2</v>
      </c>
      <c r="AR147">
        <v>4.5600000000000002E-2</v>
      </c>
      <c r="AS147" s="217">
        <v>9.1199999999999996E-3</v>
      </c>
      <c r="AT147" s="217">
        <v>3.3600000000000001E-3</v>
      </c>
      <c r="AU147" s="217">
        <v>0.1188</v>
      </c>
      <c r="AV147" s="98">
        <v>0.20399999999999999</v>
      </c>
      <c r="AW147" s="217">
        <v>8.8800000000000007E-3</v>
      </c>
      <c r="AX147">
        <v>0.22800000000000001</v>
      </c>
      <c r="AY147">
        <v>7.3440000000000005E-2</v>
      </c>
      <c r="AZ147">
        <v>0</v>
      </c>
      <c r="BA147">
        <v>5.5919999999999996</v>
      </c>
      <c r="BB147">
        <v>0.45600000000000002</v>
      </c>
      <c r="BC147" s="98">
        <v>7.1999999999999998E-3</v>
      </c>
      <c r="BD147">
        <v>0.76800000000000002</v>
      </c>
      <c r="BE147">
        <v>8.8320000000000007</v>
      </c>
      <c r="BF147">
        <v>0.72</v>
      </c>
      <c r="BG147">
        <v>1.512</v>
      </c>
      <c r="BH147" s="217">
        <v>4.7999999999999996E-3</v>
      </c>
      <c r="BI147" s="217">
        <v>0.38159999999999999</v>
      </c>
      <c r="BJ147" s="217">
        <v>1.2E-2</v>
      </c>
      <c r="BK147">
        <v>1.44</v>
      </c>
      <c r="BL147" s="209">
        <v>3.0878720160000001E-2</v>
      </c>
      <c r="BM147" s="227">
        <v>0</v>
      </c>
      <c r="BN147" s="227">
        <v>2.9979965976E-2</v>
      </c>
      <c r="BO147" s="227">
        <v>0</v>
      </c>
      <c r="BP147" s="227">
        <v>0</v>
      </c>
      <c r="BQ147" s="227">
        <v>0</v>
      </c>
      <c r="BR147" s="227">
        <v>6.4428615840000003E-4</v>
      </c>
      <c r="BS147" s="227">
        <v>2.5446802320000002E-4</v>
      </c>
      <c r="BT147" s="227">
        <v>0</v>
      </c>
    </row>
    <row r="148" spans="1:72" x14ac:dyDescent="0.35">
      <c r="A148">
        <v>63</v>
      </c>
      <c r="B148" t="s">
        <v>610</v>
      </c>
      <c r="C148" t="s">
        <v>610</v>
      </c>
      <c r="D148" t="s">
        <v>622</v>
      </c>
      <c r="E148" t="s">
        <v>1341</v>
      </c>
      <c r="F148">
        <v>13.68</v>
      </c>
      <c r="G148">
        <v>57.228000000000002</v>
      </c>
      <c r="H148">
        <v>0.68400000000000005</v>
      </c>
      <c r="I148">
        <v>0.79800000000000004</v>
      </c>
      <c r="J148">
        <v>1.0716000000000001</v>
      </c>
      <c r="K148">
        <v>0</v>
      </c>
      <c r="L148">
        <v>20.064</v>
      </c>
      <c r="M148">
        <v>0</v>
      </c>
      <c r="N148">
        <v>0.18240000000000001</v>
      </c>
      <c r="O148">
        <v>1.0944</v>
      </c>
      <c r="P148">
        <v>0</v>
      </c>
      <c r="Q148">
        <v>1.0944</v>
      </c>
      <c r="R148">
        <v>0</v>
      </c>
      <c r="S148">
        <v>0</v>
      </c>
      <c r="T148">
        <v>0</v>
      </c>
      <c r="U148" s="217">
        <v>0.43319999999999997</v>
      </c>
      <c r="V148">
        <v>4.5600000000000002E-2</v>
      </c>
      <c r="W148">
        <v>2.2800000000000001E-2</v>
      </c>
      <c r="X148">
        <v>6.8400000000000002E-2</v>
      </c>
      <c r="Y148">
        <v>0.20519999999999999</v>
      </c>
      <c r="Z148">
        <v>6.8400000000000002E-2</v>
      </c>
      <c r="AA148">
        <v>0</v>
      </c>
      <c r="AB148" s="217">
        <v>0.18240000000000001</v>
      </c>
      <c r="AC148">
        <v>2.2800000000000001E-2</v>
      </c>
      <c r="AD148" s="217">
        <v>0.1368</v>
      </c>
      <c r="AE148">
        <v>2.2800000000000001E-2</v>
      </c>
      <c r="AF148">
        <v>0</v>
      </c>
      <c r="AG148">
        <v>0</v>
      </c>
      <c r="AH148">
        <v>0</v>
      </c>
      <c r="AI148">
        <v>0</v>
      </c>
      <c r="AJ148">
        <v>0</v>
      </c>
      <c r="AK148">
        <v>0</v>
      </c>
      <c r="AL148">
        <v>2.3483999999999998</v>
      </c>
      <c r="AM148">
        <v>6.3155999999999999</v>
      </c>
      <c r="AN148">
        <v>5.8823999999999996</v>
      </c>
      <c r="AO148">
        <v>5.016</v>
      </c>
      <c r="AP148">
        <v>0.22800000000000001</v>
      </c>
      <c r="AQ148">
        <v>2.2800000000000001E-2</v>
      </c>
      <c r="AR148">
        <v>0.20519999999999999</v>
      </c>
      <c r="AS148">
        <v>1.14E-2</v>
      </c>
      <c r="AT148">
        <v>3.1919999999999997E-2</v>
      </c>
      <c r="AU148">
        <v>1.5959999999999998E-2</v>
      </c>
      <c r="AV148">
        <v>0.20519999999999999</v>
      </c>
      <c r="AW148">
        <v>9.1199999999999996E-3</v>
      </c>
      <c r="AX148">
        <v>3.2604000000000002</v>
      </c>
      <c r="AY148">
        <v>0.13224</v>
      </c>
      <c r="AZ148">
        <v>0.1368</v>
      </c>
      <c r="BA148">
        <v>23.256</v>
      </c>
      <c r="BB148">
        <v>2.6903999999999999</v>
      </c>
      <c r="BC148">
        <v>0</v>
      </c>
      <c r="BD148">
        <v>27.36</v>
      </c>
      <c r="BE148">
        <v>36.707999999999998</v>
      </c>
      <c r="BF148">
        <v>2.508</v>
      </c>
      <c r="BG148">
        <v>8.8919999999999995</v>
      </c>
      <c r="BH148">
        <v>2.2800000000000001E-2</v>
      </c>
      <c r="BI148">
        <v>0.36480000000000001</v>
      </c>
      <c r="BJ148">
        <v>9.1200000000000003E-2</v>
      </c>
      <c r="BK148">
        <v>0</v>
      </c>
      <c r="BL148" s="209">
        <v>2.7521696460000002E-2</v>
      </c>
      <c r="BM148" s="227">
        <v>1.38126121416E-3</v>
      </c>
      <c r="BN148" s="209">
        <v>5.0811478308000002E-3</v>
      </c>
      <c r="BO148" s="227">
        <v>7.3364149151999999E-4</v>
      </c>
      <c r="BP148" s="227">
        <v>0</v>
      </c>
      <c r="BQ148" s="227">
        <v>3.71184E-15</v>
      </c>
      <c r="BR148" s="209">
        <v>7.6293550151999997E-4</v>
      </c>
      <c r="BS148" s="227">
        <v>2.0476275983999999E-3</v>
      </c>
      <c r="BT148" s="209">
        <v>4.3248904643280003E-2</v>
      </c>
    </row>
    <row r="149" spans="1:72" x14ac:dyDescent="0.35">
      <c r="A149">
        <v>149</v>
      </c>
      <c r="B149" t="s">
        <v>803</v>
      </c>
      <c r="C149" t="s">
        <v>285</v>
      </c>
      <c r="D149" t="s">
        <v>286</v>
      </c>
      <c r="E149" t="s">
        <v>1341</v>
      </c>
      <c r="F149">
        <v>4.2119999999999997</v>
      </c>
      <c r="G149">
        <v>17.706</v>
      </c>
      <c r="H149">
        <v>4.6800000000000001E-2</v>
      </c>
      <c r="I149">
        <v>0.93600000000000005</v>
      </c>
      <c r="J149">
        <v>0</v>
      </c>
      <c r="K149">
        <v>0</v>
      </c>
      <c r="L149">
        <v>2.8938000000000001</v>
      </c>
      <c r="M149">
        <v>0</v>
      </c>
      <c r="N149">
        <v>3.9E-2</v>
      </c>
      <c r="O149">
        <v>0</v>
      </c>
      <c r="P149">
        <v>0</v>
      </c>
      <c r="Q149">
        <v>0</v>
      </c>
      <c r="R149">
        <v>0</v>
      </c>
      <c r="S149">
        <v>0</v>
      </c>
      <c r="T149">
        <v>0</v>
      </c>
      <c r="U149">
        <v>1.95E-2</v>
      </c>
      <c r="V149">
        <v>0</v>
      </c>
      <c r="W149">
        <v>0</v>
      </c>
      <c r="X149">
        <v>0</v>
      </c>
      <c r="Y149" s="212">
        <v>7.7999999999999996E-3</v>
      </c>
      <c r="Z149" s="212">
        <v>7.7999999999999996E-3</v>
      </c>
      <c r="AA149">
        <v>0</v>
      </c>
      <c r="AB149">
        <v>1.17E-2</v>
      </c>
      <c r="AC149">
        <v>0</v>
      </c>
      <c r="AD149">
        <v>1.17E-2</v>
      </c>
      <c r="AE149">
        <v>7.7999999999999996E-3</v>
      </c>
      <c r="AF149">
        <v>7.7999999999999996E-3</v>
      </c>
      <c r="AG149">
        <v>0</v>
      </c>
      <c r="AH149">
        <v>0</v>
      </c>
      <c r="AI149">
        <v>0</v>
      </c>
      <c r="AJ149">
        <v>0</v>
      </c>
      <c r="AK149">
        <v>0</v>
      </c>
      <c r="AL149">
        <v>2.613</v>
      </c>
      <c r="AM149">
        <v>0.12089999999999999</v>
      </c>
      <c r="AN149">
        <v>0.12089999999999999</v>
      </c>
      <c r="AO149">
        <v>0</v>
      </c>
      <c r="AP149">
        <v>0</v>
      </c>
      <c r="AQ149" s="212">
        <v>4.2900000000000001E-2</v>
      </c>
      <c r="AR149" s="212">
        <v>0.12089999999999999</v>
      </c>
      <c r="AS149" s="217">
        <v>1.0919999999999999E-2</v>
      </c>
      <c r="AT149">
        <v>1.9109999999999999E-2</v>
      </c>
      <c r="AU149">
        <v>0.24492</v>
      </c>
      <c r="AV149">
        <v>0.4173</v>
      </c>
      <c r="AW149">
        <v>1.8720000000000001E-2</v>
      </c>
      <c r="AX149">
        <v>6.6299999999999998E-2</v>
      </c>
      <c r="AY149">
        <v>8.3460000000000006E-2</v>
      </c>
      <c r="AZ149">
        <v>0</v>
      </c>
      <c r="BA149">
        <v>8.7750000000000004</v>
      </c>
      <c r="BB149">
        <v>7.8E-2</v>
      </c>
      <c r="BC149">
        <v>9.7500000000000003E-2</v>
      </c>
      <c r="BD149">
        <v>0.23400000000000001</v>
      </c>
      <c r="BE149">
        <v>13.845000000000001</v>
      </c>
      <c r="BF149">
        <v>1.0529999999999999</v>
      </c>
      <c r="BG149">
        <v>2.6909999999999998</v>
      </c>
      <c r="BH149">
        <v>7.7999999999999996E-3</v>
      </c>
      <c r="BI149">
        <v>0.34710000000000002</v>
      </c>
      <c r="BJ149">
        <v>0.10920000000000001</v>
      </c>
      <c r="BK149">
        <v>0.93600000000000005</v>
      </c>
      <c r="BL149" s="209">
        <v>7.7520049440599995E-4</v>
      </c>
      <c r="BM149" s="227">
        <v>0</v>
      </c>
      <c r="BN149" s="227">
        <v>0</v>
      </c>
      <c r="BO149" s="209">
        <v>0</v>
      </c>
      <c r="BP149" s="227">
        <v>0</v>
      </c>
      <c r="BQ149" s="227">
        <v>0</v>
      </c>
      <c r="BR149" s="227">
        <v>1.23313361106E-4</v>
      </c>
      <c r="BS149" s="227">
        <v>6.5188713330000003E-4</v>
      </c>
      <c r="BT149" s="227">
        <v>0</v>
      </c>
    </row>
    <row r="150" spans="1:72" x14ac:dyDescent="0.35">
      <c r="A150">
        <v>44</v>
      </c>
      <c r="B150" t="s">
        <v>513</v>
      </c>
      <c r="C150" t="s">
        <v>513</v>
      </c>
      <c r="D150" t="s">
        <v>112</v>
      </c>
      <c r="E150" t="s">
        <v>1340</v>
      </c>
      <c r="F150">
        <v>5.3</v>
      </c>
      <c r="G150">
        <v>22.1</v>
      </c>
      <c r="H150">
        <v>0.08</v>
      </c>
      <c r="I150">
        <v>7.0000000000000007E-2</v>
      </c>
      <c r="J150">
        <v>0.91</v>
      </c>
      <c r="K150">
        <v>0.31</v>
      </c>
      <c r="L150">
        <v>8.6</v>
      </c>
      <c r="M150">
        <v>0</v>
      </c>
      <c r="N150">
        <v>0.03</v>
      </c>
      <c r="O150">
        <v>0.64</v>
      </c>
      <c r="P150">
        <v>0.59</v>
      </c>
      <c r="Q150">
        <v>0.05</v>
      </c>
      <c r="R150">
        <v>0</v>
      </c>
      <c r="S150">
        <v>0</v>
      </c>
      <c r="T150">
        <v>0</v>
      </c>
      <c r="U150">
        <v>0</v>
      </c>
      <c r="V150">
        <v>0</v>
      </c>
      <c r="W150">
        <v>0</v>
      </c>
      <c r="X150">
        <v>0</v>
      </c>
      <c r="Y150">
        <v>0</v>
      </c>
      <c r="Z150" s="98">
        <v>0</v>
      </c>
      <c r="AA150">
        <v>0</v>
      </c>
      <c r="AB150">
        <v>0.01</v>
      </c>
      <c r="AC150">
        <v>0</v>
      </c>
      <c r="AD150">
        <v>0.01</v>
      </c>
      <c r="AE150">
        <v>0.05</v>
      </c>
      <c r="AF150">
        <v>0.02</v>
      </c>
      <c r="AG150" s="98">
        <v>0.03</v>
      </c>
      <c r="AH150">
        <v>0</v>
      </c>
      <c r="AI150">
        <v>0</v>
      </c>
      <c r="AJ150">
        <v>0</v>
      </c>
      <c r="AK150">
        <v>0</v>
      </c>
      <c r="AL150">
        <v>0</v>
      </c>
      <c r="AM150">
        <v>0.85</v>
      </c>
      <c r="AN150">
        <v>0</v>
      </c>
      <c r="AO150">
        <v>9.6</v>
      </c>
      <c r="AP150">
        <v>0</v>
      </c>
      <c r="AQ150" s="212">
        <v>0.01</v>
      </c>
      <c r="AR150">
        <v>1.5</v>
      </c>
      <c r="AS150" s="212">
        <v>4.0000000000000001E-3</v>
      </c>
      <c r="AT150" s="98">
        <v>7.0000000000000001E-3</v>
      </c>
      <c r="AU150">
        <v>0.03</v>
      </c>
      <c r="AV150">
        <v>4.2000000000000003E-2</v>
      </c>
      <c r="AW150">
        <v>6.0000000000000001E-3</v>
      </c>
      <c r="AX150">
        <v>1.02</v>
      </c>
      <c r="AY150">
        <v>0</v>
      </c>
      <c r="AZ150">
        <v>0.81</v>
      </c>
      <c r="BA150">
        <v>2</v>
      </c>
      <c r="BB150">
        <v>0.2</v>
      </c>
      <c r="BC150">
        <v>0.06</v>
      </c>
      <c r="BD150">
        <v>2.2999999999999998</v>
      </c>
      <c r="BE150">
        <v>8.6</v>
      </c>
      <c r="BF150">
        <v>0.9</v>
      </c>
      <c r="BG150">
        <v>0.3</v>
      </c>
      <c r="BH150" s="98">
        <v>0</v>
      </c>
      <c r="BI150">
        <v>0</v>
      </c>
      <c r="BJ150">
        <v>0.02</v>
      </c>
      <c r="BK150">
        <v>0.2</v>
      </c>
      <c r="BL150" s="209">
        <v>1.281600026E-2</v>
      </c>
      <c r="BM150" s="227">
        <v>2.7217351300000002E-3</v>
      </c>
      <c r="BN150" s="227">
        <v>3.5400702899999999E-3</v>
      </c>
      <c r="BO150" s="227">
        <v>4.4443412000000002E-4</v>
      </c>
      <c r="BP150" s="227">
        <v>0</v>
      </c>
      <c r="BQ150" s="227">
        <v>5.9999999999999997E-15</v>
      </c>
      <c r="BR150" s="227">
        <v>2.9824380399999999E-3</v>
      </c>
      <c r="BS150" s="227">
        <v>9.8697543999999994E-4</v>
      </c>
      <c r="BT150" s="227">
        <v>4.0397712760000003E-2</v>
      </c>
    </row>
    <row r="151" spans="1:72" x14ac:dyDescent="0.35">
      <c r="A151">
        <v>139</v>
      </c>
      <c r="B151" t="s">
        <v>266</v>
      </c>
      <c r="C151" t="s">
        <v>266</v>
      </c>
      <c r="D151" t="s">
        <v>269</v>
      </c>
      <c r="E151" t="s">
        <v>1338</v>
      </c>
      <c r="F151">
        <v>11.592000000000001</v>
      </c>
      <c r="G151">
        <v>48.478499999999997</v>
      </c>
      <c r="H151">
        <v>0.4536</v>
      </c>
      <c r="I151">
        <v>0.66779999999999995</v>
      </c>
      <c r="J151">
        <v>0.78120000000000001</v>
      </c>
      <c r="K151">
        <v>0.87885000000000002</v>
      </c>
      <c r="L151">
        <v>0.12914999999999999</v>
      </c>
      <c r="M151">
        <v>0</v>
      </c>
      <c r="N151">
        <v>0.2394</v>
      </c>
      <c r="O151">
        <v>1.89E-2</v>
      </c>
      <c r="P151">
        <v>6.3E-3</v>
      </c>
      <c r="Q151">
        <v>9.4500000000000001E-3</v>
      </c>
      <c r="R151">
        <v>0</v>
      </c>
      <c r="S151">
        <v>0</v>
      </c>
      <c r="T151">
        <v>0</v>
      </c>
      <c r="U151">
        <v>0.22994999999999999</v>
      </c>
      <c r="V151">
        <v>0</v>
      </c>
      <c r="W151">
        <v>0</v>
      </c>
      <c r="X151">
        <v>0</v>
      </c>
      <c r="Y151" s="98">
        <v>0.1071</v>
      </c>
      <c r="Z151" s="98">
        <v>0.1197</v>
      </c>
      <c r="AA151">
        <v>3.15E-3</v>
      </c>
      <c r="AB151">
        <v>0.1197</v>
      </c>
      <c r="AC151" s="98">
        <v>0</v>
      </c>
      <c r="AD151">
        <v>0.11655</v>
      </c>
      <c r="AE151">
        <v>1.26E-2</v>
      </c>
      <c r="AF151">
        <v>1.26E-2</v>
      </c>
      <c r="AG151" s="98">
        <v>0</v>
      </c>
      <c r="AH151">
        <v>0</v>
      </c>
      <c r="AI151">
        <v>0</v>
      </c>
      <c r="AJ151">
        <v>0</v>
      </c>
      <c r="AK151" s="98">
        <v>0</v>
      </c>
      <c r="AL151">
        <v>0</v>
      </c>
      <c r="AM151">
        <v>3.78E-2</v>
      </c>
      <c r="AN151">
        <v>0</v>
      </c>
      <c r="AO151">
        <v>0.40949999999999998</v>
      </c>
      <c r="AP151">
        <v>1.008E-2</v>
      </c>
      <c r="AQ151" s="212">
        <v>1.26E-2</v>
      </c>
      <c r="AR151">
        <v>2.205E-2</v>
      </c>
      <c r="AS151" s="98">
        <v>3.4650000000000002E-3</v>
      </c>
      <c r="AT151">
        <v>6.6150000000000002E-3</v>
      </c>
      <c r="AU151">
        <v>0.21734999999999999</v>
      </c>
      <c r="AV151">
        <v>0.3276</v>
      </c>
      <c r="AW151">
        <v>6.3000000000000003E-4</v>
      </c>
      <c r="AX151">
        <v>0.252</v>
      </c>
      <c r="AY151">
        <v>0</v>
      </c>
      <c r="AZ151">
        <v>3.15E-2</v>
      </c>
      <c r="BA151">
        <v>26.46</v>
      </c>
      <c r="BB151">
        <v>0.12914999999999999</v>
      </c>
      <c r="BC151">
        <v>0.504</v>
      </c>
      <c r="BD151">
        <v>4.7249999999999996</v>
      </c>
      <c r="BE151">
        <v>80.325000000000003</v>
      </c>
      <c r="BF151">
        <v>16.065000000000001</v>
      </c>
      <c r="BG151">
        <v>8.19</v>
      </c>
      <c r="BH151">
        <v>1.89E-2</v>
      </c>
      <c r="BI151">
        <v>0.38745000000000002</v>
      </c>
      <c r="BJ151">
        <v>0.25829999999999997</v>
      </c>
      <c r="BK151">
        <v>0</v>
      </c>
      <c r="BL151" s="209">
        <v>4.0091546375999997E-3</v>
      </c>
      <c r="BM151" s="227">
        <v>4.336063641E-4</v>
      </c>
      <c r="BN151" s="209">
        <v>0</v>
      </c>
      <c r="BO151" s="227">
        <v>6.0822222299999997E-5</v>
      </c>
      <c r="BP151" s="227">
        <v>1.1763665770500001E-3</v>
      </c>
      <c r="BQ151" s="227">
        <v>1.81755E-14</v>
      </c>
      <c r="BR151" s="209">
        <v>7.7622687449999995E-4</v>
      </c>
      <c r="BS151" s="227">
        <v>2.7163865294999999E-4</v>
      </c>
      <c r="BT151" s="209">
        <v>3.9496576140000003E-2</v>
      </c>
    </row>
    <row r="152" spans="1:72" x14ac:dyDescent="0.35">
      <c r="A152">
        <v>139</v>
      </c>
      <c r="B152" t="s">
        <v>266</v>
      </c>
      <c r="C152" t="s">
        <v>266</v>
      </c>
      <c r="D152" t="s">
        <v>269</v>
      </c>
      <c r="E152" t="s">
        <v>1339</v>
      </c>
      <c r="F152">
        <v>11.592000000000001</v>
      </c>
      <c r="G152">
        <v>48.478499999999997</v>
      </c>
      <c r="H152">
        <v>0.4536</v>
      </c>
      <c r="I152">
        <v>0.66779999999999995</v>
      </c>
      <c r="J152">
        <v>0.78120000000000001</v>
      </c>
      <c r="K152">
        <v>0.87885000000000002</v>
      </c>
      <c r="L152">
        <v>0.12914999999999999</v>
      </c>
      <c r="M152">
        <v>0</v>
      </c>
      <c r="N152">
        <v>0.2394</v>
      </c>
      <c r="O152">
        <v>1.89E-2</v>
      </c>
      <c r="P152" s="212">
        <v>6.3E-3</v>
      </c>
      <c r="Q152">
        <v>9.4500000000000001E-3</v>
      </c>
      <c r="R152">
        <v>0</v>
      </c>
      <c r="S152">
        <v>0</v>
      </c>
      <c r="T152">
        <v>0</v>
      </c>
      <c r="U152">
        <v>0.22994999999999999</v>
      </c>
      <c r="V152" s="212">
        <v>0</v>
      </c>
      <c r="W152">
        <v>0</v>
      </c>
      <c r="X152" s="98">
        <v>0</v>
      </c>
      <c r="Y152" s="212">
        <v>0.1071</v>
      </c>
      <c r="Z152" s="212">
        <v>0.1197</v>
      </c>
      <c r="AA152">
        <v>3.15E-3</v>
      </c>
      <c r="AB152" s="212">
        <v>0.1197</v>
      </c>
      <c r="AC152">
        <v>0</v>
      </c>
      <c r="AD152" s="98">
        <v>0.11655</v>
      </c>
      <c r="AE152" s="212">
        <v>1.26E-2</v>
      </c>
      <c r="AF152" s="212">
        <v>1.26E-2</v>
      </c>
      <c r="AG152">
        <v>0</v>
      </c>
      <c r="AH152">
        <v>0</v>
      </c>
      <c r="AI152">
        <v>0</v>
      </c>
      <c r="AJ152">
        <v>0</v>
      </c>
      <c r="AK152">
        <v>0</v>
      </c>
      <c r="AL152">
        <v>0</v>
      </c>
      <c r="AM152">
        <v>3.78E-2</v>
      </c>
      <c r="AN152">
        <v>0</v>
      </c>
      <c r="AO152">
        <v>0.40949999999999998</v>
      </c>
      <c r="AP152">
        <v>1.008E-2</v>
      </c>
      <c r="AQ152" s="212">
        <v>1.26E-2</v>
      </c>
      <c r="AR152" s="212">
        <v>2.205E-2</v>
      </c>
      <c r="AS152" s="212">
        <v>3.4650000000000002E-3</v>
      </c>
      <c r="AT152">
        <v>6.6150000000000002E-3</v>
      </c>
      <c r="AU152">
        <v>0.21734999999999999</v>
      </c>
      <c r="AV152">
        <v>0.3276</v>
      </c>
      <c r="AW152">
        <v>6.3000000000000003E-4</v>
      </c>
      <c r="AX152">
        <v>0.252</v>
      </c>
      <c r="AY152">
        <v>0</v>
      </c>
      <c r="AZ152">
        <v>3.15E-2</v>
      </c>
      <c r="BA152">
        <v>26.46</v>
      </c>
      <c r="BB152">
        <v>0.12914999999999999</v>
      </c>
      <c r="BC152" s="212">
        <v>0.504</v>
      </c>
      <c r="BD152">
        <v>4.7249999999999996</v>
      </c>
      <c r="BE152">
        <v>80.325000000000003</v>
      </c>
      <c r="BF152">
        <v>16.065000000000001</v>
      </c>
      <c r="BG152">
        <v>8.19</v>
      </c>
      <c r="BH152">
        <v>1.89E-2</v>
      </c>
      <c r="BI152">
        <v>0.38745000000000002</v>
      </c>
      <c r="BJ152" s="212">
        <v>0.25829999999999997</v>
      </c>
      <c r="BK152">
        <v>0</v>
      </c>
      <c r="BL152" s="209">
        <v>4.0091546375999997E-3</v>
      </c>
      <c r="BM152" s="227">
        <v>4.336063641E-4</v>
      </c>
      <c r="BN152" s="209">
        <v>0</v>
      </c>
      <c r="BO152" s="227">
        <v>6.0822222299999997E-5</v>
      </c>
      <c r="BP152" s="227">
        <v>1.1763665770500001E-3</v>
      </c>
      <c r="BQ152" s="227">
        <v>1.81755E-14</v>
      </c>
      <c r="BR152" s="227">
        <v>7.7622687449999995E-4</v>
      </c>
      <c r="BS152" s="227">
        <v>2.7163865294999999E-4</v>
      </c>
      <c r="BT152" s="209">
        <v>3.9496576140000003E-2</v>
      </c>
    </row>
    <row r="153" spans="1:72" x14ac:dyDescent="0.35">
      <c r="A153">
        <v>139</v>
      </c>
      <c r="B153" t="s">
        <v>266</v>
      </c>
      <c r="C153" t="s">
        <v>266</v>
      </c>
      <c r="D153" t="s">
        <v>269</v>
      </c>
      <c r="E153" t="s">
        <v>1340</v>
      </c>
      <c r="F153">
        <v>11.592000000000001</v>
      </c>
      <c r="G153">
        <v>48.478499999999997</v>
      </c>
      <c r="H153">
        <v>0.4536</v>
      </c>
      <c r="I153">
        <v>0.66779999999999995</v>
      </c>
      <c r="J153">
        <v>0.78120000000000001</v>
      </c>
      <c r="K153">
        <v>0.87885000000000002</v>
      </c>
      <c r="L153">
        <v>0.12914999999999999</v>
      </c>
      <c r="M153">
        <v>0</v>
      </c>
      <c r="N153">
        <v>0.2394</v>
      </c>
      <c r="O153">
        <v>1.89E-2</v>
      </c>
      <c r="P153" s="98">
        <v>6.3E-3</v>
      </c>
      <c r="Q153">
        <v>9.4500000000000001E-3</v>
      </c>
      <c r="R153">
        <v>0</v>
      </c>
      <c r="S153">
        <v>0</v>
      </c>
      <c r="T153">
        <v>0</v>
      </c>
      <c r="U153">
        <v>0.22994999999999999</v>
      </c>
      <c r="V153">
        <v>0</v>
      </c>
      <c r="W153">
        <v>0</v>
      </c>
      <c r="X153">
        <v>0</v>
      </c>
      <c r="Y153">
        <v>0.1071</v>
      </c>
      <c r="Z153">
        <v>0.1197</v>
      </c>
      <c r="AA153" s="98">
        <v>3.15E-3</v>
      </c>
      <c r="AB153">
        <v>0.1197</v>
      </c>
      <c r="AC153" s="98">
        <v>0</v>
      </c>
      <c r="AD153">
        <v>0.11655</v>
      </c>
      <c r="AE153">
        <v>1.26E-2</v>
      </c>
      <c r="AF153">
        <v>1.26E-2</v>
      </c>
      <c r="AG153">
        <v>0</v>
      </c>
      <c r="AH153">
        <v>0</v>
      </c>
      <c r="AI153">
        <v>0</v>
      </c>
      <c r="AJ153">
        <v>0</v>
      </c>
      <c r="AK153">
        <v>0</v>
      </c>
      <c r="AL153">
        <v>0</v>
      </c>
      <c r="AM153">
        <v>3.78E-2</v>
      </c>
      <c r="AN153">
        <v>0</v>
      </c>
      <c r="AO153">
        <v>0.40949999999999998</v>
      </c>
      <c r="AP153">
        <v>1.008E-2</v>
      </c>
      <c r="AQ153">
        <v>1.26E-2</v>
      </c>
      <c r="AR153">
        <v>2.205E-2</v>
      </c>
      <c r="AS153">
        <v>3.4650000000000002E-3</v>
      </c>
      <c r="AT153" s="98">
        <v>6.6150000000000002E-3</v>
      </c>
      <c r="AU153">
        <v>0.21734999999999999</v>
      </c>
      <c r="AV153">
        <v>0.3276</v>
      </c>
      <c r="AW153" s="98">
        <v>6.3000000000000003E-4</v>
      </c>
      <c r="AX153">
        <v>0.252</v>
      </c>
      <c r="AY153">
        <v>0</v>
      </c>
      <c r="AZ153" s="212">
        <v>3.15E-2</v>
      </c>
      <c r="BA153">
        <v>26.46</v>
      </c>
      <c r="BB153" s="98">
        <v>0.12914999999999999</v>
      </c>
      <c r="BC153">
        <v>0.504</v>
      </c>
      <c r="BD153">
        <v>4.7249999999999996</v>
      </c>
      <c r="BE153">
        <v>80.325000000000003</v>
      </c>
      <c r="BF153">
        <v>16.065000000000001</v>
      </c>
      <c r="BG153">
        <v>8.19</v>
      </c>
      <c r="BH153">
        <v>1.89E-2</v>
      </c>
      <c r="BI153">
        <v>0.38745000000000002</v>
      </c>
      <c r="BJ153">
        <v>0.25829999999999997</v>
      </c>
      <c r="BK153">
        <v>0</v>
      </c>
      <c r="BL153" s="209">
        <v>4.0091546375999997E-3</v>
      </c>
      <c r="BM153" s="227">
        <v>4.336063641E-4</v>
      </c>
      <c r="BN153" s="227">
        <v>0</v>
      </c>
      <c r="BO153" s="227">
        <v>6.0822222299999997E-5</v>
      </c>
      <c r="BP153" s="227">
        <v>1.1763665770500001E-3</v>
      </c>
      <c r="BQ153" s="227">
        <v>1.81755E-14</v>
      </c>
      <c r="BR153" s="227">
        <v>7.7622687449999995E-4</v>
      </c>
      <c r="BS153" s="227">
        <v>2.7163865294999999E-4</v>
      </c>
      <c r="BT153" s="209">
        <v>3.9496576140000003E-2</v>
      </c>
    </row>
    <row r="154" spans="1:72" x14ac:dyDescent="0.35">
      <c r="A154">
        <v>101</v>
      </c>
      <c r="B154" t="s">
        <v>195</v>
      </c>
      <c r="C154" t="s">
        <v>195</v>
      </c>
      <c r="D154" t="s">
        <v>792</v>
      </c>
      <c r="E154" t="s">
        <v>1341</v>
      </c>
      <c r="F154">
        <v>1.0680000000000001</v>
      </c>
      <c r="G154">
        <v>4.452</v>
      </c>
      <c r="H154">
        <v>6.0000000000000001E-3</v>
      </c>
      <c r="I154">
        <v>8.2799999999999999E-2</v>
      </c>
      <c r="J154">
        <v>0.14280000000000001</v>
      </c>
      <c r="K154">
        <v>4.9200000000000001E-2</v>
      </c>
      <c r="L154">
        <v>0.90839999999999999</v>
      </c>
      <c r="M154">
        <v>0</v>
      </c>
      <c r="N154">
        <v>1.0800000000000001E-2</v>
      </c>
      <c r="O154">
        <v>2.3999999999999998E-3</v>
      </c>
      <c r="P154" s="212">
        <v>0</v>
      </c>
      <c r="Q154">
        <v>2.3999999999999998E-3</v>
      </c>
      <c r="R154">
        <v>0</v>
      </c>
      <c r="S154">
        <v>0</v>
      </c>
      <c r="T154">
        <v>0</v>
      </c>
      <c r="U154">
        <v>1.1999999999999999E-3</v>
      </c>
      <c r="V154" s="212">
        <v>0</v>
      </c>
      <c r="W154">
        <v>0</v>
      </c>
      <c r="X154">
        <v>0</v>
      </c>
      <c r="Y154" s="212">
        <v>0</v>
      </c>
      <c r="Z154" s="212">
        <v>0</v>
      </c>
      <c r="AA154">
        <v>0</v>
      </c>
      <c r="AB154" s="212">
        <v>1.1999999999999999E-3</v>
      </c>
      <c r="AC154">
        <v>0</v>
      </c>
      <c r="AD154" s="212">
        <v>1.1999999999999999E-3</v>
      </c>
      <c r="AE154" s="212">
        <v>2.3999999999999998E-3</v>
      </c>
      <c r="AF154" s="212">
        <v>2.3999999999999998E-3</v>
      </c>
      <c r="AG154">
        <v>0</v>
      </c>
      <c r="AH154">
        <v>0</v>
      </c>
      <c r="AI154">
        <v>0</v>
      </c>
      <c r="AJ154">
        <v>0</v>
      </c>
      <c r="AK154">
        <v>0</v>
      </c>
      <c r="AL154">
        <v>0</v>
      </c>
      <c r="AM154">
        <v>9.5999999999999992E-3</v>
      </c>
      <c r="AN154">
        <v>0</v>
      </c>
      <c r="AO154">
        <v>0.12</v>
      </c>
      <c r="AP154">
        <v>0</v>
      </c>
      <c r="AQ154" s="212">
        <v>3.5999999999999999E-3</v>
      </c>
      <c r="AR154" s="212">
        <v>0.17879999999999999</v>
      </c>
      <c r="AS154" s="212">
        <v>4.8000000000000001E-4</v>
      </c>
      <c r="AT154">
        <v>3.6000000000000002E-4</v>
      </c>
      <c r="AU154">
        <v>4.1999999999999997E-3</v>
      </c>
      <c r="AV154">
        <v>1.7999999999999999E-2</v>
      </c>
      <c r="AW154">
        <v>9.6000000000000002E-4</v>
      </c>
      <c r="AX154">
        <v>0.25559999999999999</v>
      </c>
      <c r="AY154">
        <v>0</v>
      </c>
      <c r="AZ154">
        <v>0</v>
      </c>
      <c r="BA154">
        <v>0.85199999999999998</v>
      </c>
      <c r="BB154">
        <v>2.76E-2</v>
      </c>
      <c r="BC154" s="212">
        <v>1.9199999999999998E-2</v>
      </c>
      <c r="BD154">
        <v>0.3</v>
      </c>
      <c r="BE154">
        <v>1.4279999999999999</v>
      </c>
      <c r="BF154">
        <v>0.216</v>
      </c>
      <c r="BG154">
        <v>2.76</v>
      </c>
      <c r="BH154" s="212">
        <v>7.1999999999999998E-3</v>
      </c>
      <c r="BI154">
        <v>0.246</v>
      </c>
      <c r="BJ154" s="212">
        <v>4.7999999999999996E-3</v>
      </c>
      <c r="BK154">
        <v>0</v>
      </c>
      <c r="BL154" s="209">
        <v>8.4546802199999996E-4</v>
      </c>
      <c r="BM154" s="227">
        <v>0</v>
      </c>
      <c r="BN154" s="209">
        <v>2.9388571079999999E-4</v>
      </c>
      <c r="BO154" s="227">
        <v>4.0472947200000002E-5</v>
      </c>
      <c r="BP154" s="209">
        <v>0</v>
      </c>
      <c r="BQ154" s="227">
        <v>9.7559999999999992E-16</v>
      </c>
      <c r="BR154" s="209">
        <v>3.106776396E-4</v>
      </c>
      <c r="BS154" s="227">
        <v>9.0846602400000004E-5</v>
      </c>
      <c r="BT154" s="227">
        <v>9.8662547940000008E-3</v>
      </c>
    </row>
    <row r="155" spans="1:72" x14ac:dyDescent="0.35">
      <c r="A155">
        <v>82</v>
      </c>
      <c r="B155" t="s">
        <v>153</v>
      </c>
      <c r="C155" t="s">
        <v>153</v>
      </c>
      <c r="D155" t="s">
        <v>167</v>
      </c>
      <c r="E155" t="s">
        <v>1340</v>
      </c>
      <c r="F155">
        <v>1.5407999999999999</v>
      </c>
      <c r="G155">
        <v>6.4488000000000003</v>
      </c>
      <c r="H155">
        <v>4.5359999999999998E-2</v>
      </c>
      <c r="I155">
        <v>0.24671999999999999</v>
      </c>
      <c r="J155">
        <v>3.3840000000000002E-2</v>
      </c>
      <c r="K155">
        <v>0</v>
      </c>
      <c r="L155">
        <v>0.85631999999999997</v>
      </c>
      <c r="M155">
        <v>0</v>
      </c>
      <c r="N155">
        <v>1.7760000000000001E-2</v>
      </c>
      <c r="O155">
        <v>0</v>
      </c>
      <c r="P155">
        <v>0</v>
      </c>
      <c r="Q155">
        <v>0</v>
      </c>
      <c r="R155">
        <v>0</v>
      </c>
      <c r="S155">
        <v>0</v>
      </c>
      <c r="T155">
        <v>0</v>
      </c>
      <c r="U155" s="212">
        <v>1.464E-2</v>
      </c>
      <c r="V155">
        <v>0</v>
      </c>
      <c r="W155">
        <v>0</v>
      </c>
      <c r="X155">
        <v>0</v>
      </c>
      <c r="Y155" s="212">
        <v>6.4799999999999996E-3</v>
      </c>
      <c r="Z155">
        <v>7.6800000000000002E-3</v>
      </c>
      <c r="AA155">
        <v>0</v>
      </c>
      <c r="AB155">
        <v>8.6400000000000001E-3</v>
      </c>
      <c r="AC155">
        <v>9.6000000000000002E-4</v>
      </c>
      <c r="AD155">
        <v>7.6800000000000002E-3</v>
      </c>
      <c r="AE155" s="212">
        <v>9.8399999999999998E-3</v>
      </c>
      <c r="AF155" s="212">
        <v>3.5999999999999999E-3</v>
      </c>
      <c r="AG155" s="212">
        <v>4.8000000000000001E-4</v>
      </c>
      <c r="AH155">
        <v>2.3999999999999998E-3</v>
      </c>
      <c r="AI155">
        <v>4.8000000000000001E-4</v>
      </c>
      <c r="AJ155" s="212">
        <v>9.6000000000000002E-4</v>
      </c>
      <c r="AK155">
        <v>7.2000000000000005E-4</v>
      </c>
      <c r="AL155">
        <v>3.9359999999999999</v>
      </c>
      <c r="AM155">
        <v>221.75304</v>
      </c>
      <c r="AN155">
        <v>221.52</v>
      </c>
      <c r="AO155">
        <v>2.7959999999999998</v>
      </c>
      <c r="AP155">
        <v>3.552E-3</v>
      </c>
      <c r="AQ155">
        <v>1.248E-2</v>
      </c>
      <c r="AR155">
        <v>0</v>
      </c>
      <c r="AS155">
        <v>3.6960000000000001E-3</v>
      </c>
      <c r="AT155">
        <v>4.6800000000000001E-2</v>
      </c>
      <c r="AU155">
        <v>0.15767999999999999</v>
      </c>
      <c r="AV155">
        <v>0.20291999999999999</v>
      </c>
      <c r="AW155">
        <v>9.5040000000000003E-3</v>
      </c>
      <c r="AX155">
        <v>19.404</v>
      </c>
      <c r="AY155">
        <v>0.78239999999999998</v>
      </c>
      <c r="AZ155">
        <v>0.36552000000000001</v>
      </c>
      <c r="BA155">
        <v>4.4112</v>
      </c>
      <c r="BB155">
        <v>3.456E-2</v>
      </c>
      <c r="BC155">
        <v>0.1176</v>
      </c>
      <c r="BD155">
        <v>9.1200000000000003E-2</v>
      </c>
      <c r="BE155">
        <v>3.3839999999999999</v>
      </c>
      <c r="BF155">
        <v>0.29759999999999998</v>
      </c>
      <c r="BG155">
        <v>0.92879999999999996</v>
      </c>
      <c r="BH155">
        <v>2.3999999999999998E-3</v>
      </c>
      <c r="BI155">
        <v>0.32400000000000001</v>
      </c>
      <c r="BJ155">
        <v>5.2080000000000001E-2</v>
      </c>
      <c r="BK155">
        <v>7.6799999999999993E-2</v>
      </c>
      <c r="BL155" s="209">
        <v>3.2274020226600003E-2</v>
      </c>
      <c r="BM155" s="227">
        <v>1.68180709842E-3</v>
      </c>
      <c r="BN155" s="209">
        <v>4.0109897982600002E-3</v>
      </c>
      <c r="BO155" s="227">
        <v>1.0623945085199999E-3</v>
      </c>
      <c r="BP155" s="227">
        <v>0</v>
      </c>
      <c r="BQ155" s="227">
        <v>4.6151999999999995E-16</v>
      </c>
      <c r="BR155" s="227">
        <v>1.9536477539999999E-5</v>
      </c>
      <c r="BS155" s="209">
        <v>2.0058065640000001E-4</v>
      </c>
      <c r="BT155" s="209">
        <v>3.8497081433999998E-2</v>
      </c>
    </row>
    <row r="156" spans="1:72" x14ac:dyDescent="0.35">
      <c r="A156">
        <v>127</v>
      </c>
      <c r="B156" t="s">
        <v>230</v>
      </c>
      <c r="C156" t="s">
        <v>230</v>
      </c>
      <c r="D156" t="s">
        <v>883</v>
      </c>
      <c r="E156" t="s">
        <v>1337</v>
      </c>
      <c r="F156">
        <v>38.896000000000001</v>
      </c>
      <c r="G156">
        <v>162.80000000000001</v>
      </c>
      <c r="H156">
        <v>4.4000000000000004</v>
      </c>
      <c r="I156">
        <v>0</v>
      </c>
      <c r="J156">
        <v>0</v>
      </c>
      <c r="K156">
        <v>0</v>
      </c>
      <c r="L156">
        <v>0</v>
      </c>
      <c r="M156">
        <v>0</v>
      </c>
      <c r="N156">
        <v>0</v>
      </c>
      <c r="O156">
        <v>0</v>
      </c>
      <c r="P156">
        <v>0</v>
      </c>
      <c r="Q156">
        <v>0</v>
      </c>
      <c r="R156">
        <v>0</v>
      </c>
      <c r="S156">
        <v>0</v>
      </c>
      <c r="T156">
        <v>0</v>
      </c>
      <c r="U156">
        <v>0.62480000000000002</v>
      </c>
      <c r="V156">
        <v>0</v>
      </c>
      <c r="W156">
        <v>0</v>
      </c>
      <c r="X156">
        <v>8.8000000000000005E-3</v>
      </c>
      <c r="Y156">
        <v>0.44879999999999998</v>
      </c>
      <c r="Z156">
        <v>0.1144</v>
      </c>
      <c r="AA156">
        <v>2.1999999999999999E-2</v>
      </c>
      <c r="AB156">
        <v>2.09</v>
      </c>
      <c r="AC156" s="212">
        <v>8.8000000000000005E-3</v>
      </c>
      <c r="AD156">
        <v>2.0371999999999999</v>
      </c>
      <c r="AE156">
        <v>1.496</v>
      </c>
      <c r="AF156">
        <v>1.2936000000000001</v>
      </c>
      <c r="AG156" s="212">
        <v>0.2024</v>
      </c>
      <c r="AH156">
        <v>0</v>
      </c>
      <c r="AI156">
        <v>0</v>
      </c>
      <c r="AJ156">
        <v>0</v>
      </c>
      <c r="AK156">
        <v>0</v>
      </c>
      <c r="AL156">
        <v>0</v>
      </c>
      <c r="AM156">
        <v>10.837199999999999</v>
      </c>
      <c r="AN156">
        <v>0</v>
      </c>
      <c r="AO156">
        <v>101.816</v>
      </c>
      <c r="AP156">
        <v>0</v>
      </c>
      <c r="AQ156">
        <v>1.5795999999999999</v>
      </c>
      <c r="AR156">
        <v>3.1503999999999999</v>
      </c>
      <c r="AS156" s="98">
        <v>0</v>
      </c>
      <c r="AT156">
        <v>0</v>
      </c>
      <c r="AU156" s="98">
        <v>0</v>
      </c>
      <c r="AV156">
        <v>0</v>
      </c>
      <c r="AW156">
        <v>0</v>
      </c>
      <c r="AX156">
        <v>0</v>
      </c>
      <c r="AY156">
        <v>0</v>
      </c>
      <c r="AZ156">
        <v>0</v>
      </c>
      <c r="BA156">
        <v>0</v>
      </c>
      <c r="BB156" s="98">
        <v>0</v>
      </c>
      <c r="BC156">
        <v>0</v>
      </c>
      <c r="BD156">
        <v>0</v>
      </c>
      <c r="BE156">
        <v>0</v>
      </c>
      <c r="BF156">
        <v>0</v>
      </c>
      <c r="BG156">
        <v>0</v>
      </c>
      <c r="BH156" s="212">
        <v>0</v>
      </c>
      <c r="BI156">
        <v>0</v>
      </c>
      <c r="BJ156">
        <v>0</v>
      </c>
      <c r="BK156">
        <v>0</v>
      </c>
      <c r="BL156" s="209">
        <v>1.10743518028E-2</v>
      </c>
      <c r="BM156" s="227">
        <v>3.4102734380000001E-3</v>
      </c>
      <c r="BN156" s="209">
        <v>1.5318272463999999E-3</v>
      </c>
      <c r="BO156" s="227">
        <v>2.905569084E-4</v>
      </c>
      <c r="BP156" s="209">
        <v>4.4535225239999998E-4</v>
      </c>
      <c r="BQ156" s="227">
        <v>4.9720000000000003E-15</v>
      </c>
      <c r="BR156" s="227">
        <v>9.4928644359999997E-4</v>
      </c>
      <c r="BS156" s="227">
        <v>1.8591627076E-3</v>
      </c>
      <c r="BT156" s="227">
        <v>3.8462336492800002E-2</v>
      </c>
    </row>
    <row r="157" spans="1:72" x14ac:dyDescent="0.35">
      <c r="A157">
        <v>127</v>
      </c>
      <c r="B157" t="s">
        <v>230</v>
      </c>
      <c r="C157" t="s">
        <v>230</v>
      </c>
      <c r="D157" t="s">
        <v>883</v>
      </c>
      <c r="E157" t="s">
        <v>1338</v>
      </c>
      <c r="F157">
        <v>38.896000000000001</v>
      </c>
      <c r="G157">
        <v>162.80000000000001</v>
      </c>
      <c r="H157">
        <v>4.4000000000000004</v>
      </c>
      <c r="I157">
        <v>0</v>
      </c>
      <c r="J157">
        <v>0</v>
      </c>
      <c r="K157">
        <v>0</v>
      </c>
      <c r="L157">
        <v>0</v>
      </c>
      <c r="M157">
        <v>0</v>
      </c>
      <c r="N157">
        <v>0</v>
      </c>
      <c r="O157">
        <v>0</v>
      </c>
      <c r="P157" s="98">
        <v>0</v>
      </c>
      <c r="Q157">
        <v>0</v>
      </c>
      <c r="R157">
        <v>0</v>
      </c>
      <c r="S157">
        <v>0</v>
      </c>
      <c r="T157">
        <v>0</v>
      </c>
      <c r="U157">
        <v>0.62480000000000002</v>
      </c>
      <c r="V157" s="98">
        <v>0</v>
      </c>
      <c r="W157">
        <v>0</v>
      </c>
      <c r="X157">
        <v>8.8000000000000005E-3</v>
      </c>
      <c r="Y157" s="98">
        <v>0.44879999999999998</v>
      </c>
      <c r="Z157" s="98">
        <v>0.1144</v>
      </c>
      <c r="AA157">
        <v>2.1999999999999999E-2</v>
      </c>
      <c r="AB157" s="98">
        <v>2.09</v>
      </c>
      <c r="AC157">
        <v>8.8000000000000005E-3</v>
      </c>
      <c r="AD157" s="98">
        <v>2.0371999999999999</v>
      </c>
      <c r="AE157" s="98">
        <v>1.496</v>
      </c>
      <c r="AF157" s="98">
        <v>1.2936000000000001</v>
      </c>
      <c r="AG157">
        <v>0.2024</v>
      </c>
      <c r="AH157">
        <v>0</v>
      </c>
      <c r="AI157">
        <v>0</v>
      </c>
      <c r="AJ157">
        <v>0</v>
      </c>
      <c r="AK157">
        <v>0</v>
      </c>
      <c r="AL157">
        <v>0</v>
      </c>
      <c r="AM157">
        <v>10.837199999999999</v>
      </c>
      <c r="AN157">
        <v>0</v>
      </c>
      <c r="AO157">
        <v>101.816</v>
      </c>
      <c r="AP157">
        <v>0</v>
      </c>
      <c r="AQ157" s="98">
        <v>1.5795999999999999</v>
      </c>
      <c r="AR157" s="98">
        <v>3.1503999999999999</v>
      </c>
      <c r="AS157" s="98">
        <v>0</v>
      </c>
      <c r="AT157">
        <v>0</v>
      </c>
      <c r="AU157">
        <v>0</v>
      </c>
      <c r="AV157">
        <v>0</v>
      </c>
      <c r="AW157">
        <v>0</v>
      </c>
      <c r="AX157">
        <v>0</v>
      </c>
      <c r="AY157">
        <v>0</v>
      </c>
      <c r="AZ157">
        <v>0</v>
      </c>
      <c r="BA157">
        <v>0</v>
      </c>
      <c r="BB157">
        <v>0</v>
      </c>
      <c r="BC157" s="98">
        <v>0</v>
      </c>
      <c r="BD157">
        <v>0</v>
      </c>
      <c r="BE157">
        <v>0</v>
      </c>
      <c r="BF157">
        <v>0</v>
      </c>
      <c r="BG157">
        <v>0</v>
      </c>
      <c r="BH157">
        <v>0</v>
      </c>
      <c r="BI157">
        <v>0</v>
      </c>
      <c r="BJ157" s="98">
        <v>0</v>
      </c>
      <c r="BK157">
        <v>0</v>
      </c>
      <c r="BL157" s="209">
        <v>1.10743518028E-2</v>
      </c>
      <c r="BM157" s="227">
        <v>3.4102734380000001E-3</v>
      </c>
      <c r="BN157" s="227">
        <v>1.5318272463999999E-3</v>
      </c>
      <c r="BO157" s="227">
        <v>2.905569084E-4</v>
      </c>
      <c r="BP157" s="227">
        <v>4.4535225239999998E-4</v>
      </c>
      <c r="BQ157" s="227">
        <v>4.9720000000000003E-15</v>
      </c>
      <c r="BR157" s="227">
        <v>9.4928644359999997E-4</v>
      </c>
      <c r="BS157" s="227">
        <v>1.8591627076E-3</v>
      </c>
      <c r="BT157" s="227">
        <v>3.8462336492800002E-2</v>
      </c>
    </row>
    <row r="158" spans="1:72" x14ac:dyDescent="0.35">
      <c r="A158">
        <v>127</v>
      </c>
      <c r="B158" t="s">
        <v>230</v>
      </c>
      <c r="C158" t="s">
        <v>230</v>
      </c>
      <c r="D158" t="s">
        <v>883</v>
      </c>
      <c r="E158" t="s">
        <v>1339</v>
      </c>
      <c r="F158">
        <v>38.896000000000001</v>
      </c>
      <c r="G158">
        <v>162.80000000000001</v>
      </c>
      <c r="H158" s="98">
        <v>4.4000000000000004</v>
      </c>
      <c r="I158" s="212">
        <v>0</v>
      </c>
      <c r="J158">
        <v>0</v>
      </c>
      <c r="K158">
        <v>0</v>
      </c>
      <c r="L158">
        <v>0</v>
      </c>
      <c r="M158">
        <v>0</v>
      </c>
      <c r="N158" s="212">
        <v>0</v>
      </c>
      <c r="O158">
        <v>0</v>
      </c>
      <c r="P158">
        <v>0</v>
      </c>
      <c r="Q158">
        <v>0</v>
      </c>
      <c r="R158">
        <v>0</v>
      </c>
      <c r="S158">
        <v>0</v>
      </c>
      <c r="T158">
        <v>0</v>
      </c>
      <c r="U158">
        <v>0.62480000000000002</v>
      </c>
      <c r="V158">
        <v>0</v>
      </c>
      <c r="W158">
        <v>0</v>
      </c>
      <c r="X158">
        <v>8.8000000000000005E-3</v>
      </c>
      <c r="Y158">
        <v>0.44879999999999998</v>
      </c>
      <c r="Z158">
        <v>0.1144</v>
      </c>
      <c r="AA158">
        <v>2.1999999999999999E-2</v>
      </c>
      <c r="AB158">
        <v>2.09</v>
      </c>
      <c r="AC158">
        <v>8.8000000000000005E-3</v>
      </c>
      <c r="AD158">
        <v>2.0371999999999999</v>
      </c>
      <c r="AE158">
        <v>1.496</v>
      </c>
      <c r="AF158">
        <v>1.2936000000000001</v>
      </c>
      <c r="AG158">
        <v>0.2024</v>
      </c>
      <c r="AH158">
        <v>0</v>
      </c>
      <c r="AI158">
        <v>0</v>
      </c>
      <c r="AJ158">
        <v>0</v>
      </c>
      <c r="AK158">
        <v>0</v>
      </c>
      <c r="AL158">
        <v>0</v>
      </c>
      <c r="AM158">
        <v>10.837199999999999</v>
      </c>
      <c r="AN158">
        <v>0</v>
      </c>
      <c r="AO158">
        <v>101.816</v>
      </c>
      <c r="AP158">
        <v>0</v>
      </c>
      <c r="AQ158" s="98">
        <v>1.5795999999999999</v>
      </c>
      <c r="AR158">
        <v>3.1503999999999999</v>
      </c>
      <c r="AS158" s="212">
        <v>0</v>
      </c>
      <c r="AT158" s="98">
        <v>0</v>
      </c>
      <c r="AU158">
        <v>0</v>
      </c>
      <c r="AV158">
        <v>0</v>
      </c>
      <c r="AW158" s="212">
        <v>0</v>
      </c>
      <c r="AX158">
        <v>0</v>
      </c>
      <c r="AY158">
        <v>0</v>
      </c>
      <c r="AZ158">
        <v>0</v>
      </c>
      <c r="BA158">
        <v>0</v>
      </c>
      <c r="BB158">
        <v>0</v>
      </c>
      <c r="BC158" s="98">
        <v>0</v>
      </c>
      <c r="BD158">
        <v>0</v>
      </c>
      <c r="BE158">
        <v>0</v>
      </c>
      <c r="BF158">
        <v>0</v>
      </c>
      <c r="BG158">
        <v>0</v>
      </c>
      <c r="BH158" s="98">
        <v>0</v>
      </c>
      <c r="BI158">
        <v>0</v>
      </c>
      <c r="BJ158" s="98">
        <v>0</v>
      </c>
      <c r="BK158">
        <v>0</v>
      </c>
      <c r="BL158" s="227">
        <v>1.10743518028E-2</v>
      </c>
      <c r="BM158" s="227">
        <v>3.4102734380000001E-3</v>
      </c>
      <c r="BN158" s="227">
        <v>1.5318272463999999E-3</v>
      </c>
      <c r="BO158" s="227">
        <v>2.905569084E-4</v>
      </c>
      <c r="BP158" s="227">
        <v>4.4535225239999998E-4</v>
      </c>
      <c r="BQ158" s="227">
        <v>4.9720000000000003E-15</v>
      </c>
      <c r="BR158" s="227">
        <v>9.4928644359999997E-4</v>
      </c>
      <c r="BS158" s="227">
        <v>1.8591627076E-3</v>
      </c>
      <c r="BT158" s="227">
        <v>3.8462336492800002E-2</v>
      </c>
    </row>
    <row r="159" spans="1:72" x14ac:dyDescent="0.35">
      <c r="A159">
        <v>127</v>
      </c>
      <c r="B159" t="s">
        <v>230</v>
      </c>
      <c r="C159" t="s">
        <v>230</v>
      </c>
      <c r="D159" t="s">
        <v>883</v>
      </c>
      <c r="E159" t="s">
        <v>1340</v>
      </c>
      <c r="F159">
        <v>38.896000000000001</v>
      </c>
      <c r="G159">
        <v>162.80000000000001</v>
      </c>
      <c r="H159">
        <v>4.4000000000000004</v>
      </c>
      <c r="I159">
        <v>0</v>
      </c>
      <c r="J159">
        <v>0</v>
      </c>
      <c r="K159">
        <v>0</v>
      </c>
      <c r="L159">
        <v>0</v>
      </c>
      <c r="M159">
        <v>0</v>
      </c>
      <c r="N159">
        <v>0</v>
      </c>
      <c r="O159">
        <v>0</v>
      </c>
      <c r="P159">
        <v>0</v>
      </c>
      <c r="Q159">
        <v>0</v>
      </c>
      <c r="R159">
        <v>0</v>
      </c>
      <c r="S159">
        <v>0</v>
      </c>
      <c r="T159">
        <v>0</v>
      </c>
      <c r="U159">
        <v>0.62480000000000002</v>
      </c>
      <c r="V159">
        <v>0</v>
      </c>
      <c r="W159">
        <v>0</v>
      </c>
      <c r="X159">
        <v>8.8000000000000005E-3</v>
      </c>
      <c r="Y159">
        <v>0.44879999999999998</v>
      </c>
      <c r="Z159">
        <v>0.1144</v>
      </c>
      <c r="AA159">
        <v>2.1999999999999999E-2</v>
      </c>
      <c r="AB159">
        <v>2.09</v>
      </c>
      <c r="AC159" s="212">
        <v>8.8000000000000005E-3</v>
      </c>
      <c r="AD159">
        <v>2.0371999999999999</v>
      </c>
      <c r="AE159">
        <v>1.496</v>
      </c>
      <c r="AF159">
        <v>1.2936000000000001</v>
      </c>
      <c r="AG159" s="212">
        <v>0.2024</v>
      </c>
      <c r="AH159">
        <v>0</v>
      </c>
      <c r="AI159">
        <v>0</v>
      </c>
      <c r="AJ159">
        <v>0</v>
      </c>
      <c r="AK159">
        <v>0</v>
      </c>
      <c r="AL159">
        <v>0</v>
      </c>
      <c r="AM159">
        <v>10.837199999999999</v>
      </c>
      <c r="AN159">
        <v>0</v>
      </c>
      <c r="AO159">
        <v>101.816</v>
      </c>
      <c r="AP159">
        <v>0</v>
      </c>
      <c r="AQ159">
        <v>1.5795999999999999</v>
      </c>
      <c r="AR159">
        <v>3.1503999999999999</v>
      </c>
      <c r="AS159">
        <v>0</v>
      </c>
      <c r="AT159">
        <v>0</v>
      </c>
      <c r="AU159">
        <v>0</v>
      </c>
      <c r="AV159">
        <v>0</v>
      </c>
      <c r="AW159">
        <v>0</v>
      </c>
      <c r="AX159">
        <v>0</v>
      </c>
      <c r="AY159">
        <v>0</v>
      </c>
      <c r="AZ159">
        <v>0</v>
      </c>
      <c r="BA159">
        <v>0</v>
      </c>
      <c r="BB159">
        <v>0</v>
      </c>
      <c r="BC159">
        <v>0</v>
      </c>
      <c r="BD159">
        <v>0</v>
      </c>
      <c r="BE159">
        <v>0</v>
      </c>
      <c r="BF159">
        <v>0</v>
      </c>
      <c r="BG159">
        <v>0</v>
      </c>
      <c r="BH159" s="212">
        <v>0</v>
      </c>
      <c r="BI159">
        <v>0</v>
      </c>
      <c r="BJ159">
        <v>0</v>
      </c>
      <c r="BK159">
        <v>0</v>
      </c>
      <c r="BL159" s="227">
        <v>1.10743518028E-2</v>
      </c>
      <c r="BM159" s="227">
        <v>3.4102734380000001E-3</v>
      </c>
      <c r="BN159" s="227">
        <v>1.5318272463999999E-3</v>
      </c>
      <c r="BO159" s="227">
        <v>2.905569084E-4</v>
      </c>
      <c r="BP159" s="227">
        <v>4.4535225239999998E-4</v>
      </c>
      <c r="BQ159" s="227">
        <v>4.9720000000000003E-15</v>
      </c>
      <c r="BR159" s="227">
        <v>9.4928644359999997E-4</v>
      </c>
      <c r="BS159" s="227">
        <v>1.8591627076E-3</v>
      </c>
      <c r="BT159" s="227">
        <v>3.8462336492800002E-2</v>
      </c>
    </row>
    <row r="160" spans="1:72" x14ac:dyDescent="0.35">
      <c r="A160">
        <v>128</v>
      </c>
      <c r="B160" t="s">
        <v>243</v>
      </c>
      <c r="C160" t="s">
        <v>243</v>
      </c>
      <c r="D160" t="s">
        <v>888</v>
      </c>
      <c r="E160" t="s">
        <v>1337</v>
      </c>
      <c r="F160">
        <v>18.235700000000001</v>
      </c>
      <c r="G160">
        <v>76.312700000000007</v>
      </c>
      <c r="H160" s="98">
        <v>2.0314999999999999</v>
      </c>
      <c r="I160">
        <v>6.6919999999999993E-2</v>
      </c>
      <c r="J160">
        <v>0</v>
      </c>
      <c r="K160">
        <v>0</v>
      </c>
      <c r="L160">
        <v>0.26529000000000003</v>
      </c>
      <c r="M160">
        <v>0</v>
      </c>
      <c r="N160" s="98">
        <v>1.6729999999999998E-2</v>
      </c>
      <c r="O160">
        <v>0</v>
      </c>
      <c r="P160">
        <v>0</v>
      </c>
      <c r="Q160" s="98">
        <v>0</v>
      </c>
      <c r="R160">
        <v>0</v>
      </c>
      <c r="S160">
        <v>0</v>
      </c>
      <c r="T160">
        <v>0</v>
      </c>
      <c r="U160">
        <v>0.78391999999999995</v>
      </c>
      <c r="V160" s="98">
        <v>0</v>
      </c>
      <c r="W160" s="98">
        <v>2.3900000000000002E-3</v>
      </c>
      <c r="X160" s="98">
        <v>2.3900000000000001E-2</v>
      </c>
      <c r="Y160">
        <v>0.49473</v>
      </c>
      <c r="Z160">
        <v>0.25334000000000001</v>
      </c>
      <c r="AA160">
        <v>4.7800000000000004E-3</v>
      </c>
      <c r="AB160">
        <v>0.92015000000000002</v>
      </c>
      <c r="AC160">
        <v>5.4969999999999998E-2</v>
      </c>
      <c r="AD160">
        <v>0.84128000000000003</v>
      </c>
      <c r="AE160" s="98">
        <v>0.21510000000000001</v>
      </c>
      <c r="AF160" s="98">
        <v>0.18642</v>
      </c>
      <c r="AG160" s="98">
        <v>1.6729999999999998E-2</v>
      </c>
      <c r="AH160">
        <v>0</v>
      </c>
      <c r="AI160">
        <v>0</v>
      </c>
      <c r="AJ160">
        <v>0</v>
      </c>
      <c r="AK160">
        <v>0</v>
      </c>
      <c r="AL160">
        <v>1.3623000000000001</v>
      </c>
      <c r="AM160">
        <v>9.5600000000000004E-2</v>
      </c>
      <c r="AN160">
        <v>9.5600000000000004E-2</v>
      </c>
      <c r="AO160">
        <v>0</v>
      </c>
      <c r="AP160">
        <v>1.434E-2</v>
      </c>
      <c r="AQ160" s="98">
        <v>1.6729999999999998E-2</v>
      </c>
      <c r="AR160">
        <v>0</v>
      </c>
      <c r="AS160" s="98">
        <v>1.1950000000000001E-3</v>
      </c>
      <c r="AT160" s="98">
        <v>1.673E-3</v>
      </c>
      <c r="AU160" s="98">
        <v>1.1950000000000001E-2</v>
      </c>
      <c r="AV160">
        <v>2.4139000000000001E-2</v>
      </c>
      <c r="AW160" s="98">
        <v>4.7800000000000002E-4</v>
      </c>
      <c r="AX160">
        <v>2.3900000000000001E-2</v>
      </c>
      <c r="AY160">
        <v>1.434E-2</v>
      </c>
      <c r="AZ160">
        <v>0</v>
      </c>
      <c r="BA160">
        <v>0.62139999999999995</v>
      </c>
      <c r="BB160">
        <v>0</v>
      </c>
      <c r="BC160" s="98">
        <v>4.7800000000000004E-3</v>
      </c>
      <c r="BD160">
        <v>9.5600000000000004E-2</v>
      </c>
      <c r="BE160">
        <v>1.5535000000000001</v>
      </c>
      <c r="BF160">
        <v>2.3900000000000001E-2</v>
      </c>
      <c r="BG160">
        <v>0.26290000000000002</v>
      </c>
      <c r="BH160" s="98">
        <v>0</v>
      </c>
      <c r="BI160" s="98">
        <v>0.1195</v>
      </c>
      <c r="BJ160" s="98">
        <v>9.5600000000000008E-3</v>
      </c>
      <c r="BK160">
        <v>0</v>
      </c>
      <c r="BL160" s="227">
        <v>1.1353635866620001E-2</v>
      </c>
      <c r="BM160" s="227">
        <v>1.4400293581599999E-3</v>
      </c>
      <c r="BN160" s="227">
        <v>3.0178029557900001E-3</v>
      </c>
      <c r="BO160" s="227">
        <v>5.2554417440000005E-4</v>
      </c>
      <c r="BP160" s="227">
        <v>0</v>
      </c>
      <c r="BQ160" s="227">
        <v>2.1390499999999999E-15</v>
      </c>
      <c r="BR160" s="227">
        <v>1.866917669E-5</v>
      </c>
      <c r="BS160" s="227">
        <v>3.9948980732999999E-4</v>
      </c>
      <c r="BT160" s="227">
        <v>3.8281144710399999E-2</v>
      </c>
    </row>
    <row r="161" spans="1:72" x14ac:dyDescent="0.35">
      <c r="A161">
        <v>128</v>
      </c>
      <c r="B161" t="s">
        <v>243</v>
      </c>
      <c r="C161" t="s">
        <v>243</v>
      </c>
      <c r="D161" t="s">
        <v>888</v>
      </c>
      <c r="E161" t="s">
        <v>1338</v>
      </c>
      <c r="F161">
        <v>18.235700000000001</v>
      </c>
      <c r="G161">
        <v>76.312700000000007</v>
      </c>
      <c r="H161">
        <v>2.0314999999999999</v>
      </c>
      <c r="I161">
        <v>6.6919999999999993E-2</v>
      </c>
      <c r="J161">
        <v>0</v>
      </c>
      <c r="K161">
        <v>0</v>
      </c>
      <c r="L161">
        <v>0.26529000000000003</v>
      </c>
      <c r="M161">
        <v>0</v>
      </c>
      <c r="N161">
        <v>1.6729999999999998E-2</v>
      </c>
      <c r="O161">
        <v>0</v>
      </c>
      <c r="P161">
        <v>0</v>
      </c>
      <c r="Q161">
        <v>0</v>
      </c>
      <c r="R161">
        <v>0</v>
      </c>
      <c r="S161">
        <v>0</v>
      </c>
      <c r="T161">
        <v>0</v>
      </c>
      <c r="U161">
        <v>0.78391999999999995</v>
      </c>
      <c r="V161">
        <v>0</v>
      </c>
      <c r="W161">
        <v>2.3900000000000002E-3</v>
      </c>
      <c r="X161">
        <v>2.3900000000000001E-2</v>
      </c>
      <c r="Y161" s="212">
        <v>0.49473</v>
      </c>
      <c r="Z161" s="212">
        <v>0.25334000000000001</v>
      </c>
      <c r="AA161" s="98">
        <v>4.7800000000000004E-3</v>
      </c>
      <c r="AB161" s="212">
        <v>0.92015000000000002</v>
      </c>
      <c r="AC161" s="98">
        <v>5.4969999999999998E-2</v>
      </c>
      <c r="AD161" s="212">
        <v>0.84128000000000003</v>
      </c>
      <c r="AE161">
        <v>0.21510000000000001</v>
      </c>
      <c r="AF161">
        <v>0.18642</v>
      </c>
      <c r="AG161" s="98">
        <v>1.6729999999999998E-2</v>
      </c>
      <c r="AH161">
        <v>0</v>
      </c>
      <c r="AI161">
        <v>0</v>
      </c>
      <c r="AJ161">
        <v>0</v>
      </c>
      <c r="AK161">
        <v>0</v>
      </c>
      <c r="AL161">
        <v>1.3623000000000001</v>
      </c>
      <c r="AM161">
        <v>9.5600000000000004E-2</v>
      </c>
      <c r="AN161">
        <v>9.5600000000000004E-2</v>
      </c>
      <c r="AO161">
        <v>0</v>
      </c>
      <c r="AP161">
        <v>1.434E-2</v>
      </c>
      <c r="AQ161">
        <v>1.6729999999999998E-2</v>
      </c>
      <c r="AR161">
        <v>0</v>
      </c>
      <c r="AS161" s="212">
        <v>1.1950000000000001E-3</v>
      </c>
      <c r="AT161">
        <v>1.673E-3</v>
      </c>
      <c r="AU161">
        <v>1.1950000000000001E-2</v>
      </c>
      <c r="AV161">
        <v>2.4139000000000001E-2</v>
      </c>
      <c r="AW161" s="98">
        <v>4.7800000000000002E-4</v>
      </c>
      <c r="AX161">
        <v>2.3900000000000001E-2</v>
      </c>
      <c r="AY161">
        <v>1.434E-2</v>
      </c>
      <c r="AZ161">
        <v>0</v>
      </c>
      <c r="BA161">
        <v>0.62139999999999995</v>
      </c>
      <c r="BB161">
        <v>0</v>
      </c>
      <c r="BC161">
        <v>4.7800000000000004E-3</v>
      </c>
      <c r="BD161">
        <v>9.5600000000000004E-2</v>
      </c>
      <c r="BE161">
        <v>1.5535000000000001</v>
      </c>
      <c r="BF161">
        <v>2.3900000000000001E-2</v>
      </c>
      <c r="BG161">
        <v>0.26290000000000002</v>
      </c>
      <c r="BH161">
        <v>0</v>
      </c>
      <c r="BI161">
        <v>0.1195</v>
      </c>
      <c r="BJ161">
        <v>9.5600000000000008E-3</v>
      </c>
      <c r="BK161">
        <v>0</v>
      </c>
      <c r="BL161" s="227">
        <v>1.1353635866620001E-2</v>
      </c>
      <c r="BM161" s="227">
        <v>1.4400293581599999E-3</v>
      </c>
      <c r="BN161" s="227">
        <v>3.0178029557900001E-3</v>
      </c>
      <c r="BO161" s="227">
        <v>5.2554417440000005E-4</v>
      </c>
      <c r="BP161" s="227">
        <v>0</v>
      </c>
      <c r="BQ161" s="227">
        <v>2.1390499999999999E-15</v>
      </c>
      <c r="BR161" s="227">
        <v>1.866917669E-5</v>
      </c>
      <c r="BS161" s="227">
        <v>3.9948980732999999E-4</v>
      </c>
      <c r="BT161" s="227">
        <v>3.8281144710399999E-2</v>
      </c>
    </row>
    <row r="162" spans="1:72" x14ac:dyDescent="0.35">
      <c r="A162">
        <v>128</v>
      </c>
      <c r="B162" t="s">
        <v>243</v>
      </c>
      <c r="C162" t="s">
        <v>243</v>
      </c>
      <c r="D162" t="s">
        <v>888</v>
      </c>
      <c r="E162" t="s">
        <v>1339</v>
      </c>
      <c r="F162">
        <v>18.235700000000001</v>
      </c>
      <c r="G162">
        <v>76.312700000000007</v>
      </c>
      <c r="H162" s="212">
        <v>2.0314999999999999</v>
      </c>
      <c r="I162">
        <v>6.6919999999999993E-2</v>
      </c>
      <c r="J162">
        <v>0</v>
      </c>
      <c r="K162">
        <v>0</v>
      </c>
      <c r="L162">
        <v>0.26529000000000003</v>
      </c>
      <c r="M162">
        <v>0</v>
      </c>
      <c r="N162">
        <v>1.6729999999999998E-2</v>
      </c>
      <c r="O162">
        <v>0</v>
      </c>
      <c r="P162">
        <v>0</v>
      </c>
      <c r="Q162">
        <v>0</v>
      </c>
      <c r="R162">
        <v>0</v>
      </c>
      <c r="S162">
        <v>0</v>
      </c>
      <c r="T162">
        <v>0</v>
      </c>
      <c r="U162" s="212">
        <v>0.78391999999999995</v>
      </c>
      <c r="V162" s="98">
        <v>0</v>
      </c>
      <c r="W162" s="98">
        <v>2.3900000000000002E-3</v>
      </c>
      <c r="X162">
        <v>2.3900000000000001E-2</v>
      </c>
      <c r="Y162" s="212">
        <v>0.49473</v>
      </c>
      <c r="Z162">
        <v>0.25334000000000001</v>
      </c>
      <c r="AA162" s="98">
        <v>4.7800000000000004E-3</v>
      </c>
      <c r="AB162">
        <v>0.92015000000000002</v>
      </c>
      <c r="AC162">
        <v>5.4969999999999998E-2</v>
      </c>
      <c r="AD162">
        <v>0.84128000000000003</v>
      </c>
      <c r="AE162" s="212">
        <v>0.21510000000000001</v>
      </c>
      <c r="AF162" s="212">
        <v>0.18642</v>
      </c>
      <c r="AG162">
        <v>1.6729999999999998E-2</v>
      </c>
      <c r="AH162">
        <v>0</v>
      </c>
      <c r="AI162" s="98">
        <v>0</v>
      </c>
      <c r="AJ162">
        <v>0</v>
      </c>
      <c r="AK162">
        <v>0</v>
      </c>
      <c r="AL162">
        <v>1.3623000000000001</v>
      </c>
      <c r="AM162">
        <v>9.5600000000000004E-2</v>
      </c>
      <c r="AN162">
        <v>9.5600000000000004E-2</v>
      </c>
      <c r="AO162">
        <v>0</v>
      </c>
      <c r="AP162">
        <v>1.434E-2</v>
      </c>
      <c r="AQ162">
        <v>1.6729999999999998E-2</v>
      </c>
      <c r="AR162">
        <v>0</v>
      </c>
      <c r="AS162">
        <v>1.1950000000000001E-3</v>
      </c>
      <c r="AT162">
        <v>1.673E-3</v>
      </c>
      <c r="AU162">
        <v>1.1950000000000001E-2</v>
      </c>
      <c r="AV162">
        <v>2.4139000000000001E-2</v>
      </c>
      <c r="AW162">
        <v>4.7800000000000002E-4</v>
      </c>
      <c r="AX162">
        <v>2.3900000000000001E-2</v>
      </c>
      <c r="AY162">
        <v>1.434E-2</v>
      </c>
      <c r="AZ162">
        <v>0</v>
      </c>
      <c r="BA162">
        <v>0.62139999999999995</v>
      </c>
      <c r="BB162">
        <v>0</v>
      </c>
      <c r="BC162">
        <v>4.7800000000000004E-3</v>
      </c>
      <c r="BD162">
        <v>9.5600000000000004E-2</v>
      </c>
      <c r="BE162">
        <v>1.5535000000000001</v>
      </c>
      <c r="BF162">
        <v>2.3900000000000001E-2</v>
      </c>
      <c r="BG162">
        <v>0.26290000000000002</v>
      </c>
      <c r="BH162" s="212">
        <v>0</v>
      </c>
      <c r="BI162">
        <v>0.1195</v>
      </c>
      <c r="BJ162" s="212">
        <v>9.5600000000000008E-3</v>
      </c>
      <c r="BK162">
        <v>0</v>
      </c>
      <c r="BL162" s="227">
        <v>1.1353635866620001E-2</v>
      </c>
      <c r="BM162" s="227">
        <v>1.4400293581599999E-3</v>
      </c>
      <c r="BN162" s="227">
        <v>3.0178029557900001E-3</v>
      </c>
      <c r="BO162" s="227">
        <v>5.2554417440000005E-4</v>
      </c>
      <c r="BP162" s="227">
        <v>0</v>
      </c>
      <c r="BQ162" s="227">
        <v>2.1390499999999999E-15</v>
      </c>
      <c r="BR162" s="227">
        <v>1.866917669E-5</v>
      </c>
      <c r="BS162" s="227">
        <v>3.9948980732999999E-4</v>
      </c>
      <c r="BT162" s="209">
        <v>3.8281144710399999E-2</v>
      </c>
    </row>
    <row r="163" spans="1:72" x14ac:dyDescent="0.35">
      <c r="A163">
        <v>128</v>
      </c>
      <c r="B163" t="s">
        <v>243</v>
      </c>
      <c r="C163" t="s">
        <v>243</v>
      </c>
      <c r="D163" t="s">
        <v>888</v>
      </c>
      <c r="E163" t="s">
        <v>1340</v>
      </c>
      <c r="F163">
        <v>18.235700000000001</v>
      </c>
      <c r="G163">
        <v>76.312700000000007</v>
      </c>
      <c r="H163" s="98">
        <v>2.0314999999999999</v>
      </c>
      <c r="I163">
        <v>6.6919999999999993E-2</v>
      </c>
      <c r="J163">
        <v>0</v>
      </c>
      <c r="K163">
        <v>0</v>
      </c>
      <c r="L163">
        <v>0.26529000000000003</v>
      </c>
      <c r="M163">
        <v>0</v>
      </c>
      <c r="N163">
        <v>1.6729999999999998E-2</v>
      </c>
      <c r="O163">
        <v>0</v>
      </c>
      <c r="P163">
        <v>0</v>
      </c>
      <c r="Q163">
        <v>0</v>
      </c>
      <c r="R163">
        <v>0</v>
      </c>
      <c r="S163">
        <v>0</v>
      </c>
      <c r="T163">
        <v>0</v>
      </c>
      <c r="U163" s="98">
        <v>0.78391999999999995</v>
      </c>
      <c r="V163">
        <v>0</v>
      </c>
      <c r="W163">
        <v>2.3900000000000002E-3</v>
      </c>
      <c r="X163">
        <v>2.3900000000000001E-2</v>
      </c>
      <c r="Y163" s="98">
        <v>0.49473</v>
      </c>
      <c r="Z163">
        <v>0.25334000000000001</v>
      </c>
      <c r="AA163" s="98">
        <v>4.7800000000000004E-3</v>
      </c>
      <c r="AB163">
        <v>0.92015000000000002</v>
      </c>
      <c r="AC163" s="212">
        <v>5.4969999999999998E-2</v>
      </c>
      <c r="AD163">
        <v>0.84128000000000003</v>
      </c>
      <c r="AE163" s="98">
        <v>0.21510000000000001</v>
      </c>
      <c r="AF163" s="98">
        <v>0.18642</v>
      </c>
      <c r="AG163">
        <v>1.6729999999999998E-2</v>
      </c>
      <c r="AH163">
        <v>0</v>
      </c>
      <c r="AI163">
        <v>0</v>
      </c>
      <c r="AJ163">
        <v>0</v>
      </c>
      <c r="AK163">
        <v>0</v>
      </c>
      <c r="AL163">
        <v>1.3623000000000001</v>
      </c>
      <c r="AM163">
        <v>9.5600000000000004E-2</v>
      </c>
      <c r="AN163">
        <v>9.5600000000000004E-2</v>
      </c>
      <c r="AO163">
        <v>0</v>
      </c>
      <c r="AP163">
        <v>1.434E-2</v>
      </c>
      <c r="AQ163">
        <v>1.6729999999999998E-2</v>
      </c>
      <c r="AR163">
        <v>0</v>
      </c>
      <c r="AS163" s="212">
        <v>1.1950000000000001E-3</v>
      </c>
      <c r="AT163" s="212">
        <v>1.673E-3</v>
      </c>
      <c r="AU163">
        <v>1.1950000000000001E-2</v>
      </c>
      <c r="AV163">
        <v>2.4139000000000001E-2</v>
      </c>
      <c r="AW163">
        <v>4.7800000000000002E-4</v>
      </c>
      <c r="AX163">
        <v>2.3900000000000001E-2</v>
      </c>
      <c r="AY163">
        <v>1.434E-2</v>
      </c>
      <c r="AZ163">
        <v>0</v>
      </c>
      <c r="BA163">
        <v>0.62139999999999995</v>
      </c>
      <c r="BB163">
        <v>0</v>
      </c>
      <c r="BC163">
        <v>4.7800000000000004E-3</v>
      </c>
      <c r="BD163">
        <v>9.5600000000000004E-2</v>
      </c>
      <c r="BE163">
        <v>1.5535000000000001</v>
      </c>
      <c r="BF163">
        <v>2.3900000000000001E-2</v>
      </c>
      <c r="BG163">
        <v>0.26290000000000002</v>
      </c>
      <c r="BH163" s="98">
        <v>0</v>
      </c>
      <c r="BI163">
        <v>0.1195</v>
      </c>
      <c r="BJ163" s="98">
        <v>9.5600000000000008E-3</v>
      </c>
      <c r="BK163">
        <v>0</v>
      </c>
      <c r="BL163" s="227">
        <v>1.1353635866620001E-2</v>
      </c>
      <c r="BM163" s="227">
        <v>1.4400293581599999E-3</v>
      </c>
      <c r="BN163" s="227">
        <v>3.0178029557900001E-3</v>
      </c>
      <c r="BO163" s="227">
        <v>5.2554417440000005E-4</v>
      </c>
      <c r="BP163" s="227">
        <v>0</v>
      </c>
      <c r="BQ163" s="227">
        <v>2.1390499999999999E-15</v>
      </c>
      <c r="BR163" s="227">
        <v>1.866917669E-5</v>
      </c>
      <c r="BS163" s="227">
        <v>3.9948980732999999E-4</v>
      </c>
      <c r="BT163" s="227">
        <v>3.8281144710399999E-2</v>
      </c>
    </row>
    <row r="164" spans="1:72" x14ac:dyDescent="0.35">
      <c r="A164">
        <v>61</v>
      </c>
      <c r="B164" t="s">
        <v>610</v>
      </c>
      <c r="C164" t="s">
        <v>610</v>
      </c>
      <c r="D164" t="s">
        <v>611</v>
      </c>
      <c r="E164" t="s">
        <v>1341</v>
      </c>
      <c r="F164">
        <v>5.7525000000000004</v>
      </c>
      <c r="G164">
        <v>23.747499999999999</v>
      </c>
      <c r="H164" s="98">
        <v>7.3749999999999996E-2</v>
      </c>
      <c r="I164">
        <v>0.53100000000000003</v>
      </c>
      <c r="J164">
        <v>0.70799999999999996</v>
      </c>
      <c r="K164">
        <v>0</v>
      </c>
      <c r="L164">
        <v>13.31925</v>
      </c>
      <c r="M164">
        <v>0</v>
      </c>
      <c r="N164">
        <v>0.11799999999999999</v>
      </c>
      <c r="O164">
        <v>0.72275</v>
      </c>
      <c r="P164">
        <v>0</v>
      </c>
      <c r="Q164">
        <v>0.72275</v>
      </c>
      <c r="R164">
        <v>0</v>
      </c>
      <c r="S164">
        <v>0</v>
      </c>
      <c r="T164">
        <v>0</v>
      </c>
      <c r="U164" s="98">
        <v>4.4249999999999998E-2</v>
      </c>
      <c r="V164">
        <v>0</v>
      </c>
      <c r="W164">
        <v>0</v>
      </c>
      <c r="X164">
        <v>0</v>
      </c>
      <c r="Y164" s="98">
        <v>2.9499999999999998E-2</v>
      </c>
      <c r="Z164">
        <v>0</v>
      </c>
      <c r="AA164">
        <v>0</v>
      </c>
      <c r="AB164">
        <v>1.4749999999999999E-2</v>
      </c>
      <c r="AC164">
        <v>0</v>
      </c>
      <c r="AD164">
        <v>1.4749999999999999E-2</v>
      </c>
      <c r="AE164" s="98">
        <v>0</v>
      </c>
      <c r="AF164" s="98">
        <v>0</v>
      </c>
      <c r="AG164">
        <v>0</v>
      </c>
      <c r="AH164">
        <v>0</v>
      </c>
      <c r="AI164">
        <v>0</v>
      </c>
      <c r="AJ164">
        <v>0</v>
      </c>
      <c r="AK164">
        <v>0</v>
      </c>
      <c r="AL164">
        <v>0.48675000000000002</v>
      </c>
      <c r="AM164">
        <v>0.67849999999999999</v>
      </c>
      <c r="AN164">
        <v>0.63424999999999998</v>
      </c>
      <c r="AO164">
        <v>0.59</v>
      </c>
      <c r="AP164">
        <v>0.14749999999999999</v>
      </c>
      <c r="AQ164">
        <v>0</v>
      </c>
      <c r="AR164">
        <v>1.4749999999999999E-2</v>
      </c>
      <c r="AS164">
        <v>7.3749999999999996E-3</v>
      </c>
      <c r="AT164">
        <v>2.2124999999999999E-2</v>
      </c>
      <c r="AU164">
        <v>1.0325000000000001E-2</v>
      </c>
      <c r="AV164">
        <v>0.13275000000000001</v>
      </c>
      <c r="AW164">
        <v>5.8999999999999999E-3</v>
      </c>
      <c r="AX164">
        <v>2.16825</v>
      </c>
      <c r="AY164">
        <v>8.7025000000000005E-2</v>
      </c>
      <c r="AZ164">
        <v>8.8499999999999995E-2</v>
      </c>
      <c r="BA164">
        <v>15.487500000000001</v>
      </c>
      <c r="BB164">
        <v>1.7847500000000001</v>
      </c>
      <c r="BC164">
        <v>0</v>
      </c>
      <c r="BD164">
        <v>18.29</v>
      </c>
      <c r="BE164">
        <v>24.337499999999999</v>
      </c>
      <c r="BF164">
        <v>1.6225000000000001</v>
      </c>
      <c r="BG164">
        <v>5.9</v>
      </c>
      <c r="BH164" s="98">
        <v>1.4749999999999999E-2</v>
      </c>
      <c r="BI164">
        <v>0.23599999999999999</v>
      </c>
      <c r="BJ164" s="98">
        <v>5.8999999999999997E-2</v>
      </c>
      <c r="BK164">
        <v>0</v>
      </c>
      <c r="BL164" s="209">
        <v>1.85655672349E-2</v>
      </c>
      <c r="BM164" s="227">
        <v>9.3280720145000003E-4</v>
      </c>
      <c r="BN164" s="227">
        <v>3.4314517881999999E-3</v>
      </c>
      <c r="BO164" s="227">
        <v>4.9545014000000002E-4</v>
      </c>
      <c r="BP164" s="227">
        <v>3.749183025E-5</v>
      </c>
      <c r="BQ164" s="227">
        <v>2.4986500000000001E-15</v>
      </c>
      <c r="BR164" s="227">
        <v>5.1523326185000005E-4</v>
      </c>
      <c r="BS164" s="227">
        <v>1.324671363E-3</v>
      </c>
      <c r="BT164" s="209">
        <v>2.9207284674700001E-2</v>
      </c>
    </row>
    <row r="165" spans="1:72" x14ac:dyDescent="0.35">
      <c r="A165">
        <v>6</v>
      </c>
      <c r="B165" t="s">
        <v>386</v>
      </c>
      <c r="C165" t="s">
        <v>386</v>
      </c>
      <c r="D165" t="s">
        <v>416</v>
      </c>
      <c r="E165" t="s">
        <v>1339</v>
      </c>
      <c r="F165">
        <v>41.6</v>
      </c>
      <c r="G165">
        <v>173.952</v>
      </c>
      <c r="H165" s="212">
        <v>0.21759999999999999</v>
      </c>
      <c r="I165">
        <v>1.0367999999999999</v>
      </c>
      <c r="J165">
        <v>7.5903999999999998</v>
      </c>
      <c r="K165">
        <v>2.4064000000000001</v>
      </c>
      <c r="L165">
        <v>1.3568</v>
      </c>
      <c r="M165">
        <v>0</v>
      </c>
      <c r="N165">
        <v>0.192</v>
      </c>
      <c r="O165">
        <v>0.25600000000000001</v>
      </c>
      <c r="P165">
        <v>0.1024</v>
      </c>
      <c r="Q165">
        <v>0.15359999999999999</v>
      </c>
      <c r="R165">
        <v>0</v>
      </c>
      <c r="S165">
        <v>0</v>
      </c>
      <c r="T165">
        <v>12.8</v>
      </c>
      <c r="U165" s="212">
        <v>3.8399999999999997E-2</v>
      </c>
      <c r="V165">
        <v>0</v>
      </c>
      <c r="W165">
        <v>0</v>
      </c>
      <c r="X165">
        <v>0</v>
      </c>
      <c r="Y165" s="212">
        <v>3.8399999999999997E-2</v>
      </c>
      <c r="Z165">
        <v>0</v>
      </c>
      <c r="AA165" s="98">
        <v>0</v>
      </c>
      <c r="AB165">
        <v>2.5600000000000001E-2</v>
      </c>
      <c r="AC165" s="98">
        <v>0</v>
      </c>
      <c r="AD165">
        <v>2.5600000000000001E-2</v>
      </c>
      <c r="AE165" s="212">
        <v>0.1024</v>
      </c>
      <c r="AF165" s="212">
        <v>0.1024</v>
      </c>
      <c r="AG165">
        <v>0</v>
      </c>
      <c r="AH165">
        <v>0</v>
      </c>
      <c r="AI165">
        <v>0</v>
      </c>
      <c r="AJ165">
        <v>0</v>
      </c>
      <c r="AK165">
        <v>0</v>
      </c>
      <c r="AL165">
        <v>0</v>
      </c>
      <c r="AM165">
        <v>0</v>
      </c>
      <c r="AN165">
        <v>0</v>
      </c>
      <c r="AO165">
        <v>0</v>
      </c>
      <c r="AP165">
        <v>0</v>
      </c>
      <c r="AQ165">
        <v>0.1152</v>
      </c>
      <c r="AR165">
        <v>0.2432</v>
      </c>
      <c r="AS165">
        <v>2.9440000000000001E-2</v>
      </c>
      <c r="AT165">
        <v>1.2800000000000001E-2</v>
      </c>
      <c r="AU165">
        <v>0.10367999999999999</v>
      </c>
      <c r="AV165">
        <v>0.28160000000000002</v>
      </c>
      <c r="AW165" s="98">
        <v>1.9199999999999998E-2</v>
      </c>
      <c r="AX165">
        <v>8.7040000000000006</v>
      </c>
      <c r="AY165">
        <v>0</v>
      </c>
      <c r="AZ165">
        <v>0</v>
      </c>
      <c r="BA165">
        <v>37.119999999999997</v>
      </c>
      <c r="BB165">
        <v>0</v>
      </c>
      <c r="BC165">
        <v>0.33279999999999998</v>
      </c>
      <c r="BD165">
        <v>4.0960000000000001</v>
      </c>
      <c r="BE165">
        <v>54.4</v>
      </c>
      <c r="BF165">
        <v>11.135999999999999</v>
      </c>
      <c r="BG165">
        <v>0.25600000000000001</v>
      </c>
      <c r="BH165" s="212">
        <v>0</v>
      </c>
      <c r="BI165">
        <v>0.40960000000000002</v>
      </c>
      <c r="BJ165" s="212">
        <v>0.3584</v>
      </c>
      <c r="BK165">
        <v>0</v>
      </c>
      <c r="BL165" s="209">
        <v>9.8047062958079995E-3</v>
      </c>
      <c r="BM165" s="227">
        <v>1.6499440511999999E-3</v>
      </c>
      <c r="BN165" s="209">
        <v>1.462147608832E-3</v>
      </c>
      <c r="BO165" s="227">
        <v>5.9001157120000005E-4</v>
      </c>
      <c r="BP165" s="227">
        <v>1.9976364160000002E-3</v>
      </c>
      <c r="BQ165" s="227">
        <v>1.567104E-15</v>
      </c>
      <c r="BR165" s="227">
        <v>6.6384308633599999E-4</v>
      </c>
      <c r="BS165" s="227">
        <v>5.6912907520000001E-4</v>
      </c>
      <c r="BT165" s="209">
        <v>3.7988116573951999E-2</v>
      </c>
    </row>
    <row r="166" spans="1:72" x14ac:dyDescent="0.35">
      <c r="A166">
        <v>66</v>
      </c>
      <c r="B166" t="s">
        <v>610</v>
      </c>
      <c r="C166" t="s">
        <v>610</v>
      </c>
      <c r="D166" t="s">
        <v>635</v>
      </c>
      <c r="E166" t="s">
        <v>1339</v>
      </c>
      <c r="F166">
        <v>13.26</v>
      </c>
      <c r="G166">
        <v>55.470999999999997</v>
      </c>
      <c r="H166" s="212">
        <v>0.66300000000000003</v>
      </c>
      <c r="I166">
        <v>0.75139999999999996</v>
      </c>
      <c r="J166">
        <v>1.0608</v>
      </c>
      <c r="K166">
        <v>0</v>
      </c>
      <c r="L166">
        <v>19.448</v>
      </c>
      <c r="M166">
        <v>0</v>
      </c>
      <c r="N166">
        <v>0.1547</v>
      </c>
      <c r="O166">
        <v>0.83979999999999999</v>
      </c>
      <c r="P166">
        <v>0</v>
      </c>
      <c r="Q166" s="212">
        <v>0.83979999999999999</v>
      </c>
      <c r="R166">
        <v>0</v>
      </c>
      <c r="S166">
        <v>0</v>
      </c>
      <c r="T166">
        <v>0</v>
      </c>
      <c r="U166">
        <v>0.442</v>
      </c>
      <c r="V166">
        <v>6.6299999999999998E-2</v>
      </c>
      <c r="W166">
        <v>2.2100000000000002E-2</v>
      </c>
      <c r="X166">
        <v>6.6299999999999998E-2</v>
      </c>
      <c r="Y166">
        <v>0.19889999999999999</v>
      </c>
      <c r="Z166">
        <v>8.8400000000000006E-2</v>
      </c>
      <c r="AA166">
        <v>0</v>
      </c>
      <c r="AB166">
        <v>0.1547</v>
      </c>
      <c r="AC166">
        <v>0</v>
      </c>
      <c r="AD166">
        <v>0.1326</v>
      </c>
      <c r="AE166" s="212">
        <v>0</v>
      </c>
      <c r="AF166" s="212">
        <v>0</v>
      </c>
      <c r="AG166">
        <v>0</v>
      </c>
      <c r="AH166">
        <v>0</v>
      </c>
      <c r="AI166">
        <v>0</v>
      </c>
      <c r="AJ166">
        <v>0</v>
      </c>
      <c r="AK166">
        <v>0</v>
      </c>
      <c r="AL166">
        <v>2.2542</v>
      </c>
      <c r="AM166">
        <v>5.7901999999999996</v>
      </c>
      <c r="AN166">
        <v>5.5250000000000004</v>
      </c>
      <c r="AO166">
        <v>3.0939999999999999</v>
      </c>
      <c r="AP166">
        <v>0.221</v>
      </c>
      <c r="AQ166" s="212">
        <v>2.2100000000000002E-2</v>
      </c>
      <c r="AR166">
        <v>0</v>
      </c>
      <c r="AS166">
        <v>8.8400000000000006E-3</v>
      </c>
      <c r="AT166">
        <v>3.0939999999999999E-2</v>
      </c>
      <c r="AU166">
        <v>1.3259999999999999E-2</v>
      </c>
      <c r="AV166">
        <v>0.19006000000000001</v>
      </c>
      <c r="AW166">
        <v>8.8400000000000006E-3</v>
      </c>
      <c r="AX166">
        <v>2.4752000000000001</v>
      </c>
      <c r="AY166">
        <v>5.9670000000000001E-2</v>
      </c>
      <c r="AZ166">
        <v>0</v>
      </c>
      <c r="BA166">
        <v>20.111000000000001</v>
      </c>
      <c r="BB166">
        <v>2.3205</v>
      </c>
      <c r="BC166">
        <v>0</v>
      </c>
      <c r="BD166">
        <v>25.635999999999999</v>
      </c>
      <c r="BE166">
        <v>35.802</v>
      </c>
      <c r="BF166">
        <v>2.6520000000000001</v>
      </c>
      <c r="BG166">
        <v>9.0609999999999999</v>
      </c>
      <c r="BH166" s="212">
        <v>2.2100000000000002E-2</v>
      </c>
      <c r="BI166">
        <v>0.39779999999999999</v>
      </c>
      <c r="BJ166" s="212">
        <v>8.8400000000000006E-2</v>
      </c>
      <c r="BK166">
        <v>0</v>
      </c>
      <c r="BL166" s="209">
        <v>2.5990199241499999E-2</v>
      </c>
      <c r="BM166" s="227">
        <v>1.23174040379E-3</v>
      </c>
      <c r="BN166" s="209">
        <v>4.63911089642E-3</v>
      </c>
      <c r="BO166" s="227">
        <v>6.4953236165999999E-4</v>
      </c>
      <c r="BP166" s="227">
        <v>6.7213452670000003E-4</v>
      </c>
      <c r="BQ166" s="227">
        <v>3.6133500000000002E-15</v>
      </c>
      <c r="BR166" s="209">
        <v>9.3911583753000002E-4</v>
      </c>
      <c r="BS166" s="227">
        <v>1.9847618388000002E-3</v>
      </c>
      <c r="BT166" s="209">
        <v>3.6261579347760003E-2</v>
      </c>
    </row>
    <row r="167" spans="1:72" x14ac:dyDescent="0.35">
      <c r="A167">
        <v>78</v>
      </c>
      <c r="B167" t="s">
        <v>153</v>
      </c>
      <c r="C167" t="s">
        <v>153</v>
      </c>
      <c r="D167" t="s">
        <v>684</v>
      </c>
      <c r="E167" t="s">
        <v>1339</v>
      </c>
      <c r="F167">
        <v>2.2999999999999998</v>
      </c>
      <c r="G167">
        <v>9.6300000000000008</v>
      </c>
      <c r="H167">
        <v>0.17299999999999999</v>
      </c>
      <c r="I167">
        <v>0.19</v>
      </c>
      <c r="J167">
        <v>0</v>
      </c>
      <c r="K167">
        <v>0</v>
      </c>
      <c r="L167">
        <v>0.624</v>
      </c>
      <c r="M167">
        <v>0</v>
      </c>
      <c r="N167">
        <v>8.0000000000000002E-3</v>
      </c>
      <c r="O167">
        <v>0</v>
      </c>
      <c r="P167">
        <v>0</v>
      </c>
      <c r="Q167">
        <v>0</v>
      </c>
      <c r="R167">
        <v>0</v>
      </c>
      <c r="S167">
        <v>0</v>
      </c>
      <c r="T167">
        <v>0</v>
      </c>
      <c r="U167">
        <v>7.9000000000000001E-2</v>
      </c>
      <c r="V167">
        <v>0</v>
      </c>
      <c r="W167">
        <v>0</v>
      </c>
      <c r="X167">
        <v>7.0000000000000001E-3</v>
      </c>
      <c r="Y167">
        <v>3.6999999999999998E-2</v>
      </c>
      <c r="Z167">
        <v>2.5999999999999999E-2</v>
      </c>
      <c r="AA167">
        <v>0</v>
      </c>
      <c r="AB167">
        <v>6.7000000000000004E-2</v>
      </c>
      <c r="AC167">
        <v>4.0000000000000001E-3</v>
      </c>
      <c r="AD167">
        <v>6.0999999999999999E-2</v>
      </c>
      <c r="AE167">
        <v>8.9999999999999993E-3</v>
      </c>
      <c r="AF167">
        <v>6.0000000000000001E-3</v>
      </c>
      <c r="AG167">
        <v>2E-3</v>
      </c>
      <c r="AH167">
        <v>0</v>
      </c>
      <c r="AI167">
        <v>0</v>
      </c>
      <c r="AJ167">
        <v>0</v>
      </c>
      <c r="AK167">
        <v>0</v>
      </c>
      <c r="AL167">
        <v>0.69899999999999995</v>
      </c>
      <c r="AM167">
        <v>0.20200000000000001</v>
      </c>
      <c r="AN167">
        <v>0.20200000000000001</v>
      </c>
      <c r="AO167">
        <v>0</v>
      </c>
      <c r="AP167">
        <v>0</v>
      </c>
      <c r="AQ167">
        <v>4.0000000000000001E-3</v>
      </c>
      <c r="AR167">
        <v>0.14499999999999999</v>
      </c>
      <c r="AS167">
        <v>1.6999999999999999E-3</v>
      </c>
      <c r="AT167">
        <v>2.0999999999999999E-3</v>
      </c>
      <c r="AU167">
        <v>5.9299999999999999E-2</v>
      </c>
      <c r="AV167">
        <v>9.4E-2</v>
      </c>
      <c r="AW167">
        <v>2.8999999999999998E-3</v>
      </c>
      <c r="AX167">
        <v>0.01</v>
      </c>
      <c r="AY167">
        <v>8.8000000000000005E-3</v>
      </c>
      <c r="AZ167">
        <v>0</v>
      </c>
      <c r="BA167">
        <v>1.7</v>
      </c>
      <c r="BB167">
        <v>4.5999999999999999E-2</v>
      </c>
      <c r="BC167">
        <v>1.4999999999999999E-2</v>
      </c>
      <c r="BD167">
        <v>0.12</v>
      </c>
      <c r="BE167">
        <v>2.6</v>
      </c>
      <c r="BF167">
        <v>0.21</v>
      </c>
      <c r="BG167">
        <v>0.72</v>
      </c>
      <c r="BH167">
        <v>2E-3</v>
      </c>
      <c r="BI167">
        <v>4.5999999999999999E-2</v>
      </c>
      <c r="BJ167">
        <v>2.1000000000000001E-2</v>
      </c>
      <c r="BK167">
        <v>0.3</v>
      </c>
      <c r="BL167" s="209">
        <v>4.3783909689199998E-2</v>
      </c>
      <c r="BM167" s="227">
        <v>3.1401297803000001E-3</v>
      </c>
      <c r="BN167" s="209">
        <v>6.4813349966600002E-3</v>
      </c>
      <c r="BO167" s="209">
        <v>2.2000584496999999E-3</v>
      </c>
      <c r="BP167" s="227">
        <v>0</v>
      </c>
      <c r="BQ167" s="227">
        <v>9.1919999999999995E-15</v>
      </c>
      <c r="BR167" s="227">
        <v>2.2668677872E-4</v>
      </c>
      <c r="BS167" s="227">
        <v>1.6715054700000001E-4</v>
      </c>
      <c r="BT167" s="227">
        <v>3.5971594736E-2</v>
      </c>
    </row>
    <row r="168" spans="1:72" x14ac:dyDescent="0.35">
      <c r="A168">
        <v>105</v>
      </c>
      <c r="B168" t="s">
        <v>803</v>
      </c>
      <c r="C168" t="s">
        <v>209</v>
      </c>
      <c r="D168" t="s">
        <v>809</v>
      </c>
      <c r="E168" t="s">
        <v>1341</v>
      </c>
      <c r="F168">
        <v>6.05</v>
      </c>
      <c r="G168">
        <v>25.3</v>
      </c>
      <c r="H168">
        <v>0.51300000000000001</v>
      </c>
      <c r="I168">
        <v>0.224</v>
      </c>
      <c r="J168">
        <v>9.2999999999999999E-2</v>
      </c>
      <c r="K168">
        <v>0.11600000000000001</v>
      </c>
      <c r="L168">
        <v>1.7000000000000001E-2</v>
      </c>
      <c r="M168">
        <v>0</v>
      </c>
      <c r="N168">
        <v>3.6999999999999998E-2</v>
      </c>
      <c r="O168">
        <v>4.5999999999999999E-2</v>
      </c>
      <c r="P168">
        <v>0</v>
      </c>
      <c r="Q168">
        <v>4.5999999999999999E-2</v>
      </c>
      <c r="R168">
        <v>0</v>
      </c>
      <c r="S168">
        <v>0</v>
      </c>
      <c r="T168">
        <v>0</v>
      </c>
      <c r="U168">
        <v>6.4000000000000001E-2</v>
      </c>
      <c r="V168">
        <v>0</v>
      </c>
      <c r="W168">
        <v>0</v>
      </c>
      <c r="X168">
        <v>0</v>
      </c>
      <c r="Y168">
        <v>3.2000000000000001E-2</v>
      </c>
      <c r="Z168">
        <v>0.01</v>
      </c>
      <c r="AA168" s="217">
        <v>5.0000000000000001E-3</v>
      </c>
      <c r="AB168">
        <v>0.374</v>
      </c>
      <c r="AC168">
        <v>0</v>
      </c>
      <c r="AD168">
        <v>0.36299999999999999</v>
      </c>
      <c r="AE168">
        <v>5.0999999999999997E-2</v>
      </c>
      <c r="AF168">
        <v>5.0999999999999997E-2</v>
      </c>
      <c r="AG168">
        <v>0</v>
      </c>
      <c r="AH168">
        <v>0</v>
      </c>
      <c r="AI168">
        <v>0</v>
      </c>
      <c r="AJ168">
        <v>0</v>
      </c>
      <c r="AK168">
        <v>0</v>
      </c>
      <c r="AL168">
        <v>0</v>
      </c>
      <c r="AM168">
        <v>1.2E-2</v>
      </c>
      <c r="AN168">
        <v>0</v>
      </c>
      <c r="AO168">
        <v>0.11</v>
      </c>
      <c r="AP168">
        <v>0</v>
      </c>
      <c r="AQ168">
        <v>6.6000000000000003E-2</v>
      </c>
      <c r="AR168">
        <v>2E-3</v>
      </c>
      <c r="AS168">
        <v>1.9599999999999999E-2</v>
      </c>
      <c r="AT168">
        <v>1.1000000000000001E-3</v>
      </c>
      <c r="AU168">
        <v>0.151</v>
      </c>
      <c r="AV168">
        <v>0.188</v>
      </c>
      <c r="AW168">
        <v>5.1999999999999998E-3</v>
      </c>
      <c r="AX168">
        <v>1.1499999999999999</v>
      </c>
      <c r="AY168">
        <v>0</v>
      </c>
      <c r="AZ168">
        <v>0</v>
      </c>
      <c r="BA168">
        <v>3.82</v>
      </c>
      <c r="BB168">
        <v>0</v>
      </c>
      <c r="BC168">
        <v>1.4999999999999999E-2</v>
      </c>
      <c r="BD168">
        <v>0.61</v>
      </c>
      <c r="BE168">
        <v>6.51</v>
      </c>
      <c r="BF168">
        <v>1.71</v>
      </c>
      <c r="BG168">
        <v>7.59</v>
      </c>
      <c r="BH168">
        <v>1.9E-2</v>
      </c>
      <c r="BI168">
        <v>0.183</v>
      </c>
      <c r="BJ168">
        <v>2.5999999999999999E-2</v>
      </c>
      <c r="BK168">
        <v>0</v>
      </c>
      <c r="BL168" s="209">
        <v>1.1977902470000001E-3</v>
      </c>
      <c r="BM168" s="227">
        <v>1.6348871799999999E-4</v>
      </c>
      <c r="BN168" s="227">
        <v>5.7505567100000002E-4</v>
      </c>
      <c r="BO168" s="227">
        <v>3.3727455999999998E-5</v>
      </c>
      <c r="BP168" s="227">
        <v>0</v>
      </c>
      <c r="BQ168" s="227">
        <v>2.6300000000000001E-15</v>
      </c>
      <c r="BR168" s="227">
        <v>2.5074400100000001E-4</v>
      </c>
      <c r="BS168" s="227">
        <v>7.5705501999999994E-5</v>
      </c>
      <c r="BT168" s="227">
        <v>3.870620635E-3</v>
      </c>
    </row>
    <row r="169" spans="1:72" x14ac:dyDescent="0.35">
      <c r="A169">
        <v>98</v>
      </c>
      <c r="B169" t="s">
        <v>195</v>
      </c>
      <c r="C169" t="s">
        <v>195</v>
      </c>
      <c r="D169" t="s">
        <v>779</v>
      </c>
      <c r="E169" t="s">
        <v>1341</v>
      </c>
      <c r="F169">
        <v>28.53</v>
      </c>
      <c r="G169">
        <v>119.16</v>
      </c>
      <c r="H169">
        <v>0.09</v>
      </c>
      <c r="I169">
        <v>1.9350000000000001</v>
      </c>
      <c r="J169">
        <v>4.4279999999999999</v>
      </c>
      <c r="K169">
        <v>0.96299999999999997</v>
      </c>
      <c r="L169">
        <v>1.35</v>
      </c>
      <c r="M169">
        <v>0</v>
      </c>
      <c r="N169">
        <v>0.23400000000000001</v>
      </c>
      <c r="O169">
        <v>0.189</v>
      </c>
      <c r="P169">
        <v>2.7E-2</v>
      </c>
      <c r="Q169">
        <v>0.16200000000000001</v>
      </c>
      <c r="R169">
        <v>0</v>
      </c>
      <c r="S169">
        <v>0</v>
      </c>
      <c r="T169">
        <v>0</v>
      </c>
      <c r="U169">
        <v>1.7999999999999999E-2</v>
      </c>
      <c r="V169" s="217">
        <v>0</v>
      </c>
      <c r="W169" s="217">
        <v>0</v>
      </c>
      <c r="X169">
        <v>0</v>
      </c>
      <c r="Y169">
        <v>1.7999999999999999E-2</v>
      </c>
      <c r="Z169">
        <v>0</v>
      </c>
      <c r="AA169" s="217">
        <v>0</v>
      </c>
      <c r="AB169">
        <v>8.9999999999999993E-3</v>
      </c>
      <c r="AC169" s="217">
        <v>0</v>
      </c>
      <c r="AD169">
        <v>8.9999999999999993E-3</v>
      </c>
      <c r="AE169">
        <v>4.4999999999999998E-2</v>
      </c>
      <c r="AF169">
        <v>3.5999999999999997E-2</v>
      </c>
      <c r="AG169" s="217">
        <v>8.9999999999999993E-3</v>
      </c>
      <c r="AH169" s="217">
        <v>0</v>
      </c>
      <c r="AI169" s="217">
        <v>0</v>
      </c>
      <c r="AJ169" s="217">
        <v>0</v>
      </c>
      <c r="AK169" s="217">
        <v>0</v>
      </c>
      <c r="AL169">
        <v>0</v>
      </c>
      <c r="AM169">
        <v>0.108</v>
      </c>
      <c r="AN169">
        <v>0</v>
      </c>
      <c r="AO169">
        <v>1.35</v>
      </c>
      <c r="AP169">
        <v>0</v>
      </c>
      <c r="AQ169">
        <v>8.9999999999999993E-3</v>
      </c>
      <c r="AR169">
        <v>0</v>
      </c>
      <c r="AS169" s="217">
        <v>7.3800000000000004E-2</v>
      </c>
      <c r="AT169" s="217">
        <v>1.6199999999999999E-2</v>
      </c>
      <c r="AU169">
        <v>0.22500000000000001</v>
      </c>
      <c r="AV169">
        <v>0.54720000000000002</v>
      </c>
      <c r="AW169">
        <v>7.1999999999999998E-3</v>
      </c>
      <c r="AX169">
        <v>2.97</v>
      </c>
      <c r="AY169">
        <v>0</v>
      </c>
      <c r="AZ169">
        <v>0.09</v>
      </c>
      <c r="BA169">
        <v>34.200000000000003</v>
      </c>
      <c r="BB169">
        <v>4.05</v>
      </c>
      <c r="BC169" s="98">
        <v>0.54</v>
      </c>
      <c r="BD169">
        <v>5.31</v>
      </c>
      <c r="BE169">
        <v>99</v>
      </c>
      <c r="BF169">
        <v>10.8</v>
      </c>
      <c r="BG169">
        <v>0.18</v>
      </c>
      <c r="BH169" s="217">
        <v>0</v>
      </c>
      <c r="BI169">
        <v>0.18</v>
      </c>
      <c r="BJ169">
        <v>0.34200000000000003</v>
      </c>
      <c r="BK169">
        <v>0</v>
      </c>
      <c r="BL169" s="209">
        <v>3.0258935482500001E-3</v>
      </c>
      <c r="BM169" s="227">
        <v>0</v>
      </c>
      <c r="BN169" s="209">
        <v>9.7569232200000002E-4</v>
      </c>
      <c r="BO169" s="227">
        <v>3.03547104E-4</v>
      </c>
      <c r="BP169" s="227">
        <v>0</v>
      </c>
      <c r="BQ169" s="227">
        <v>1.6737750000000001E-15</v>
      </c>
      <c r="BR169" s="227">
        <v>4.6151071874999999E-4</v>
      </c>
      <c r="BS169" s="227">
        <v>6.8134951800000003E-4</v>
      </c>
      <c r="BT169" s="209">
        <v>3.4437311061749999E-2</v>
      </c>
    </row>
    <row r="170" spans="1:72" x14ac:dyDescent="0.35">
      <c r="A170">
        <v>68</v>
      </c>
      <c r="B170" t="s">
        <v>610</v>
      </c>
      <c r="C170" t="s">
        <v>610</v>
      </c>
      <c r="D170" t="s">
        <v>644</v>
      </c>
      <c r="E170" t="s">
        <v>1338</v>
      </c>
      <c r="F170">
        <v>20.57</v>
      </c>
      <c r="G170">
        <v>86.185000000000002</v>
      </c>
      <c r="H170">
        <v>2.2000000000000002</v>
      </c>
      <c r="I170">
        <v>0.11550000000000001</v>
      </c>
      <c r="J170">
        <v>0.16500000000000001</v>
      </c>
      <c r="K170">
        <v>0</v>
      </c>
      <c r="L170">
        <v>2.992</v>
      </c>
      <c r="M170">
        <v>0</v>
      </c>
      <c r="N170">
        <v>2.75E-2</v>
      </c>
      <c r="O170">
        <v>0.14849999999999999</v>
      </c>
      <c r="P170">
        <v>0</v>
      </c>
      <c r="Q170">
        <v>0.14849999999999999</v>
      </c>
      <c r="R170">
        <v>0</v>
      </c>
      <c r="S170">
        <v>0</v>
      </c>
      <c r="T170">
        <v>0</v>
      </c>
      <c r="U170">
        <v>1.4079999999999999</v>
      </c>
      <c r="V170">
        <v>0.1595</v>
      </c>
      <c r="W170">
        <v>7.1499999999999994E-2</v>
      </c>
      <c r="X170">
        <v>0.23100000000000001</v>
      </c>
      <c r="Y170">
        <v>0.68200000000000005</v>
      </c>
      <c r="Z170">
        <v>0.22</v>
      </c>
      <c r="AA170">
        <v>5.4999999999999997E-3</v>
      </c>
      <c r="AB170">
        <v>0.55000000000000004</v>
      </c>
      <c r="AC170">
        <v>4.3999999999999997E-2</v>
      </c>
      <c r="AD170">
        <v>0.47849999999999998</v>
      </c>
      <c r="AE170">
        <v>5.5E-2</v>
      </c>
      <c r="AF170">
        <v>3.3000000000000002E-2</v>
      </c>
      <c r="AG170">
        <v>1.6500000000000001E-2</v>
      </c>
      <c r="AH170">
        <v>0</v>
      </c>
      <c r="AI170">
        <v>0</v>
      </c>
      <c r="AJ170">
        <v>0</v>
      </c>
      <c r="AK170">
        <v>0</v>
      </c>
      <c r="AL170">
        <v>6.2865000000000002</v>
      </c>
      <c r="AM170">
        <v>20.311499999999999</v>
      </c>
      <c r="AN170">
        <v>18.947500000000002</v>
      </c>
      <c r="AO170">
        <v>16.39</v>
      </c>
      <c r="AP170">
        <v>4.9500000000000004E-3</v>
      </c>
      <c r="AQ170">
        <v>5.5E-2</v>
      </c>
      <c r="AR170">
        <v>0.64349999999999996</v>
      </c>
      <c r="AS170">
        <v>1.65E-3</v>
      </c>
      <c r="AT170">
        <v>4.9500000000000004E-3</v>
      </c>
      <c r="AU170">
        <v>2.2000000000000001E-3</v>
      </c>
      <c r="AV170">
        <v>2.75E-2</v>
      </c>
      <c r="AW170">
        <v>1.65E-3</v>
      </c>
      <c r="AX170">
        <v>0.48949999999999999</v>
      </c>
      <c r="AY170">
        <v>1.9800000000000002E-2</v>
      </c>
      <c r="AZ170">
        <v>2.1999999999999999E-2</v>
      </c>
      <c r="BA170">
        <v>3.4649999999999999</v>
      </c>
      <c r="BB170">
        <v>0.40150000000000002</v>
      </c>
      <c r="BC170">
        <v>0</v>
      </c>
      <c r="BD170">
        <v>4.125</v>
      </c>
      <c r="BE170">
        <v>5.5</v>
      </c>
      <c r="BF170">
        <v>0.38500000000000001</v>
      </c>
      <c r="BG170">
        <v>1.32</v>
      </c>
      <c r="BH170">
        <v>5.4999999999999997E-3</v>
      </c>
      <c r="BI170">
        <v>7.1499999999999994E-2</v>
      </c>
      <c r="BJ170">
        <v>1.6500000000000001E-2</v>
      </c>
      <c r="BK170">
        <v>0</v>
      </c>
      <c r="BL170" s="209">
        <v>1.8120140444999999E-2</v>
      </c>
      <c r="BM170" s="227">
        <v>1.0112646335000001E-3</v>
      </c>
      <c r="BN170" s="209">
        <v>3.5382961404999999E-3</v>
      </c>
      <c r="BO170" s="227">
        <v>5.4502066299999996E-4</v>
      </c>
      <c r="BP170" s="227">
        <v>1.3980004500000001E-5</v>
      </c>
      <c r="BQ170" s="227">
        <v>2.1835000000000001E-15</v>
      </c>
      <c r="BR170" s="227">
        <v>1.230236975E-4</v>
      </c>
      <c r="BS170" s="209">
        <v>4.9394525400000004E-4</v>
      </c>
      <c r="BT170" s="227">
        <v>3.5544643607E-2</v>
      </c>
    </row>
    <row r="171" spans="1:72" x14ac:dyDescent="0.35">
      <c r="A171">
        <v>68</v>
      </c>
      <c r="B171" t="s">
        <v>610</v>
      </c>
      <c r="C171" t="s">
        <v>610</v>
      </c>
      <c r="D171" t="s">
        <v>644</v>
      </c>
      <c r="E171" t="s">
        <v>1340</v>
      </c>
      <c r="F171">
        <v>20.57</v>
      </c>
      <c r="G171">
        <v>86.185000000000002</v>
      </c>
      <c r="H171">
        <v>2.2000000000000002</v>
      </c>
      <c r="I171">
        <v>0.11550000000000001</v>
      </c>
      <c r="J171">
        <v>0.16500000000000001</v>
      </c>
      <c r="K171">
        <v>0</v>
      </c>
      <c r="L171">
        <v>2.992</v>
      </c>
      <c r="M171">
        <v>0</v>
      </c>
      <c r="N171">
        <v>2.75E-2</v>
      </c>
      <c r="O171">
        <v>0.14849999999999999</v>
      </c>
      <c r="P171">
        <v>0</v>
      </c>
      <c r="Q171">
        <v>0.14849999999999999</v>
      </c>
      <c r="R171">
        <v>0</v>
      </c>
      <c r="S171">
        <v>0</v>
      </c>
      <c r="T171">
        <v>0</v>
      </c>
      <c r="U171">
        <v>1.4079999999999999</v>
      </c>
      <c r="V171">
        <v>0.1595</v>
      </c>
      <c r="W171">
        <v>7.1499999999999994E-2</v>
      </c>
      <c r="X171">
        <v>0.23100000000000001</v>
      </c>
      <c r="Y171">
        <v>0.68200000000000005</v>
      </c>
      <c r="Z171">
        <v>0.22</v>
      </c>
      <c r="AA171">
        <v>5.4999999999999997E-3</v>
      </c>
      <c r="AB171">
        <v>0.55000000000000004</v>
      </c>
      <c r="AC171">
        <v>4.3999999999999997E-2</v>
      </c>
      <c r="AD171">
        <v>0.47849999999999998</v>
      </c>
      <c r="AE171">
        <v>5.5E-2</v>
      </c>
      <c r="AF171">
        <v>3.3000000000000002E-2</v>
      </c>
      <c r="AG171">
        <v>1.6500000000000001E-2</v>
      </c>
      <c r="AH171">
        <v>0</v>
      </c>
      <c r="AI171">
        <v>0</v>
      </c>
      <c r="AJ171">
        <v>0</v>
      </c>
      <c r="AK171">
        <v>0</v>
      </c>
      <c r="AL171">
        <v>6.2865000000000002</v>
      </c>
      <c r="AM171">
        <v>20.311499999999999</v>
      </c>
      <c r="AN171">
        <v>18.947500000000002</v>
      </c>
      <c r="AO171">
        <v>16.39</v>
      </c>
      <c r="AP171">
        <v>4.9500000000000004E-3</v>
      </c>
      <c r="AQ171">
        <v>5.5E-2</v>
      </c>
      <c r="AR171">
        <v>0.64349999999999996</v>
      </c>
      <c r="AS171">
        <v>1.65E-3</v>
      </c>
      <c r="AT171">
        <v>4.9500000000000004E-3</v>
      </c>
      <c r="AU171">
        <v>2.2000000000000001E-3</v>
      </c>
      <c r="AV171">
        <v>2.75E-2</v>
      </c>
      <c r="AW171">
        <v>1.65E-3</v>
      </c>
      <c r="AX171">
        <v>0.48949999999999999</v>
      </c>
      <c r="AY171">
        <v>1.9800000000000002E-2</v>
      </c>
      <c r="AZ171">
        <v>2.1999999999999999E-2</v>
      </c>
      <c r="BA171">
        <v>3.4649999999999999</v>
      </c>
      <c r="BB171">
        <v>0.40150000000000002</v>
      </c>
      <c r="BC171">
        <v>0</v>
      </c>
      <c r="BD171">
        <v>4.125</v>
      </c>
      <c r="BE171">
        <v>5.5</v>
      </c>
      <c r="BF171">
        <v>0.38500000000000001</v>
      </c>
      <c r="BG171">
        <v>1.32</v>
      </c>
      <c r="BH171">
        <v>5.4999999999999997E-3</v>
      </c>
      <c r="BI171">
        <v>7.1499999999999994E-2</v>
      </c>
      <c r="BJ171">
        <v>1.6500000000000001E-2</v>
      </c>
      <c r="BK171">
        <v>0</v>
      </c>
      <c r="BL171" s="209">
        <v>1.8120140444999999E-2</v>
      </c>
      <c r="BM171" s="227">
        <v>1.0112646335000001E-3</v>
      </c>
      <c r="BN171" s="209">
        <v>3.5382961404999999E-3</v>
      </c>
      <c r="BO171" s="227">
        <v>5.4502066299999996E-4</v>
      </c>
      <c r="BP171" s="227">
        <v>1.3980004500000001E-5</v>
      </c>
      <c r="BQ171" s="227">
        <v>2.1835000000000001E-15</v>
      </c>
      <c r="BR171" s="209">
        <v>1.230236975E-4</v>
      </c>
      <c r="BS171" s="227">
        <v>4.9394525400000004E-4</v>
      </c>
      <c r="BT171" s="227">
        <v>3.5544643607E-2</v>
      </c>
    </row>
    <row r="172" spans="1:72" x14ac:dyDescent="0.35">
      <c r="A172">
        <v>43</v>
      </c>
      <c r="B172" t="s">
        <v>513</v>
      </c>
      <c r="C172" t="s">
        <v>513</v>
      </c>
      <c r="D172" t="s">
        <v>111</v>
      </c>
      <c r="E172" t="s">
        <v>1340</v>
      </c>
      <c r="F172">
        <v>4.8</v>
      </c>
      <c r="G172">
        <v>20.3</v>
      </c>
      <c r="H172">
        <v>0.02</v>
      </c>
      <c r="I172">
        <v>0.12</v>
      </c>
      <c r="J172">
        <v>0.87</v>
      </c>
      <c r="K172">
        <v>0.34</v>
      </c>
      <c r="L172">
        <v>8.6</v>
      </c>
      <c r="M172">
        <v>0</v>
      </c>
      <c r="N172">
        <v>0.05</v>
      </c>
      <c r="O172">
        <v>0.75</v>
      </c>
      <c r="P172">
        <v>0.73</v>
      </c>
      <c r="Q172">
        <v>0.02</v>
      </c>
      <c r="R172">
        <v>0</v>
      </c>
      <c r="S172">
        <v>0</v>
      </c>
      <c r="T172">
        <v>0</v>
      </c>
      <c r="U172" s="98">
        <v>0</v>
      </c>
      <c r="V172">
        <v>0</v>
      </c>
      <c r="W172">
        <v>0</v>
      </c>
      <c r="X172">
        <v>0</v>
      </c>
      <c r="Y172" s="98">
        <v>0</v>
      </c>
      <c r="Z172">
        <v>0</v>
      </c>
      <c r="AA172">
        <v>0</v>
      </c>
      <c r="AB172" s="98">
        <v>0</v>
      </c>
      <c r="AC172">
        <v>0</v>
      </c>
      <c r="AD172" s="98">
        <v>0</v>
      </c>
      <c r="AE172" s="98">
        <v>0.01</v>
      </c>
      <c r="AF172" s="98">
        <v>0</v>
      </c>
      <c r="AG172" s="98">
        <v>0</v>
      </c>
      <c r="AH172">
        <v>0</v>
      </c>
      <c r="AI172">
        <v>0</v>
      </c>
      <c r="AJ172">
        <v>0</v>
      </c>
      <c r="AK172">
        <v>0</v>
      </c>
      <c r="AL172">
        <v>0</v>
      </c>
      <c r="AM172">
        <v>0.15</v>
      </c>
      <c r="AN172">
        <v>0</v>
      </c>
      <c r="AO172">
        <v>1.8</v>
      </c>
      <c r="AP172">
        <v>0</v>
      </c>
      <c r="AQ172">
        <v>0.08</v>
      </c>
      <c r="AR172">
        <v>1.57</v>
      </c>
      <c r="AS172">
        <v>2E-3</v>
      </c>
      <c r="AT172">
        <v>2E-3</v>
      </c>
      <c r="AU172">
        <v>0.03</v>
      </c>
      <c r="AV172">
        <v>0.05</v>
      </c>
      <c r="AW172">
        <v>4.0000000000000001E-3</v>
      </c>
      <c r="AX172">
        <v>1.03</v>
      </c>
      <c r="AY172">
        <v>0</v>
      </c>
      <c r="AZ172">
        <v>13.4</v>
      </c>
      <c r="BA172">
        <v>3.5</v>
      </c>
      <c r="BB172">
        <v>0.11</v>
      </c>
      <c r="BC172" s="98">
        <v>0.08</v>
      </c>
      <c r="BD172">
        <v>4.3</v>
      </c>
      <c r="BE172">
        <v>26</v>
      </c>
      <c r="BF172">
        <v>1.4</v>
      </c>
      <c r="BG172">
        <v>0.4</v>
      </c>
      <c r="BH172">
        <v>0</v>
      </c>
      <c r="BI172">
        <v>0</v>
      </c>
      <c r="BJ172" s="98">
        <v>0.02</v>
      </c>
      <c r="BK172">
        <v>0.2</v>
      </c>
      <c r="BL172" s="209">
        <v>7.2759256694999996E-3</v>
      </c>
      <c r="BM172" s="227">
        <v>6.6588093700000004E-4</v>
      </c>
      <c r="BN172" s="209">
        <v>2.9532803725E-3</v>
      </c>
      <c r="BO172" s="227">
        <v>4.4443412000000002E-4</v>
      </c>
      <c r="BP172" s="227">
        <v>0</v>
      </c>
      <c r="BQ172" s="227">
        <v>1.6797499999999999E-15</v>
      </c>
      <c r="BR172" s="227">
        <v>9.8785260399999997E-4</v>
      </c>
      <c r="BS172" s="227">
        <v>9.8697543999999994E-4</v>
      </c>
      <c r="BT172" s="209">
        <v>3.5242882688999999E-2</v>
      </c>
    </row>
    <row r="173" spans="1:72" x14ac:dyDescent="0.35">
      <c r="A173">
        <v>6</v>
      </c>
      <c r="B173" t="s">
        <v>386</v>
      </c>
      <c r="C173" t="s">
        <v>386</v>
      </c>
      <c r="D173" t="s">
        <v>416</v>
      </c>
      <c r="E173" t="s">
        <v>1337</v>
      </c>
      <c r="F173">
        <v>41.6</v>
      </c>
      <c r="G173">
        <v>173.952</v>
      </c>
      <c r="H173" s="212">
        <v>0.21759999999999999</v>
      </c>
      <c r="I173">
        <v>1.0367999999999999</v>
      </c>
      <c r="J173">
        <v>7.5903999999999998</v>
      </c>
      <c r="K173">
        <v>2.4064000000000001</v>
      </c>
      <c r="L173">
        <v>1.3568</v>
      </c>
      <c r="M173">
        <v>0</v>
      </c>
      <c r="N173">
        <v>0.192</v>
      </c>
      <c r="O173">
        <v>0.25600000000000001</v>
      </c>
      <c r="P173">
        <v>0.1024</v>
      </c>
      <c r="Q173" s="212">
        <v>0.15359999999999999</v>
      </c>
      <c r="R173">
        <v>0</v>
      </c>
      <c r="S173">
        <v>0</v>
      </c>
      <c r="T173">
        <v>12.8</v>
      </c>
      <c r="U173">
        <v>3.8399999999999997E-2</v>
      </c>
      <c r="V173">
        <v>0</v>
      </c>
      <c r="W173">
        <v>0</v>
      </c>
      <c r="X173">
        <v>0</v>
      </c>
      <c r="Y173">
        <v>3.8399999999999997E-2</v>
      </c>
      <c r="Z173">
        <v>0</v>
      </c>
      <c r="AA173">
        <v>0</v>
      </c>
      <c r="AB173">
        <v>2.5600000000000001E-2</v>
      </c>
      <c r="AC173">
        <v>0</v>
      </c>
      <c r="AD173">
        <v>2.5600000000000001E-2</v>
      </c>
      <c r="AE173" s="212">
        <v>0.1024</v>
      </c>
      <c r="AF173" s="212">
        <v>0.1024</v>
      </c>
      <c r="AG173">
        <v>0</v>
      </c>
      <c r="AH173">
        <v>0</v>
      </c>
      <c r="AI173">
        <v>0</v>
      </c>
      <c r="AJ173">
        <v>0</v>
      </c>
      <c r="AK173">
        <v>0</v>
      </c>
      <c r="AL173">
        <v>0</v>
      </c>
      <c r="AM173">
        <v>0</v>
      </c>
      <c r="AN173">
        <v>0</v>
      </c>
      <c r="AO173">
        <v>0</v>
      </c>
      <c r="AP173">
        <v>0</v>
      </c>
      <c r="AQ173">
        <v>0.1152</v>
      </c>
      <c r="AR173">
        <v>0.2432</v>
      </c>
      <c r="AS173">
        <v>2.9440000000000001E-2</v>
      </c>
      <c r="AT173">
        <v>1.2800000000000001E-2</v>
      </c>
      <c r="AU173">
        <v>0.10367999999999999</v>
      </c>
      <c r="AV173">
        <v>0.28160000000000002</v>
      </c>
      <c r="AW173">
        <v>1.9199999999999998E-2</v>
      </c>
      <c r="AX173">
        <v>8.7040000000000006</v>
      </c>
      <c r="AY173">
        <v>0</v>
      </c>
      <c r="AZ173">
        <v>0</v>
      </c>
      <c r="BA173">
        <v>37.119999999999997</v>
      </c>
      <c r="BB173">
        <v>0</v>
      </c>
      <c r="BC173">
        <v>0.33279999999999998</v>
      </c>
      <c r="BD173">
        <v>4.0960000000000001</v>
      </c>
      <c r="BE173">
        <v>54.4</v>
      </c>
      <c r="BF173">
        <v>11.135999999999999</v>
      </c>
      <c r="BG173">
        <v>0.25600000000000001</v>
      </c>
      <c r="BH173">
        <v>0</v>
      </c>
      <c r="BI173" s="212">
        <v>0.40960000000000002</v>
      </c>
      <c r="BJ173">
        <v>0.3584</v>
      </c>
      <c r="BK173">
        <v>0</v>
      </c>
      <c r="BL173" s="209">
        <v>9.4329599252479992E-3</v>
      </c>
      <c r="BM173" s="227">
        <v>1.6090694912E-3</v>
      </c>
      <c r="BN173" s="227">
        <v>1.378692142592E-3</v>
      </c>
      <c r="BO173" s="227">
        <v>5.9001157120000005E-4</v>
      </c>
      <c r="BP173" s="227">
        <v>1.9976364160000002E-3</v>
      </c>
      <c r="BQ173" s="227">
        <v>1.069824E-15</v>
      </c>
      <c r="BR173" s="227">
        <v>3.64377890816E-4</v>
      </c>
      <c r="BS173" s="227">
        <v>5.6912907520000001E-4</v>
      </c>
      <c r="BT173" s="209">
        <v>3.5117081869311999E-2</v>
      </c>
    </row>
    <row r="174" spans="1:72" x14ac:dyDescent="0.35">
      <c r="A174">
        <v>108</v>
      </c>
      <c r="B174" t="s">
        <v>803</v>
      </c>
      <c r="C174" t="s">
        <v>209</v>
      </c>
      <c r="D174" t="s">
        <v>818</v>
      </c>
      <c r="E174" t="s">
        <v>1340</v>
      </c>
      <c r="F174">
        <v>43.26</v>
      </c>
      <c r="G174">
        <v>180.88</v>
      </c>
      <c r="H174">
        <v>3.927</v>
      </c>
      <c r="I174">
        <v>1.4419999999999999</v>
      </c>
      <c r="J174" s="212">
        <v>0.27300000000000002</v>
      </c>
      <c r="K174">
        <v>0.80500000000000005</v>
      </c>
      <c r="L174">
        <v>0.308</v>
      </c>
      <c r="M174">
        <v>0</v>
      </c>
      <c r="N174">
        <v>0.245</v>
      </c>
      <c r="O174">
        <v>0.20300000000000001</v>
      </c>
      <c r="P174">
        <v>0</v>
      </c>
      <c r="Q174">
        <v>0.20300000000000001</v>
      </c>
      <c r="R174">
        <v>0</v>
      </c>
      <c r="S174">
        <v>0</v>
      </c>
      <c r="T174">
        <v>0</v>
      </c>
      <c r="U174">
        <v>0.34300000000000003</v>
      </c>
      <c r="V174">
        <v>0</v>
      </c>
      <c r="W174">
        <v>0</v>
      </c>
      <c r="X174" s="212">
        <v>0</v>
      </c>
      <c r="Y174">
        <v>0.20300000000000001</v>
      </c>
      <c r="Z174" s="212">
        <v>0.112</v>
      </c>
      <c r="AA174">
        <v>7.0000000000000001E-3</v>
      </c>
      <c r="AB174">
        <v>1.2809999999999999</v>
      </c>
      <c r="AC174" s="212">
        <v>0</v>
      </c>
      <c r="AD174">
        <v>1.2809999999999999</v>
      </c>
      <c r="AE174">
        <v>2.1070000000000002</v>
      </c>
      <c r="AF174">
        <v>2.1070000000000002</v>
      </c>
      <c r="AG174">
        <v>0</v>
      </c>
      <c r="AH174" s="212">
        <v>0</v>
      </c>
      <c r="AI174" s="212">
        <v>0</v>
      </c>
      <c r="AJ174" s="212">
        <v>0</v>
      </c>
      <c r="AK174">
        <v>0</v>
      </c>
      <c r="AL174">
        <v>0</v>
      </c>
      <c r="AM174">
        <v>8.4000000000000005E-2</v>
      </c>
      <c r="AN174">
        <v>0</v>
      </c>
      <c r="AO174">
        <v>1.05</v>
      </c>
      <c r="AP174">
        <v>0</v>
      </c>
      <c r="AQ174">
        <v>2.8</v>
      </c>
      <c r="AR174">
        <v>0</v>
      </c>
      <c r="AS174">
        <v>9.1700000000000004E-2</v>
      </c>
      <c r="AT174">
        <v>1.4E-2</v>
      </c>
      <c r="AU174">
        <v>0.2016</v>
      </c>
      <c r="AV174">
        <v>0.441</v>
      </c>
      <c r="AW174">
        <v>3.9899999999999998E-2</v>
      </c>
      <c r="AX174">
        <v>10.57</v>
      </c>
      <c r="AY174">
        <v>0</v>
      </c>
      <c r="AZ174">
        <v>0</v>
      </c>
      <c r="BA174">
        <v>46.9</v>
      </c>
      <c r="BB174">
        <v>0</v>
      </c>
      <c r="BC174" s="212">
        <v>0.39900000000000002</v>
      </c>
      <c r="BD174">
        <v>6.44</v>
      </c>
      <c r="BE174">
        <v>52.85</v>
      </c>
      <c r="BF174">
        <v>22.4</v>
      </c>
      <c r="BG174">
        <v>0</v>
      </c>
      <c r="BH174" s="212">
        <v>0</v>
      </c>
      <c r="BI174">
        <v>1.0780000000000001</v>
      </c>
      <c r="BJ174" s="212">
        <v>0.49</v>
      </c>
      <c r="BK174">
        <v>3.57</v>
      </c>
      <c r="BL174" s="227">
        <v>9.1392392279999995E-3</v>
      </c>
      <c r="BM174" s="227">
        <v>2.9529675699999998E-3</v>
      </c>
      <c r="BN174" s="227">
        <v>1.3513889479999999E-3</v>
      </c>
      <c r="BO174" s="227">
        <v>2.3609219199999999E-4</v>
      </c>
      <c r="BP174" s="227">
        <v>0</v>
      </c>
      <c r="BQ174" s="227">
        <v>4.1649999999999996E-15</v>
      </c>
      <c r="BR174" s="227">
        <v>1.650137132E-3</v>
      </c>
      <c r="BS174" s="227">
        <v>8.9333003899999997E-4</v>
      </c>
      <c r="BT174" s="209">
        <v>3.4778804522000002E-2</v>
      </c>
    </row>
    <row r="175" spans="1:72" x14ac:dyDescent="0.35">
      <c r="A175">
        <v>162</v>
      </c>
      <c r="B175" t="s">
        <v>1524</v>
      </c>
      <c r="C175" t="s">
        <v>1524</v>
      </c>
      <c r="D175" t="s">
        <v>1029</v>
      </c>
      <c r="E175" t="s">
        <v>1341</v>
      </c>
      <c r="F175">
        <v>7</v>
      </c>
      <c r="G175">
        <v>29.1</v>
      </c>
      <c r="H175" s="217">
        <v>0.42</v>
      </c>
      <c r="I175">
        <v>0.66</v>
      </c>
      <c r="J175">
        <v>0.12</v>
      </c>
      <c r="K175">
        <v>0.04</v>
      </c>
      <c r="L175">
        <v>8.68</v>
      </c>
      <c r="M175">
        <v>0</v>
      </c>
      <c r="N175">
        <v>0.08</v>
      </c>
      <c r="O175">
        <v>0.02</v>
      </c>
      <c r="P175">
        <v>0</v>
      </c>
      <c r="Q175">
        <v>0.02</v>
      </c>
      <c r="R175">
        <v>0</v>
      </c>
      <c r="S175">
        <v>0</v>
      </c>
      <c r="T175">
        <v>0</v>
      </c>
      <c r="U175">
        <v>0.06</v>
      </c>
      <c r="V175">
        <v>0</v>
      </c>
      <c r="W175">
        <v>0</v>
      </c>
      <c r="X175">
        <v>0</v>
      </c>
      <c r="Y175">
        <v>0.04</v>
      </c>
      <c r="Z175">
        <v>0.02</v>
      </c>
      <c r="AA175">
        <v>0</v>
      </c>
      <c r="AB175">
        <v>0.1</v>
      </c>
      <c r="AC175">
        <v>0</v>
      </c>
      <c r="AD175">
        <v>0.1</v>
      </c>
      <c r="AE175">
        <v>0.24</v>
      </c>
      <c r="AF175">
        <v>0.2</v>
      </c>
      <c r="AG175">
        <v>0.03</v>
      </c>
      <c r="AH175">
        <v>0</v>
      </c>
      <c r="AI175">
        <v>0</v>
      </c>
      <c r="AJ175" s="217">
        <v>0</v>
      </c>
      <c r="AK175">
        <v>0</v>
      </c>
      <c r="AL175">
        <v>0</v>
      </c>
      <c r="AM175">
        <v>0</v>
      </c>
      <c r="AN175">
        <v>0</v>
      </c>
      <c r="AO175">
        <v>0</v>
      </c>
      <c r="AP175">
        <v>0</v>
      </c>
      <c r="AQ175">
        <v>0.02</v>
      </c>
      <c r="AR175">
        <v>1.3</v>
      </c>
      <c r="AS175">
        <v>7.0000000000000001E-3</v>
      </c>
      <c r="AT175">
        <v>3.0000000000000001E-3</v>
      </c>
      <c r="AU175">
        <v>0.01</v>
      </c>
      <c r="AV175">
        <v>0.12</v>
      </c>
      <c r="AW175">
        <v>5.0000000000000001E-3</v>
      </c>
      <c r="AX175">
        <v>1.2</v>
      </c>
      <c r="AY175">
        <v>0</v>
      </c>
      <c r="AZ175">
        <v>0</v>
      </c>
      <c r="BA175">
        <v>11</v>
      </c>
      <c r="BB175">
        <v>0.5</v>
      </c>
      <c r="BC175">
        <v>0.09</v>
      </c>
      <c r="BD175">
        <v>8.6</v>
      </c>
      <c r="BE175">
        <v>14</v>
      </c>
      <c r="BF175">
        <v>13</v>
      </c>
      <c r="BG175">
        <v>5.9</v>
      </c>
      <c r="BH175">
        <v>0.02</v>
      </c>
      <c r="BI175">
        <v>0.4</v>
      </c>
      <c r="BJ175" s="217">
        <v>0.06</v>
      </c>
      <c r="BK175">
        <v>0</v>
      </c>
      <c r="BL175" s="209">
        <v>6.7961151099999997E-3</v>
      </c>
      <c r="BM175" s="227">
        <v>5.8421519999999998E-5</v>
      </c>
      <c r="BN175" s="209">
        <v>4.4967196000000002E-4</v>
      </c>
      <c r="BO175" s="209">
        <v>1.3578021000000001E-4</v>
      </c>
      <c r="BP175" s="227">
        <v>1.3344811E-3</v>
      </c>
      <c r="BQ175" s="227">
        <v>1.02E-14</v>
      </c>
      <c r="BR175" s="209">
        <v>1.1891642900000001E-3</v>
      </c>
      <c r="BS175" s="227">
        <v>8.9016251000000003E-4</v>
      </c>
      <c r="BT175" s="209">
        <v>1.418833532E-2</v>
      </c>
    </row>
    <row r="176" spans="1:72" x14ac:dyDescent="0.35">
      <c r="A176">
        <v>104</v>
      </c>
      <c r="B176" t="s">
        <v>803</v>
      </c>
      <c r="C176" t="s">
        <v>209</v>
      </c>
      <c r="D176" t="s">
        <v>210</v>
      </c>
      <c r="E176" t="s">
        <v>1341</v>
      </c>
      <c r="F176">
        <v>35.82</v>
      </c>
      <c r="G176">
        <v>149.94</v>
      </c>
      <c r="H176" s="98">
        <v>1.593</v>
      </c>
      <c r="I176">
        <v>3.06</v>
      </c>
      <c r="J176">
        <v>1.647</v>
      </c>
      <c r="K176">
        <v>1.377</v>
      </c>
      <c r="L176">
        <v>0.9</v>
      </c>
      <c r="M176">
        <v>0</v>
      </c>
      <c r="N176">
        <v>0.42299999999999999</v>
      </c>
      <c r="O176">
        <v>0.54900000000000004</v>
      </c>
      <c r="P176">
        <v>0.33300000000000002</v>
      </c>
      <c r="Q176">
        <v>0.216</v>
      </c>
      <c r="R176">
        <v>0</v>
      </c>
      <c r="S176">
        <v>0</v>
      </c>
      <c r="T176">
        <v>0</v>
      </c>
      <c r="U176">
        <v>0.216</v>
      </c>
      <c r="V176">
        <v>0</v>
      </c>
      <c r="W176">
        <v>0</v>
      </c>
      <c r="X176">
        <v>0</v>
      </c>
      <c r="Y176">
        <v>0.153</v>
      </c>
      <c r="Z176">
        <v>6.3E-2</v>
      </c>
      <c r="AA176" s="98">
        <v>0</v>
      </c>
      <c r="AB176">
        <v>0.378</v>
      </c>
      <c r="AC176" s="98">
        <v>0</v>
      </c>
      <c r="AD176">
        <v>0.378</v>
      </c>
      <c r="AE176">
        <v>0.89100000000000001</v>
      </c>
      <c r="AF176">
        <v>0.77400000000000002</v>
      </c>
      <c r="AG176">
        <v>0.108</v>
      </c>
      <c r="AH176">
        <v>0</v>
      </c>
      <c r="AI176">
        <v>0</v>
      </c>
      <c r="AJ176">
        <v>0</v>
      </c>
      <c r="AK176">
        <v>0</v>
      </c>
      <c r="AL176">
        <v>0</v>
      </c>
      <c r="AM176">
        <v>0.36</v>
      </c>
      <c r="AN176">
        <v>0</v>
      </c>
      <c r="AO176">
        <v>4.32</v>
      </c>
      <c r="AP176">
        <v>0</v>
      </c>
      <c r="AQ176">
        <v>7.1999999999999995E-2</v>
      </c>
      <c r="AR176">
        <v>0</v>
      </c>
      <c r="AS176" s="98">
        <v>9.9000000000000005E-2</v>
      </c>
      <c r="AT176" s="98">
        <v>2.7900000000000001E-2</v>
      </c>
      <c r="AU176" s="98">
        <v>0.19800000000000001</v>
      </c>
      <c r="AV176">
        <v>0.70830000000000004</v>
      </c>
      <c r="AW176">
        <v>7.2900000000000006E-2</v>
      </c>
      <c r="AX176">
        <v>33.75</v>
      </c>
      <c r="AY176">
        <v>0</v>
      </c>
      <c r="AZ176">
        <v>0</v>
      </c>
      <c r="BA176">
        <v>49.5</v>
      </c>
      <c r="BB176" s="98">
        <v>0.63</v>
      </c>
      <c r="BC176" s="98">
        <v>0.75600000000000001</v>
      </c>
      <c r="BD176">
        <v>20.25</v>
      </c>
      <c r="BE176">
        <v>153</v>
      </c>
      <c r="BF176">
        <v>23.85</v>
      </c>
      <c r="BG176">
        <v>0.45</v>
      </c>
      <c r="BH176">
        <v>0</v>
      </c>
      <c r="BI176">
        <v>0.18</v>
      </c>
      <c r="BJ176" s="98">
        <v>0.441</v>
      </c>
      <c r="BK176">
        <v>0</v>
      </c>
      <c r="BL176" s="209">
        <v>1.0901225709E-2</v>
      </c>
      <c r="BM176" s="227">
        <v>1.3060580400000001E-4</v>
      </c>
      <c r="BN176" s="227">
        <v>1.0052762489999999E-3</v>
      </c>
      <c r="BO176" s="227">
        <v>3.03547104E-4</v>
      </c>
      <c r="BP176" s="227">
        <v>0</v>
      </c>
      <c r="BQ176" s="227">
        <v>2.2680000000000001E-14</v>
      </c>
      <c r="BR176" s="209">
        <v>2.6584682400000001E-3</v>
      </c>
      <c r="BS176" s="227">
        <v>6.8134951800000003E-4</v>
      </c>
      <c r="BT176" s="209">
        <v>3.1719115016999998E-2</v>
      </c>
    </row>
    <row r="177" spans="1:72" x14ac:dyDescent="0.35">
      <c r="A177">
        <v>98</v>
      </c>
      <c r="B177" t="s">
        <v>195</v>
      </c>
      <c r="C177" t="s">
        <v>195</v>
      </c>
      <c r="D177" t="s">
        <v>779</v>
      </c>
      <c r="E177" t="s">
        <v>1339</v>
      </c>
      <c r="F177">
        <v>28.53</v>
      </c>
      <c r="G177">
        <v>119.16</v>
      </c>
      <c r="H177">
        <v>0.09</v>
      </c>
      <c r="I177">
        <v>1.9350000000000001</v>
      </c>
      <c r="J177">
        <v>4.4279999999999999</v>
      </c>
      <c r="K177">
        <v>0.96299999999999997</v>
      </c>
      <c r="L177">
        <v>1.35</v>
      </c>
      <c r="M177">
        <v>0</v>
      </c>
      <c r="N177" s="98">
        <v>0.23400000000000001</v>
      </c>
      <c r="O177">
        <v>0.189</v>
      </c>
      <c r="P177">
        <v>2.7E-2</v>
      </c>
      <c r="Q177">
        <v>0.16200000000000001</v>
      </c>
      <c r="R177">
        <v>0</v>
      </c>
      <c r="S177">
        <v>0</v>
      </c>
      <c r="T177">
        <v>0</v>
      </c>
      <c r="U177">
        <v>1.7999999999999999E-2</v>
      </c>
      <c r="V177" s="212">
        <v>0</v>
      </c>
      <c r="W177" s="212">
        <v>0</v>
      </c>
      <c r="X177">
        <v>0</v>
      </c>
      <c r="Y177">
        <v>1.7999999999999999E-2</v>
      </c>
      <c r="Z177">
        <v>0</v>
      </c>
      <c r="AA177">
        <v>0</v>
      </c>
      <c r="AB177">
        <v>8.9999999999999993E-3</v>
      </c>
      <c r="AC177">
        <v>0</v>
      </c>
      <c r="AD177">
        <v>8.9999999999999993E-3</v>
      </c>
      <c r="AE177">
        <v>4.4999999999999998E-2</v>
      </c>
      <c r="AF177">
        <v>3.5999999999999997E-2</v>
      </c>
      <c r="AG177">
        <v>8.9999999999999993E-3</v>
      </c>
      <c r="AH177">
        <v>0</v>
      </c>
      <c r="AI177" s="212">
        <v>0</v>
      </c>
      <c r="AJ177">
        <v>0</v>
      </c>
      <c r="AK177">
        <v>0</v>
      </c>
      <c r="AL177">
        <v>0</v>
      </c>
      <c r="AM177">
        <v>0.108</v>
      </c>
      <c r="AN177">
        <v>0</v>
      </c>
      <c r="AO177">
        <v>1.35</v>
      </c>
      <c r="AP177">
        <v>0</v>
      </c>
      <c r="AQ177">
        <v>8.9999999999999993E-3</v>
      </c>
      <c r="AR177">
        <v>0</v>
      </c>
      <c r="AS177">
        <v>7.3800000000000004E-2</v>
      </c>
      <c r="AT177">
        <v>1.6199999999999999E-2</v>
      </c>
      <c r="AU177">
        <v>0.22500000000000001</v>
      </c>
      <c r="AV177" s="98">
        <v>0.54720000000000002</v>
      </c>
      <c r="AW177">
        <v>7.1999999999999998E-3</v>
      </c>
      <c r="AX177">
        <v>2.97</v>
      </c>
      <c r="AY177">
        <v>0</v>
      </c>
      <c r="AZ177">
        <v>0.09</v>
      </c>
      <c r="BA177">
        <v>34.200000000000003</v>
      </c>
      <c r="BB177">
        <v>4.05</v>
      </c>
      <c r="BC177" s="98">
        <v>0.54</v>
      </c>
      <c r="BD177">
        <v>5.31</v>
      </c>
      <c r="BE177">
        <v>99</v>
      </c>
      <c r="BF177">
        <v>10.8</v>
      </c>
      <c r="BG177">
        <v>0.18</v>
      </c>
      <c r="BH177">
        <v>0</v>
      </c>
      <c r="BI177">
        <v>0.18</v>
      </c>
      <c r="BJ177">
        <v>0.34200000000000003</v>
      </c>
      <c r="BK177">
        <v>0</v>
      </c>
      <c r="BL177" s="209">
        <v>2.8363643149500002E-3</v>
      </c>
      <c r="BM177" s="227">
        <v>0</v>
      </c>
      <c r="BN177" s="227">
        <v>9.636515712E-4</v>
      </c>
      <c r="BO177" s="227">
        <v>3.03547104E-4</v>
      </c>
      <c r="BP177" s="227">
        <v>0</v>
      </c>
      <c r="BQ177" s="227">
        <v>1.282545E-15</v>
      </c>
      <c r="BR177" s="227">
        <v>3.0218686964999999E-4</v>
      </c>
      <c r="BS177" s="227">
        <v>6.8134951800000003E-4</v>
      </c>
      <c r="BT177" s="209">
        <v>3.4265343371849999E-2</v>
      </c>
    </row>
    <row r="178" spans="1:72" x14ac:dyDescent="0.35">
      <c r="A178">
        <v>82</v>
      </c>
      <c r="B178" t="s">
        <v>153</v>
      </c>
      <c r="C178" t="s">
        <v>153</v>
      </c>
      <c r="D178" t="s">
        <v>167</v>
      </c>
      <c r="E178" t="s">
        <v>1341</v>
      </c>
      <c r="F178">
        <v>0.77039999999999997</v>
      </c>
      <c r="G178">
        <v>3.2244000000000002</v>
      </c>
      <c r="H178">
        <v>2.2679999999999999E-2</v>
      </c>
      <c r="I178">
        <v>0.12336</v>
      </c>
      <c r="J178">
        <v>1.6920000000000001E-2</v>
      </c>
      <c r="K178">
        <v>0</v>
      </c>
      <c r="L178">
        <v>0.42815999999999999</v>
      </c>
      <c r="M178">
        <v>0</v>
      </c>
      <c r="N178">
        <v>8.8800000000000007E-3</v>
      </c>
      <c r="O178">
        <v>0</v>
      </c>
      <c r="P178">
        <v>0</v>
      </c>
      <c r="Q178">
        <v>0</v>
      </c>
      <c r="R178">
        <v>0</v>
      </c>
      <c r="S178">
        <v>0</v>
      </c>
      <c r="T178">
        <v>0</v>
      </c>
      <c r="U178">
        <v>7.3200000000000001E-3</v>
      </c>
      <c r="V178">
        <v>0</v>
      </c>
      <c r="W178">
        <v>0</v>
      </c>
      <c r="X178">
        <v>0</v>
      </c>
      <c r="Y178">
        <v>3.2399999999999998E-3</v>
      </c>
      <c r="Z178">
        <v>3.8400000000000001E-3</v>
      </c>
      <c r="AA178">
        <v>0</v>
      </c>
      <c r="AB178">
        <v>4.3200000000000001E-3</v>
      </c>
      <c r="AC178">
        <v>4.8000000000000001E-4</v>
      </c>
      <c r="AD178">
        <v>3.8400000000000001E-3</v>
      </c>
      <c r="AE178">
        <v>4.9199999999999999E-3</v>
      </c>
      <c r="AF178">
        <v>1.8E-3</v>
      </c>
      <c r="AG178" s="212">
        <v>2.4000000000000001E-4</v>
      </c>
      <c r="AH178">
        <v>1.1999999999999999E-3</v>
      </c>
      <c r="AI178">
        <v>2.4000000000000001E-4</v>
      </c>
      <c r="AJ178">
        <v>4.8000000000000001E-4</v>
      </c>
      <c r="AK178">
        <v>3.6000000000000002E-4</v>
      </c>
      <c r="AL178">
        <v>1.968</v>
      </c>
      <c r="AM178">
        <v>110.87652</v>
      </c>
      <c r="AN178">
        <v>110.76</v>
      </c>
      <c r="AO178">
        <v>1.3979999999999999</v>
      </c>
      <c r="AP178">
        <v>1.776E-3</v>
      </c>
      <c r="AQ178">
        <v>6.2399999999999999E-3</v>
      </c>
      <c r="AR178">
        <v>0</v>
      </c>
      <c r="AS178">
        <v>1.848E-3</v>
      </c>
      <c r="AT178" s="217">
        <v>2.3400000000000001E-2</v>
      </c>
      <c r="AU178">
        <v>7.8839999999999993E-2</v>
      </c>
      <c r="AV178">
        <v>0.10145999999999999</v>
      </c>
      <c r="AW178" s="217">
        <v>4.7520000000000001E-3</v>
      </c>
      <c r="AX178">
        <v>9.702</v>
      </c>
      <c r="AY178">
        <v>0.39119999999999999</v>
      </c>
      <c r="AZ178">
        <v>0.18276000000000001</v>
      </c>
      <c r="BA178">
        <v>2.2056</v>
      </c>
      <c r="BB178">
        <v>1.728E-2</v>
      </c>
      <c r="BC178">
        <v>5.8799999999999998E-2</v>
      </c>
      <c r="BD178">
        <v>4.5600000000000002E-2</v>
      </c>
      <c r="BE178">
        <v>1.6919999999999999</v>
      </c>
      <c r="BF178">
        <v>0.14879999999999999</v>
      </c>
      <c r="BG178">
        <v>0.46439999999999998</v>
      </c>
      <c r="BH178">
        <v>1.1999999999999999E-3</v>
      </c>
      <c r="BI178">
        <v>0.16200000000000001</v>
      </c>
      <c r="BJ178">
        <v>2.6040000000000001E-2</v>
      </c>
      <c r="BK178">
        <v>3.8399999999999997E-2</v>
      </c>
      <c r="BL178" s="209">
        <v>1.6025166504900001E-2</v>
      </c>
      <c r="BM178" s="227">
        <v>9.6535347812999996E-4</v>
      </c>
      <c r="BN178" s="209">
        <v>2.2018313286900001E-3</v>
      </c>
      <c r="BO178" s="227">
        <v>4.8496423338E-4</v>
      </c>
      <c r="BP178" s="227">
        <v>0</v>
      </c>
      <c r="BQ178" s="227">
        <v>4.6702799999999998E-15</v>
      </c>
      <c r="BR178" s="227">
        <v>7.0745232809999998E-5</v>
      </c>
      <c r="BS178" s="227">
        <v>1.002903282E-4</v>
      </c>
      <c r="BT178" s="227">
        <v>1.4891549457000001E-2</v>
      </c>
    </row>
    <row r="179" spans="1:72" x14ac:dyDescent="0.35">
      <c r="A179">
        <v>98</v>
      </c>
      <c r="B179" t="s">
        <v>195</v>
      </c>
      <c r="C179" t="s">
        <v>195</v>
      </c>
      <c r="D179" t="s">
        <v>779</v>
      </c>
      <c r="E179" t="s">
        <v>1338</v>
      </c>
      <c r="F179">
        <v>28.53</v>
      </c>
      <c r="G179">
        <v>119.16</v>
      </c>
      <c r="H179">
        <v>0.09</v>
      </c>
      <c r="I179">
        <v>1.9350000000000001</v>
      </c>
      <c r="J179">
        <v>4.4279999999999999</v>
      </c>
      <c r="K179">
        <v>0.96299999999999997</v>
      </c>
      <c r="L179">
        <v>1.35</v>
      </c>
      <c r="M179">
        <v>0</v>
      </c>
      <c r="N179">
        <v>0.23400000000000001</v>
      </c>
      <c r="O179">
        <v>0.189</v>
      </c>
      <c r="P179">
        <v>2.7E-2</v>
      </c>
      <c r="Q179">
        <v>0.16200000000000001</v>
      </c>
      <c r="R179">
        <v>0</v>
      </c>
      <c r="S179">
        <v>0</v>
      </c>
      <c r="T179">
        <v>0</v>
      </c>
      <c r="U179">
        <v>1.7999999999999999E-2</v>
      </c>
      <c r="V179">
        <v>0</v>
      </c>
      <c r="W179">
        <v>0</v>
      </c>
      <c r="X179">
        <v>0</v>
      </c>
      <c r="Y179">
        <v>1.7999999999999999E-2</v>
      </c>
      <c r="Z179">
        <v>0</v>
      </c>
      <c r="AA179">
        <v>0</v>
      </c>
      <c r="AB179">
        <v>8.9999999999999993E-3</v>
      </c>
      <c r="AC179">
        <v>0</v>
      </c>
      <c r="AD179">
        <v>8.9999999999999993E-3</v>
      </c>
      <c r="AE179">
        <v>4.4999999999999998E-2</v>
      </c>
      <c r="AF179">
        <v>3.5999999999999997E-2</v>
      </c>
      <c r="AG179" s="98">
        <v>8.9999999999999993E-3</v>
      </c>
      <c r="AH179">
        <v>0</v>
      </c>
      <c r="AI179">
        <v>0</v>
      </c>
      <c r="AJ179">
        <v>0</v>
      </c>
      <c r="AK179">
        <v>0</v>
      </c>
      <c r="AL179">
        <v>0</v>
      </c>
      <c r="AM179">
        <v>0.108</v>
      </c>
      <c r="AN179">
        <v>0</v>
      </c>
      <c r="AO179">
        <v>1.35</v>
      </c>
      <c r="AP179">
        <v>0</v>
      </c>
      <c r="AQ179">
        <v>8.9999999999999993E-3</v>
      </c>
      <c r="AR179">
        <v>0</v>
      </c>
      <c r="AS179">
        <v>7.3800000000000004E-2</v>
      </c>
      <c r="AT179" s="98">
        <v>1.6199999999999999E-2</v>
      </c>
      <c r="AU179">
        <v>0.22500000000000001</v>
      </c>
      <c r="AV179">
        <v>0.54720000000000002</v>
      </c>
      <c r="AW179" s="98">
        <v>7.1999999999999998E-3</v>
      </c>
      <c r="AX179">
        <v>2.97</v>
      </c>
      <c r="AY179">
        <v>0</v>
      </c>
      <c r="AZ179">
        <v>0.09</v>
      </c>
      <c r="BA179">
        <v>34.200000000000003</v>
      </c>
      <c r="BB179">
        <v>4.05</v>
      </c>
      <c r="BC179">
        <v>0.54</v>
      </c>
      <c r="BD179">
        <v>5.31</v>
      </c>
      <c r="BE179">
        <v>99</v>
      </c>
      <c r="BF179">
        <v>10.8</v>
      </c>
      <c r="BG179">
        <v>0.18</v>
      </c>
      <c r="BH179">
        <v>0</v>
      </c>
      <c r="BI179">
        <v>0.18</v>
      </c>
      <c r="BJ179">
        <v>0.34200000000000003</v>
      </c>
      <c r="BK179">
        <v>0</v>
      </c>
      <c r="BL179" s="209">
        <v>2.5520704649999999E-3</v>
      </c>
      <c r="BM179" s="227">
        <v>0</v>
      </c>
      <c r="BN179" s="227">
        <v>9.4559044500000002E-4</v>
      </c>
      <c r="BO179" s="227">
        <v>3.03547104E-4</v>
      </c>
      <c r="BP179" s="227">
        <v>0</v>
      </c>
      <c r="BQ179" s="227">
        <v>6.9570000000000004E-16</v>
      </c>
      <c r="BR179" s="227">
        <v>6.3201096000000003E-5</v>
      </c>
      <c r="BS179" s="227">
        <v>6.8134951800000003E-4</v>
      </c>
      <c r="BT179" s="209">
        <v>3.4007391837000002E-2</v>
      </c>
    </row>
    <row r="180" spans="1:72" x14ac:dyDescent="0.35">
      <c r="A180">
        <v>10</v>
      </c>
      <c r="B180" t="s">
        <v>61</v>
      </c>
      <c r="C180" t="s">
        <v>61</v>
      </c>
      <c r="D180" t="s">
        <v>64</v>
      </c>
      <c r="E180" t="s">
        <v>1339</v>
      </c>
      <c r="F180">
        <v>52.219000000000001</v>
      </c>
      <c r="G180">
        <v>217.46899999999999</v>
      </c>
      <c r="H180">
        <v>6.6100000000000006E-2</v>
      </c>
      <c r="I180">
        <v>1.1236999999999999</v>
      </c>
      <c r="J180">
        <v>10.840400000000001</v>
      </c>
      <c r="K180">
        <v>1.3880999999999999</v>
      </c>
      <c r="L180">
        <v>52.086799999999997</v>
      </c>
      <c r="M180">
        <v>0</v>
      </c>
      <c r="N180">
        <v>0.59489999999999998</v>
      </c>
      <c r="O180">
        <v>0.52880000000000005</v>
      </c>
      <c r="P180">
        <v>0.33050000000000002</v>
      </c>
      <c r="Q180">
        <v>0.1983</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0.39660000000000001</v>
      </c>
      <c r="AN180">
        <v>0</v>
      </c>
      <c r="AO180">
        <v>5.2880000000000003</v>
      </c>
      <c r="AP180">
        <v>0</v>
      </c>
      <c r="AQ180">
        <v>6.6100000000000006E-2</v>
      </c>
      <c r="AR180">
        <v>0.79320000000000002</v>
      </c>
      <c r="AS180">
        <v>3.9660000000000001E-2</v>
      </c>
      <c r="AT180">
        <v>1.983E-2</v>
      </c>
      <c r="AU180">
        <v>1.3286100000000001</v>
      </c>
      <c r="AV180">
        <v>1.5203</v>
      </c>
      <c r="AW180">
        <v>0.13880999999999999</v>
      </c>
      <c r="AX180">
        <v>12.6251</v>
      </c>
      <c r="AY180">
        <v>0</v>
      </c>
      <c r="AZ180">
        <v>15.599600000000001</v>
      </c>
      <c r="BA180">
        <v>28.422999999999998</v>
      </c>
      <c r="BB180">
        <v>0.13220000000000001</v>
      </c>
      <c r="BC180">
        <v>0.26440000000000002</v>
      </c>
      <c r="BD180">
        <v>2.6440000000000001</v>
      </c>
      <c r="BE180">
        <v>249.858</v>
      </c>
      <c r="BF180">
        <v>14.542</v>
      </c>
      <c r="BG180">
        <v>1.9830000000000001</v>
      </c>
      <c r="BH180">
        <v>0</v>
      </c>
      <c r="BI180">
        <v>0</v>
      </c>
      <c r="BJ180">
        <v>0.13220000000000001</v>
      </c>
      <c r="BK180">
        <v>13.22</v>
      </c>
      <c r="BL180" s="209">
        <v>2.0116879405658001E-2</v>
      </c>
      <c r="BM180" s="227">
        <v>1.780911044884E-3</v>
      </c>
      <c r="BN180" s="209">
        <v>2.590259132108E-3</v>
      </c>
      <c r="BO180" s="227">
        <v>3.3950384455000001E-3</v>
      </c>
      <c r="BP180" s="227">
        <v>0</v>
      </c>
      <c r="BQ180" s="227">
        <v>2.3157473999999999E-15</v>
      </c>
      <c r="BR180" s="209">
        <v>3.0908589049719998E-3</v>
      </c>
      <c r="BS180" s="209">
        <v>6.1613274775999998E-3</v>
      </c>
      <c r="BT180" s="227">
        <v>3.2826279720734E-2</v>
      </c>
    </row>
    <row r="181" spans="1:72" x14ac:dyDescent="0.35">
      <c r="A181">
        <v>12</v>
      </c>
      <c r="B181" t="s">
        <v>61</v>
      </c>
      <c r="C181" t="s">
        <v>61</v>
      </c>
      <c r="D181" t="s">
        <v>66</v>
      </c>
      <c r="E181" t="s">
        <v>1339</v>
      </c>
      <c r="F181">
        <v>52.219000000000001</v>
      </c>
      <c r="G181">
        <v>217.46899999999999</v>
      </c>
      <c r="H181">
        <v>6.6100000000000006E-2</v>
      </c>
      <c r="I181">
        <v>1.1236999999999999</v>
      </c>
      <c r="J181">
        <v>10.840400000000001</v>
      </c>
      <c r="K181">
        <v>1.3880999999999999</v>
      </c>
      <c r="L181">
        <v>52.086799999999997</v>
      </c>
      <c r="M181">
        <v>0</v>
      </c>
      <c r="N181">
        <v>0.59489999999999998</v>
      </c>
      <c r="O181">
        <v>0.52880000000000005</v>
      </c>
      <c r="P181">
        <v>0.33050000000000002</v>
      </c>
      <c r="Q181">
        <v>0.1983</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0.39660000000000001</v>
      </c>
      <c r="AN181">
        <v>0</v>
      </c>
      <c r="AO181">
        <v>5.2880000000000003</v>
      </c>
      <c r="AP181">
        <v>0</v>
      </c>
      <c r="AQ181">
        <v>6.6100000000000006E-2</v>
      </c>
      <c r="AR181">
        <v>0.79320000000000002</v>
      </c>
      <c r="AS181">
        <v>3.9660000000000001E-2</v>
      </c>
      <c r="AT181">
        <v>1.983E-2</v>
      </c>
      <c r="AU181">
        <v>1.3286100000000001</v>
      </c>
      <c r="AV181">
        <v>1.5203</v>
      </c>
      <c r="AW181">
        <v>0.13880999999999999</v>
      </c>
      <c r="AX181">
        <v>12.6251</v>
      </c>
      <c r="AY181">
        <v>0</v>
      </c>
      <c r="AZ181">
        <v>15.599600000000001</v>
      </c>
      <c r="BA181">
        <v>28.422999999999998</v>
      </c>
      <c r="BB181">
        <v>0.13220000000000001</v>
      </c>
      <c r="BC181">
        <v>0.26440000000000002</v>
      </c>
      <c r="BD181">
        <v>2.6440000000000001</v>
      </c>
      <c r="BE181">
        <v>249.858</v>
      </c>
      <c r="BF181">
        <v>14.542</v>
      </c>
      <c r="BG181">
        <v>1.9830000000000001</v>
      </c>
      <c r="BH181">
        <v>0</v>
      </c>
      <c r="BI181">
        <v>0</v>
      </c>
      <c r="BJ181">
        <v>0.13220000000000001</v>
      </c>
      <c r="BK181">
        <v>13.22</v>
      </c>
      <c r="BL181" s="209">
        <v>2.0116879405658001E-2</v>
      </c>
      <c r="BM181" s="227">
        <v>1.780911044884E-3</v>
      </c>
      <c r="BN181" s="209">
        <v>2.590259132108E-3</v>
      </c>
      <c r="BO181" s="227">
        <v>3.3950384455000001E-3</v>
      </c>
      <c r="BP181" s="227">
        <v>0</v>
      </c>
      <c r="BQ181" s="227">
        <v>2.3157473999999999E-15</v>
      </c>
      <c r="BR181" s="209">
        <v>3.0908589049719998E-3</v>
      </c>
      <c r="BS181" s="227">
        <v>6.1613274775999998E-3</v>
      </c>
      <c r="BT181" s="209">
        <v>3.2826279720734E-2</v>
      </c>
    </row>
    <row r="182" spans="1:72" x14ac:dyDescent="0.35">
      <c r="A182">
        <v>6</v>
      </c>
      <c r="B182" t="s">
        <v>386</v>
      </c>
      <c r="C182" t="s">
        <v>386</v>
      </c>
      <c r="D182" t="s">
        <v>416</v>
      </c>
      <c r="E182" t="s">
        <v>1338</v>
      </c>
      <c r="F182">
        <v>41.6</v>
      </c>
      <c r="G182">
        <v>173.952</v>
      </c>
      <c r="H182">
        <v>0.21759999999999999</v>
      </c>
      <c r="I182">
        <v>1.0367999999999999</v>
      </c>
      <c r="J182">
        <v>7.5903999999999998</v>
      </c>
      <c r="K182">
        <v>2.4064000000000001</v>
      </c>
      <c r="L182">
        <v>1.3568</v>
      </c>
      <c r="M182">
        <v>0</v>
      </c>
      <c r="N182">
        <v>0.192</v>
      </c>
      <c r="O182">
        <v>0.25600000000000001</v>
      </c>
      <c r="P182">
        <v>0.1024</v>
      </c>
      <c r="Q182">
        <v>0.15359999999999999</v>
      </c>
      <c r="R182">
        <v>0</v>
      </c>
      <c r="S182">
        <v>0</v>
      </c>
      <c r="T182">
        <v>12.8</v>
      </c>
      <c r="U182">
        <v>3.8399999999999997E-2</v>
      </c>
      <c r="V182">
        <v>0</v>
      </c>
      <c r="W182">
        <v>0</v>
      </c>
      <c r="X182">
        <v>0</v>
      </c>
      <c r="Y182">
        <v>3.8399999999999997E-2</v>
      </c>
      <c r="Z182">
        <v>0</v>
      </c>
      <c r="AA182">
        <v>0</v>
      </c>
      <c r="AB182">
        <v>2.5600000000000001E-2</v>
      </c>
      <c r="AC182">
        <v>0</v>
      </c>
      <c r="AD182">
        <v>2.5600000000000001E-2</v>
      </c>
      <c r="AE182">
        <v>0.1024</v>
      </c>
      <c r="AF182">
        <v>0.1024</v>
      </c>
      <c r="AG182">
        <v>0</v>
      </c>
      <c r="AH182">
        <v>0</v>
      </c>
      <c r="AI182">
        <v>0</v>
      </c>
      <c r="AJ182">
        <v>0</v>
      </c>
      <c r="AK182">
        <v>0</v>
      </c>
      <c r="AL182">
        <v>0</v>
      </c>
      <c r="AM182">
        <v>0</v>
      </c>
      <c r="AN182">
        <v>0</v>
      </c>
      <c r="AO182">
        <v>0</v>
      </c>
      <c r="AP182">
        <v>0</v>
      </c>
      <c r="AQ182">
        <v>0.1152</v>
      </c>
      <c r="AR182">
        <v>0.2432</v>
      </c>
      <c r="AS182">
        <v>2.9440000000000001E-2</v>
      </c>
      <c r="AT182" s="98">
        <v>1.2800000000000001E-2</v>
      </c>
      <c r="AU182">
        <v>0.10367999999999999</v>
      </c>
      <c r="AV182">
        <v>0.28160000000000002</v>
      </c>
      <c r="AW182">
        <v>1.9199999999999998E-2</v>
      </c>
      <c r="AX182">
        <v>8.7040000000000006</v>
      </c>
      <c r="AY182">
        <v>0</v>
      </c>
      <c r="AZ182" s="98">
        <v>0</v>
      </c>
      <c r="BA182">
        <v>37.119999999999997</v>
      </c>
      <c r="BB182">
        <v>0</v>
      </c>
      <c r="BC182">
        <v>0.33279999999999998</v>
      </c>
      <c r="BD182">
        <v>4.0960000000000001</v>
      </c>
      <c r="BE182">
        <v>54.4</v>
      </c>
      <c r="BF182">
        <v>11.135999999999999</v>
      </c>
      <c r="BG182">
        <v>0.25600000000000001</v>
      </c>
      <c r="BH182">
        <v>0</v>
      </c>
      <c r="BI182">
        <v>0.40960000000000002</v>
      </c>
      <c r="BJ182">
        <v>0.3584</v>
      </c>
      <c r="BK182">
        <v>0</v>
      </c>
      <c r="BL182" s="209">
        <v>9.1355628288000007E-3</v>
      </c>
      <c r="BM182" s="227">
        <v>1.5763698432E-3</v>
      </c>
      <c r="BN182" s="209">
        <v>1.3119277696000001E-3</v>
      </c>
      <c r="BO182" s="227">
        <v>5.9001157120000005E-4</v>
      </c>
      <c r="BP182" s="227">
        <v>1.9976364160000002E-3</v>
      </c>
      <c r="BQ182" s="227">
        <v>6.7199999999999997E-16</v>
      </c>
      <c r="BR182" s="209">
        <v>1.2480573440000001E-4</v>
      </c>
      <c r="BS182" s="227">
        <v>5.6912907520000001E-4</v>
      </c>
      <c r="BT182" s="209">
        <v>3.2820254105600001E-2</v>
      </c>
    </row>
    <row r="183" spans="1:72" x14ac:dyDescent="0.35">
      <c r="A183">
        <v>10</v>
      </c>
      <c r="B183" t="s">
        <v>61</v>
      </c>
      <c r="C183" t="s">
        <v>61</v>
      </c>
      <c r="D183" t="s">
        <v>64</v>
      </c>
      <c r="E183" t="s">
        <v>1338</v>
      </c>
      <c r="F183">
        <v>52.219000000000001</v>
      </c>
      <c r="G183">
        <v>217.46899999999999</v>
      </c>
      <c r="H183">
        <v>6.6100000000000006E-2</v>
      </c>
      <c r="I183">
        <v>1.1236999999999999</v>
      </c>
      <c r="J183">
        <v>10.840400000000001</v>
      </c>
      <c r="K183">
        <v>1.3880999999999999</v>
      </c>
      <c r="L183">
        <v>52.086799999999997</v>
      </c>
      <c r="M183">
        <v>0</v>
      </c>
      <c r="N183">
        <v>0.59489999999999998</v>
      </c>
      <c r="O183">
        <v>0.52880000000000005</v>
      </c>
      <c r="P183">
        <v>0.33050000000000002</v>
      </c>
      <c r="Q183">
        <v>0.1983</v>
      </c>
      <c r="R183">
        <v>0</v>
      </c>
      <c r="S183">
        <v>0</v>
      </c>
      <c r="T183">
        <v>0</v>
      </c>
      <c r="U183">
        <v>0</v>
      </c>
      <c r="V183">
        <v>0</v>
      </c>
      <c r="W183">
        <v>0</v>
      </c>
      <c r="X183">
        <v>0</v>
      </c>
      <c r="Y183">
        <v>0</v>
      </c>
      <c r="Z183">
        <v>0</v>
      </c>
      <c r="AA183" s="212">
        <v>0</v>
      </c>
      <c r="AB183">
        <v>0</v>
      </c>
      <c r="AC183">
        <v>0</v>
      </c>
      <c r="AD183">
        <v>0</v>
      </c>
      <c r="AE183">
        <v>0</v>
      </c>
      <c r="AF183">
        <v>0</v>
      </c>
      <c r="AG183">
        <v>0</v>
      </c>
      <c r="AH183">
        <v>0</v>
      </c>
      <c r="AI183">
        <v>0</v>
      </c>
      <c r="AJ183">
        <v>0</v>
      </c>
      <c r="AK183">
        <v>0</v>
      </c>
      <c r="AL183">
        <v>0</v>
      </c>
      <c r="AM183">
        <v>0.39660000000000001</v>
      </c>
      <c r="AN183">
        <v>0</v>
      </c>
      <c r="AO183">
        <v>5.2880000000000003</v>
      </c>
      <c r="AP183">
        <v>0</v>
      </c>
      <c r="AQ183">
        <v>6.6100000000000006E-2</v>
      </c>
      <c r="AR183">
        <v>0.79320000000000002</v>
      </c>
      <c r="AS183">
        <v>3.9660000000000001E-2</v>
      </c>
      <c r="AT183">
        <v>1.983E-2</v>
      </c>
      <c r="AU183">
        <v>1.3286100000000001</v>
      </c>
      <c r="AV183">
        <v>1.5203</v>
      </c>
      <c r="AW183">
        <v>0.13880999999999999</v>
      </c>
      <c r="AX183">
        <v>12.6251</v>
      </c>
      <c r="AY183">
        <v>0</v>
      </c>
      <c r="AZ183">
        <v>15.599600000000001</v>
      </c>
      <c r="BA183">
        <v>28.422999999999998</v>
      </c>
      <c r="BB183">
        <v>0.13220000000000001</v>
      </c>
      <c r="BC183">
        <v>0.26440000000000002</v>
      </c>
      <c r="BD183">
        <v>2.6440000000000001</v>
      </c>
      <c r="BE183">
        <v>249.858</v>
      </c>
      <c r="BF183">
        <v>14.542</v>
      </c>
      <c r="BG183">
        <v>1.9830000000000001</v>
      </c>
      <c r="BH183">
        <v>0</v>
      </c>
      <c r="BI183">
        <v>0</v>
      </c>
      <c r="BJ183">
        <v>0.13220000000000001</v>
      </c>
      <c r="BK183">
        <v>13.22</v>
      </c>
      <c r="BL183" s="209">
        <v>1.7757521829997999E-2</v>
      </c>
      <c r="BM183" s="227">
        <v>1.6977573242040001E-3</v>
      </c>
      <c r="BN183" s="209">
        <v>2.0970813739479999E-3</v>
      </c>
      <c r="BO183" s="227">
        <v>3.3950384455000001E-3</v>
      </c>
      <c r="BP183" s="227">
        <v>0</v>
      </c>
      <c r="BQ183" s="227">
        <v>1.0479493999999999E-15</v>
      </c>
      <c r="BR183" s="209">
        <v>1.152903384532E-3</v>
      </c>
      <c r="BS183" s="227">
        <v>6.1613274775999998E-3</v>
      </c>
      <c r="BT183" s="209">
        <v>3.2775675953553997E-2</v>
      </c>
    </row>
    <row r="184" spans="1:72" x14ac:dyDescent="0.35">
      <c r="A184">
        <v>12</v>
      </c>
      <c r="B184" t="s">
        <v>61</v>
      </c>
      <c r="C184" t="s">
        <v>61</v>
      </c>
      <c r="D184" t="s">
        <v>66</v>
      </c>
      <c r="E184" t="s">
        <v>1338</v>
      </c>
      <c r="F184">
        <v>52.219000000000001</v>
      </c>
      <c r="G184">
        <v>217.46899999999999</v>
      </c>
      <c r="H184" s="212">
        <v>6.6100000000000006E-2</v>
      </c>
      <c r="I184">
        <v>1.1236999999999999</v>
      </c>
      <c r="J184">
        <v>10.840400000000001</v>
      </c>
      <c r="K184">
        <v>1.3880999999999999</v>
      </c>
      <c r="L184">
        <v>52.086799999999997</v>
      </c>
      <c r="M184">
        <v>0</v>
      </c>
      <c r="N184">
        <v>0.59489999999999998</v>
      </c>
      <c r="O184">
        <v>0.52880000000000005</v>
      </c>
      <c r="P184">
        <v>0.33050000000000002</v>
      </c>
      <c r="Q184">
        <v>0.1983</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0.39660000000000001</v>
      </c>
      <c r="AN184">
        <v>0</v>
      </c>
      <c r="AO184">
        <v>5.2880000000000003</v>
      </c>
      <c r="AP184">
        <v>0</v>
      </c>
      <c r="AQ184">
        <v>6.6100000000000006E-2</v>
      </c>
      <c r="AR184">
        <v>0.79320000000000002</v>
      </c>
      <c r="AS184" s="212">
        <v>3.9660000000000001E-2</v>
      </c>
      <c r="AT184" s="212">
        <v>1.983E-2</v>
      </c>
      <c r="AU184" s="212">
        <v>1.3286100000000001</v>
      </c>
      <c r="AV184">
        <v>1.5203</v>
      </c>
      <c r="AW184">
        <v>0.13880999999999999</v>
      </c>
      <c r="AX184">
        <v>12.6251</v>
      </c>
      <c r="AY184">
        <v>0</v>
      </c>
      <c r="AZ184">
        <v>15.599600000000001</v>
      </c>
      <c r="BA184">
        <v>28.422999999999998</v>
      </c>
      <c r="BB184" s="212">
        <v>0.13220000000000001</v>
      </c>
      <c r="BC184" s="212">
        <v>0.26440000000000002</v>
      </c>
      <c r="BD184">
        <v>2.6440000000000001</v>
      </c>
      <c r="BE184">
        <v>249.858</v>
      </c>
      <c r="BF184">
        <v>14.542</v>
      </c>
      <c r="BG184">
        <v>1.9830000000000001</v>
      </c>
      <c r="BH184">
        <v>0</v>
      </c>
      <c r="BI184">
        <v>0</v>
      </c>
      <c r="BJ184" s="212">
        <v>0.13220000000000001</v>
      </c>
      <c r="BK184">
        <v>13.22</v>
      </c>
      <c r="BL184" s="209">
        <v>1.7757521829997999E-2</v>
      </c>
      <c r="BM184" s="227">
        <v>1.6977573242040001E-3</v>
      </c>
      <c r="BN184" s="209">
        <v>2.0970813739479999E-3</v>
      </c>
      <c r="BO184" s="227">
        <v>3.3950384455000001E-3</v>
      </c>
      <c r="BP184" s="227">
        <v>0</v>
      </c>
      <c r="BQ184" s="227">
        <v>1.0479493999999999E-15</v>
      </c>
      <c r="BR184" s="227">
        <v>1.152903384532E-3</v>
      </c>
      <c r="BS184" s="227">
        <v>6.1613274775999998E-3</v>
      </c>
      <c r="BT184" s="209">
        <v>3.2775675953553997E-2</v>
      </c>
    </row>
    <row r="185" spans="1:72" x14ac:dyDescent="0.35">
      <c r="A185">
        <v>65</v>
      </c>
      <c r="B185" t="s">
        <v>610</v>
      </c>
      <c r="C185" t="s">
        <v>610</v>
      </c>
      <c r="D185" t="s">
        <v>631</v>
      </c>
      <c r="E185" t="s">
        <v>1341</v>
      </c>
      <c r="F185">
        <v>3.456</v>
      </c>
      <c r="G185">
        <v>14.327999999999999</v>
      </c>
      <c r="H185" s="217">
        <v>0.108</v>
      </c>
      <c r="I185">
        <v>0.252</v>
      </c>
      <c r="J185">
        <v>0.36</v>
      </c>
      <c r="K185">
        <v>0</v>
      </c>
      <c r="L185">
        <v>6.4295999999999998</v>
      </c>
      <c r="M185">
        <v>0</v>
      </c>
      <c r="N185">
        <v>5.7599999999999998E-2</v>
      </c>
      <c r="O185">
        <v>0.27360000000000001</v>
      </c>
      <c r="P185">
        <v>0</v>
      </c>
      <c r="Q185">
        <v>0.27360000000000001</v>
      </c>
      <c r="R185">
        <v>0</v>
      </c>
      <c r="S185">
        <v>0</v>
      </c>
      <c r="T185">
        <v>0</v>
      </c>
      <c r="U185" s="212">
        <v>7.1999999999999995E-2</v>
      </c>
      <c r="V185">
        <v>1.44E-2</v>
      </c>
      <c r="W185">
        <v>0</v>
      </c>
      <c r="X185">
        <v>1.44E-2</v>
      </c>
      <c r="Y185">
        <v>2.8799999999999999E-2</v>
      </c>
      <c r="Z185">
        <v>1.44E-2</v>
      </c>
      <c r="AA185" s="217">
        <v>0</v>
      </c>
      <c r="AB185" s="212">
        <v>2.8799999999999999E-2</v>
      </c>
      <c r="AC185" s="217">
        <v>0</v>
      </c>
      <c r="AD185" s="212">
        <v>2.1600000000000001E-2</v>
      </c>
      <c r="AE185">
        <v>0</v>
      </c>
      <c r="AF185">
        <v>0</v>
      </c>
      <c r="AG185">
        <v>0</v>
      </c>
      <c r="AH185">
        <v>0</v>
      </c>
      <c r="AI185">
        <v>0</v>
      </c>
      <c r="AJ185">
        <v>0</v>
      </c>
      <c r="AK185">
        <v>0</v>
      </c>
      <c r="AL185">
        <v>0.432</v>
      </c>
      <c r="AM185">
        <v>1.0367999999999999</v>
      </c>
      <c r="AN185">
        <v>0.99360000000000004</v>
      </c>
      <c r="AO185">
        <v>0.504</v>
      </c>
      <c r="AP185">
        <v>7.1999999999999995E-2</v>
      </c>
      <c r="AQ185">
        <v>0</v>
      </c>
      <c r="AR185">
        <v>0</v>
      </c>
      <c r="AS185" s="217">
        <v>2.8800000000000002E-3</v>
      </c>
      <c r="AT185" s="217">
        <v>1.008E-2</v>
      </c>
      <c r="AU185" s="217">
        <v>5.0400000000000002E-3</v>
      </c>
      <c r="AV185">
        <v>6.336E-2</v>
      </c>
      <c r="AW185">
        <v>2.8800000000000002E-3</v>
      </c>
      <c r="AX185">
        <v>0.81359999999999999</v>
      </c>
      <c r="AY185">
        <v>1.9439999999999999E-2</v>
      </c>
      <c r="AZ185">
        <v>0</v>
      </c>
      <c r="BA185">
        <v>6.6959999999999997</v>
      </c>
      <c r="BB185" s="217">
        <v>0.75600000000000001</v>
      </c>
      <c r="BC185" s="217">
        <v>0</v>
      </c>
      <c r="BD185">
        <v>8.4239999999999995</v>
      </c>
      <c r="BE185">
        <v>11.88</v>
      </c>
      <c r="BF185">
        <v>0.86399999999999999</v>
      </c>
      <c r="BG185">
        <v>2.952</v>
      </c>
      <c r="BH185">
        <v>7.1999999999999998E-3</v>
      </c>
      <c r="BI185">
        <v>0.12959999999999999</v>
      </c>
      <c r="BJ185" s="217">
        <v>2.8799999999999999E-2</v>
      </c>
      <c r="BK185">
        <v>0</v>
      </c>
      <c r="BL185" s="209">
        <v>8.7286412088000004E-3</v>
      </c>
      <c r="BM185" s="227">
        <v>4.0456065744E-4</v>
      </c>
      <c r="BN185" s="209">
        <v>1.5585962299199999E-3</v>
      </c>
      <c r="BO185" s="209">
        <v>2.1182011776000001E-4</v>
      </c>
      <c r="BP185" s="227">
        <v>2.189759544E-4</v>
      </c>
      <c r="BQ185" s="227">
        <v>1.2888E-15</v>
      </c>
      <c r="BR185" s="209">
        <v>3.9206669327999997E-4</v>
      </c>
      <c r="BS185" s="227">
        <v>6.4661924159999996E-4</v>
      </c>
      <c r="BT185" s="227">
        <v>1.116494110656E-2</v>
      </c>
    </row>
    <row r="186" spans="1:72" x14ac:dyDescent="0.35">
      <c r="A186">
        <v>152</v>
      </c>
      <c r="B186" t="s">
        <v>803</v>
      </c>
      <c r="C186" t="s">
        <v>285</v>
      </c>
      <c r="D186" t="s">
        <v>289</v>
      </c>
      <c r="E186" t="s">
        <v>1340</v>
      </c>
      <c r="F186">
        <v>4.1340000000000003</v>
      </c>
      <c r="G186">
        <v>17.238</v>
      </c>
      <c r="H186">
        <v>6.2399999999999997E-2</v>
      </c>
      <c r="I186">
        <v>5.4600000000000003E-2</v>
      </c>
      <c r="J186">
        <v>0.70979999999999999</v>
      </c>
      <c r="K186">
        <v>0.24179999999999999</v>
      </c>
      <c r="L186">
        <v>6.7080000000000002</v>
      </c>
      <c r="M186">
        <v>0</v>
      </c>
      <c r="N186">
        <v>2.3400000000000001E-2</v>
      </c>
      <c r="O186">
        <v>0.49919999999999998</v>
      </c>
      <c r="P186">
        <v>0.4602</v>
      </c>
      <c r="Q186">
        <v>3.9E-2</v>
      </c>
      <c r="R186">
        <v>0</v>
      </c>
      <c r="S186">
        <v>0</v>
      </c>
      <c r="T186">
        <v>0</v>
      </c>
      <c r="U186" s="98">
        <v>0</v>
      </c>
      <c r="V186">
        <v>0</v>
      </c>
      <c r="W186">
        <v>0</v>
      </c>
      <c r="X186">
        <v>0</v>
      </c>
      <c r="Y186" s="98">
        <v>0</v>
      </c>
      <c r="Z186">
        <v>0</v>
      </c>
      <c r="AA186">
        <v>0</v>
      </c>
      <c r="AB186" s="98">
        <v>7.7999999999999996E-3</v>
      </c>
      <c r="AC186" s="212">
        <v>0</v>
      </c>
      <c r="AD186" s="98">
        <v>7.7999999999999996E-3</v>
      </c>
      <c r="AE186" s="98">
        <v>3.9E-2</v>
      </c>
      <c r="AF186" s="98">
        <v>1.5599999999999999E-2</v>
      </c>
      <c r="AG186" s="98">
        <v>2.3400000000000001E-2</v>
      </c>
      <c r="AH186">
        <v>0</v>
      </c>
      <c r="AI186">
        <v>0</v>
      </c>
      <c r="AJ186">
        <v>0</v>
      </c>
      <c r="AK186">
        <v>0</v>
      </c>
      <c r="AL186">
        <v>0</v>
      </c>
      <c r="AM186">
        <v>0.66300000000000003</v>
      </c>
      <c r="AN186">
        <v>0</v>
      </c>
      <c r="AO186">
        <v>7.4880000000000004</v>
      </c>
      <c r="AP186">
        <v>0</v>
      </c>
      <c r="AQ186" s="98">
        <v>7.7999999999999996E-3</v>
      </c>
      <c r="AR186">
        <v>1.17</v>
      </c>
      <c r="AS186" s="98">
        <v>3.1199999999999999E-3</v>
      </c>
      <c r="AT186" s="98">
        <v>5.4599999999999996E-3</v>
      </c>
      <c r="AU186" s="212">
        <v>2.3400000000000001E-2</v>
      </c>
      <c r="AV186">
        <v>3.2759999999999997E-2</v>
      </c>
      <c r="AW186" s="98">
        <v>4.6800000000000001E-3</v>
      </c>
      <c r="AX186">
        <v>0.79559999999999997</v>
      </c>
      <c r="AY186">
        <v>0</v>
      </c>
      <c r="AZ186">
        <v>0.63180000000000003</v>
      </c>
      <c r="BA186">
        <v>1.56</v>
      </c>
      <c r="BB186" s="212">
        <v>0.156</v>
      </c>
      <c r="BC186" s="98">
        <v>4.6800000000000001E-2</v>
      </c>
      <c r="BD186">
        <v>1.794</v>
      </c>
      <c r="BE186">
        <v>6.7080000000000002</v>
      </c>
      <c r="BF186">
        <v>0.70199999999999996</v>
      </c>
      <c r="BG186">
        <v>0.23400000000000001</v>
      </c>
      <c r="BH186" s="212">
        <v>0</v>
      </c>
      <c r="BI186">
        <v>0</v>
      </c>
      <c r="BJ186" s="98">
        <v>1.5599999999999999E-2</v>
      </c>
      <c r="BK186">
        <v>0.156</v>
      </c>
      <c r="BL186" s="227">
        <v>9.9964802027999993E-3</v>
      </c>
      <c r="BM186" s="227">
        <v>2.1229534014E-3</v>
      </c>
      <c r="BN186" s="227">
        <v>2.7612548261999998E-3</v>
      </c>
      <c r="BO186" s="227">
        <v>3.4665861359999998E-4</v>
      </c>
      <c r="BP186" s="227">
        <v>0</v>
      </c>
      <c r="BQ186" s="227">
        <v>4.6800000000000003E-15</v>
      </c>
      <c r="BR186" s="227">
        <v>2.3263016711999999E-3</v>
      </c>
      <c r="BS186" s="227">
        <v>7.6984084319999999E-4</v>
      </c>
      <c r="BT186" s="209">
        <v>3.15102159528E-2</v>
      </c>
    </row>
    <row r="187" spans="1:72" x14ac:dyDescent="0.35">
      <c r="A187">
        <v>141</v>
      </c>
      <c r="B187" t="s">
        <v>266</v>
      </c>
      <c r="C187" t="s">
        <v>266</v>
      </c>
      <c r="D187" t="s">
        <v>949</v>
      </c>
      <c r="E187" t="s">
        <v>1337</v>
      </c>
      <c r="F187">
        <v>73.5</v>
      </c>
      <c r="G187">
        <v>307.86</v>
      </c>
      <c r="H187" s="212">
        <v>0</v>
      </c>
      <c r="I187">
        <v>0.98699999999999999</v>
      </c>
      <c r="J187">
        <v>17.073</v>
      </c>
      <c r="K187">
        <v>0.126</v>
      </c>
      <c r="L187">
        <v>2.835</v>
      </c>
      <c r="M187">
        <v>0</v>
      </c>
      <c r="N187">
        <v>0</v>
      </c>
      <c r="O187">
        <v>11.529</v>
      </c>
      <c r="P187">
        <v>2.2890000000000001</v>
      </c>
      <c r="Q187">
        <v>9.2609999999999992</v>
      </c>
      <c r="R187">
        <v>11.13</v>
      </c>
      <c r="S187">
        <v>11.55</v>
      </c>
      <c r="T187">
        <v>0</v>
      </c>
      <c r="U187" s="98">
        <v>0</v>
      </c>
      <c r="V187">
        <v>0</v>
      </c>
      <c r="W187">
        <v>0</v>
      </c>
      <c r="X187">
        <v>0</v>
      </c>
      <c r="Y187" s="98">
        <v>0</v>
      </c>
      <c r="Z187" s="98">
        <v>0</v>
      </c>
      <c r="AA187">
        <v>0</v>
      </c>
      <c r="AB187" s="98">
        <v>0</v>
      </c>
      <c r="AC187">
        <v>0</v>
      </c>
      <c r="AD187" s="98">
        <v>0</v>
      </c>
      <c r="AE187" s="98">
        <v>0</v>
      </c>
      <c r="AF187" s="98">
        <v>0</v>
      </c>
      <c r="AG187">
        <v>0</v>
      </c>
      <c r="AH187" s="98">
        <v>0</v>
      </c>
      <c r="AI187">
        <v>0</v>
      </c>
      <c r="AJ187">
        <v>0</v>
      </c>
      <c r="AK187">
        <v>0</v>
      </c>
      <c r="AL187">
        <v>0</v>
      </c>
      <c r="AM187">
        <v>0</v>
      </c>
      <c r="AN187">
        <v>0</v>
      </c>
      <c r="AO187">
        <v>0</v>
      </c>
      <c r="AP187">
        <v>0</v>
      </c>
      <c r="AQ187" s="98">
        <v>2.1000000000000001E-2</v>
      </c>
      <c r="AR187">
        <v>0</v>
      </c>
      <c r="AS187">
        <v>0</v>
      </c>
      <c r="AT187">
        <v>0</v>
      </c>
      <c r="AU187">
        <v>0</v>
      </c>
      <c r="AV187">
        <v>0.16800000000000001</v>
      </c>
      <c r="AW187">
        <v>0</v>
      </c>
      <c r="AX187">
        <v>0</v>
      </c>
      <c r="AY187">
        <v>0</v>
      </c>
      <c r="AZ187">
        <v>0</v>
      </c>
      <c r="BA187">
        <v>1.26</v>
      </c>
      <c r="BB187">
        <v>0</v>
      </c>
      <c r="BC187">
        <v>0</v>
      </c>
      <c r="BD187">
        <v>2.94</v>
      </c>
      <c r="BE187">
        <v>0</v>
      </c>
      <c r="BF187">
        <v>0</v>
      </c>
      <c r="BG187">
        <v>7.14</v>
      </c>
      <c r="BH187" s="98">
        <v>2.1000000000000001E-2</v>
      </c>
      <c r="BI187">
        <v>0</v>
      </c>
      <c r="BJ187" s="212">
        <v>0</v>
      </c>
      <c r="BK187">
        <v>0</v>
      </c>
      <c r="BL187" s="227">
        <v>2.2495056255E-2</v>
      </c>
      <c r="BM187" s="227">
        <v>2.4931577159999999E-3</v>
      </c>
      <c r="BN187" s="227">
        <v>5.177513733E-3</v>
      </c>
      <c r="BO187" s="209">
        <v>3.6053601989999998E-3</v>
      </c>
      <c r="BP187" s="227">
        <v>1.4759768729999999E-3</v>
      </c>
      <c r="BQ187" s="227">
        <v>1.0479E-14</v>
      </c>
      <c r="BR187" s="227">
        <v>4.2409884930000004E-3</v>
      </c>
      <c r="BS187" s="227">
        <v>1.8109243530000001E-3</v>
      </c>
      <c r="BT187" s="227">
        <v>3.0866838386999999E-2</v>
      </c>
    </row>
    <row r="188" spans="1:72" x14ac:dyDescent="0.35">
      <c r="A188">
        <v>61</v>
      </c>
      <c r="B188" t="s">
        <v>610</v>
      </c>
      <c r="C188" t="s">
        <v>610</v>
      </c>
      <c r="D188" t="s">
        <v>611</v>
      </c>
      <c r="E188" t="s">
        <v>1339</v>
      </c>
      <c r="F188">
        <v>5.7720000000000002</v>
      </c>
      <c r="G188">
        <v>23.827999999999999</v>
      </c>
      <c r="H188" s="212">
        <v>7.3999999999999996E-2</v>
      </c>
      <c r="I188">
        <v>0.53280000000000005</v>
      </c>
      <c r="J188">
        <v>0.71040000000000003</v>
      </c>
      <c r="K188">
        <v>0</v>
      </c>
      <c r="L188">
        <v>13.3644</v>
      </c>
      <c r="M188">
        <v>0</v>
      </c>
      <c r="N188">
        <v>0.11840000000000001</v>
      </c>
      <c r="O188">
        <v>0.72519999999999996</v>
      </c>
      <c r="P188">
        <v>0</v>
      </c>
      <c r="Q188">
        <v>0.72519999999999996</v>
      </c>
      <c r="R188">
        <v>0</v>
      </c>
      <c r="S188">
        <v>0</v>
      </c>
      <c r="T188">
        <v>0</v>
      </c>
      <c r="U188">
        <v>4.4400000000000002E-2</v>
      </c>
      <c r="V188">
        <v>0</v>
      </c>
      <c r="W188">
        <v>0</v>
      </c>
      <c r="X188">
        <v>0</v>
      </c>
      <c r="Y188">
        <v>2.9600000000000001E-2</v>
      </c>
      <c r="Z188">
        <v>0</v>
      </c>
      <c r="AA188">
        <v>0</v>
      </c>
      <c r="AB188">
        <v>1.4800000000000001E-2</v>
      </c>
      <c r="AC188">
        <v>0</v>
      </c>
      <c r="AD188">
        <v>1.4800000000000001E-2</v>
      </c>
      <c r="AE188">
        <v>0</v>
      </c>
      <c r="AF188">
        <v>0</v>
      </c>
      <c r="AG188">
        <v>0</v>
      </c>
      <c r="AH188">
        <v>0</v>
      </c>
      <c r="AI188">
        <v>0</v>
      </c>
      <c r="AJ188">
        <v>0</v>
      </c>
      <c r="AK188">
        <v>0</v>
      </c>
      <c r="AL188">
        <v>0.4884</v>
      </c>
      <c r="AM188">
        <v>0.68079999999999996</v>
      </c>
      <c r="AN188">
        <v>0.63639999999999997</v>
      </c>
      <c r="AO188">
        <v>0.59199999999999997</v>
      </c>
      <c r="AP188">
        <v>0.14799999999999999</v>
      </c>
      <c r="AQ188">
        <v>0</v>
      </c>
      <c r="AR188">
        <v>1.4800000000000001E-2</v>
      </c>
      <c r="AS188" s="212">
        <v>7.4000000000000003E-3</v>
      </c>
      <c r="AT188" s="212">
        <v>2.2200000000000001E-2</v>
      </c>
      <c r="AU188" s="212">
        <v>1.0359999999999999E-2</v>
      </c>
      <c r="AV188">
        <v>0.13320000000000001</v>
      </c>
      <c r="AW188">
        <v>5.9199999999999999E-3</v>
      </c>
      <c r="AX188">
        <v>2.1756000000000002</v>
      </c>
      <c r="AY188">
        <v>8.7319999999999995E-2</v>
      </c>
      <c r="AZ188">
        <v>8.8800000000000004E-2</v>
      </c>
      <c r="BA188">
        <v>15.54</v>
      </c>
      <c r="BB188" s="212">
        <v>1.7907999999999999</v>
      </c>
      <c r="BC188" s="212">
        <v>0</v>
      </c>
      <c r="BD188">
        <v>18.352</v>
      </c>
      <c r="BE188">
        <v>24.42</v>
      </c>
      <c r="BF188">
        <v>1.6279999999999999</v>
      </c>
      <c r="BG188">
        <v>5.92</v>
      </c>
      <c r="BH188" s="212">
        <v>1.4800000000000001E-2</v>
      </c>
      <c r="BI188">
        <v>0.23680000000000001</v>
      </c>
      <c r="BJ188" s="212">
        <v>5.9200000000000003E-2</v>
      </c>
      <c r="BK188">
        <v>0</v>
      </c>
      <c r="BL188" s="209">
        <v>1.8014166922359999E-2</v>
      </c>
      <c r="BM188" s="227">
        <v>9.2828045848000003E-4</v>
      </c>
      <c r="BN188" s="209">
        <v>3.3320629290799998E-3</v>
      </c>
      <c r="BO188" s="227">
        <v>4.9664106180000004E-4</v>
      </c>
      <c r="BP188" s="227">
        <v>3.7618921200000001E-5</v>
      </c>
      <c r="BQ188" s="227">
        <v>2.24516E-15</v>
      </c>
      <c r="BR188" s="227">
        <v>3.1448641804000002E-4</v>
      </c>
      <c r="BS188" s="227">
        <v>1.3291617744E-3</v>
      </c>
      <c r="BT188" s="209">
        <v>3.0831948982279998E-2</v>
      </c>
    </row>
    <row r="189" spans="1:72" x14ac:dyDescent="0.35">
      <c r="A189">
        <v>41</v>
      </c>
      <c r="B189" t="s">
        <v>513</v>
      </c>
      <c r="C189" t="s">
        <v>513</v>
      </c>
      <c r="D189" t="s">
        <v>109</v>
      </c>
      <c r="E189" t="s">
        <v>1340</v>
      </c>
      <c r="F189">
        <v>3.4</v>
      </c>
      <c r="G189">
        <v>14.2</v>
      </c>
      <c r="H189">
        <v>0.06</v>
      </c>
      <c r="I189">
        <v>0.12</v>
      </c>
      <c r="J189">
        <v>0.41</v>
      </c>
      <c r="K189">
        <v>0.37</v>
      </c>
      <c r="L189">
        <v>9</v>
      </c>
      <c r="M189">
        <v>0</v>
      </c>
      <c r="N189">
        <v>0.04</v>
      </c>
      <c r="O189">
        <v>0.41</v>
      </c>
      <c r="P189">
        <v>0.38</v>
      </c>
      <c r="Q189">
        <v>0.03</v>
      </c>
      <c r="R189">
        <v>0</v>
      </c>
      <c r="S189">
        <v>0</v>
      </c>
      <c r="T189">
        <v>0</v>
      </c>
      <c r="U189" s="212">
        <v>0</v>
      </c>
      <c r="V189">
        <v>0</v>
      </c>
      <c r="W189">
        <v>0</v>
      </c>
      <c r="X189">
        <v>0</v>
      </c>
      <c r="Y189" s="212">
        <v>0</v>
      </c>
      <c r="Z189" s="212">
        <v>0</v>
      </c>
      <c r="AA189">
        <v>0</v>
      </c>
      <c r="AB189" s="212">
        <v>0</v>
      </c>
      <c r="AC189">
        <v>0</v>
      </c>
      <c r="AD189" s="212">
        <v>0</v>
      </c>
      <c r="AE189" s="212">
        <v>0.04</v>
      </c>
      <c r="AF189" s="212">
        <v>0.02</v>
      </c>
      <c r="AG189">
        <v>0.02</v>
      </c>
      <c r="AH189" s="212">
        <v>0</v>
      </c>
      <c r="AI189">
        <v>0</v>
      </c>
      <c r="AJ189">
        <v>0</v>
      </c>
      <c r="AK189">
        <v>0</v>
      </c>
      <c r="AL189">
        <v>0</v>
      </c>
      <c r="AM189">
        <v>0.08</v>
      </c>
      <c r="AN189">
        <v>0</v>
      </c>
      <c r="AO189">
        <v>0.3</v>
      </c>
      <c r="AP189">
        <v>0</v>
      </c>
      <c r="AQ189" s="212">
        <v>0.14000000000000001</v>
      </c>
      <c r="AR189">
        <v>1.07</v>
      </c>
      <c r="AS189" s="212">
        <v>3.0000000000000001E-3</v>
      </c>
      <c r="AT189">
        <v>5.0000000000000001E-3</v>
      </c>
      <c r="AU189">
        <v>0.05</v>
      </c>
      <c r="AV189">
        <v>7.0000000000000007E-2</v>
      </c>
      <c r="AW189">
        <v>8.9999999999999993E-3</v>
      </c>
      <c r="AX189">
        <v>4.59</v>
      </c>
      <c r="AY189">
        <v>0</v>
      </c>
      <c r="AZ189">
        <v>2.7</v>
      </c>
      <c r="BA189">
        <v>2.8</v>
      </c>
      <c r="BB189">
        <v>0.04</v>
      </c>
      <c r="BC189" s="98">
        <v>0.11</v>
      </c>
      <c r="BD189">
        <v>2.7</v>
      </c>
      <c r="BE189">
        <v>15</v>
      </c>
      <c r="BF189">
        <v>2.5</v>
      </c>
      <c r="BG189">
        <v>0.1</v>
      </c>
      <c r="BH189" s="212">
        <v>0</v>
      </c>
      <c r="BI189">
        <v>0</v>
      </c>
      <c r="BJ189" s="212">
        <v>0.03</v>
      </c>
      <c r="BK189">
        <v>0</v>
      </c>
      <c r="BL189" s="209">
        <v>1.179947934E-2</v>
      </c>
      <c r="BM189" s="227">
        <v>2.63866188E-3</v>
      </c>
      <c r="BN189" s="209">
        <v>2.55620114E-3</v>
      </c>
      <c r="BO189" s="227">
        <v>4.4443412000000002E-4</v>
      </c>
      <c r="BP189" s="227">
        <v>0</v>
      </c>
      <c r="BQ189" s="227">
        <v>4.4800000000000002E-15</v>
      </c>
      <c r="BR189" s="227">
        <v>2.9824380399999999E-3</v>
      </c>
      <c r="BS189" s="227">
        <v>9.8697543999999994E-4</v>
      </c>
      <c r="BT189" s="209">
        <v>2.9655274129999999E-2</v>
      </c>
    </row>
    <row r="190" spans="1:72" x14ac:dyDescent="0.35">
      <c r="A190">
        <v>128</v>
      </c>
      <c r="B190" t="s">
        <v>243</v>
      </c>
      <c r="C190" t="s">
        <v>243</v>
      </c>
      <c r="D190" t="s">
        <v>888</v>
      </c>
      <c r="E190" t="s">
        <v>1341</v>
      </c>
      <c r="F190">
        <v>18.235700000000001</v>
      </c>
      <c r="G190">
        <v>76.312700000000007</v>
      </c>
      <c r="H190" s="217">
        <v>2.0314999999999999</v>
      </c>
      <c r="I190">
        <v>6.6919999999999993E-2</v>
      </c>
      <c r="J190">
        <v>0</v>
      </c>
      <c r="K190">
        <v>0</v>
      </c>
      <c r="L190">
        <v>0.26529000000000003</v>
      </c>
      <c r="M190">
        <v>0</v>
      </c>
      <c r="N190">
        <v>1.6729999999999998E-2</v>
      </c>
      <c r="O190">
        <v>0</v>
      </c>
      <c r="P190">
        <v>0</v>
      </c>
      <c r="Q190">
        <v>0</v>
      </c>
      <c r="R190">
        <v>0</v>
      </c>
      <c r="S190">
        <v>0</v>
      </c>
      <c r="T190">
        <v>0</v>
      </c>
      <c r="U190" s="217">
        <v>0.78391999999999995</v>
      </c>
      <c r="V190" s="212">
        <v>0</v>
      </c>
      <c r="W190" s="212">
        <v>2.3900000000000002E-3</v>
      </c>
      <c r="X190">
        <v>2.3900000000000001E-2</v>
      </c>
      <c r="Y190" s="217">
        <v>0.49473</v>
      </c>
      <c r="Z190">
        <v>0.25334000000000001</v>
      </c>
      <c r="AA190">
        <v>4.7800000000000004E-3</v>
      </c>
      <c r="AB190">
        <v>0.92015000000000002</v>
      </c>
      <c r="AC190">
        <v>5.4969999999999998E-2</v>
      </c>
      <c r="AD190">
        <v>0.84128000000000003</v>
      </c>
      <c r="AE190" s="217">
        <v>0.21510000000000001</v>
      </c>
      <c r="AF190" s="217">
        <v>0.18642</v>
      </c>
      <c r="AG190">
        <v>1.6729999999999998E-2</v>
      </c>
      <c r="AH190">
        <v>0</v>
      </c>
      <c r="AI190" s="212">
        <v>0</v>
      </c>
      <c r="AJ190">
        <v>0</v>
      </c>
      <c r="AK190">
        <v>0</v>
      </c>
      <c r="AL190">
        <v>1.3623000000000001</v>
      </c>
      <c r="AM190">
        <v>9.5600000000000004E-2</v>
      </c>
      <c r="AN190">
        <v>9.5600000000000004E-2</v>
      </c>
      <c r="AO190">
        <v>0</v>
      </c>
      <c r="AP190">
        <v>1.434E-2</v>
      </c>
      <c r="AQ190">
        <v>1.6729999999999998E-2</v>
      </c>
      <c r="AR190">
        <v>0</v>
      </c>
      <c r="AS190">
        <v>1.1950000000000001E-3</v>
      </c>
      <c r="AT190">
        <v>1.673E-3</v>
      </c>
      <c r="AU190">
        <v>1.1950000000000001E-2</v>
      </c>
      <c r="AV190">
        <v>2.4139000000000001E-2</v>
      </c>
      <c r="AW190">
        <v>4.7800000000000002E-4</v>
      </c>
      <c r="AX190">
        <v>2.3900000000000001E-2</v>
      </c>
      <c r="AY190">
        <v>1.434E-2</v>
      </c>
      <c r="AZ190">
        <v>0</v>
      </c>
      <c r="BA190">
        <v>0.62139999999999995</v>
      </c>
      <c r="BB190">
        <v>0</v>
      </c>
      <c r="BC190">
        <v>4.7800000000000004E-3</v>
      </c>
      <c r="BD190">
        <v>9.5600000000000004E-2</v>
      </c>
      <c r="BE190">
        <v>1.5535000000000001</v>
      </c>
      <c r="BF190">
        <v>2.3900000000000001E-2</v>
      </c>
      <c r="BG190">
        <v>0.26290000000000002</v>
      </c>
      <c r="BH190" s="217">
        <v>0</v>
      </c>
      <c r="BI190">
        <v>0.1195</v>
      </c>
      <c r="BJ190" s="217">
        <v>9.5600000000000008E-3</v>
      </c>
      <c r="BK190">
        <v>0</v>
      </c>
      <c r="BL190" s="227">
        <v>1.1353635866620001E-2</v>
      </c>
      <c r="BM190" s="227">
        <v>1.4400293581599999E-3</v>
      </c>
      <c r="BN190" s="227">
        <v>3.0178029557900001E-3</v>
      </c>
      <c r="BO190" s="227">
        <v>5.2554417440000005E-4</v>
      </c>
      <c r="BP190" s="227">
        <v>0</v>
      </c>
      <c r="BQ190" s="227">
        <v>2.1390499999999999E-15</v>
      </c>
      <c r="BR190" s="227">
        <v>1.866917669E-5</v>
      </c>
      <c r="BS190" s="227">
        <v>3.9948980732999999E-4</v>
      </c>
      <c r="BT190" s="209">
        <v>3.8281144710399999E-2</v>
      </c>
    </row>
    <row r="191" spans="1:72" x14ac:dyDescent="0.35">
      <c r="A191">
        <v>47</v>
      </c>
      <c r="B191" t="s">
        <v>513</v>
      </c>
      <c r="C191" t="s">
        <v>513</v>
      </c>
      <c r="D191" t="s">
        <v>116</v>
      </c>
      <c r="E191" t="s">
        <v>1339</v>
      </c>
      <c r="F191">
        <v>7.4249999999999998</v>
      </c>
      <c r="G191">
        <v>31.05</v>
      </c>
      <c r="H191">
        <v>8.9999999999999993E-3</v>
      </c>
      <c r="I191">
        <v>0.108</v>
      </c>
      <c r="J191">
        <v>1.6875</v>
      </c>
      <c r="K191">
        <v>2.2499999999999999E-2</v>
      </c>
      <c r="L191">
        <v>2.61</v>
      </c>
      <c r="M191">
        <v>0</v>
      </c>
      <c r="N191">
        <v>6.3E-2</v>
      </c>
      <c r="O191">
        <v>1.44</v>
      </c>
      <c r="P191">
        <v>0.63</v>
      </c>
      <c r="Q191">
        <v>0.81</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0.63</v>
      </c>
      <c r="AN191">
        <v>0</v>
      </c>
      <c r="AO191">
        <v>7.56</v>
      </c>
      <c r="AP191">
        <v>0</v>
      </c>
      <c r="AQ191">
        <v>4.4999999999999998E-2</v>
      </c>
      <c r="AR191">
        <v>0</v>
      </c>
      <c r="AS191">
        <v>1.26E-2</v>
      </c>
      <c r="AT191">
        <v>2.7000000000000001E-3</v>
      </c>
      <c r="AU191">
        <v>3.15E-2</v>
      </c>
      <c r="AV191">
        <v>4.9500000000000002E-2</v>
      </c>
      <c r="AW191">
        <v>7.1999999999999998E-3</v>
      </c>
      <c r="AX191">
        <v>6.9749999999999996</v>
      </c>
      <c r="AY191">
        <v>0</v>
      </c>
      <c r="AZ191">
        <v>6.21</v>
      </c>
      <c r="BA191">
        <v>2.5649999999999999</v>
      </c>
      <c r="BB191">
        <v>6.7500000000000004E-2</v>
      </c>
      <c r="BC191">
        <v>1.7999999999999999E-2</v>
      </c>
      <c r="BD191">
        <v>1.44</v>
      </c>
      <c r="BE191">
        <v>30.15</v>
      </c>
      <c r="BF191">
        <v>1.53</v>
      </c>
      <c r="BG191">
        <v>0.13500000000000001</v>
      </c>
      <c r="BH191">
        <v>0</v>
      </c>
      <c r="BI191">
        <v>2.2499999999999999E-2</v>
      </c>
      <c r="BJ191">
        <v>8.9999999999999993E-3</v>
      </c>
      <c r="BK191">
        <v>0</v>
      </c>
      <c r="BL191" s="209">
        <v>2.1933227799000001E-2</v>
      </c>
      <c r="BM191" s="227">
        <v>4.7037473505E-3</v>
      </c>
      <c r="BN191" s="209">
        <v>5.5026643050000001E-3</v>
      </c>
      <c r="BO191" s="227">
        <v>1.9999535400000001E-3</v>
      </c>
      <c r="BP191" s="227">
        <v>3.2179127084999998E-3</v>
      </c>
      <c r="BQ191" s="227">
        <v>1.7999999999999999E-14</v>
      </c>
      <c r="BR191" s="227">
        <v>1.6592100660000001E-3</v>
      </c>
      <c r="BS191" s="227">
        <v>4.5641792700000001E-4</v>
      </c>
      <c r="BT191" s="227">
        <v>2.8596543160500001E-2</v>
      </c>
    </row>
    <row r="192" spans="1:72" x14ac:dyDescent="0.35">
      <c r="A192">
        <v>19</v>
      </c>
      <c r="B192" t="s">
        <v>71</v>
      </c>
      <c r="C192" t="s">
        <v>71</v>
      </c>
      <c r="D192" t="s">
        <v>468</v>
      </c>
      <c r="E192" t="s">
        <v>1340</v>
      </c>
      <c r="F192">
        <v>4.7460000000000004</v>
      </c>
      <c r="G192">
        <v>20.678999999999998</v>
      </c>
      <c r="H192">
        <v>3.39E-2</v>
      </c>
      <c r="I192">
        <v>0.2712</v>
      </c>
      <c r="J192">
        <v>0.84750000000000003</v>
      </c>
      <c r="K192">
        <v>0</v>
      </c>
      <c r="L192">
        <v>32.611800000000002</v>
      </c>
      <c r="M192">
        <v>0</v>
      </c>
      <c r="N192">
        <v>0.1356</v>
      </c>
      <c r="O192">
        <v>0.74580000000000002</v>
      </c>
      <c r="P192">
        <v>0.71189999999999998</v>
      </c>
      <c r="Q192">
        <v>3.39E-2</v>
      </c>
      <c r="R192">
        <v>0</v>
      </c>
      <c r="S192">
        <v>0</v>
      </c>
      <c r="T192">
        <v>0</v>
      </c>
      <c r="U192">
        <v>0</v>
      </c>
      <c r="V192">
        <v>0</v>
      </c>
      <c r="W192">
        <v>0</v>
      </c>
      <c r="X192">
        <v>0</v>
      </c>
      <c r="Y192">
        <v>0</v>
      </c>
      <c r="Z192">
        <v>0</v>
      </c>
      <c r="AA192">
        <v>0</v>
      </c>
      <c r="AB192">
        <v>0</v>
      </c>
      <c r="AC192">
        <v>0</v>
      </c>
      <c r="AD192">
        <v>0</v>
      </c>
      <c r="AE192">
        <v>3.39E-2</v>
      </c>
      <c r="AF192">
        <v>0</v>
      </c>
      <c r="AG192">
        <v>0</v>
      </c>
      <c r="AH192">
        <v>0</v>
      </c>
      <c r="AI192">
        <v>0</v>
      </c>
      <c r="AJ192">
        <v>0</v>
      </c>
      <c r="AK192">
        <v>0</v>
      </c>
      <c r="AL192">
        <v>0</v>
      </c>
      <c r="AM192">
        <v>3.1187999999999998</v>
      </c>
      <c r="AN192">
        <v>0</v>
      </c>
      <c r="AO192">
        <v>36.612000000000002</v>
      </c>
      <c r="AP192">
        <v>0</v>
      </c>
      <c r="AQ192">
        <v>0.2712</v>
      </c>
      <c r="AR192">
        <v>15.0177</v>
      </c>
      <c r="AS192">
        <v>1.017E-2</v>
      </c>
      <c r="AT192" s="212">
        <v>0</v>
      </c>
      <c r="AU192">
        <v>7.4579999999999994E-2</v>
      </c>
      <c r="AV192">
        <v>0.1356</v>
      </c>
      <c r="AW192">
        <v>1.695E-2</v>
      </c>
      <c r="AX192">
        <v>19.323</v>
      </c>
      <c r="AY192">
        <v>0</v>
      </c>
      <c r="AZ192" s="212">
        <v>1.6950000000000001</v>
      </c>
      <c r="BA192">
        <v>7.7969999999999997</v>
      </c>
      <c r="BB192">
        <v>0.33900000000000002</v>
      </c>
      <c r="BC192">
        <v>0.1017</v>
      </c>
      <c r="BD192">
        <v>8.4749999999999996</v>
      </c>
      <c r="BE192">
        <v>61.02</v>
      </c>
      <c r="BF192">
        <v>3.7290000000000001</v>
      </c>
      <c r="BG192">
        <v>1.0169999999999999</v>
      </c>
      <c r="BH192">
        <v>0</v>
      </c>
      <c r="BI192">
        <v>0</v>
      </c>
      <c r="BJ192">
        <v>6.7799999999999999E-2</v>
      </c>
      <c r="BK192">
        <v>1.6950000000000001</v>
      </c>
      <c r="BL192" s="227">
        <v>1.4606323882392001E-2</v>
      </c>
      <c r="BM192" s="227">
        <v>1.7757955527960001E-3</v>
      </c>
      <c r="BN192" s="227">
        <v>1.7213299808400001E-3</v>
      </c>
      <c r="BO192" s="227">
        <v>1.5066316668E-3</v>
      </c>
      <c r="BP192" s="227">
        <v>0</v>
      </c>
      <c r="BQ192" s="227">
        <v>3.0086927999999999E-15</v>
      </c>
      <c r="BR192" s="227">
        <v>2.8751512513919999E-3</v>
      </c>
      <c r="BS192" s="227">
        <v>3.3458467416000001E-3</v>
      </c>
      <c r="BT192" s="227">
        <v>2.8415504281128001E-2</v>
      </c>
    </row>
    <row r="193" spans="1:72" x14ac:dyDescent="0.35">
      <c r="A193">
        <v>97</v>
      </c>
      <c r="B193" t="s">
        <v>195</v>
      </c>
      <c r="C193" t="s">
        <v>195</v>
      </c>
      <c r="D193" t="s">
        <v>771</v>
      </c>
      <c r="E193" t="s">
        <v>1340</v>
      </c>
      <c r="F193">
        <v>15.215999999999999</v>
      </c>
      <c r="G193">
        <v>63.695999999999998</v>
      </c>
      <c r="H193">
        <v>7.1999999999999995E-2</v>
      </c>
      <c r="I193">
        <v>1.056</v>
      </c>
      <c r="J193">
        <v>2.1648000000000001</v>
      </c>
      <c r="K193">
        <v>0.78720000000000001</v>
      </c>
      <c r="L193">
        <v>0.53759999999999997</v>
      </c>
      <c r="M193">
        <v>0</v>
      </c>
      <c r="N193">
        <v>0.18240000000000001</v>
      </c>
      <c r="O193">
        <v>0.2208</v>
      </c>
      <c r="P193">
        <v>7.6799999999999993E-2</v>
      </c>
      <c r="Q193">
        <v>0.14399999999999999</v>
      </c>
      <c r="R193">
        <v>0</v>
      </c>
      <c r="S193">
        <v>0</v>
      </c>
      <c r="T193">
        <v>0</v>
      </c>
      <c r="U193">
        <v>9.5999999999999992E-3</v>
      </c>
      <c r="V193">
        <v>0</v>
      </c>
      <c r="W193">
        <v>0</v>
      </c>
      <c r="X193">
        <v>0</v>
      </c>
      <c r="Y193">
        <v>9.5999999999999992E-3</v>
      </c>
      <c r="Z193">
        <v>0</v>
      </c>
      <c r="AA193">
        <v>0</v>
      </c>
      <c r="AB193">
        <v>4.7999999999999996E-3</v>
      </c>
      <c r="AC193">
        <v>0</v>
      </c>
      <c r="AD193">
        <v>4.7999999999999996E-3</v>
      </c>
      <c r="AE193">
        <v>4.3200000000000002E-2</v>
      </c>
      <c r="AF193">
        <v>1.44E-2</v>
      </c>
      <c r="AG193">
        <v>2.8799999999999999E-2</v>
      </c>
      <c r="AH193">
        <v>0</v>
      </c>
      <c r="AI193">
        <v>0</v>
      </c>
      <c r="AJ193">
        <v>0</v>
      </c>
      <c r="AK193">
        <v>0</v>
      </c>
      <c r="AL193">
        <v>0</v>
      </c>
      <c r="AM193">
        <v>7.1999999999999995E-2</v>
      </c>
      <c r="AN193">
        <v>0</v>
      </c>
      <c r="AO193">
        <v>0.86399999999999999</v>
      </c>
      <c r="AP193">
        <v>0</v>
      </c>
      <c r="AQ193">
        <v>1.44E-2</v>
      </c>
      <c r="AR193">
        <v>0</v>
      </c>
      <c r="AS193" s="212">
        <v>2.64E-2</v>
      </c>
      <c r="AT193">
        <v>9.5999999999999992E-3</v>
      </c>
      <c r="AU193">
        <v>0.1056</v>
      </c>
      <c r="AV193">
        <v>0.28176000000000001</v>
      </c>
      <c r="AW193">
        <v>1.44E-2</v>
      </c>
      <c r="AX193">
        <v>18.911999999999999</v>
      </c>
      <c r="AY193">
        <v>0</v>
      </c>
      <c r="AZ193">
        <v>0</v>
      </c>
      <c r="BA193">
        <v>20.16</v>
      </c>
      <c r="BB193">
        <v>9.1200000000000003E-2</v>
      </c>
      <c r="BC193" s="212">
        <v>0.24</v>
      </c>
      <c r="BD193">
        <v>6.48</v>
      </c>
      <c r="BE193">
        <v>49.92</v>
      </c>
      <c r="BF193">
        <v>6.2880000000000003</v>
      </c>
      <c r="BG193">
        <v>1.2</v>
      </c>
      <c r="BH193">
        <v>4.7999999999999996E-3</v>
      </c>
      <c r="BI193">
        <v>0.1056</v>
      </c>
      <c r="BJ193" s="212">
        <v>9.6000000000000002E-2</v>
      </c>
      <c r="BK193">
        <v>0</v>
      </c>
      <c r="BL193" s="209">
        <v>3.6925071408E-3</v>
      </c>
      <c r="BM193" s="227">
        <v>5.6881617120000001E-4</v>
      </c>
      <c r="BN193" s="209">
        <v>7.9122243839999996E-4</v>
      </c>
      <c r="BO193" s="209">
        <v>1.6189178880000001E-4</v>
      </c>
      <c r="BP193" s="227">
        <v>0</v>
      </c>
      <c r="BQ193" s="227">
        <v>5.6159999999999997E-15</v>
      </c>
      <c r="BR193" s="227">
        <v>1.0482379391999999E-3</v>
      </c>
      <c r="BS193" s="227">
        <v>3.6338640960000002E-4</v>
      </c>
      <c r="BT193" s="227">
        <v>2.7898268279999999E-2</v>
      </c>
    </row>
    <row r="194" spans="1:72" x14ac:dyDescent="0.35">
      <c r="A194">
        <v>138</v>
      </c>
      <c r="B194" t="s">
        <v>266</v>
      </c>
      <c r="C194" t="s">
        <v>266</v>
      </c>
      <c r="D194" t="s">
        <v>268</v>
      </c>
      <c r="E194" t="s">
        <v>1337</v>
      </c>
      <c r="F194">
        <v>3.355</v>
      </c>
      <c r="G194">
        <v>14.036</v>
      </c>
      <c r="H194" s="212">
        <v>9.9000000000000008E-3</v>
      </c>
      <c r="I194">
        <v>0.2475</v>
      </c>
      <c r="J194">
        <v>0.42459999999999998</v>
      </c>
      <c r="K194">
        <v>0.28050000000000003</v>
      </c>
      <c r="L194">
        <v>3.5200000000000002E-2</v>
      </c>
      <c r="M194">
        <v>0</v>
      </c>
      <c r="N194">
        <v>0.1023</v>
      </c>
      <c r="O194">
        <v>0</v>
      </c>
      <c r="P194">
        <v>0</v>
      </c>
      <c r="Q194">
        <v>0</v>
      </c>
      <c r="R194">
        <v>0</v>
      </c>
      <c r="S194">
        <v>0</v>
      </c>
      <c r="T194">
        <v>0</v>
      </c>
      <c r="U194" s="212">
        <v>4.4000000000000003E-3</v>
      </c>
      <c r="V194">
        <v>0</v>
      </c>
      <c r="W194">
        <v>0</v>
      </c>
      <c r="X194">
        <v>0</v>
      </c>
      <c r="Y194" s="98">
        <v>3.3E-3</v>
      </c>
      <c r="Z194" s="98">
        <v>1.1000000000000001E-3</v>
      </c>
      <c r="AA194">
        <v>0</v>
      </c>
      <c r="AB194" s="98">
        <v>1.1000000000000001E-3</v>
      </c>
      <c r="AC194">
        <v>0</v>
      </c>
      <c r="AD194" s="98">
        <v>1.1000000000000001E-3</v>
      </c>
      <c r="AE194" s="212">
        <v>4.4000000000000003E-3</v>
      </c>
      <c r="AF194" s="212">
        <v>4.4000000000000003E-3</v>
      </c>
      <c r="AG194">
        <v>0</v>
      </c>
      <c r="AH194">
        <v>0</v>
      </c>
      <c r="AI194">
        <v>0</v>
      </c>
      <c r="AJ194">
        <v>0</v>
      </c>
      <c r="AK194">
        <v>0</v>
      </c>
      <c r="AL194">
        <v>0</v>
      </c>
      <c r="AM194">
        <v>0</v>
      </c>
      <c r="AN194">
        <v>0</v>
      </c>
      <c r="AO194">
        <v>0</v>
      </c>
      <c r="AP194">
        <v>0</v>
      </c>
      <c r="AQ194">
        <v>1.1000000000000001E-3</v>
      </c>
      <c r="AR194">
        <v>2.0899999999999998E-2</v>
      </c>
      <c r="AS194" s="98">
        <v>0</v>
      </c>
      <c r="AT194" s="98">
        <v>8.8000000000000003E-4</v>
      </c>
      <c r="AU194">
        <v>0.48399999999999999</v>
      </c>
      <c r="AV194">
        <v>0.52580000000000005</v>
      </c>
      <c r="AW194">
        <v>0.28599999999999998</v>
      </c>
      <c r="AX194">
        <v>0</v>
      </c>
      <c r="AY194">
        <v>0</v>
      </c>
      <c r="AZ194">
        <v>0</v>
      </c>
      <c r="BA194">
        <v>3.74</v>
      </c>
      <c r="BB194">
        <v>4.07E-2</v>
      </c>
      <c r="BC194" s="212">
        <v>3.85E-2</v>
      </c>
      <c r="BD194">
        <v>1.54</v>
      </c>
      <c r="BE194">
        <v>38.5</v>
      </c>
      <c r="BF194">
        <v>4.4000000000000004</v>
      </c>
      <c r="BG194">
        <v>0.44</v>
      </c>
      <c r="BH194">
        <v>1.1000000000000001E-3</v>
      </c>
      <c r="BI194">
        <v>0</v>
      </c>
      <c r="BJ194">
        <v>3.3E-3</v>
      </c>
      <c r="BK194">
        <v>0</v>
      </c>
      <c r="BL194" s="209">
        <v>2.2449633690000002E-2</v>
      </c>
      <c r="BM194" s="227">
        <v>2.5785913130999998E-3</v>
      </c>
      <c r="BN194" s="227">
        <v>1.0849311506000001E-3</v>
      </c>
      <c r="BO194" s="227">
        <v>8.8272949600000004E-5</v>
      </c>
      <c r="BP194" s="227">
        <v>6.4364693139999998E-4</v>
      </c>
      <c r="BQ194" s="227">
        <v>2.6950000000000001E-14</v>
      </c>
      <c r="BR194" s="209">
        <v>7.6323543450000002E-4</v>
      </c>
      <c r="BS194" s="227">
        <v>5.7604982159999998E-4</v>
      </c>
      <c r="BT194" s="209">
        <v>2.7834798277E-2</v>
      </c>
    </row>
    <row r="195" spans="1:72" x14ac:dyDescent="0.35">
      <c r="A195">
        <v>7</v>
      </c>
      <c r="B195" t="s">
        <v>386</v>
      </c>
      <c r="C195" t="s">
        <v>386</v>
      </c>
      <c r="D195" t="s">
        <v>57</v>
      </c>
      <c r="E195" t="s">
        <v>1339</v>
      </c>
      <c r="F195">
        <v>19.5</v>
      </c>
      <c r="G195">
        <v>81.587999999999994</v>
      </c>
      <c r="H195">
        <v>0.36399999999999999</v>
      </c>
      <c r="I195">
        <v>0.49399999999999999</v>
      </c>
      <c r="J195">
        <v>3.3332000000000002</v>
      </c>
      <c r="K195">
        <v>0.39</v>
      </c>
      <c r="L195">
        <v>0.53039999999999998</v>
      </c>
      <c r="M195">
        <v>0</v>
      </c>
      <c r="N195">
        <v>8.8400000000000006E-2</v>
      </c>
      <c r="O195">
        <v>5.1999999999999998E-2</v>
      </c>
      <c r="P195">
        <v>0</v>
      </c>
      <c r="Q195">
        <v>5.1999999999999998E-2</v>
      </c>
      <c r="R195">
        <v>0</v>
      </c>
      <c r="S195">
        <v>0</v>
      </c>
      <c r="T195">
        <v>5.2</v>
      </c>
      <c r="U195" s="212">
        <v>5.7200000000000001E-2</v>
      </c>
      <c r="V195">
        <v>0</v>
      </c>
      <c r="W195">
        <v>0</v>
      </c>
      <c r="X195">
        <v>0</v>
      </c>
      <c r="Y195">
        <v>5.1999999999999998E-2</v>
      </c>
      <c r="Z195">
        <v>5.1999999999999998E-3</v>
      </c>
      <c r="AA195">
        <v>0</v>
      </c>
      <c r="AB195">
        <v>0.13519999999999999</v>
      </c>
      <c r="AC195">
        <v>0</v>
      </c>
      <c r="AD195">
        <v>0.12479999999999999</v>
      </c>
      <c r="AE195" s="212">
        <v>0.14560000000000001</v>
      </c>
      <c r="AF195" s="212">
        <v>0.1404</v>
      </c>
      <c r="AG195">
        <v>5.1999999999999998E-3</v>
      </c>
      <c r="AH195">
        <v>0</v>
      </c>
      <c r="AI195">
        <v>0</v>
      </c>
      <c r="AJ195">
        <v>0</v>
      </c>
      <c r="AK195">
        <v>0</v>
      </c>
      <c r="AL195">
        <v>0</v>
      </c>
      <c r="AM195">
        <v>0</v>
      </c>
      <c r="AN195">
        <v>0</v>
      </c>
      <c r="AO195">
        <v>0</v>
      </c>
      <c r="AP195">
        <v>0</v>
      </c>
      <c r="AQ195">
        <v>4.1599999999999998E-2</v>
      </c>
      <c r="AR195">
        <v>0.1144</v>
      </c>
      <c r="AS195">
        <v>1.508E-2</v>
      </c>
      <c r="AT195">
        <v>3.64E-3</v>
      </c>
      <c r="AU195">
        <v>4.1599999999999998E-2</v>
      </c>
      <c r="AV195">
        <v>0.12479999999999999</v>
      </c>
      <c r="AW195">
        <v>5.7200000000000003E-3</v>
      </c>
      <c r="AX195">
        <v>1.5704</v>
      </c>
      <c r="AY195">
        <v>0</v>
      </c>
      <c r="AZ195">
        <v>0</v>
      </c>
      <c r="BA195">
        <v>18.72</v>
      </c>
      <c r="BB195">
        <v>0.35360000000000003</v>
      </c>
      <c r="BC195">
        <v>0.17680000000000001</v>
      </c>
      <c r="BD195">
        <v>2.2360000000000002</v>
      </c>
      <c r="BE195">
        <v>17.68</v>
      </c>
      <c r="BF195">
        <v>5.72</v>
      </c>
      <c r="BG195">
        <v>5.1999999999999998E-2</v>
      </c>
      <c r="BH195">
        <v>0</v>
      </c>
      <c r="BI195">
        <v>0</v>
      </c>
      <c r="BJ195">
        <v>0.13519999999999999</v>
      </c>
      <c r="BK195">
        <v>0</v>
      </c>
      <c r="BL195" s="209">
        <v>6.3503258575120002E-3</v>
      </c>
      <c r="BM195" s="227">
        <v>9.8034166516000002E-4</v>
      </c>
      <c r="BN195" s="209">
        <v>8.9716815858799999E-4</v>
      </c>
      <c r="BO195" s="209">
        <v>3.1688121399999999E-4</v>
      </c>
      <c r="BP195" s="209">
        <v>1.5558645492E-3</v>
      </c>
      <c r="BQ195" s="227">
        <v>1.1380199999999999E-15</v>
      </c>
      <c r="BR195" s="209">
        <v>2.82697555504E-4</v>
      </c>
      <c r="BS195" s="209">
        <v>5.7983369600000001E-4</v>
      </c>
      <c r="BT195" s="227">
        <v>2.7130232505012002E-2</v>
      </c>
    </row>
    <row r="196" spans="1:72" x14ac:dyDescent="0.35">
      <c r="A196">
        <v>117</v>
      </c>
      <c r="B196" t="s">
        <v>218</v>
      </c>
      <c r="C196" t="s">
        <v>218</v>
      </c>
      <c r="D196" t="s">
        <v>839</v>
      </c>
      <c r="E196" t="s">
        <v>1340</v>
      </c>
      <c r="F196">
        <v>47.6</v>
      </c>
      <c r="G196">
        <v>199.15</v>
      </c>
      <c r="H196">
        <v>4.5359999999999996</v>
      </c>
      <c r="I196">
        <v>0.96599999999999997</v>
      </c>
      <c r="J196">
        <v>0.58099999999999996</v>
      </c>
      <c r="K196">
        <v>0.63</v>
      </c>
      <c r="L196">
        <v>0.161</v>
      </c>
      <c r="M196">
        <v>0</v>
      </c>
      <c r="N196">
        <v>0.126</v>
      </c>
      <c r="O196">
        <v>0.17499999999999999</v>
      </c>
      <c r="P196">
        <v>7.0000000000000007E-2</v>
      </c>
      <c r="Q196">
        <v>0.105</v>
      </c>
      <c r="R196">
        <v>0</v>
      </c>
      <c r="S196">
        <v>0</v>
      </c>
      <c r="T196">
        <v>0</v>
      </c>
      <c r="U196">
        <v>0.39900000000000002</v>
      </c>
      <c r="V196">
        <v>0</v>
      </c>
      <c r="W196">
        <v>0</v>
      </c>
      <c r="X196">
        <v>0</v>
      </c>
      <c r="Y196" s="212">
        <v>0.28699999999999998</v>
      </c>
      <c r="Z196" s="212">
        <v>0.112</v>
      </c>
      <c r="AA196">
        <v>0</v>
      </c>
      <c r="AB196">
        <v>0.69299999999999995</v>
      </c>
      <c r="AC196" s="212">
        <v>7.0000000000000001E-3</v>
      </c>
      <c r="AD196">
        <v>0.67900000000000005</v>
      </c>
      <c r="AE196">
        <v>3.234</v>
      </c>
      <c r="AF196">
        <v>2.6389999999999998</v>
      </c>
      <c r="AG196" s="212">
        <v>0.59499999999999997</v>
      </c>
      <c r="AH196">
        <v>0</v>
      </c>
      <c r="AI196">
        <v>0</v>
      </c>
      <c r="AJ196">
        <v>0</v>
      </c>
      <c r="AK196" s="212">
        <v>0</v>
      </c>
      <c r="AL196">
        <v>0</v>
      </c>
      <c r="AM196">
        <v>0.11899999999999999</v>
      </c>
      <c r="AN196">
        <v>0</v>
      </c>
      <c r="AO196">
        <v>0.91</v>
      </c>
      <c r="AP196">
        <v>0</v>
      </c>
      <c r="AQ196">
        <v>9.0999999999999998E-2</v>
      </c>
      <c r="AR196">
        <v>0.224</v>
      </c>
      <c r="AS196" s="212">
        <v>4.1999999999999997E-3</v>
      </c>
      <c r="AT196">
        <v>4.1999999999999997E-3</v>
      </c>
      <c r="AU196">
        <v>7.6999999999999999E-2</v>
      </c>
      <c r="AV196">
        <v>0.23799999999999999</v>
      </c>
      <c r="AW196">
        <v>2.6599999999999999E-2</v>
      </c>
      <c r="AX196">
        <v>6.8739999999999997</v>
      </c>
      <c r="AY196">
        <v>0</v>
      </c>
      <c r="AZ196">
        <v>0</v>
      </c>
      <c r="BA196">
        <v>27.02</v>
      </c>
      <c r="BB196">
        <v>0</v>
      </c>
      <c r="BC196">
        <v>0.17499999999999999</v>
      </c>
      <c r="BD196">
        <v>6.65</v>
      </c>
      <c r="BE196">
        <v>34.44</v>
      </c>
      <c r="BF196">
        <v>10.57</v>
      </c>
      <c r="BG196">
        <v>0</v>
      </c>
      <c r="BH196">
        <v>0</v>
      </c>
      <c r="BI196">
        <v>0</v>
      </c>
      <c r="BJ196">
        <v>0.19600000000000001</v>
      </c>
      <c r="BK196">
        <v>3.85</v>
      </c>
      <c r="BL196" s="209">
        <v>1.4765273103E-2</v>
      </c>
      <c r="BM196" s="227">
        <v>4.1262325999999998E-3</v>
      </c>
      <c r="BN196" s="209">
        <v>4.583916197E-3</v>
      </c>
      <c r="BO196" s="227">
        <v>2.3609219199999999E-4</v>
      </c>
      <c r="BP196" s="209">
        <v>0</v>
      </c>
      <c r="BQ196" s="227">
        <v>3.7239999999999998E-15</v>
      </c>
      <c r="BR196" s="227">
        <v>1.59989935E-3</v>
      </c>
      <c r="BS196" s="209">
        <v>8.9333003899999997E-4</v>
      </c>
      <c r="BT196" s="227">
        <v>2.6823424942999999E-2</v>
      </c>
    </row>
    <row r="197" spans="1:72" x14ac:dyDescent="0.35">
      <c r="A197">
        <v>7</v>
      </c>
      <c r="B197" t="s">
        <v>386</v>
      </c>
      <c r="C197" t="s">
        <v>386</v>
      </c>
      <c r="D197" t="s">
        <v>57</v>
      </c>
      <c r="E197" t="s">
        <v>1337</v>
      </c>
      <c r="F197">
        <v>19.5</v>
      </c>
      <c r="G197">
        <v>81.587999999999994</v>
      </c>
      <c r="H197">
        <v>0.36399999999999999</v>
      </c>
      <c r="I197">
        <v>0.49399999999999999</v>
      </c>
      <c r="J197">
        <v>3.3332000000000002</v>
      </c>
      <c r="K197">
        <v>0.39</v>
      </c>
      <c r="L197">
        <v>0.53039999999999998</v>
      </c>
      <c r="M197">
        <v>0</v>
      </c>
      <c r="N197">
        <v>8.8400000000000006E-2</v>
      </c>
      <c r="O197">
        <v>5.1999999999999998E-2</v>
      </c>
      <c r="P197">
        <v>0</v>
      </c>
      <c r="Q197">
        <v>5.1999999999999998E-2</v>
      </c>
      <c r="R197">
        <v>0</v>
      </c>
      <c r="S197">
        <v>0</v>
      </c>
      <c r="T197">
        <v>5.2</v>
      </c>
      <c r="U197" s="98">
        <v>5.7200000000000001E-2</v>
      </c>
      <c r="V197">
        <v>0</v>
      </c>
      <c r="W197">
        <v>0</v>
      </c>
      <c r="X197">
        <v>0</v>
      </c>
      <c r="Y197" s="98">
        <v>5.1999999999999998E-2</v>
      </c>
      <c r="Z197" s="98">
        <v>5.1999999999999998E-3</v>
      </c>
      <c r="AA197">
        <v>0</v>
      </c>
      <c r="AB197" s="98">
        <v>0.13519999999999999</v>
      </c>
      <c r="AC197">
        <v>0</v>
      </c>
      <c r="AD197" s="98">
        <v>0.12479999999999999</v>
      </c>
      <c r="AE197" s="98">
        <v>0.14560000000000001</v>
      </c>
      <c r="AF197" s="98">
        <v>0.1404</v>
      </c>
      <c r="AG197">
        <v>5.1999999999999998E-3</v>
      </c>
      <c r="AH197" s="98">
        <v>0</v>
      </c>
      <c r="AI197">
        <v>0</v>
      </c>
      <c r="AJ197">
        <v>0</v>
      </c>
      <c r="AK197">
        <v>0</v>
      </c>
      <c r="AL197">
        <v>0</v>
      </c>
      <c r="AM197">
        <v>0</v>
      </c>
      <c r="AN197">
        <v>0</v>
      </c>
      <c r="AO197">
        <v>0</v>
      </c>
      <c r="AP197">
        <v>0</v>
      </c>
      <c r="AQ197" s="98">
        <v>4.1599999999999998E-2</v>
      </c>
      <c r="AR197">
        <v>0.1144</v>
      </c>
      <c r="AS197">
        <v>1.508E-2</v>
      </c>
      <c r="AT197">
        <v>3.64E-3</v>
      </c>
      <c r="AU197">
        <v>4.1599999999999998E-2</v>
      </c>
      <c r="AV197">
        <v>0.12479999999999999</v>
      </c>
      <c r="AW197">
        <v>5.7200000000000003E-3</v>
      </c>
      <c r="AX197">
        <v>1.5704</v>
      </c>
      <c r="AY197">
        <v>0</v>
      </c>
      <c r="AZ197">
        <v>0</v>
      </c>
      <c r="BA197">
        <v>18.72</v>
      </c>
      <c r="BB197">
        <v>0.35360000000000003</v>
      </c>
      <c r="BC197">
        <v>0.17680000000000001</v>
      </c>
      <c r="BD197">
        <v>2.2360000000000002</v>
      </c>
      <c r="BE197">
        <v>17.68</v>
      </c>
      <c r="BF197">
        <v>5.72</v>
      </c>
      <c r="BG197">
        <v>5.1999999999999998E-2</v>
      </c>
      <c r="BH197" s="98">
        <v>0</v>
      </c>
      <c r="BI197">
        <v>0</v>
      </c>
      <c r="BJ197">
        <v>0.13519999999999999</v>
      </c>
      <c r="BK197">
        <v>0</v>
      </c>
      <c r="BL197" s="228">
        <v>6.150196033592E-3</v>
      </c>
      <c r="BM197" s="227">
        <v>9.6279294956000004E-4</v>
      </c>
      <c r="BN197" s="209">
        <v>8.7729301550799996E-4</v>
      </c>
      <c r="BO197" s="227">
        <v>3.1688121399999999E-4</v>
      </c>
      <c r="BP197" s="209">
        <v>1.5558645492E-3</v>
      </c>
      <c r="BQ197" s="227">
        <v>5.9981999999999995E-16</v>
      </c>
      <c r="BR197" s="227">
        <v>8.6636322863999996E-5</v>
      </c>
      <c r="BS197" s="227">
        <v>5.7983369600000001E-4</v>
      </c>
      <c r="BT197" s="209">
        <v>2.6808768832092E-2</v>
      </c>
    </row>
    <row r="198" spans="1:72" x14ac:dyDescent="0.35">
      <c r="A198">
        <v>93</v>
      </c>
      <c r="B198" t="s">
        <v>171</v>
      </c>
      <c r="C198" t="s">
        <v>171</v>
      </c>
      <c r="D198" t="s">
        <v>189</v>
      </c>
      <c r="E198" t="s">
        <v>1339</v>
      </c>
      <c r="F198">
        <v>2.0790000000000002</v>
      </c>
      <c r="G198">
        <v>8.7210000000000001</v>
      </c>
      <c r="H198" s="212">
        <v>1.6199999999999999E-2</v>
      </c>
      <c r="I198">
        <v>0.47520000000000001</v>
      </c>
      <c r="J198">
        <v>0</v>
      </c>
      <c r="K198">
        <v>0</v>
      </c>
      <c r="L198">
        <v>2.1248999999999998</v>
      </c>
      <c r="M198">
        <v>0</v>
      </c>
      <c r="N198">
        <v>5.9400000000000001E-2</v>
      </c>
      <c r="O198">
        <v>0</v>
      </c>
      <c r="P198">
        <v>0</v>
      </c>
      <c r="Q198">
        <v>0</v>
      </c>
      <c r="R198">
        <v>0</v>
      </c>
      <c r="S198">
        <v>0</v>
      </c>
      <c r="T198">
        <v>0</v>
      </c>
      <c r="U198" s="212">
        <v>2.7000000000000001E-3</v>
      </c>
      <c r="V198">
        <v>0</v>
      </c>
      <c r="W198">
        <v>0</v>
      </c>
      <c r="X198">
        <v>0</v>
      </c>
      <c r="Y198">
        <v>2.7000000000000001E-3</v>
      </c>
      <c r="Z198">
        <v>0</v>
      </c>
      <c r="AA198">
        <v>0</v>
      </c>
      <c r="AB198">
        <v>5.4000000000000003E-3</v>
      </c>
      <c r="AC198">
        <v>0</v>
      </c>
      <c r="AD198">
        <v>2.7000000000000001E-3</v>
      </c>
      <c r="AE198" s="212">
        <v>5.4000000000000003E-3</v>
      </c>
      <c r="AF198" s="212">
        <v>0</v>
      </c>
      <c r="AG198">
        <v>0</v>
      </c>
      <c r="AH198">
        <v>0</v>
      </c>
      <c r="AI198">
        <v>2.7000000000000001E-3</v>
      </c>
      <c r="AJ198">
        <v>0</v>
      </c>
      <c r="AK198">
        <v>2.7000000000000001E-3</v>
      </c>
      <c r="AL198">
        <v>3.9689999999999999</v>
      </c>
      <c r="AM198">
        <v>0</v>
      </c>
      <c r="AN198">
        <v>0</v>
      </c>
      <c r="AO198">
        <v>0</v>
      </c>
      <c r="AP198">
        <v>0</v>
      </c>
      <c r="AQ198">
        <v>0.1053</v>
      </c>
      <c r="AR198">
        <v>0</v>
      </c>
      <c r="AS198" s="212">
        <v>1.08E-3</v>
      </c>
      <c r="AT198" s="212">
        <v>0</v>
      </c>
      <c r="AU198">
        <v>2.673E-2</v>
      </c>
      <c r="AV198">
        <v>0.1134</v>
      </c>
      <c r="AW198">
        <v>1.08E-3</v>
      </c>
      <c r="AX198">
        <v>0.378</v>
      </c>
      <c r="AY198">
        <v>9.5039999999999999E-2</v>
      </c>
      <c r="AZ198">
        <v>0</v>
      </c>
      <c r="BA198">
        <v>3.9689999999999999</v>
      </c>
      <c r="BB198">
        <v>0.54</v>
      </c>
      <c r="BC198">
        <v>5.4000000000000003E-3</v>
      </c>
      <c r="BD198">
        <v>0.56699999999999995</v>
      </c>
      <c r="BE198">
        <v>2.3759999999999999</v>
      </c>
      <c r="BF198">
        <v>0.999</v>
      </c>
      <c r="BG198">
        <v>17.010000000000002</v>
      </c>
      <c r="BH198">
        <v>4.3200000000000002E-2</v>
      </c>
      <c r="BI198">
        <v>0.621</v>
      </c>
      <c r="BJ198">
        <v>2.9700000000000001E-2</v>
      </c>
      <c r="BK198">
        <v>1.6739999999999999</v>
      </c>
      <c r="BL198" s="209">
        <v>3.3154744931999998E-2</v>
      </c>
      <c r="BM198" s="227">
        <v>1.80298775556E-2</v>
      </c>
      <c r="BN198" s="209">
        <v>3.0624385365E-3</v>
      </c>
      <c r="BO198" s="227">
        <v>4.3057468620000001E-4</v>
      </c>
      <c r="BP198" s="227">
        <v>0</v>
      </c>
      <c r="BQ198" s="227">
        <v>6.5609999999999999E-15</v>
      </c>
      <c r="BR198" s="227">
        <v>7.2482192819999999E-4</v>
      </c>
      <c r="BS198" s="227">
        <v>3.5788307490000002E-4</v>
      </c>
      <c r="BT198" s="227">
        <v>2.6792550632699998E-2</v>
      </c>
    </row>
    <row r="199" spans="1:72" x14ac:dyDescent="0.35">
      <c r="A199">
        <v>7</v>
      </c>
      <c r="B199" t="s">
        <v>386</v>
      </c>
      <c r="C199" t="s">
        <v>386</v>
      </c>
      <c r="D199" t="s">
        <v>57</v>
      </c>
      <c r="E199" t="s">
        <v>1338</v>
      </c>
      <c r="F199">
        <v>19.5</v>
      </c>
      <c r="G199">
        <v>81.587999999999994</v>
      </c>
      <c r="H199">
        <v>0.36399999999999999</v>
      </c>
      <c r="I199">
        <v>0.49399999999999999</v>
      </c>
      <c r="J199">
        <v>3.3332000000000002</v>
      </c>
      <c r="K199">
        <v>0.39</v>
      </c>
      <c r="L199">
        <v>0.53039999999999998</v>
      </c>
      <c r="M199">
        <v>0</v>
      </c>
      <c r="N199">
        <v>8.8400000000000006E-2</v>
      </c>
      <c r="O199">
        <v>5.1999999999999998E-2</v>
      </c>
      <c r="P199">
        <v>0</v>
      </c>
      <c r="Q199">
        <v>5.1999999999999998E-2</v>
      </c>
      <c r="R199">
        <v>0</v>
      </c>
      <c r="S199">
        <v>0</v>
      </c>
      <c r="T199">
        <v>5.2</v>
      </c>
      <c r="U199" s="212">
        <v>5.7200000000000001E-2</v>
      </c>
      <c r="V199">
        <v>0</v>
      </c>
      <c r="W199">
        <v>0</v>
      </c>
      <c r="X199">
        <v>0</v>
      </c>
      <c r="Y199" s="212">
        <v>5.1999999999999998E-2</v>
      </c>
      <c r="Z199" s="212">
        <v>5.1999999999999998E-3</v>
      </c>
      <c r="AA199">
        <v>0</v>
      </c>
      <c r="AB199" s="212">
        <v>0.13519999999999999</v>
      </c>
      <c r="AC199">
        <v>0</v>
      </c>
      <c r="AD199" s="212">
        <v>0.12479999999999999</v>
      </c>
      <c r="AE199" s="212">
        <v>0.14560000000000001</v>
      </c>
      <c r="AF199" s="212">
        <v>0.1404</v>
      </c>
      <c r="AG199">
        <v>5.1999999999999998E-3</v>
      </c>
      <c r="AH199" s="212">
        <v>0</v>
      </c>
      <c r="AI199">
        <v>0</v>
      </c>
      <c r="AJ199">
        <v>0</v>
      </c>
      <c r="AK199">
        <v>0</v>
      </c>
      <c r="AL199">
        <v>0</v>
      </c>
      <c r="AM199">
        <v>0</v>
      </c>
      <c r="AN199">
        <v>0</v>
      </c>
      <c r="AO199">
        <v>0</v>
      </c>
      <c r="AP199">
        <v>0</v>
      </c>
      <c r="AQ199" s="212">
        <v>4.1599999999999998E-2</v>
      </c>
      <c r="AR199">
        <v>0.1144</v>
      </c>
      <c r="AS199">
        <v>1.508E-2</v>
      </c>
      <c r="AT199">
        <v>3.64E-3</v>
      </c>
      <c r="AU199">
        <v>4.1599999999999998E-2</v>
      </c>
      <c r="AV199">
        <v>0.12479999999999999</v>
      </c>
      <c r="AW199">
        <v>5.7200000000000003E-3</v>
      </c>
      <c r="AX199">
        <v>1.5704</v>
      </c>
      <c r="AY199">
        <v>0</v>
      </c>
      <c r="AZ199">
        <v>0</v>
      </c>
      <c r="BA199">
        <v>18.72</v>
      </c>
      <c r="BB199">
        <v>0.35360000000000003</v>
      </c>
      <c r="BC199">
        <v>0.17680000000000001</v>
      </c>
      <c r="BD199">
        <v>2.2360000000000002</v>
      </c>
      <c r="BE199">
        <v>17.68</v>
      </c>
      <c r="BF199">
        <v>5.72</v>
      </c>
      <c r="BG199">
        <v>5.1999999999999998E-2</v>
      </c>
      <c r="BH199" s="212">
        <v>0</v>
      </c>
      <c r="BI199">
        <v>0</v>
      </c>
      <c r="BJ199">
        <v>0.13519999999999999</v>
      </c>
      <c r="BK199">
        <v>0</v>
      </c>
      <c r="BL199" s="209">
        <v>6.1301830512E-3</v>
      </c>
      <c r="BM199" s="227">
        <v>9.6103807800000001E-4</v>
      </c>
      <c r="BN199" s="227">
        <v>8.7530550119999996E-4</v>
      </c>
      <c r="BO199" s="209">
        <v>3.1688121399999999E-4</v>
      </c>
      <c r="BP199" s="227">
        <v>1.5558645492E-3</v>
      </c>
      <c r="BQ199" s="227">
        <v>5.46E-16</v>
      </c>
      <c r="BR199" s="227">
        <v>6.7030199599999994E-5</v>
      </c>
      <c r="BS199" s="209">
        <v>5.7983369600000001E-4</v>
      </c>
      <c r="BT199" s="227">
        <v>2.67766224648E-2</v>
      </c>
    </row>
    <row r="200" spans="1:72" x14ac:dyDescent="0.35">
      <c r="A200">
        <v>74</v>
      </c>
      <c r="B200" t="s">
        <v>610</v>
      </c>
      <c r="C200" t="s">
        <v>610</v>
      </c>
      <c r="D200" t="s">
        <v>149</v>
      </c>
      <c r="E200" t="s">
        <v>1337</v>
      </c>
      <c r="F200">
        <v>6.57</v>
      </c>
      <c r="G200">
        <v>27.486000000000001</v>
      </c>
      <c r="H200">
        <v>1.44E-2</v>
      </c>
      <c r="I200">
        <v>0.65159999999999996</v>
      </c>
      <c r="J200">
        <v>0.93600000000000005</v>
      </c>
      <c r="K200">
        <v>0</v>
      </c>
      <c r="L200">
        <v>5.7599999999999998E-2</v>
      </c>
      <c r="M200">
        <v>0</v>
      </c>
      <c r="N200">
        <v>0.14219999999999999</v>
      </c>
      <c r="O200">
        <v>0.91800000000000004</v>
      </c>
      <c r="P200">
        <v>0</v>
      </c>
      <c r="Q200">
        <v>0.91800000000000004</v>
      </c>
      <c r="R200">
        <v>0</v>
      </c>
      <c r="S200">
        <v>0</v>
      </c>
      <c r="T200">
        <v>0</v>
      </c>
      <c r="U200">
        <v>8.9999999999999993E-3</v>
      </c>
      <c r="V200">
        <v>1.8E-3</v>
      </c>
      <c r="W200">
        <v>0</v>
      </c>
      <c r="X200">
        <v>1.8E-3</v>
      </c>
      <c r="Y200">
        <v>3.5999999999999999E-3</v>
      </c>
      <c r="Z200">
        <v>1.8E-3</v>
      </c>
      <c r="AA200">
        <v>0</v>
      </c>
      <c r="AB200">
        <v>3.5999999999999999E-3</v>
      </c>
      <c r="AC200">
        <v>0</v>
      </c>
      <c r="AD200">
        <v>3.5999999999999999E-3</v>
      </c>
      <c r="AE200">
        <v>0</v>
      </c>
      <c r="AF200">
        <v>0</v>
      </c>
      <c r="AG200">
        <v>0</v>
      </c>
      <c r="AH200">
        <v>0</v>
      </c>
      <c r="AI200">
        <v>0</v>
      </c>
      <c r="AJ200">
        <v>0</v>
      </c>
      <c r="AK200">
        <v>0</v>
      </c>
      <c r="AL200">
        <v>0.36</v>
      </c>
      <c r="AM200">
        <v>0.1206</v>
      </c>
      <c r="AN200">
        <v>0.108</v>
      </c>
      <c r="AO200">
        <v>1.7999999999999999E-2</v>
      </c>
      <c r="AP200">
        <v>0</v>
      </c>
      <c r="AQ200">
        <v>0</v>
      </c>
      <c r="AR200">
        <v>0</v>
      </c>
      <c r="AS200">
        <v>7.5599999999999999E-3</v>
      </c>
      <c r="AT200">
        <v>2.7900000000000001E-2</v>
      </c>
      <c r="AU200">
        <v>1.7100000000000001E-2</v>
      </c>
      <c r="AV200">
        <v>0.16902</v>
      </c>
      <c r="AW200">
        <v>6.4799999999999996E-3</v>
      </c>
      <c r="AX200">
        <v>0.9</v>
      </c>
      <c r="AY200">
        <v>8.4599999999999995E-2</v>
      </c>
      <c r="AZ200">
        <v>0</v>
      </c>
      <c r="BA200">
        <v>17.423999999999999</v>
      </c>
      <c r="BB200">
        <v>2.7</v>
      </c>
      <c r="BC200">
        <v>5.4000000000000003E-3</v>
      </c>
      <c r="BD200">
        <v>22.626000000000001</v>
      </c>
      <c r="BE200">
        <v>32.292000000000002</v>
      </c>
      <c r="BF200">
        <v>1.98</v>
      </c>
      <c r="BG200">
        <v>9.6300000000000008</v>
      </c>
      <c r="BH200">
        <v>2.3400000000000001E-2</v>
      </c>
      <c r="BI200">
        <v>0.18</v>
      </c>
      <c r="BJ200">
        <v>7.3800000000000004E-2</v>
      </c>
      <c r="BK200">
        <v>0</v>
      </c>
      <c r="BL200" s="209">
        <v>1.33422135372E-2</v>
      </c>
      <c r="BM200" s="227">
        <v>7.5799526220000002E-4</v>
      </c>
      <c r="BN200" s="209">
        <v>2.6521363601999999E-3</v>
      </c>
      <c r="BO200" s="227">
        <v>4.0852123740000001E-4</v>
      </c>
      <c r="BP200" s="227">
        <v>5.6002877999999999E-5</v>
      </c>
      <c r="BQ200" s="227">
        <v>1.638E-15</v>
      </c>
      <c r="BR200" s="227">
        <v>1.6925862599999999E-5</v>
      </c>
      <c r="BS200" s="209">
        <v>1.602292518E-4</v>
      </c>
      <c r="BT200" s="209">
        <v>2.6642552778000001E-2</v>
      </c>
    </row>
    <row r="201" spans="1:72" x14ac:dyDescent="0.35">
      <c r="A201">
        <v>74</v>
      </c>
      <c r="B201" t="s">
        <v>610</v>
      </c>
      <c r="C201" t="s">
        <v>610</v>
      </c>
      <c r="D201" t="s">
        <v>149</v>
      </c>
      <c r="E201" t="s">
        <v>1341</v>
      </c>
      <c r="F201">
        <v>3.2850000000000001</v>
      </c>
      <c r="G201">
        <v>13.743</v>
      </c>
      <c r="H201" s="98">
        <v>7.1999999999999998E-3</v>
      </c>
      <c r="I201">
        <v>0.32579999999999998</v>
      </c>
      <c r="J201">
        <v>0.46800000000000003</v>
      </c>
      <c r="K201">
        <v>0</v>
      </c>
      <c r="L201">
        <v>2.8799999999999999E-2</v>
      </c>
      <c r="M201">
        <v>0</v>
      </c>
      <c r="N201">
        <v>7.1099999999999997E-2</v>
      </c>
      <c r="O201">
        <v>0.45900000000000002</v>
      </c>
      <c r="P201">
        <v>0</v>
      </c>
      <c r="Q201" s="98">
        <v>0.45900000000000002</v>
      </c>
      <c r="R201">
        <v>0</v>
      </c>
      <c r="S201">
        <v>0</v>
      </c>
      <c r="T201">
        <v>0</v>
      </c>
      <c r="U201" s="98">
        <v>4.4999999999999997E-3</v>
      </c>
      <c r="V201" s="98">
        <v>8.9999999999999998E-4</v>
      </c>
      <c r="W201">
        <v>0</v>
      </c>
      <c r="X201" s="98">
        <v>8.9999999999999998E-4</v>
      </c>
      <c r="Y201" s="98">
        <v>1.8E-3</v>
      </c>
      <c r="Z201" s="98">
        <v>8.9999999999999998E-4</v>
      </c>
      <c r="AA201">
        <v>0</v>
      </c>
      <c r="AB201">
        <v>1.8E-3</v>
      </c>
      <c r="AC201">
        <v>0</v>
      </c>
      <c r="AD201">
        <v>1.8E-3</v>
      </c>
      <c r="AE201" s="98">
        <v>0</v>
      </c>
      <c r="AF201">
        <v>0</v>
      </c>
      <c r="AG201">
        <v>0</v>
      </c>
      <c r="AH201">
        <v>0</v>
      </c>
      <c r="AI201">
        <v>0</v>
      </c>
      <c r="AJ201">
        <v>0</v>
      </c>
      <c r="AK201">
        <v>0</v>
      </c>
      <c r="AL201">
        <v>0.18</v>
      </c>
      <c r="AM201">
        <v>6.0299999999999999E-2</v>
      </c>
      <c r="AN201">
        <v>5.3999999999999999E-2</v>
      </c>
      <c r="AO201">
        <v>8.9999999999999993E-3</v>
      </c>
      <c r="AP201">
        <v>0</v>
      </c>
      <c r="AQ201" s="98">
        <v>0</v>
      </c>
      <c r="AR201">
        <v>0</v>
      </c>
      <c r="AS201" s="98">
        <v>3.7799999999999999E-3</v>
      </c>
      <c r="AT201" s="98">
        <v>1.3950000000000001E-2</v>
      </c>
      <c r="AU201" s="98">
        <v>8.5500000000000003E-3</v>
      </c>
      <c r="AV201">
        <v>8.4510000000000002E-2</v>
      </c>
      <c r="AW201" s="98">
        <v>3.2399999999999998E-3</v>
      </c>
      <c r="AX201">
        <v>0.45</v>
      </c>
      <c r="AY201">
        <v>4.2299999999999997E-2</v>
      </c>
      <c r="AZ201">
        <v>0</v>
      </c>
      <c r="BA201">
        <v>8.7119999999999997</v>
      </c>
      <c r="BB201">
        <v>1.35</v>
      </c>
      <c r="BC201" s="98">
        <v>2.7000000000000001E-3</v>
      </c>
      <c r="BD201">
        <v>11.313000000000001</v>
      </c>
      <c r="BE201">
        <v>16.146000000000001</v>
      </c>
      <c r="BF201">
        <v>0.99</v>
      </c>
      <c r="BG201">
        <v>4.8150000000000004</v>
      </c>
      <c r="BH201">
        <v>1.17E-2</v>
      </c>
      <c r="BI201" s="98">
        <v>0.09</v>
      </c>
      <c r="BJ201" s="98">
        <v>3.6900000000000002E-2</v>
      </c>
      <c r="BK201">
        <v>0</v>
      </c>
      <c r="BL201" s="227">
        <v>7.0408112500800002E-3</v>
      </c>
      <c r="BM201" s="227">
        <v>3.8532842388E-4</v>
      </c>
      <c r="BN201" s="227">
        <v>1.4174803884600001E-3</v>
      </c>
      <c r="BO201" s="227">
        <v>2.0466289656E-4</v>
      </c>
      <c r="BP201" s="227">
        <v>2.8001438999999999E-5</v>
      </c>
      <c r="BQ201" s="227">
        <v>1.0350000000000001E-15</v>
      </c>
      <c r="BR201" s="227">
        <v>3.9066403319999999E-5</v>
      </c>
      <c r="BS201" s="227">
        <v>8.01146259E-5</v>
      </c>
      <c r="BT201" s="227">
        <v>1.2065083762139999E-2</v>
      </c>
    </row>
    <row r="202" spans="1:72" x14ac:dyDescent="0.35">
      <c r="A202">
        <v>163</v>
      </c>
      <c r="B202" t="s">
        <v>1524</v>
      </c>
      <c r="C202" t="s">
        <v>1524</v>
      </c>
      <c r="D202" t="s">
        <v>1031</v>
      </c>
      <c r="E202" t="s">
        <v>1340</v>
      </c>
      <c r="F202">
        <v>7</v>
      </c>
      <c r="G202">
        <v>29.1</v>
      </c>
      <c r="H202">
        <v>0.42</v>
      </c>
      <c r="I202">
        <v>0.66</v>
      </c>
      <c r="J202">
        <v>0.12</v>
      </c>
      <c r="K202">
        <v>0.04</v>
      </c>
      <c r="L202">
        <v>8.68</v>
      </c>
      <c r="M202">
        <v>0</v>
      </c>
      <c r="N202">
        <v>0.08</v>
      </c>
      <c r="O202">
        <v>0.02</v>
      </c>
      <c r="P202">
        <v>0</v>
      </c>
      <c r="Q202">
        <v>0.02</v>
      </c>
      <c r="R202">
        <v>0</v>
      </c>
      <c r="S202">
        <v>0</v>
      </c>
      <c r="T202">
        <v>0</v>
      </c>
      <c r="U202">
        <v>0.06</v>
      </c>
      <c r="V202">
        <v>0</v>
      </c>
      <c r="W202">
        <v>0</v>
      </c>
      <c r="X202">
        <v>0</v>
      </c>
      <c r="Y202">
        <v>0.04</v>
      </c>
      <c r="Z202">
        <v>0.02</v>
      </c>
      <c r="AA202">
        <v>0</v>
      </c>
      <c r="AB202">
        <v>0.1</v>
      </c>
      <c r="AC202" s="212">
        <v>0</v>
      </c>
      <c r="AD202">
        <v>0.1</v>
      </c>
      <c r="AE202">
        <v>0.24</v>
      </c>
      <c r="AF202">
        <v>0.2</v>
      </c>
      <c r="AG202" s="212">
        <v>0.03</v>
      </c>
      <c r="AH202">
        <v>0</v>
      </c>
      <c r="AI202">
        <v>0</v>
      </c>
      <c r="AJ202" s="217">
        <v>0</v>
      </c>
      <c r="AK202">
        <v>0</v>
      </c>
      <c r="AL202">
        <v>0</v>
      </c>
      <c r="AM202">
        <v>0</v>
      </c>
      <c r="AN202">
        <v>0</v>
      </c>
      <c r="AO202">
        <v>0</v>
      </c>
      <c r="AP202" s="212">
        <v>0</v>
      </c>
      <c r="AQ202">
        <v>0.02</v>
      </c>
      <c r="AR202">
        <v>1.3</v>
      </c>
      <c r="AS202" s="212">
        <v>7.0000000000000001E-3</v>
      </c>
      <c r="AT202">
        <v>3.0000000000000001E-3</v>
      </c>
      <c r="AU202" s="212">
        <v>0.01</v>
      </c>
      <c r="AV202">
        <v>0.12</v>
      </c>
      <c r="AW202" s="212">
        <v>5.0000000000000001E-3</v>
      </c>
      <c r="AX202">
        <v>1.2</v>
      </c>
      <c r="AY202">
        <v>0</v>
      </c>
      <c r="AZ202">
        <v>0</v>
      </c>
      <c r="BA202">
        <v>11</v>
      </c>
      <c r="BB202">
        <v>0.5</v>
      </c>
      <c r="BC202">
        <v>0.09</v>
      </c>
      <c r="BD202">
        <v>8.6</v>
      </c>
      <c r="BE202">
        <v>14</v>
      </c>
      <c r="BF202">
        <v>13</v>
      </c>
      <c r="BG202">
        <v>5.9</v>
      </c>
      <c r="BH202" s="212">
        <v>0.02</v>
      </c>
      <c r="BI202">
        <v>0.4</v>
      </c>
      <c r="BJ202">
        <v>0.06</v>
      </c>
      <c r="BK202">
        <v>0</v>
      </c>
      <c r="BL202" s="209">
        <v>1.2432273299999999E-3</v>
      </c>
      <c r="BM202" s="227">
        <v>2.3012220000000001E-5</v>
      </c>
      <c r="BN202" s="209">
        <v>5.5305801E-4</v>
      </c>
      <c r="BO202" s="227">
        <v>1.3578021000000001E-4</v>
      </c>
      <c r="BP202" s="227">
        <v>2.2325869E-4</v>
      </c>
      <c r="BQ202" s="227">
        <v>4.6599999999999998E-16</v>
      </c>
      <c r="BR202" s="227">
        <v>2.82706E-5</v>
      </c>
      <c r="BS202" s="227">
        <v>0</v>
      </c>
      <c r="BT202" s="227">
        <v>2.2759012799999999E-2</v>
      </c>
    </row>
    <row r="203" spans="1:72" x14ac:dyDescent="0.35">
      <c r="A203">
        <v>19</v>
      </c>
      <c r="B203" t="s">
        <v>71</v>
      </c>
      <c r="C203" t="s">
        <v>71</v>
      </c>
      <c r="D203" t="s">
        <v>468</v>
      </c>
      <c r="E203" t="s">
        <v>1338</v>
      </c>
      <c r="F203">
        <v>4.7460000000000004</v>
      </c>
      <c r="G203">
        <v>20.678999999999998</v>
      </c>
      <c r="H203">
        <v>3.39E-2</v>
      </c>
      <c r="I203">
        <v>0.2712</v>
      </c>
      <c r="J203">
        <v>0.84750000000000003</v>
      </c>
      <c r="K203">
        <v>0</v>
      </c>
      <c r="L203">
        <v>32.611800000000002</v>
      </c>
      <c r="M203">
        <v>0</v>
      </c>
      <c r="N203">
        <v>0.1356</v>
      </c>
      <c r="O203">
        <v>0.74580000000000002</v>
      </c>
      <c r="P203">
        <v>0.71189999999999998</v>
      </c>
      <c r="Q203">
        <v>3.39E-2</v>
      </c>
      <c r="R203">
        <v>0</v>
      </c>
      <c r="S203">
        <v>0</v>
      </c>
      <c r="T203">
        <v>0</v>
      </c>
      <c r="U203">
        <v>0</v>
      </c>
      <c r="V203">
        <v>0</v>
      </c>
      <c r="W203">
        <v>0</v>
      </c>
      <c r="X203">
        <v>0</v>
      </c>
      <c r="Y203">
        <v>0</v>
      </c>
      <c r="Z203">
        <v>0</v>
      </c>
      <c r="AA203">
        <v>0</v>
      </c>
      <c r="AB203">
        <v>0</v>
      </c>
      <c r="AC203">
        <v>0</v>
      </c>
      <c r="AD203">
        <v>0</v>
      </c>
      <c r="AE203">
        <v>3.39E-2</v>
      </c>
      <c r="AF203">
        <v>0</v>
      </c>
      <c r="AG203">
        <v>0</v>
      </c>
      <c r="AH203">
        <v>0</v>
      </c>
      <c r="AI203">
        <v>0</v>
      </c>
      <c r="AJ203">
        <v>0</v>
      </c>
      <c r="AK203">
        <v>0</v>
      </c>
      <c r="AL203">
        <v>0</v>
      </c>
      <c r="AM203">
        <v>3.1187999999999998</v>
      </c>
      <c r="AN203">
        <v>0</v>
      </c>
      <c r="AO203">
        <v>36.612000000000002</v>
      </c>
      <c r="AP203">
        <v>0</v>
      </c>
      <c r="AQ203">
        <v>0.2712</v>
      </c>
      <c r="AR203">
        <v>15.0177</v>
      </c>
      <c r="AS203">
        <v>1.017E-2</v>
      </c>
      <c r="AT203">
        <v>0</v>
      </c>
      <c r="AU203">
        <v>7.4579999999999994E-2</v>
      </c>
      <c r="AV203">
        <v>0.1356</v>
      </c>
      <c r="AW203">
        <v>1.695E-2</v>
      </c>
      <c r="AX203">
        <v>19.323</v>
      </c>
      <c r="AY203">
        <v>0</v>
      </c>
      <c r="AZ203">
        <v>1.6950000000000001</v>
      </c>
      <c r="BA203">
        <v>7.7969999999999997</v>
      </c>
      <c r="BB203">
        <v>0.33900000000000002</v>
      </c>
      <c r="BC203">
        <v>0.1017</v>
      </c>
      <c r="BD203">
        <v>8.4749999999999996</v>
      </c>
      <c r="BE203">
        <v>61.02</v>
      </c>
      <c r="BF203">
        <v>3.7290000000000001</v>
      </c>
      <c r="BG203">
        <v>1.0169999999999999</v>
      </c>
      <c r="BH203">
        <v>0</v>
      </c>
      <c r="BI203">
        <v>0</v>
      </c>
      <c r="BJ203">
        <v>6.7799999999999999E-2</v>
      </c>
      <c r="BK203">
        <v>1.6950000000000001</v>
      </c>
      <c r="BL203" s="209">
        <v>1.6558709103552002E-2</v>
      </c>
      <c r="BM203" s="227">
        <v>1.865391632376E-3</v>
      </c>
      <c r="BN203" s="209">
        <v>1.78974333354E-3</v>
      </c>
      <c r="BO203" s="227">
        <v>1.5066316668E-3</v>
      </c>
      <c r="BP203" s="227">
        <v>0</v>
      </c>
      <c r="BQ203" s="227">
        <v>4.9735367999999997E-15</v>
      </c>
      <c r="BR203" s="209">
        <v>5.0124802955520001E-3</v>
      </c>
      <c r="BS203" s="209">
        <v>3.3458467416000001E-3</v>
      </c>
      <c r="BT203" s="209">
        <v>2.5653734830068001E-2</v>
      </c>
    </row>
    <row r="204" spans="1:72" x14ac:dyDescent="0.35">
      <c r="A204">
        <v>85</v>
      </c>
      <c r="B204" t="s">
        <v>171</v>
      </c>
      <c r="C204" t="s">
        <v>171</v>
      </c>
      <c r="D204" t="s">
        <v>726</v>
      </c>
      <c r="E204" t="s">
        <v>1339</v>
      </c>
      <c r="F204">
        <v>7.6360000000000001</v>
      </c>
      <c r="G204">
        <v>31.878</v>
      </c>
      <c r="H204">
        <v>0.46</v>
      </c>
      <c r="I204">
        <v>0.874</v>
      </c>
      <c r="J204">
        <v>0</v>
      </c>
      <c r="K204">
        <v>0</v>
      </c>
      <c r="L204">
        <v>3.22</v>
      </c>
      <c r="M204">
        <v>0</v>
      </c>
      <c r="N204">
        <v>5.5199999999999999E-2</v>
      </c>
      <c r="O204">
        <v>0</v>
      </c>
      <c r="P204">
        <v>0</v>
      </c>
      <c r="Q204">
        <v>0</v>
      </c>
      <c r="R204">
        <v>0</v>
      </c>
      <c r="S204">
        <v>0</v>
      </c>
      <c r="T204">
        <v>0</v>
      </c>
      <c r="U204">
        <v>9.1999999999999998E-2</v>
      </c>
      <c r="V204" s="212">
        <v>0</v>
      </c>
      <c r="W204" s="212">
        <v>0</v>
      </c>
      <c r="X204" s="212">
        <v>1.84E-2</v>
      </c>
      <c r="Y204">
        <v>5.9799999999999999E-2</v>
      </c>
      <c r="Z204">
        <v>9.1999999999999998E-3</v>
      </c>
      <c r="AA204">
        <v>0</v>
      </c>
      <c r="AB204">
        <v>0.161</v>
      </c>
      <c r="AC204">
        <v>2.3E-2</v>
      </c>
      <c r="AD204">
        <v>8.2799999999999999E-2</v>
      </c>
      <c r="AE204">
        <v>0.1472</v>
      </c>
      <c r="AF204">
        <v>1.84E-2</v>
      </c>
      <c r="AG204" s="212">
        <v>4.5999999999999999E-3</v>
      </c>
      <c r="AH204">
        <v>9.1999999999999998E-3</v>
      </c>
      <c r="AI204">
        <v>2.76E-2</v>
      </c>
      <c r="AJ204">
        <v>9.1999999999999998E-3</v>
      </c>
      <c r="AK204">
        <v>5.5199999999999999E-2</v>
      </c>
      <c r="AL204">
        <v>2.2999999999999998</v>
      </c>
      <c r="AM204">
        <v>1.472</v>
      </c>
      <c r="AN204">
        <v>1.472</v>
      </c>
      <c r="AO204">
        <v>0</v>
      </c>
      <c r="AP204">
        <v>0.31740000000000002</v>
      </c>
      <c r="AQ204">
        <v>5.0599999999999999E-2</v>
      </c>
      <c r="AR204">
        <v>0</v>
      </c>
      <c r="AS204" s="212">
        <v>9.6600000000000002E-3</v>
      </c>
      <c r="AT204" s="212">
        <v>5.9800000000000001E-3</v>
      </c>
      <c r="AU204" s="212">
        <v>0.31740000000000002</v>
      </c>
      <c r="AV204">
        <v>0.47839999999999999</v>
      </c>
      <c r="AW204" s="212">
        <v>2.2540000000000001E-2</v>
      </c>
      <c r="AX204">
        <v>0.23</v>
      </c>
      <c r="AY204">
        <v>0.2208</v>
      </c>
      <c r="AZ204">
        <v>0</v>
      </c>
      <c r="BA204">
        <v>9.9359999999999999</v>
      </c>
      <c r="BB204">
        <v>0</v>
      </c>
      <c r="BC204" s="212">
        <v>1.38E-2</v>
      </c>
      <c r="BD204">
        <v>0.46</v>
      </c>
      <c r="BE204">
        <v>19.32</v>
      </c>
      <c r="BF204">
        <v>1.242</v>
      </c>
      <c r="BG204">
        <v>2.2080000000000002</v>
      </c>
      <c r="BH204" s="212">
        <v>4.5999999999999999E-3</v>
      </c>
      <c r="BI204" s="212">
        <v>1.38</v>
      </c>
      <c r="BJ204">
        <v>2.3E-2</v>
      </c>
      <c r="BK204">
        <v>1.38</v>
      </c>
      <c r="BL204" s="209">
        <v>3.2026531681600003E-2</v>
      </c>
      <c r="BM204" s="227">
        <v>1.70358966662E-2</v>
      </c>
      <c r="BN204" s="209">
        <v>2.8936073634000001E-3</v>
      </c>
      <c r="BO204" s="227">
        <v>4.0683725260000001E-4</v>
      </c>
      <c r="BP204" s="227">
        <v>0</v>
      </c>
      <c r="BQ204" s="227">
        <v>6.2100000000000003E-15</v>
      </c>
      <c r="BR204" s="227">
        <v>1.2348818036000001E-3</v>
      </c>
      <c r="BS204" s="209">
        <v>4.8773037780000002E-4</v>
      </c>
      <c r="BT204" s="227">
        <v>2.5315486617600001E-2</v>
      </c>
    </row>
    <row r="205" spans="1:72" x14ac:dyDescent="0.35">
      <c r="A205">
        <v>85</v>
      </c>
      <c r="B205" t="s">
        <v>171</v>
      </c>
      <c r="C205" t="s">
        <v>171</v>
      </c>
      <c r="D205" t="s">
        <v>726</v>
      </c>
      <c r="E205" t="s">
        <v>1340</v>
      </c>
      <c r="F205">
        <v>7.6360000000000001</v>
      </c>
      <c r="G205">
        <v>31.878</v>
      </c>
      <c r="H205">
        <v>0.46</v>
      </c>
      <c r="I205">
        <v>0.874</v>
      </c>
      <c r="J205">
        <v>0</v>
      </c>
      <c r="K205">
        <v>0</v>
      </c>
      <c r="L205">
        <v>3.22</v>
      </c>
      <c r="M205">
        <v>0</v>
      </c>
      <c r="N205">
        <v>5.5199999999999999E-2</v>
      </c>
      <c r="O205">
        <v>0</v>
      </c>
      <c r="P205">
        <v>0</v>
      </c>
      <c r="Q205">
        <v>0</v>
      </c>
      <c r="R205">
        <v>0</v>
      </c>
      <c r="S205">
        <v>0</v>
      </c>
      <c r="T205">
        <v>0</v>
      </c>
      <c r="U205" s="212">
        <v>9.1999999999999998E-2</v>
      </c>
      <c r="V205">
        <v>0</v>
      </c>
      <c r="W205">
        <v>0</v>
      </c>
      <c r="X205">
        <v>1.84E-2</v>
      </c>
      <c r="Y205" s="212">
        <v>5.9799999999999999E-2</v>
      </c>
      <c r="Z205">
        <v>9.1999999999999998E-3</v>
      </c>
      <c r="AA205">
        <v>0</v>
      </c>
      <c r="AB205">
        <v>0.161</v>
      </c>
      <c r="AC205">
        <v>2.3E-2</v>
      </c>
      <c r="AD205">
        <v>8.2799999999999999E-2</v>
      </c>
      <c r="AE205">
        <v>0.1472</v>
      </c>
      <c r="AF205">
        <v>1.84E-2</v>
      </c>
      <c r="AG205" s="212">
        <v>4.5999999999999999E-3</v>
      </c>
      <c r="AH205">
        <v>9.1999999999999998E-3</v>
      </c>
      <c r="AI205">
        <v>2.76E-2</v>
      </c>
      <c r="AJ205">
        <v>9.1999999999999998E-3</v>
      </c>
      <c r="AK205">
        <v>5.5199999999999999E-2</v>
      </c>
      <c r="AL205">
        <v>2.2999999999999998</v>
      </c>
      <c r="AM205" s="212">
        <v>1.472</v>
      </c>
      <c r="AN205">
        <v>1.472</v>
      </c>
      <c r="AO205">
        <v>0</v>
      </c>
      <c r="AP205">
        <v>0.31740000000000002</v>
      </c>
      <c r="AQ205">
        <v>5.0599999999999999E-2</v>
      </c>
      <c r="AR205">
        <v>0</v>
      </c>
      <c r="AS205" s="212">
        <v>9.6600000000000002E-3</v>
      </c>
      <c r="AT205" s="212">
        <v>5.9800000000000001E-3</v>
      </c>
      <c r="AU205">
        <v>0.31740000000000002</v>
      </c>
      <c r="AV205">
        <v>0.47839999999999999</v>
      </c>
      <c r="AW205" s="212">
        <v>2.2540000000000001E-2</v>
      </c>
      <c r="AX205">
        <v>0.23</v>
      </c>
      <c r="AY205">
        <v>0.2208</v>
      </c>
      <c r="AZ205">
        <v>0</v>
      </c>
      <c r="BA205">
        <v>9.9359999999999999</v>
      </c>
      <c r="BB205" s="212">
        <v>0</v>
      </c>
      <c r="BC205">
        <v>1.38E-2</v>
      </c>
      <c r="BD205">
        <v>0.46</v>
      </c>
      <c r="BE205">
        <v>19.32</v>
      </c>
      <c r="BF205">
        <v>1.242</v>
      </c>
      <c r="BG205">
        <v>2.2080000000000002</v>
      </c>
      <c r="BH205">
        <v>4.5999999999999999E-3</v>
      </c>
      <c r="BI205">
        <v>1.38</v>
      </c>
      <c r="BJ205">
        <v>2.3E-2</v>
      </c>
      <c r="BK205">
        <v>1.38</v>
      </c>
      <c r="BL205" s="209">
        <v>3.2026531681600003E-2</v>
      </c>
      <c r="BM205" s="227">
        <v>1.70358966662E-2</v>
      </c>
      <c r="BN205" s="209">
        <v>2.8936073634000001E-3</v>
      </c>
      <c r="BO205" s="227">
        <v>4.0683725260000001E-4</v>
      </c>
      <c r="BP205" s="227">
        <v>0</v>
      </c>
      <c r="BQ205" s="227">
        <v>6.2100000000000003E-15</v>
      </c>
      <c r="BR205" s="209">
        <v>1.2348818036000001E-3</v>
      </c>
      <c r="BS205" s="209">
        <v>4.8773037780000002E-4</v>
      </c>
      <c r="BT205" s="227">
        <v>2.5315486617600001E-2</v>
      </c>
    </row>
    <row r="206" spans="1:72" x14ac:dyDescent="0.35">
      <c r="A206">
        <v>65</v>
      </c>
      <c r="B206" t="s">
        <v>610</v>
      </c>
      <c r="C206" t="s">
        <v>610</v>
      </c>
      <c r="D206" t="s">
        <v>631</v>
      </c>
      <c r="E206" t="s">
        <v>1337</v>
      </c>
      <c r="F206">
        <v>6.9119999999999999</v>
      </c>
      <c r="G206">
        <v>28.655999999999999</v>
      </c>
      <c r="H206" s="98">
        <v>0.216</v>
      </c>
      <c r="I206">
        <v>0.504</v>
      </c>
      <c r="J206">
        <v>0.72</v>
      </c>
      <c r="K206">
        <v>0</v>
      </c>
      <c r="L206">
        <v>12.8592</v>
      </c>
      <c r="M206">
        <v>0</v>
      </c>
      <c r="N206">
        <v>0.1152</v>
      </c>
      <c r="O206">
        <v>0.54720000000000002</v>
      </c>
      <c r="P206">
        <v>0</v>
      </c>
      <c r="Q206">
        <v>0.54720000000000002</v>
      </c>
      <c r="R206">
        <v>0</v>
      </c>
      <c r="S206">
        <v>0</v>
      </c>
      <c r="T206">
        <v>0</v>
      </c>
      <c r="U206" s="98">
        <v>0.14399999999999999</v>
      </c>
      <c r="V206">
        <v>2.8799999999999999E-2</v>
      </c>
      <c r="W206">
        <v>0</v>
      </c>
      <c r="X206">
        <v>2.8799999999999999E-2</v>
      </c>
      <c r="Y206">
        <v>5.7599999999999998E-2</v>
      </c>
      <c r="Z206">
        <v>2.8799999999999999E-2</v>
      </c>
      <c r="AA206">
        <v>0</v>
      </c>
      <c r="AB206">
        <v>5.7599999999999998E-2</v>
      </c>
      <c r="AC206" s="212">
        <v>0</v>
      </c>
      <c r="AD206">
        <v>4.3200000000000002E-2</v>
      </c>
      <c r="AE206" s="98">
        <v>0</v>
      </c>
      <c r="AF206" s="98">
        <v>0</v>
      </c>
      <c r="AG206" s="212">
        <v>0</v>
      </c>
      <c r="AH206">
        <v>0</v>
      </c>
      <c r="AI206">
        <v>0</v>
      </c>
      <c r="AJ206">
        <v>0</v>
      </c>
      <c r="AK206">
        <v>0</v>
      </c>
      <c r="AL206">
        <v>0.86399999999999999</v>
      </c>
      <c r="AM206">
        <v>2.0735999999999999</v>
      </c>
      <c r="AN206">
        <v>1.9872000000000001</v>
      </c>
      <c r="AO206">
        <v>1.008</v>
      </c>
      <c r="AP206" s="212">
        <v>0.14399999999999999</v>
      </c>
      <c r="AQ206">
        <v>0</v>
      </c>
      <c r="AR206">
        <v>0</v>
      </c>
      <c r="AS206" s="98">
        <v>5.7600000000000004E-3</v>
      </c>
      <c r="AT206" s="98">
        <v>2.0160000000000001E-2</v>
      </c>
      <c r="AU206" s="212">
        <v>1.008E-2</v>
      </c>
      <c r="AV206">
        <v>0.12672</v>
      </c>
      <c r="AW206" s="212">
        <v>5.7600000000000004E-3</v>
      </c>
      <c r="AX206">
        <v>1.6272</v>
      </c>
      <c r="AY206">
        <v>3.8879999999999998E-2</v>
      </c>
      <c r="AZ206">
        <v>0</v>
      </c>
      <c r="BA206">
        <v>13.391999999999999</v>
      </c>
      <c r="BB206">
        <v>1.512</v>
      </c>
      <c r="BC206">
        <v>0</v>
      </c>
      <c r="BD206">
        <v>16.847999999999999</v>
      </c>
      <c r="BE206">
        <v>23.76</v>
      </c>
      <c r="BF206">
        <v>1.728</v>
      </c>
      <c r="BG206">
        <v>5.9039999999999999</v>
      </c>
      <c r="BH206" s="212">
        <v>1.44E-2</v>
      </c>
      <c r="BI206">
        <v>0.25919999999999999</v>
      </c>
      <c r="BJ206">
        <v>5.7599999999999998E-2</v>
      </c>
      <c r="BK206">
        <v>0</v>
      </c>
      <c r="BL206" s="209">
        <v>1.6412298494399999E-2</v>
      </c>
      <c r="BM206" s="227">
        <v>7.9604265024000003E-4</v>
      </c>
      <c r="BN206" s="209">
        <v>2.9283457219200001E-3</v>
      </c>
      <c r="BO206" s="227">
        <v>4.2280917695999999E-4</v>
      </c>
      <c r="BP206" s="227">
        <v>4.379519088E-4</v>
      </c>
      <c r="BQ206" s="227">
        <v>2.1312E-15</v>
      </c>
      <c r="BR206" s="227">
        <v>4.3969177728E-4</v>
      </c>
      <c r="BS206" s="227">
        <v>1.2932384831999999E-3</v>
      </c>
      <c r="BT206" s="209">
        <v>2.4925026620159999E-2</v>
      </c>
    </row>
    <row r="207" spans="1:72" x14ac:dyDescent="0.35">
      <c r="A207">
        <v>32</v>
      </c>
      <c r="B207" t="s">
        <v>513</v>
      </c>
      <c r="C207" t="s">
        <v>513</v>
      </c>
      <c r="D207" t="s">
        <v>514</v>
      </c>
      <c r="E207" t="s">
        <v>1338</v>
      </c>
      <c r="F207">
        <v>18.576000000000001</v>
      </c>
      <c r="G207">
        <v>77.400000000000006</v>
      </c>
      <c r="H207">
        <v>0</v>
      </c>
      <c r="I207">
        <v>0</v>
      </c>
      <c r="J207">
        <v>4.1021999999999998</v>
      </c>
      <c r="K207">
        <v>0.8901</v>
      </c>
      <c r="L207">
        <v>33.630299999999998</v>
      </c>
      <c r="M207">
        <v>0</v>
      </c>
      <c r="N207">
        <v>7.7399999999999997E-2</v>
      </c>
      <c r="O207">
        <v>3.8313000000000001</v>
      </c>
      <c r="P207">
        <v>2.5154999999999998</v>
      </c>
      <c r="Q207">
        <v>1.3158000000000001</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0.77400000000000002</v>
      </c>
      <c r="AN207">
        <v>0</v>
      </c>
      <c r="AO207">
        <v>8.5139999999999993</v>
      </c>
      <c r="AP207">
        <v>0</v>
      </c>
      <c r="AQ207">
        <v>0.11609999999999999</v>
      </c>
      <c r="AR207">
        <v>1.0448999999999999</v>
      </c>
      <c r="AS207">
        <v>3.8700000000000002E-3</v>
      </c>
      <c r="AT207">
        <v>0</v>
      </c>
      <c r="AU207">
        <v>4.6440000000000002E-2</v>
      </c>
      <c r="AV207">
        <v>4.6440000000000002E-2</v>
      </c>
      <c r="AW207">
        <v>1.5480000000000001E-2</v>
      </c>
      <c r="AX207">
        <v>1.1223000000000001</v>
      </c>
      <c r="AY207">
        <v>0</v>
      </c>
      <c r="AZ207">
        <v>1.8575999999999999</v>
      </c>
      <c r="BA207">
        <v>2.7090000000000001</v>
      </c>
      <c r="BB207">
        <v>0</v>
      </c>
      <c r="BC207" s="212">
        <v>3.8699999999999998E-2</v>
      </c>
      <c r="BD207">
        <v>1.161</v>
      </c>
      <c r="BE207">
        <v>23.994</v>
      </c>
      <c r="BF207">
        <v>1.548</v>
      </c>
      <c r="BG207">
        <v>0</v>
      </c>
      <c r="BH207">
        <v>0</v>
      </c>
      <c r="BI207">
        <v>0</v>
      </c>
      <c r="BJ207">
        <v>0</v>
      </c>
      <c r="BK207">
        <v>3.0960000000000001</v>
      </c>
      <c r="BL207" s="209">
        <v>1.9396565997525001E-2</v>
      </c>
      <c r="BM207" s="227">
        <v>7.3499656490999998E-4</v>
      </c>
      <c r="BN207" s="209">
        <v>4.4098970319900004E-3</v>
      </c>
      <c r="BO207" s="209">
        <v>1.7199600443999999E-3</v>
      </c>
      <c r="BP207" s="227">
        <v>0</v>
      </c>
      <c r="BQ207" s="227">
        <v>3.662955E-15</v>
      </c>
      <c r="BR207" s="227">
        <v>6.5047547911049998E-3</v>
      </c>
      <c r="BS207" s="209">
        <v>3.8195949527999999E-3</v>
      </c>
      <c r="BT207" s="227">
        <v>2.3631633240795001E-2</v>
      </c>
    </row>
    <row r="208" spans="1:72" x14ac:dyDescent="0.35">
      <c r="A208">
        <v>68</v>
      </c>
      <c r="B208" t="s">
        <v>610</v>
      </c>
      <c r="C208" t="s">
        <v>610</v>
      </c>
      <c r="D208" t="s">
        <v>644</v>
      </c>
      <c r="E208" t="s">
        <v>1339</v>
      </c>
      <c r="F208">
        <v>15.708</v>
      </c>
      <c r="G208">
        <v>65.813999999999993</v>
      </c>
      <c r="H208">
        <v>1.68</v>
      </c>
      <c r="I208">
        <v>8.8200000000000001E-2</v>
      </c>
      <c r="J208">
        <v>0.126</v>
      </c>
      <c r="K208">
        <v>0</v>
      </c>
      <c r="L208">
        <v>2.2848000000000002</v>
      </c>
      <c r="M208">
        <v>0</v>
      </c>
      <c r="N208">
        <v>2.1000000000000001E-2</v>
      </c>
      <c r="O208">
        <v>0.1134</v>
      </c>
      <c r="P208">
        <v>0</v>
      </c>
      <c r="Q208">
        <v>0.1134</v>
      </c>
      <c r="R208">
        <v>0</v>
      </c>
      <c r="S208">
        <v>0</v>
      </c>
      <c r="T208">
        <v>0</v>
      </c>
      <c r="U208">
        <v>1.0751999999999999</v>
      </c>
      <c r="V208" s="212">
        <v>0.12180000000000001</v>
      </c>
      <c r="W208" s="212">
        <v>5.4600000000000003E-2</v>
      </c>
      <c r="X208" s="212">
        <v>0.1764</v>
      </c>
      <c r="Y208">
        <v>0.52080000000000004</v>
      </c>
      <c r="Z208">
        <v>0.16800000000000001</v>
      </c>
      <c r="AA208" s="212">
        <v>4.1999999999999997E-3</v>
      </c>
      <c r="AB208">
        <v>0.42</v>
      </c>
      <c r="AC208" s="212">
        <v>3.3599999999999998E-2</v>
      </c>
      <c r="AD208" s="212">
        <v>0.3654</v>
      </c>
      <c r="AE208">
        <v>4.2000000000000003E-2</v>
      </c>
      <c r="AF208">
        <v>2.52E-2</v>
      </c>
      <c r="AG208" s="212">
        <v>1.26E-2</v>
      </c>
      <c r="AH208" s="212">
        <v>0</v>
      </c>
      <c r="AI208" s="212">
        <v>0</v>
      </c>
      <c r="AJ208" s="212">
        <v>0</v>
      </c>
      <c r="AK208" s="212">
        <v>0</v>
      </c>
      <c r="AL208">
        <v>4.8006000000000002</v>
      </c>
      <c r="AM208">
        <v>15.5106</v>
      </c>
      <c r="AN208">
        <v>14.468999999999999</v>
      </c>
      <c r="AO208">
        <v>12.516</v>
      </c>
      <c r="AP208">
        <v>3.7799999999999999E-3</v>
      </c>
      <c r="AQ208">
        <v>4.2000000000000003E-2</v>
      </c>
      <c r="AR208">
        <v>0.4914</v>
      </c>
      <c r="AS208" s="212">
        <v>1.2600000000000001E-3</v>
      </c>
      <c r="AT208" s="212">
        <v>3.7799999999999999E-3</v>
      </c>
      <c r="AU208">
        <v>1.6800000000000001E-3</v>
      </c>
      <c r="AV208">
        <v>2.1000000000000001E-2</v>
      </c>
      <c r="AW208">
        <v>1.2600000000000001E-3</v>
      </c>
      <c r="AX208">
        <v>0.37380000000000002</v>
      </c>
      <c r="AY208">
        <v>1.512E-2</v>
      </c>
      <c r="AZ208">
        <v>1.6799999999999999E-2</v>
      </c>
      <c r="BA208">
        <v>2.6459999999999999</v>
      </c>
      <c r="BB208">
        <v>0.30659999999999998</v>
      </c>
      <c r="BC208">
        <v>0</v>
      </c>
      <c r="BD208">
        <v>3.15</v>
      </c>
      <c r="BE208">
        <v>4.2</v>
      </c>
      <c r="BF208">
        <v>0.29399999999999998</v>
      </c>
      <c r="BG208">
        <v>1.008</v>
      </c>
      <c r="BH208" s="212">
        <v>4.1999999999999997E-3</v>
      </c>
      <c r="BI208">
        <v>5.4600000000000003E-2</v>
      </c>
      <c r="BJ208">
        <v>1.26E-2</v>
      </c>
      <c r="BK208">
        <v>0</v>
      </c>
      <c r="BL208" s="209">
        <v>1.5383201772960001E-2</v>
      </c>
      <c r="BM208" s="227">
        <v>7.9158770417999996E-4</v>
      </c>
      <c r="BN208" s="209">
        <v>2.9813612955E-3</v>
      </c>
      <c r="BO208" s="227">
        <v>4.1742710772000002E-4</v>
      </c>
      <c r="BP208" s="227">
        <v>1.0675639799999999E-5</v>
      </c>
      <c r="BQ208" s="227">
        <v>2.3263800000000001E-15</v>
      </c>
      <c r="BR208" s="209">
        <v>6.0353021819999997E-4</v>
      </c>
      <c r="BS208" s="209">
        <v>3.7719455759999999E-4</v>
      </c>
      <c r="BT208" s="209">
        <v>2.3303790662879999E-2</v>
      </c>
    </row>
    <row r="209" spans="1:72" x14ac:dyDescent="0.35">
      <c r="A209">
        <v>150</v>
      </c>
      <c r="B209" t="s">
        <v>803</v>
      </c>
      <c r="C209" t="s">
        <v>285</v>
      </c>
      <c r="D209" t="s">
        <v>287</v>
      </c>
      <c r="E209" t="s">
        <v>1341</v>
      </c>
      <c r="F209">
        <v>1.8554851487999999</v>
      </c>
      <c r="G209">
        <v>7.7643564359999999</v>
      </c>
      <c r="H209">
        <v>0.104088712872</v>
      </c>
      <c r="I209">
        <v>0.23019326736000001</v>
      </c>
      <c r="J209">
        <v>0</v>
      </c>
      <c r="K209">
        <v>0</v>
      </c>
      <c r="L209">
        <v>0.85261069308000004</v>
      </c>
      <c r="M209">
        <v>0</v>
      </c>
      <c r="N209">
        <v>1.3107326736E-2</v>
      </c>
      <c r="O209">
        <v>0</v>
      </c>
      <c r="P209">
        <v>0</v>
      </c>
      <c r="Q209">
        <v>0</v>
      </c>
      <c r="R209">
        <v>0</v>
      </c>
      <c r="S209">
        <v>0</v>
      </c>
      <c r="T209">
        <v>0</v>
      </c>
      <c r="U209">
        <v>4.4467722767999998E-2</v>
      </c>
      <c r="V209" s="98">
        <v>8.1980196000000001E-5</v>
      </c>
      <c r="W209" s="98">
        <v>8.1980196000000001E-5</v>
      </c>
      <c r="X209">
        <v>1.8475247519999999E-3</v>
      </c>
      <c r="Y209">
        <v>2.6484356436000001E-2</v>
      </c>
      <c r="Z209">
        <v>1.5430099007999999E-2</v>
      </c>
      <c r="AA209">
        <v>2.5900989599999998E-4</v>
      </c>
      <c r="AB209" s="217">
        <v>4.3013465351999999E-2</v>
      </c>
      <c r="AC209">
        <v>3.47643564E-3</v>
      </c>
      <c r="AD209" s="217">
        <v>3.804118812E-2</v>
      </c>
      <c r="AE209">
        <v>1.1384554452E-2</v>
      </c>
      <c r="AF209">
        <v>8.8609901040000005E-3</v>
      </c>
      <c r="AG209">
        <v>4.9425742800000003E-4</v>
      </c>
      <c r="AH209">
        <v>2.9465345999999998E-4</v>
      </c>
      <c r="AI209" s="98">
        <v>8.1980196000000001E-5</v>
      </c>
      <c r="AJ209">
        <v>2.7207920399999999E-4</v>
      </c>
      <c r="AK209">
        <v>4.1702969999999999E-4</v>
      </c>
      <c r="AL209">
        <v>0.68400000000000005</v>
      </c>
      <c r="AM209">
        <v>0.108</v>
      </c>
      <c r="AN209">
        <v>0.108</v>
      </c>
      <c r="AO209">
        <v>0</v>
      </c>
      <c r="AP209">
        <v>3.0871232879999999E-3</v>
      </c>
      <c r="AQ209">
        <v>6.3112328759999999E-3</v>
      </c>
      <c r="AR209">
        <v>7.8643137252000006E-2</v>
      </c>
      <c r="AS209" s="212">
        <v>9.4800000000000006E-3</v>
      </c>
      <c r="AT209">
        <v>3.3077227679999999E-3</v>
      </c>
      <c r="AU209">
        <v>8.0909702976000003E-2</v>
      </c>
      <c r="AV209">
        <v>0.12310099008</v>
      </c>
      <c r="AW209">
        <v>5.8312871279999996E-3</v>
      </c>
      <c r="AX209">
        <v>4.3877227727999998E-2</v>
      </c>
      <c r="AY209">
        <v>8.0542574280000005E-3</v>
      </c>
      <c r="AZ209">
        <v>0</v>
      </c>
      <c r="BA209">
        <v>2.0929315067999998</v>
      </c>
      <c r="BB209">
        <v>3.0168421056000001E-2</v>
      </c>
      <c r="BC209">
        <v>2.66920548E-2</v>
      </c>
      <c r="BD209">
        <v>7.1386301363999996E-2</v>
      </c>
      <c r="BE209">
        <v>3.6408767123999999</v>
      </c>
      <c r="BF209">
        <v>0.25364383559999998</v>
      </c>
      <c r="BG209">
        <v>1.5442191780000001</v>
      </c>
      <c r="BH209" s="217">
        <v>3.8756164440000001E-3</v>
      </c>
      <c r="BI209">
        <v>8.0941917803999994E-2</v>
      </c>
      <c r="BJ209">
        <v>5.7023013695999998E-2</v>
      </c>
      <c r="BK209">
        <v>0.20613861384000001</v>
      </c>
      <c r="BL209" s="209">
        <v>5.7005703095999996E-3</v>
      </c>
      <c r="BM209" s="227">
        <v>7.2302729279999996E-4</v>
      </c>
      <c r="BN209" s="209">
        <v>1.5152148731999999E-3</v>
      </c>
      <c r="BO209" s="227">
        <v>2.6387155200000001E-4</v>
      </c>
      <c r="BP209" s="209">
        <v>0</v>
      </c>
      <c r="BQ209" s="227">
        <v>1.0740000000000001E-15</v>
      </c>
      <c r="BR209" s="227">
        <v>9.3736452000000008E-6</v>
      </c>
      <c r="BS209" s="209">
        <v>2.0058065640000001E-4</v>
      </c>
      <c r="BT209" s="227">
        <v>1.9220658432E-2</v>
      </c>
    </row>
    <row r="210" spans="1:72" x14ac:dyDescent="0.35">
      <c r="A210">
        <v>130</v>
      </c>
      <c r="B210" t="s">
        <v>248</v>
      </c>
      <c r="C210" t="s">
        <v>248</v>
      </c>
      <c r="D210" t="s">
        <v>251</v>
      </c>
      <c r="E210" t="s">
        <v>1339</v>
      </c>
      <c r="F210">
        <v>74.924999999999997</v>
      </c>
      <c r="G210">
        <v>313.20499999999998</v>
      </c>
      <c r="H210" s="98">
        <v>0</v>
      </c>
      <c r="I210">
        <v>0</v>
      </c>
      <c r="J210">
        <v>18.425999999999998</v>
      </c>
      <c r="K210">
        <v>0</v>
      </c>
      <c r="L210">
        <v>7.3999999999999996E-2</v>
      </c>
      <c r="M210">
        <v>0</v>
      </c>
      <c r="N210" s="98">
        <v>0</v>
      </c>
      <c r="O210" s="98">
        <v>18.5</v>
      </c>
      <c r="P210">
        <v>0</v>
      </c>
      <c r="Q210" s="212">
        <v>18.5</v>
      </c>
      <c r="R210">
        <v>18.5</v>
      </c>
      <c r="S210">
        <v>18.5</v>
      </c>
      <c r="T210">
        <v>0</v>
      </c>
      <c r="U210" s="98">
        <v>0</v>
      </c>
      <c r="V210">
        <v>0</v>
      </c>
      <c r="W210">
        <v>0</v>
      </c>
      <c r="X210">
        <v>0</v>
      </c>
      <c r="Y210" s="98">
        <v>0</v>
      </c>
      <c r="Z210">
        <v>0</v>
      </c>
      <c r="AA210">
        <v>0</v>
      </c>
      <c r="AB210">
        <v>0</v>
      </c>
      <c r="AC210">
        <v>0</v>
      </c>
      <c r="AD210">
        <v>0</v>
      </c>
      <c r="AE210" s="98">
        <v>0</v>
      </c>
      <c r="AF210" s="212">
        <v>0</v>
      </c>
      <c r="AG210">
        <v>0</v>
      </c>
      <c r="AH210">
        <v>0</v>
      </c>
      <c r="AI210">
        <v>0</v>
      </c>
      <c r="AJ210">
        <v>0</v>
      </c>
      <c r="AK210">
        <v>0</v>
      </c>
      <c r="AL210">
        <v>0</v>
      </c>
      <c r="AM210">
        <v>0</v>
      </c>
      <c r="AN210">
        <v>0</v>
      </c>
      <c r="AO210">
        <v>0</v>
      </c>
      <c r="AP210">
        <v>0</v>
      </c>
      <c r="AQ210" s="98">
        <v>0</v>
      </c>
      <c r="AR210">
        <v>0</v>
      </c>
      <c r="AS210" s="98">
        <v>0</v>
      </c>
      <c r="AT210" s="98">
        <v>0</v>
      </c>
      <c r="AU210" s="212">
        <v>0</v>
      </c>
      <c r="AV210">
        <v>0</v>
      </c>
      <c r="AW210">
        <v>0</v>
      </c>
      <c r="AX210">
        <v>0</v>
      </c>
      <c r="AY210">
        <v>0</v>
      </c>
      <c r="AZ210">
        <v>0</v>
      </c>
      <c r="BA210">
        <v>0</v>
      </c>
      <c r="BB210">
        <v>0</v>
      </c>
      <c r="BC210" s="98">
        <v>0</v>
      </c>
      <c r="BD210">
        <v>0.185</v>
      </c>
      <c r="BE210">
        <v>0.37</v>
      </c>
      <c r="BF210">
        <v>0</v>
      </c>
      <c r="BG210">
        <v>0.185</v>
      </c>
      <c r="BH210" s="212">
        <v>0</v>
      </c>
      <c r="BI210">
        <v>0</v>
      </c>
      <c r="BJ210" s="98">
        <v>0</v>
      </c>
      <c r="BK210">
        <v>0</v>
      </c>
      <c r="BL210" s="227">
        <v>1.7862377586230001E-2</v>
      </c>
      <c r="BM210" s="227">
        <v>1.3385088383500001E-3</v>
      </c>
      <c r="BN210" s="227">
        <v>4.1506260262300001E-3</v>
      </c>
      <c r="BO210" s="227">
        <v>4.2573401760000002E-3</v>
      </c>
      <c r="BP210" s="209">
        <v>1.2303957799999999E-3</v>
      </c>
      <c r="BQ210" s="227">
        <v>1.006844E-14</v>
      </c>
      <c r="BR210" s="227">
        <v>3.1255629124699999E-3</v>
      </c>
      <c r="BS210" s="227">
        <v>6.3614107400000004E-4</v>
      </c>
      <c r="BT210" s="227">
        <v>2.3005990431290001E-2</v>
      </c>
    </row>
    <row r="211" spans="1:72" x14ac:dyDescent="0.35">
      <c r="A211">
        <v>130</v>
      </c>
      <c r="B211" t="s">
        <v>248</v>
      </c>
      <c r="C211" t="s">
        <v>248</v>
      </c>
      <c r="D211" t="s">
        <v>251</v>
      </c>
      <c r="E211" t="s">
        <v>1338</v>
      </c>
      <c r="F211">
        <v>74.924999999999997</v>
      </c>
      <c r="G211">
        <v>313.20499999999998</v>
      </c>
      <c r="H211" s="98">
        <v>0</v>
      </c>
      <c r="I211">
        <v>0</v>
      </c>
      <c r="J211">
        <v>18.425999999999998</v>
      </c>
      <c r="K211">
        <v>0</v>
      </c>
      <c r="L211">
        <v>7.3999999999999996E-2</v>
      </c>
      <c r="M211">
        <v>0</v>
      </c>
      <c r="N211">
        <v>0</v>
      </c>
      <c r="O211">
        <v>18.5</v>
      </c>
      <c r="P211">
        <v>0</v>
      </c>
      <c r="Q211" s="98">
        <v>18.5</v>
      </c>
      <c r="R211">
        <v>18.5</v>
      </c>
      <c r="S211">
        <v>18.5</v>
      </c>
      <c r="T211">
        <v>0</v>
      </c>
      <c r="U211" s="98">
        <v>0</v>
      </c>
      <c r="V211">
        <v>0</v>
      </c>
      <c r="W211">
        <v>0</v>
      </c>
      <c r="X211">
        <v>0</v>
      </c>
      <c r="Y211" s="98">
        <v>0</v>
      </c>
      <c r="Z211">
        <v>0</v>
      </c>
      <c r="AA211">
        <v>0</v>
      </c>
      <c r="AB211">
        <v>0</v>
      </c>
      <c r="AC211">
        <v>0</v>
      </c>
      <c r="AD211">
        <v>0</v>
      </c>
      <c r="AE211" s="98">
        <v>0</v>
      </c>
      <c r="AF211">
        <v>0</v>
      </c>
      <c r="AG211">
        <v>0</v>
      </c>
      <c r="AH211">
        <v>0</v>
      </c>
      <c r="AI211">
        <v>0</v>
      </c>
      <c r="AJ211">
        <v>0</v>
      </c>
      <c r="AK211">
        <v>0</v>
      </c>
      <c r="AL211">
        <v>0</v>
      </c>
      <c r="AM211">
        <v>0</v>
      </c>
      <c r="AN211">
        <v>0</v>
      </c>
      <c r="AO211">
        <v>0</v>
      </c>
      <c r="AP211">
        <v>0</v>
      </c>
      <c r="AQ211" s="98">
        <v>0</v>
      </c>
      <c r="AR211">
        <v>0</v>
      </c>
      <c r="AS211" s="98">
        <v>0</v>
      </c>
      <c r="AT211" s="98">
        <v>0</v>
      </c>
      <c r="AU211" s="98">
        <v>0</v>
      </c>
      <c r="AV211">
        <v>0</v>
      </c>
      <c r="AW211" s="98">
        <v>0</v>
      </c>
      <c r="AX211">
        <v>0</v>
      </c>
      <c r="AY211">
        <v>0</v>
      </c>
      <c r="AZ211">
        <v>0</v>
      </c>
      <c r="BA211">
        <v>0</v>
      </c>
      <c r="BB211">
        <v>0</v>
      </c>
      <c r="BC211" s="98">
        <v>0</v>
      </c>
      <c r="BD211">
        <v>0.185</v>
      </c>
      <c r="BE211">
        <v>0.37</v>
      </c>
      <c r="BF211">
        <v>0</v>
      </c>
      <c r="BG211">
        <v>0.185</v>
      </c>
      <c r="BH211">
        <v>0</v>
      </c>
      <c r="BI211" s="98">
        <v>0</v>
      </c>
      <c r="BJ211" s="98">
        <v>0</v>
      </c>
      <c r="BK211">
        <v>0</v>
      </c>
      <c r="BL211" s="227">
        <v>1.712350946433E-2</v>
      </c>
      <c r="BM211" s="227">
        <v>1.31359316785E-3</v>
      </c>
      <c r="BN211" s="227">
        <v>3.7065489293300002E-3</v>
      </c>
      <c r="BO211" s="227">
        <v>4.2573401760000002E-3</v>
      </c>
      <c r="BP211" s="227">
        <v>1.2303957799999999E-3</v>
      </c>
      <c r="BQ211" s="227">
        <v>9.7502400000000004E-15</v>
      </c>
      <c r="BR211" s="227">
        <v>2.81440551837E-3</v>
      </c>
      <c r="BS211" s="227">
        <v>6.3614107400000004E-4</v>
      </c>
      <c r="BT211" s="227">
        <v>2.2999749082590001E-2</v>
      </c>
    </row>
    <row r="212" spans="1:72" x14ac:dyDescent="0.35">
      <c r="A212">
        <v>130</v>
      </c>
      <c r="B212" t="s">
        <v>248</v>
      </c>
      <c r="C212" t="s">
        <v>248</v>
      </c>
      <c r="D212" t="s">
        <v>251</v>
      </c>
      <c r="E212" t="s">
        <v>1340</v>
      </c>
      <c r="F212">
        <v>74.924999999999997</v>
      </c>
      <c r="G212">
        <v>313.20499999999998</v>
      </c>
      <c r="H212" s="98">
        <v>0</v>
      </c>
      <c r="I212">
        <v>0</v>
      </c>
      <c r="J212">
        <v>18.425999999999998</v>
      </c>
      <c r="K212">
        <v>0</v>
      </c>
      <c r="L212">
        <v>7.3999999999999996E-2</v>
      </c>
      <c r="M212">
        <v>0</v>
      </c>
      <c r="N212" s="98">
        <v>0</v>
      </c>
      <c r="O212" s="98">
        <v>18.5</v>
      </c>
      <c r="P212" s="98">
        <v>0</v>
      </c>
      <c r="Q212">
        <v>18.5</v>
      </c>
      <c r="R212">
        <v>18.5</v>
      </c>
      <c r="S212">
        <v>18.5</v>
      </c>
      <c r="T212">
        <v>0</v>
      </c>
      <c r="U212" s="98">
        <v>0</v>
      </c>
      <c r="V212">
        <v>0</v>
      </c>
      <c r="W212">
        <v>0</v>
      </c>
      <c r="X212">
        <v>0</v>
      </c>
      <c r="Y212" s="98">
        <v>0</v>
      </c>
      <c r="Z212">
        <v>0</v>
      </c>
      <c r="AA212" s="98">
        <v>0</v>
      </c>
      <c r="AB212">
        <v>0</v>
      </c>
      <c r="AC212" s="98">
        <v>0</v>
      </c>
      <c r="AD212">
        <v>0</v>
      </c>
      <c r="AE212" s="98">
        <v>0</v>
      </c>
      <c r="AF212">
        <v>0</v>
      </c>
      <c r="AG212">
        <v>0</v>
      </c>
      <c r="AH212">
        <v>0</v>
      </c>
      <c r="AI212">
        <v>0</v>
      </c>
      <c r="AJ212">
        <v>0</v>
      </c>
      <c r="AK212">
        <v>0</v>
      </c>
      <c r="AL212">
        <v>0</v>
      </c>
      <c r="AM212">
        <v>0</v>
      </c>
      <c r="AN212">
        <v>0</v>
      </c>
      <c r="AO212">
        <v>0</v>
      </c>
      <c r="AP212">
        <v>0</v>
      </c>
      <c r="AQ212" s="98">
        <v>0</v>
      </c>
      <c r="AR212">
        <v>0</v>
      </c>
      <c r="AS212" s="98">
        <v>0</v>
      </c>
      <c r="AT212" s="98">
        <v>0</v>
      </c>
      <c r="AU212">
        <v>0</v>
      </c>
      <c r="AV212">
        <v>0</v>
      </c>
      <c r="AW212" s="98">
        <v>0</v>
      </c>
      <c r="AX212">
        <v>0</v>
      </c>
      <c r="AY212">
        <v>0</v>
      </c>
      <c r="AZ212">
        <v>0</v>
      </c>
      <c r="BA212">
        <v>0</v>
      </c>
      <c r="BB212" s="98">
        <v>0</v>
      </c>
      <c r="BC212" s="98">
        <v>0</v>
      </c>
      <c r="BD212">
        <v>0.185</v>
      </c>
      <c r="BE212">
        <v>0.37</v>
      </c>
      <c r="BF212">
        <v>0</v>
      </c>
      <c r="BG212">
        <v>0.185</v>
      </c>
      <c r="BH212">
        <v>0</v>
      </c>
      <c r="BI212">
        <v>0</v>
      </c>
      <c r="BJ212" s="98">
        <v>0</v>
      </c>
      <c r="BK212">
        <v>0</v>
      </c>
      <c r="BL212" s="227">
        <v>1.675407540338E-2</v>
      </c>
      <c r="BM212" s="227">
        <v>1.3011353326E-3</v>
      </c>
      <c r="BN212" s="227">
        <v>3.48451038088E-3</v>
      </c>
      <c r="BO212" s="227">
        <v>4.2573401760000002E-3</v>
      </c>
      <c r="BP212" s="227">
        <v>1.2303957799999999E-3</v>
      </c>
      <c r="BQ212" s="227">
        <v>9.5911399999999999E-15</v>
      </c>
      <c r="BR212" s="227">
        <v>2.6588268213199998E-3</v>
      </c>
      <c r="BS212" s="227">
        <v>6.3614107400000004E-4</v>
      </c>
      <c r="BT212" s="227">
        <v>2.2996628408239999E-2</v>
      </c>
    </row>
    <row r="213" spans="1:72" x14ac:dyDescent="0.35">
      <c r="A213">
        <v>19</v>
      </c>
      <c r="B213" t="s">
        <v>71</v>
      </c>
      <c r="C213" t="s">
        <v>71</v>
      </c>
      <c r="D213" t="s">
        <v>468</v>
      </c>
      <c r="E213" t="s">
        <v>1339</v>
      </c>
      <c r="F213">
        <v>4.7460000000000004</v>
      </c>
      <c r="G213">
        <v>20.678999999999998</v>
      </c>
      <c r="H213">
        <v>3.39E-2</v>
      </c>
      <c r="I213">
        <v>0.2712</v>
      </c>
      <c r="J213">
        <v>0.84750000000000003</v>
      </c>
      <c r="K213">
        <v>0</v>
      </c>
      <c r="L213">
        <v>32.611800000000002</v>
      </c>
      <c r="M213">
        <v>0</v>
      </c>
      <c r="N213">
        <v>0.1356</v>
      </c>
      <c r="O213">
        <v>0.74580000000000002</v>
      </c>
      <c r="P213" s="212">
        <v>0.71189999999999998</v>
      </c>
      <c r="Q213">
        <v>3.39E-2</v>
      </c>
      <c r="R213">
        <v>0</v>
      </c>
      <c r="S213">
        <v>0</v>
      </c>
      <c r="T213">
        <v>0</v>
      </c>
      <c r="U213">
        <v>0</v>
      </c>
      <c r="V213">
        <v>0</v>
      </c>
      <c r="W213">
        <v>0</v>
      </c>
      <c r="X213">
        <v>0</v>
      </c>
      <c r="Y213">
        <v>0</v>
      </c>
      <c r="Z213" s="212">
        <v>0</v>
      </c>
      <c r="AA213" s="212">
        <v>0</v>
      </c>
      <c r="AB213">
        <v>0</v>
      </c>
      <c r="AC213" s="212">
        <v>0</v>
      </c>
      <c r="AD213">
        <v>0</v>
      </c>
      <c r="AE213" s="212">
        <v>3.39E-2</v>
      </c>
      <c r="AF213" s="212">
        <v>0</v>
      </c>
      <c r="AG213">
        <v>0</v>
      </c>
      <c r="AH213">
        <v>0</v>
      </c>
      <c r="AI213">
        <v>0</v>
      </c>
      <c r="AJ213">
        <v>0</v>
      </c>
      <c r="AK213">
        <v>0</v>
      </c>
      <c r="AL213">
        <v>0</v>
      </c>
      <c r="AM213">
        <v>3.1187999999999998</v>
      </c>
      <c r="AN213">
        <v>0</v>
      </c>
      <c r="AO213">
        <v>36.612000000000002</v>
      </c>
      <c r="AP213">
        <v>0</v>
      </c>
      <c r="AQ213" s="212">
        <v>0.2712</v>
      </c>
      <c r="AR213">
        <v>15.0177</v>
      </c>
      <c r="AS213" s="212">
        <v>1.017E-2</v>
      </c>
      <c r="AT213" s="98">
        <v>0</v>
      </c>
      <c r="AU213" s="212">
        <v>7.4579999999999994E-2</v>
      </c>
      <c r="AV213">
        <v>0.1356</v>
      </c>
      <c r="AW213" s="98">
        <v>1.695E-2</v>
      </c>
      <c r="AX213">
        <v>19.323</v>
      </c>
      <c r="AY213">
        <v>0</v>
      </c>
      <c r="AZ213">
        <v>1.6950000000000001</v>
      </c>
      <c r="BA213">
        <v>7.7969999999999997</v>
      </c>
      <c r="BB213" s="212">
        <v>0.33900000000000002</v>
      </c>
      <c r="BC213">
        <v>0.1017</v>
      </c>
      <c r="BD213">
        <v>8.4749999999999996</v>
      </c>
      <c r="BE213">
        <v>61.02</v>
      </c>
      <c r="BF213">
        <v>3.7290000000000001</v>
      </c>
      <c r="BG213">
        <v>1.0169999999999999</v>
      </c>
      <c r="BH213">
        <v>0</v>
      </c>
      <c r="BI213">
        <v>0</v>
      </c>
      <c r="BJ213" s="212">
        <v>6.7799999999999999E-2</v>
      </c>
      <c r="BK213">
        <v>1.6950000000000001</v>
      </c>
      <c r="BL213" s="209">
        <v>1.8511094324711999E-2</v>
      </c>
      <c r="BM213" s="227">
        <v>1.9549877119559998E-3</v>
      </c>
      <c r="BN213" s="209">
        <v>1.8581566862400001E-3</v>
      </c>
      <c r="BO213" s="209">
        <v>1.5066316668E-3</v>
      </c>
      <c r="BP213" s="209">
        <v>0</v>
      </c>
      <c r="BQ213" s="227">
        <v>6.9383807999999996E-15</v>
      </c>
      <c r="BR213" s="209">
        <v>7.1498093397119999E-3</v>
      </c>
      <c r="BS213" s="209">
        <v>3.3458467416000001E-3</v>
      </c>
      <c r="BT213" s="229">
        <v>2.2891965379007999E-2</v>
      </c>
    </row>
    <row r="214" spans="1:72" x14ac:dyDescent="0.35">
      <c r="A214">
        <v>115</v>
      </c>
      <c r="B214" t="s">
        <v>218</v>
      </c>
      <c r="C214" t="s">
        <v>218</v>
      </c>
      <c r="D214" t="s">
        <v>846</v>
      </c>
      <c r="E214" t="s">
        <v>1339</v>
      </c>
      <c r="F214">
        <v>5.97</v>
      </c>
      <c r="G214">
        <v>24.98</v>
      </c>
      <c r="H214">
        <v>0.48699999999999999</v>
      </c>
      <c r="I214">
        <v>0.18</v>
      </c>
      <c r="J214">
        <v>0.191</v>
      </c>
      <c r="K214">
        <v>8.3000000000000004E-2</v>
      </c>
      <c r="L214">
        <v>2.7E-2</v>
      </c>
      <c r="M214">
        <v>0</v>
      </c>
      <c r="N214">
        <v>3.2000000000000001E-2</v>
      </c>
      <c r="O214">
        <v>5.8999999999999997E-2</v>
      </c>
      <c r="P214">
        <v>0</v>
      </c>
      <c r="Q214">
        <v>5.8999999999999997E-2</v>
      </c>
      <c r="R214">
        <v>0</v>
      </c>
      <c r="S214">
        <v>0</v>
      </c>
      <c r="T214">
        <v>0</v>
      </c>
      <c r="U214">
        <v>8.6999999999999994E-2</v>
      </c>
      <c r="V214">
        <v>0</v>
      </c>
      <c r="W214">
        <v>0</v>
      </c>
      <c r="X214">
        <v>0</v>
      </c>
      <c r="Y214">
        <v>4.2999999999999997E-2</v>
      </c>
      <c r="Z214">
        <v>3.9E-2</v>
      </c>
      <c r="AA214">
        <v>3.0000000000000001E-3</v>
      </c>
      <c r="AB214">
        <v>0.31</v>
      </c>
      <c r="AC214">
        <v>2E-3</v>
      </c>
      <c r="AD214">
        <v>0.30599999999999999</v>
      </c>
      <c r="AE214">
        <v>9.1999999999999998E-2</v>
      </c>
      <c r="AF214">
        <v>8.8999999999999996E-2</v>
      </c>
      <c r="AG214">
        <v>3.0000000000000001E-3</v>
      </c>
      <c r="AH214">
        <v>0</v>
      </c>
      <c r="AI214">
        <v>0</v>
      </c>
      <c r="AJ214">
        <v>0</v>
      </c>
      <c r="AK214">
        <v>0</v>
      </c>
      <c r="AL214">
        <v>3.0000000000000001E-3</v>
      </c>
      <c r="AM214">
        <v>6.0000000000000001E-3</v>
      </c>
      <c r="AN214">
        <v>0</v>
      </c>
      <c r="AO214">
        <v>7.0000000000000007E-2</v>
      </c>
      <c r="AP214">
        <v>0</v>
      </c>
      <c r="AQ214">
        <v>8.0000000000000002E-3</v>
      </c>
      <c r="AR214">
        <v>0.24</v>
      </c>
      <c r="AS214">
        <v>4.4000000000000003E-3</v>
      </c>
      <c r="AT214">
        <v>1.4E-3</v>
      </c>
      <c r="AU214">
        <v>9.2999999999999992E-3</v>
      </c>
      <c r="AV214">
        <v>3.9E-2</v>
      </c>
      <c r="AW214">
        <v>5.4999999999999997E-3</v>
      </c>
      <c r="AX214">
        <v>0.46700000000000003</v>
      </c>
      <c r="AY214">
        <v>0</v>
      </c>
      <c r="AZ214">
        <v>1E-3</v>
      </c>
      <c r="BA214">
        <v>4.87</v>
      </c>
      <c r="BB214">
        <v>0</v>
      </c>
      <c r="BC214">
        <v>0.05</v>
      </c>
      <c r="BD214">
        <v>0.42</v>
      </c>
      <c r="BE214">
        <v>5.8</v>
      </c>
      <c r="BF214">
        <v>2.57</v>
      </c>
      <c r="BG214">
        <v>0.16</v>
      </c>
      <c r="BH214" s="98">
        <v>0</v>
      </c>
      <c r="BI214">
        <v>0.14599999999999999</v>
      </c>
      <c r="BJ214">
        <v>4.7E-2</v>
      </c>
      <c r="BK214">
        <v>0</v>
      </c>
      <c r="BL214" s="209">
        <v>2.6900702989999998E-3</v>
      </c>
      <c r="BM214" s="227">
        <v>6.3066786300000003E-4</v>
      </c>
      <c r="BN214" s="209">
        <v>8.7706059500000004E-4</v>
      </c>
      <c r="BO214" s="227">
        <v>3.3727455999999998E-5</v>
      </c>
      <c r="BP214" s="227">
        <v>0</v>
      </c>
      <c r="BQ214" s="227">
        <v>9.4500000000000001E-15</v>
      </c>
      <c r="BR214" s="227">
        <v>2.6842128500000002E-4</v>
      </c>
      <c r="BS214" s="227">
        <v>1.27618577E-4</v>
      </c>
      <c r="BT214" s="227">
        <v>2.2863746800000001E-2</v>
      </c>
    </row>
    <row r="215" spans="1:72" x14ac:dyDescent="0.35">
      <c r="A215">
        <v>160</v>
      </c>
      <c r="B215" t="s">
        <v>1524</v>
      </c>
      <c r="C215" t="s">
        <v>1524</v>
      </c>
      <c r="D215" t="s">
        <v>1019</v>
      </c>
      <c r="E215" t="s">
        <v>1339</v>
      </c>
      <c r="F215">
        <v>9.9</v>
      </c>
      <c r="G215">
        <v>41.5</v>
      </c>
      <c r="H215" s="217">
        <v>0.18</v>
      </c>
      <c r="I215">
        <v>1.57</v>
      </c>
      <c r="J215">
        <v>0.22</v>
      </c>
      <c r="K215">
        <v>0.55000000000000004</v>
      </c>
      <c r="L215">
        <v>7.32</v>
      </c>
      <c r="M215">
        <v>0</v>
      </c>
      <c r="N215" s="217">
        <v>0.16</v>
      </c>
      <c r="O215">
        <v>0.02</v>
      </c>
      <c r="P215">
        <v>0.02</v>
      </c>
      <c r="Q215">
        <v>0</v>
      </c>
      <c r="R215">
        <v>0</v>
      </c>
      <c r="S215">
        <v>0</v>
      </c>
      <c r="T215">
        <v>0</v>
      </c>
      <c r="U215">
        <v>0.03</v>
      </c>
      <c r="V215" s="98">
        <v>0</v>
      </c>
      <c r="W215" s="98">
        <v>0</v>
      </c>
      <c r="X215" s="98">
        <v>0</v>
      </c>
      <c r="Y215">
        <v>0.02</v>
      </c>
      <c r="Z215">
        <v>0</v>
      </c>
      <c r="AA215" s="98">
        <v>0</v>
      </c>
      <c r="AB215">
        <v>0.03</v>
      </c>
      <c r="AC215" s="98">
        <v>0</v>
      </c>
      <c r="AD215" s="98">
        <v>0.03</v>
      </c>
      <c r="AE215" s="217">
        <v>0.08</v>
      </c>
      <c r="AF215" s="217">
        <v>7.0000000000000007E-2</v>
      </c>
      <c r="AG215" s="98">
        <v>0.01</v>
      </c>
      <c r="AH215" s="98">
        <v>0</v>
      </c>
      <c r="AI215" s="98">
        <v>0</v>
      </c>
      <c r="AJ215" s="98">
        <v>0</v>
      </c>
      <c r="AK215" s="98">
        <v>0</v>
      </c>
      <c r="AL215">
        <v>0</v>
      </c>
      <c r="AM215">
        <v>0</v>
      </c>
      <c r="AN215">
        <v>0</v>
      </c>
      <c r="AO215">
        <v>0</v>
      </c>
      <c r="AP215">
        <v>0</v>
      </c>
      <c r="AQ215">
        <v>0.02</v>
      </c>
      <c r="AR215">
        <v>0</v>
      </c>
      <c r="AS215" s="98">
        <v>2E-3</v>
      </c>
      <c r="AT215" s="98">
        <v>3.5000000000000003E-2</v>
      </c>
      <c r="AU215" s="217">
        <v>7.5999999999999998E-2</v>
      </c>
      <c r="AV215">
        <v>0.34</v>
      </c>
      <c r="AW215" s="217">
        <v>0.01</v>
      </c>
      <c r="AX215">
        <v>12.4</v>
      </c>
      <c r="AY215">
        <v>0</v>
      </c>
      <c r="AZ215">
        <v>0.01</v>
      </c>
      <c r="BA215">
        <v>25</v>
      </c>
      <c r="BB215">
        <v>0</v>
      </c>
      <c r="BC215">
        <v>0.04</v>
      </c>
      <c r="BD215">
        <v>19</v>
      </c>
      <c r="BE215">
        <v>17</v>
      </c>
      <c r="BF215">
        <v>4.2</v>
      </c>
      <c r="BG215">
        <v>25</v>
      </c>
      <c r="BH215" s="98">
        <v>0.06</v>
      </c>
      <c r="BI215">
        <v>0</v>
      </c>
      <c r="BJ215" s="217">
        <v>0.72</v>
      </c>
      <c r="BK215">
        <v>0</v>
      </c>
      <c r="BL215" s="209">
        <v>2.7749911830000001E-2</v>
      </c>
      <c r="BM215" s="227">
        <v>3.9283066900000002E-3</v>
      </c>
      <c r="BN215" s="209">
        <v>1.6032358720000001E-2</v>
      </c>
      <c r="BO215" s="209">
        <v>8.1770900000000001E-4</v>
      </c>
      <c r="BP215" s="209">
        <v>0</v>
      </c>
      <c r="BQ215" s="227">
        <v>1.25E-14</v>
      </c>
      <c r="BR215" s="227">
        <v>1.92785751E-3</v>
      </c>
      <c r="BS215" s="227">
        <v>9.5923761999999995E-4</v>
      </c>
      <c r="BT215" s="227">
        <v>4.989549284E-2</v>
      </c>
    </row>
    <row r="216" spans="1:72" x14ac:dyDescent="0.35">
      <c r="A216">
        <v>157</v>
      </c>
      <c r="B216" t="s">
        <v>1524</v>
      </c>
      <c r="C216" t="s">
        <v>1524</v>
      </c>
      <c r="D216" t="s">
        <v>1005</v>
      </c>
      <c r="E216" t="s">
        <v>1338</v>
      </c>
      <c r="F216">
        <v>57.6</v>
      </c>
      <c r="G216">
        <v>238.8</v>
      </c>
      <c r="H216" s="98">
        <v>1.8</v>
      </c>
      <c r="I216">
        <v>1.2</v>
      </c>
      <c r="J216">
        <v>8.52</v>
      </c>
      <c r="K216">
        <v>0.96</v>
      </c>
      <c r="L216">
        <v>107.04</v>
      </c>
      <c r="M216">
        <v>0</v>
      </c>
      <c r="N216">
        <v>0.6</v>
      </c>
      <c r="O216">
        <v>4.08</v>
      </c>
      <c r="P216">
        <v>0</v>
      </c>
      <c r="Q216">
        <v>4.08</v>
      </c>
      <c r="R216">
        <v>0</v>
      </c>
      <c r="S216">
        <v>0</v>
      </c>
      <c r="T216">
        <v>0</v>
      </c>
      <c r="U216">
        <v>0.24</v>
      </c>
      <c r="V216">
        <v>0</v>
      </c>
      <c r="W216">
        <v>0</v>
      </c>
      <c r="X216">
        <v>0</v>
      </c>
      <c r="Y216">
        <v>0.12</v>
      </c>
      <c r="Z216">
        <v>0</v>
      </c>
      <c r="AA216">
        <v>0</v>
      </c>
      <c r="AB216">
        <v>0.96</v>
      </c>
      <c r="AC216">
        <v>0</v>
      </c>
      <c r="AD216">
        <v>0.96</v>
      </c>
      <c r="AE216">
        <v>0.6</v>
      </c>
      <c r="AF216">
        <v>0.48</v>
      </c>
      <c r="AG216">
        <v>0.12</v>
      </c>
      <c r="AH216">
        <v>0</v>
      </c>
      <c r="AI216">
        <v>0</v>
      </c>
      <c r="AJ216" s="98">
        <v>0</v>
      </c>
      <c r="AK216">
        <v>0</v>
      </c>
      <c r="AL216">
        <v>0</v>
      </c>
      <c r="AM216">
        <v>0</v>
      </c>
      <c r="AN216">
        <v>0</v>
      </c>
      <c r="AO216">
        <v>0</v>
      </c>
      <c r="AP216">
        <v>1.5840000000000001</v>
      </c>
      <c r="AQ216">
        <v>0.72</v>
      </c>
      <c r="AR216">
        <v>0</v>
      </c>
      <c r="AS216">
        <v>3.5999999999999997E-2</v>
      </c>
      <c r="AT216">
        <v>0.34799999999999998</v>
      </c>
      <c r="AU216">
        <v>9.6000000000000002E-2</v>
      </c>
      <c r="AV216">
        <v>0.24</v>
      </c>
      <c r="AW216">
        <v>0</v>
      </c>
      <c r="AX216">
        <v>0</v>
      </c>
      <c r="AY216">
        <v>0.45600000000000002</v>
      </c>
      <c r="AZ216">
        <v>0</v>
      </c>
      <c r="BA216">
        <v>78</v>
      </c>
      <c r="BB216">
        <v>24</v>
      </c>
      <c r="BC216">
        <v>0</v>
      </c>
      <c r="BD216">
        <v>150</v>
      </c>
      <c r="BE216">
        <v>122.4</v>
      </c>
      <c r="BF216">
        <v>0</v>
      </c>
      <c r="BG216">
        <v>52.8</v>
      </c>
      <c r="BH216">
        <v>0.12</v>
      </c>
      <c r="BI216">
        <v>0</v>
      </c>
      <c r="BJ216" s="98">
        <v>0.12</v>
      </c>
      <c r="BK216">
        <v>0</v>
      </c>
      <c r="BL216" s="209">
        <v>3.9056923680000001E-2</v>
      </c>
      <c r="BM216" s="227">
        <v>1.24715868E-3</v>
      </c>
      <c r="BN216" s="209">
        <v>1.1359017599999999E-3</v>
      </c>
      <c r="BO216" s="227">
        <v>4.1122320000000002E-4</v>
      </c>
      <c r="BP216" s="227">
        <v>2.306787456E-2</v>
      </c>
      <c r="BQ216" s="227">
        <v>7.1159999999999997E-16</v>
      </c>
      <c r="BR216" s="209">
        <v>1.1532396000000001E-4</v>
      </c>
      <c r="BS216" s="227">
        <v>1.077698736E-2</v>
      </c>
      <c r="BT216" s="209">
        <v>3.4748567280000003E-2</v>
      </c>
    </row>
    <row r="217" spans="1:72" x14ac:dyDescent="0.35">
      <c r="A217">
        <v>84</v>
      </c>
      <c r="B217" t="s">
        <v>171</v>
      </c>
      <c r="C217" t="s">
        <v>171</v>
      </c>
      <c r="D217" t="s">
        <v>718</v>
      </c>
      <c r="E217" t="s">
        <v>1339</v>
      </c>
      <c r="F217">
        <v>6.9459999999999997</v>
      </c>
      <c r="G217">
        <v>29.071999999999999</v>
      </c>
      <c r="H217">
        <v>0.3634</v>
      </c>
      <c r="I217">
        <v>0.91539999999999999</v>
      </c>
      <c r="J217">
        <v>0</v>
      </c>
      <c r="K217">
        <v>0</v>
      </c>
      <c r="L217">
        <v>3.2383999999999999</v>
      </c>
      <c r="M217">
        <v>0</v>
      </c>
      <c r="N217">
        <v>7.3599999999999999E-2</v>
      </c>
      <c r="O217">
        <v>0</v>
      </c>
      <c r="P217">
        <v>0</v>
      </c>
      <c r="Q217">
        <v>0</v>
      </c>
      <c r="R217">
        <v>0</v>
      </c>
      <c r="S217">
        <v>0</v>
      </c>
      <c r="T217">
        <v>0</v>
      </c>
      <c r="U217" s="212">
        <v>6.4399999999999999E-2</v>
      </c>
      <c r="V217">
        <v>0</v>
      </c>
      <c r="W217">
        <v>0</v>
      </c>
      <c r="X217">
        <v>1.38E-2</v>
      </c>
      <c r="Y217" s="212">
        <v>4.1399999999999999E-2</v>
      </c>
      <c r="Z217">
        <v>9.1999999999999998E-3</v>
      </c>
      <c r="AA217">
        <v>0</v>
      </c>
      <c r="AB217" s="212">
        <v>0.1426</v>
      </c>
      <c r="AC217">
        <v>2.3E-2</v>
      </c>
      <c r="AD217" s="212">
        <v>7.8200000000000006E-2</v>
      </c>
      <c r="AE217" s="212">
        <v>0.115</v>
      </c>
      <c r="AF217" s="212">
        <v>1.84E-2</v>
      </c>
      <c r="AG217" s="212">
        <v>9.1999999999999998E-3</v>
      </c>
      <c r="AH217">
        <v>4.5999999999999999E-3</v>
      </c>
      <c r="AI217">
        <v>2.3E-2</v>
      </c>
      <c r="AJ217">
        <v>4.5999999999999999E-3</v>
      </c>
      <c r="AK217">
        <v>3.6799999999999999E-2</v>
      </c>
      <c r="AL217">
        <v>2.6587999999999998</v>
      </c>
      <c r="AM217">
        <v>0.82799999999999996</v>
      </c>
      <c r="AN217">
        <v>0.82799999999999996</v>
      </c>
      <c r="AO217">
        <v>0</v>
      </c>
      <c r="AP217">
        <v>0.26910000000000001</v>
      </c>
      <c r="AQ217">
        <v>7.3599999999999999E-2</v>
      </c>
      <c r="AR217">
        <v>0.161</v>
      </c>
      <c r="AS217">
        <v>4.5999999999999999E-3</v>
      </c>
      <c r="AT217">
        <v>4.1399999999999996E-3</v>
      </c>
      <c r="AU217">
        <v>0.2737</v>
      </c>
      <c r="AV217">
        <v>0.44159999999999999</v>
      </c>
      <c r="AW217">
        <v>2.162E-2</v>
      </c>
      <c r="AX217">
        <v>1.196</v>
      </c>
      <c r="AY217">
        <v>8.3720000000000003E-2</v>
      </c>
      <c r="AZ217">
        <v>0</v>
      </c>
      <c r="BA217">
        <v>11.5</v>
      </c>
      <c r="BB217">
        <v>0.92</v>
      </c>
      <c r="BC217" s="212">
        <v>9.1999999999999998E-3</v>
      </c>
      <c r="BD217">
        <v>0.64400000000000002</v>
      </c>
      <c r="BE217">
        <v>17.434000000000001</v>
      </c>
      <c r="BF217">
        <v>1.242</v>
      </c>
      <c r="BG217">
        <v>2.1160000000000001</v>
      </c>
      <c r="BH217">
        <v>4.5999999999999999E-3</v>
      </c>
      <c r="BI217">
        <v>1.0027999999999999</v>
      </c>
      <c r="BJ217" s="212">
        <v>2.76E-2</v>
      </c>
      <c r="BK217">
        <v>1.012</v>
      </c>
      <c r="BL217" s="209">
        <v>3.30743248152E-2</v>
      </c>
      <c r="BM217" s="227">
        <v>1.76249325312E-2</v>
      </c>
      <c r="BN217" s="209">
        <v>2.9936571886E-3</v>
      </c>
      <c r="BO217" s="227">
        <v>3.9689570040000002E-4</v>
      </c>
      <c r="BP217" s="209">
        <v>0</v>
      </c>
      <c r="BQ217" s="227">
        <v>5.3820000000000003E-15</v>
      </c>
      <c r="BR217" s="209">
        <v>1.2348818036000001E-3</v>
      </c>
      <c r="BS217" s="227">
        <v>4.8773037780000002E-4</v>
      </c>
      <c r="BT217" s="209">
        <v>2.2429177936200001E-2</v>
      </c>
    </row>
    <row r="218" spans="1:72" x14ac:dyDescent="0.35">
      <c r="A218">
        <v>64</v>
      </c>
      <c r="B218" t="s">
        <v>610</v>
      </c>
      <c r="C218" t="s">
        <v>610</v>
      </c>
      <c r="D218" t="s">
        <v>626</v>
      </c>
      <c r="E218" t="s">
        <v>1341</v>
      </c>
      <c r="F218">
        <v>1.6575</v>
      </c>
      <c r="G218">
        <v>6.97</v>
      </c>
      <c r="H218" s="98">
        <v>2.1250000000000002E-2</v>
      </c>
      <c r="I218">
        <v>0.14874999999999999</v>
      </c>
      <c r="J218">
        <v>0.21249999999999999</v>
      </c>
      <c r="K218">
        <v>0</v>
      </c>
      <c r="L218">
        <v>3.8334999999999999</v>
      </c>
      <c r="M218">
        <v>0</v>
      </c>
      <c r="N218" s="98">
        <v>3.4000000000000002E-2</v>
      </c>
      <c r="O218">
        <v>0.17</v>
      </c>
      <c r="P218">
        <v>0</v>
      </c>
      <c r="Q218">
        <v>0.16575000000000001</v>
      </c>
      <c r="R218">
        <v>0</v>
      </c>
      <c r="S218">
        <v>0</v>
      </c>
      <c r="T218">
        <v>0</v>
      </c>
      <c r="U218">
        <v>1.2749999999999999E-2</v>
      </c>
      <c r="V218">
        <v>0</v>
      </c>
      <c r="W218">
        <v>0</v>
      </c>
      <c r="X218">
        <v>0</v>
      </c>
      <c r="Y218">
        <v>4.2500000000000003E-3</v>
      </c>
      <c r="Z218">
        <v>4.2500000000000003E-3</v>
      </c>
      <c r="AA218">
        <v>0</v>
      </c>
      <c r="AB218">
        <v>4.2500000000000003E-3</v>
      </c>
      <c r="AC218">
        <v>0</v>
      </c>
      <c r="AD218">
        <v>4.2500000000000003E-3</v>
      </c>
      <c r="AE218">
        <v>0</v>
      </c>
      <c r="AF218">
        <v>0</v>
      </c>
      <c r="AG218">
        <v>0</v>
      </c>
      <c r="AH218">
        <v>0</v>
      </c>
      <c r="AI218">
        <v>0</v>
      </c>
      <c r="AJ218">
        <v>0</v>
      </c>
      <c r="AK218">
        <v>0</v>
      </c>
      <c r="AL218">
        <v>0.14025000000000001</v>
      </c>
      <c r="AM218">
        <v>0.20399999999999999</v>
      </c>
      <c r="AN218">
        <v>0.19550000000000001</v>
      </c>
      <c r="AO218">
        <v>8.5000000000000006E-2</v>
      </c>
      <c r="AP218">
        <v>4.2500000000000003E-2</v>
      </c>
      <c r="AQ218">
        <v>0</v>
      </c>
      <c r="AR218">
        <v>0</v>
      </c>
      <c r="AS218">
        <v>1.6999999999999999E-3</v>
      </c>
      <c r="AT218">
        <v>6.3749999999999996E-3</v>
      </c>
      <c r="AU218">
        <v>2.9750000000000002E-3</v>
      </c>
      <c r="AV218">
        <v>3.2300000000000002E-2</v>
      </c>
      <c r="AW218">
        <v>1.6999999999999999E-3</v>
      </c>
      <c r="AX218">
        <v>0.48875000000000002</v>
      </c>
      <c r="AY218">
        <v>1.1475000000000001E-2</v>
      </c>
      <c r="AZ218">
        <v>0</v>
      </c>
      <c r="BA218">
        <v>3.9950000000000001</v>
      </c>
      <c r="BB218">
        <v>0.44624999999999998</v>
      </c>
      <c r="BC218">
        <v>0</v>
      </c>
      <c r="BD218">
        <v>5.0575000000000001</v>
      </c>
      <c r="BE218">
        <v>7.0549999999999997</v>
      </c>
      <c r="BF218">
        <v>0.51</v>
      </c>
      <c r="BG218">
        <v>1.7849999999999999</v>
      </c>
      <c r="BH218">
        <v>4.2500000000000003E-3</v>
      </c>
      <c r="BI218">
        <v>7.6499999999999999E-2</v>
      </c>
      <c r="BJ218">
        <v>1.7000000000000001E-2</v>
      </c>
      <c r="BK218">
        <v>0</v>
      </c>
      <c r="BL218" s="209">
        <v>5.15232293575E-3</v>
      </c>
      <c r="BM218" s="227">
        <v>2.3880316584999999E-4</v>
      </c>
      <c r="BN218" s="209">
        <v>9.2000471904999997E-4</v>
      </c>
      <c r="BO218" s="227">
        <v>1.250327084E-4</v>
      </c>
      <c r="BP218" s="227">
        <v>1.2925663975E-4</v>
      </c>
      <c r="BQ218" s="227">
        <v>7.6074999999999999E-16</v>
      </c>
      <c r="BR218" s="227">
        <v>2.3142825645000001E-4</v>
      </c>
      <c r="BS218" s="227">
        <v>3.81684969E-4</v>
      </c>
      <c r="BT218" s="227">
        <v>6.5904166254E-3</v>
      </c>
    </row>
    <row r="219" spans="1:72" x14ac:dyDescent="0.35">
      <c r="A219">
        <v>118</v>
      </c>
      <c r="B219" t="s">
        <v>218</v>
      </c>
      <c r="C219" t="s">
        <v>218</v>
      </c>
      <c r="D219" t="s">
        <v>854</v>
      </c>
      <c r="E219" t="s">
        <v>1340</v>
      </c>
      <c r="F219">
        <v>13.16</v>
      </c>
      <c r="G219">
        <v>55.06</v>
      </c>
      <c r="H219">
        <v>1.292</v>
      </c>
      <c r="I219">
        <v>0.26400000000000001</v>
      </c>
      <c r="J219" s="98">
        <v>0.01</v>
      </c>
      <c r="K219">
        <v>0.32200000000000001</v>
      </c>
      <c r="L219">
        <v>6.4000000000000001E-2</v>
      </c>
      <c r="M219">
        <v>0</v>
      </c>
      <c r="N219">
        <v>4.8000000000000001E-2</v>
      </c>
      <c r="O219">
        <v>7.1999999999999995E-2</v>
      </c>
      <c r="P219">
        <v>2.1999999999999999E-2</v>
      </c>
      <c r="Q219">
        <v>0.05</v>
      </c>
      <c r="R219">
        <v>0</v>
      </c>
      <c r="S219">
        <v>0</v>
      </c>
      <c r="T219">
        <v>0</v>
      </c>
      <c r="U219">
        <v>9.6000000000000002E-2</v>
      </c>
      <c r="V219" s="212">
        <v>0</v>
      </c>
      <c r="W219" s="212">
        <v>0</v>
      </c>
      <c r="X219" s="98">
        <v>0</v>
      </c>
      <c r="Y219">
        <v>6.6000000000000003E-2</v>
      </c>
      <c r="Z219" s="98">
        <v>2.8000000000000001E-2</v>
      </c>
      <c r="AA219">
        <v>2E-3</v>
      </c>
      <c r="AB219">
        <v>1.022</v>
      </c>
      <c r="AC219" s="98">
        <v>2E-3</v>
      </c>
      <c r="AD219">
        <v>1.018</v>
      </c>
      <c r="AE219">
        <v>0.114</v>
      </c>
      <c r="AF219">
        <v>0.114</v>
      </c>
      <c r="AG219">
        <v>0</v>
      </c>
      <c r="AH219" s="98">
        <v>0</v>
      </c>
      <c r="AI219" s="98">
        <v>0</v>
      </c>
      <c r="AJ219" s="98">
        <v>0</v>
      </c>
      <c r="AK219">
        <v>0</v>
      </c>
      <c r="AL219">
        <v>0</v>
      </c>
      <c r="AM219">
        <v>1.6E-2</v>
      </c>
      <c r="AN219">
        <v>0</v>
      </c>
      <c r="AO219">
        <v>0.18</v>
      </c>
      <c r="AP219">
        <v>0</v>
      </c>
      <c r="AQ219">
        <v>0.51600000000000001</v>
      </c>
      <c r="AR219">
        <v>0.13200000000000001</v>
      </c>
      <c r="AS219">
        <v>3.8E-3</v>
      </c>
      <c r="AT219">
        <v>1.4E-3</v>
      </c>
      <c r="AU219">
        <v>2.52E-2</v>
      </c>
      <c r="AV219">
        <v>7.0000000000000007E-2</v>
      </c>
      <c r="AW219">
        <v>5.0000000000000001E-3</v>
      </c>
      <c r="AX219">
        <v>1.552</v>
      </c>
      <c r="AY219">
        <v>0</v>
      </c>
      <c r="AZ219">
        <v>0</v>
      </c>
      <c r="BA219">
        <v>7.08</v>
      </c>
      <c r="BB219">
        <v>0</v>
      </c>
      <c r="BC219" s="98">
        <v>0.06</v>
      </c>
      <c r="BD219">
        <v>3.32</v>
      </c>
      <c r="BE219">
        <v>16.399999999999999</v>
      </c>
      <c r="BF219">
        <v>2.96</v>
      </c>
      <c r="BG219">
        <v>0</v>
      </c>
      <c r="BH219" s="98">
        <v>0</v>
      </c>
      <c r="BI219">
        <v>0</v>
      </c>
      <c r="BJ219" s="98">
        <v>4.2000000000000003E-2</v>
      </c>
      <c r="BK219">
        <v>1.08</v>
      </c>
      <c r="BL219" s="209">
        <v>5.6387572120000003E-3</v>
      </c>
      <c r="BM219" s="227">
        <v>1.217990534E-3</v>
      </c>
      <c r="BN219" s="227">
        <v>2.9682040999999999E-3</v>
      </c>
      <c r="BO219" s="227">
        <v>6.7454911999999996E-5</v>
      </c>
      <c r="BP219" s="227">
        <v>0</v>
      </c>
      <c r="BQ219" s="227">
        <v>6.4800000000000004E-15</v>
      </c>
      <c r="BR219" s="227">
        <v>5.7782135800000004E-4</v>
      </c>
      <c r="BS219" s="227">
        <v>2.5523715399999999E-4</v>
      </c>
      <c r="BT219" s="227">
        <v>2.1303690760000001E-2</v>
      </c>
    </row>
    <row r="220" spans="1:72" x14ac:dyDescent="0.35">
      <c r="A220">
        <v>161</v>
      </c>
      <c r="B220" t="s">
        <v>1524</v>
      </c>
      <c r="C220" t="s">
        <v>1524</v>
      </c>
      <c r="D220" t="s">
        <v>1024</v>
      </c>
      <c r="E220" t="s">
        <v>1340</v>
      </c>
      <c r="F220">
        <v>20.7</v>
      </c>
      <c r="G220">
        <v>86.5</v>
      </c>
      <c r="H220" s="98">
        <v>1.08</v>
      </c>
      <c r="I220">
        <v>1.86</v>
      </c>
      <c r="J220">
        <v>0.82</v>
      </c>
      <c r="K220">
        <v>0.13</v>
      </c>
      <c r="L220">
        <v>5.96</v>
      </c>
      <c r="M220">
        <v>0</v>
      </c>
      <c r="N220" s="98">
        <v>0.16</v>
      </c>
      <c r="O220">
        <v>0.11</v>
      </c>
      <c r="P220">
        <v>0.02</v>
      </c>
      <c r="Q220">
        <v>0.09</v>
      </c>
      <c r="R220">
        <v>0</v>
      </c>
      <c r="S220">
        <v>0</v>
      </c>
      <c r="T220">
        <v>0</v>
      </c>
      <c r="U220">
        <v>0.24</v>
      </c>
      <c r="V220">
        <v>0</v>
      </c>
      <c r="W220">
        <v>0</v>
      </c>
      <c r="X220">
        <v>0</v>
      </c>
      <c r="Y220">
        <v>0.17</v>
      </c>
      <c r="Z220" s="217">
        <v>7.0000000000000007E-2</v>
      </c>
      <c r="AA220" s="98">
        <v>0</v>
      </c>
      <c r="AB220">
        <v>0.32</v>
      </c>
      <c r="AC220" s="98">
        <v>0</v>
      </c>
      <c r="AD220">
        <v>0.31</v>
      </c>
      <c r="AE220" s="98">
        <v>0.24</v>
      </c>
      <c r="AF220" s="98">
        <v>0.2</v>
      </c>
      <c r="AG220" s="98">
        <v>0.03</v>
      </c>
      <c r="AH220">
        <v>0</v>
      </c>
      <c r="AI220">
        <v>0</v>
      </c>
      <c r="AJ220">
        <v>0</v>
      </c>
      <c r="AK220">
        <v>0</v>
      </c>
      <c r="AL220">
        <v>0</v>
      </c>
      <c r="AM220">
        <v>0</v>
      </c>
      <c r="AN220">
        <v>0</v>
      </c>
      <c r="AO220">
        <v>0</v>
      </c>
      <c r="AP220">
        <v>0</v>
      </c>
      <c r="AQ220">
        <v>0</v>
      </c>
      <c r="AR220">
        <v>1.3</v>
      </c>
      <c r="AS220" s="217">
        <v>8.0000000000000002E-3</v>
      </c>
      <c r="AT220" s="217">
        <v>3.5999999999999997E-2</v>
      </c>
      <c r="AU220" s="98">
        <v>0.26</v>
      </c>
      <c r="AV220">
        <v>0.56999999999999995</v>
      </c>
      <c r="AW220" s="98">
        <v>2.1999999999999999E-2</v>
      </c>
      <c r="AX220">
        <v>2.4</v>
      </c>
      <c r="AY220">
        <v>8.0000000000000002E-3</v>
      </c>
      <c r="AZ220">
        <v>0</v>
      </c>
      <c r="BA220">
        <v>26.6</v>
      </c>
      <c r="BB220">
        <v>0</v>
      </c>
      <c r="BC220">
        <v>0.27</v>
      </c>
      <c r="BD220">
        <v>11.1</v>
      </c>
      <c r="BE220">
        <v>41.2</v>
      </c>
      <c r="BF220">
        <v>8.1</v>
      </c>
      <c r="BG220">
        <v>0.9</v>
      </c>
      <c r="BH220" s="217">
        <v>0</v>
      </c>
      <c r="BI220">
        <v>0</v>
      </c>
      <c r="BJ220" s="98">
        <v>0.11</v>
      </c>
      <c r="BK220">
        <v>0</v>
      </c>
      <c r="BL220" s="209">
        <v>1.2432273299999999E-3</v>
      </c>
      <c r="BM220" s="227">
        <v>2.3012220000000001E-5</v>
      </c>
      <c r="BN220" s="209">
        <v>5.5305801E-4</v>
      </c>
      <c r="BO220" s="227">
        <v>1.3578021000000001E-4</v>
      </c>
      <c r="BP220" s="227">
        <v>2.2325869E-4</v>
      </c>
      <c r="BQ220" s="227">
        <v>4.6599999999999998E-16</v>
      </c>
      <c r="BR220" s="227">
        <v>2.82706E-5</v>
      </c>
      <c r="BS220" s="227">
        <v>0</v>
      </c>
      <c r="BT220" s="227">
        <v>2.2759012799999999E-2</v>
      </c>
    </row>
    <row r="221" spans="1:72" x14ac:dyDescent="0.35">
      <c r="A221">
        <v>119</v>
      </c>
      <c r="B221" t="s">
        <v>218</v>
      </c>
      <c r="C221" t="s">
        <v>218</v>
      </c>
      <c r="D221" t="s">
        <v>857</v>
      </c>
      <c r="E221" t="s">
        <v>1339</v>
      </c>
      <c r="F221">
        <v>32.061999999999998</v>
      </c>
      <c r="G221">
        <v>134.22800000000001</v>
      </c>
      <c r="H221">
        <v>3.0728</v>
      </c>
      <c r="I221">
        <v>0.68079999999999996</v>
      </c>
      <c r="J221">
        <v>0.40939999999999999</v>
      </c>
      <c r="K221">
        <v>0.253</v>
      </c>
      <c r="L221">
        <v>6.4399999999999999E-2</v>
      </c>
      <c r="M221">
        <v>0</v>
      </c>
      <c r="N221">
        <v>0.1196</v>
      </c>
      <c r="O221">
        <v>0.22539999999999999</v>
      </c>
      <c r="P221">
        <v>2.3E-2</v>
      </c>
      <c r="Q221">
        <v>0.2024</v>
      </c>
      <c r="R221">
        <v>0</v>
      </c>
      <c r="S221">
        <v>0</v>
      </c>
      <c r="T221">
        <v>0</v>
      </c>
      <c r="U221">
        <v>0.1794</v>
      </c>
      <c r="V221">
        <v>0</v>
      </c>
      <c r="W221">
        <v>0</v>
      </c>
      <c r="X221">
        <v>0</v>
      </c>
      <c r="Y221">
        <v>0.1196</v>
      </c>
      <c r="Z221" s="212">
        <v>5.5199999999999999E-2</v>
      </c>
      <c r="AA221">
        <v>9.1999999999999998E-3</v>
      </c>
      <c r="AB221">
        <v>0.89700000000000002</v>
      </c>
      <c r="AC221">
        <v>0</v>
      </c>
      <c r="AD221">
        <v>0.874</v>
      </c>
      <c r="AE221">
        <v>1.4443999999999999</v>
      </c>
      <c r="AF221">
        <v>1.4443999999999999</v>
      </c>
      <c r="AG221" s="212">
        <v>0</v>
      </c>
      <c r="AH221">
        <v>0</v>
      </c>
      <c r="AI221">
        <v>0</v>
      </c>
      <c r="AJ221">
        <v>0</v>
      </c>
      <c r="AK221">
        <v>0</v>
      </c>
      <c r="AL221">
        <v>0</v>
      </c>
      <c r="AM221">
        <v>3.6799999999999999E-2</v>
      </c>
      <c r="AN221">
        <v>0</v>
      </c>
      <c r="AO221">
        <v>0.46</v>
      </c>
      <c r="AP221">
        <v>0</v>
      </c>
      <c r="AQ221" s="212">
        <v>0.59799999999999998</v>
      </c>
      <c r="AR221">
        <v>0.22539999999999999</v>
      </c>
      <c r="AS221">
        <v>2.2540000000000001E-2</v>
      </c>
      <c r="AT221">
        <v>1.196E-2</v>
      </c>
      <c r="AU221">
        <v>0.15318000000000001</v>
      </c>
      <c r="AV221">
        <v>0.26679999999999998</v>
      </c>
      <c r="AW221">
        <v>1.0120000000000001E-2</v>
      </c>
      <c r="AX221">
        <v>2.9163999999999999</v>
      </c>
      <c r="AY221">
        <v>0</v>
      </c>
      <c r="AZ221">
        <v>0</v>
      </c>
      <c r="BA221">
        <v>22.54</v>
      </c>
      <c r="BB221">
        <v>0</v>
      </c>
      <c r="BC221">
        <v>0.30819999999999997</v>
      </c>
      <c r="BD221">
        <v>0.874</v>
      </c>
      <c r="BE221">
        <v>29.9</v>
      </c>
      <c r="BF221">
        <v>9.43</v>
      </c>
      <c r="BG221">
        <v>4.5999999999999999E-2</v>
      </c>
      <c r="BH221" s="212">
        <v>0</v>
      </c>
      <c r="BI221">
        <v>0</v>
      </c>
      <c r="BJ221">
        <v>0.39100000000000001</v>
      </c>
      <c r="BK221">
        <v>0</v>
      </c>
      <c r="BL221" s="209">
        <v>1.0460679541999999E-2</v>
      </c>
      <c r="BM221" s="227">
        <v>2.8198773260000001E-3</v>
      </c>
      <c r="BN221" s="209">
        <v>3.6877217807999999E-3</v>
      </c>
      <c r="BO221" s="227">
        <v>1.551462976E-4</v>
      </c>
      <c r="BP221" s="227">
        <v>0</v>
      </c>
      <c r="BQ221" s="227">
        <v>8.1420000000000002E-15</v>
      </c>
      <c r="BR221" s="227">
        <v>1.1534224046000001E-3</v>
      </c>
      <c r="BS221" s="209">
        <v>5.870454542E-4</v>
      </c>
      <c r="BT221" s="209">
        <v>1.9990265599800001E-2</v>
      </c>
    </row>
    <row r="222" spans="1:72" x14ac:dyDescent="0.35">
      <c r="A222">
        <v>8</v>
      </c>
      <c r="B222" t="s">
        <v>386</v>
      </c>
      <c r="C222" t="s">
        <v>386</v>
      </c>
      <c r="D222" t="s">
        <v>58</v>
      </c>
      <c r="E222" t="s">
        <v>1339</v>
      </c>
      <c r="F222">
        <v>3.56</v>
      </c>
      <c r="G222">
        <v>14.92</v>
      </c>
      <c r="H222">
        <v>6.0999999999999999E-2</v>
      </c>
      <c r="I222">
        <v>0.14399999999999999</v>
      </c>
      <c r="J222">
        <v>0.56799999999999995</v>
      </c>
      <c r="K222">
        <v>7.0000000000000007E-2</v>
      </c>
      <c r="L222">
        <v>0.13300000000000001</v>
      </c>
      <c r="M222">
        <v>0</v>
      </c>
      <c r="N222" s="98">
        <v>2.4E-2</v>
      </c>
      <c r="O222">
        <v>0</v>
      </c>
      <c r="P222">
        <v>0</v>
      </c>
      <c r="Q222">
        <v>0</v>
      </c>
      <c r="R222">
        <v>0</v>
      </c>
      <c r="S222">
        <v>0</v>
      </c>
      <c r="T222">
        <v>0</v>
      </c>
      <c r="U222">
        <v>7.0000000000000001E-3</v>
      </c>
      <c r="V222">
        <v>0</v>
      </c>
      <c r="W222">
        <v>0</v>
      </c>
      <c r="X222">
        <v>0</v>
      </c>
      <c r="Y222">
        <v>6.0000000000000001E-3</v>
      </c>
      <c r="Z222" s="212">
        <v>0</v>
      </c>
      <c r="AA222">
        <v>0</v>
      </c>
      <c r="AB222">
        <v>1.2999999999999999E-2</v>
      </c>
      <c r="AC222">
        <v>0</v>
      </c>
      <c r="AD222">
        <v>1.2E-2</v>
      </c>
      <c r="AE222">
        <v>3.4000000000000002E-2</v>
      </c>
      <c r="AF222">
        <v>3.1E-2</v>
      </c>
      <c r="AG222" s="212">
        <v>4.0000000000000001E-3</v>
      </c>
      <c r="AH222">
        <v>0</v>
      </c>
      <c r="AI222">
        <v>0</v>
      </c>
      <c r="AJ222">
        <v>0</v>
      </c>
      <c r="AK222">
        <v>0</v>
      </c>
      <c r="AL222">
        <v>0</v>
      </c>
      <c r="AM222">
        <v>7.0000000000000001E-3</v>
      </c>
      <c r="AN222">
        <v>0</v>
      </c>
      <c r="AO222">
        <v>0.08</v>
      </c>
      <c r="AP222">
        <v>0</v>
      </c>
      <c r="AQ222">
        <v>2.4E-2</v>
      </c>
      <c r="AR222">
        <v>0</v>
      </c>
      <c r="AS222">
        <v>3.5999999999999999E-3</v>
      </c>
      <c r="AT222" s="212">
        <v>3.2000000000000002E-3</v>
      </c>
      <c r="AU222">
        <v>1.4999999999999999E-2</v>
      </c>
      <c r="AV222" s="98">
        <v>3.9E-2</v>
      </c>
      <c r="AW222">
        <v>4.8999999999999998E-3</v>
      </c>
      <c r="AX222">
        <v>1.8</v>
      </c>
      <c r="AY222">
        <v>0</v>
      </c>
      <c r="AZ222">
        <v>0</v>
      </c>
      <c r="BA222">
        <v>4.57</v>
      </c>
      <c r="BB222">
        <v>5.0000000000000001E-3</v>
      </c>
      <c r="BC222" s="98">
        <v>4.5999999999999999E-2</v>
      </c>
      <c r="BD222">
        <v>0.47</v>
      </c>
      <c r="BE222">
        <v>5.63</v>
      </c>
      <c r="BF222">
        <v>1.97</v>
      </c>
      <c r="BG222">
        <v>0.05</v>
      </c>
      <c r="BH222" s="212">
        <v>0</v>
      </c>
      <c r="BI222">
        <v>8.5000000000000006E-2</v>
      </c>
      <c r="BJ222">
        <v>3.1E-2</v>
      </c>
      <c r="BK222">
        <v>0</v>
      </c>
      <c r="BL222" s="209">
        <v>1.006849518E-2</v>
      </c>
      <c r="BM222" s="227">
        <v>1.028987941E-3</v>
      </c>
      <c r="BN222" s="227">
        <v>4.5555736999999997E-4</v>
      </c>
      <c r="BO222" s="227">
        <v>4.3611666000000002E-5</v>
      </c>
      <c r="BP222" s="227">
        <v>0</v>
      </c>
      <c r="BQ222" s="227">
        <v>1.11E-14</v>
      </c>
      <c r="BR222" s="227">
        <v>3.84584526E-4</v>
      </c>
      <c r="BS222" s="227">
        <v>4.4463209000000003E-5</v>
      </c>
      <c r="BT222" s="227">
        <v>1.9255847990000002E-2</v>
      </c>
    </row>
    <row r="223" spans="1:72" x14ac:dyDescent="0.35">
      <c r="A223">
        <v>82</v>
      </c>
      <c r="B223" t="s">
        <v>153</v>
      </c>
      <c r="C223" t="s">
        <v>153</v>
      </c>
      <c r="D223" t="s">
        <v>167</v>
      </c>
      <c r="E223" t="s">
        <v>1338</v>
      </c>
      <c r="F223">
        <v>0.77039999999999997</v>
      </c>
      <c r="G223">
        <v>3.2244000000000002</v>
      </c>
      <c r="H223">
        <v>2.2679999999999999E-2</v>
      </c>
      <c r="I223">
        <v>0.12336</v>
      </c>
      <c r="J223">
        <v>1.6920000000000001E-2</v>
      </c>
      <c r="K223">
        <v>0</v>
      </c>
      <c r="L223">
        <v>0.42815999999999999</v>
      </c>
      <c r="M223">
        <v>0</v>
      </c>
      <c r="N223">
        <v>8.8800000000000007E-3</v>
      </c>
      <c r="O223">
        <v>0</v>
      </c>
      <c r="P223">
        <v>0</v>
      </c>
      <c r="Q223">
        <v>0</v>
      </c>
      <c r="R223">
        <v>0</v>
      </c>
      <c r="S223">
        <v>0</v>
      </c>
      <c r="T223">
        <v>0</v>
      </c>
      <c r="U223">
        <v>7.3200000000000001E-3</v>
      </c>
      <c r="V223">
        <v>0</v>
      </c>
      <c r="W223">
        <v>0</v>
      </c>
      <c r="X223">
        <v>0</v>
      </c>
      <c r="Y223" s="212">
        <v>3.2399999999999998E-3</v>
      </c>
      <c r="Z223" s="212">
        <v>3.8400000000000001E-3</v>
      </c>
      <c r="AA223">
        <v>0</v>
      </c>
      <c r="AB223">
        <v>4.3200000000000001E-3</v>
      </c>
      <c r="AC223">
        <v>4.8000000000000001E-4</v>
      </c>
      <c r="AD223">
        <v>3.8400000000000001E-3</v>
      </c>
      <c r="AE223">
        <v>4.9199999999999999E-3</v>
      </c>
      <c r="AF223">
        <v>1.8E-3</v>
      </c>
      <c r="AG223">
        <v>2.4000000000000001E-4</v>
      </c>
      <c r="AH223">
        <v>1.1999999999999999E-3</v>
      </c>
      <c r="AI223">
        <v>2.4000000000000001E-4</v>
      </c>
      <c r="AJ223">
        <v>4.8000000000000001E-4</v>
      </c>
      <c r="AK223">
        <v>3.6000000000000002E-4</v>
      </c>
      <c r="AL223">
        <v>1.968</v>
      </c>
      <c r="AM223">
        <v>110.87652</v>
      </c>
      <c r="AN223">
        <v>110.76</v>
      </c>
      <c r="AO223">
        <v>1.3979999999999999</v>
      </c>
      <c r="AP223">
        <v>1.776E-3</v>
      </c>
      <c r="AQ223" s="212">
        <v>6.2399999999999999E-3</v>
      </c>
      <c r="AR223" s="212">
        <v>0</v>
      </c>
      <c r="AS223" s="212">
        <v>1.848E-3</v>
      </c>
      <c r="AT223">
        <v>2.3400000000000001E-2</v>
      </c>
      <c r="AU223">
        <v>7.8839999999999993E-2</v>
      </c>
      <c r="AV223">
        <v>0.10145999999999999</v>
      </c>
      <c r="AW223">
        <v>4.7520000000000001E-3</v>
      </c>
      <c r="AX223">
        <v>9.702</v>
      </c>
      <c r="AY223">
        <v>0.39119999999999999</v>
      </c>
      <c r="AZ223">
        <v>0.18276000000000001</v>
      </c>
      <c r="BA223">
        <v>2.2056</v>
      </c>
      <c r="BB223">
        <v>1.728E-2</v>
      </c>
      <c r="BC223">
        <v>5.8799999999999998E-2</v>
      </c>
      <c r="BD223">
        <v>4.5600000000000002E-2</v>
      </c>
      <c r="BE223">
        <v>1.6919999999999999</v>
      </c>
      <c r="BF223">
        <v>0.14879999999999999</v>
      </c>
      <c r="BG223">
        <v>0.46439999999999998</v>
      </c>
      <c r="BH223">
        <v>1.1999999999999999E-3</v>
      </c>
      <c r="BI223">
        <v>0.16200000000000001</v>
      </c>
      <c r="BJ223">
        <v>2.6040000000000001E-2</v>
      </c>
      <c r="BK223">
        <v>3.8399999999999997E-2</v>
      </c>
      <c r="BL223" s="209">
        <v>1.6137010113300002E-2</v>
      </c>
      <c r="BM223" s="209">
        <v>8.4090354921000001E-4</v>
      </c>
      <c r="BN223" s="209">
        <v>2.0054948991300001E-3</v>
      </c>
      <c r="BO223" s="209">
        <v>5.3119725425999995E-4</v>
      </c>
      <c r="BP223" s="209">
        <v>0</v>
      </c>
      <c r="BQ223" s="227">
        <v>2.3075999999999998E-16</v>
      </c>
      <c r="BR223" s="227">
        <v>9.7682387699999997E-6</v>
      </c>
      <c r="BS223" s="209">
        <v>1.002903282E-4</v>
      </c>
      <c r="BT223" s="209">
        <v>1.9248540716999999E-2</v>
      </c>
    </row>
    <row r="224" spans="1:72" x14ac:dyDescent="0.35">
      <c r="A224">
        <v>150</v>
      </c>
      <c r="B224" t="s">
        <v>803</v>
      </c>
      <c r="C224" t="s">
        <v>285</v>
      </c>
      <c r="D224" t="s">
        <v>287</v>
      </c>
      <c r="E224" t="s">
        <v>1337</v>
      </c>
      <c r="F224">
        <v>1.8554851487999999</v>
      </c>
      <c r="G224">
        <v>7.7643564359999999</v>
      </c>
      <c r="H224">
        <v>0.104088712872</v>
      </c>
      <c r="I224">
        <v>0.23019326736000001</v>
      </c>
      <c r="J224">
        <v>0</v>
      </c>
      <c r="K224">
        <v>0</v>
      </c>
      <c r="L224">
        <v>0.85261069308000004</v>
      </c>
      <c r="M224">
        <v>0</v>
      </c>
      <c r="N224">
        <v>1.3107326736E-2</v>
      </c>
      <c r="O224">
        <v>0</v>
      </c>
      <c r="P224">
        <v>0</v>
      </c>
      <c r="Q224">
        <v>0</v>
      </c>
      <c r="R224">
        <v>0</v>
      </c>
      <c r="S224">
        <v>0</v>
      </c>
      <c r="T224">
        <v>0</v>
      </c>
      <c r="U224">
        <v>4.4467722767999998E-2</v>
      </c>
      <c r="V224" s="98">
        <v>8.1980196000000001E-5</v>
      </c>
      <c r="W224" s="98">
        <v>8.1980196000000001E-5</v>
      </c>
      <c r="X224">
        <v>1.8475247519999999E-3</v>
      </c>
      <c r="Y224">
        <v>2.6484356436000001E-2</v>
      </c>
      <c r="Z224">
        <v>1.5430099007999999E-2</v>
      </c>
      <c r="AA224">
        <v>2.5900989599999998E-4</v>
      </c>
      <c r="AB224">
        <v>4.3013465351999999E-2</v>
      </c>
      <c r="AC224">
        <v>3.47643564E-3</v>
      </c>
      <c r="AD224">
        <v>3.804118812E-2</v>
      </c>
      <c r="AE224">
        <v>1.1384554452E-2</v>
      </c>
      <c r="AF224">
        <v>8.8609901040000005E-3</v>
      </c>
      <c r="AG224">
        <v>4.9425742800000003E-4</v>
      </c>
      <c r="AH224">
        <v>2.9465345999999998E-4</v>
      </c>
      <c r="AI224" s="98">
        <v>8.1980196000000001E-5</v>
      </c>
      <c r="AJ224">
        <v>2.7207920399999999E-4</v>
      </c>
      <c r="AK224">
        <v>4.1702969999999999E-4</v>
      </c>
      <c r="AL224">
        <v>0.68400000000000005</v>
      </c>
      <c r="AM224">
        <v>0.108</v>
      </c>
      <c r="AN224">
        <v>0.108</v>
      </c>
      <c r="AO224">
        <v>0</v>
      </c>
      <c r="AP224">
        <v>3.0871232879999999E-3</v>
      </c>
      <c r="AQ224">
        <v>6.3112328759999999E-3</v>
      </c>
      <c r="AR224">
        <v>7.8643137252000006E-2</v>
      </c>
      <c r="AS224">
        <v>9.4800000000000006E-3</v>
      </c>
      <c r="AT224">
        <v>3.3077227679999999E-3</v>
      </c>
      <c r="AU224">
        <v>8.0909702976000003E-2</v>
      </c>
      <c r="AV224">
        <v>0.12310099008</v>
      </c>
      <c r="AW224">
        <v>5.8312871279999996E-3</v>
      </c>
      <c r="AX224">
        <v>4.3877227727999998E-2</v>
      </c>
      <c r="AY224">
        <v>8.0542574280000005E-3</v>
      </c>
      <c r="AZ224">
        <v>0</v>
      </c>
      <c r="BA224">
        <v>2.0929315067999998</v>
      </c>
      <c r="BB224">
        <v>3.0168421056000001E-2</v>
      </c>
      <c r="BC224">
        <v>2.66920548E-2</v>
      </c>
      <c r="BD224">
        <v>7.1386301363999996E-2</v>
      </c>
      <c r="BE224">
        <v>3.6408767123999999</v>
      </c>
      <c r="BF224">
        <v>0.25364383559999998</v>
      </c>
      <c r="BG224">
        <v>1.5442191780000001</v>
      </c>
      <c r="BH224">
        <v>3.8756164440000001E-3</v>
      </c>
      <c r="BI224">
        <v>8.0941917803999994E-2</v>
      </c>
      <c r="BJ224">
        <v>5.7023013695999998E-2</v>
      </c>
      <c r="BK224">
        <v>0.20613861384000001</v>
      </c>
      <c r="BL224" s="209">
        <v>5.7005703095999996E-3</v>
      </c>
      <c r="BM224" s="227">
        <v>7.2302729279999996E-4</v>
      </c>
      <c r="BN224" s="227">
        <v>1.5152148731999999E-3</v>
      </c>
      <c r="BO224" s="209">
        <v>2.6387155200000001E-4</v>
      </c>
      <c r="BP224" s="227">
        <v>0</v>
      </c>
      <c r="BQ224" s="227">
        <v>1.0740000000000001E-15</v>
      </c>
      <c r="BR224" s="227">
        <v>9.3736452000000008E-6</v>
      </c>
      <c r="BS224" s="227">
        <v>2.0058065640000001E-4</v>
      </c>
      <c r="BT224" s="209">
        <v>1.9220658432E-2</v>
      </c>
    </row>
    <row r="225" spans="1:72" x14ac:dyDescent="0.35">
      <c r="A225">
        <v>150</v>
      </c>
      <c r="B225" t="s">
        <v>803</v>
      </c>
      <c r="C225" t="s">
        <v>285</v>
      </c>
      <c r="D225" t="s">
        <v>287</v>
      </c>
      <c r="E225" t="s">
        <v>1338</v>
      </c>
      <c r="F225">
        <v>1.8554851487999999</v>
      </c>
      <c r="G225">
        <v>7.7643564359999999</v>
      </c>
      <c r="H225">
        <v>0.104088712872</v>
      </c>
      <c r="I225">
        <v>0.23019326736000001</v>
      </c>
      <c r="J225">
        <v>0</v>
      </c>
      <c r="K225">
        <v>0</v>
      </c>
      <c r="L225">
        <v>0.85261069308000004</v>
      </c>
      <c r="M225">
        <v>0</v>
      </c>
      <c r="N225">
        <v>1.3107326736E-2</v>
      </c>
      <c r="O225">
        <v>0</v>
      </c>
      <c r="P225">
        <v>0</v>
      </c>
      <c r="Q225">
        <v>0</v>
      </c>
      <c r="R225">
        <v>0</v>
      </c>
      <c r="S225">
        <v>0</v>
      </c>
      <c r="T225">
        <v>0</v>
      </c>
      <c r="U225">
        <v>4.4467722767999998E-2</v>
      </c>
      <c r="V225" s="98">
        <v>8.1980196000000001E-5</v>
      </c>
      <c r="W225" s="98">
        <v>8.1980196000000001E-5</v>
      </c>
      <c r="X225">
        <v>1.8475247519999999E-3</v>
      </c>
      <c r="Y225">
        <v>2.6484356436000001E-2</v>
      </c>
      <c r="Z225">
        <v>1.5430099007999999E-2</v>
      </c>
      <c r="AA225">
        <v>2.5900989599999998E-4</v>
      </c>
      <c r="AB225">
        <v>4.3013465351999999E-2</v>
      </c>
      <c r="AC225">
        <v>3.47643564E-3</v>
      </c>
      <c r="AD225">
        <v>3.804118812E-2</v>
      </c>
      <c r="AE225">
        <v>1.1384554452E-2</v>
      </c>
      <c r="AF225">
        <v>8.8609901040000005E-3</v>
      </c>
      <c r="AG225">
        <v>4.9425742800000003E-4</v>
      </c>
      <c r="AH225">
        <v>2.9465345999999998E-4</v>
      </c>
      <c r="AI225" s="98">
        <v>8.1980196000000001E-5</v>
      </c>
      <c r="AJ225">
        <v>2.7207920399999999E-4</v>
      </c>
      <c r="AK225">
        <v>4.1702969999999999E-4</v>
      </c>
      <c r="AL225">
        <v>0.68400000000000005</v>
      </c>
      <c r="AM225">
        <v>0.108</v>
      </c>
      <c r="AN225">
        <v>0.108</v>
      </c>
      <c r="AO225">
        <v>0</v>
      </c>
      <c r="AP225">
        <v>3.0871232879999999E-3</v>
      </c>
      <c r="AQ225">
        <v>6.3112328759999999E-3</v>
      </c>
      <c r="AR225">
        <v>7.8643137252000006E-2</v>
      </c>
      <c r="AS225">
        <v>9.4800000000000006E-3</v>
      </c>
      <c r="AT225">
        <v>3.3077227679999999E-3</v>
      </c>
      <c r="AU225">
        <v>8.0909702976000003E-2</v>
      </c>
      <c r="AV225">
        <v>0.12310099008</v>
      </c>
      <c r="AW225">
        <v>5.8312871279999996E-3</v>
      </c>
      <c r="AX225">
        <v>4.3877227727999998E-2</v>
      </c>
      <c r="AY225">
        <v>8.0542574280000005E-3</v>
      </c>
      <c r="AZ225">
        <v>0</v>
      </c>
      <c r="BA225">
        <v>2.0929315067999998</v>
      </c>
      <c r="BB225">
        <v>3.0168421056000001E-2</v>
      </c>
      <c r="BC225">
        <v>2.66920548E-2</v>
      </c>
      <c r="BD225">
        <v>7.1386301363999996E-2</v>
      </c>
      <c r="BE225">
        <v>3.6408767123999999</v>
      </c>
      <c r="BF225">
        <v>0.25364383559999998</v>
      </c>
      <c r="BG225">
        <v>1.5442191780000001</v>
      </c>
      <c r="BH225">
        <v>3.8756164440000001E-3</v>
      </c>
      <c r="BI225">
        <v>8.0941917803999994E-2</v>
      </c>
      <c r="BJ225">
        <v>5.7023013695999998E-2</v>
      </c>
      <c r="BK225">
        <v>0.20613861384000001</v>
      </c>
      <c r="BL225" s="209">
        <v>5.7005703095999996E-3</v>
      </c>
      <c r="BM225" s="227">
        <v>7.2302729279999996E-4</v>
      </c>
      <c r="BN225" s="209">
        <v>1.5152148731999999E-3</v>
      </c>
      <c r="BO225" s="227">
        <v>2.6387155200000001E-4</v>
      </c>
      <c r="BP225" s="227">
        <v>0</v>
      </c>
      <c r="BQ225" s="227">
        <v>1.0740000000000001E-15</v>
      </c>
      <c r="BR225" s="227">
        <v>9.3736452000000008E-6</v>
      </c>
      <c r="BS225" s="227">
        <v>2.0058065640000001E-4</v>
      </c>
      <c r="BT225" s="209">
        <v>1.9220658432E-2</v>
      </c>
    </row>
    <row r="226" spans="1:72" x14ac:dyDescent="0.35">
      <c r="A226">
        <v>150</v>
      </c>
      <c r="B226" t="s">
        <v>803</v>
      </c>
      <c r="C226" t="s">
        <v>285</v>
      </c>
      <c r="D226" t="s">
        <v>287</v>
      </c>
      <c r="E226" t="s">
        <v>1339</v>
      </c>
      <c r="F226">
        <v>1.8554851487999999</v>
      </c>
      <c r="G226">
        <v>7.7643564359999999</v>
      </c>
      <c r="H226">
        <v>0.104088712872</v>
      </c>
      <c r="I226">
        <v>0.23019326736000001</v>
      </c>
      <c r="J226">
        <v>0</v>
      </c>
      <c r="K226">
        <v>0</v>
      </c>
      <c r="L226">
        <v>0.85261069308000004</v>
      </c>
      <c r="M226">
        <v>0</v>
      </c>
      <c r="N226">
        <v>1.3107326736E-2</v>
      </c>
      <c r="O226">
        <v>0</v>
      </c>
      <c r="P226">
        <v>0</v>
      </c>
      <c r="Q226">
        <v>0</v>
      </c>
      <c r="R226">
        <v>0</v>
      </c>
      <c r="S226">
        <v>0</v>
      </c>
      <c r="T226">
        <v>0</v>
      </c>
      <c r="U226">
        <v>4.4467722767999998E-2</v>
      </c>
      <c r="V226" s="98">
        <v>8.1980196000000001E-5</v>
      </c>
      <c r="W226" s="98">
        <v>8.1980196000000001E-5</v>
      </c>
      <c r="X226">
        <v>1.8475247519999999E-3</v>
      </c>
      <c r="Y226">
        <v>2.6484356436000001E-2</v>
      </c>
      <c r="Z226">
        <v>1.5430099007999999E-2</v>
      </c>
      <c r="AA226">
        <v>2.5900989599999998E-4</v>
      </c>
      <c r="AB226">
        <v>4.3013465351999999E-2</v>
      </c>
      <c r="AC226">
        <v>3.47643564E-3</v>
      </c>
      <c r="AD226">
        <v>3.804118812E-2</v>
      </c>
      <c r="AE226">
        <v>1.1384554452E-2</v>
      </c>
      <c r="AF226">
        <v>8.8609901040000005E-3</v>
      </c>
      <c r="AG226">
        <v>4.9425742800000003E-4</v>
      </c>
      <c r="AH226">
        <v>2.9465345999999998E-4</v>
      </c>
      <c r="AI226" s="98">
        <v>8.1980196000000001E-5</v>
      </c>
      <c r="AJ226">
        <v>2.7207920399999999E-4</v>
      </c>
      <c r="AK226">
        <v>4.1702969999999999E-4</v>
      </c>
      <c r="AL226">
        <v>0.68400000000000005</v>
      </c>
      <c r="AM226">
        <v>0.108</v>
      </c>
      <c r="AN226">
        <v>0.108</v>
      </c>
      <c r="AO226">
        <v>0</v>
      </c>
      <c r="AP226">
        <v>3.0871232879999999E-3</v>
      </c>
      <c r="AQ226">
        <v>6.3112328759999999E-3</v>
      </c>
      <c r="AR226">
        <v>7.8643137252000006E-2</v>
      </c>
      <c r="AS226">
        <v>9.4800000000000006E-3</v>
      </c>
      <c r="AT226">
        <v>3.3077227679999999E-3</v>
      </c>
      <c r="AU226">
        <v>8.0909702976000003E-2</v>
      </c>
      <c r="AV226">
        <v>0.12310099008</v>
      </c>
      <c r="AW226">
        <v>5.8312871279999996E-3</v>
      </c>
      <c r="AX226">
        <v>4.3877227727999998E-2</v>
      </c>
      <c r="AY226">
        <v>8.0542574280000005E-3</v>
      </c>
      <c r="AZ226">
        <v>0</v>
      </c>
      <c r="BA226">
        <v>2.0929315067999998</v>
      </c>
      <c r="BB226">
        <v>3.0168421056000001E-2</v>
      </c>
      <c r="BC226">
        <v>2.66920548E-2</v>
      </c>
      <c r="BD226">
        <v>7.1386301363999996E-2</v>
      </c>
      <c r="BE226">
        <v>3.6408767123999999</v>
      </c>
      <c r="BF226">
        <v>0.25364383559999998</v>
      </c>
      <c r="BG226">
        <v>1.5442191780000001</v>
      </c>
      <c r="BH226">
        <v>3.8756164440000001E-3</v>
      </c>
      <c r="BI226">
        <v>8.0941917803999994E-2</v>
      </c>
      <c r="BJ226">
        <v>5.7023013695999998E-2</v>
      </c>
      <c r="BK226">
        <v>0.20613861384000001</v>
      </c>
      <c r="BL226" s="209">
        <v>5.7005703095999996E-3</v>
      </c>
      <c r="BM226" s="227">
        <v>7.2302729279999996E-4</v>
      </c>
      <c r="BN226" s="227">
        <v>1.5152148731999999E-3</v>
      </c>
      <c r="BO226" s="227">
        <v>2.6387155200000001E-4</v>
      </c>
      <c r="BP226" s="227">
        <v>0</v>
      </c>
      <c r="BQ226" s="227">
        <v>1.0740000000000001E-15</v>
      </c>
      <c r="BR226" s="227">
        <v>9.3736452000000008E-6</v>
      </c>
      <c r="BS226" s="209">
        <v>2.0058065640000001E-4</v>
      </c>
      <c r="BT226" s="227">
        <v>1.9220658432E-2</v>
      </c>
    </row>
    <row r="227" spans="1:72" x14ac:dyDescent="0.35">
      <c r="A227">
        <v>150</v>
      </c>
      <c r="B227" t="s">
        <v>803</v>
      </c>
      <c r="C227" t="s">
        <v>285</v>
      </c>
      <c r="D227" t="s">
        <v>287</v>
      </c>
      <c r="E227" t="s">
        <v>1340</v>
      </c>
      <c r="F227">
        <v>1.8554851487999999</v>
      </c>
      <c r="G227">
        <v>7.7643564359999999</v>
      </c>
      <c r="H227">
        <v>0.104088712872</v>
      </c>
      <c r="I227">
        <v>0.23019326736000001</v>
      </c>
      <c r="J227">
        <v>0</v>
      </c>
      <c r="K227">
        <v>0</v>
      </c>
      <c r="L227">
        <v>0.85261069308000004</v>
      </c>
      <c r="M227">
        <v>0</v>
      </c>
      <c r="N227">
        <v>1.3107326736E-2</v>
      </c>
      <c r="O227">
        <v>0</v>
      </c>
      <c r="P227">
        <v>0</v>
      </c>
      <c r="Q227">
        <v>0</v>
      </c>
      <c r="R227">
        <v>0</v>
      </c>
      <c r="S227">
        <v>0</v>
      </c>
      <c r="T227">
        <v>0</v>
      </c>
      <c r="U227">
        <v>4.4467722767999998E-2</v>
      </c>
      <c r="V227" s="98">
        <v>8.1980196000000001E-5</v>
      </c>
      <c r="W227" s="98">
        <v>8.1980196000000001E-5</v>
      </c>
      <c r="X227">
        <v>1.8475247519999999E-3</v>
      </c>
      <c r="Y227">
        <v>2.6484356436000001E-2</v>
      </c>
      <c r="Z227" s="212">
        <v>1.5430099007999999E-2</v>
      </c>
      <c r="AA227">
        <v>2.5900989599999998E-4</v>
      </c>
      <c r="AB227">
        <v>4.3013465351999999E-2</v>
      </c>
      <c r="AC227">
        <v>3.47643564E-3</v>
      </c>
      <c r="AD227">
        <v>3.804118812E-2</v>
      </c>
      <c r="AE227">
        <v>1.1384554452E-2</v>
      </c>
      <c r="AF227">
        <v>8.8609901040000005E-3</v>
      </c>
      <c r="AG227" s="212">
        <v>4.9425742800000003E-4</v>
      </c>
      <c r="AH227">
        <v>2.9465345999999998E-4</v>
      </c>
      <c r="AI227" s="98">
        <v>8.1980196000000001E-5</v>
      </c>
      <c r="AJ227">
        <v>2.7207920399999999E-4</v>
      </c>
      <c r="AK227">
        <v>4.1702969999999999E-4</v>
      </c>
      <c r="AL227">
        <v>0.68400000000000005</v>
      </c>
      <c r="AM227">
        <v>0.108</v>
      </c>
      <c r="AN227">
        <v>0.108</v>
      </c>
      <c r="AO227">
        <v>0</v>
      </c>
      <c r="AP227">
        <v>3.0871232879999999E-3</v>
      </c>
      <c r="AQ227">
        <v>6.3112328759999999E-3</v>
      </c>
      <c r="AR227">
        <v>7.8643137252000006E-2</v>
      </c>
      <c r="AS227">
        <v>9.4800000000000006E-3</v>
      </c>
      <c r="AT227" s="212">
        <v>3.3077227679999999E-3</v>
      </c>
      <c r="AU227">
        <v>8.0909702976000003E-2</v>
      </c>
      <c r="AV227">
        <v>0.12310099008</v>
      </c>
      <c r="AW227">
        <v>5.8312871279999996E-3</v>
      </c>
      <c r="AX227">
        <v>4.3877227727999998E-2</v>
      </c>
      <c r="AY227">
        <v>8.0542574280000005E-3</v>
      </c>
      <c r="AZ227">
        <v>0</v>
      </c>
      <c r="BA227">
        <v>2.0929315067999998</v>
      </c>
      <c r="BB227">
        <v>3.0168421056000001E-2</v>
      </c>
      <c r="BC227">
        <v>2.66920548E-2</v>
      </c>
      <c r="BD227">
        <v>7.1386301363999996E-2</v>
      </c>
      <c r="BE227">
        <v>3.6408767123999999</v>
      </c>
      <c r="BF227">
        <v>0.25364383559999998</v>
      </c>
      <c r="BG227">
        <v>1.5442191780000001</v>
      </c>
      <c r="BH227" s="212">
        <v>3.8756164440000001E-3</v>
      </c>
      <c r="BI227">
        <v>8.0941917803999994E-2</v>
      </c>
      <c r="BJ227">
        <v>5.7023013695999998E-2</v>
      </c>
      <c r="BK227">
        <v>0.20613861384000001</v>
      </c>
      <c r="BL227" s="209">
        <v>5.7005703095999996E-3</v>
      </c>
      <c r="BM227" s="227">
        <v>7.2302729279999996E-4</v>
      </c>
      <c r="BN227" s="209">
        <v>1.5152148731999999E-3</v>
      </c>
      <c r="BO227" s="227">
        <v>2.6387155200000001E-4</v>
      </c>
      <c r="BP227" s="227">
        <v>0</v>
      </c>
      <c r="BQ227" s="227">
        <v>1.0740000000000001E-15</v>
      </c>
      <c r="BR227" s="227">
        <v>9.3736452000000008E-6</v>
      </c>
      <c r="BS227" s="209">
        <v>2.0058065640000001E-4</v>
      </c>
      <c r="BT227" s="209">
        <v>1.9220658432E-2</v>
      </c>
    </row>
    <row r="228" spans="1:72" x14ac:dyDescent="0.35">
      <c r="A228">
        <v>5</v>
      </c>
      <c r="B228" t="s">
        <v>386</v>
      </c>
      <c r="C228" t="s">
        <v>386</v>
      </c>
      <c r="D228" t="s">
        <v>411</v>
      </c>
      <c r="E228" t="s">
        <v>1341</v>
      </c>
      <c r="F228">
        <v>13.452</v>
      </c>
      <c r="G228">
        <v>56.316000000000003</v>
      </c>
      <c r="H228">
        <v>0.12920000000000001</v>
      </c>
      <c r="I228">
        <v>0.22800000000000001</v>
      </c>
      <c r="J228">
        <v>2.7170000000000001</v>
      </c>
      <c r="K228">
        <v>0.17860000000000001</v>
      </c>
      <c r="L228">
        <v>0.51680000000000004</v>
      </c>
      <c r="M228">
        <v>0</v>
      </c>
      <c r="N228">
        <v>3.04E-2</v>
      </c>
      <c r="O228">
        <v>4.5600000000000002E-2</v>
      </c>
      <c r="P228">
        <v>1.14E-2</v>
      </c>
      <c r="Q228">
        <v>3.04E-2</v>
      </c>
      <c r="R228">
        <v>0</v>
      </c>
      <c r="S228">
        <v>0</v>
      </c>
      <c r="T228">
        <v>0</v>
      </c>
      <c r="U228">
        <v>1.52E-2</v>
      </c>
      <c r="V228" s="217">
        <v>0</v>
      </c>
      <c r="W228" s="217">
        <v>0</v>
      </c>
      <c r="X228">
        <v>0</v>
      </c>
      <c r="Y228" s="98">
        <v>1.14E-2</v>
      </c>
      <c r="Z228" s="98">
        <v>3.8E-3</v>
      </c>
      <c r="AA228">
        <v>0</v>
      </c>
      <c r="AB228">
        <v>3.4200000000000001E-2</v>
      </c>
      <c r="AC228" s="98">
        <v>0</v>
      </c>
      <c r="AD228">
        <v>3.4200000000000001E-2</v>
      </c>
      <c r="AE228">
        <v>6.08E-2</v>
      </c>
      <c r="AF228">
        <v>6.08E-2</v>
      </c>
      <c r="AG228" s="98">
        <v>0</v>
      </c>
      <c r="AH228">
        <v>0</v>
      </c>
      <c r="AI228" s="217">
        <v>0</v>
      </c>
      <c r="AJ228" s="98">
        <v>0</v>
      </c>
      <c r="AK228" s="98">
        <v>0</v>
      </c>
      <c r="AL228">
        <v>0</v>
      </c>
      <c r="AM228">
        <v>0.21659999999999999</v>
      </c>
      <c r="AN228">
        <v>0</v>
      </c>
      <c r="AO228">
        <v>1.1779999999999999</v>
      </c>
      <c r="AP228">
        <v>0</v>
      </c>
      <c r="AQ228">
        <v>1.9E-2</v>
      </c>
      <c r="AR228">
        <v>0</v>
      </c>
      <c r="AS228" s="98">
        <v>8.7399999999999995E-3</v>
      </c>
      <c r="AT228">
        <v>1.9E-3</v>
      </c>
      <c r="AU228">
        <v>4.8259999999999997E-2</v>
      </c>
      <c r="AV228">
        <v>7.22E-2</v>
      </c>
      <c r="AW228">
        <v>9.8799999999999999E-3</v>
      </c>
      <c r="AX228">
        <v>0.75619999999999998</v>
      </c>
      <c r="AY228">
        <v>0</v>
      </c>
      <c r="AZ228">
        <v>0</v>
      </c>
      <c r="BA228">
        <v>6.08</v>
      </c>
      <c r="BB228">
        <v>0</v>
      </c>
      <c r="BC228" s="212">
        <v>6.08E-2</v>
      </c>
      <c r="BD228">
        <v>0.152</v>
      </c>
      <c r="BE228">
        <v>9.1199999999999992</v>
      </c>
      <c r="BF228">
        <v>2.3559999999999999</v>
      </c>
      <c r="BG228">
        <v>0</v>
      </c>
      <c r="BH228">
        <v>0</v>
      </c>
      <c r="BI228">
        <v>7.5999999999999998E-2</v>
      </c>
      <c r="BJ228" s="212">
        <v>4.1799999999999997E-2</v>
      </c>
      <c r="BK228">
        <v>0</v>
      </c>
      <c r="BL228" s="209">
        <v>3.7095515716000001E-3</v>
      </c>
      <c r="BM228" s="227">
        <v>7.6708287699999995E-4</v>
      </c>
      <c r="BN228" s="209">
        <v>4.3382136839999999E-4</v>
      </c>
      <c r="BO228" s="209">
        <v>1.81097303E-4</v>
      </c>
      <c r="BP228" s="209">
        <v>5.9462501460000002E-4</v>
      </c>
      <c r="BQ228" s="227">
        <v>9.2339999999999998E-16</v>
      </c>
      <c r="BR228" s="227">
        <v>8.1495843099999997E-4</v>
      </c>
      <c r="BS228" s="227">
        <v>1.689601942E-4</v>
      </c>
      <c r="BT228" s="227">
        <v>6.9065278387999999E-3</v>
      </c>
    </row>
    <row r="229" spans="1:72" x14ac:dyDescent="0.35">
      <c r="A229">
        <v>47</v>
      </c>
      <c r="B229" t="s">
        <v>513</v>
      </c>
      <c r="C229" t="s">
        <v>513</v>
      </c>
      <c r="D229" t="s">
        <v>116</v>
      </c>
      <c r="E229" t="s">
        <v>1337</v>
      </c>
      <c r="F229">
        <v>4.95</v>
      </c>
      <c r="G229">
        <v>20.7</v>
      </c>
      <c r="H229" s="212">
        <v>6.0000000000000001E-3</v>
      </c>
      <c r="I229">
        <v>7.1999999999999995E-2</v>
      </c>
      <c r="J229">
        <v>1.125</v>
      </c>
      <c r="K229">
        <v>1.4999999999999999E-2</v>
      </c>
      <c r="L229">
        <v>1.74</v>
      </c>
      <c r="M229">
        <v>0</v>
      </c>
      <c r="N229">
        <v>4.2000000000000003E-2</v>
      </c>
      <c r="O229">
        <v>0.96</v>
      </c>
      <c r="P229">
        <v>0.42</v>
      </c>
      <c r="Q229">
        <v>0.54</v>
      </c>
      <c r="R229">
        <v>0</v>
      </c>
      <c r="S229">
        <v>0</v>
      </c>
      <c r="T229">
        <v>0</v>
      </c>
      <c r="U229" s="212">
        <v>0</v>
      </c>
      <c r="V229">
        <v>0</v>
      </c>
      <c r="W229">
        <v>0</v>
      </c>
      <c r="X229">
        <v>0</v>
      </c>
      <c r="Y229" s="212">
        <v>0</v>
      </c>
      <c r="Z229">
        <v>0</v>
      </c>
      <c r="AA229">
        <v>0</v>
      </c>
      <c r="AB229">
        <v>0</v>
      </c>
      <c r="AC229">
        <v>0</v>
      </c>
      <c r="AD229">
        <v>0</v>
      </c>
      <c r="AE229" s="212">
        <v>0</v>
      </c>
      <c r="AF229" s="212">
        <v>0</v>
      </c>
      <c r="AG229">
        <v>0</v>
      </c>
      <c r="AH229">
        <v>0</v>
      </c>
      <c r="AI229">
        <v>0</v>
      </c>
      <c r="AJ229">
        <v>0</v>
      </c>
      <c r="AK229">
        <v>0</v>
      </c>
      <c r="AL229">
        <v>0</v>
      </c>
      <c r="AM229">
        <v>0.42</v>
      </c>
      <c r="AN229">
        <v>0</v>
      </c>
      <c r="AO229">
        <v>5.04</v>
      </c>
      <c r="AP229">
        <v>0</v>
      </c>
      <c r="AQ229">
        <v>0.03</v>
      </c>
      <c r="AR229">
        <v>0</v>
      </c>
      <c r="AS229">
        <v>8.3999999999999995E-3</v>
      </c>
      <c r="AT229">
        <v>1.8E-3</v>
      </c>
      <c r="AU229">
        <v>2.1000000000000001E-2</v>
      </c>
      <c r="AV229">
        <v>3.3000000000000002E-2</v>
      </c>
      <c r="AW229">
        <v>4.7999999999999996E-3</v>
      </c>
      <c r="AX229">
        <v>4.6500000000000004</v>
      </c>
      <c r="AY229">
        <v>0</v>
      </c>
      <c r="AZ229">
        <v>4.1399999999999997</v>
      </c>
      <c r="BA229">
        <v>1.71</v>
      </c>
      <c r="BB229">
        <v>4.4999999999999998E-2</v>
      </c>
      <c r="BC229">
        <v>1.2E-2</v>
      </c>
      <c r="BD229">
        <v>0.96</v>
      </c>
      <c r="BE229">
        <v>20.100000000000001</v>
      </c>
      <c r="BF229">
        <v>1.02</v>
      </c>
      <c r="BG229">
        <v>0.09</v>
      </c>
      <c r="BH229" s="212">
        <v>0</v>
      </c>
      <c r="BI229">
        <v>1.4999999999999999E-2</v>
      </c>
      <c r="BJ229" s="212">
        <v>6.0000000000000001E-3</v>
      </c>
      <c r="BK229">
        <v>0</v>
      </c>
      <c r="BL229" s="209">
        <v>1.4622151866000001E-2</v>
      </c>
      <c r="BM229" s="227">
        <v>3.1358315669999999E-3</v>
      </c>
      <c r="BN229" s="227">
        <v>3.6684428700000001E-3</v>
      </c>
      <c r="BO229" s="227">
        <v>1.33330236E-3</v>
      </c>
      <c r="BP229" s="227">
        <v>2.1452751390000002E-3</v>
      </c>
      <c r="BQ229" s="227">
        <v>1.1999999999999999E-14</v>
      </c>
      <c r="BR229" s="227">
        <v>1.1061400440000001E-3</v>
      </c>
      <c r="BS229" s="227">
        <v>3.0427861799999997E-4</v>
      </c>
      <c r="BT229" s="227">
        <v>1.9064362107000001E-2</v>
      </c>
    </row>
    <row r="230" spans="1:72" x14ac:dyDescent="0.35">
      <c r="A230">
        <v>115</v>
      </c>
      <c r="B230" t="s">
        <v>218</v>
      </c>
      <c r="C230" t="s">
        <v>218</v>
      </c>
      <c r="D230" t="s">
        <v>846</v>
      </c>
      <c r="E230" t="s">
        <v>1341</v>
      </c>
      <c r="F230">
        <v>2.9849999999999999</v>
      </c>
      <c r="G230">
        <v>12.49</v>
      </c>
      <c r="H230">
        <v>0.24349999999999999</v>
      </c>
      <c r="I230">
        <v>0.09</v>
      </c>
      <c r="J230">
        <v>9.5500000000000002E-2</v>
      </c>
      <c r="K230">
        <v>4.1500000000000002E-2</v>
      </c>
      <c r="L230">
        <v>1.35E-2</v>
      </c>
      <c r="M230">
        <v>0</v>
      </c>
      <c r="N230">
        <v>1.6E-2</v>
      </c>
      <c r="O230">
        <v>2.9499999999999998E-2</v>
      </c>
      <c r="P230">
        <v>0</v>
      </c>
      <c r="Q230">
        <v>2.9499999999999998E-2</v>
      </c>
      <c r="R230">
        <v>0</v>
      </c>
      <c r="S230">
        <v>0</v>
      </c>
      <c r="T230">
        <v>0</v>
      </c>
      <c r="U230" s="217">
        <v>4.3499999999999997E-2</v>
      </c>
      <c r="V230" s="212">
        <v>0</v>
      </c>
      <c r="W230" s="212">
        <v>0</v>
      </c>
      <c r="X230">
        <v>0</v>
      </c>
      <c r="Y230" s="217">
        <v>2.1499999999999998E-2</v>
      </c>
      <c r="Z230">
        <v>1.95E-2</v>
      </c>
      <c r="AA230" s="217">
        <v>1.5E-3</v>
      </c>
      <c r="AB230" s="217">
        <v>0.155</v>
      </c>
      <c r="AC230" s="98">
        <v>1E-3</v>
      </c>
      <c r="AD230" s="217">
        <v>0.153</v>
      </c>
      <c r="AE230" s="217">
        <v>4.5999999999999999E-2</v>
      </c>
      <c r="AF230" s="217">
        <v>4.4499999999999998E-2</v>
      </c>
      <c r="AG230" s="217">
        <v>1.5E-3</v>
      </c>
      <c r="AH230">
        <v>0</v>
      </c>
      <c r="AI230" s="212">
        <v>0</v>
      </c>
      <c r="AJ230">
        <v>0</v>
      </c>
      <c r="AK230">
        <v>0</v>
      </c>
      <c r="AL230">
        <v>1.5E-3</v>
      </c>
      <c r="AM230">
        <v>3.0000000000000001E-3</v>
      </c>
      <c r="AN230">
        <v>0</v>
      </c>
      <c r="AO230">
        <v>3.5000000000000003E-2</v>
      </c>
      <c r="AP230">
        <v>0</v>
      </c>
      <c r="AQ230" s="217">
        <v>4.0000000000000001E-3</v>
      </c>
      <c r="AR230">
        <v>0.12</v>
      </c>
      <c r="AS230" s="98">
        <v>2.2000000000000001E-3</v>
      </c>
      <c r="AT230" s="98">
        <v>6.9999999999999999E-4</v>
      </c>
      <c r="AU230">
        <v>4.6499999999999996E-3</v>
      </c>
      <c r="AV230">
        <v>1.95E-2</v>
      </c>
      <c r="AW230" s="217">
        <v>2.7499999999999998E-3</v>
      </c>
      <c r="AX230">
        <v>0.23350000000000001</v>
      </c>
      <c r="AY230">
        <v>0</v>
      </c>
      <c r="AZ230" s="98">
        <v>5.0000000000000001E-4</v>
      </c>
      <c r="BA230">
        <v>2.4350000000000001</v>
      </c>
      <c r="BB230">
        <v>0</v>
      </c>
      <c r="BC230" s="217">
        <v>2.5000000000000001E-2</v>
      </c>
      <c r="BD230">
        <v>0.21</v>
      </c>
      <c r="BE230">
        <v>2.9</v>
      </c>
      <c r="BF230">
        <v>1.2849999999999999</v>
      </c>
      <c r="BG230">
        <v>0.08</v>
      </c>
      <c r="BH230">
        <v>0</v>
      </c>
      <c r="BI230">
        <v>7.2999999999999995E-2</v>
      </c>
      <c r="BJ230" s="217">
        <v>2.35E-2</v>
      </c>
      <c r="BK230">
        <v>0</v>
      </c>
      <c r="BL230" s="209">
        <v>1.3450351494999999E-3</v>
      </c>
      <c r="BM230" s="227">
        <v>3.1533393150000002E-4</v>
      </c>
      <c r="BN230" s="227">
        <v>4.3853029750000002E-4</v>
      </c>
      <c r="BO230" s="227">
        <v>1.6863727999999999E-5</v>
      </c>
      <c r="BP230" s="227">
        <v>0</v>
      </c>
      <c r="BQ230" s="227">
        <v>4.7250000000000001E-15</v>
      </c>
      <c r="BR230" s="227">
        <v>1.3421064250000001E-4</v>
      </c>
      <c r="BS230" s="227">
        <v>6.3809288499999998E-5</v>
      </c>
      <c r="BT230" s="209">
        <v>1.1431873400000001E-2</v>
      </c>
    </row>
    <row r="231" spans="1:72" x14ac:dyDescent="0.35">
      <c r="A231">
        <v>18</v>
      </c>
      <c r="B231" t="s">
        <v>71</v>
      </c>
      <c r="C231" t="s">
        <v>71</v>
      </c>
      <c r="D231" t="s">
        <v>463</v>
      </c>
      <c r="E231" t="s">
        <v>1340</v>
      </c>
      <c r="F231">
        <v>13.14</v>
      </c>
      <c r="G231">
        <v>53.874000000000002</v>
      </c>
      <c r="H231">
        <v>4.3799999999999999E-2</v>
      </c>
      <c r="I231">
        <v>0.48180000000000001</v>
      </c>
      <c r="J231">
        <v>2.0586000000000002</v>
      </c>
      <c r="K231">
        <v>1.1388</v>
      </c>
      <c r="L231">
        <v>39.770400000000002</v>
      </c>
      <c r="M231">
        <v>0</v>
      </c>
      <c r="N231">
        <v>0.26279999999999998</v>
      </c>
      <c r="O231">
        <v>2.4965999999999999</v>
      </c>
      <c r="P231">
        <v>2.3214000000000001</v>
      </c>
      <c r="Q231">
        <v>0.17519999999999999</v>
      </c>
      <c r="R231">
        <v>0</v>
      </c>
      <c r="S231">
        <v>0</v>
      </c>
      <c r="T231">
        <v>0</v>
      </c>
      <c r="U231">
        <v>0</v>
      </c>
      <c r="V231" s="212">
        <v>0</v>
      </c>
      <c r="W231" s="212">
        <v>0</v>
      </c>
      <c r="X231">
        <v>0</v>
      </c>
      <c r="Y231">
        <v>0</v>
      </c>
      <c r="Z231">
        <v>0</v>
      </c>
      <c r="AA231">
        <v>0</v>
      </c>
      <c r="AB231">
        <v>0</v>
      </c>
      <c r="AC231">
        <v>0</v>
      </c>
      <c r="AD231">
        <v>0</v>
      </c>
      <c r="AE231">
        <v>4.3799999999999999E-2</v>
      </c>
      <c r="AF231">
        <v>0</v>
      </c>
      <c r="AG231" s="98">
        <v>0</v>
      </c>
      <c r="AH231">
        <v>0</v>
      </c>
      <c r="AI231" s="212">
        <v>0</v>
      </c>
      <c r="AJ231">
        <v>0</v>
      </c>
      <c r="AK231">
        <v>0</v>
      </c>
      <c r="AL231">
        <v>0</v>
      </c>
      <c r="AM231">
        <v>0.219</v>
      </c>
      <c r="AN231">
        <v>0</v>
      </c>
      <c r="AO231">
        <v>2.6280000000000001</v>
      </c>
      <c r="AP231">
        <v>0</v>
      </c>
      <c r="AQ231">
        <v>0</v>
      </c>
      <c r="AR231">
        <v>19.271999999999998</v>
      </c>
      <c r="AS231">
        <v>2.1899999999999999E-2</v>
      </c>
      <c r="AT231" s="98">
        <v>0</v>
      </c>
      <c r="AU231">
        <v>0.14016000000000001</v>
      </c>
      <c r="AV231">
        <v>0.219</v>
      </c>
      <c r="AW231" s="98">
        <v>7.4459999999999998E-2</v>
      </c>
      <c r="AX231">
        <v>8.3658000000000001</v>
      </c>
      <c r="AY231">
        <v>0</v>
      </c>
      <c r="AZ231">
        <v>20.235600000000002</v>
      </c>
      <c r="BA231">
        <v>10.512</v>
      </c>
      <c r="BB231">
        <v>0.876</v>
      </c>
      <c r="BC231">
        <v>8.7599999999999997E-2</v>
      </c>
      <c r="BD231">
        <v>17.957999999999998</v>
      </c>
      <c r="BE231">
        <v>105.12</v>
      </c>
      <c r="BF231">
        <v>4.8179999999999996</v>
      </c>
      <c r="BG231">
        <v>3.0659999999999998</v>
      </c>
      <c r="BH231">
        <v>0</v>
      </c>
      <c r="BI231">
        <v>0</v>
      </c>
      <c r="BJ231">
        <v>4.3799999999999999E-2</v>
      </c>
      <c r="BK231">
        <v>6.1319999999999997</v>
      </c>
      <c r="BL231" s="209">
        <v>1.7446782207857999E-2</v>
      </c>
      <c r="BM231" s="227">
        <v>2.1200628480059999E-3</v>
      </c>
      <c r="BN231" s="227">
        <v>1.749691941918E-3</v>
      </c>
      <c r="BO231" s="227">
        <v>1.9466214456E-3</v>
      </c>
      <c r="BP231" s="227">
        <v>0</v>
      </c>
      <c r="BQ231" s="227">
        <v>1.8396000000000002E-15</v>
      </c>
      <c r="BR231" s="227">
        <v>3.2083766093759999E-3</v>
      </c>
      <c r="BS231" s="227">
        <v>4.3229524271999999E-3</v>
      </c>
      <c r="BT231" s="209">
        <v>1.8493929575189999E-2</v>
      </c>
    </row>
    <row r="232" spans="1:72" x14ac:dyDescent="0.35">
      <c r="A232">
        <v>65</v>
      </c>
      <c r="B232" t="s">
        <v>610</v>
      </c>
      <c r="C232" t="s">
        <v>610</v>
      </c>
      <c r="D232" t="s">
        <v>631</v>
      </c>
      <c r="E232" t="s">
        <v>1338</v>
      </c>
      <c r="F232">
        <v>4.6079999999999997</v>
      </c>
      <c r="G232">
        <v>19.103999999999999</v>
      </c>
      <c r="H232">
        <v>0.14399999999999999</v>
      </c>
      <c r="I232">
        <v>0.33600000000000002</v>
      </c>
      <c r="J232">
        <v>0.48</v>
      </c>
      <c r="K232">
        <v>0</v>
      </c>
      <c r="L232">
        <v>8.5728000000000009</v>
      </c>
      <c r="M232">
        <v>0</v>
      </c>
      <c r="N232">
        <v>7.6799999999999993E-2</v>
      </c>
      <c r="O232">
        <v>0.36480000000000001</v>
      </c>
      <c r="P232">
        <v>0</v>
      </c>
      <c r="Q232">
        <v>0.36480000000000001</v>
      </c>
      <c r="R232">
        <v>0</v>
      </c>
      <c r="S232">
        <v>0</v>
      </c>
      <c r="T232">
        <v>0</v>
      </c>
      <c r="U232">
        <v>9.6000000000000002E-2</v>
      </c>
      <c r="V232">
        <v>1.9199999999999998E-2</v>
      </c>
      <c r="W232">
        <v>0</v>
      </c>
      <c r="X232">
        <v>1.9199999999999998E-2</v>
      </c>
      <c r="Y232">
        <v>3.8399999999999997E-2</v>
      </c>
      <c r="Z232">
        <v>1.9199999999999998E-2</v>
      </c>
      <c r="AA232">
        <v>0</v>
      </c>
      <c r="AB232">
        <v>3.8399999999999997E-2</v>
      </c>
      <c r="AC232">
        <v>0</v>
      </c>
      <c r="AD232">
        <v>2.8799999999999999E-2</v>
      </c>
      <c r="AE232">
        <v>0</v>
      </c>
      <c r="AF232">
        <v>0</v>
      </c>
      <c r="AG232">
        <v>0</v>
      </c>
      <c r="AH232">
        <v>0</v>
      </c>
      <c r="AI232">
        <v>0</v>
      </c>
      <c r="AJ232">
        <v>0</v>
      </c>
      <c r="AK232">
        <v>0</v>
      </c>
      <c r="AL232">
        <v>0.57599999999999996</v>
      </c>
      <c r="AM232">
        <v>1.3824000000000001</v>
      </c>
      <c r="AN232">
        <v>1.3248</v>
      </c>
      <c r="AO232">
        <v>0.67200000000000004</v>
      </c>
      <c r="AP232">
        <v>9.6000000000000002E-2</v>
      </c>
      <c r="AQ232">
        <v>0</v>
      </c>
      <c r="AR232">
        <v>0</v>
      </c>
      <c r="AS232">
        <v>3.8400000000000001E-3</v>
      </c>
      <c r="AT232">
        <v>1.3440000000000001E-2</v>
      </c>
      <c r="AU232">
        <v>6.7200000000000003E-3</v>
      </c>
      <c r="AV232">
        <v>8.448E-2</v>
      </c>
      <c r="AW232">
        <v>3.8400000000000001E-3</v>
      </c>
      <c r="AX232">
        <v>1.0848</v>
      </c>
      <c r="AY232">
        <v>2.5919999999999999E-2</v>
      </c>
      <c r="AZ232">
        <v>0</v>
      </c>
      <c r="BA232">
        <v>8.9280000000000008</v>
      </c>
      <c r="BB232">
        <v>1.008</v>
      </c>
      <c r="BC232">
        <v>0</v>
      </c>
      <c r="BD232">
        <v>11.231999999999999</v>
      </c>
      <c r="BE232">
        <v>15.84</v>
      </c>
      <c r="BF232">
        <v>1.1519999999999999</v>
      </c>
      <c r="BG232">
        <v>3.9359999999999999</v>
      </c>
      <c r="BH232">
        <v>9.5999999999999992E-3</v>
      </c>
      <c r="BI232">
        <v>0.17280000000000001</v>
      </c>
      <c r="BJ232">
        <v>3.8399999999999997E-2</v>
      </c>
      <c r="BK232">
        <v>0</v>
      </c>
      <c r="BL232" s="209">
        <v>1.0244876380799999E-2</v>
      </c>
      <c r="BM232" s="227">
        <v>5.2197599040000001E-4</v>
      </c>
      <c r="BN232" s="209">
        <v>1.8263326559999999E-3</v>
      </c>
      <c r="BO232" s="209">
        <v>2.813187456E-4</v>
      </c>
      <c r="BP232" s="209">
        <v>2.9196793920000002E-4</v>
      </c>
      <c r="BQ232" s="227">
        <v>1.1232E-15</v>
      </c>
      <c r="BR232" s="227">
        <v>6.3500111999999998E-5</v>
      </c>
      <c r="BS232" s="209">
        <v>8.6215898880000002E-4</v>
      </c>
      <c r="BT232" s="227">
        <v>1.8346780684800001E-2</v>
      </c>
    </row>
    <row r="233" spans="1:72" x14ac:dyDescent="0.35">
      <c r="A233">
        <v>65</v>
      </c>
      <c r="B233" t="s">
        <v>610</v>
      </c>
      <c r="C233" t="s">
        <v>610</v>
      </c>
      <c r="D233" t="s">
        <v>631</v>
      </c>
      <c r="E233" t="s">
        <v>1340</v>
      </c>
      <c r="F233">
        <v>4.6079999999999997</v>
      </c>
      <c r="G233">
        <v>19.103999999999999</v>
      </c>
      <c r="H233">
        <v>0.14399999999999999</v>
      </c>
      <c r="I233">
        <v>0.33600000000000002</v>
      </c>
      <c r="J233">
        <v>0.48</v>
      </c>
      <c r="K233">
        <v>0</v>
      </c>
      <c r="L233">
        <v>8.5728000000000009</v>
      </c>
      <c r="M233">
        <v>0</v>
      </c>
      <c r="N233">
        <v>7.6799999999999993E-2</v>
      </c>
      <c r="O233">
        <v>0.36480000000000001</v>
      </c>
      <c r="P233">
        <v>0</v>
      </c>
      <c r="Q233">
        <v>0.36480000000000001</v>
      </c>
      <c r="R233">
        <v>0</v>
      </c>
      <c r="S233">
        <v>0</v>
      </c>
      <c r="T233">
        <v>0</v>
      </c>
      <c r="U233">
        <v>9.6000000000000002E-2</v>
      </c>
      <c r="V233">
        <v>1.9199999999999998E-2</v>
      </c>
      <c r="W233">
        <v>0</v>
      </c>
      <c r="X233">
        <v>1.9199999999999998E-2</v>
      </c>
      <c r="Y233">
        <v>3.8399999999999997E-2</v>
      </c>
      <c r="Z233">
        <v>1.9199999999999998E-2</v>
      </c>
      <c r="AA233">
        <v>0</v>
      </c>
      <c r="AB233">
        <v>3.8399999999999997E-2</v>
      </c>
      <c r="AC233">
        <v>0</v>
      </c>
      <c r="AD233">
        <v>2.8799999999999999E-2</v>
      </c>
      <c r="AE233">
        <v>0</v>
      </c>
      <c r="AF233">
        <v>0</v>
      </c>
      <c r="AG233">
        <v>0</v>
      </c>
      <c r="AH233">
        <v>0</v>
      </c>
      <c r="AI233">
        <v>0</v>
      </c>
      <c r="AJ233">
        <v>0</v>
      </c>
      <c r="AK233">
        <v>0</v>
      </c>
      <c r="AL233">
        <v>0.57599999999999996</v>
      </c>
      <c r="AM233">
        <v>1.3824000000000001</v>
      </c>
      <c r="AN233">
        <v>1.3248</v>
      </c>
      <c r="AO233">
        <v>0.67200000000000004</v>
      </c>
      <c r="AP233">
        <v>9.6000000000000002E-2</v>
      </c>
      <c r="AQ233">
        <v>0</v>
      </c>
      <c r="AR233">
        <v>0</v>
      </c>
      <c r="AS233">
        <v>3.8400000000000001E-3</v>
      </c>
      <c r="AT233">
        <v>1.3440000000000001E-2</v>
      </c>
      <c r="AU233">
        <v>6.7200000000000003E-3</v>
      </c>
      <c r="AV233">
        <v>8.448E-2</v>
      </c>
      <c r="AW233">
        <v>3.8400000000000001E-3</v>
      </c>
      <c r="AX233">
        <v>1.0848</v>
      </c>
      <c r="AY233">
        <v>2.5919999999999999E-2</v>
      </c>
      <c r="AZ233">
        <v>0</v>
      </c>
      <c r="BA233">
        <v>8.9280000000000008</v>
      </c>
      <c r="BB233">
        <v>1.008</v>
      </c>
      <c r="BC233">
        <v>0</v>
      </c>
      <c r="BD233">
        <v>11.231999999999999</v>
      </c>
      <c r="BE233">
        <v>15.84</v>
      </c>
      <c r="BF233">
        <v>1.1519999999999999</v>
      </c>
      <c r="BG233">
        <v>3.9359999999999999</v>
      </c>
      <c r="BH233">
        <v>9.5999999999999992E-3</v>
      </c>
      <c r="BI233">
        <v>0.17280000000000001</v>
      </c>
      <c r="BJ233">
        <v>3.8399999999999997E-2</v>
      </c>
      <c r="BK233">
        <v>0</v>
      </c>
      <c r="BL233" s="209">
        <v>1.0244876380799999E-2</v>
      </c>
      <c r="BM233" s="227">
        <v>5.2197599040000001E-4</v>
      </c>
      <c r="BN233" s="209">
        <v>1.8263326559999999E-3</v>
      </c>
      <c r="BO233" s="227">
        <v>2.813187456E-4</v>
      </c>
      <c r="BP233" s="227">
        <v>2.9196793920000002E-4</v>
      </c>
      <c r="BQ233" s="227">
        <v>1.1232E-15</v>
      </c>
      <c r="BR233" s="227">
        <v>6.3500111999999998E-5</v>
      </c>
      <c r="BS233" s="209">
        <v>8.6215898880000002E-4</v>
      </c>
      <c r="BT233" s="209">
        <v>1.8346780684800001E-2</v>
      </c>
    </row>
    <row r="234" spans="1:72" x14ac:dyDescent="0.35">
      <c r="A234">
        <v>4</v>
      </c>
      <c r="B234" t="s">
        <v>386</v>
      </c>
      <c r="C234" t="s">
        <v>386</v>
      </c>
      <c r="D234" t="s">
        <v>407</v>
      </c>
      <c r="E234" t="s">
        <v>1338</v>
      </c>
      <c r="F234">
        <v>11.935</v>
      </c>
      <c r="G234">
        <v>49.98</v>
      </c>
      <c r="H234">
        <v>0.105</v>
      </c>
      <c r="I234">
        <v>0.32200000000000001</v>
      </c>
      <c r="J234">
        <v>2.2645</v>
      </c>
      <c r="K234">
        <v>0.26600000000000001</v>
      </c>
      <c r="L234">
        <v>0.49</v>
      </c>
      <c r="M234">
        <v>0</v>
      </c>
      <c r="N234">
        <v>5.2499999999999998E-2</v>
      </c>
      <c r="O234">
        <v>3.15E-2</v>
      </c>
      <c r="P234">
        <v>1.4E-2</v>
      </c>
      <c r="Q234">
        <v>1.7500000000000002E-2</v>
      </c>
      <c r="R234">
        <v>0</v>
      </c>
      <c r="S234">
        <v>0</v>
      </c>
      <c r="T234">
        <v>3.5</v>
      </c>
      <c r="U234">
        <v>1.7500000000000002E-2</v>
      </c>
      <c r="V234">
        <v>0</v>
      </c>
      <c r="W234">
        <v>0</v>
      </c>
      <c r="X234">
        <v>0</v>
      </c>
      <c r="Y234">
        <v>1.7500000000000002E-2</v>
      </c>
      <c r="Z234">
        <v>0</v>
      </c>
      <c r="AA234">
        <v>0</v>
      </c>
      <c r="AB234">
        <v>1.0500000000000001E-2</v>
      </c>
      <c r="AC234">
        <v>0</v>
      </c>
      <c r="AD234">
        <v>7.0000000000000001E-3</v>
      </c>
      <c r="AE234">
        <v>4.9000000000000002E-2</v>
      </c>
      <c r="AF234">
        <v>4.2000000000000003E-2</v>
      </c>
      <c r="AG234">
        <v>3.5000000000000001E-3</v>
      </c>
      <c r="AH234">
        <v>0</v>
      </c>
      <c r="AI234">
        <v>0</v>
      </c>
      <c r="AJ234">
        <v>0</v>
      </c>
      <c r="AK234">
        <v>0</v>
      </c>
      <c r="AL234">
        <v>0</v>
      </c>
      <c r="AM234">
        <v>0</v>
      </c>
      <c r="AN234">
        <v>0</v>
      </c>
      <c r="AO234">
        <v>0</v>
      </c>
      <c r="AP234">
        <v>0</v>
      </c>
      <c r="AQ234">
        <v>7.0000000000000001E-3</v>
      </c>
      <c r="AR234">
        <v>0</v>
      </c>
      <c r="AS234">
        <v>1.155E-2</v>
      </c>
      <c r="AT234">
        <v>3.8500000000000001E-3</v>
      </c>
      <c r="AU234">
        <v>0.19950000000000001</v>
      </c>
      <c r="AV234">
        <v>0.25305</v>
      </c>
      <c r="AW234">
        <v>1.155E-2</v>
      </c>
      <c r="AX234">
        <v>0.7</v>
      </c>
      <c r="AY234">
        <v>0</v>
      </c>
      <c r="AZ234">
        <v>0</v>
      </c>
      <c r="BA234">
        <v>8.75</v>
      </c>
      <c r="BB234">
        <v>1.7500000000000002E-2</v>
      </c>
      <c r="BC234">
        <v>0.1225</v>
      </c>
      <c r="BD234">
        <v>0.94499999999999995</v>
      </c>
      <c r="BE234">
        <v>12.25</v>
      </c>
      <c r="BF234">
        <v>3.1150000000000002</v>
      </c>
      <c r="BG234">
        <v>7.0000000000000007E-2</v>
      </c>
      <c r="BH234">
        <v>0</v>
      </c>
      <c r="BI234">
        <v>3.5000000000000003E-2</v>
      </c>
      <c r="BJ234">
        <v>8.4000000000000005E-2</v>
      </c>
      <c r="BK234">
        <v>0</v>
      </c>
      <c r="BL234" s="209">
        <v>4.1517015680000002E-3</v>
      </c>
      <c r="BM234" s="227">
        <v>8.7025955800000001E-4</v>
      </c>
      <c r="BN234" s="209">
        <v>6.4839864250000004E-4</v>
      </c>
      <c r="BO234" s="209">
        <v>2.5293464699999998E-4</v>
      </c>
      <c r="BP234" s="209">
        <v>5.7055352549999997E-4</v>
      </c>
      <c r="BQ234" s="227">
        <v>3.7450000000000002E-16</v>
      </c>
      <c r="BR234" s="227">
        <v>5.3503516500000002E-5</v>
      </c>
      <c r="BS234" s="209">
        <v>1.5562123149999999E-4</v>
      </c>
      <c r="BT234" s="227">
        <v>1.8312424427500001E-2</v>
      </c>
    </row>
    <row r="235" spans="1:72" x14ac:dyDescent="0.35">
      <c r="A235">
        <v>4</v>
      </c>
      <c r="B235" t="s">
        <v>386</v>
      </c>
      <c r="C235" t="s">
        <v>386</v>
      </c>
      <c r="D235" t="s">
        <v>407</v>
      </c>
      <c r="E235" t="s">
        <v>1340</v>
      </c>
      <c r="F235">
        <v>11.935</v>
      </c>
      <c r="G235">
        <v>49.98</v>
      </c>
      <c r="H235">
        <v>0.105</v>
      </c>
      <c r="I235">
        <v>0.32200000000000001</v>
      </c>
      <c r="J235">
        <v>2.2645</v>
      </c>
      <c r="K235">
        <v>0.26600000000000001</v>
      </c>
      <c r="L235">
        <v>0.49</v>
      </c>
      <c r="M235">
        <v>0</v>
      </c>
      <c r="N235">
        <v>5.2499999999999998E-2</v>
      </c>
      <c r="O235">
        <v>3.15E-2</v>
      </c>
      <c r="P235">
        <v>1.4E-2</v>
      </c>
      <c r="Q235">
        <v>1.7500000000000002E-2</v>
      </c>
      <c r="R235">
        <v>0</v>
      </c>
      <c r="S235">
        <v>0</v>
      </c>
      <c r="T235">
        <v>3.5</v>
      </c>
      <c r="U235">
        <v>1.7500000000000002E-2</v>
      </c>
      <c r="V235">
        <v>0</v>
      </c>
      <c r="W235">
        <v>0</v>
      </c>
      <c r="X235">
        <v>0</v>
      </c>
      <c r="Y235" s="98">
        <v>1.7500000000000002E-2</v>
      </c>
      <c r="Z235" s="98">
        <v>0</v>
      </c>
      <c r="AA235">
        <v>0</v>
      </c>
      <c r="AB235">
        <v>1.0500000000000001E-2</v>
      </c>
      <c r="AC235" s="98">
        <v>0</v>
      </c>
      <c r="AD235">
        <v>7.0000000000000001E-3</v>
      </c>
      <c r="AE235">
        <v>4.9000000000000002E-2</v>
      </c>
      <c r="AF235">
        <v>4.2000000000000003E-2</v>
      </c>
      <c r="AG235" s="98">
        <v>3.5000000000000001E-3</v>
      </c>
      <c r="AH235">
        <v>0</v>
      </c>
      <c r="AI235">
        <v>0</v>
      </c>
      <c r="AJ235">
        <v>0</v>
      </c>
      <c r="AK235" s="98">
        <v>0</v>
      </c>
      <c r="AL235">
        <v>0</v>
      </c>
      <c r="AM235">
        <v>0</v>
      </c>
      <c r="AN235">
        <v>0</v>
      </c>
      <c r="AO235">
        <v>0</v>
      </c>
      <c r="AP235">
        <v>0</v>
      </c>
      <c r="AQ235">
        <v>7.0000000000000001E-3</v>
      </c>
      <c r="AR235">
        <v>0</v>
      </c>
      <c r="AS235" s="98">
        <v>1.155E-2</v>
      </c>
      <c r="AT235" s="212">
        <v>3.8500000000000001E-3</v>
      </c>
      <c r="AU235">
        <v>0.19950000000000001</v>
      </c>
      <c r="AV235">
        <v>0.25305</v>
      </c>
      <c r="AW235">
        <v>1.155E-2</v>
      </c>
      <c r="AX235">
        <v>0.7</v>
      </c>
      <c r="AY235">
        <v>0</v>
      </c>
      <c r="AZ235">
        <v>0</v>
      </c>
      <c r="BA235">
        <v>8.75</v>
      </c>
      <c r="BB235">
        <v>1.7500000000000002E-2</v>
      </c>
      <c r="BC235">
        <v>0.1225</v>
      </c>
      <c r="BD235">
        <v>0.94499999999999995</v>
      </c>
      <c r="BE235">
        <v>12.25</v>
      </c>
      <c r="BF235">
        <v>3.1150000000000002</v>
      </c>
      <c r="BG235">
        <v>7.0000000000000007E-2</v>
      </c>
      <c r="BH235">
        <v>0</v>
      </c>
      <c r="BI235">
        <v>3.5000000000000003E-2</v>
      </c>
      <c r="BJ235">
        <v>8.4000000000000005E-2</v>
      </c>
      <c r="BK235">
        <v>0</v>
      </c>
      <c r="BL235" s="209">
        <v>4.1571174412250002E-3</v>
      </c>
      <c r="BM235" s="227">
        <v>8.7106791264500005E-4</v>
      </c>
      <c r="BN235" s="227">
        <v>6.4827274637999999E-4</v>
      </c>
      <c r="BO235" s="227">
        <v>2.5293464699999998E-4</v>
      </c>
      <c r="BP235" s="227">
        <v>5.7055352549999997E-4</v>
      </c>
      <c r="BQ235" s="227">
        <v>3.8342500000000001E-16</v>
      </c>
      <c r="BR235" s="227">
        <v>5.9997883154999999E-5</v>
      </c>
      <c r="BS235" s="227">
        <v>1.5562123149999999E-4</v>
      </c>
      <c r="BT235" s="209">
        <v>1.8277711118939999E-2</v>
      </c>
    </row>
    <row r="236" spans="1:72" x14ac:dyDescent="0.35">
      <c r="A236">
        <v>25</v>
      </c>
      <c r="B236" t="s">
        <v>71</v>
      </c>
      <c r="C236" t="s">
        <v>71</v>
      </c>
      <c r="D236" t="s">
        <v>87</v>
      </c>
      <c r="E236" t="s">
        <v>1339</v>
      </c>
      <c r="F236">
        <v>27</v>
      </c>
      <c r="G236">
        <v>114</v>
      </c>
      <c r="H236">
        <v>0.15</v>
      </c>
      <c r="I236">
        <v>0.52500000000000002</v>
      </c>
      <c r="J236">
        <v>4.95</v>
      </c>
      <c r="K236">
        <v>1.8</v>
      </c>
      <c r="L236">
        <v>67.05</v>
      </c>
      <c r="M236">
        <v>0</v>
      </c>
      <c r="N236">
        <v>0.45</v>
      </c>
      <c r="O236">
        <v>4.6500000000000004</v>
      </c>
      <c r="P236">
        <v>2.4</v>
      </c>
      <c r="Q236">
        <v>2.25</v>
      </c>
      <c r="R236">
        <v>0</v>
      </c>
      <c r="S236">
        <v>0</v>
      </c>
      <c r="T236">
        <v>0</v>
      </c>
      <c r="U236">
        <v>0</v>
      </c>
      <c r="V236">
        <v>0</v>
      </c>
      <c r="W236">
        <v>0</v>
      </c>
      <c r="X236">
        <v>0</v>
      </c>
      <c r="Y236">
        <v>0</v>
      </c>
      <c r="Z236">
        <v>0</v>
      </c>
      <c r="AA236">
        <v>0</v>
      </c>
      <c r="AB236" s="98">
        <v>0</v>
      </c>
      <c r="AC236">
        <v>0</v>
      </c>
      <c r="AD236">
        <v>0</v>
      </c>
      <c r="AE236">
        <v>7.4999999999999997E-2</v>
      </c>
      <c r="AF236">
        <v>7.4999999999999997E-2</v>
      </c>
      <c r="AG236">
        <v>0</v>
      </c>
      <c r="AH236">
        <v>0</v>
      </c>
      <c r="AI236">
        <v>0</v>
      </c>
      <c r="AJ236">
        <v>0</v>
      </c>
      <c r="AK236">
        <v>0</v>
      </c>
      <c r="AL236">
        <v>0</v>
      </c>
      <c r="AM236">
        <v>646.125</v>
      </c>
      <c r="AN236">
        <v>0</v>
      </c>
      <c r="AO236">
        <v>6521.25</v>
      </c>
      <c r="AP236">
        <v>0</v>
      </c>
      <c r="AQ236">
        <v>0.45</v>
      </c>
      <c r="AR236">
        <v>6</v>
      </c>
      <c r="AS236">
        <v>0.03</v>
      </c>
      <c r="AT236">
        <v>0</v>
      </c>
      <c r="AU236">
        <v>0.6</v>
      </c>
      <c r="AV236">
        <v>0.67500000000000004</v>
      </c>
      <c r="AW236">
        <v>0.105</v>
      </c>
      <c r="AX236">
        <v>16.649999999999999</v>
      </c>
      <c r="AY236">
        <v>0</v>
      </c>
      <c r="AZ236">
        <v>3.6749999999999998</v>
      </c>
      <c r="BA236">
        <v>17.25</v>
      </c>
      <c r="BB236">
        <v>0.22500000000000001</v>
      </c>
      <c r="BC236">
        <v>0.15</v>
      </c>
      <c r="BD236">
        <v>19.5</v>
      </c>
      <c r="BE236">
        <v>157.5</v>
      </c>
      <c r="BF236">
        <v>6</v>
      </c>
      <c r="BG236">
        <v>23.25</v>
      </c>
      <c r="BH236">
        <v>7.4999999999999997E-2</v>
      </c>
      <c r="BI236">
        <v>0</v>
      </c>
      <c r="BJ236">
        <v>0.15</v>
      </c>
      <c r="BK236">
        <v>3.75</v>
      </c>
      <c r="BL236" s="209">
        <v>1.8852787713749999E-2</v>
      </c>
      <c r="BM236" s="227">
        <v>7.7681536499999999E-4</v>
      </c>
      <c r="BN236" s="209">
        <v>2.0863480612499999E-3</v>
      </c>
      <c r="BO236" s="227">
        <v>3.3332559000000001E-3</v>
      </c>
      <c r="BP236" s="209">
        <v>0</v>
      </c>
      <c r="BQ236" s="227">
        <v>1.2237675E-15</v>
      </c>
      <c r="BR236" s="209">
        <v>3.4029823769999999E-3</v>
      </c>
      <c r="BS236" s="227">
        <v>7.4023157999999999E-3</v>
      </c>
      <c r="BT236" s="209">
        <v>1.826054316675E-2</v>
      </c>
    </row>
    <row r="237" spans="1:72" x14ac:dyDescent="0.35">
      <c r="A237">
        <v>4</v>
      </c>
      <c r="B237" t="s">
        <v>386</v>
      </c>
      <c r="C237" t="s">
        <v>386</v>
      </c>
      <c r="D237" t="s">
        <v>407</v>
      </c>
      <c r="E237" t="s">
        <v>1337</v>
      </c>
      <c r="F237">
        <v>11.935</v>
      </c>
      <c r="G237">
        <v>49.98</v>
      </c>
      <c r="H237">
        <v>0.105</v>
      </c>
      <c r="I237">
        <v>0.32200000000000001</v>
      </c>
      <c r="J237">
        <v>2.2645</v>
      </c>
      <c r="K237">
        <v>0.26600000000000001</v>
      </c>
      <c r="L237">
        <v>0.49</v>
      </c>
      <c r="M237">
        <v>0</v>
      </c>
      <c r="N237">
        <v>5.2499999999999998E-2</v>
      </c>
      <c r="O237">
        <v>3.15E-2</v>
      </c>
      <c r="P237">
        <v>1.4E-2</v>
      </c>
      <c r="Q237">
        <v>1.7500000000000002E-2</v>
      </c>
      <c r="R237">
        <v>0</v>
      </c>
      <c r="S237">
        <v>0</v>
      </c>
      <c r="T237">
        <v>3.5</v>
      </c>
      <c r="U237">
        <v>1.7500000000000002E-2</v>
      </c>
      <c r="V237">
        <v>0</v>
      </c>
      <c r="W237">
        <v>0</v>
      </c>
      <c r="X237">
        <v>0</v>
      </c>
      <c r="Y237">
        <v>1.7500000000000002E-2</v>
      </c>
      <c r="Z237">
        <v>0</v>
      </c>
      <c r="AA237">
        <v>0</v>
      </c>
      <c r="AB237">
        <v>1.0500000000000001E-2</v>
      </c>
      <c r="AC237">
        <v>0</v>
      </c>
      <c r="AD237">
        <v>7.0000000000000001E-3</v>
      </c>
      <c r="AE237">
        <v>4.9000000000000002E-2</v>
      </c>
      <c r="AF237">
        <v>4.2000000000000003E-2</v>
      </c>
      <c r="AG237">
        <v>3.5000000000000001E-3</v>
      </c>
      <c r="AH237">
        <v>0</v>
      </c>
      <c r="AI237">
        <v>0</v>
      </c>
      <c r="AJ237">
        <v>0</v>
      </c>
      <c r="AK237">
        <v>0</v>
      </c>
      <c r="AL237">
        <v>0</v>
      </c>
      <c r="AM237">
        <v>0</v>
      </c>
      <c r="AN237">
        <v>0</v>
      </c>
      <c r="AO237">
        <v>0</v>
      </c>
      <c r="AP237">
        <v>0</v>
      </c>
      <c r="AQ237">
        <v>7.0000000000000001E-3</v>
      </c>
      <c r="AR237">
        <v>0</v>
      </c>
      <c r="AS237">
        <v>1.155E-2</v>
      </c>
      <c r="AT237" s="212">
        <v>3.8500000000000001E-3</v>
      </c>
      <c r="AU237">
        <v>0.19950000000000001</v>
      </c>
      <c r="AV237">
        <v>0.25305</v>
      </c>
      <c r="AW237">
        <v>1.155E-2</v>
      </c>
      <c r="AX237">
        <v>0.7</v>
      </c>
      <c r="AY237">
        <v>0</v>
      </c>
      <c r="AZ237">
        <v>0</v>
      </c>
      <c r="BA237">
        <v>8.75</v>
      </c>
      <c r="BB237">
        <v>1.7500000000000002E-2</v>
      </c>
      <c r="BC237">
        <v>0.1225</v>
      </c>
      <c r="BD237">
        <v>0.94499999999999995</v>
      </c>
      <c r="BE237">
        <v>12.25</v>
      </c>
      <c r="BF237">
        <v>3.1150000000000002</v>
      </c>
      <c r="BG237">
        <v>7.0000000000000007E-2</v>
      </c>
      <c r="BH237">
        <v>0</v>
      </c>
      <c r="BI237">
        <v>3.5000000000000003E-2</v>
      </c>
      <c r="BJ237">
        <v>8.4000000000000005E-2</v>
      </c>
      <c r="BK237">
        <v>0</v>
      </c>
      <c r="BL237" s="209">
        <v>4.1733650609000004E-3</v>
      </c>
      <c r="BM237" s="227">
        <v>8.7349297658000005E-4</v>
      </c>
      <c r="BN237" s="209">
        <v>6.4789505802000005E-4</v>
      </c>
      <c r="BO237" s="209">
        <v>2.5293464699999998E-4</v>
      </c>
      <c r="BP237" s="227">
        <v>5.7055352549999997E-4</v>
      </c>
      <c r="BQ237" s="227">
        <v>4.1019999999999999E-16</v>
      </c>
      <c r="BR237" s="227">
        <v>7.9480983120000005E-5</v>
      </c>
      <c r="BS237" s="227">
        <v>1.5562123149999999E-4</v>
      </c>
      <c r="BT237" s="209">
        <v>1.8173571193260001E-2</v>
      </c>
    </row>
    <row r="238" spans="1:72" x14ac:dyDescent="0.35">
      <c r="A238">
        <v>73</v>
      </c>
      <c r="B238" t="s">
        <v>610</v>
      </c>
      <c r="C238" t="s">
        <v>610</v>
      </c>
      <c r="D238" t="s">
        <v>148</v>
      </c>
      <c r="E238" t="s">
        <v>1337</v>
      </c>
      <c r="F238">
        <v>4.7450000000000001</v>
      </c>
      <c r="G238">
        <v>19.850999999999999</v>
      </c>
      <c r="H238">
        <v>1.04E-2</v>
      </c>
      <c r="I238">
        <v>0.47060000000000002</v>
      </c>
      <c r="J238">
        <v>0.67600000000000005</v>
      </c>
      <c r="K238">
        <v>0</v>
      </c>
      <c r="L238">
        <v>4.1599999999999998E-2</v>
      </c>
      <c r="M238">
        <v>0</v>
      </c>
      <c r="N238">
        <v>0.1027</v>
      </c>
      <c r="O238">
        <v>0.66300000000000003</v>
      </c>
      <c r="P238">
        <v>0</v>
      </c>
      <c r="Q238">
        <v>0.66300000000000003</v>
      </c>
      <c r="R238">
        <v>0</v>
      </c>
      <c r="S238">
        <v>0</v>
      </c>
      <c r="T238">
        <v>0</v>
      </c>
      <c r="U238" s="212">
        <v>6.4999999999999997E-3</v>
      </c>
      <c r="V238">
        <v>1.2999999999999999E-3</v>
      </c>
      <c r="W238">
        <v>0</v>
      </c>
      <c r="X238">
        <v>1.2999999999999999E-3</v>
      </c>
      <c r="Y238" s="212">
        <v>2.5999999999999999E-3</v>
      </c>
      <c r="Z238">
        <v>1.2999999999999999E-3</v>
      </c>
      <c r="AA238" s="212">
        <v>0</v>
      </c>
      <c r="AB238" s="212">
        <v>2.5999999999999999E-3</v>
      </c>
      <c r="AC238">
        <v>0</v>
      </c>
      <c r="AD238" s="212">
        <v>2.5999999999999999E-3</v>
      </c>
      <c r="AE238" s="212">
        <v>0</v>
      </c>
      <c r="AF238" s="212">
        <v>0</v>
      </c>
      <c r="AG238" s="212">
        <v>0</v>
      </c>
      <c r="AH238">
        <v>0</v>
      </c>
      <c r="AI238">
        <v>0</v>
      </c>
      <c r="AJ238">
        <v>0</v>
      </c>
      <c r="AK238">
        <v>0</v>
      </c>
      <c r="AL238">
        <v>0.26</v>
      </c>
      <c r="AM238">
        <v>8.7099999999999997E-2</v>
      </c>
      <c r="AN238">
        <v>7.8E-2</v>
      </c>
      <c r="AO238">
        <v>1.2999999999999999E-2</v>
      </c>
      <c r="AP238">
        <v>0</v>
      </c>
      <c r="AQ238" s="212">
        <v>0</v>
      </c>
      <c r="AR238">
        <v>0</v>
      </c>
      <c r="AS238">
        <v>5.4599999999999996E-3</v>
      </c>
      <c r="AT238" s="212">
        <v>2.0150000000000001E-2</v>
      </c>
      <c r="AU238">
        <v>1.235E-2</v>
      </c>
      <c r="AV238">
        <v>0.12207</v>
      </c>
      <c r="AW238" s="212">
        <v>4.6800000000000001E-3</v>
      </c>
      <c r="AX238">
        <v>0.65</v>
      </c>
      <c r="AY238">
        <v>6.1100000000000002E-2</v>
      </c>
      <c r="AZ238">
        <v>0</v>
      </c>
      <c r="BA238">
        <v>12.584</v>
      </c>
      <c r="BB238">
        <v>1.95</v>
      </c>
      <c r="BC238" s="212">
        <v>3.8999999999999998E-3</v>
      </c>
      <c r="BD238">
        <v>16.341000000000001</v>
      </c>
      <c r="BE238">
        <v>23.321999999999999</v>
      </c>
      <c r="BF238">
        <v>1.43</v>
      </c>
      <c r="BG238">
        <v>6.9550000000000001</v>
      </c>
      <c r="BH238">
        <v>1.6899999999999998E-2</v>
      </c>
      <c r="BI238">
        <v>0.13</v>
      </c>
      <c r="BJ238" s="212">
        <v>5.33E-2</v>
      </c>
      <c r="BK238">
        <v>0</v>
      </c>
      <c r="BL238" s="209">
        <v>9.0787547733999999E-3</v>
      </c>
      <c r="BM238" s="227">
        <v>5.1667280729999999E-4</v>
      </c>
      <c r="BN238" s="209">
        <v>1.8077774494000001E-3</v>
      </c>
      <c r="BO238" s="227">
        <v>2.7846059929999999E-4</v>
      </c>
      <c r="BP238" s="227">
        <v>1.8075974799999999E-5</v>
      </c>
      <c r="BQ238" s="227">
        <v>1.1153999999999999E-15</v>
      </c>
      <c r="BR238" s="227">
        <v>9.4235322999999995E-6</v>
      </c>
      <c r="BS238" s="209">
        <v>1.157211263E-4</v>
      </c>
      <c r="BT238" s="227">
        <v>1.8160380744999999E-2</v>
      </c>
    </row>
    <row r="239" spans="1:72" x14ac:dyDescent="0.35">
      <c r="A239">
        <v>40</v>
      </c>
      <c r="B239" t="s">
        <v>513</v>
      </c>
      <c r="C239" t="s">
        <v>513</v>
      </c>
      <c r="D239" t="s">
        <v>108</v>
      </c>
      <c r="E239" t="s">
        <v>1340</v>
      </c>
      <c r="F239">
        <v>4.0179999999999998</v>
      </c>
      <c r="G239">
        <v>16.856000000000002</v>
      </c>
      <c r="H239">
        <v>1.9599999999999999E-2</v>
      </c>
      <c r="I239">
        <v>4.9000000000000002E-2</v>
      </c>
      <c r="J239">
        <v>0.81340000000000001</v>
      </c>
      <c r="K239">
        <v>0.1862</v>
      </c>
      <c r="L239">
        <v>8.6926000000000005</v>
      </c>
      <c r="M239">
        <v>0</v>
      </c>
      <c r="N239">
        <v>3.9199999999999999E-2</v>
      </c>
      <c r="O239">
        <v>0.7742</v>
      </c>
      <c r="P239">
        <v>0.71540000000000004</v>
      </c>
      <c r="Q239">
        <v>5.8799999999999998E-2</v>
      </c>
      <c r="R239">
        <v>0</v>
      </c>
      <c r="S239">
        <v>0</v>
      </c>
      <c r="T239">
        <v>0</v>
      </c>
      <c r="U239">
        <v>0</v>
      </c>
      <c r="V239">
        <v>0</v>
      </c>
      <c r="W239">
        <v>0</v>
      </c>
      <c r="X239">
        <v>0</v>
      </c>
      <c r="Y239">
        <v>0</v>
      </c>
      <c r="Z239">
        <v>0</v>
      </c>
      <c r="AA239">
        <v>0</v>
      </c>
      <c r="AB239">
        <v>0</v>
      </c>
      <c r="AC239" s="98">
        <v>0</v>
      </c>
      <c r="AD239">
        <v>0</v>
      </c>
      <c r="AE239">
        <v>9.7999999999999997E-3</v>
      </c>
      <c r="AF239">
        <v>9.7999999999999997E-3</v>
      </c>
      <c r="AG239" s="98">
        <v>0</v>
      </c>
      <c r="AH239">
        <v>0</v>
      </c>
      <c r="AI239">
        <v>0</v>
      </c>
      <c r="AJ239">
        <v>0</v>
      </c>
      <c r="AK239">
        <v>0</v>
      </c>
      <c r="AL239">
        <v>0</v>
      </c>
      <c r="AM239">
        <v>7.8399999999999997E-2</v>
      </c>
      <c r="AN239">
        <v>0</v>
      </c>
      <c r="AO239">
        <v>0.98</v>
      </c>
      <c r="AP239" s="98">
        <v>0</v>
      </c>
      <c r="AQ239">
        <v>5.8799999999999998E-2</v>
      </c>
      <c r="AR239">
        <v>0.49</v>
      </c>
      <c r="AS239" s="98">
        <v>9.7999999999999997E-4</v>
      </c>
      <c r="AT239">
        <v>1.9599999999999999E-3</v>
      </c>
      <c r="AU239" s="98">
        <v>4.3119999999999999E-2</v>
      </c>
      <c r="AV239">
        <v>4.9000000000000002E-2</v>
      </c>
      <c r="AW239" s="98">
        <v>6.8599999999999998E-3</v>
      </c>
      <c r="AX239">
        <v>8.3986000000000001</v>
      </c>
      <c r="AY239">
        <v>0</v>
      </c>
      <c r="AZ239">
        <v>5.9584000000000001</v>
      </c>
      <c r="BA239">
        <v>1.96</v>
      </c>
      <c r="BB239">
        <v>9.8000000000000004E-2</v>
      </c>
      <c r="BC239">
        <v>2.9399999999999999E-2</v>
      </c>
      <c r="BD239">
        <v>1.764</v>
      </c>
      <c r="BE239">
        <v>12.74</v>
      </c>
      <c r="BF239">
        <v>1.0780000000000001</v>
      </c>
      <c r="BG239">
        <v>9.8000000000000004E-2</v>
      </c>
      <c r="BH239" s="98">
        <v>0</v>
      </c>
      <c r="BI239">
        <v>0</v>
      </c>
      <c r="BJ239">
        <v>1.9599999999999999E-2</v>
      </c>
      <c r="BK239">
        <v>0.29399999999999998</v>
      </c>
      <c r="BL239" s="209">
        <v>4.3710465091999998E-3</v>
      </c>
      <c r="BM239" s="227">
        <v>3.0231873E-4</v>
      </c>
      <c r="BN239" s="227">
        <v>1.7484521824E-3</v>
      </c>
      <c r="BO239" s="227">
        <v>4.3554543759999998E-4</v>
      </c>
      <c r="BP239" s="227">
        <v>0</v>
      </c>
      <c r="BQ239" s="227">
        <v>3.7044000000000001E-16</v>
      </c>
      <c r="BR239" s="227">
        <v>8.9719548800000005E-5</v>
      </c>
      <c r="BS239" s="227">
        <v>9.6723593120000002E-4</v>
      </c>
      <c r="BT239" s="209">
        <v>1.81211067058E-2</v>
      </c>
    </row>
    <row r="240" spans="1:72" x14ac:dyDescent="0.35">
      <c r="A240">
        <v>18</v>
      </c>
      <c r="B240" t="s">
        <v>71</v>
      </c>
      <c r="C240" t="s">
        <v>71</v>
      </c>
      <c r="D240" t="s">
        <v>463</v>
      </c>
      <c r="E240" t="s">
        <v>1338</v>
      </c>
      <c r="F240">
        <v>13.14</v>
      </c>
      <c r="G240">
        <v>53.874000000000002</v>
      </c>
      <c r="H240">
        <v>4.3799999999999999E-2</v>
      </c>
      <c r="I240">
        <v>0.48180000000000001</v>
      </c>
      <c r="J240">
        <v>2.0586000000000002</v>
      </c>
      <c r="K240">
        <v>1.1388</v>
      </c>
      <c r="L240">
        <v>39.770400000000002</v>
      </c>
      <c r="M240">
        <v>0</v>
      </c>
      <c r="N240">
        <v>0.26279999999999998</v>
      </c>
      <c r="O240">
        <v>2.4965999999999999</v>
      </c>
      <c r="P240">
        <v>2.3214000000000001</v>
      </c>
      <c r="Q240">
        <v>0.17519999999999999</v>
      </c>
      <c r="R240">
        <v>0</v>
      </c>
      <c r="S240">
        <v>0</v>
      </c>
      <c r="T240">
        <v>0</v>
      </c>
      <c r="U240">
        <v>0</v>
      </c>
      <c r="V240">
        <v>0</v>
      </c>
      <c r="W240">
        <v>0</v>
      </c>
      <c r="X240">
        <v>0</v>
      </c>
      <c r="Y240">
        <v>0</v>
      </c>
      <c r="Z240">
        <v>0</v>
      </c>
      <c r="AA240">
        <v>0</v>
      </c>
      <c r="AB240">
        <v>0</v>
      </c>
      <c r="AC240">
        <v>0</v>
      </c>
      <c r="AD240">
        <v>0</v>
      </c>
      <c r="AE240">
        <v>4.3799999999999999E-2</v>
      </c>
      <c r="AF240">
        <v>0</v>
      </c>
      <c r="AG240">
        <v>0</v>
      </c>
      <c r="AH240">
        <v>0</v>
      </c>
      <c r="AI240">
        <v>0</v>
      </c>
      <c r="AJ240">
        <v>0</v>
      </c>
      <c r="AK240">
        <v>0</v>
      </c>
      <c r="AL240">
        <v>0</v>
      </c>
      <c r="AM240">
        <v>0.219</v>
      </c>
      <c r="AN240">
        <v>0</v>
      </c>
      <c r="AO240">
        <v>2.6280000000000001</v>
      </c>
      <c r="AP240">
        <v>0</v>
      </c>
      <c r="AQ240">
        <v>0</v>
      </c>
      <c r="AR240">
        <v>19.271999999999998</v>
      </c>
      <c r="AS240">
        <v>2.1899999999999999E-2</v>
      </c>
      <c r="AT240">
        <v>0</v>
      </c>
      <c r="AU240">
        <v>0.14016000000000001</v>
      </c>
      <c r="AV240">
        <v>0.219</v>
      </c>
      <c r="AW240">
        <v>7.4459999999999998E-2</v>
      </c>
      <c r="AX240">
        <v>8.3658000000000001</v>
      </c>
      <c r="AY240">
        <v>0</v>
      </c>
      <c r="AZ240">
        <v>20.235600000000002</v>
      </c>
      <c r="BA240">
        <v>10.512</v>
      </c>
      <c r="BB240">
        <v>0.876</v>
      </c>
      <c r="BC240">
        <v>8.7599999999999997E-2</v>
      </c>
      <c r="BD240">
        <v>17.957999999999998</v>
      </c>
      <c r="BE240">
        <v>105.12</v>
      </c>
      <c r="BF240">
        <v>4.8179999999999996</v>
      </c>
      <c r="BG240">
        <v>3.0659999999999998</v>
      </c>
      <c r="BH240">
        <v>0</v>
      </c>
      <c r="BI240">
        <v>0</v>
      </c>
      <c r="BJ240">
        <v>4.3799999999999999E-2</v>
      </c>
      <c r="BK240">
        <v>6.1319999999999997</v>
      </c>
      <c r="BL240" s="209">
        <v>1.9232574144378001E-2</v>
      </c>
      <c r="BM240" s="227">
        <v>2.2238302076460002E-3</v>
      </c>
      <c r="BN240" s="209">
        <v>2.0291579908379999E-3</v>
      </c>
      <c r="BO240" s="227">
        <v>1.9466214456E-3</v>
      </c>
      <c r="BP240" s="209">
        <v>0</v>
      </c>
      <c r="BQ240" s="227">
        <v>2.7156000000000002E-15</v>
      </c>
      <c r="BR240" s="227">
        <v>4.9098221588159997E-3</v>
      </c>
      <c r="BS240" s="227">
        <v>4.3229524271999999E-3</v>
      </c>
      <c r="BT240" s="227">
        <v>1.802116100379E-2</v>
      </c>
    </row>
    <row r="241" spans="1:72" x14ac:dyDescent="0.35">
      <c r="A241">
        <v>4</v>
      </c>
      <c r="B241" t="s">
        <v>386</v>
      </c>
      <c r="C241" t="s">
        <v>386</v>
      </c>
      <c r="D241" t="s">
        <v>407</v>
      </c>
      <c r="E241" t="s">
        <v>1339</v>
      </c>
      <c r="F241">
        <v>11.935</v>
      </c>
      <c r="G241">
        <v>49.98</v>
      </c>
      <c r="H241">
        <v>0.105</v>
      </c>
      <c r="I241">
        <v>0.32200000000000001</v>
      </c>
      <c r="J241">
        <v>2.2645</v>
      </c>
      <c r="K241">
        <v>0.26600000000000001</v>
      </c>
      <c r="L241">
        <v>0.49</v>
      </c>
      <c r="M241">
        <v>0</v>
      </c>
      <c r="N241">
        <v>5.2499999999999998E-2</v>
      </c>
      <c r="O241">
        <v>3.15E-2</v>
      </c>
      <c r="P241">
        <v>1.4E-2</v>
      </c>
      <c r="Q241">
        <v>1.7500000000000002E-2</v>
      </c>
      <c r="R241">
        <v>0</v>
      </c>
      <c r="S241">
        <v>0</v>
      </c>
      <c r="T241">
        <v>3.5</v>
      </c>
      <c r="U241">
        <v>1.7500000000000002E-2</v>
      </c>
      <c r="V241">
        <v>0</v>
      </c>
      <c r="W241">
        <v>0</v>
      </c>
      <c r="X241">
        <v>0</v>
      </c>
      <c r="Y241">
        <v>1.7500000000000002E-2</v>
      </c>
      <c r="Z241">
        <v>0</v>
      </c>
      <c r="AA241">
        <v>0</v>
      </c>
      <c r="AB241">
        <v>1.0500000000000001E-2</v>
      </c>
      <c r="AC241">
        <v>0</v>
      </c>
      <c r="AD241">
        <v>7.0000000000000001E-3</v>
      </c>
      <c r="AE241">
        <v>4.9000000000000002E-2</v>
      </c>
      <c r="AF241">
        <v>4.2000000000000003E-2</v>
      </c>
      <c r="AG241">
        <v>3.5000000000000001E-3</v>
      </c>
      <c r="AH241">
        <v>0</v>
      </c>
      <c r="AI241">
        <v>0</v>
      </c>
      <c r="AJ241">
        <v>0</v>
      </c>
      <c r="AK241">
        <v>0</v>
      </c>
      <c r="AL241">
        <v>0</v>
      </c>
      <c r="AM241">
        <v>0</v>
      </c>
      <c r="AN241">
        <v>0</v>
      </c>
      <c r="AO241">
        <v>0</v>
      </c>
      <c r="AP241">
        <v>0</v>
      </c>
      <c r="AQ241">
        <v>7.0000000000000001E-3</v>
      </c>
      <c r="AR241">
        <v>0</v>
      </c>
      <c r="AS241">
        <v>1.155E-2</v>
      </c>
      <c r="AT241">
        <v>3.8500000000000001E-3</v>
      </c>
      <c r="AU241">
        <v>0.19950000000000001</v>
      </c>
      <c r="AV241">
        <v>0.25305</v>
      </c>
      <c r="AW241">
        <v>1.155E-2</v>
      </c>
      <c r="AX241">
        <v>0.7</v>
      </c>
      <c r="AY241">
        <v>0</v>
      </c>
      <c r="AZ241">
        <v>0</v>
      </c>
      <c r="BA241">
        <v>8.75</v>
      </c>
      <c r="BB241">
        <v>1.7500000000000002E-2</v>
      </c>
      <c r="BC241" s="212">
        <v>0.1225</v>
      </c>
      <c r="BD241">
        <v>0.94499999999999995</v>
      </c>
      <c r="BE241">
        <v>12.25</v>
      </c>
      <c r="BF241">
        <v>3.1150000000000002</v>
      </c>
      <c r="BG241">
        <v>7.0000000000000007E-2</v>
      </c>
      <c r="BH241">
        <v>0</v>
      </c>
      <c r="BI241">
        <v>3.5000000000000003E-2</v>
      </c>
      <c r="BJ241">
        <v>8.4000000000000005E-2</v>
      </c>
      <c r="BK241">
        <v>0</v>
      </c>
      <c r="BL241" s="209">
        <v>4.2275237931500001E-3</v>
      </c>
      <c r="BM241" s="227">
        <v>8.8157652302999997E-4</v>
      </c>
      <c r="BN241" s="209">
        <v>6.4663609681999995E-4</v>
      </c>
      <c r="BO241" s="209">
        <v>2.5293464699999998E-4</v>
      </c>
      <c r="BP241" s="209">
        <v>5.7055352549999997E-4</v>
      </c>
      <c r="BQ241" s="227">
        <v>4.9944999999999996E-16</v>
      </c>
      <c r="BR241" s="209">
        <v>1.4442464966999999E-4</v>
      </c>
      <c r="BS241" s="209">
        <v>1.5562123149999999E-4</v>
      </c>
      <c r="BT241" s="227">
        <v>1.7826438107659999E-2</v>
      </c>
    </row>
    <row r="242" spans="1:72" x14ac:dyDescent="0.35">
      <c r="A242">
        <v>74</v>
      </c>
      <c r="B242" t="s">
        <v>610</v>
      </c>
      <c r="C242" t="s">
        <v>610</v>
      </c>
      <c r="D242" t="s">
        <v>149</v>
      </c>
      <c r="E242" t="s">
        <v>1338</v>
      </c>
      <c r="F242">
        <v>4.38</v>
      </c>
      <c r="G242">
        <v>18.324000000000002</v>
      </c>
      <c r="H242">
        <v>9.5999999999999992E-3</v>
      </c>
      <c r="I242">
        <v>0.43440000000000001</v>
      </c>
      <c r="J242">
        <v>0.624</v>
      </c>
      <c r="K242">
        <v>0</v>
      </c>
      <c r="L242">
        <v>3.8399999999999997E-2</v>
      </c>
      <c r="M242">
        <v>0</v>
      </c>
      <c r="N242">
        <v>9.4799999999999995E-2</v>
      </c>
      <c r="O242">
        <v>0.61199999999999999</v>
      </c>
      <c r="P242">
        <v>0</v>
      </c>
      <c r="Q242">
        <v>0.61199999999999999</v>
      </c>
      <c r="R242">
        <v>0</v>
      </c>
      <c r="S242">
        <v>0</v>
      </c>
      <c r="T242">
        <v>0</v>
      </c>
      <c r="U242">
        <v>6.0000000000000001E-3</v>
      </c>
      <c r="V242">
        <v>1.1999999999999999E-3</v>
      </c>
      <c r="W242">
        <v>0</v>
      </c>
      <c r="X242">
        <v>1.1999999999999999E-3</v>
      </c>
      <c r="Y242">
        <v>2.3999999999999998E-3</v>
      </c>
      <c r="Z242">
        <v>1.1999999999999999E-3</v>
      </c>
      <c r="AA242">
        <v>0</v>
      </c>
      <c r="AB242">
        <v>2.3999999999999998E-3</v>
      </c>
      <c r="AC242">
        <v>0</v>
      </c>
      <c r="AD242">
        <v>2.3999999999999998E-3</v>
      </c>
      <c r="AE242">
        <v>0</v>
      </c>
      <c r="AF242">
        <v>0</v>
      </c>
      <c r="AG242">
        <v>0</v>
      </c>
      <c r="AH242">
        <v>0</v>
      </c>
      <c r="AI242">
        <v>0</v>
      </c>
      <c r="AJ242">
        <v>0</v>
      </c>
      <c r="AK242">
        <v>0</v>
      </c>
      <c r="AL242">
        <v>0.24</v>
      </c>
      <c r="AM242">
        <v>8.0399999999999999E-2</v>
      </c>
      <c r="AN242">
        <v>7.1999999999999995E-2</v>
      </c>
      <c r="AO242">
        <v>1.2E-2</v>
      </c>
      <c r="AP242">
        <v>0</v>
      </c>
      <c r="AQ242">
        <v>0</v>
      </c>
      <c r="AR242">
        <v>0</v>
      </c>
      <c r="AS242">
        <v>5.0400000000000002E-3</v>
      </c>
      <c r="AT242" s="212">
        <v>1.8599999999999998E-2</v>
      </c>
      <c r="AU242">
        <v>1.14E-2</v>
      </c>
      <c r="AV242">
        <v>0.11268</v>
      </c>
      <c r="AW242">
        <v>4.3200000000000001E-3</v>
      </c>
      <c r="AX242">
        <v>0.6</v>
      </c>
      <c r="AY242">
        <v>5.6399999999999999E-2</v>
      </c>
      <c r="AZ242" s="212">
        <v>0</v>
      </c>
      <c r="BA242">
        <v>11.616</v>
      </c>
      <c r="BB242">
        <v>1.8</v>
      </c>
      <c r="BC242">
        <v>3.5999999999999999E-3</v>
      </c>
      <c r="BD242">
        <v>15.084</v>
      </c>
      <c r="BE242">
        <v>21.527999999999999</v>
      </c>
      <c r="BF242">
        <v>1.32</v>
      </c>
      <c r="BG242">
        <v>6.42</v>
      </c>
      <c r="BH242">
        <v>1.5599999999999999E-2</v>
      </c>
      <c r="BI242">
        <v>0.12</v>
      </c>
      <c r="BJ242">
        <v>4.9200000000000001E-2</v>
      </c>
      <c r="BK242">
        <v>0</v>
      </c>
      <c r="BL242" s="209">
        <v>8.8948090248000006E-3</v>
      </c>
      <c r="BM242" s="227">
        <v>5.0533017480000001E-4</v>
      </c>
      <c r="BN242" s="209">
        <v>1.7680909068E-3</v>
      </c>
      <c r="BO242" s="227">
        <v>2.7234749160000001E-4</v>
      </c>
      <c r="BP242" s="227">
        <v>3.7335251999999997E-5</v>
      </c>
      <c r="BQ242" s="227">
        <v>1.092E-15</v>
      </c>
      <c r="BR242" s="227">
        <v>1.12839084E-5</v>
      </c>
      <c r="BS242" s="209">
        <v>1.068195012E-4</v>
      </c>
      <c r="BT242" s="209">
        <v>1.7761701852E-2</v>
      </c>
    </row>
    <row r="243" spans="1:72" x14ac:dyDescent="0.35">
      <c r="A243">
        <v>74</v>
      </c>
      <c r="B243" t="s">
        <v>610</v>
      </c>
      <c r="C243" t="s">
        <v>610</v>
      </c>
      <c r="D243" t="s">
        <v>149</v>
      </c>
      <c r="E243" t="s">
        <v>1340</v>
      </c>
      <c r="F243">
        <v>4.38</v>
      </c>
      <c r="G243">
        <v>18.324000000000002</v>
      </c>
      <c r="H243" s="212">
        <v>9.5999999999999992E-3</v>
      </c>
      <c r="I243">
        <v>0.43440000000000001</v>
      </c>
      <c r="J243">
        <v>0.624</v>
      </c>
      <c r="K243">
        <v>0</v>
      </c>
      <c r="L243">
        <v>3.8399999999999997E-2</v>
      </c>
      <c r="M243">
        <v>0</v>
      </c>
      <c r="N243">
        <v>9.4799999999999995E-2</v>
      </c>
      <c r="O243">
        <v>0.61199999999999999</v>
      </c>
      <c r="P243" s="98">
        <v>0</v>
      </c>
      <c r="Q243" s="212">
        <v>0.61199999999999999</v>
      </c>
      <c r="R243">
        <v>0</v>
      </c>
      <c r="S243">
        <v>0</v>
      </c>
      <c r="T243">
        <v>0</v>
      </c>
      <c r="U243">
        <v>6.0000000000000001E-3</v>
      </c>
      <c r="V243" s="98">
        <v>1.1999999999999999E-3</v>
      </c>
      <c r="W243">
        <v>0</v>
      </c>
      <c r="X243">
        <v>1.1999999999999999E-3</v>
      </c>
      <c r="Y243" s="98">
        <v>2.3999999999999998E-3</v>
      </c>
      <c r="Z243" s="98">
        <v>1.1999999999999999E-3</v>
      </c>
      <c r="AA243">
        <v>0</v>
      </c>
      <c r="AB243" s="98">
        <v>2.3999999999999998E-3</v>
      </c>
      <c r="AC243">
        <v>0</v>
      </c>
      <c r="AD243" s="98">
        <v>2.3999999999999998E-3</v>
      </c>
      <c r="AE243" s="98">
        <v>0</v>
      </c>
      <c r="AF243" s="98">
        <v>0</v>
      </c>
      <c r="AG243" s="212">
        <v>0</v>
      </c>
      <c r="AH243">
        <v>0</v>
      </c>
      <c r="AI243">
        <v>0</v>
      </c>
      <c r="AJ243">
        <v>0</v>
      </c>
      <c r="AK243">
        <v>0</v>
      </c>
      <c r="AL243">
        <v>0.24</v>
      </c>
      <c r="AM243">
        <v>8.0399999999999999E-2</v>
      </c>
      <c r="AN243">
        <v>7.1999999999999995E-2</v>
      </c>
      <c r="AO243">
        <v>1.2E-2</v>
      </c>
      <c r="AP243">
        <v>0</v>
      </c>
      <c r="AQ243" s="98">
        <v>0</v>
      </c>
      <c r="AR243" s="98">
        <v>0</v>
      </c>
      <c r="AS243" s="98">
        <v>5.0400000000000002E-3</v>
      </c>
      <c r="AT243" s="212">
        <v>1.8599999999999998E-2</v>
      </c>
      <c r="AU243">
        <v>1.14E-2</v>
      </c>
      <c r="AV243">
        <v>0.11268</v>
      </c>
      <c r="AW243">
        <v>4.3200000000000001E-3</v>
      </c>
      <c r="AX243">
        <v>0.6</v>
      </c>
      <c r="AY243">
        <v>5.6399999999999999E-2</v>
      </c>
      <c r="AZ243">
        <v>0</v>
      </c>
      <c r="BA243">
        <v>11.616</v>
      </c>
      <c r="BB243">
        <v>1.8</v>
      </c>
      <c r="BC243" s="98">
        <v>3.5999999999999999E-3</v>
      </c>
      <c r="BD243">
        <v>15.084</v>
      </c>
      <c r="BE243">
        <v>21.527999999999999</v>
      </c>
      <c r="BF243">
        <v>1.32</v>
      </c>
      <c r="BG243">
        <v>6.42</v>
      </c>
      <c r="BH243" s="212">
        <v>1.5599999999999999E-2</v>
      </c>
      <c r="BI243">
        <v>0.12</v>
      </c>
      <c r="BJ243" s="98">
        <v>4.9200000000000001E-2</v>
      </c>
      <c r="BK243">
        <v>0</v>
      </c>
      <c r="BL243" s="209">
        <v>8.8948090248000006E-3</v>
      </c>
      <c r="BM243" s="227">
        <v>5.0533017480000001E-4</v>
      </c>
      <c r="BN243" s="227">
        <v>1.7680909068E-3</v>
      </c>
      <c r="BO243" s="227">
        <v>2.7234749160000001E-4</v>
      </c>
      <c r="BP243" s="227">
        <v>3.7335251999999997E-5</v>
      </c>
      <c r="BQ243" s="227">
        <v>1.092E-15</v>
      </c>
      <c r="BR243" s="227">
        <v>1.12839084E-5</v>
      </c>
      <c r="BS243" s="227">
        <v>1.068195012E-4</v>
      </c>
      <c r="BT243" s="209">
        <v>1.7761701852E-2</v>
      </c>
    </row>
    <row r="244" spans="1:72" x14ac:dyDescent="0.35">
      <c r="A244">
        <v>25</v>
      </c>
      <c r="B244" t="s">
        <v>71</v>
      </c>
      <c r="C244" t="s">
        <v>71</v>
      </c>
      <c r="D244" t="s">
        <v>87</v>
      </c>
      <c r="E244" t="s">
        <v>1338</v>
      </c>
      <c r="F244">
        <v>27</v>
      </c>
      <c r="G244">
        <v>114</v>
      </c>
      <c r="H244">
        <v>0.15</v>
      </c>
      <c r="I244">
        <v>0.52500000000000002</v>
      </c>
      <c r="J244">
        <v>4.95</v>
      </c>
      <c r="K244">
        <v>1.8</v>
      </c>
      <c r="L244">
        <v>67.05</v>
      </c>
      <c r="M244">
        <v>0</v>
      </c>
      <c r="N244">
        <v>0.45</v>
      </c>
      <c r="O244">
        <v>4.6500000000000004</v>
      </c>
      <c r="P244">
        <v>2.4</v>
      </c>
      <c r="Q244">
        <v>2.25</v>
      </c>
      <c r="R244">
        <v>0</v>
      </c>
      <c r="S244">
        <v>0</v>
      </c>
      <c r="T244">
        <v>0</v>
      </c>
      <c r="U244">
        <v>0</v>
      </c>
      <c r="V244">
        <v>0</v>
      </c>
      <c r="W244">
        <v>0</v>
      </c>
      <c r="X244">
        <v>0</v>
      </c>
      <c r="Y244">
        <v>0</v>
      </c>
      <c r="Z244">
        <v>0</v>
      </c>
      <c r="AA244">
        <v>0</v>
      </c>
      <c r="AB244">
        <v>0</v>
      </c>
      <c r="AC244">
        <v>0</v>
      </c>
      <c r="AD244">
        <v>0</v>
      </c>
      <c r="AE244">
        <v>7.4999999999999997E-2</v>
      </c>
      <c r="AF244">
        <v>7.4999999999999997E-2</v>
      </c>
      <c r="AG244">
        <v>0</v>
      </c>
      <c r="AH244">
        <v>0</v>
      </c>
      <c r="AI244">
        <v>0</v>
      </c>
      <c r="AJ244">
        <v>0</v>
      </c>
      <c r="AK244">
        <v>0</v>
      </c>
      <c r="AL244">
        <v>0</v>
      </c>
      <c r="AM244">
        <v>646.125</v>
      </c>
      <c r="AN244">
        <v>0</v>
      </c>
      <c r="AO244">
        <v>6521.25</v>
      </c>
      <c r="AP244">
        <v>0</v>
      </c>
      <c r="AQ244">
        <v>0.45</v>
      </c>
      <c r="AR244">
        <v>6</v>
      </c>
      <c r="AS244">
        <v>0.03</v>
      </c>
      <c r="AT244">
        <v>0</v>
      </c>
      <c r="AU244">
        <v>0.6</v>
      </c>
      <c r="AV244">
        <v>0.67500000000000004</v>
      </c>
      <c r="AW244">
        <v>0.105</v>
      </c>
      <c r="AX244">
        <v>16.649999999999999</v>
      </c>
      <c r="AY244">
        <v>0</v>
      </c>
      <c r="AZ244">
        <v>3.6749999999999998</v>
      </c>
      <c r="BA244">
        <v>17.25</v>
      </c>
      <c r="BB244">
        <v>0.22500000000000001</v>
      </c>
      <c r="BC244">
        <v>0.15</v>
      </c>
      <c r="BD244">
        <v>19.5</v>
      </c>
      <c r="BE244">
        <v>157.5</v>
      </c>
      <c r="BF244">
        <v>6</v>
      </c>
      <c r="BG244">
        <v>23.25</v>
      </c>
      <c r="BH244">
        <v>7.4999999999999997E-2</v>
      </c>
      <c r="BI244">
        <v>0</v>
      </c>
      <c r="BJ244">
        <v>0.15</v>
      </c>
      <c r="BK244">
        <v>3.75</v>
      </c>
      <c r="BL244" s="209">
        <v>1.5686053575000001E-2</v>
      </c>
      <c r="BM244" s="227">
        <v>7.4306280000000001E-4</v>
      </c>
      <c r="BN244" s="209">
        <v>1.6224597750000001E-3</v>
      </c>
      <c r="BO244" s="227">
        <v>3.3332559000000001E-3</v>
      </c>
      <c r="BP244" s="227">
        <v>0</v>
      </c>
      <c r="BQ244" s="227">
        <v>3.6225000000000002E-16</v>
      </c>
      <c r="BR244" s="209">
        <v>6.8662919999999998E-4</v>
      </c>
      <c r="BS244" s="209">
        <v>7.4023157999999999E-3</v>
      </c>
      <c r="BT244" s="227">
        <v>1.7708114774999999E-2</v>
      </c>
    </row>
    <row r="245" spans="1:72" x14ac:dyDescent="0.35">
      <c r="A245">
        <v>25</v>
      </c>
      <c r="B245" t="s">
        <v>71</v>
      </c>
      <c r="C245" t="s">
        <v>71</v>
      </c>
      <c r="D245" t="s">
        <v>87</v>
      </c>
      <c r="E245" t="s">
        <v>1340</v>
      </c>
      <c r="F245">
        <v>27</v>
      </c>
      <c r="G245">
        <v>114</v>
      </c>
      <c r="H245">
        <v>0.15</v>
      </c>
      <c r="I245">
        <v>0.52500000000000002</v>
      </c>
      <c r="J245">
        <v>4.95</v>
      </c>
      <c r="K245">
        <v>1.8</v>
      </c>
      <c r="L245">
        <v>67.05</v>
      </c>
      <c r="M245">
        <v>0</v>
      </c>
      <c r="N245">
        <v>0.45</v>
      </c>
      <c r="O245">
        <v>4.6500000000000004</v>
      </c>
      <c r="P245">
        <v>2.4</v>
      </c>
      <c r="Q245">
        <v>2.25</v>
      </c>
      <c r="R245">
        <v>0</v>
      </c>
      <c r="S245">
        <v>0</v>
      </c>
      <c r="T245">
        <v>0</v>
      </c>
      <c r="U245">
        <v>0</v>
      </c>
      <c r="V245">
        <v>0</v>
      </c>
      <c r="W245">
        <v>0</v>
      </c>
      <c r="X245">
        <v>0</v>
      </c>
      <c r="Y245">
        <v>0</v>
      </c>
      <c r="Z245">
        <v>0</v>
      </c>
      <c r="AA245">
        <v>0</v>
      </c>
      <c r="AB245">
        <v>0</v>
      </c>
      <c r="AC245">
        <v>0</v>
      </c>
      <c r="AD245">
        <v>0</v>
      </c>
      <c r="AE245">
        <v>7.4999999999999997E-2</v>
      </c>
      <c r="AF245">
        <v>7.4999999999999997E-2</v>
      </c>
      <c r="AG245">
        <v>0</v>
      </c>
      <c r="AH245">
        <v>0</v>
      </c>
      <c r="AI245">
        <v>0</v>
      </c>
      <c r="AJ245">
        <v>0</v>
      </c>
      <c r="AK245">
        <v>0</v>
      </c>
      <c r="AL245">
        <v>0</v>
      </c>
      <c r="AM245">
        <v>646.125</v>
      </c>
      <c r="AN245">
        <v>0</v>
      </c>
      <c r="AO245">
        <v>6521.25</v>
      </c>
      <c r="AP245">
        <v>0</v>
      </c>
      <c r="AQ245">
        <v>0.45</v>
      </c>
      <c r="AR245">
        <v>6</v>
      </c>
      <c r="AS245">
        <v>0.03</v>
      </c>
      <c r="AT245">
        <v>0</v>
      </c>
      <c r="AU245">
        <v>0.6</v>
      </c>
      <c r="AV245">
        <v>0.67500000000000004</v>
      </c>
      <c r="AW245" s="98">
        <v>0.105</v>
      </c>
      <c r="AX245">
        <v>16.649999999999999</v>
      </c>
      <c r="AY245">
        <v>0</v>
      </c>
      <c r="AZ245">
        <v>3.6749999999999998</v>
      </c>
      <c r="BA245">
        <v>17.25</v>
      </c>
      <c r="BB245">
        <v>0.22500000000000001</v>
      </c>
      <c r="BC245">
        <v>0.15</v>
      </c>
      <c r="BD245">
        <v>19.5</v>
      </c>
      <c r="BE245">
        <v>157.5</v>
      </c>
      <c r="BF245">
        <v>6</v>
      </c>
      <c r="BG245">
        <v>23.25</v>
      </c>
      <c r="BH245">
        <v>7.4999999999999997E-2</v>
      </c>
      <c r="BI245">
        <v>0</v>
      </c>
      <c r="BJ245">
        <v>0.15</v>
      </c>
      <c r="BK245">
        <v>3.75</v>
      </c>
      <c r="BL245" s="209">
        <v>1.5686053575000001E-2</v>
      </c>
      <c r="BM245" s="227">
        <v>7.4306280000000001E-4</v>
      </c>
      <c r="BN245" s="209">
        <v>1.6224597750000001E-3</v>
      </c>
      <c r="BO245" s="227">
        <v>3.3332559000000001E-3</v>
      </c>
      <c r="BP245" s="227">
        <v>0</v>
      </c>
      <c r="BQ245" s="227">
        <v>3.6225000000000002E-16</v>
      </c>
      <c r="BR245" s="209">
        <v>6.8662919999999998E-4</v>
      </c>
      <c r="BS245" s="209">
        <v>7.4023157999999999E-3</v>
      </c>
      <c r="BT245" s="209">
        <v>1.7708114774999999E-2</v>
      </c>
    </row>
    <row r="246" spans="1:72" x14ac:dyDescent="0.35">
      <c r="A246">
        <v>18</v>
      </c>
      <c r="B246" t="s">
        <v>71</v>
      </c>
      <c r="C246" t="s">
        <v>71</v>
      </c>
      <c r="D246" t="s">
        <v>463</v>
      </c>
      <c r="E246" t="s">
        <v>1339</v>
      </c>
      <c r="F246">
        <v>13.14</v>
      </c>
      <c r="G246">
        <v>53.874000000000002</v>
      </c>
      <c r="H246">
        <v>4.3799999999999999E-2</v>
      </c>
      <c r="I246">
        <v>0.48180000000000001</v>
      </c>
      <c r="J246">
        <v>2.0586000000000002</v>
      </c>
      <c r="K246">
        <v>1.1388</v>
      </c>
      <c r="L246">
        <v>39.770400000000002</v>
      </c>
      <c r="M246">
        <v>0</v>
      </c>
      <c r="N246">
        <v>0.26279999999999998</v>
      </c>
      <c r="O246">
        <v>2.4965999999999999</v>
      </c>
      <c r="P246">
        <v>2.3214000000000001</v>
      </c>
      <c r="Q246">
        <v>0.17519999999999999</v>
      </c>
      <c r="R246">
        <v>0</v>
      </c>
      <c r="S246">
        <v>0</v>
      </c>
      <c r="T246">
        <v>0</v>
      </c>
      <c r="U246">
        <v>0</v>
      </c>
      <c r="V246">
        <v>0</v>
      </c>
      <c r="W246">
        <v>0</v>
      </c>
      <c r="X246">
        <v>0</v>
      </c>
      <c r="Y246">
        <v>0</v>
      </c>
      <c r="Z246" s="98">
        <v>0</v>
      </c>
      <c r="AA246">
        <v>0</v>
      </c>
      <c r="AB246">
        <v>0</v>
      </c>
      <c r="AC246">
        <v>0</v>
      </c>
      <c r="AD246">
        <v>0</v>
      </c>
      <c r="AE246">
        <v>4.3799999999999999E-2</v>
      </c>
      <c r="AF246">
        <v>0</v>
      </c>
      <c r="AG246" s="98">
        <v>0</v>
      </c>
      <c r="AH246">
        <v>0</v>
      </c>
      <c r="AI246">
        <v>0</v>
      </c>
      <c r="AJ246">
        <v>0</v>
      </c>
      <c r="AK246">
        <v>0</v>
      </c>
      <c r="AL246">
        <v>0</v>
      </c>
      <c r="AM246">
        <v>0.219</v>
      </c>
      <c r="AN246">
        <v>0</v>
      </c>
      <c r="AO246">
        <v>2.6280000000000001</v>
      </c>
      <c r="AP246">
        <v>0</v>
      </c>
      <c r="AQ246">
        <v>0</v>
      </c>
      <c r="AR246">
        <v>19.271999999999998</v>
      </c>
      <c r="AS246">
        <v>2.1899999999999999E-2</v>
      </c>
      <c r="AT246" s="98">
        <v>0</v>
      </c>
      <c r="AU246">
        <v>0.14016000000000001</v>
      </c>
      <c r="AV246">
        <v>0.219</v>
      </c>
      <c r="AW246">
        <v>7.4459999999999998E-2</v>
      </c>
      <c r="AX246">
        <v>8.3658000000000001</v>
      </c>
      <c r="AY246">
        <v>0</v>
      </c>
      <c r="AZ246">
        <v>20.235600000000002</v>
      </c>
      <c r="BA246">
        <v>10.512</v>
      </c>
      <c r="BB246">
        <v>0.876</v>
      </c>
      <c r="BC246">
        <v>8.7599999999999997E-2</v>
      </c>
      <c r="BD246">
        <v>17.957999999999998</v>
      </c>
      <c r="BE246">
        <v>105.12</v>
      </c>
      <c r="BF246">
        <v>4.8179999999999996</v>
      </c>
      <c r="BG246">
        <v>3.0659999999999998</v>
      </c>
      <c r="BH246" s="98">
        <v>0</v>
      </c>
      <c r="BI246">
        <v>0</v>
      </c>
      <c r="BJ246">
        <v>4.3799999999999999E-2</v>
      </c>
      <c r="BK246">
        <v>6.1319999999999997</v>
      </c>
      <c r="BL246" s="209">
        <v>2.1018366080898E-2</v>
      </c>
      <c r="BM246" s="227">
        <v>2.3275975672860001E-3</v>
      </c>
      <c r="BN246" s="209">
        <v>2.3086240397579998E-3</v>
      </c>
      <c r="BO246" s="227">
        <v>1.9466214456E-3</v>
      </c>
      <c r="BP246" s="227">
        <v>0</v>
      </c>
      <c r="BQ246" s="227">
        <v>3.5916000000000002E-15</v>
      </c>
      <c r="BR246" s="209">
        <v>6.6112677082560004E-3</v>
      </c>
      <c r="BS246" s="227">
        <v>4.3229524271999999E-3</v>
      </c>
      <c r="BT246" s="227">
        <v>1.7548392432389998E-2</v>
      </c>
    </row>
    <row r="247" spans="1:72" x14ac:dyDescent="0.35">
      <c r="A247">
        <v>78</v>
      </c>
      <c r="B247" t="s">
        <v>153</v>
      </c>
      <c r="C247" t="s">
        <v>153</v>
      </c>
      <c r="D247" t="s">
        <v>684</v>
      </c>
      <c r="E247" t="s">
        <v>1341</v>
      </c>
      <c r="F247">
        <v>3.45</v>
      </c>
      <c r="G247">
        <v>14.445</v>
      </c>
      <c r="H247">
        <v>0.25950000000000001</v>
      </c>
      <c r="I247">
        <v>0.28499999999999998</v>
      </c>
      <c r="J247">
        <v>0</v>
      </c>
      <c r="K247">
        <v>0</v>
      </c>
      <c r="L247">
        <v>0.93600000000000005</v>
      </c>
      <c r="M247">
        <v>0</v>
      </c>
      <c r="N247">
        <v>1.2E-2</v>
      </c>
      <c r="O247">
        <v>0</v>
      </c>
      <c r="P247">
        <v>0</v>
      </c>
      <c r="Q247">
        <v>0</v>
      </c>
      <c r="R247">
        <v>0</v>
      </c>
      <c r="S247">
        <v>0</v>
      </c>
      <c r="T247">
        <v>0</v>
      </c>
      <c r="U247">
        <v>0.11849999999999999</v>
      </c>
      <c r="V247">
        <v>0</v>
      </c>
      <c r="W247">
        <v>0</v>
      </c>
      <c r="X247">
        <v>1.0500000000000001E-2</v>
      </c>
      <c r="Y247">
        <v>5.5500000000000001E-2</v>
      </c>
      <c r="Z247">
        <v>3.9E-2</v>
      </c>
      <c r="AA247">
        <v>0</v>
      </c>
      <c r="AB247">
        <v>0.10050000000000001</v>
      </c>
      <c r="AC247">
        <v>6.0000000000000001E-3</v>
      </c>
      <c r="AD247">
        <v>9.1499999999999998E-2</v>
      </c>
      <c r="AE247">
        <v>1.35E-2</v>
      </c>
      <c r="AF247">
        <v>8.9999999999999993E-3</v>
      </c>
      <c r="AG247">
        <v>3.0000000000000001E-3</v>
      </c>
      <c r="AH247">
        <v>0</v>
      </c>
      <c r="AI247">
        <v>0</v>
      </c>
      <c r="AJ247">
        <v>0</v>
      </c>
      <c r="AK247">
        <v>0</v>
      </c>
      <c r="AL247">
        <v>1.0485</v>
      </c>
      <c r="AM247">
        <v>0.30299999999999999</v>
      </c>
      <c r="AN247">
        <v>0.30299999999999999</v>
      </c>
      <c r="AO247">
        <v>0</v>
      </c>
      <c r="AP247">
        <v>0</v>
      </c>
      <c r="AQ247">
        <v>6.0000000000000001E-3</v>
      </c>
      <c r="AR247">
        <v>0.2175</v>
      </c>
      <c r="AS247">
        <v>2.5500000000000002E-3</v>
      </c>
      <c r="AT247">
        <v>3.15E-3</v>
      </c>
      <c r="AU247">
        <v>8.8950000000000001E-2</v>
      </c>
      <c r="AV247">
        <v>0.14099999999999999</v>
      </c>
      <c r="AW247">
        <v>4.3499999999999997E-3</v>
      </c>
      <c r="AX247">
        <v>1.4999999999999999E-2</v>
      </c>
      <c r="AY247">
        <v>1.32E-2</v>
      </c>
      <c r="AZ247">
        <v>0</v>
      </c>
      <c r="BA247">
        <v>2.5499999999999998</v>
      </c>
      <c r="BB247">
        <v>6.9000000000000006E-2</v>
      </c>
      <c r="BC247">
        <v>2.2499999999999999E-2</v>
      </c>
      <c r="BD247">
        <v>0.18</v>
      </c>
      <c r="BE247">
        <v>3.9</v>
      </c>
      <c r="BF247">
        <v>0.315</v>
      </c>
      <c r="BG247">
        <v>1.08</v>
      </c>
      <c r="BH247" s="98">
        <v>3.0000000000000001E-3</v>
      </c>
      <c r="BI247">
        <v>6.9000000000000006E-2</v>
      </c>
      <c r="BJ247">
        <v>3.15E-2</v>
      </c>
      <c r="BK247">
        <v>0.45</v>
      </c>
      <c r="BL247" s="209">
        <v>6.7259719345799995E-2</v>
      </c>
      <c r="BM247" s="227">
        <v>5.0841576221999996E-3</v>
      </c>
      <c r="BN247" s="209">
        <v>1.003558853634E-2</v>
      </c>
      <c r="BO247" s="227">
        <v>3.3130309502999999E-3</v>
      </c>
      <c r="BP247" s="227">
        <v>0</v>
      </c>
      <c r="BQ247" s="227">
        <v>1.6908000000000001E-14</v>
      </c>
      <c r="BR247" s="227">
        <v>3.8439680477999998E-4</v>
      </c>
      <c r="BS247" s="227">
        <v>2.5072582050000001E-4</v>
      </c>
      <c r="BT247" s="209">
        <v>5.0725990689000001E-2</v>
      </c>
    </row>
    <row r="248" spans="1:72" x14ac:dyDescent="0.35">
      <c r="A248">
        <v>102</v>
      </c>
      <c r="B248" t="s">
        <v>195</v>
      </c>
      <c r="C248" t="s">
        <v>195</v>
      </c>
      <c r="D248" t="s">
        <v>796</v>
      </c>
      <c r="E248" t="s">
        <v>1340</v>
      </c>
      <c r="F248">
        <v>9.57</v>
      </c>
      <c r="G248">
        <v>40.08</v>
      </c>
      <c r="H248">
        <v>4.8000000000000001E-2</v>
      </c>
      <c r="I248">
        <v>0.66</v>
      </c>
      <c r="J248">
        <v>1.371</v>
      </c>
      <c r="K248">
        <v>0.47399999999999998</v>
      </c>
      <c r="L248">
        <v>0.33</v>
      </c>
      <c r="M248">
        <v>0</v>
      </c>
      <c r="N248">
        <v>0.11700000000000001</v>
      </c>
      <c r="O248">
        <v>0.13800000000000001</v>
      </c>
      <c r="P248">
        <v>4.8000000000000001E-2</v>
      </c>
      <c r="Q248">
        <v>0.09</v>
      </c>
      <c r="R248">
        <v>0</v>
      </c>
      <c r="S248">
        <v>0</v>
      </c>
      <c r="T248">
        <v>0</v>
      </c>
      <c r="U248">
        <v>6.0000000000000001E-3</v>
      </c>
      <c r="V248">
        <v>0</v>
      </c>
      <c r="W248">
        <v>0</v>
      </c>
      <c r="X248">
        <v>0</v>
      </c>
      <c r="Y248">
        <v>6.0000000000000001E-3</v>
      </c>
      <c r="Z248">
        <v>0</v>
      </c>
      <c r="AA248">
        <v>0</v>
      </c>
      <c r="AB248">
        <v>3.0000000000000001E-3</v>
      </c>
      <c r="AC248">
        <v>0</v>
      </c>
      <c r="AD248">
        <v>3.0000000000000001E-3</v>
      </c>
      <c r="AE248">
        <v>0.03</v>
      </c>
      <c r="AF248">
        <v>8.9999999999999993E-3</v>
      </c>
      <c r="AG248">
        <v>1.7999999999999999E-2</v>
      </c>
      <c r="AH248">
        <v>0</v>
      </c>
      <c r="AI248">
        <v>0</v>
      </c>
      <c r="AJ248">
        <v>0</v>
      </c>
      <c r="AK248">
        <v>0</v>
      </c>
      <c r="AL248">
        <v>0</v>
      </c>
      <c r="AM248">
        <v>0.03</v>
      </c>
      <c r="AN248">
        <v>0</v>
      </c>
      <c r="AO248">
        <v>0.36</v>
      </c>
      <c r="AP248">
        <v>0</v>
      </c>
      <c r="AQ248">
        <v>8.9999999999999993E-3</v>
      </c>
      <c r="AR248">
        <v>0</v>
      </c>
      <c r="AS248">
        <v>1.95E-2</v>
      </c>
      <c r="AT248">
        <v>6.6E-3</v>
      </c>
      <c r="AU248">
        <v>7.1999999999999995E-2</v>
      </c>
      <c r="AV248">
        <v>0.18210000000000001</v>
      </c>
      <c r="AW248">
        <v>1.6799999999999999E-2</v>
      </c>
      <c r="AX248">
        <v>14.64</v>
      </c>
      <c r="AY248">
        <v>0</v>
      </c>
      <c r="AZ248">
        <v>0</v>
      </c>
      <c r="BA248">
        <v>12.75</v>
      </c>
      <c r="BB248">
        <v>0.35399999999999998</v>
      </c>
      <c r="BC248">
        <v>0.16500000000000001</v>
      </c>
      <c r="BD248">
        <v>4.32</v>
      </c>
      <c r="BE248">
        <v>45.9</v>
      </c>
      <c r="BF248">
        <v>5.52</v>
      </c>
      <c r="BG248">
        <v>0.18</v>
      </c>
      <c r="BH248" s="98">
        <v>0</v>
      </c>
      <c r="BI248">
        <v>0.06</v>
      </c>
      <c r="BJ248">
        <v>8.4000000000000005E-2</v>
      </c>
      <c r="BK248">
        <v>0</v>
      </c>
      <c r="BL248" s="209">
        <v>2.3078169629999999E-3</v>
      </c>
      <c r="BM248" s="227">
        <v>3.5551010700000002E-4</v>
      </c>
      <c r="BN248" s="209">
        <v>4.9451402399999995E-4</v>
      </c>
      <c r="BO248" s="227">
        <v>1.01182368E-4</v>
      </c>
      <c r="BP248" s="227">
        <v>0</v>
      </c>
      <c r="BQ248" s="227">
        <v>3.5099999999999998E-15</v>
      </c>
      <c r="BR248" s="209">
        <v>6.5514871200000001E-4</v>
      </c>
      <c r="BS248" s="209">
        <v>2.2711650600000001E-4</v>
      </c>
      <c r="BT248" s="209">
        <v>1.7436417675E-2</v>
      </c>
    </row>
    <row r="249" spans="1:72" x14ac:dyDescent="0.35">
      <c r="A249">
        <v>23</v>
      </c>
      <c r="B249" t="s">
        <v>71</v>
      </c>
      <c r="C249" t="s">
        <v>71</v>
      </c>
      <c r="D249" t="s">
        <v>85</v>
      </c>
      <c r="E249" t="s">
        <v>1337</v>
      </c>
      <c r="F249">
        <v>2.415</v>
      </c>
      <c r="G249">
        <v>10.15</v>
      </c>
      <c r="H249">
        <v>1.4E-2</v>
      </c>
      <c r="I249">
        <v>0.182</v>
      </c>
      <c r="J249">
        <v>0.3115</v>
      </c>
      <c r="K249">
        <v>0.154</v>
      </c>
      <c r="L249">
        <v>2.8140000000000001</v>
      </c>
      <c r="M249">
        <v>0</v>
      </c>
      <c r="N249">
        <v>2.4500000000000001E-2</v>
      </c>
      <c r="O249">
        <v>0.17499999999999999</v>
      </c>
      <c r="P249">
        <v>0</v>
      </c>
      <c r="Q249">
        <v>0.17499999999999999</v>
      </c>
      <c r="R249">
        <v>0</v>
      </c>
      <c r="S249">
        <v>0</v>
      </c>
      <c r="T249">
        <v>0</v>
      </c>
      <c r="U249" s="98">
        <v>3.5000000000000001E-3</v>
      </c>
      <c r="V249">
        <v>0</v>
      </c>
      <c r="W249">
        <v>0</v>
      </c>
      <c r="X249">
        <v>0</v>
      </c>
      <c r="Y249" s="98">
        <v>3.5000000000000001E-3</v>
      </c>
      <c r="Z249" s="98">
        <v>0</v>
      </c>
      <c r="AA249">
        <v>0</v>
      </c>
      <c r="AB249" s="98">
        <v>0</v>
      </c>
      <c r="AC249">
        <v>0</v>
      </c>
      <c r="AD249" s="98">
        <v>0</v>
      </c>
      <c r="AE249" s="98">
        <v>7.0000000000000001E-3</v>
      </c>
      <c r="AF249" s="98">
        <v>7.0000000000000001E-3</v>
      </c>
      <c r="AG249">
        <v>0</v>
      </c>
      <c r="AH249" s="98">
        <v>0</v>
      </c>
      <c r="AI249">
        <v>0</v>
      </c>
      <c r="AJ249">
        <v>0</v>
      </c>
      <c r="AK249">
        <v>0</v>
      </c>
      <c r="AL249">
        <v>0</v>
      </c>
      <c r="AM249">
        <v>1.085</v>
      </c>
      <c r="AN249">
        <v>0</v>
      </c>
      <c r="AO249">
        <v>12.775</v>
      </c>
      <c r="AP249">
        <v>0</v>
      </c>
      <c r="AQ249" s="98">
        <v>0</v>
      </c>
      <c r="AR249">
        <v>1.3334999999999999</v>
      </c>
      <c r="AS249">
        <v>7.3499999999999998E-3</v>
      </c>
      <c r="AT249">
        <v>3.8500000000000001E-3</v>
      </c>
      <c r="AU249">
        <v>5.6349999999999997E-2</v>
      </c>
      <c r="AV249">
        <v>8.7499999999999994E-2</v>
      </c>
      <c r="AW249">
        <v>4.1999999999999997E-3</v>
      </c>
      <c r="AX249">
        <v>2.9085000000000001</v>
      </c>
      <c r="AY249">
        <v>0</v>
      </c>
      <c r="AZ249">
        <v>0.80149999999999999</v>
      </c>
      <c r="BA249">
        <v>3.08</v>
      </c>
      <c r="BB249">
        <v>6.3E-2</v>
      </c>
      <c r="BC249">
        <v>4.5499999999999999E-2</v>
      </c>
      <c r="BD249">
        <v>0.73499999999999999</v>
      </c>
      <c r="BE249">
        <v>5.25</v>
      </c>
      <c r="BF249">
        <v>0.73499999999999999</v>
      </c>
      <c r="BG249">
        <v>1.96</v>
      </c>
      <c r="BH249" s="98">
        <v>3.5000000000000001E-3</v>
      </c>
      <c r="BI249">
        <v>0</v>
      </c>
      <c r="BJ249">
        <v>2.4500000000000001E-2</v>
      </c>
      <c r="BK249">
        <v>0</v>
      </c>
      <c r="BL249" s="227">
        <v>1.38997976425E-3</v>
      </c>
      <c r="BM249" s="227">
        <v>0</v>
      </c>
      <c r="BN249" s="209">
        <v>4.8551507725000002E-4</v>
      </c>
      <c r="BO249" s="209">
        <v>1.5389713500000001E-4</v>
      </c>
      <c r="BP249" s="209">
        <v>0</v>
      </c>
      <c r="BQ249" s="227">
        <v>5.5195000000000003E-16</v>
      </c>
      <c r="BR249" s="227">
        <v>1.128192317E-4</v>
      </c>
      <c r="BS249" s="227">
        <v>3.45441404E-4</v>
      </c>
      <c r="BT249" s="227">
        <v>1.7328794623350002E-2</v>
      </c>
    </row>
    <row r="250" spans="1:72" x14ac:dyDescent="0.35">
      <c r="A250">
        <v>40</v>
      </c>
      <c r="B250" t="s">
        <v>513</v>
      </c>
      <c r="C250" t="s">
        <v>513</v>
      </c>
      <c r="D250" t="s">
        <v>108</v>
      </c>
      <c r="E250" t="s">
        <v>1338</v>
      </c>
      <c r="F250">
        <v>4.0179999999999998</v>
      </c>
      <c r="G250">
        <v>16.856000000000002</v>
      </c>
      <c r="H250">
        <v>1.9599999999999999E-2</v>
      </c>
      <c r="I250">
        <v>4.9000000000000002E-2</v>
      </c>
      <c r="J250">
        <v>0.81340000000000001</v>
      </c>
      <c r="K250">
        <v>0.1862</v>
      </c>
      <c r="L250">
        <v>8.6926000000000005</v>
      </c>
      <c r="M250">
        <v>0</v>
      </c>
      <c r="N250">
        <v>3.9199999999999999E-2</v>
      </c>
      <c r="O250">
        <v>0.7742</v>
      </c>
      <c r="P250">
        <v>0.71540000000000004</v>
      </c>
      <c r="Q250">
        <v>5.8799999999999998E-2</v>
      </c>
      <c r="R250">
        <v>0</v>
      </c>
      <c r="S250">
        <v>0</v>
      </c>
      <c r="T250">
        <v>0</v>
      </c>
      <c r="U250" s="212">
        <v>0</v>
      </c>
      <c r="V250">
        <v>0</v>
      </c>
      <c r="W250">
        <v>0</v>
      </c>
      <c r="X250">
        <v>0</v>
      </c>
      <c r="Y250" s="212">
        <v>0</v>
      </c>
      <c r="Z250">
        <v>0</v>
      </c>
      <c r="AA250">
        <v>0</v>
      </c>
      <c r="AB250" s="212">
        <v>0</v>
      </c>
      <c r="AC250">
        <v>0</v>
      </c>
      <c r="AD250" s="212">
        <v>0</v>
      </c>
      <c r="AE250" s="212">
        <v>9.7999999999999997E-3</v>
      </c>
      <c r="AF250" s="212">
        <v>9.7999999999999997E-3</v>
      </c>
      <c r="AG250">
        <v>0</v>
      </c>
      <c r="AH250">
        <v>0</v>
      </c>
      <c r="AI250">
        <v>0</v>
      </c>
      <c r="AJ250">
        <v>0</v>
      </c>
      <c r="AK250">
        <v>0</v>
      </c>
      <c r="AL250">
        <v>0</v>
      </c>
      <c r="AM250">
        <v>7.8399999999999997E-2</v>
      </c>
      <c r="AN250">
        <v>0</v>
      </c>
      <c r="AO250">
        <v>0.98</v>
      </c>
      <c r="AP250">
        <v>0</v>
      </c>
      <c r="AQ250">
        <v>5.8799999999999998E-2</v>
      </c>
      <c r="AR250">
        <v>0.49</v>
      </c>
      <c r="AS250">
        <v>9.7999999999999997E-4</v>
      </c>
      <c r="AT250">
        <v>1.9599999999999999E-3</v>
      </c>
      <c r="AU250">
        <v>4.3119999999999999E-2</v>
      </c>
      <c r="AV250">
        <v>4.9000000000000002E-2</v>
      </c>
      <c r="AW250">
        <v>6.8599999999999998E-3</v>
      </c>
      <c r="AX250">
        <v>8.3986000000000001</v>
      </c>
      <c r="AY250">
        <v>0</v>
      </c>
      <c r="AZ250">
        <v>5.9584000000000001</v>
      </c>
      <c r="BA250">
        <v>1.96</v>
      </c>
      <c r="BB250">
        <v>9.8000000000000004E-2</v>
      </c>
      <c r="BC250" s="212">
        <v>2.9399999999999999E-2</v>
      </c>
      <c r="BD250">
        <v>1.764</v>
      </c>
      <c r="BE250">
        <v>12.74</v>
      </c>
      <c r="BF250">
        <v>1.0780000000000001</v>
      </c>
      <c r="BG250">
        <v>9.8000000000000004E-2</v>
      </c>
      <c r="BH250">
        <v>0</v>
      </c>
      <c r="BI250">
        <v>0</v>
      </c>
      <c r="BJ250" s="212">
        <v>1.9599999999999999E-2</v>
      </c>
      <c r="BK250">
        <v>0.29399999999999998</v>
      </c>
      <c r="BL250" s="209">
        <v>4.5386222156240004E-3</v>
      </c>
      <c r="BM250" s="227">
        <v>3.0924714781799999E-4</v>
      </c>
      <c r="BN250" s="227">
        <v>1.7053573616379999E-3</v>
      </c>
      <c r="BO250" s="227">
        <v>4.3554543759999998E-4</v>
      </c>
      <c r="BP250" s="227">
        <v>0</v>
      </c>
      <c r="BQ250" s="227">
        <v>4.9409640000000004E-16</v>
      </c>
      <c r="BR250" s="227">
        <v>3.1460471873599998E-4</v>
      </c>
      <c r="BS250" s="209">
        <v>9.6723593120000002E-4</v>
      </c>
      <c r="BT250" s="209">
        <v>1.7243676742936E-2</v>
      </c>
    </row>
    <row r="251" spans="1:72" x14ac:dyDescent="0.35">
      <c r="A251">
        <v>32</v>
      </c>
      <c r="B251" t="s">
        <v>513</v>
      </c>
      <c r="C251" t="s">
        <v>513</v>
      </c>
      <c r="D251" t="s">
        <v>514</v>
      </c>
      <c r="E251" t="s">
        <v>1340</v>
      </c>
      <c r="F251">
        <v>12.384</v>
      </c>
      <c r="G251">
        <v>51.6</v>
      </c>
      <c r="H251" s="98">
        <v>0</v>
      </c>
      <c r="I251">
        <v>0</v>
      </c>
      <c r="J251">
        <v>2.7347999999999999</v>
      </c>
      <c r="K251">
        <v>0.59340000000000004</v>
      </c>
      <c r="L251">
        <v>22.420200000000001</v>
      </c>
      <c r="M251">
        <v>0</v>
      </c>
      <c r="N251">
        <v>5.16E-2</v>
      </c>
      <c r="O251">
        <v>2.5541999999999998</v>
      </c>
      <c r="P251">
        <v>1.677</v>
      </c>
      <c r="Q251">
        <v>0.87719999999999998</v>
      </c>
      <c r="R251">
        <v>0</v>
      </c>
      <c r="S251">
        <v>0</v>
      </c>
      <c r="T251">
        <v>0</v>
      </c>
      <c r="U251" s="98">
        <v>0</v>
      </c>
      <c r="V251">
        <v>0</v>
      </c>
      <c r="W251">
        <v>0</v>
      </c>
      <c r="X251">
        <v>0</v>
      </c>
      <c r="Y251" s="98">
        <v>0</v>
      </c>
      <c r="Z251">
        <v>0</v>
      </c>
      <c r="AA251">
        <v>0</v>
      </c>
      <c r="AB251">
        <v>0</v>
      </c>
      <c r="AC251">
        <v>0</v>
      </c>
      <c r="AD251">
        <v>0</v>
      </c>
      <c r="AE251" s="98">
        <v>0</v>
      </c>
      <c r="AF251" s="98">
        <v>0</v>
      </c>
      <c r="AG251">
        <v>0</v>
      </c>
      <c r="AH251">
        <v>0</v>
      </c>
      <c r="AI251">
        <v>0</v>
      </c>
      <c r="AJ251">
        <v>0</v>
      </c>
      <c r="AK251">
        <v>0</v>
      </c>
      <c r="AL251">
        <v>0</v>
      </c>
      <c r="AM251">
        <v>0.51600000000000001</v>
      </c>
      <c r="AN251">
        <v>0</v>
      </c>
      <c r="AO251">
        <v>5.6760000000000002</v>
      </c>
      <c r="AP251">
        <v>0</v>
      </c>
      <c r="AQ251">
        <v>7.7399999999999997E-2</v>
      </c>
      <c r="AR251">
        <v>0.6966</v>
      </c>
      <c r="AS251">
        <v>2.5799999999999998E-3</v>
      </c>
      <c r="AT251">
        <v>0</v>
      </c>
      <c r="AU251">
        <v>3.0960000000000001E-2</v>
      </c>
      <c r="AV251">
        <v>3.0960000000000001E-2</v>
      </c>
      <c r="AW251">
        <v>1.0319999999999999E-2</v>
      </c>
      <c r="AX251">
        <v>0.74819999999999998</v>
      </c>
      <c r="AY251">
        <v>0</v>
      </c>
      <c r="AZ251">
        <v>1.2383999999999999</v>
      </c>
      <c r="BA251">
        <v>1.806</v>
      </c>
      <c r="BB251">
        <v>0</v>
      </c>
      <c r="BC251">
        <v>2.58E-2</v>
      </c>
      <c r="BD251">
        <v>0.77400000000000002</v>
      </c>
      <c r="BE251">
        <v>15.996</v>
      </c>
      <c r="BF251">
        <v>1.032</v>
      </c>
      <c r="BG251">
        <v>0</v>
      </c>
      <c r="BH251" s="98">
        <v>0</v>
      </c>
      <c r="BI251">
        <v>0</v>
      </c>
      <c r="BJ251" s="98">
        <v>0</v>
      </c>
      <c r="BK251">
        <v>2.0640000000000001</v>
      </c>
      <c r="BL251" s="209">
        <v>1.164083163855E-2</v>
      </c>
      <c r="BM251" s="227">
        <v>4.6752414522000001E-4</v>
      </c>
      <c r="BN251" s="227">
        <v>2.8902141457799999E-3</v>
      </c>
      <c r="BO251" s="227">
        <v>1.1466400296E-3</v>
      </c>
      <c r="BP251" s="227">
        <v>0</v>
      </c>
      <c r="BQ251" s="227">
        <v>1.81761E-15</v>
      </c>
      <c r="BR251" s="227">
        <v>3.0748715789100001E-3</v>
      </c>
      <c r="BS251" s="227">
        <v>2.5463966352000001E-3</v>
      </c>
      <c r="BT251" s="227">
        <v>1.7096187027689998E-2</v>
      </c>
    </row>
    <row r="252" spans="1:72" x14ac:dyDescent="0.35">
      <c r="A252">
        <v>85</v>
      </c>
      <c r="B252" t="s">
        <v>171</v>
      </c>
      <c r="C252" t="s">
        <v>171</v>
      </c>
      <c r="D252" t="s">
        <v>726</v>
      </c>
      <c r="E252" t="s">
        <v>1338</v>
      </c>
      <c r="F252">
        <v>5.1459999999999999</v>
      </c>
      <c r="G252">
        <v>21.483000000000001</v>
      </c>
      <c r="H252">
        <v>0.31</v>
      </c>
      <c r="I252">
        <v>0.58899999999999997</v>
      </c>
      <c r="J252">
        <v>0</v>
      </c>
      <c r="K252">
        <v>0</v>
      </c>
      <c r="L252">
        <v>2.17</v>
      </c>
      <c r="M252">
        <v>0</v>
      </c>
      <c r="N252">
        <v>3.7199999999999997E-2</v>
      </c>
      <c r="O252">
        <v>0</v>
      </c>
      <c r="P252">
        <v>0</v>
      </c>
      <c r="Q252">
        <v>0</v>
      </c>
      <c r="R252">
        <v>0</v>
      </c>
      <c r="S252">
        <v>0</v>
      </c>
      <c r="T252">
        <v>0</v>
      </c>
      <c r="U252" s="212">
        <v>6.2E-2</v>
      </c>
      <c r="V252">
        <v>0</v>
      </c>
      <c r="W252">
        <v>0</v>
      </c>
      <c r="X252">
        <v>1.24E-2</v>
      </c>
      <c r="Y252" s="212">
        <v>4.0300000000000002E-2</v>
      </c>
      <c r="Z252">
        <v>6.1999999999999998E-3</v>
      </c>
      <c r="AA252">
        <v>0</v>
      </c>
      <c r="AB252" s="212">
        <v>0.1085</v>
      </c>
      <c r="AC252">
        <v>1.55E-2</v>
      </c>
      <c r="AD252" s="212">
        <v>5.5800000000000002E-2</v>
      </c>
      <c r="AE252" s="212">
        <v>9.9199999999999997E-2</v>
      </c>
      <c r="AF252" s="212">
        <v>1.24E-2</v>
      </c>
      <c r="AG252">
        <v>3.0999999999999999E-3</v>
      </c>
      <c r="AH252">
        <v>6.1999999999999998E-3</v>
      </c>
      <c r="AI252">
        <v>1.8599999999999998E-2</v>
      </c>
      <c r="AJ252">
        <v>6.1999999999999998E-3</v>
      </c>
      <c r="AK252">
        <v>3.7199999999999997E-2</v>
      </c>
      <c r="AL252">
        <v>1.55</v>
      </c>
      <c r="AM252">
        <v>0.99199999999999999</v>
      </c>
      <c r="AN252">
        <v>0.99199999999999999</v>
      </c>
      <c r="AO252">
        <v>0</v>
      </c>
      <c r="AP252">
        <v>0.21390000000000001</v>
      </c>
      <c r="AQ252">
        <v>3.4099999999999998E-2</v>
      </c>
      <c r="AR252">
        <v>0</v>
      </c>
      <c r="AS252">
        <v>6.5100000000000002E-3</v>
      </c>
      <c r="AT252">
        <v>4.0299999999999997E-3</v>
      </c>
      <c r="AU252">
        <v>0.21390000000000001</v>
      </c>
      <c r="AV252">
        <v>0.32240000000000002</v>
      </c>
      <c r="AW252">
        <v>1.519E-2</v>
      </c>
      <c r="AX252">
        <v>0.155</v>
      </c>
      <c r="AY252">
        <v>0.14879999999999999</v>
      </c>
      <c r="AZ252">
        <v>0</v>
      </c>
      <c r="BA252">
        <v>6.6959999999999997</v>
      </c>
      <c r="BB252">
        <v>0</v>
      </c>
      <c r="BC252" s="212">
        <v>9.2999999999999992E-3</v>
      </c>
      <c r="BD252">
        <v>0.31</v>
      </c>
      <c r="BE252">
        <v>13.02</v>
      </c>
      <c r="BF252">
        <v>0.83699999999999997</v>
      </c>
      <c r="BG252">
        <v>1.488</v>
      </c>
      <c r="BH252">
        <v>3.0999999999999999E-3</v>
      </c>
      <c r="BI252">
        <v>0.93</v>
      </c>
      <c r="BJ252" s="212">
        <v>1.55E-2</v>
      </c>
      <c r="BK252">
        <v>0.93</v>
      </c>
      <c r="BL252" s="209">
        <v>2.15830974376E-2</v>
      </c>
      <c r="BM252" s="227">
        <v>1.14807129707E-2</v>
      </c>
      <c r="BN252" s="209">
        <v>1.9500397449E-3</v>
      </c>
      <c r="BO252" s="227">
        <v>2.7417293109999999E-4</v>
      </c>
      <c r="BP252" s="227">
        <v>0</v>
      </c>
      <c r="BQ252" s="227">
        <v>4.185E-15</v>
      </c>
      <c r="BR252" s="209">
        <v>8.3220295460000005E-4</v>
      </c>
      <c r="BS252" s="209">
        <v>3.2868786329999999E-4</v>
      </c>
      <c r="BT252" s="209">
        <v>1.7060436633600001E-2</v>
      </c>
    </row>
    <row r="253" spans="1:72" x14ac:dyDescent="0.35">
      <c r="A253">
        <v>98</v>
      </c>
      <c r="B253" t="s">
        <v>195</v>
      </c>
      <c r="C253" t="s">
        <v>195</v>
      </c>
      <c r="D253" t="s">
        <v>779</v>
      </c>
      <c r="E253" t="s">
        <v>1337</v>
      </c>
      <c r="F253">
        <v>14.265000000000001</v>
      </c>
      <c r="G253">
        <v>59.58</v>
      </c>
      <c r="H253">
        <v>4.4999999999999998E-2</v>
      </c>
      <c r="I253">
        <v>0.96750000000000003</v>
      </c>
      <c r="J253">
        <v>2.214</v>
      </c>
      <c r="K253">
        <v>0.48149999999999998</v>
      </c>
      <c r="L253">
        <v>0.67500000000000004</v>
      </c>
      <c r="M253">
        <v>0</v>
      </c>
      <c r="N253">
        <v>0.11700000000000001</v>
      </c>
      <c r="O253">
        <v>9.4500000000000001E-2</v>
      </c>
      <c r="P253">
        <v>1.35E-2</v>
      </c>
      <c r="Q253">
        <v>8.1000000000000003E-2</v>
      </c>
      <c r="R253">
        <v>0</v>
      </c>
      <c r="S253">
        <v>0</v>
      </c>
      <c r="T253">
        <v>0</v>
      </c>
      <c r="U253">
        <v>8.9999999999999993E-3</v>
      </c>
      <c r="V253">
        <v>0</v>
      </c>
      <c r="W253">
        <v>0</v>
      </c>
      <c r="X253">
        <v>0</v>
      </c>
      <c r="Y253">
        <v>8.9999999999999993E-3</v>
      </c>
      <c r="Z253">
        <v>0</v>
      </c>
      <c r="AA253" s="98">
        <v>0</v>
      </c>
      <c r="AB253">
        <v>4.4999999999999997E-3</v>
      </c>
      <c r="AC253" s="98">
        <v>0</v>
      </c>
      <c r="AD253">
        <v>4.4999999999999997E-3</v>
      </c>
      <c r="AE253">
        <v>2.2499999999999999E-2</v>
      </c>
      <c r="AF253">
        <v>1.7999999999999999E-2</v>
      </c>
      <c r="AG253">
        <v>4.4999999999999997E-3</v>
      </c>
      <c r="AH253">
        <v>0</v>
      </c>
      <c r="AI253">
        <v>0</v>
      </c>
      <c r="AJ253">
        <v>0</v>
      </c>
      <c r="AK253">
        <v>0</v>
      </c>
      <c r="AL253">
        <v>0</v>
      </c>
      <c r="AM253">
        <v>5.3999999999999999E-2</v>
      </c>
      <c r="AN253">
        <v>0</v>
      </c>
      <c r="AO253">
        <v>0.67500000000000004</v>
      </c>
      <c r="AP253">
        <v>0</v>
      </c>
      <c r="AQ253">
        <v>4.4999999999999997E-3</v>
      </c>
      <c r="AR253">
        <v>0</v>
      </c>
      <c r="AS253">
        <v>3.6900000000000002E-2</v>
      </c>
      <c r="AT253">
        <v>8.0999999999999996E-3</v>
      </c>
      <c r="AU253">
        <v>0.1125</v>
      </c>
      <c r="AV253">
        <v>0.27360000000000001</v>
      </c>
      <c r="AW253">
        <v>3.5999999999999999E-3</v>
      </c>
      <c r="AX253">
        <v>1.4850000000000001</v>
      </c>
      <c r="AY253">
        <v>0</v>
      </c>
      <c r="AZ253">
        <v>4.4999999999999998E-2</v>
      </c>
      <c r="BA253">
        <v>17.100000000000001</v>
      </c>
      <c r="BB253">
        <v>2.0249999999999999</v>
      </c>
      <c r="BC253" s="98">
        <v>0.27</v>
      </c>
      <c r="BD253">
        <v>2.6549999999999998</v>
      </c>
      <c r="BE253">
        <v>49.5</v>
      </c>
      <c r="BF253">
        <v>5.4</v>
      </c>
      <c r="BG253">
        <v>0.09</v>
      </c>
      <c r="BH253">
        <v>0</v>
      </c>
      <c r="BI253">
        <v>0.09</v>
      </c>
      <c r="BJ253">
        <v>0.17100000000000001</v>
      </c>
      <c r="BK253">
        <v>0</v>
      </c>
      <c r="BL253" s="209">
        <v>1.3234175408249999E-3</v>
      </c>
      <c r="BM253" s="227">
        <v>0</v>
      </c>
      <c r="BN253" s="209">
        <v>4.7580541019999999E-4</v>
      </c>
      <c r="BO253" s="227">
        <v>1.51773552E-4</v>
      </c>
      <c r="BP253" s="227">
        <v>0</v>
      </c>
      <c r="BQ253" s="227">
        <v>4.4565749999999998E-16</v>
      </c>
      <c r="BR253" s="227">
        <v>7.1431510275000003E-5</v>
      </c>
      <c r="BS253" s="227">
        <v>3.4067475900000001E-4</v>
      </c>
      <c r="BT253" s="209">
        <v>1.7046687840974999E-2</v>
      </c>
    </row>
    <row r="254" spans="1:72" x14ac:dyDescent="0.35">
      <c r="A254">
        <v>106</v>
      </c>
      <c r="B254" t="s">
        <v>803</v>
      </c>
      <c r="C254" t="s">
        <v>209</v>
      </c>
      <c r="D254" t="s">
        <v>212</v>
      </c>
      <c r="E254" t="s">
        <v>1338</v>
      </c>
      <c r="F254">
        <v>26.62</v>
      </c>
      <c r="G254">
        <v>111.32</v>
      </c>
      <c r="H254" s="98">
        <v>2.2572000000000001</v>
      </c>
      <c r="I254">
        <v>0.98560000000000003</v>
      </c>
      <c r="J254" s="98">
        <v>0.40920000000000001</v>
      </c>
      <c r="K254">
        <v>0.51039999999999996</v>
      </c>
      <c r="L254">
        <v>7.4800000000000005E-2</v>
      </c>
      <c r="M254">
        <v>0</v>
      </c>
      <c r="N254">
        <v>0.1628</v>
      </c>
      <c r="O254">
        <v>0.2024</v>
      </c>
      <c r="P254">
        <v>0</v>
      </c>
      <c r="Q254">
        <v>0.2024</v>
      </c>
      <c r="R254">
        <v>0</v>
      </c>
      <c r="S254">
        <v>0</v>
      </c>
      <c r="T254">
        <v>0</v>
      </c>
      <c r="U254" s="98">
        <v>0.28160000000000002</v>
      </c>
      <c r="V254" s="212">
        <v>0</v>
      </c>
      <c r="W254" s="212">
        <v>0</v>
      </c>
      <c r="X254" s="98">
        <v>0</v>
      </c>
      <c r="Y254" s="98">
        <v>0.14080000000000001</v>
      </c>
      <c r="Z254" s="98">
        <v>4.3999999999999997E-2</v>
      </c>
      <c r="AA254">
        <v>2.1999999999999999E-2</v>
      </c>
      <c r="AB254">
        <v>1.6456</v>
      </c>
      <c r="AC254" s="98">
        <v>0</v>
      </c>
      <c r="AD254">
        <v>1.5972</v>
      </c>
      <c r="AE254" s="98">
        <v>0.22439999999999999</v>
      </c>
      <c r="AF254" s="98">
        <v>0.22439999999999999</v>
      </c>
      <c r="AG254" s="212">
        <v>0</v>
      </c>
      <c r="AH254" s="98">
        <v>0</v>
      </c>
      <c r="AI254" s="98">
        <v>0</v>
      </c>
      <c r="AJ254" s="98">
        <v>0</v>
      </c>
      <c r="AK254">
        <v>0</v>
      </c>
      <c r="AL254">
        <v>0</v>
      </c>
      <c r="AM254">
        <v>5.28E-2</v>
      </c>
      <c r="AN254">
        <v>0</v>
      </c>
      <c r="AO254">
        <v>0.48399999999999999</v>
      </c>
      <c r="AP254">
        <v>0</v>
      </c>
      <c r="AQ254">
        <v>0.29039999999999999</v>
      </c>
      <c r="AR254">
        <v>8.8000000000000005E-3</v>
      </c>
      <c r="AS254" s="212">
        <v>8.6239999999999997E-2</v>
      </c>
      <c r="AT254">
        <v>4.8399999999999997E-3</v>
      </c>
      <c r="AU254" s="212">
        <v>0.66439999999999999</v>
      </c>
      <c r="AV254">
        <v>0.82720000000000005</v>
      </c>
      <c r="AW254" s="212">
        <v>2.2880000000000001E-2</v>
      </c>
      <c r="AX254">
        <v>5.0599999999999996</v>
      </c>
      <c r="AY254">
        <v>0</v>
      </c>
      <c r="AZ254">
        <v>0</v>
      </c>
      <c r="BA254">
        <v>16.808</v>
      </c>
      <c r="BB254">
        <v>0</v>
      </c>
      <c r="BC254" s="98">
        <v>6.6000000000000003E-2</v>
      </c>
      <c r="BD254">
        <v>2.6840000000000002</v>
      </c>
      <c r="BE254">
        <v>28.643999999999998</v>
      </c>
      <c r="BF254">
        <v>7.524</v>
      </c>
      <c r="BG254">
        <v>33.396000000000001</v>
      </c>
      <c r="BH254" s="98">
        <v>8.3599999999999994E-2</v>
      </c>
      <c r="BI254" s="212">
        <v>0.80520000000000003</v>
      </c>
      <c r="BJ254" s="98">
        <v>0.1144</v>
      </c>
      <c r="BK254">
        <v>0</v>
      </c>
      <c r="BL254" s="209">
        <v>5.2702770867999998E-3</v>
      </c>
      <c r="BM254" s="227">
        <v>7.1935035920000004E-4</v>
      </c>
      <c r="BN254" s="227">
        <v>2.5302449524000001E-3</v>
      </c>
      <c r="BO254" s="227">
        <v>1.484008064E-4</v>
      </c>
      <c r="BP254" s="227">
        <v>0</v>
      </c>
      <c r="BQ254" s="227">
        <v>1.1571999999999999E-14</v>
      </c>
      <c r="BR254" s="227">
        <v>1.1032736044E-3</v>
      </c>
      <c r="BS254" s="227">
        <v>3.331042088E-4</v>
      </c>
      <c r="BT254" s="209">
        <v>1.7030730793999999E-2</v>
      </c>
    </row>
    <row r="255" spans="1:72" x14ac:dyDescent="0.35">
      <c r="A255">
        <v>106</v>
      </c>
      <c r="B255" t="s">
        <v>803</v>
      </c>
      <c r="C255" t="s">
        <v>209</v>
      </c>
      <c r="D255" t="s">
        <v>212</v>
      </c>
      <c r="E255" t="s">
        <v>1339</v>
      </c>
      <c r="F255">
        <v>26.62</v>
      </c>
      <c r="G255">
        <v>111.32</v>
      </c>
      <c r="H255">
        <v>2.2572000000000001</v>
      </c>
      <c r="I255">
        <v>0.98560000000000003</v>
      </c>
      <c r="J255">
        <v>0.40920000000000001</v>
      </c>
      <c r="K255">
        <v>0.51039999999999996</v>
      </c>
      <c r="L255">
        <v>7.4800000000000005E-2</v>
      </c>
      <c r="M255">
        <v>0</v>
      </c>
      <c r="N255">
        <v>0.1628</v>
      </c>
      <c r="O255">
        <v>0.2024</v>
      </c>
      <c r="P255">
        <v>0</v>
      </c>
      <c r="Q255">
        <v>0.2024</v>
      </c>
      <c r="R255">
        <v>0</v>
      </c>
      <c r="S255">
        <v>0</v>
      </c>
      <c r="T255">
        <v>0</v>
      </c>
      <c r="U255">
        <v>0.28160000000000002</v>
      </c>
      <c r="V255">
        <v>0</v>
      </c>
      <c r="W255">
        <v>0</v>
      </c>
      <c r="X255">
        <v>0</v>
      </c>
      <c r="Y255">
        <v>0.14080000000000001</v>
      </c>
      <c r="Z255">
        <v>4.3999999999999997E-2</v>
      </c>
      <c r="AA255">
        <v>2.1999999999999999E-2</v>
      </c>
      <c r="AB255" s="98">
        <v>1.6456</v>
      </c>
      <c r="AC255">
        <v>0</v>
      </c>
      <c r="AD255">
        <v>1.5972</v>
      </c>
      <c r="AE255">
        <v>0.22439999999999999</v>
      </c>
      <c r="AF255">
        <v>0.22439999999999999</v>
      </c>
      <c r="AG255">
        <v>0</v>
      </c>
      <c r="AH255">
        <v>0</v>
      </c>
      <c r="AI255">
        <v>0</v>
      </c>
      <c r="AJ255">
        <v>0</v>
      </c>
      <c r="AK255">
        <v>0</v>
      </c>
      <c r="AL255">
        <v>0</v>
      </c>
      <c r="AM255">
        <v>5.28E-2</v>
      </c>
      <c r="AN255">
        <v>0</v>
      </c>
      <c r="AO255">
        <v>0.48399999999999999</v>
      </c>
      <c r="AP255">
        <v>0</v>
      </c>
      <c r="AQ255">
        <v>0.29039999999999999</v>
      </c>
      <c r="AR255">
        <v>8.8000000000000005E-3</v>
      </c>
      <c r="AS255">
        <v>8.6239999999999997E-2</v>
      </c>
      <c r="AT255">
        <v>4.8399999999999997E-3</v>
      </c>
      <c r="AU255">
        <v>0.66439999999999999</v>
      </c>
      <c r="AV255">
        <v>0.82720000000000005</v>
      </c>
      <c r="AW255">
        <v>2.2880000000000001E-2</v>
      </c>
      <c r="AX255">
        <v>5.0599999999999996</v>
      </c>
      <c r="AY255">
        <v>0</v>
      </c>
      <c r="AZ255">
        <v>0</v>
      </c>
      <c r="BA255">
        <v>16.808</v>
      </c>
      <c r="BB255">
        <v>0</v>
      </c>
      <c r="BC255">
        <v>6.6000000000000003E-2</v>
      </c>
      <c r="BD255">
        <v>2.6840000000000002</v>
      </c>
      <c r="BE255">
        <v>28.643999999999998</v>
      </c>
      <c r="BF255">
        <v>7.524</v>
      </c>
      <c r="BG255">
        <v>33.396000000000001</v>
      </c>
      <c r="BH255">
        <v>8.3599999999999994E-2</v>
      </c>
      <c r="BI255">
        <v>0.80520000000000003</v>
      </c>
      <c r="BJ255">
        <v>0.1144</v>
      </c>
      <c r="BK255">
        <v>0</v>
      </c>
      <c r="BL255" s="209">
        <v>5.2702770867999998E-3</v>
      </c>
      <c r="BM255" s="227">
        <v>7.1935035920000004E-4</v>
      </c>
      <c r="BN255" s="209">
        <v>2.5302449524000001E-3</v>
      </c>
      <c r="BO255" s="227">
        <v>1.484008064E-4</v>
      </c>
      <c r="BP255" s="227">
        <v>0</v>
      </c>
      <c r="BQ255" s="227">
        <v>1.1571999999999999E-14</v>
      </c>
      <c r="BR255" s="209">
        <v>1.1032736044E-3</v>
      </c>
      <c r="BS255" s="227">
        <v>3.331042088E-4</v>
      </c>
      <c r="BT255" s="227">
        <v>1.7030730793999999E-2</v>
      </c>
    </row>
    <row r="256" spans="1:72" x14ac:dyDescent="0.35">
      <c r="A256">
        <v>73</v>
      </c>
      <c r="B256" t="s">
        <v>610</v>
      </c>
      <c r="C256" t="s">
        <v>610</v>
      </c>
      <c r="D256" t="s">
        <v>148</v>
      </c>
      <c r="E256" t="s">
        <v>1341</v>
      </c>
      <c r="F256">
        <v>2.3725000000000001</v>
      </c>
      <c r="G256">
        <v>9.9254999999999995</v>
      </c>
      <c r="H256">
        <v>5.1999999999999998E-3</v>
      </c>
      <c r="I256">
        <v>0.23530000000000001</v>
      </c>
      <c r="J256">
        <v>0.33800000000000002</v>
      </c>
      <c r="K256">
        <v>0</v>
      </c>
      <c r="L256">
        <v>2.0799999999999999E-2</v>
      </c>
      <c r="M256">
        <v>0</v>
      </c>
      <c r="N256">
        <v>5.135E-2</v>
      </c>
      <c r="O256">
        <v>0.33150000000000002</v>
      </c>
      <c r="P256">
        <v>0</v>
      </c>
      <c r="Q256">
        <v>0.33150000000000002</v>
      </c>
      <c r="R256">
        <v>0</v>
      </c>
      <c r="S256">
        <v>0</v>
      </c>
      <c r="T256">
        <v>0</v>
      </c>
      <c r="U256">
        <v>3.2499999999999999E-3</v>
      </c>
      <c r="V256">
        <v>6.4999999999999997E-4</v>
      </c>
      <c r="W256">
        <v>0</v>
      </c>
      <c r="X256">
        <v>6.4999999999999997E-4</v>
      </c>
      <c r="Y256">
        <v>1.2999999999999999E-3</v>
      </c>
      <c r="Z256">
        <v>6.4999999999999997E-4</v>
      </c>
      <c r="AA256">
        <v>0</v>
      </c>
      <c r="AB256" s="217">
        <v>1.2999999999999999E-3</v>
      </c>
      <c r="AC256">
        <v>0</v>
      </c>
      <c r="AD256">
        <v>1.2999999999999999E-3</v>
      </c>
      <c r="AE256">
        <v>0</v>
      </c>
      <c r="AF256">
        <v>0</v>
      </c>
      <c r="AG256">
        <v>0</v>
      </c>
      <c r="AH256">
        <v>0</v>
      </c>
      <c r="AI256">
        <v>0</v>
      </c>
      <c r="AJ256">
        <v>0</v>
      </c>
      <c r="AK256">
        <v>0</v>
      </c>
      <c r="AL256">
        <v>0.13</v>
      </c>
      <c r="AM256">
        <v>4.3549999999999998E-2</v>
      </c>
      <c r="AN256">
        <v>3.9E-2</v>
      </c>
      <c r="AO256">
        <v>6.4999999999999997E-3</v>
      </c>
      <c r="AP256">
        <v>0</v>
      </c>
      <c r="AQ256">
        <v>0</v>
      </c>
      <c r="AR256">
        <v>0</v>
      </c>
      <c r="AS256" s="98">
        <v>2.7299999999999998E-3</v>
      </c>
      <c r="AT256" s="212">
        <v>1.0075000000000001E-2</v>
      </c>
      <c r="AU256">
        <v>6.1749999999999999E-3</v>
      </c>
      <c r="AV256">
        <v>6.1034999999999999E-2</v>
      </c>
      <c r="AW256" s="212">
        <v>2.3400000000000001E-3</v>
      </c>
      <c r="AX256">
        <v>0.32500000000000001</v>
      </c>
      <c r="AY256">
        <v>3.0550000000000001E-2</v>
      </c>
      <c r="AZ256">
        <v>0</v>
      </c>
      <c r="BA256">
        <v>6.2919999999999998</v>
      </c>
      <c r="BB256">
        <v>0.97499999999999998</v>
      </c>
      <c r="BC256">
        <v>1.9499999999999999E-3</v>
      </c>
      <c r="BD256">
        <v>8.1705000000000005</v>
      </c>
      <c r="BE256">
        <v>11.661</v>
      </c>
      <c r="BF256">
        <v>0.71499999999999997</v>
      </c>
      <c r="BG256">
        <v>3.4775</v>
      </c>
      <c r="BH256">
        <v>8.4499999999999992E-3</v>
      </c>
      <c r="BI256">
        <v>6.5000000000000002E-2</v>
      </c>
      <c r="BJ256">
        <v>2.665E-2</v>
      </c>
      <c r="BK256">
        <v>0</v>
      </c>
      <c r="BL256" s="209">
        <v>4.7875576186099996E-3</v>
      </c>
      <c r="BM256" s="227">
        <v>2.6265166616000002E-4</v>
      </c>
      <c r="BN256" s="209">
        <v>9.6619808830999997E-4</v>
      </c>
      <c r="BO256" s="209">
        <v>1.3950450462000001E-4</v>
      </c>
      <c r="BP256" s="227">
        <v>9.0379873999999997E-6</v>
      </c>
      <c r="BQ256" s="227">
        <v>7.0485999999999998E-16</v>
      </c>
      <c r="BR256" s="227">
        <v>2.1750354210000002E-5</v>
      </c>
      <c r="BS256" s="227">
        <v>5.7860563149999999E-5</v>
      </c>
      <c r="BT256" s="227">
        <v>8.2239309674600001E-3</v>
      </c>
    </row>
    <row r="257" spans="1:72" x14ac:dyDescent="0.35">
      <c r="A257">
        <v>82</v>
      </c>
      <c r="B257" t="s">
        <v>153</v>
      </c>
      <c r="C257" t="s">
        <v>153</v>
      </c>
      <c r="D257" t="s">
        <v>167</v>
      </c>
      <c r="E257" t="s">
        <v>1337</v>
      </c>
      <c r="F257">
        <v>0.77039999999999997</v>
      </c>
      <c r="G257">
        <v>3.2244000000000002</v>
      </c>
      <c r="H257">
        <v>2.2679999999999999E-2</v>
      </c>
      <c r="I257">
        <v>0.12336</v>
      </c>
      <c r="J257">
        <v>1.6920000000000001E-2</v>
      </c>
      <c r="K257">
        <v>0</v>
      </c>
      <c r="L257">
        <v>0.42815999999999999</v>
      </c>
      <c r="M257">
        <v>0</v>
      </c>
      <c r="N257">
        <v>8.8800000000000007E-3</v>
      </c>
      <c r="O257">
        <v>0</v>
      </c>
      <c r="P257">
        <v>0</v>
      </c>
      <c r="Q257">
        <v>0</v>
      </c>
      <c r="R257">
        <v>0</v>
      </c>
      <c r="S257">
        <v>0</v>
      </c>
      <c r="T257">
        <v>0</v>
      </c>
      <c r="U257" s="212">
        <v>7.3200000000000001E-3</v>
      </c>
      <c r="V257">
        <v>0</v>
      </c>
      <c r="W257">
        <v>0</v>
      </c>
      <c r="X257">
        <v>0</v>
      </c>
      <c r="Y257" s="212">
        <v>3.2399999999999998E-3</v>
      </c>
      <c r="Z257">
        <v>3.8400000000000001E-3</v>
      </c>
      <c r="AA257" s="212">
        <v>0</v>
      </c>
      <c r="AB257" s="212">
        <v>4.3200000000000001E-3</v>
      </c>
      <c r="AC257">
        <v>4.8000000000000001E-4</v>
      </c>
      <c r="AD257" s="212">
        <v>3.8400000000000001E-3</v>
      </c>
      <c r="AE257" s="212">
        <v>4.9199999999999999E-3</v>
      </c>
      <c r="AF257" s="212">
        <v>1.8E-3</v>
      </c>
      <c r="AG257" s="212">
        <v>2.4000000000000001E-4</v>
      </c>
      <c r="AH257">
        <v>1.1999999999999999E-3</v>
      </c>
      <c r="AI257">
        <v>2.4000000000000001E-4</v>
      </c>
      <c r="AJ257">
        <v>4.8000000000000001E-4</v>
      </c>
      <c r="AK257">
        <v>3.6000000000000002E-4</v>
      </c>
      <c r="AL257">
        <v>1.968</v>
      </c>
      <c r="AM257">
        <v>110.87652</v>
      </c>
      <c r="AN257">
        <v>110.76</v>
      </c>
      <c r="AO257">
        <v>1.3979999999999999</v>
      </c>
      <c r="AP257">
        <v>1.776E-3</v>
      </c>
      <c r="AQ257" s="212">
        <v>6.2399999999999999E-3</v>
      </c>
      <c r="AR257">
        <v>0</v>
      </c>
      <c r="AS257">
        <v>1.848E-3</v>
      </c>
      <c r="AT257">
        <v>2.3400000000000001E-2</v>
      </c>
      <c r="AU257">
        <v>7.8839999999999993E-2</v>
      </c>
      <c r="AV257">
        <v>0.10145999999999999</v>
      </c>
      <c r="AW257" s="212">
        <v>4.7520000000000001E-3</v>
      </c>
      <c r="AX257">
        <v>9.702</v>
      </c>
      <c r="AY257">
        <v>0.39119999999999999</v>
      </c>
      <c r="AZ257">
        <v>0.18276000000000001</v>
      </c>
      <c r="BA257">
        <v>2.2056</v>
      </c>
      <c r="BB257">
        <v>1.728E-2</v>
      </c>
      <c r="BC257" s="212">
        <v>5.8799999999999998E-2</v>
      </c>
      <c r="BD257">
        <v>4.5600000000000002E-2</v>
      </c>
      <c r="BE257">
        <v>1.6919999999999999</v>
      </c>
      <c r="BF257">
        <v>0.14879999999999999</v>
      </c>
      <c r="BG257">
        <v>0.46439999999999998</v>
      </c>
      <c r="BH257">
        <v>1.1999999999999999E-3</v>
      </c>
      <c r="BI257">
        <v>0.16200000000000001</v>
      </c>
      <c r="BJ257" s="212">
        <v>2.6040000000000001E-2</v>
      </c>
      <c r="BK257">
        <v>3.8399999999999997E-2</v>
      </c>
      <c r="BL257" s="209">
        <v>1.60624477077E-2</v>
      </c>
      <c r="BM257" s="227">
        <v>9.2387016848999998E-4</v>
      </c>
      <c r="BN257" s="227">
        <v>2.1363858521700001E-3</v>
      </c>
      <c r="BO257" s="209">
        <v>5.0037524034000002E-4</v>
      </c>
      <c r="BP257" s="227">
        <v>0</v>
      </c>
      <c r="BQ257" s="227">
        <v>3.1904399999999998E-15</v>
      </c>
      <c r="BR257" s="227">
        <v>5.0419568130000001E-5</v>
      </c>
      <c r="BS257" s="209">
        <v>1.002903282E-4</v>
      </c>
      <c r="BT257" s="227">
        <v>1.6343879876999999E-2</v>
      </c>
    </row>
    <row r="258" spans="1:72" x14ac:dyDescent="0.35">
      <c r="A258">
        <v>136</v>
      </c>
      <c r="B258" t="s">
        <v>255</v>
      </c>
      <c r="C258" t="s">
        <v>255</v>
      </c>
      <c r="D258" t="s">
        <v>264</v>
      </c>
      <c r="E258" t="s">
        <v>1337</v>
      </c>
      <c r="F258">
        <v>17.538</v>
      </c>
      <c r="G258">
        <v>73.311999999999998</v>
      </c>
      <c r="H258">
        <v>0</v>
      </c>
      <c r="I258">
        <v>0</v>
      </c>
      <c r="J258">
        <v>0</v>
      </c>
      <c r="K258">
        <v>0</v>
      </c>
      <c r="L258">
        <v>5.3719999999999999</v>
      </c>
      <c r="M258">
        <v>2.528</v>
      </c>
      <c r="N258">
        <v>0</v>
      </c>
      <c r="O258">
        <v>0</v>
      </c>
      <c r="P258">
        <v>0</v>
      </c>
      <c r="Q258">
        <v>0</v>
      </c>
      <c r="R258">
        <v>0</v>
      </c>
      <c r="S258">
        <v>0</v>
      </c>
      <c r="T258">
        <v>0</v>
      </c>
      <c r="U258">
        <v>0</v>
      </c>
      <c r="V258">
        <v>0</v>
      </c>
      <c r="W258">
        <v>0</v>
      </c>
      <c r="X258">
        <v>0</v>
      </c>
      <c r="Y258" s="98">
        <v>0</v>
      </c>
      <c r="Z258" s="98">
        <v>0</v>
      </c>
      <c r="AA258">
        <v>0</v>
      </c>
      <c r="AB258">
        <v>0</v>
      </c>
      <c r="AC258" s="98">
        <v>0</v>
      </c>
      <c r="AD258">
        <v>0</v>
      </c>
      <c r="AE258">
        <v>0</v>
      </c>
      <c r="AF258">
        <v>0</v>
      </c>
      <c r="AG258" s="98">
        <v>0</v>
      </c>
      <c r="AH258">
        <v>0</v>
      </c>
      <c r="AI258">
        <v>0</v>
      </c>
      <c r="AJ258">
        <v>0</v>
      </c>
      <c r="AK258" s="98">
        <v>0</v>
      </c>
      <c r="AL258">
        <v>0</v>
      </c>
      <c r="AM258">
        <v>0</v>
      </c>
      <c r="AN258">
        <v>0</v>
      </c>
      <c r="AO258">
        <v>0</v>
      </c>
      <c r="AP258">
        <v>0</v>
      </c>
      <c r="AQ258">
        <v>0</v>
      </c>
      <c r="AR258">
        <v>0</v>
      </c>
      <c r="AS258" s="98">
        <v>0</v>
      </c>
      <c r="AT258" s="98">
        <v>0</v>
      </c>
      <c r="AU258">
        <v>0</v>
      </c>
      <c r="AV258">
        <v>0</v>
      </c>
      <c r="AW258" s="98">
        <v>0</v>
      </c>
      <c r="AX258">
        <v>0</v>
      </c>
      <c r="AY258">
        <v>0</v>
      </c>
      <c r="AZ258">
        <v>0</v>
      </c>
      <c r="BA258">
        <v>0</v>
      </c>
      <c r="BB258">
        <v>7.9000000000000001E-2</v>
      </c>
      <c r="BC258">
        <v>0</v>
      </c>
      <c r="BD258">
        <v>0</v>
      </c>
      <c r="BE258">
        <v>0</v>
      </c>
      <c r="BF258">
        <v>0</v>
      </c>
      <c r="BG258">
        <v>0</v>
      </c>
      <c r="BH258">
        <v>0</v>
      </c>
      <c r="BI258">
        <v>0</v>
      </c>
      <c r="BJ258">
        <v>0</v>
      </c>
      <c r="BK258">
        <v>0</v>
      </c>
      <c r="BL258" s="209">
        <v>1.8349554434102001E-2</v>
      </c>
      <c r="BM258" s="227">
        <v>1.0893779711879999E-3</v>
      </c>
      <c r="BN258" s="209">
        <v>9.0459033060599997E-4</v>
      </c>
      <c r="BO258" s="209">
        <v>8.7266508649999999E-4</v>
      </c>
      <c r="BP258" s="209">
        <v>9.6560826022999997E-3</v>
      </c>
      <c r="BQ258" s="227">
        <v>1.0618232E-15</v>
      </c>
      <c r="BR258" s="209">
        <v>3.00240432358E-4</v>
      </c>
      <c r="BS258" s="227">
        <v>3.7458528215E-3</v>
      </c>
      <c r="BT258" s="209">
        <v>1.5830216709367999E-2</v>
      </c>
    </row>
    <row r="259" spans="1:72" x14ac:dyDescent="0.35">
      <c r="A259">
        <v>152</v>
      </c>
      <c r="B259" t="s">
        <v>803</v>
      </c>
      <c r="C259" t="s">
        <v>285</v>
      </c>
      <c r="D259" t="s">
        <v>289</v>
      </c>
      <c r="E259" t="s">
        <v>1337</v>
      </c>
      <c r="F259">
        <v>2.0670000000000002</v>
      </c>
      <c r="G259">
        <v>8.6189999999999998</v>
      </c>
      <c r="H259">
        <v>3.1199999999999999E-2</v>
      </c>
      <c r="I259">
        <v>2.7300000000000001E-2</v>
      </c>
      <c r="J259">
        <v>0.35489999999999999</v>
      </c>
      <c r="K259">
        <v>0.12089999999999999</v>
      </c>
      <c r="L259">
        <v>3.3540000000000001</v>
      </c>
      <c r="M259">
        <v>0</v>
      </c>
      <c r="N259">
        <v>1.17E-2</v>
      </c>
      <c r="O259">
        <v>0.24959999999999999</v>
      </c>
      <c r="P259">
        <v>0.2301</v>
      </c>
      <c r="Q259">
        <v>1.95E-2</v>
      </c>
      <c r="R259">
        <v>0</v>
      </c>
      <c r="S259">
        <v>0</v>
      </c>
      <c r="T259">
        <v>0</v>
      </c>
      <c r="U259" s="212">
        <v>0</v>
      </c>
      <c r="V259">
        <v>0</v>
      </c>
      <c r="W259">
        <v>0</v>
      </c>
      <c r="X259">
        <v>0</v>
      </c>
      <c r="Y259" s="212">
        <v>0</v>
      </c>
      <c r="Z259">
        <v>0</v>
      </c>
      <c r="AA259">
        <v>0</v>
      </c>
      <c r="AB259">
        <v>3.8999999999999998E-3</v>
      </c>
      <c r="AC259" s="98">
        <v>0</v>
      </c>
      <c r="AD259">
        <v>3.8999999999999998E-3</v>
      </c>
      <c r="AE259">
        <v>1.95E-2</v>
      </c>
      <c r="AF259">
        <v>7.7999999999999996E-3</v>
      </c>
      <c r="AG259" s="98">
        <v>1.17E-2</v>
      </c>
      <c r="AH259">
        <v>0</v>
      </c>
      <c r="AI259">
        <v>0</v>
      </c>
      <c r="AJ259">
        <v>0</v>
      </c>
      <c r="AK259">
        <v>0</v>
      </c>
      <c r="AL259">
        <v>0</v>
      </c>
      <c r="AM259" s="212">
        <v>0.33150000000000002</v>
      </c>
      <c r="AN259">
        <v>0</v>
      </c>
      <c r="AO259">
        <v>3.7440000000000002</v>
      </c>
      <c r="AP259" s="98">
        <v>0</v>
      </c>
      <c r="AQ259">
        <v>3.8999999999999998E-3</v>
      </c>
      <c r="AR259">
        <v>0.58499999999999996</v>
      </c>
      <c r="AS259" s="98">
        <v>1.56E-3</v>
      </c>
      <c r="AT259">
        <v>2.7299999999999998E-3</v>
      </c>
      <c r="AU259" s="98">
        <v>1.17E-2</v>
      </c>
      <c r="AV259">
        <v>1.6379999999999999E-2</v>
      </c>
      <c r="AW259" s="98">
        <v>2.3400000000000001E-3</v>
      </c>
      <c r="AX259">
        <v>0.39779999999999999</v>
      </c>
      <c r="AY259">
        <v>0</v>
      </c>
      <c r="AZ259">
        <v>0.31590000000000001</v>
      </c>
      <c r="BA259">
        <v>0.78</v>
      </c>
      <c r="BB259" s="212">
        <v>7.8E-2</v>
      </c>
      <c r="BC259">
        <v>2.3400000000000001E-2</v>
      </c>
      <c r="BD259">
        <v>0.89700000000000002</v>
      </c>
      <c r="BE259">
        <v>3.3540000000000001</v>
      </c>
      <c r="BF259">
        <v>0.35099999999999998</v>
      </c>
      <c r="BG259">
        <v>0.11700000000000001</v>
      </c>
      <c r="BH259" s="98">
        <v>0</v>
      </c>
      <c r="BI259">
        <v>0</v>
      </c>
      <c r="BJ259">
        <v>7.7999999999999996E-3</v>
      </c>
      <c r="BK259">
        <v>7.8E-2</v>
      </c>
      <c r="BL259" s="209">
        <v>4.9982401013999997E-3</v>
      </c>
      <c r="BM259" s="227">
        <v>1.0614767007E-3</v>
      </c>
      <c r="BN259" s="227">
        <v>1.3806274130999999E-3</v>
      </c>
      <c r="BO259" s="227">
        <v>1.7332930679999999E-4</v>
      </c>
      <c r="BP259" s="227">
        <v>0</v>
      </c>
      <c r="BQ259" s="227">
        <v>2.3400000000000002E-15</v>
      </c>
      <c r="BR259" s="227">
        <v>1.1631508355999999E-3</v>
      </c>
      <c r="BS259" s="227">
        <v>3.849204216E-4</v>
      </c>
      <c r="BT259" s="209">
        <v>1.57551079764E-2</v>
      </c>
    </row>
    <row r="260" spans="1:72" x14ac:dyDescent="0.35">
      <c r="A260">
        <v>152</v>
      </c>
      <c r="B260" t="s">
        <v>803</v>
      </c>
      <c r="C260" t="s">
        <v>285</v>
      </c>
      <c r="D260" t="s">
        <v>289</v>
      </c>
      <c r="E260" t="s">
        <v>1338</v>
      </c>
      <c r="F260">
        <v>2.0670000000000002</v>
      </c>
      <c r="G260">
        <v>8.6189999999999998</v>
      </c>
      <c r="H260">
        <v>3.1199999999999999E-2</v>
      </c>
      <c r="I260">
        <v>2.7300000000000001E-2</v>
      </c>
      <c r="J260">
        <v>0.35489999999999999</v>
      </c>
      <c r="K260">
        <v>0.12089999999999999</v>
      </c>
      <c r="L260">
        <v>3.3540000000000001</v>
      </c>
      <c r="M260">
        <v>0</v>
      </c>
      <c r="N260">
        <v>1.17E-2</v>
      </c>
      <c r="O260">
        <v>0.24959999999999999</v>
      </c>
      <c r="P260">
        <v>0.2301</v>
      </c>
      <c r="Q260">
        <v>1.95E-2</v>
      </c>
      <c r="R260">
        <v>0</v>
      </c>
      <c r="S260">
        <v>0</v>
      </c>
      <c r="T260">
        <v>0</v>
      </c>
      <c r="U260">
        <v>0</v>
      </c>
      <c r="V260" s="212">
        <v>0</v>
      </c>
      <c r="W260" s="212">
        <v>0</v>
      </c>
      <c r="X260">
        <v>0</v>
      </c>
      <c r="Y260">
        <v>0</v>
      </c>
      <c r="Z260">
        <v>0</v>
      </c>
      <c r="AA260" s="212">
        <v>0</v>
      </c>
      <c r="AB260">
        <v>3.8999999999999998E-3</v>
      </c>
      <c r="AC260" s="212">
        <v>0</v>
      </c>
      <c r="AD260">
        <v>3.8999999999999998E-3</v>
      </c>
      <c r="AE260">
        <v>1.95E-2</v>
      </c>
      <c r="AF260">
        <v>7.7999999999999996E-3</v>
      </c>
      <c r="AG260" s="98">
        <v>1.17E-2</v>
      </c>
      <c r="AH260" s="212">
        <v>0</v>
      </c>
      <c r="AI260" s="212">
        <v>0</v>
      </c>
      <c r="AJ260" s="212">
        <v>0</v>
      </c>
      <c r="AK260" s="212">
        <v>0</v>
      </c>
      <c r="AL260">
        <v>0</v>
      </c>
      <c r="AM260">
        <v>0.33150000000000002</v>
      </c>
      <c r="AN260">
        <v>0</v>
      </c>
      <c r="AO260">
        <v>3.7440000000000002</v>
      </c>
      <c r="AP260">
        <v>0</v>
      </c>
      <c r="AQ260">
        <v>3.8999999999999998E-3</v>
      </c>
      <c r="AR260">
        <v>0.58499999999999996</v>
      </c>
      <c r="AS260" s="212">
        <v>1.56E-3</v>
      </c>
      <c r="AT260" s="98">
        <v>2.7299999999999998E-3</v>
      </c>
      <c r="AU260">
        <v>1.17E-2</v>
      </c>
      <c r="AV260">
        <v>1.6379999999999999E-2</v>
      </c>
      <c r="AW260" s="98">
        <v>2.3400000000000001E-3</v>
      </c>
      <c r="AX260">
        <v>0.39779999999999999</v>
      </c>
      <c r="AY260">
        <v>0</v>
      </c>
      <c r="AZ260">
        <v>0.31590000000000001</v>
      </c>
      <c r="BA260">
        <v>0.78</v>
      </c>
      <c r="BB260">
        <v>7.8E-2</v>
      </c>
      <c r="BC260">
        <v>2.3400000000000001E-2</v>
      </c>
      <c r="BD260">
        <v>0.89700000000000002</v>
      </c>
      <c r="BE260">
        <v>3.3540000000000001</v>
      </c>
      <c r="BF260">
        <v>0.35099999999999998</v>
      </c>
      <c r="BG260">
        <v>0.11700000000000001</v>
      </c>
      <c r="BH260" s="212">
        <v>0</v>
      </c>
      <c r="BI260">
        <v>0</v>
      </c>
      <c r="BJ260">
        <v>7.7999999999999996E-3</v>
      </c>
      <c r="BK260">
        <v>7.8E-2</v>
      </c>
      <c r="BL260" s="209">
        <v>4.9982401013999997E-3</v>
      </c>
      <c r="BM260" s="227">
        <v>1.0614767007E-3</v>
      </c>
      <c r="BN260" s="227">
        <v>1.3806274130999999E-3</v>
      </c>
      <c r="BO260" s="227">
        <v>1.7332930679999999E-4</v>
      </c>
      <c r="BP260" s="227">
        <v>0</v>
      </c>
      <c r="BQ260" s="227">
        <v>2.3400000000000002E-15</v>
      </c>
      <c r="BR260" s="227">
        <v>1.1631508355999999E-3</v>
      </c>
      <c r="BS260" s="227">
        <v>3.849204216E-4</v>
      </c>
      <c r="BT260" s="209">
        <v>1.57551079764E-2</v>
      </c>
    </row>
    <row r="261" spans="1:72" x14ac:dyDescent="0.35">
      <c r="A261">
        <v>152</v>
      </c>
      <c r="B261" t="s">
        <v>803</v>
      </c>
      <c r="C261" t="s">
        <v>285</v>
      </c>
      <c r="D261" t="s">
        <v>289</v>
      </c>
      <c r="E261" t="s">
        <v>1339</v>
      </c>
      <c r="F261">
        <v>2.0670000000000002</v>
      </c>
      <c r="G261">
        <v>8.6189999999999998</v>
      </c>
      <c r="H261">
        <v>3.1199999999999999E-2</v>
      </c>
      <c r="I261">
        <v>2.7300000000000001E-2</v>
      </c>
      <c r="J261">
        <v>0.35489999999999999</v>
      </c>
      <c r="K261">
        <v>0.12089999999999999</v>
      </c>
      <c r="L261">
        <v>3.3540000000000001</v>
      </c>
      <c r="M261">
        <v>0</v>
      </c>
      <c r="N261">
        <v>1.17E-2</v>
      </c>
      <c r="O261">
        <v>0.24959999999999999</v>
      </c>
      <c r="P261">
        <v>0.2301</v>
      </c>
      <c r="Q261">
        <v>1.95E-2</v>
      </c>
      <c r="R261">
        <v>0</v>
      </c>
      <c r="S261">
        <v>0</v>
      </c>
      <c r="T261">
        <v>0</v>
      </c>
      <c r="U261">
        <v>0</v>
      </c>
      <c r="V261">
        <v>0</v>
      </c>
      <c r="W261">
        <v>0</v>
      </c>
      <c r="X261">
        <v>0</v>
      </c>
      <c r="Y261">
        <v>0</v>
      </c>
      <c r="Z261">
        <v>0</v>
      </c>
      <c r="AA261">
        <v>0</v>
      </c>
      <c r="AB261">
        <v>3.8999999999999998E-3</v>
      </c>
      <c r="AC261">
        <v>0</v>
      </c>
      <c r="AD261">
        <v>3.8999999999999998E-3</v>
      </c>
      <c r="AE261">
        <v>1.95E-2</v>
      </c>
      <c r="AF261">
        <v>7.7999999999999996E-3</v>
      </c>
      <c r="AG261">
        <v>1.17E-2</v>
      </c>
      <c r="AH261">
        <v>0</v>
      </c>
      <c r="AI261">
        <v>0</v>
      </c>
      <c r="AJ261">
        <v>0</v>
      </c>
      <c r="AK261">
        <v>0</v>
      </c>
      <c r="AL261">
        <v>0</v>
      </c>
      <c r="AM261">
        <v>0.33150000000000002</v>
      </c>
      <c r="AN261">
        <v>0</v>
      </c>
      <c r="AO261">
        <v>3.7440000000000002</v>
      </c>
      <c r="AP261">
        <v>0</v>
      </c>
      <c r="AQ261">
        <v>3.8999999999999998E-3</v>
      </c>
      <c r="AR261">
        <v>0.58499999999999996</v>
      </c>
      <c r="AS261">
        <v>1.56E-3</v>
      </c>
      <c r="AT261">
        <v>2.7299999999999998E-3</v>
      </c>
      <c r="AU261">
        <v>1.17E-2</v>
      </c>
      <c r="AV261">
        <v>1.6379999999999999E-2</v>
      </c>
      <c r="AW261">
        <v>2.3400000000000001E-3</v>
      </c>
      <c r="AX261">
        <v>0.39779999999999999</v>
      </c>
      <c r="AY261">
        <v>0</v>
      </c>
      <c r="AZ261">
        <v>0.31590000000000001</v>
      </c>
      <c r="BA261">
        <v>0.78</v>
      </c>
      <c r="BB261">
        <v>7.8E-2</v>
      </c>
      <c r="BC261">
        <v>2.3400000000000001E-2</v>
      </c>
      <c r="BD261">
        <v>0.89700000000000002</v>
      </c>
      <c r="BE261">
        <v>3.3540000000000001</v>
      </c>
      <c r="BF261">
        <v>0.35099999999999998</v>
      </c>
      <c r="BG261">
        <v>0.11700000000000001</v>
      </c>
      <c r="BH261">
        <v>0</v>
      </c>
      <c r="BI261">
        <v>0</v>
      </c>
      <c r="BJ261">
        <v>7.7999999999999996E-3</v>
      </c>
      <c r="BK261">
        <v>7.8E-2</v>
      </c>
      <c r="BL261" s="209">
        <v>4.9982401013999997E-3</v>
      </c>
      <c r="BM261" s="227">
        <v>1.0614767007E-3</v>
      </c>
      <c r="BN261" s="209">
        <v>1.3806274130999999E-3</v>
      </c>
      <c r="BO261" s="227">
        <v>1.7332930679999999E-4</v>
      </c>
      <c r="BP261" s="227">
        <v>0</v>
      </c>
      <c r="BQ261" s="227">
        <v>2.3400000000000002E-15</v>
      </c>
      <c r="BR261" s="209">
        <v>1.1631508355999999E-3</v>
      </c>
      <c r="BS261" s="209">
        <v>3.849204216E-4</v>
      </c>
      <c r="BT261" s="227">
        <v>1.57551079764E-2</v>
      </c>
    </row>
    <row r="262" spans="1:72" x14ac:dyDescent="0.35">
      <c r="A262">
        <v>91</v>
      </c>
      <c r="B262" t="s">
        <v>171</v>
      </c>
      <c r="C262" t="s">
        <v>171</v>
      </c>
      <c r="D262" t="s">
        <v>752</v>
      </c>
      <c r="E262" t="s">
        <v>1341</v>
      </c>
      <c r="F262">
        <v>0.63</v>
      </c>
      <c r="G262">
        <v>2.6429999999999998</v>
      </c>
      <c r="H262">
        <v>4.1700000000000001E-2</v>
      </c>
      <c r="I262">
        <v>6.3600000000000004E-2</v>
      </c>
      <c r="J262" s="98">
        <v>8.9999999999999998E-4</v>
      </c>
      <c r="K262">
        <v>0</v>
      </c>
      <c r="L262">
        <v>0.19020000000000001</v>
      </c>
      <c r="M262">
        <v>0</v>
      </c>
      <c r="N262">
        <v>3.5999999999999999E-3</v>
      </c>
      <c r="O262">
        <v>0</v>
      </c>
      <c r="P262">
        <v>0</v>
      </c>
      <c r="Q262">
        <v>0</v>
      </c>
      <c r="R262">
        <v>0</v>
      </c>
      <c r="S262">
        <v>0</v>
      </c>
      <c r="T262">
        <v>0</v>
      </c>
      <c r="U262">
        <v>5.4000000000000003E-3</v>
      </c>
      <c r="V262" s="98">
        <v>0</v>
      </c>
      <c r="W262">
        <v>0</v>
      </c>
      <c r="X262" s="98">
        <v>8.9999999999999998E-4</v>
      </c>
      <c r="Y262">
        <v>3.5999999999999999E-3</v>
      </c>
      <c r="Z262" s="98">
        <v>8.9999999999999998E-4</v>
      </c>
      <c r="AA262" s="217">
        <v>0</v>
      </c>
      <c r="AB262">
        <v>1.9800000000000002E-2</v>
      </c>
      <c r="AC262" s="98">
        <v>8.9999999999999998E-4</v>
      </c>
      <c r="AD262">
        <v>1.6500000000000001E-2</v>
      </c>
      <c r="AE262">
        <v>1.2E-2</v>
      </c>
      <c r="AF262">
        <v>5.4000000000000003E-3</v>
      </c>
      <c r="AG262">
        <v>2.0999999999999999E-3</v>
      </c>
      <c r="AH262" s="98">
        <v>2.9999999999999997E-4</v>
      </c>
      <c r="AI262" s="98">
        <v>8.9999999999999998E-4</v>
      </c>
      <c r="AJ262" s="98">
        <v>2.9999999999999997E-4</v>
      </c>
      <c r="AK262">
        <v>1.8E-3</v>
      </c>
      <c r="AL262">
        <v>0.2001</v>
      </c>
      <c r="AM262">
        <v>1.0800000000000001E-2</v>
      </c>
      <c r="AN262">
        <v>1.0800000000000001E-2</v>
      </c>
      <c r="AO262">
        <v>0</v>
      </c>
      <c r="AP262">
        <v>2.6550000000000001E-2</v>
      </c>
      <c r="AQ262">
        <v>1.47E-2</v>
      </c>
      <c r="AR262">
        <v>3.4500000000000003E-2</v>
      </c>
      <c r="AS262">
        <v>1.0200000000000001E-3</v>
      </c>
      <c r="AT262">
        <v>1.8000000000000001E-4</v>
      </c>
      <c r="AU262">
        <v>2.631E-2</v>
      </c>
      <c r="AV262">
        <v>3.6900000000000002E-2</v>
      </c>
      <c r="AW262" s="217">
        <v>2.0100000000000001E-3</v>
      </c>
      <c r="AX262">
        <v>2.4299999999999999E-2</v>
      </c>
      <c r="AY262">
        <v>1.473E-2</v>
      </c>
      <c r="AZ262">
        <v>0</v>
      </c>
      <c r="BA262">
        <v>0.73199999999999998</v>
      </c>
      <c r="BB262">
        <v>3.7199999999999997E-2</v>
      </c>
      <c r="BC262" s="98">
        <v>5.9999999999999995E-4</v>
      </c>
      <c r="BD262">
        <v>1.2E-2</v>
      </c>
      <c r="BE262">
        <v>1.2270000000000001</v>
      </c>
      <c r="BF262">
        <v>7.8E-2</v>
      </c>
      <c r="BG262">
        <v>8.1000000000000003E-2</v>
      </c>
      <c r="BH262" s="98">
        <v>2.9999999999999997E-4</v>
      </c>
      <c r="BI262">
        <v>0.06</v>
      </c>
      <c r="BJ262" s="98">
        <v>8.9999999999999998E-4</v>
      </c>
      <c r="BK262">
        <v>0.105</v>
      </c>
      <c r="BL262" s="209">
        <v>2.0403925728E-3</v>
      </c>
      <c r="BM262" s="227">
        <v>1.0838872380000001E-3</v>
      </c>
      <c r="BN262" s="209">
        <v>1.8410208480000001E-4</v>
      </c>
      <c r="BO262" s="227">
        <v>2.5884502200000001E-5</v>
      </c>
      <c r="BP262" s="227">
        <v>0</v>
      </c>
      <c r="BQ262" s="227">
        <v>3.9599999999999998E-16</v>
      </c>
      <c r="BR262" s="227">
        <v>8.0535769800000004E-5</v>
      </c>
      <c r="BS262" s="227">
        <v>3.1808502900000002E-5</v>
      </c>
      <c r="BT262" s="227">
        <v>1.6106656083000001E-3</v>
      </c>
    </row>
    <row r="263" spans="1:72" x14ac:dyDescent="0.35">
      <c r="A263">
        <v>82</v>
      </c>
      <c r="B263" t="s">
        <v>153</v>
      </c>
      <c r="C263" t="s">
        <v>153</v>
      </c>
      <c r="D263" t="s">
        <v>167</v>
      </c>
      <c r="E263" t="s">
        <v>1339</v>
      </c>
      <c r="F263">
        <v>0.77039999999999997</v>
      </c>
      <c r="G263">
        <v>3.2244000000000002</v>
      </c>
      <c r="H263">
        <v>2.2679999999999999E-2</v>
      </c>
      <c r="I263">
        <v>0.12336</v>
      </c>
      <c r="J263">
        <v>1.6920000000000001E-2</v>
      </c>
      <c r="K263">
        <v>0</v>
      </c>
      <c r="L263">
        <v>0.42815999999999999</v>
      </c>
      <c r="M263">
        <v>0</v>
      </c>
      <c r="N263">
        <v>8.8800000000000007E-3</v>
      </c>
      <c r="O263">
        <v>0</v>
      </c>
      <c r="P263">
        <v>0</v>
      </c>
      <c r="Q263">
        <v>0</v>
      </c>
      <c r="R263">
        <v>0</v>
      </c>
      <c r="S263">
        <v>0</v>
      </c>
      <c r="T263">
        <v>0</v>
      </c>
      <c r="U263">
        <v>7.3200000000000001E-3</v>
      </c>
      <c r="V263">
        <v>0</v>
      </c>
      <c r="W263" s="98">
        <v>0</v>
      </c>
      <c r="X263">
        <v>0</v>
      </c>
      <c r="Y263">
        <v>3.2399999999999998E-3</v>
      </c>
      <c r="Z263">
        <v>3.8400000000000001E-3</v>
      </c>
      <c r="AA263">
        <v>0</v>
      </c>
      <c r="AB263">
        <v>4.3200000000000001E-3</v>
      </c>
      <c r="AC263">
        <v>4.8000000000000001E-4</v>
      </c>
      <c r="AD263">
        <v>3.8400000000000001E-3</v>
      </c>
      <c r="AE263">
        <v>4.9199999999999999E-3</v>
      </c>
      <c r="AF263">
        <v>1.8E-3</v>
      </c>
      <c r="AG263">
        <v>2.4000000000000001E-4</v>
      </c>
      <c r="AH263">
        <v>1.1999999999999999E-3</v>
      </c>
      <c r="AI263">
        <v>2.4000000000000001E-4</v>
      </c>
      <c r="AJ263">
        <v>4.8000000000000001E-4</v>
      </c>
      <c r="AK263">
        <v>3.6000000000000002E-4</v>
      </c>
      <c r="AL263">
        <v>1.968</v>
      </c>
      <c r="AM263">
        <v>110.87652</v>
      </c>
      <c r="AN263">
        <v>110.76</v>
      </c>
      <c r="AO263">
        <v>1.3979999999999999</v>
      </c>
      <c r="AP263">
        <v>1.776E-3</v>
      </c>
      <c r="AQ263">
        <v>6.2399999999999999E-3</v>
      </c>
      <c r="AR263">
        <v>0</v>
      </c>
      <c r="AS263" s="98">
        <v>1.848E-3</v>
      </c>
      <c r="AT263">
        <v>2.3400000000000001E-2</v>
      </c>
      <c r="AU263">
        <v>7.8839999999999993E-2</v>
      </c>
      <c r="AV263">
        <v>0.10145999999999999</v>
      </c>
      <c r="AW263" s="98">
        <v>4.7520000000000001E-3</v>
      </c>
      <c r="AX263">
        <v>9.702</v>
      </c>
      <c r="AY263">
        <v>0.39119999999999999</v>
      </c>
      <c r="AZ263">
        <v>0.18276000000000001</v>
      </c>
      <c r="BA263">
        <v>2.2056</v>
      </c>
      <c r="BB263">
        <v>1.728E-2</v>
      </c>
      <c r="BC263">
        <v>5.8799999999999998E-2</v>
      </c>
      <c r="BD263">
        <v>4.5600000000000002E-2</v>
      </c>
      <c r="BE263">
        <v>1.6919999999999999</v>
      </c>
      <c r="BF263">
        <v>0.14879999999999999</v>
      </c>
      <c r="BG263">
        <v>0.46439999999999998</v>
      </c>
      <c r="BH263">
        <v>1.1999999999999999E-3</v>
      </c>
      <c r="BI263">
        <v>0.16200000000000001</v>
      </c>
      <c r="BJ263">
        <v>2.6040000000000001E-2</v>
      </c>
      <c r="BK263">
        <v>3.8399999999999997E-2</v>
      </c>
      <c r="BL263" s="209">
        <v>1.60438071063E-2</v>
      </c>
      <c r="BM263" s="227">
        <v>9.4461182330999997E-4</v>
      </c>
      <c r="BN263" s="227">
        <v>2.1691085904299999E-3</v>
      </c>
      <c r="BO263" s="227">
        <v>4.9266973686000004E-4</v>
      </c>
      <c r="BP263" s="227">
        <v>0</v>
      </c>
      <c r="BQ263" s="227">
        <v>3.9303600000000002E-15</v>
      </c>
      <c r="BR263" s="227">
        <v>6.058240047E-5</v>
      </c>
      <c r="BS263" s="227">
        <v>1.002903282E-4</v>
      </c>
      <c r="BT263" s="227">
        <v>1.5617714667E-2</v>
      </c>
    </row>
    <row r="264" spans="1:72" x14ac:dyDescent="0.35">
      <c r="A264">
        <v>141</v>
      </c>
      <c r="B264" t="s">
        <v>266</v>
      </c>
      <c r="C264" t="s">
        <v>266</v>
      </c>
      <c r="D264" t="s">
        <v>949</v>
      </c>
      <c r="E264" t="s">
        <v>1338</v>
      </c>
      <c r="F264">
        <v>36.75</v>
      </c>
      <c r="G264">
        <v>153.93</v>
      </c>
      <c r="H264" s="212">
        <v>0</v>
      </c>
      <c r="I264">
        <v>0.49349999999999999</v>
      </c>
      <c r="J264">
        <v>8.5365000000000002</v>
      </c>
      <c r="K264">
        <v>6.3E-2</v>
      </c>
      <c r="L264">
        <v>1.4175</v>
      </c>
      <c r="M264">
        <v>0</v>
      </c>
      <c r="N264">
        <v>0</v>
      </c>
      <c r="O264">
        <v>5.7645</v>
      </c>
      <c r="P264">
        <v>1.1445000000000001</v>
      </c>
      <c r="Q264" s="212">
        <v>4.6304999999999996</v>
      </c>
      <c r="R264">
        <v>5.5650000000000004</v>
      </c>
      <c r="S264">
        <v>5.7750000000000004</v>
      </c>
      <c r="T264">
        <v>0</v>
      </c>
      <c r="U264" s="212">
        <v>0</v>
      </c>
      <c r="V264">
        <v>0</v>
      </c>
      <c r="W264">
        <v>0</v>
      </c>
      <c r="X264">
        <v>0</v>
      </c>
      <c r="Y264" s="212">
        <v>0</v>
      </c>
      <c r="Z264">
        <v>0</v>
      </c>
      <c r="AA264">
        <v>0</v>
      </c>
      <c r="AB264">
        <v>0</v>
      </c>
      <c r="AC264">
        <v>0</v>
      </c>
      <c r="AD264">
        <v>0</v>
      </c>
      <c r="AE264" s="212">
        <v>0</v>
      </c>
      <c r="AF264">
        <v>0</v>
      </c>
      <c r="AG264">
        <v>0</v>
      </c>
      <c r="AH264">
        <v>0</v>
      </c>
      <c r="AI264">
        <v>0</v>
      </c>
      <c r="AJ264">
        <v>0</v>
      </c>
      <c r="AK264">
        <v>0</v>
      </c>
      <c r="AL264">
        <v>0</v>
      </c>
      <c r="AM264">
        <v>0</v>
      </c>
      <c r="AN264">
        <v>0</v>
      </c>
      <c r="AO264">
        <v>0</v>
      </c>
      <c r="AP264">
        <v>0</v>
      </c>
      <c r="AQ264" s="212">
        <v>1.0500000000000001E-2</v>
      </c>
      <c r="AR264">
        <v>0</v>
      </c>
      <c r="AS264" s="212">
        <v>0</v>
      </c>
      <c r="AT264" s="98">
        <v>0</v>
      </c>
      <c r="AU264" s="212">
        <v>0</v>
      </c>
      <c r="AV264">
        <v>8.4000000000000005E-2</v>
      </c>
      <c r="AW264" s="98">
        <v>0</v>
      </c>
      <c r="AX264">
        <v>0</v>
      </c>
      <c r="AY264">
        <v>0</v>
      </c>
      <c r="AZ264">
        <v>0</v>
      </c>
      <c r="BA264">
        <v>0.63</v>
      </c>
      <c r="BB264">
        <v>0</v>
      </c>
      <c r="BC264" s="212">
        <v>0</v>
      </c>
      <c r="BD264">
        <v>1.47</v>
      </c>
      <c r="BE264">
        <v>0</v>
      </c>
      <c r="BF264">
        <v>0</v>
      </c>
      <c r="BG264">
        <v>3.57</v>
      </c>
      <c r="BH264">
        <v>1.0500000000000001E-2</v>
      </c>
      <c r="BI264" s="212">
        <v>0</v>
      </c>
      <c r="BJ264" s="212">
        <v>0</v>
      </c>
      <c r="BK264">
        <v>0</v>
      </c>
      <c r="BL264" s="209">
        <v>1.12475281275E-2</v>
      </c>
      <c r="BM264" s="227">
        <v>1.246578858E-3</v>
      </c>
      <c r="BN264" s="209">
        <v>2.5887568665E-3</v>
      </c>
      <c r="BO264" s="227">
        <v>1.8026800994999999E-3</v>
      </c>
      <c r="BP264" s="227">
        <v>7.3798843649999996E-4</v>
      </c>
      <c r="BQ264" s="227">
        <v>5.2395E-15</v>
      </c>
      <c r="BR264" s="227">
        <v>2.1204942465000002E-3</v>
      </c>
      <c r="BS264" s="227">
        <v>9.0546217650000005E-4</v>
      </c>
      <c r="BT264" s="209">
        <v>1.5433419193499999E-2</v>
      </c>
    </row>
    <row r="265" spans="1:72" x14ac:dyDescent="0.35">
      <c r="A265">
        <v>141</v>
      </c>
      <c r="B265" t="s">
        <v>266</v>
      </c>
      <c r="C265" t="s">
        <v>266</v>
      </c>
      <c r="D265" t="s">
        <v>949</v>
      </c>
      <c r="E265" t="s">
        <v>1339</v>
      </c>
      <c r="F265">
        <v>36.75</v>
      </c>
      <c r="G265">
        <v>153.93</v>
      </c>
      <c r="H265" s="212">
        <v>0</v>
      </c>
      <c r="I265">
        <v>0.49349999999999999</v>
      </c>
      <c r="J265">
        <v>8.5365000000000002</v>
      </c>
      <c r="K265">
        <v>6.3E-2</v>
      </c>
      <c r="L265">
        <v>1.4175</v>
      </c>
      <c r="M265">
        <v>0</v>
      </c>
      <c r="N265" s="212">
        <v>0</v>
      </c>
      <c r="O265" s="212">
        <v>5.7645</v>
      </c>
      <c r="P265">
        <v>1.1445000000000001</v>
      </c>
      <c r="Q265">
        <v>4.6304999999999996</v>
      </c>
      <c r="R265">
        <v>5.5650000000000004</v>
      </c>
      <c r="S265">
        <v>5.7750000000000004</v>
      </c>
      <c r="T265">
        <v>0</v>
      </c>
      <c r="U265" s="212">
        <v>0</v>
      </c>
      <c r="V265">
        <v>0</v>
      </c>
      <c r="W265">
        <v>0</v>
      </c>
      <c r="X265">
        <v>0</v>
      </c>
      <c r="Y265" s="212">
        <v>0</v>
      </c>
      <c r="Z265">
        <v>0</v>
      </c>
      <c r="AA265">
        <v>0</v>
      </c>
      <c r="AB265">
        <v>0</v>
      </c>
      <c r="AC265">
        <v>0</v>
      </c>
      <c r="AD265">
        <v>0</v>
      </c>
      <c r="AE265" s="212">
        <v>0</v>
      </c>
      <c r="AF265">
        <v>0</v>
      </c>
      <c r="AG265">
        <v>0</v>
      </c>
      <c r="AH265">
        <v>0</v>
      </c>
      <c r="AI265">
        <v>0</v>
      </c>
      <c r="AJ265">
        <v>0</v>
      </c>
      <c r="AK265">
        <v>0</v>
      </c>
      <c r="AL265">
        <v>0</v>
      </c>
      <c r="AM265">
        <v>0</v>
      </c>
      <c r="AN265">
        <v>0</v>
      </c>
      <c r="AO265">
        <v>0</v>
      </c>
      <c r="AP265">
        <v>0</v>
      </c>
      <c r="AQ265" s="212">
        <v>1.0500000000000001E-2</v>
      </c>
      <c r="AR265">
        <v>0</v>
      </c>
      <c r="AS265" s="212">
        <v>0</v>
      </c>
      <c r="AT265" s="98">
        <v>0</v>
      </c>
      <c r="AU265">
        <v>0</v>
      </c>
      <c r="AV265">
        <v>8.4000000000000005E-2</v>
      </c>
      <c r="AW265" s="98">
        <v>0</v>
      </c>
      <c r="AX265">
        <v>0</v>
      </c>
      <c r="AY265">
        <v>0</v>
      </c>
      <c r="AZ265">
        <v>0</v>
      </c>
      <c r="BA265">
        <v>0.63</v>
      </c>
      <c r="BB265">
        <v>0</v>
      </c>
      <c r="BC265" s="212">
        <v>0</v>
      </c>
      <c r="BD265">
        <v>1.47</v>
      </c>
      <c r="BE265">
        <v>0</v>
      </c>
      <c r="BF265">
        <v>0</v>
      </c>
      <c r="BG265">
        <v>3.57</v>
      </c>
      <c r="BH265">
        <v>1.0500000000000001E-2</v>
      </c>
      <c r="BI265">
        <v>0</v>
      </c>
      <c r="BJ265" s="212">
        <v>0</v>
      </c>
      <c r="BK265">
        <v>0</v>
      </c>
      <c r="BL265" s="209">
        <v>1.12475281275E-2</v>
      </c>
      <c r="BM265" s="227">
        <v>1.246578858E-3</v>
      </c>
      <c r="BN265" s="209">
        <v>2.5887568665E-3</v>
      </c>
      <c r="BO265" s="209">
        <v>1.8026800994999999E-3</v>
      </c>
      <c r="BP265" s="209">
        <v>7.3798843649999996E-4</v>
      </c>
      <c r="BQ265" s="227">
        <v>5.2395E-15</v>
      </c>
      <c r="BR265" s="227">
        <v>2.1204942465000002E-3</v>
      </c>
      <c r="BS265" s="209">
        <v>9.0546217650000005E-4</v>
      </c>
      <c r="BT265" s="227">
        <v>1.5433419193499999E-2</v>
      </c>
    </row>
    <row r="266" spans="1:72" x14ac:dyDescent="0.35">
      <c r="A266">
        <v>141</v>
      </c>
      <c r="B266" t="s">
        <v>266</v>
      </c>
      <c r="C266" t="s">
        <v>266</v>
      </c>
      <c r="D266" t="s">
        <v>949</v>
      </c>
      <c r="E266" t="s">
        <v>1340</v>
      </c>
      <c r="F266">
        <v>36.75</v>
      </c>
      <c r="G266">
        <v>153.93</v>
      </c>
      <c r="H266" s="212">
        <v>0</v>
      </c>
      <c r="I266">
        <v>0.49349999999999999</v>
      </c>
      <c r="J266">
        <v>8.5365000000000002</v>
      </c>
      <c r="K266">
        <v>6.3E-2</v>
      </c>
      <c r="L266">
        <v>1.4175</v>
      </c>
      <c r="M266">
        <v>0</v>
      </c>
      <c r="N266">
        <v>0</v>
      </c>
      <c r="O266">
        <v>5.7645</v>
      </c>
      <c r="P266">
        <v>1.1445000000000001</v>
      </c>
      <c r="Q266">
        <v>4.6304999999999996</v>
      </c>
      <c r="R266">
        <v>5.5650000000000004</v>
      </c>
      <c r="S266">
        <v>5.7750000000000004</v>
      </c>
      <c r="T266">
        <v>0</v>
      </c>
      <c r="U266" s="98">
        <v>0</v>
      </c>
      <c r="V266" s="98">
        <v>0</v>
      </c>
      <c r="W266">
        <v>0</v>
      </c>
      <c r="X266" s="98">
        <v>0</v>
      </c>
      <c r="Y266" s="98">
        <v>0</v>
      </c>
      <c r="Z266" s="98">
        <v>0</v>
      </c>
      <c r="AA266">
        <v>0</v>
      </c>
      <c r="AB266" s="98">
        <v>0</v>
      </c>
      <c r="AC266">
        <v>0</v>
      </c>
      <c r="AD266" s="98">
        <v>0</v>
      </c>
      <c r="AE266" s="98">
        <v>0</v>
      </c>
      <c r="AF266" s="98">
        <v>0</v>
      </c>
      <c r="AG266" s="212">
        <v>0</v>
      </c>
      <c r="AH266" s="98">
        <v>0</v>
      </c>
      <c r="AI266">
        <v>0</v>
      </c>
      <c r="AJ266">
        <v>0</v>
      </c>
      <c r="AK266">
        <v>0</v>
      </c>
      <c r="AL266">
        <v>0</v>
      </c>
      <c r="AM266">
        <v>0</v>
      </c>
      <c r="AN266">
        <v>0</v>
      </c>
      <c r="AO266">
        <v>0</v>
      </c>
      <c r="AP266">
        <v>0</v>
      </c>
      <c r="AQ266" s="98">
        <v>1.0500000000000001E-2</v>
      </c>
      <c r="AR266">
        <v>0</v>
      </c>
      <c r="AS266" s="212">
        <v>0</v>
      </c>
      <c r="AT266" s="212">
        <v>0</v>
      </c>
      <c r="AU266">
        <v>0</v>
      </c>
      <c r="AV266">
        <v>8.4000000000000005E-2</v>
      </c>
      <c r="AW266">
        <v>0</v>
      </c>
      <c r="AX266">
        <v>0</v>
      </c>
      <c r="AY266">
        <v>0</v>
      </c>
      <c r="AZ266">
        <v>0</v>
      </c>
      <c r="BA266">
        <v>0.63</v>
      </c>
      <c r="BB266">
        <v>0</v>
      </c>
      <c r="BC266" s="212">
        <v>0</v>
      </c>
      <c r="BD266">
        <v>1.47</v>
      </c>
      <c r="BE266">
        <v>0</v>
      </c>
      <c r="BF266">
        <v>0</v>
      </c>
      <c r="BG266">
        <v>3.57</v>
      </c>
      <c r="BH266" s="98">
        <v>1.0500000000000001E-2</v>
      </c>
      <c r="BI266">
        <v>0</v>
      </c>
      <c r="BJ266">
        <v>0</v>
      </c>
      <c r="BK266">
        <v>0</v>
      </c>
      <c r="BL266" s="227">
        <v>1.12475281275E-2</v>
      </c>
      <c r="BM266" s="227">
        <v>1.246578858E-3</v>
      </c>
      <c r="BN266" s="227">
        <v>2.5887568665E-3</v>
      </c>
      <c r="BO266" s="209">
        <v>1.8026800994999999E-3</v>
      </c>
      <c r="BP266" s="227">
        <v>7.3798843649999996E-4</v>
      </c>
      <c r="BQ266" s="227">
        <v>5.2395E-15</v>
      </c>
      <c r="BR266" s="227">
        <v>2.1204942465000002E-3</v>
      </c>
      <c r="BS266" s="227">
        <v>9.0546217650000005E-4</v>
      </c>
      <c r="BT266" s="227">
        <v>1.5433419193499999E-2</v>
      </c>
    </row>
    <row r="267" spans="1:72" x14ac:dyDescent="0.35">
      <c r="A267">
        <v>68</v>
      </c>
      <c r="B267" t="s">
        <v>610</v>
      </c>
      <c r="C267" t="s">
        <v>610</v>
      </c>
      <c r="D267" t="s">
        <v>644</v>
      </c>
      <c r="E267" t="s">
        <v>1341</v>
      </c>
      <c r="F267">
        <v>15.521000000000001</v>
      </c>
      <c r="G267">
        <v>65.030500000000004</v>
      </c>
      <c r="H267" s="212">
        <v>1.66</v>
      </c>
      <c r="I267">
        <v>8.7150000000000005E-2</v>
      </c>
      <c r="J267">
        <v>0.1245</v>
      </c>
      <c r="K267">
        <v>0</v>
      </c>
      <c r="L267">
        <v>2.2576000000000001</v>
      </c>
      <c r="M267">
        <v>0</v>
      </c>
      <c r="N267" s="212">
        <v>2.0750000000000001E-2</v>
      </c>
      <c r="O267" s="212">
        <v>0.11205</v>
      </c>
      <c r="P267">
        <v>0</v>
      </c>
      <c r="Q267">
        <v>0.11205</v>
      </c>
      <c r="R267">
        <v>0</v>
      </c>
      <c r="S267">
        <v>0</v>
      </c>
      <c r="T267">
        <v>0</v>
      </c>
      <c r="U267" s="212">
        <v>1.0624</v>
      </c>
      <c r="V267">
        <v>0.12035</v>
      </c>
      <c r="W267">
        <v>5.3949999999999998E-2</v>
      </c>
      <c r="X267">
        <v>0.17430000000000001</v>
      </c>
      <c r="Y267" s="212">
        <v>0.51459999999999995</v>
      </c>
      <c r="Z267">
        <v>0.16600000000000001</v>
      </c>
      <c r="AA267">
        <v>4.15E-3</v>
      </c>
      <c r="AB267">
        <v>0.41499999999999998</v>
      </c>
      <c r="AC267">
        <v>3.32E-2</v>
      </c>
      <c r="AD267">
        <v>0.36104999999999998</v>
      </c>
      <c r="AE267" s="212">
        <v>4.1500000000000002E-2</v>
      </c>
      <c r="AF267">
        <v>2.4899999999999999E-2</v>
      </c>
      <c r="AG267">
        <v>1.2449999999999999E-2</v>
      </c>
      <c r="AH267">
        <v>0</v>
      </c>
      <c r="AI267">
        <v>0</v>
      </c>
      <c r="AJ267">
        <v>0</v>
      </c>
      <c r="AK267">
        <v>0</v>
      </c>
      <c r="AL267">
        <v>4.7434500000000002</v>
      </c>
      <c r="AM267">
        <v>15.325950000000001</v>
      </c>
      <c r="AN267">
        <v>14.296749999999999</v>
      </c>
      <c r="AO267">
        <v>12.367000000000001</v>
      </c>
      <c r="AP267">
        <v>3.735E-3</v>
      </c>
      <c r="AQ267" s="212">
        <v>4.1500000000000002E-2</v>
      </c>
      <c r="AR267">
        <v>0.48554999999999998</v>
      </c>
      <c r="AS267" s="212">
        <v>1.245E-3</v>
      </c>
      <c r="AT267" s="217">
        <v>3.735E-3</v>
      </c>
      <c r="AU267">
        <v>1.66E-3</v>
      </c>
      <c r="AV267">
        <v>2.0750000000000001E-2</v>
      </c>
      <c r="AW267">
        <v>1.245E-3</v>
      </c>
      <c r="AX267">
        <v>0.36935000000000001</v>
      </c>
      <c r="AY267">
        <v>1.494E-2</v>
      </c>
      <c r="AZ267">
        <v>1.66E-2</v>
      </c>
      <c r="BA267">
        <v>2.6145</v>
      </c>
      <c r="BB267">
        <v>0.30295</v>
      </c>
      <c r="BC267" s="212">
        <v>0</v>
      </c>
      <c r="BD267">
        <v>3.1124999999999998</v>
      </c>
      <c r="BE267">
        <v>4.1500000000000004</v>
      </c>
      <c r="BF267">
        <v>0.29049999999999998</v>
      </c>
      <c r="BG267">
        <v>0.996</v>
      </c>
      <c r="BH267">
        <v>4.15E-3</v>
      </c>
      <c r="BI267">
        <v>5.3949999999999998E-2</v>
      </c>
      <c r="BJ267" s="212">
        <v>1.2449999999999999E-2</v>
      </c>
      <c r="BK267">
        <v>0</v>
      </c>
      <c r="BL267" s="209">
        <v>1.5709268021859998E-2</v>
      </c>
      <c r="BM267" s="227">
        <v>7.8853701053000001E-4</v>
      </c>
      <c r="BN267" s="209">
        <v>3.0378901089500002E-3</v>
      </c>
      <c r="BO267" s="227">
        <v>4.1286269522000001E-4</v>
      </c>
      <c r="BP267" s="227">
        <v>1.0548548850000001E-5</v>
      </c>
      <c r="BQ267" s="227">
        <v>2.51573E-15</v>
      </c>
      <c r="BR267" s="209">
        <v>7.6418478894999995E-4</v>
      </c>
      <c r="BS267" s="209">
        <v>3.7270414619999998E-4</v>
      </c>
      <c r="BT267" s="209">
        <v>2.176180302238E-2</v>
      </c>
    </row>
    <row r="268" spans="1:72" x14ac:dyDescent="0.35">
      <c r="A268">
        <v>84</v>
      </c>
      <c r="B268" t="s">
        <v>171</v>
      </c>
      <c r="C268" t="s">
        <v>171</v>
      </c>
      <c r="D268" t="s">
        <v>718</v>
      </c>
      <c r="E268" t="s">
        <v>1338</v>
      </c>
      <c r="F268">
        <v>4.681</v>
      </c>
      <c r="G268">
        <v>19.591999999999999</v>
      </c>
      <c r="H268" s="212">
        <v>0.24490000000000001</v>
      </c>
      <c r="I268">
        <v>0.6169</v>
      </c>
      <c r="J268">
        <v>0</v>
      </c>
      <c r="K268">
        <v>0</v>
      </c>
      <c r="L268">
        <v>2.1823999999999999</v>
      </c>
      <c r="M268">
        <v>0</v>
      </c>
      <c r="N268">
        <v>4.9599999999999998E-2</v>
      </c>
      <c r="O268">
        <v>0</v>
      </c>
      <c r="P268">
        <v>0</v>
      </c>
      <c r="Q268" s="212">
        <v>0</v>
      </c>
      <c r="R268">
        <v>0</v>
      </c>
      <c r="S268">
        <v>0</v>
      </c>
      <c r="T268">
        <v>0</v>
      </c>
      <c r="U268" s="212">
        <v>4.3400000000000001E-2</v>
      </c>
      <c r="V268">
        <v>0</v>
      </c>
      <c r="W268">
        <v>0</v>
      </c>
      <c r="X268">
        <v>9.2999999999999992E-3</v>
      </c>
      <c r="Y268" s="212">
        <v>2.7900000000000001E-2</v>
      </c>
      <c r="Z268">
        <v>6.1999999999999998E-3</v>
      </c>
      <c r="AA268">
        <v>0</v>
      </c>
      <c r="AB268">
        <v>9.6100000000000005E-2</v>
      </c>
      <c r="AC268">
        <v>1.55E-2</v>
      </c>
      <c r="AD268">
        <v>5.2699999999999997E-2</v>
      </c>
      <c r="AE268" s="212">
        <v>7.7499999999999999E-2</v>
      </c>
      <c r="AF268">
        <v>1.24E-2</v>
      </c>
      <c r="AG268">
        <v>6.1999999999999998E-3</v>
      </c>
      <c r="AH268">
        <v>3.0999999999999999E-3</v>
      </c>
      <c r="AI268">
        <v>1.55E-2</v>
      </c>
      <c r="AJ268">
        <v>3.0999999999999999E-3</v>
      </c>
      <c r="AK268">
        <v>2.4799999999999999E-2</v>
      </c>
      <c r="AL268">
        <v>1.7918000000000001</v>
      </c>
      <c r="AM268">
        <v>0.55800000000000005</v>
      </c>
      <c r="AN268">
        <v>0.55800000000000005</v>
      </c>
      <c r="AO268">
        <v>0</v>
      </c>
      <c r="AP268">
        <v>0.18135000000000001</v>
      </c>
      <c r="AQ268" s="212">
        <v>4.9599999999999998E-2</v>
      </c>
      <c r="AR268">
        <v>0.1085</v>
      </c>
      <c r="AS268" s="212">
        <v>3.0999999999999999E-3</v>
      </c>
      <c r="AT268" s="212">
        <v>2.7899999999999999E-3</v>
      </c>
      <c r="AU268" s="212">
        <v>0.18445</v>
      </c>
      <c r="AV268">
        <v>0.29759999999999998</v>
      </c>
      <c r="AW268" s="212">
        <v>1.457E-2</v>
      </c>
      <c r="AX268">
        <v>0.80600000000000005</v>
      </c>
      <c r="AY268">
        <v>5.6419999999999998E-2</v>
      </c>
      <c r="AZ268">
        <v>0</v>
      </c>
      <c r="BA268">
        <v>7.75</v>
      </c>
      <c r="BB268">
        <v>0.62</v>
      </c>
      <c r="BC268" s="212">
        <v>6.1999999999999998E-3</v>
      </c>
      <c r="BD268">
        <v>0.434</v>
      </c>
      <c r="BE268">
        <v>11.749000000000001</v>
      </c>
      <c r="BF268">
        <v>0.83699999999999997</v>
      </c>
      <c r="BG268">
        <v>1.4259999999999999</v>
      </c>
      <c r="BH268">
        <v>3.0999999999999999E-3</v>
      </c>
      <c r="BI268" s="212">
        <v>0.67579999999999996</v>
      </c>
      <c r="BJ268" s="212">
        <v>1.8599999999999998E-2</v>
      </c>
      <c r="BK268">
        <v>0.68200000000000005</v>
      </c>
      <c r="BL268" s="209">
        <v>2.2289218897200001E-2</v>
      </c>
      <c r="BM268" s="227">
        <v>1.18776719232E-2</v>
      </c>
      <c r="BN268" s="209">
        <v>2.0174646271E-3</v>
      </c>
      <c r="BO268" s="227">
        <v>2.6747318939999998E-4</v>
      </c>
      <c r="BP268" s="227">
        <v>0</v>
      </c>
      <c r="BQ268" s="227">
        <v>3.627E-15</v>
      </c>
      <c r="BR268" s="227">
        <v>8.3220295460000005E-4</v>
      </c>
      <c r="BS268" s="227">
        <v>3.2868786329999999E-4</v>
      </c>
      <c r="BT268" s="227">
        <v>1.51153155657E-2</v>
      </c>
    </row>
    <row r="269" spans="1:72" x14ac:dyDescent="0.35">
      <c r="A269">
        <v>34</v>
      </c>
      <c r="B269" t="s">
        <v>513</v>
      </c>
      <c r="C269" t="s">
        <v>513</v>
      </c>
      <c r="D269" t="s">
        <v>102</v>
      </c>
      <c r="E269" t="s">
        <v>1338</v>
      </c>
      <c r="F269">
        <v>8.8559999999999999</v>
      </c>
      <c r="G269">
        <v>36.99</v>
      </c>
      <c r="H269">
        <v>5.4000000000000003E-3</v>
      </c>
      <c r="I269">
        <v>0.20519999999999999</v>
      </c>
      <c r="J269">
        <v>1.9601999999999999</v>
      </c>
      <c r="K269">
        <v>0</v>
      </c>
      <c r="L269">
        <v>3.1913999999999998</v>
      </c>
      <c r="M269">
        <v>0</v>
      </c>
      <c r="N269">
        <v>4.3200000000000002E-2</v>
      </c>
      <c r="O269">
        <v>1.8413999999999999</v>
      </c>
      <c r="P269">
        <v>1.4418</v>
      </c>
      <c r="Q269">
        <v>0.39960000000000001</v>
      </c>
      <c r="R269">
        <v>0</v>
      </c>
      <c r="S269">
        <v>1.8360000000000001</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5.4000000000000001E-4</v>
      </c>
      <c r="AT269">
        <v>1.08E-3</v>
      </c>
      <c r="AU269">
        <v>2.6460000000000001E-2</v>
      </c>
      <c r="AV269">
        <v>5.9400000000000001E-2</v>
      </c>
      <c r="AW269">
        <v>1.026E-2</v>
      </c>
      <c r="AX269">
        <v>5.3999999999999999E-2</v>
      </c>
      <c r="AY269">
        <v>0</v>
      </c>
      <c r="AZ269">
        <v>5.3999999999999999E-2</v>
      </c>
      <c r="BA269">
        <v>1.242</v>
      </c>
      <c r="BB269">
        <v>4.8599999999999997E-2</v>
      </c>
      <c r="BC269">
        <v>1.0800000000000001E-2</v>
      </c>
      <c r="BD269">
        <v>0.70199999999999996</v>
      </c>
      <c r="BE269">
        <v>3.1320000000000001</v>
      </c>
      <c r="BF269">
        <v>0.70199999999999996</v>
      </c>
      <c r="BG269">
        <v>0.27</v>
      </c>
      <c r="BH269">
        <v>0</v>
      </c>
      <c r="BI269">
        <v>5.4000000000000003E-3</v>
      </c>
      <c r="BJ269">
        <v>5.4000000000000003E-3</v>
      </c>
      <c r="BK269">
        <v>0</v>
      </c>
      <c r="BL269" s="209">
        <v>1.1076639382619999E-2</v>
      </c>
      <c r="BM269" s="227">
        <v>4.6663736336999999E-4</v>
      </c>
      <c r="BN269" s="209">
        <v>2.7997718355899999E-3</v>
      </c>
      <c r="BO269" s="209">
        <v>1.0919746296000001E-3</v>
      </c>
      <c r="BP269" s="209">
        <v>3.8614952502E-3</v>
      </c>
      <c r="BQ269" s="227">
        <v>2.3239440000000001E-15</v>
      </c>
      <c r="BR269" s="209">
        <v>9.0764020341000003E-4</v>
      </c>
      <c r="BS269" s="209">
        <v>5.4770151239999997E-4</v>
      </c>
      <c r="BT269" s="227">
        <v>1.5003339249419999E-2</v>
      </c>
    </row>
    <row r="270" spans="1:72" x14ac:dyDescent="0.35">
      <c r="A270">
        <v>67</v>
      </c>
      <c r="B270" t="s">
        <v>610</v>
      </c>
      <c r="C270" t="s">
        <v>610</v>
      </c>
      <c r="D270" t="s">
        <v>639</v>
      </c>
      <c r="E270" t="s">
        <v>1341</v>
      </c>
      <c r="F270">
        <v>5.3460000000000001</v>
      </c>
      <c r="G270">
        <v>22.341000000000001</v>
      </c>
      <c r="H270">
        <v>0.495</v>
      </c>
      <c r="I270">
        <v>9.9000000000000005E-2</v>
      </c>
      <c r="J270">
        <v>0.1386</v>
      </c>
      <c r="K270">
        <v>0</v>
      </c>
      <c r="L270">
        <v>2.5442999999999998</v>
      </c>
      <c r="M270">
        <v>0</v>
      </c>
      <c r="N270">
        <v>2.3099999999999999E-2</v>
      </c>
      <c r="O270">
        <v>0.1386</v>
      </c>
      <c r="P270">
        <v>0</v>
      </c>
      <c r="Q270">
        <v>0.1386</v>
      </c>
      <c r="R270">
        <v>0</v>
      </c>
      <c r="S270">
        <v>0</v>
      </c>
      <c r="T270">
        <v>0</v>
      </c>
      <c r="U270" s="212">
        <v>0.31680000000000003</v>
      </c>
      <c r="V270">
        <v>3.6299999999999999E-2</v>
      </c>
      <c r="W270">
        <v>1.6500000000000001E-2</v>
      </c>
      <c r="X270">
        <v>5.28E-2</v>
      </c>
      <c r="Y270">
        <v>0.15509999999999999</v>
      </c>
      <c r="Z270">
        <v>4.9500000000000002E-2</v>
      </c>
      <c r="AA270">
        <v>0</v>
      </c>
      <c r="AB270">
        <v>0.1221</v>
      </c>
      <c r="AC270">
        <v>9.9000000000000008E-3</v>
      </c>
      <c r="AD270">
        <v>0.1056</v>
      </c>
      <c r="AE270" s="212">
        <v>1.32E-2</v>
      </c>
      <c r="AF270" s="212">
        <v>6.6E-3</v>
      </c>
      <c r="AG270">
        <v>3.3E-3</v>
      </c>
      <c r="AH270">
        <v>0</v>
      </c>
      <c r="AI270">
        <v>0</v>
      </c>
      <c r="AJ270">
        <v>0</v>
      </c>
      <c r="AK270">
        <v>0</v>
      </c>
      <c r="AL270">
        <v>1.452</v>
      </c>
      <c r="AM270">
        <v>4.5705</v>
      </c>
      <c r="AN270">
        <v>4.2636000000000003</v>
      </c>
      <c r="AO270">
        <v>3.6960000000000002</v>
      </c>
      <c r="AP270">
        <v>9.8999999999999999E-4</v>
      </c>
      <c r="AQ270">
        <v>1.32E-2</v>
      </c>
      <c r="AR270">
        <v>0.1452</v>
      </c>
      <c r="AS270">
        <v>1.32E-3</v>
      </c>
      <c r="AT270" s="98">
        <v>4.2900000000000004E-3</v>
      </c>
      <c r="AU270">
        <v>1.98E-3</v>
      </c>
      <c r="AV270">
        <v>2.64E-2</v>
      </c>
      <c r="AW270" s="98">
        <v>1.32E-3</v>
      </c>
      <c r="AX270">
        <v>0.4158</v>
      </c>
      <c r="AY270">
        <v>1.6830000000000001E-2</v>
      </c>
      <c r="AZ270">
        <v>1.6500000000000001E-2</v>
      </c>
      <c r="BA270">
        <v>2.97</v>
      </c>
      <c r="BB270">
        <v>0.34320000000000001</v>
      </c>
      <c r="BC270">
        <v>0</v>
      </c>
      <c r="BD270">
        <v>3.4980000000000002</v>
      </c>
      <c r="BE270">
        <v>4.6529999999999996</v>
      </c>
      <c r="BF270">
        <v>0.33</v>
      </c>
      <c r="BG270">
        <v>1.155</v>
      </c>
      <c r="BH270">
        <v>3.3E-3</v>
      </c>
      <c r="BI270">
        <v>4.9500000000000002E-2</v>
      </c>
      <c r="BJ270">
        <v>1.32E-2</v>
      </c>
      <c r="BK270">
        <v>0</v>
      </c>
      <c r="BL270" s="209">
        <v>3.3514931412599999E-3</v>
      </c>
      <c r="BM270" s="227">
        <v>1.5675735768E-4</v>
      </c>
      <c r="BN270" s="209">
        <v>6.0391791306000004E-4</v>
      </c>
      <c r="BO270" s="227">
        <v>8.2075115099999996E-5</v>
      </c>
      <c r="BP270" s="227">
        <v>8.3880027E-6</v>
      </c>
      <c r="BQ270" s="227">
        <v>5.0021399999999997E-16</v>
      </c>
      <c r="BR270" s="227">
        <v>1.519162524E-4</v>
      </c>
      <c r="BS270" s="227">
        <v>2.9636715240000003E-4</v>
      </c>
      <c r="BT270" s="209">
        <v>4.3261415630400004E-3</v>
      </c>
    </row>
    <row r="271" spans="1:72" x14ac:dyDescent="0.35">
      <c r="A271">
        <v>64</v>
      </c>
      <c r="B271" t="s">
        <v>610</v>
      </c>
      <c r="C271" t="s">
        <v>610</v>
      </c>
      <c r="D271" t="s">
        <v>626</v>
      </c>
      <c r="E271" t="s">
        <v>1337</v>
      </c>
      <c r="F271">
        <v>3.3149999999999999</v>
      </c>
      <c r="G271">
        <v>13.94</v>
      </c>
      <c r="H271" s="98">
        <v>4.2500000000000003E-2</v>
      </c>
      <c r="I271">
        <v>0.29749999999999999</v>
      </c>
      <c r="J271">
        <v>0.42499999999999999</v>
      </c>
      <c r="K271">
        <v>0</v>
      </c>
      <c r="L271">
        <v>7.6669999999999998</v>
      </c>
      <c r="M271">
        <v>0</v>
      </c>
      <c r="N271" s="98">
        <v>6.8000000000000005E-2</v>
      </c>
      <c r="O271">
        <v>0.34</v>
      </c>
      <c r="P271">
        <v>0</v>
      </c>
      <c r="Q271">
        <v>0.33150000000000002</v>
      </c>
      <c r="R271">
        <v>0</v>
      </c>
      <c r="S271">
        <v>0</v>
      </c>
      <c r="T271">
        <v>0</v>
      </c>
      <c r="U271">
        <v>2.5499999999999998E-2</v>
      </c>
      <c r="V271">
        <v>0</v>
      </c>
      <c r="W271">
        <v>0</v>
      </c>
      <c r="X271">
        <v>0</v>
      </c>
      <c r="Y271">
        <v>8.5000000000000006E-3</v>
      </c>
      <c r="Z271">
        <v>8.5000000000000006E-3</v>
      </c>
      <c r="AA271">
        <v>0</v>
      </c>
      <c r="AB271">
        <v>8.5000000000000006E-3</v>
      </c>
      <c r="AC271">
        <v>0</v>
      </c>
      <c r="AD271">
        <v>8.5000000000000006E-3</v>
      </c>
      <c r="AE271" s="98">
        <v>0</v>
      </c>
      <c r="AF271" s="98">
        <v>0</v>
      </c>
      <c r="AG271" s="98">
        <v>0</v>
      </c>
      <c r="AH271">
        <v>0</v>
      </c>
      <c r="AI271">
        <v>0</v>
      </c>
      <c r="AJ271">
        <v>0</v>
      </c>
      <c r="AK271">
        <v>0</v>
      </c>
      <c r="AL271">
        <v>0.28050000000000003</v>
      </c>
      <c r="AM271">
        <v>0.40799999999999997</v>
      </c>
      <c r="AN271">
        <v>0.39100000000000001</v>
      </c>
      <c r="AO271">
        <v>0.17</v>
      </c>
      <c r="AP271">
        <v>8.5000000000000006E-2</v>
      </c>
      <c r="AQ271">
        <v>0</v>
      </c>
      <c r="AR271">
        <v>0</v>
      </c>
      <c r="AS271">
        <v>3.3999999999999998E-3</v>
      </c>
      <c r="AT271" s="98">
        <v>1.2749999999999999E-2</v>
      </c>
      <c r="AU271" s="98">
        <v>5.9500000000000004E-3</v>
      </c>
      <c r="AV271">
        <v>6.4600000000000005E-2</v>
      </c>
      <c r="AW271">
        <v>3.3999999999999998E-3</v>
      </c>
      <c r="AX271">
        <v>0.97750000000000004</v>
      </c>
      <c r="AY271">
        <v>2.2950000000000002E-2</v>
      </c>
      <c r="AZ271" s="98">
        <v>0</v>
      </c>
      <c r="BA271">
        <v>7.99</v>
      </c>
      <c r="BB271">
        <v>0.89249999999999996</v>
      </c>
      <c r="BC271">
        <v>0</v>
      </c>
      <c r="BD271">
        <v>10.115</v>
      </c>
      <c r="BE271">
        <v>14.11</v>
      </c>
      <c r="BF271">
        <v>1.02</v>
      </c>
      <c r="BG271">
        <v>3.57</v>
      </c>
      <c r="BH271">
        <v>8.5000000000000006E-3</v>
      </c>
      <c r="BI271">
        <v>0.153</v>
      </c>
      <c r="BJ271" s="98">
        <v>3.4000000000000002E-2</v>
      </c>
      <c r="BK271">
        <v>0</v>
      </c>
      <c r="BL271" s="209">
        <v>9.6878150834999992E-3</v>
      </c>
      <c r="BM271" s="227">
        <v>4.6988628660000001E-4</v>
      </c>
      <c r="BN271" s="209">
        <v>1.7285374053E-3</v>
      </c>
      <c r="BO271" s="227">
        <v>2.4957486140000001E-4</v>
      </c>
      <c r="BP271" s="227">
        <v>2.585132795E-4</v>
      </c>
      <c r="BQ271" s="227">
        <v>1.2579999999999999E-15</v>
      </c>
      <c r="BR271" s="227">
        <v>2.5954028520000001E-4</v>
      </c>
      <c r="BS271" s="227">
        <v>7.6336993800000001E-4</v>
      </c>
      <c r="BT271" s="227">
        <v>1.4712689324399999E-2</v>
      </c>
    </row>
    <row r="272" spans="1:72" x14ac:dyDescent="0.35">
      <c r="A272">
        <v>111</v>
      </c>
      <c r="B272" t="s">
        <v>803</v>
      </c>
      <c r="C272" t="s">
        <v>209</v>
      </c>
      <c r="D272" t="s">
        <v>217</v>
      </c>
      <c r="E272" t="s">
        <v>1337</v>
      </c>
      <c r="F272">
        <v>3.6920000000000002</v>
      </c>
      <c r="G272">
        <v>15.444000000000001</v>
      </c>
      <c r="H272" s="98">
        <v>0.36659999999999998</v>
      </c>
      <c r="I272">
        <v>2.0799999999999999E-2</v>
      </c>
      <c r="J272">
        <v>4.6800000000000001E-2</v>
      </c>
      <c r="K272">
        <v>9.0999999999999998E-2</v>
      </c>
      <c r="L272">
        <v>2.0124</v>
      </c>
      <c r="M272">
        <v>0</v>
      </c>
      <c r="N272">
        <v>6.2399999999999997E-2</v>
      </c>
      <c r="O272">
        <v>0</v>
      </c>
      <c r="P272">
        <v>0</v>
      </c>
      <c r="Q272">
        <v>0</v>
      </c>
      <c r="R272">
        <v>0</v>
      </c>
      <c r="S272">
        <v>0</v>
      </c>
      <c r="T272">
        <v>0</v>
      </c>
      <c r="U272" s="98">
        <v>4.1599999999999998E-2</v>
      </c>
      <c r="V272">
        <v>0</v>
      </c>
      <c r="W272">
        <v>0</v>
      </c>
      <c r="X272">
        <v>0</v>
      </c>
      <c r="Y272">
        <v>3.3799999999999997E-2</v>
      </c>
      <c r="Z272">
        <v>7.7999999999999996E-3</v>
      </c>
      <c r="AA272">
        <v>0</v>
      </c>
      <c r="AB272">
        <v>0.221</v>
      </c>
      <c r="AC272">
        <v>2.5999999999999999E-3</v>
      </c>
      <c r="AD272">
        <v>0.21840000000000001</v>
      </c>
      <c r="AE272" s="98">
        <v>2.86E-2</v>
      </c>
      <c r="AF272" s="98">
        <v>2.3400000000000001E-2</v>
      </c>
      <c r="AG272">
        <v>2.5999999999999999E-3</v>
      </c>
      <c r="AH272">
        <v>0</v>
      </c>
      <c r="AI272">
        <v>0</v>
      </c>
      <c r="AJ272">
        <v>0</v>
      </c>
      <c r="AK272">
        <v>0</v>
      </c>
      <c r="AL272">
        <v>0</v>
      </c>
      <c r="AM272">
        <v>0.46800000000000003</v>
      </c>
      <c r="AN272">
        <v>0</v>
      </c>
      <c r="AO272">
        <v>5.5640000000000001</v>
      </c>
      <c r="AP272">
        <v>0</v>
      </c>
      <c r="AQ272">
        <v>0.182</v>
      </c>
      <c r="AR272">
        <v>0.50180000000000002</v>
      </c>
      <c r="AS272" s="98">
        <v>0</v>
      </c>
      <c r="AT272" s="98">
        <v>2.5999999999999998E-4</v>
      </c>
      <c r="AU272">
        <v>1.0399999999999999E-3</v>
      </c>
      <c r="AV272">
        <v>5.1999999999999998E-3</v>
      </c>
      <c r="AW272">
        <v>2.5999999999999998E-4</v>
      </c>
      <c r="AX272">
        <v>2.86E-2</v>
      </c>
      <c r="AY272">
        <v>0</v>
      </c>
      <c r="AZ272">
        <v>0</v>
      </c>
      <c r="BA272">
        <v>0.156</v>
      </c>
      <c r="BB272">
        <v>0</v>
      </c>
      <c r="BC272">
        <v>3.9E-2</v>
      </c>
      <c r="BD272">
        <v>2.2879999999999998</v>
      </c>
      <c r="BE272">
        <v>0.624</v>
      </c>
      <c r="BF272">
        <v>0.312</v>
      </c>
      <c r="BG272">
        <v>21.19</v>
      </c>
      <c r="BH272">
        <v>5.1999999999999998E-2</v>
      </c>
      <c r="BI272">
        <v>0</v>
      </c>
      <c r="BJ272">
        <v>5.1999999999999998E-3</v>
      </c>
      <c r="BK272">
        <v>0</v>
      </c>
      <c r="BL272" s="209">
        <v>3.9807514707999999E-3</v>
      </c>
      <c r="BM272" s="227">
        <v>2.9855306260000001E-4</v>
      </c>
      <c r="BN272" s="227">
        <v>2.1827850329999999E-3</v>
      </c>
      <c r="BO272" s="227">
        <v>1.14323586E-4</v>
      </c>
      <c r="BP272" s="227">
        <v>0</v>
      </c>
      <c r="BQ272" s="227">
        <v>8.2679999999999995E-15</v>
      </c>
      <c r="BR272" s="227">
        <v>9.3175318339999995E-4</v>
      </c>
      <c r="BS272" s="227">
        <v>2.566136144E-4</v>
      </c>
      <c r="BT272" s="227">
        <v>1.4521673244E-2</v>
      </c>
    </row>
    <row r="273" spans="1:72" x14ac:dyDescent="0.35">
      <c r="A273">
        <v>111</v>
      </c>
      <c r="B273" t="s">
        <v>803</v>
      </c>
      <c r="C273" t="s">
        <v>209</v>
      </c>
      <c r="D273" t="s">
        <v>217</v>
      </c>
      <c r="E273" t="s">
        <v>1338</v>
      </c>
      <c r="F273">
        <v>3.6920000000000002</v>
      </c>
      <c r="G273">
        <v>15.444000000000001</v>
      </c>
      <c r="H273">
        <v>0.36659999999999998</v>
      </c>
      <c r="I273">
        <v>2.0799999999999999E-2</v>
      </c>
      <c r="J273">
        <v>4.6800000000000001E-2</v>
      </c>
      <c r="K273">
        <v>9.0999999999999998E-2</v>
      </c>
      <c r="L273">
        <v>2.0124</v>
      </c>
      <c r="M273">
        <v>0</v>
      </c>
      <c r="N273">
        <v>6.2399999999999997E-2</v>
      </c>
      <c r="O273">
        <v>0</v>
      </c>
      <c r="P273">
        <v>0</v>
      </c>
      <c r="Q273">
        <v>0</v>
      </c>
      <c r="R273">
        <v>0</v>
      </c>
      <c r="S273">
        <v>0</v>
      </c>
      <c r="T273">
        <v>0</v>
      </c>
      <c r="U273">
        <v>4.1599999999999998E-2</v>
      </c>
      <c r="V273" s="98">
        <v>0</v>
      </c>
      <c r="W273" s="98">
        <v>0</v>
      </c>
      <c r="X273" s="98">
        <v>0</v>
      </c>
      <c r="Y273">
        <v>3.3799999999999997E-2</v>
      </c>
      <c r="Z273">
        <v>7.7999999999999996E-3</v>
      </c>
      <c r="AA273">
        <v>0</v>
      </c>
      <c r="AB273">
        <v>0.221</v>
      </c>
      <c r="AC273">
        <v>2.5999999999999999E-3</v>
      </c>
      <c r="AD273">
        <v>0.21840000000000001</v>
      </c>
      <c r="AE273">
        <v>2.86E-2</v>
      </c>
      <c r="AF273">
        <v>2.3400000000000001E-2</v>
      </c>
      <c r="AG273" s="98">
        <v>2.5999999999999999E-3</v>
      </c>
      <c r="AH273">
        <v>0</v>
      </c>
      <c r="AI273">
        <v>0</v>
      </c>
      <c r="AJ273">
        <v>0</v>
      </c>
      <c r="AK273">
        <v>0</v>
      </c>
      <c r="AL273">
        <v>0</v>
      </c>
      <c r="AM273">
        <v>0.46800000000000003</v>
      </c>
      <c r="AN273">
        <v>0</v>
      </c>
      <c r="AO273">
        <v>5.5640000000000001</v>
      </c>
      <c r="AP273">
        <v>0</v>
      </c>
      <c r="AQ273">
        <v>0.182</v>
      </c>
      <c r="AR273">
        <v>0.50180000000000002</v>
      </c>
      <c r="AS273" s="98">
        <v>0</v>
      </c>
      <c r="AT273" s="98">
        <v>2.5999999999999998E-4</v>
      </c>
      <c r="AU273" s="98">
        <v>1.0399999999999999E-3</v>
      </c>
      <c r="AV273">
        <v>5.1999999999999998E-3</v>
      </c>
      <c r="AW273" s="98">
        <v>2.5999999999999998E-4</v>
      </c>
      <c r="AX273">
        <v>2.86E-2</v>
      </c>
      <c r="AY273">
        <v>0</v>
      </c>
      <c r="AZ273">
        <v>0</v>
      </c>
      <c r="BA273">
        <v>0.156</v>
      </c>
      <c r="BB273">
        <v>0</v>
      </c>
      <c r="BC273" s="98">
        <v>3.9E-2</v>
      </c>
      <c r="BD273">
        <v>2.2879999999999998</v>
      </c>
      <c r="BE273">
        <v>0.624</v>
      </c>
      <c r="BF273">
        <v>0.312</v>
      </c>
      <c r="BG273">
        <v>21.19</v>
      </c>
      <c r="BH273" s="98">
        <v>5.1999999999999998E-2</v>
      </c>
      <c r="BI273" s="98">
        <v>0</v>
      </c>
      <c r="BJ273">
        <v>5.1999999999999998E-3</v>
      </c>
      <c r="BK273">
        <v>0</v>
      </c>
      <c r="BL273" s="209">
        <v>3.9807514707999999E-3</v>
      </c>
      <c r="BM273" s="227">
        <v>2.9855306260000001E-4</v>
      </c>
      <c r="BN273" s="227">
        <v>2.1827850329999999E-3</v>
      </c>
      <c r="BO273" s="227">
        <v>1.14323586E-4</v>
      </c>
      <c r="BP273" s="227">
        <v>0</v>
      </c>
      <c r="BQ273" s="227">
        <v>8.2679999999999995E-15</v>
      </c>
      <c r="BR273" s="227">
        <v>9.3175318339999995E-4</v>
      </c>
      <c r="BS273" s="227">
        <v>2.566136144E-4</v>
      </c>
      <c r="BT273" s="209">
        <v>1.4521673244E-2</v>
      </c>
    </row>
    <row r="274" spans="1:72" x14ac:dyDescent="0.35">
      <c r="A274">
        <v>111</v>
      </c>
      <c r="B274" t="s">
        <v>803</v>
      </c>
      <c r="C274" t="s">
        <v>209</v>
      </c>
      <c r="D274" t="s">
        <v>217</v>
      </c>
      <c r="E274" t="s">
        <v>1339</v>
      </c>
      <c r="F274">
        <v>3.6920000000000002</v>
      </c>
      <c r="G274">
        <v>15.444000000000001</v>
      </c>
      <c r="H274">
        <v>0.36659999999999998</v>
      </c>
      <c r="I274">
        <v>2.0799999999999999E-2</v>
      </c>
      <c r="J274">
        <v>4.6800000000000001E-2</v>
      </c>
      <c r="K274">
        <v>9.0999999999999998E-2</v>
      </c>
      <c r="L274">
        <v>2.0124</v>
      </c>
      <c r="M274">
        <v>0</v>
      </c>
      <c r="N274">
        <v>6.2399999999999997E-2</v>
      </c>
      <c r="O274">
        <v>0</v>
      </c>
      <c r="P274">
        <v>0</v>
      </c>
      <c r="Q274">
        <v>0</v>
      </c>
      <c r="R274">
        <v>0</v>
      </c>
      <c r="S274">
        <v>0</v>
      </c>
      <c r="T274">
        <v>0</v>
      </c>
      <c r="U274">
        <v>4.1599999999999998E-2</v>
      </c>
      <c r="V274">
        <v>0</v>
      </c>
      <c r="W274">
        <v>0</v>
      </c>
      <c r="X274">
        <v>0</v>
      </c>
      <c r="Y274">
        <v>3.3799999999999997E-2</v>
      </c>
      <c r="Z274">
        <v>7.7999999999999996E-3</v>
      </c>
      <c r="AA274">
        <v>0</v>
      </c>
      <c r="AB274" s="212">
        <v>0.221</v>
      </c>
      <c r="AC274">
        <v>2.5999999999999999E-3</v>
      </c>
      <c r="AD274">
        <v>0.21840000000000001</v>
      </c>
      <c r="AE274">
        <v>2.86E-2</v>
      </c>
      <c r="AF274">
        <v>2.3400000000000001E-2</v>
      </c>
      <c r="AG274">
        <v>2.5999999999999999E-3</v>
      </c>
      <c r="AH274">
        <v>0</v>
      </c>
      <c r="AI274">
        <v>0</v>
      </c>
      <c r="AJ274" s="98">
        <v>0</v>
      </c>
      <c r="AK274">
        <v>0</v>
      </c>
      <c r="AL274">
        <v>0</v>
      </c>
      <c r="AM274">
        <v>0.46800000000000003</v>
      </c>
      <c r="AN274">
        <v>0</v>
      </c>
      <c r="AO274">
        <v>5.5640000000000001</v>
      </c>
      <c r="AP274">
        <v>0</v>
      </c>
      <c r="AQ274">
        <v>0.182</v>
      </c>
      <c r="AR274">
        <v>0.50180000000000002</v>
      </c>
      <c r="AS274">
        <v>0</v>
      </c>
      <c r="AT274">
        <v>2.5999999999999998E-4</v>
      </c>
      <c r="AU274">
        <v>1.0399999999999999E-3</v>
      </c>
      <c r="AV274">
        <v>5.1999999999999998E-3</v>
      </c>
      <c r="AW274">
        <v>2.5999999999999998E-4</v>
      </c>
      <c r="AX274">
        <v>2.86E-2</v>
      </c>
      <c r="AY274">
        <v>0</v>
      </c>
      <c r="AZ274">
        <v>0</v>
      </c>
      <c r="BA274">
        <v>0.156</v>
      </c>
      <c r="BB274">
        <v>0</v>
      </c>
      <c r="BC274">
        <v>3.9E-2</v>
      </c>
      <c r="BD274">
        <v>2.2879999999999998</v>
      </c>
      <c r="BE274">
        <v>0.624</v>
      </c>
      <c r="BF274">
        <v>0.312</v>
      </c>
      <c r="BG274">
        <v>21.19</v>
      </c>
      <c r="BH274">
        <v>5.1999999999999998E-2</v>
      </c>
      <c r="BI274">
        <v>0</v>
      </c>
      <c r="BJ274">
        <v>5.1999999999999998E-3</v>
      </c>
      <c r="BK274">
        <v>0</v>
      </c>
      <c r="BL274" s="209">
        <v>3.9807514707999999E-3</v>
      </c>
      <c r="BM274" s="209">
        <v>2.9855306260000001E-4</v>
      </c>
      <c r="BN274" s="209">
        <v>2.1827850329999999E-3</v>
      </c>
      <c r="BO274" s="209">
        <v>1.14323586E-4</v>
      </c>
      <c r="BP274" s="209">
        <v>0</v>
      </c>
      <c r="BQ274" s="227">
        <v>8.2679999999999995E-15</v>
      </c>
      <c r="BR274" s="209">
        <v>9.3175318339999995E-4</v>
      </c>
      <c r="BS274" s="209">
        <v>2.566136144E-4</v>
      </c>
      <c r="BT274" s="209">
        <v>1.4521673244E-2</v>
      </c>
    </row>
    <row r="275" spans="1:72" x14ac:dyDescent="0.35">
      <c r="A275">
        <v>111</v>
      </c>
      <c r="B275" t="s">
        <v>803</v>
      </c>
      <c r="C275" t="s">
        <v>209</v>
      </c>
      <c r="D275" t="s">
        <v>217</v>
      </c>
      <c r="E275" t="s">
        <v>1340</v>
      </c>
      <c r="F275">
        <v>3.6920000000000002</v>
      </c>
      <c r="G275">
        <v>15.444000000000001</v>
      </c>
      <c r="H275">
        <v>0.36659999999999998</v>
      </c>
      <c r="I275">
        <v>2.0799999999999999E-2</v>
      </c>
      <c r="J275">
        <v>4.6800000000000001E-2</v>
      </c>
      <c r="K275">
        <v>9.0999999999999998E-2</v>
      </c>
      <c r="L275">
        <v>2.0124</v>
      </c>
      <c r="M275">
        <v>0</v>
      </c>
      <c r="N275">
        <v>6.2399999999999997E-2</v>
      </c>
      <c r="O275">
        <v>0</v>
      </c>
      <c r="P275">
        <v>0</v>
      </c>
      <c r="Q275">
        <v>0</v>
      </c>
      <c r="R275">
        <v>0</v>
      </c>
      <c r="S275">
        <v>0</v>
      </c>
      <c r="T275">
        <v>0</v>
      </c>
      <c r="U275">
        <v>4.1599999999999998E-2</v>
      </c>
      <c r="V275" s="98">
        <v>0</v>
      </c>
      <c r="W275" s="98">
        <v>0</v>
      </c>
      <c r="X275" s="98">
        <v>0</v>
      </c>
      <c r="Y275">
        <v>3.3799999999999997E-2</v>
      </c>
      <c r="Z275" s="212">
        <v>7.7999999999999996E-3</v>
      </c>
      <c r="AA275">
        <v>0</v>
      </c>
      <c r="AB275">
        <v>0.221</v>
      </c>
      <c r="AC275" s="212">
        <v>2.5999999999999999E-3</v>
      </c>
      <c r="AD275">
        <v>0.21840000000000001</v>
      </c>
      <c r="AE275">
        <v>2.86E-2</v>
      </c>
      <c r="AF275">
        <v>2.3400000000000001E-2</v>
      </c>
      <c r="AG275" s="98">
        <v>2.5999999999999999E-3</v>
      </c>
      <c r="AH275">
        <v>0</v>
      </c>
      <c r="AI275">
        <v>0</v>
      </c>
      <c r="AJ275">
        <v>0</v>
      </c>
      <c r="AK275">
        <v>0</v>
      </c>
      <c r="AL275">
        <v>0</v>
      </c>
      <c r="AM275">
        <v>0.46800000000000003</v>
      </c>
      <c r="AN275">
        <v>0</v>
      </c>
      <c r="AO275">
        <v>5.5640000000000001</v>
      </c>
      <c r="AP275">
        <v>0</v>
      </c>
      <c r="AQ275">
        <v>0.182</v>
      </c>
      <c r="AR275">
        <v>0.50180000000000002</v>
      </c>
      <c r="AS275" s="98">
        <v>0</v>
      </c>
      <c r="AT275" s="98">
        <v>2.5999999999999998E-4</v>
      </c>
      <c r="AU275" s="98">
        <v>1.0399999999999999E-3</v>
      </c>
      <c r="AV275">
        <v>5.1999999999999998E-3</v>
      </c>
      <c r="AW275" s="98">
        <v>2.5999999999999998E-4</v>
      </c>
      <c r="AX275">
        <v>2.86E-2</v>
      </c>
      <c r="AY275">
        <v>0</v>
      </c>
      <c r="AZ275">
        <v>0</v>
      </c>
      <c r="BA275">
        <v>0.156</v>
      </c>
      <c r="BB275">
        <v>0</v>
      </c>
      <c r="BC275" s="98">
        <v>3.9E-2</v>
      </c>
      <c r="BD275">
        <v>2.2879999999999998</v>
      </c>
      <c r="BE275">
        <v>0.624</v>
      </c>
      <c r="BF275">
        <v>0.312</v>
      </c>
      <c r="BG275">
        <v>21.19</v>
      </c>
      <c r="BH275" s="98">
        <v>5.1999999999999998E-2</v>
      </c>
      <c r="BI275" s="98">
        <v>0</v>
      </c>
      <c r="BJ275">
        <v>5.1999999999999998E-3</v>
      </c>
      <c r="BK275">
        <v>0</v>
      </c>
      <c r="BL275" s="209">
        <v>3.9807514707999999E-3</v>
      </c>
      <c r="BM275" s="227">
        <v>2.9855306260000001E-4</v>
      </c>
      <c r="BN275" s="227">
        <v>2.1827850329999999E-3</v>
      </c>
      <c r="BO275" s="227">
        <v>1.14323586E-4</v>
      </c>
      <c r="BP275" s="227">
        <v>0</v>
      </c>
      <c r="BQ275" s="227">
        <v>8.2679999999999995E-15</v>
      </c>
      <c r="BR275" s="227">
        <v>9.3175318339999995E-4</v>
      </c>
      <c r="BS275" s="227">
        <v>2.566136144E-4</v>
      </c>
      <c r="BT275" s="227">
        <v>1.4521673244E-2</v>
      </c>
    </row>
    <row r="276" spans="1:72" x14ac:dyDescent="0.35">
      <c r="A276">
        <v>148</v>
      </c>
      <c r="B276" t="s">
        <v>803</v>
      </c>
      <c r="C276" t="s">
        <v>282</v>
      </c>
      <c r="D276" t="s">
        <v>280</v>
      </c>
      <c r="E276" t="s">
        <v>1341</v>
      </c>
      <c r="F276">
        <v>3.0548873044799998</v>
      </c>
      <c r="G276">
        <v>12.7740764646</v>
      </c>
      <c r="H276">
        <v>0.11775705677999999</v>
      </c>
      <c r="I276">
        <v>8.9739897587999995E-2</v>
      </c>
      <c r="J276">
        <v>0.35913927178799998</v>
      </c>
      <c r="K276">
        <v>3.3908781258000002E-2</v>
      </c>
      <c r="L276">
        <v>1.140587384904</v>
      </c>
      <c r="M276">
        <v>1.7748580212000001E-2</v>
      </c>
      <c r="N276">
        <v>1.5984672461999999E-2</v>
      </c>
      <c r="O276">
        <v>0.185648468742</v>
      </c>
      <c r="P276">
        <v>3.8898905364000001E-2</v>
      </c>
      <c r="Q276">
        <v>0.146435908212</v>
      </c>
      <c r="R276">
        <v>0.1176912</v>
      </c>
      <c r="S276">
        <v>0.122479305894</v>
      </c>
      <c r="T276">
        <v>7.1378999999999998E-2</v>
      </c>
      <c r="U276">
        <v>4.6583578404000001E-2</v>
      </c>
      <c r="V276">
        <v>2.6720258399999999E-3</v>
      </c>
      <c r="W276">
        <v>1.13687937E-3</v>
      </c>
      <c r="X276">
        <v>3.8685865680000001E-3</v>
      </c>
      <c r="Y276">
        <v>2.5611628284000001E-2</v>
      </c>
      <c r="Z276">
        <v>1.1023989174E-2</v>
      </c>
      <c r="AA276">
        <v>3.2579137799999998E-4</v>
      </c>
      <c r="AB276">
        <v>4.3174970982000002E-2</v>
      </c>
      <c r="AC276">
        <v>1.1625599700000001E-3</v>
      </c>
      <c r="AD276">
        <v>4.0728626928E-2</v>
      </c>
      <c r="AE276">
        <v>1.9089404928000001E-2</v>
      </c>
      <c r="AF276">
        <v>1.6373600496E-2</v>
      </c>
      <c r="AG276">
        <v>1.734119838E-3</v>
      </c>
      <c r="AH276">
        <v>1.4724032400000001E-4</v>
      </c>
      <c r="AI276">
        <v>1.2693681000000001E-4</v>
      </c>
      <c r="AJ276" s="98">
        <v>8.6063867999999993E-5</v>
      </c>
      <c r="AK276">
        <v>3.0191455800000002E-4</v>
      </c>
      <c r="AL276">
        <v>0.35049019876199999</v>
      </c>
      <c r="AM276">
        <v>7.1147760571800003</v>
      </c>
      <c r="AN276">
        <v>6.49894778082</v>
      </c>
      <c r="AO276">
        <v>6.1038810142199997</v>
      </c>
      <c r="AP276">
        <v>8.8223402520000004E-3</v>
      </c>
      <c r="AQ276">
        <v>2.1839466132E-2</v>
      </c>
      <c r="AR276">
        <v>7.7708858238E-2</v>
      </c>
      <c r="AS276">
        <v>1.7348752079999999E-3</v>
      </c>
      <c r="AT276" s="212">
        <v>2.776130082E-3</v>
      </c>
      <c r="AU276">
        <v>3.6162376073999997E-2</v>
      </c>
      <c r="AV276">
        <v>5.2591128282000001E-2</v>
      </c>
      <c r="AW276">
        <v>8.7689558880000001E-3</v>
      </c>
      <c r="AX276">
        <v>0.83489635567800002</v>
      </c>
      <c r="AY276">
        <v>2.6769320225999999E-2</v>
      </c>
      <c r="AZ276" s="212">
        <v>0.12101241715200001</v>
      </c>
      <c r="BA276">
        <v>1.6385444856</v>
      </c>
      <c r="BB276">
        <v>0.110773805472</v>
      </c>
      <c r="BC276">
        <v>1.4992699986E-2</v>
      </c>
      <c r="BD276">
        <v>0.74253073435200001</v>
      </c>
      <c r="BE276">
        <v>4.7043580280399997</v>
      </c>
      <c r="BF276">
        <v>0.46344080870999999</v>
      </c>
      <c r="BG276">
        <v>0.64000596765600004</v>
      </c>
      <c r="BH276">
        <v>1.551866778E-3</v>
      </c>
      <c r="BI276">
        <v>4.8600038322000001E-2</v>
      </c>
      <c r="BJ276">
        <v>1.2758075153999999E-2</v>
      </c>
      <c r="BK276">
        <v>0.115313791032</v>
      </c>
      <c r="BL276" s="209">
        <v>0</v>
      </c>
      <c r="BM276" s="227">
        <v>0</v>
      </c>
      <c r="BN276" s="209">
        <v>0</v>
      </c>
      <c r="BO276" s="227">
        <v>0</v>
      </c>
      <c r="BP276" s="227">
        <v>0</v>
      </c>
      <c r="BQ276" s="227">
        <v>0</v>
      </c>
      <c r="BR276" s="209">
        <v>0</v>
      </c>
      <c r="BS276" s="209">
        <v>0</v>
      </c>
      <c r="BT276" s="209">
        <v>0</v>
      </c>
    </row>
    <row r="277" spans="1:72" x14ac:dyDescent="0.35">
      <c r="A277">
        <v>30</v>
      </c>
      <c r="B277" t="s">
        <v>71</v>
      </c>
      <c r="C277" t="s">
        <v>71</v>
      </c>
      <c r="D277" t="s">
        <v>93</v>
      </c>
      <c r="E277" t="s">
        <v>1341</v>
      </c>
      <c r="F277">
        <v>1.1879999999999999</v>
      </c>
      <c r="G277">
        <v>4.968</v>
      </c>
      <c r="H277">
        <v>1.7999999999999999E-2</v>
      </c>
      <c r="I277">
        <v>3.5999999999999997E-2</v>
      </c>
      <c r="J277">
        <v>0.18720000000000001</v>
      </c>
      <c r="K277">
        <v>6.2399999999999997E-2</v>
      </c>
      <c r="L277">
        <v>0.88919999999999999</v>
      </c>
      <c r="M277">
        <v>0</v>
      </c>
      <c r="N277">
        <v>6.0000000000000001E-3</v>
      </c>
      <c r="O277">
        <v>4.3200000000000002E-2</v>
      </c>
      <c r="P277">
        <v>4.7999999999999996E-3</v>
      </c>
      <c r="Q277">
        <v>3.8399999999999997E-2</v>
      </c>
      <c r="R277">
        <v>0</v>
      </c>
      <c r="S277">
        <v>0</v>
      </c>
      <c r="T277">
        <v>1.2</v>
      </c>
      <c r="U277">
        <v>7.1999999999999998E-3</v>
      </c>
      <c r="V277">
        <v>3.5999999999999999E-3</v>
      </c>
      <c r="W277">
        <v>0</v>
      </c>
      <c r="X277">
        <v>0</v>
      </c>
      <c r="Y277">
        <v>2.3999999999999998E-3</v>
      </c>
      <c r="Z277">
        <v>1.1999999999999999E-3</v>
      </c>
      <c r="AA277">
        <v>0</v>
      </c>
      <c r="AB277">
        <v>3.5999999999999999E-3</v>
      </c>
      <c r="AC277">
        <v>0</v>
      </c>
      <c r="AD277">
        <v>3.5999999999999999E-3</v>
      </c>
      <c r="AE277">
        <v>3.5999999999999999E-3</v>
      </c>
      <c r="AF277">
        <v>3.5999999999999999E-3</v>
      </c>
      <c r="AG277">
        <v>0</v>
      </c>
      <c r="AH277">
        <v>0</v>
      </c>
      <c r="AI277">
        <v>0</v>
      </c>
      <c r="AJ277" s="212">
        <v>0</v>
      </c>
      <c r="AK277">
        <v>0</v>
      </c>
      <c r="AL277">
        <v>0</v>
      </c>
      <c r="AM277">
        <v>5.3999999999999999E-2</v>
      </c>
      <c r="AN277">
        <v>0</v>
      </c>
      <c r="AO277">
        <v>0.432</v>
      </c>
      <c r="AP277">
        <v>0</v>
      </c>
      <c r="AQ277">
        <v>1.1999999999999999E-3</v>
      </c>
      <c r="AR277">
        <v>2.3999999999999998E-3</v>
      </c>
      <c r="AS277">
        <v>1.1999999999999999E-3</v>
      </c>
      <c r="AT277" s="98">
        <v>7.2000000000000005E-4</v>
      </c>
      <c r="AU277">
        <v>1.8720000000000001E-2</v>
      </c>
      <c r="AV277">
        <v>2.2800000000000001E-2</v>
      </c>
      <c r="AW277">
        <v>1.92E-3</v>
      </c>
      <c r="AX277">
        <v>0.8196</v>
      </c>
      <c r="AY277">
        <v>0</v>
      </c>
      <c r="AZ277" s="98">
        <v>6.8400000000000002E-2</v>
      </c>
      <c r="BA277">
        <v>0.79200000000000004</v>
      </c>
      <c r="BB277">
        <v>0</v>
      </c>
      <c r="BC277">
        <v>4.7999999999999996E-3</v>
      </c>
      <c r="BD277">
        <v>7.1999999999999995E-2</v>
      </c>
      <c r="BE277">
        <v>1.764</v>
      </c>
      <c r="BF277">
        <v>0.27600000000000002</v>
      </c>
      <c r="BG277">
        <v>1.2E-2</v>
      </c>
      <c r="BH277">
        <v>0</v>
      </c>
      <c r="BI277">
        <v>4.8000000000000001E-2</v>
      </c>
      <c r="BJ277">
        <v>4.7999999999999996E-3</v>
      </c>
      <c r="BK277">
        <v>0</v>
      </c>
      <c r="BL277" s="209">
        <v>1.0649717040000001E-3</v>
      </c>
      <c r="BM277" s="227">
        <v>2.3522278919999999E-4</v>
      </c>
      <c r="BN277" s="227">
        <v>7.5889047599999996E-5</v>
      </c>
      <c r="BO277" s="227">
        <v>5.3332094400000001E-5</v>
      </c>
      <c r="BP277" s="227">
        <v>0</v>
      </c>
      <c r="BQ277" s="227">
        <v>1.9679999999999999E-16</v>
      </c>
      <c r="BR277" s="227">
        <v>3.4827743639999999E-4</v>
      </c>
      <c r="BS277" s="227">
        <v>1.184370528E-4</v>
      </c>
      <c r="BT277" s="209">
        <v>1.191643056E-3</v>
      </c>
    </row>
    <row r="278" spans="1:72" x14ac:dyDescent="0.35">
      <c r="A278">
        <v>120</v>
      </c>
      <c r="B278" t="s">
        <v>230</v>
      </c>
      <c r="C278" t="s">
        <v>230</v>
      </c>
      <c r="D278" t="s">
        <v>233</v>
      </c>
      <c r="E278" t="s">
        <v>1338</v>
      </c>
      <c r="F278">
        <v>44.2</v>
      </c>
      <c r="G278">
        <v>185</v>
      </c>
      <c r="H278">
        <v>5</v>
      </c>
      <c r="I278">
        <v>0</v>
      </c>
      <c r="J278">
        <v>0</v>
      </c>
      <c r="K278">
        <v>0</v>
      </c>
      <c r="L278">
        <v>0</v>
      </c>
      <c r="M278">
        <v>0</v>
      </c>
      <c r="N278">
        <v>0</v>
      </c>
      <c r="O278">
        <v>0</v>
      </c>
      <c r="P278">
        <v>0</v>
      </c>
      <c r="Q278">
        <v>0</v>
      </c>
      <c r="R278">
        <v>0</v>
      </c>
      <c r="S278">
        <v>0</v>
      </c>
      <c r="T278">
        <v>0</v>
      </c>
      <c r="U278" s="212">
        <v>2.355</v>
      </c>
      <c r="V278">
        <v>0</v>
      </c>
      <c r="W278">
        <v>5.0000000000000001E-3</v>
      </c>
      <c r="X278">
        <v>0.05</v>
      </c>
      <c r="Y278" s="212">
        <v>2.0249999999999999</v>
      </c>
      <c r="Z278" s="212">
        <v>0.24</v>
      </c>
      <c r="AA278">
        <v>0.02</v>
      </c>
      <c r="AB278" s="212">
        <v>1.925</v>
      </c>
      <c r="AC278">
        <v>0.01</v>
      </c>
      <c r="AD278" s="212">
        <v>1.905</v>
      </c>
      <c r="AE278" s="212">
        <v>0.5</v>
      </c>
      <c r="AF278" s="212">
        <v>0.49</v>
      </c>
      <c r="AG278">
        <v>1.4999999999999999E-2</v>
      </c>
      <c r="AH278" s="212">
        <v>0</v>
      </c>
      <c r="AI278">
        <v>0</v>
      </c>
      <c r="AJ278">
        <v>0</v>
      </c>
      <c r="AK278">
        <v>0</v>
      </c>
      <c r="AL278">
        <v>0</v>
      </c>
      <c r="AM278">
        <v>82.1</v>
      </c>
      <c r="AN278">
        <v>0</v>
      </c>
      <c r="AO278">
        <v>771.5</v>
      </c>
      <c r="AP278">
        <v>0</v>
      </c>
      <c r="AQ278" s="212">
        <v>0.89500000000000002</v>
      </c>
      <c r="AR278">
        <v>0.80500000000000005</v>
      </c>
      <c r="AS278" s="212">
        <v>0</v>
      </c>
      <c r="AT278">
        <v>0</v>
      </c>
      <c r="AU278">
        <v>0</v>
      </c>
      <c r="AV278">
        <v>0</v>
      </c>
      <c r="AW278">
        <v>0</v>
      </c>
      <c r="AX278">
        <v>0</v>
      </c>
      <c r="AY278">
        <v>0</v>
      </c>
      <c r="AZ278">
        <v>0</v>
      </c>
      <c r="BA278">
        <v>0</v>
      </c>
      <c r="BB278">
        <v>0</v>
      </c>
      <c r="BC278">
        <v>0</v>
      </c>
      <c r="BD278">
        <v>0</v>
      </c>
      <c r="BE278">
        <v>0</v>
      </c>
      <c r="BF278">
        <v>0</v>
      </c>
      <c r="BG278">
        <v>0</v>
      </c>
      <c r="BH278" s="212">
        <v>0</v>
      </c>
      <c r="BI278">
        <v>0</v>
      </c>
      <c r="BJ278">
        <v>0</v>
      </c>
      <c r="BK278">
        <v>0</v>
      </c>
      <c r="BL278" s="209">
        <v>4.4796015714999998E-2</v>
      </c>
      <c r="BM278" s="227">
        <v>9.6812021499999995E-4</v>
      </c>
      <c r="BN278" s="227">
        <v>4.6422973500000004E-3</v>
      </c>
      <c r="BO278" s="227">
        <v>7.5397728500000002E-4</v>
      </c>
      <c r="BP278" s="227">
        <v>5.0608210500000005E-4</v>
      </c>
      <c r="BQ278" s="227">
        <v>2.1749999999999999E-14</v>
      </c>
      <c r="BR278" s="227">
        <v>1.62231165E-3</v>
      </c>
      <c r="BS278" s="227">
        <v>2.112684895E-3</v>
      </c>
      <c r="BT278" s="227">
        <v>1.4164165845E-2</v>
      </c>
    </row>
    <row r="279" spans="1:72" x14ac:dyDescent="0.35">
      <c r="A279">
        <v>120</v>
      </c>
      <c r="B279" t="s">
        <v>230</v>
      </c>
      <c r="C279" t="s">
        <v>230</v>
      </c>
      <c r="D279" t="s">
        <v>233</v>
      </c>
      <c r="E279" t="s">
        <v>1339</v>
      </c>
      <c r="F279">
        <v>44.2</v>
      </c>
      <c r="G279">
        <v>185</v>
      </c>
      <c r="H279">
        <v>5</v>
      </c>
      <c r="I279">
        <v>0</v>
      </c>
      <c r="J279">
        <v>0</v>
      </c>
      <c r="K279">
        <v>0</v>
      </c>
      <c r="L279">
        <v>0</v>
      </c>
      <c r="M279">
        <v>0</v>
      </c>
      <c r="N279">
        <v>0</v>
      </c>
      <c r="O279">
        <v>0</v>
      </c>
      <c r="P279">
        <v>0</v>
      </c>
      <c r="Q279">
        <v>0</v>
      </c>
      <c r="R279">
        <v>0</v>
      </c>
      <c r="S279">
        <v>0</v>
      </c>
      <c r="T279">
        <v>0</v>
      </c>
      <c r="U279">
        <v>2.355</v>
      </c>
      <c r="V279">
        <v>0</v>
      </c>
      <c r="W279">
        <v>5.0000000000000001E-3</v>
      </c>
      <c r="X279">
        <v>0.05</v>
      </c>
      <c r="Y279">
        <v>2.0249999999999999</v>
      </c>
      <c r="Z279">
        <v>0.24</v>
      </c>
      <c r="AA279">
        <v>0.02</v>
      </c>
      <c r="AB279">
        <v>1.925</v>
      </c>
      <c r="AC279">
        <v>0.01</v>
      </c>
      <c r="AD279">
        <v>1.905</v>
      </c>
      <c r="AE279">
        <v>0.5</v>
      </c>
      <c r="AF279">
        <v>0.49</v>
      </c>
      <c r="AG279">
        <v>1.4999999999999999E-2</v>
      </c>
      <c r="AH279">
        <v>0</v>
      </c>
      <c r="AI279">
        <v>0</v>
      </c>
      <c r="AJ279">
        <v>0</v>
      </c>
      <c r="AK279">
        <v>0</v>
      </c>
      <c r="AL279">
        <v>0</v>
      </c>
      <c r="AM279">
        <v>82.1</v>
      </c>
      <c r="AN279">
        <v>0</v>
      </c>
      <c r="AO279">
        <v>771.5</v>
      </c>
      <c r="AP279">
        <v>0</v>
      </c>
      <c r="AQ279">
        <v>0.89500000000000002</v>
      </c>
      <c r="AR279">
        <v>0.80500000000000005</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s="209">
        <v>4.4796015714999998E-2</v>
      </c>
      <c r="BM279" s="227">
        <v>9.6812021499999995E-4</v>
      </c>
      <c r="BN279" s="209">
        <v>4.6422973500000004E-3</v>
      </c>
      <c r="BO279" s="227">
        <v>7.5397728500000002E-4</v>
      </c>
      <c r="BP279" s="227">
        <v>5.0608210500000005E-4</v>
      </c>
      <c r="BQ279" s="227">
        <v>2.1749999999999999E-14</v>
      </c>
      <c r="BR279" s="209">
        <v>1.62231165E-3</v>
      </c>
      <c r="BS279" s="227">
        <v>2.112684895E-3</v>
      </c>
      <c r="BT279" s="227">
        <v>1.4164165845E-2</v>
      </c>
    </row>
    <row r="280" spans="1:72" x14ac:dyDescent="0.35">
      <c r="A280">
        <v>120</v>
      </c>
      <c r="B280" t="s">
        <v>230</v>
      </c>
      <c r="C280" t="s">
        <v>230</v>
      </c>
      <c r="D280" t="s">
        <v>233</v>
      </c>
      <c r="E280" t="s">
        <v>1340</v>
      </c>
      <c r="F280">
        <v>44.2</v>
      </c>
      <c r="G280">
        <v>185</v>
      </c>
      <c r="H280" s="98">
        <v>5</v>
      </c>
      <c r="I280" s="98">
        <v>0</v>
      </c>
      <c r="J280">
        <v>0</v>
      </c>
      <c r="K280">
        <v>0</v>
      </c>
      <c r="L280">
        <v>0</v>
      </c>
      <c r="M280">
        <v>0</v>
      </c>
      <c r="N280" s="98">
        <v>0</v>
      </c>
      <c r="O280">
        <v>0</v>
      </c>
      <c r="P280">
        <v>0</v>
      </c>
      <c r="Q280">
        <v>0</v>
      </c>
      <c r="R280">
        <v>0</v>
      </c>
      <c r="S280">
        <v>0</v>
      </c>
      <c r="T280">
        <v>0</v>
      </c>
      <c r="U280">
        <v>2.355</v>
      </c>
      <c r="V280">
        <v>0</v>
      </c>
      <c r="W280">
        <v>5.0000000000000001E-3</v>
      </c>
      <c r="X280">
        <v>0.05</v>
      </c>
      <c r="Y280">
        <v>2.0249999999999999</v>
      </c>
      <c r="Z280">
        <v>0.24</v>
      </c>
      <c r="AA280">
        <v>0.02</v>
      </c>
      <c r="AB280">
        <v>1.925</v>
      </c>
      <c r="AC280">
        <v>0.01</v>
      </c>
      <c r="AD280">
        <v>1.905</v>
      </c>
      <c r="AE280">
        <v>0.5</v>
      </c>
      <c r="AF280">
        <v>0.49</v>
      </c>
      <c r="AG280">
        <v>1.4999999999999999E-2</v>
      </c>
      <c r="AH280">
        <v>0</v>
      </c>
      <c r="AI280">
        <v>0</v>
      </c>
      <c r="AJ280">
        <v>0</v>
      </c>
      <c r="AK280">
        <v>0</v>
      </c>
      <c r="AL280">
        <v>0</v>
      </c>
      <c r="AM280">
        <v>82.1</v>
      </c>
      <c r="AN280">
        <v>0</v>
      </c>
      <c r="AO280">
        <v>771.5</v>
      </c>
      <c r="AP280">
        <v>0</v>
      </c>
      <c r="AQ280">
        <v>0.89500000000000002</v>
      </c>
      <c r="AR280">
        <v>0.80500000000000005</v>
      </c>
      <c r="AS280" s="98">
        <v>0</v>
      </c>
      <c r="AT280">
        <v>0</v>
      </c>
      <c r="AU280">
        <v>0</v>
      </c>
      <c r="AV280">
        <v>0</v>
      </c>
      <c r="AW280" s="98">
        <v>0</v>
      </c>
      <c r="AX280">
        <v>0</v>
      </c>
      <c r="AY280">
        <v>0</v>
      </c>
      <c r="AZ280">
        <v>0</v>
      </c>
      <c r="BA280">
        <v>0</v>
      </c>
      <c r="BB280">
        <v>0</v>
      </c>
      <c r="BC280">
        <v>0</v>
      </c>
      <c r="BD280">
        <v>0</v>
      </c>
      <c r="BE280">
        <v>0</v>
      </c>
      <c r="BF280">
        <v>0</v>
      </c>
      <c r="BG280">
        <v>0</v>
      </c>
      <c r="BH280">
        <v>0</v>
      </c>
      <c r="BI280">
        <v>0</v>
      </c>
      <c r="BJ280">
        <v>0</v>
      </c>
      <c r="BK280">
        <v>0</v>
      </c>
      <c r="BL280" s="209">
        <v>4.4796015714999998E-2</v>
      </c>
      <c r="BM280" s="227">
        <v>9.6812021499999995E-4</v>
      </c>
      <c r="BN280" s="227">
        <v>4.6422973500000004E-3</v>
      </c>
      <c r="BO280" s="227">
        <v>7.5397728500000002E-4</v>
      </c>
      <c r="BP280" s="227">
        <v>5.0608210500000005E-4</v>
      </c>
      <c r="BQ280" s="227">
        <v>2.1749999999999999E-14</v>
      </c>
      <c r="BR280" s="227">
        <v>1.62231165E-3</v>
      </c>
      <c r="BS280" s="227">
        <v>2.112684895E-3</v>
      </c>
      <c r="BT280" s="227">
        <v>1.4164165845E-2</v>
      </c>
    </row>
    <row r="281" spans="1:72" x14ac:dyDescent="0.35">
      <c r="A281">
        <v>60</v>
      </c>
      <c r="B281" t="s">
        <v>513</v>
      </c>
      <c r="C281" t="s">
        <v>513</v>
      </c>
      <c r="D281" t="s">
        <v>129</v>
      </c>
      <c r="E281" t="s">
        <v>1341</v>
      </c>
      <c r="F281">
        <v>4.9880000000000004</v>
      </c>
      <c r="G281">
        <v>20.763999999999999</v>
      </c>
      <c r="H281">
        <v>1.1599999999999999E-2</v>
      </c>
      <c r="I281">
        <v>8.1199999999999994E-2</v>
      </c>
      <c r="J281">
        <v>0.99760000000000004</v>
      </c>
      <c r="K281">
        <v>0.24360000000000001</v>
      </c>
      <c r="L281">
        <v>10.208</v>
      </c>
      <c r="M281">
        <v>0</v>
      </c>
      <c r="N281">
        <v>5.8000000000000003E-2</v>
      </c>
      <c r="O281">
        <v>0.90480000000000005</v>
      </c>
      <c r="P281">
        <v>0.31319999999999998</v>
      </c>
      <c r="Q281">
        <v>0.59160000000000001</v>
      </c>
      <c r="R281">
        <v>0</v>
      </c>
      <c r="S281">
        <v>0</v>
      </c>
      <c r="T281">
        <v>0</v>
      </c>
      <c r="U281">
        <v>0</v>
      </c>
      <c r="V281">
        <v>0</v>
      </c>
      <c r="W281">
        <v>0</v>
      </c>
      <c r="X281">
        <v>0</v>
      </c>
      <c r="Y281">
        <v>0</v>
      </c>
      <c r="Z281">
        <v>0</v>
      </c>
      <c r="AA281" s="212">
        <v>0</v>
      </c>
      <c r="AB281">
        <v>0</v>
      </c>
      <c r="AC281" s="212">
        <v>0</v>
      </c>
      <c r="AD281">
        <v>0</v>
      </c>
      <c r="AE281">
        <v>0</v>
      </c>
      <c r="AF281">
        <v>0</v>
      </c>
      <c r="AG281">
        <v>0</v>
      </c>
      <c r="AH281">
        <v>0</v>
      </c>
      <c r="AI281">
        <v>0</v>
      </c>
      <c r="AJ281">
        <v>0</v>
      </c>
      <c r="AK281">
        <v>0</v>
      </c>
      <c r="AL281">
        <v>0</v>
      </c>
      <c r="AM281">
        <v>0.83520000000000005</v>
      </c>
      <c r="AN281">
        <v>0</v>
      </c>
      <c r="AO281">
        <v>9.9760000000000009</v>
      </c>
      <c r="AP281">
        <v>0</v>
      </c>
      <c r="AQ281">
        <v>0.20880000000000001</v>
      </c>
      <c r="AR281">
        <v>0</v>
      </c>
      <c r="AS281">
        <v>2.32E-3</v>
      </c>
      <c r="AT281" s="98">
        <v>4.64E-3</v>
      </c>
      <c r="AU281">
        <v>0.11600000000000001</v>
      </c>
      <c r="AV281">
        <v>0.12992000000000001</v>
      </c>
      <c r="AW281" s="212">
        <v>2.32E-3</v>
      </c>
      <c r="AX281">
        <v>0.48720000000000002</v>
      </c>
      <c r="AY281">
        <v>0</v>
      </c>
      <c r="AZ281" s="98">
        <v>0.92800000000000005</v>
      </c>
      <c r="BA281">
        <v>1.3919999999999999</v>
      </c>
      <c r="BB281">
        <v>3.4799999999999998E-2</v>
      </c>
      <c r="BC281">
        <v>5.8000000000000003E-2</v>
      </c>
      <c r="BD281">
        <v>0.57999999999999996</v>
      </c>
      <c r="BE281">
        <v>22.852</v>
      </c>
      <c r="BF281">
        <v>1.276</v>
      </c>
      <c r="BG281">
        <v>0.34799999999999998</v>
      </c>
      <c r="BH281">
        <v>0</v>
      </c>
      <c r="BI281">
        <v>4.6399999999999997E-2</v>
      </c>
      <c r="BJ281">
        <v>1.1599999999999999E-2</v>
      </c>
      <c r="BK281">
        <v>2.7839999999999998</v>
      </c>
      <c r="BL281" s="209">
        <v>7.7432790612000004E-3</v>
      </c>
      <c r="BM281" s="227">
        <v>5.41490552E-5</v>
      </c>
      <c r="BN281" s="209">
        <v>1.799398438E-3</v>
      </c>
      <c r="BO281" s="227">
        <v>5.1554357919999995E-4</v>
      </c>
      <c r="BP281" s="227">
        <v>0</v>
      </c>
      <c r="BQ281" s="227">
        <v>5.4520000000000002E-15</v>
      </c>
      <c r="BR281" s="209">
        <v>3.8328361559999999E-3</v>
      </c>
      <c r="BS281" s="227">
        <v>1.1448915103999999E-3</v>
      </c>
      <c r="BT281" s="227">
        <v>9.3646921916000006E-3</v>
      </c>
    </row>
    <row r="282" spans="1:72" x14ac:dyDescent="0.35">
      <c r="A282">
        <v>46</v>
      </c>
      <c r="B282" t="s">
        <v>513</v>
      </c>
      <c r="C282" t="s">
        <v>513</v>
      </c>
      <c r="D282" t="s">
        <v>115</v>
      </c>
      <c r="E282" t="s">
        <v>1339</v>
      </c>
      <c r="F282">
        <v>5.8319999999999999</v>
      </c>
      <c r="G282">
        <v>24.3</v>
      </c>
      <c r="H282">
        <v>2.4299999999999999E-2</v>
      </c>
      <c r="I282">
        <v>8.5050000000000001E-2</v>
      </c>
      <c r="J282">
        <v>1.2879</v>
      </c>
      <c r="K282">
        <v>1.2149999999999999E-2</v>
      </c>
      <c r="L282">
        <v>10.692</v>
      </c>
      <c r="M282">
        <v>0</v>
      </c>
      <c r="N282">
        <v>4.8599999999999997E-2</v>
      </c>
      <c r="O282">
        <v>0.99629999999999996</v>
      </c>
      <c r="P282">
        <v>0.51029999999999998</v>
      </c>
      <c r="Q282">
        <v>0.48599999999999999</v>
      </c>
      <c r="R282">
        <v>0</v>
      </c>
      <c r="S282">
        <v>0.72899999999999998</v>
      </c>
      <c r="T282">
        <v>0</v>
      </c>
      <c r="U282">
        <v>0</v>
      </c>
      <c r="V282" s="98">
        <v>0</v>
      </c>
      <c r="W282" s="98">
        <v>0</v>
      </c>
      <c r="X282">
        <v>0</v>
      </c>
      <c r="Y282">
        <v>0</v>
      </c>
      <c r="Z282">
        <v>0</v>
      </c>
      <c r="AA282" s="212">
        <v>0</v>
      </c>
      <c r="AB282">
        <v>0</v>
      </c>
      <c r="AC282" s="212">
        <v>0</v>
      </c>
      <c r="AD282">
        <v>0</v>
      </c>
      <c r="AE282">
        <v>1.2149999999999999E-2</v>
      </c>
      <c r="AF282">
        <v>0</v>
      </c>
      <c r="AG282">
        <v>0</v>
      </c>
      <c r="AH282">
        <v>0</v>
      </c>
      <c r="AI282" s="98">
        <v>0</v>
      </c>
      <c r="AJ282">
        <v>0</v>
      </c>
      <c r="AK282">
        <v>0</v>
      </c>
      <c r="AL282">
        <v>0</v>
      </c>
      <c r="AM282">
        <v>1.2150000000000001</v>
      </c>
      <c r="AN282">
        <v>0</v>
      </c>
      <c r="AO282">
        <v>14.58</v>
      </c>
      <c r="AP282">
        <v>0</v>
      </c>
      <c r="AQ282">
        <v>2.4299999999999999E-2</v>
      </c>
      <c r="AR282">
        <v>0</v>
      </c>
      <c r="AS282" s="212">
        <v>1.0935E-2</v>
      </c>
      <c r="AT282" s="212">
        <v>3.6449999999999998E-3</v>
      </c>
      <c r="AU282">
        <v>4.8599999999999997E-2</v>
      </c>
      <c r="AV282">
        <v>6.318E-2</v>
      </c>
      <c r="AW282">
        <v>4.8599999999999997E-3</v>
      </c>
      <c r="AX282">
        <v>3.645</v>
      </c>
      <c r="AY282">
        <v>0</v>
      </c>
      <c r="AZ282">
        <v>6.0750000000000002</v>
      </c>
      <c r="BA282">
        <v>2.0655000000000001</v>
      </c>
      <c r="BB282">
        <v>3.6450000000000003E-2</v>
      </c>
      <c r="BC282">
        <v>2.4299999999999999E-2</v>
      </c>
      <c r="BD282">
        <v>1.3365</v>
      </c>
      <c r="BE282">
        <v>24.3</v>
      </c>
      <c r="BF282">
        <v>1.3365</v>
      </c>
      <c r="BG282">
        <v>0.1215</v>
      </c>
      <c r="BH282">
        <v>0</v>
      </c>
      <c r="BI282">
        <v>2.4299999999999999E-2</v>
      </c>
      <c r="BJ282">
        <v>1.2149999999999999E-2</v>
      </c>
      <c r="BK282">
        <v>0</v>
      </c>
      <c r="BL282" s="209">
        <v>1.7851675199849999E-2</v>
      </c>
      <c r="BM282" s="227">
        <v>2.3114214431999998E-3</v>
      </c>
      <c r="BN282" s="227">
        <v>2.70400924215E-3</v>
      </c>
      <c r="BO282" s="209">
        <v>9.8277717149999996E-4</v>
      </c>
      <c r="BP282" s="227">
        <v>3.9823933742999997E-3</v>
      </c>
      <c r="BQ282" s="227">
        <v>8.8573500000000002E-15</v>
      </c>
      <c r="BR282" s="227">
        <v>4.4798671782000001E-3</v>
      </c>
      <c r="BS282" s="227">
        <v>1.2323284029E-3</v>
      </c>
      <c r="BT282" s="227">
        <v>1.4052341307149999E-2</v>
      </c>
    </row>
    <row r="283" spans="1:72" x14ac:dyDescent="0.35">
      <c r="A283">
        <v>60</v>
      </c>
      <c r="B283" t="s">
        <v>513</v>
      </c>
      <c r="C283" t="s">
        <v>513</v>
      </c>
      <c r="D283" t="s">
        <v>129</v>
      </c>
      <c r="E283" t="s">
        <v>1339</v>
      </c>
      <c r="F283">
        <v>7.4820000000000002</v>
      </c>
      <c r="G283">
        <v>31.146000000000001</v>
      </c>
      <c r="H283">
        <v>1.7399999999999999E-2</v>
      </c>
      <c r="I283">
        <v>0.12180000000000001</v>
      </c>
      <c r="J283">
        <v>1.4964</v>
      </c>
      <c r="K283">
        <v>0.3654</v>
      </c>
      <c r="L283">
        <v>15.311999999999999</v>
      </c>
      <c r="M283">
        <v>0</v>
      </c>
      <c r="N283">
        <v>8.6999999999999994E-2</v>
      </c>
      <c r="O283">
        <v>1.3572</v>
      </c>
      <c r="P283">
        <v>0.4698</v>
      </c>
      <c r="Q283">
        <v>0.88739999999999997</v>
      </c>
      <c r="R283">
        <v>0</v>
      </c>
      <c r="S283">
        <v>0</v>
      </c>
      <c r="T283">
        <v>0</v>
      </c>
      <c r="U283" s="212">
        <v>0</v>
      </c>
      <c r="V283">
        <v>0</v>
      </c>
      <c r="W283">
        <v>0</v>
      </c>
      <c r="X283">
        <v>0</v>
      </c>
      <c r="Y283" s="212">
        <v>0</v>
      </c>
      <c r="Z283">
        <v>0</v>
      </c>
      <c r="AA283">
        <v>0</v>
      </c>
      <c r="AB283" s="212">
        <v>0</v>
      </c>
      <c r="AC283">
        <v>0</v>
      </c>
      <c r="AD283" s="212">
        <v>0</v>
      </c>
      <c r="AE283" s="212">
        <v>0</v>
      </c>
      <c r="AF283" s="212">
        <v>0</v>
      </c>
      <c r="AG283" s="212">
        <v>0</v>
      </c>
      <c r="AH283">
        <v>0</v>
      </c>
      <c r="AI283">
        <v>0</v>
      </c>
      <c r="AJ283">
        <v>0</v>
      </c>
      <c r="AK283">
        <v>0</v>
      </c>
      <c r="AL283">
        <v>0</v>
      </c>
      <c r="AM283">
        <v>1.2527999999999999</v>
      </c>
      <c r="AN283">
        <v>0</v>
      </c>
      <c r="AO283">
        <v>14.964</v>
      </c>
      <c r="AP283">
        <v>0</v>
      </c>
      <c r="AQ283" s="212">
        <v>0.31319999999999998</v>
      </c>
      <c r="AR283">
        <v>0</v>
      </c>
      <c r="AS283">
        <v>3.48E-3</v>
      </c>
      <c r="AT283">
        <v>6.96E-3</v>
      </c>
      <c r="AU283">
        <v>0.17399999999999999</v>
      </c>
      <c r="AV283">
        <v>0.19488</v>
      </c>
      <c r="AW283" s="212">
        <v>3.48E-3</v>
      </c>
      <c r="AX283">
        <v>0.73080000000000001</v>
      </c>
      <c r="AY283">
        <v>0</v>
      </c>
      <c r="AZ283">
        <v>1.3919999999999999</v>
      </c>
      <c r="BA283">
        <v>2.0880000000000001</v>
      </c>
      <c r="BB283">
        <v>5.2200000000000003E-2</v>
      </c>
      <c r="BC283" s="212">
        <v>8.6999999999999994E-2</v>
      </c>
      <c r="BD283">
        <v>0.87</v>
      </c>
      <c r="BE283">
        <v>34.277999999999999</v>
      </c>
      <c r="BF283">
        <v>1.9139999999999999</v>
      </c>
      <c r="BG283">
        <v>0.52200000000000002</v>
      </c>
      <c r="BH283">
        <v>0</v>
      </c>
      <c r="BI283">
        <v>6.9599999999999995E-2</v>
      </c>
      <c r="BJ283" s="212">
        <v>1.7399999999999999E-2</v>
      </c>
      <c r="BK283">
        <v>4.1760000000000002</v>
      </c>
      <c r="BL283" s="209">
        <v>1.16149185918E-2</v>
      </c>
      <c r="BM283" s="227">
        <v>8.1223582799999996E-5</v>
      </c>
      <c r="BN283" s="209">
        <v>2.6990976570000001E-3</v>
      </c>
      <c r="BO283" s="209">
        <v>7.7331536879999998E-4</v>
      </c>
      <c r="BP283" s="209">
        <v>0</v>
      </c>
      <c r="BQ283" s="227">
        <v>8.178E-15</v>
      </c>
      <c r="BR283" s="227">
        <v>5.7492542339999996E-3</v>
      </c>
      <c r="BS283" s="209">
        <v>1.7173372656000001E-3</v>
      </c>
      <c r="BT283" s="227">
        <v>1.4047038287399999E-2</v>
      </c>
    </row>
    <row r="284" spans="1:72" x14ac:dyDescent="0.35">
      <c r="A284">
        <v>138</v>
      </c>
      <c r="B284" t="s">
        <v>266</v>
      </c>
      <c r="C284" t="s">
        <v>266</v>
      </c>
      <c r="D284" t="s">
        <v>268</v>
      </c>
      <c r="E284" t="s">
        <v>1338</v>
      </c>
      <c r="F284">
        <v>1.6775</v>
      </c>
      <c r="G284">
        <v>7.0179999999999998</v>
      </c>
      <c r="H284" s="212">
        <v>4.9500000000000004E-3</v>
      </c>
      <c r="I284">
        <v>0.12375</v>
      </c>
      <c r="J284">
        <v>0.21229999999999999</v>
      </c>
      <c r="K284">
        <v>0.14025000000000001</v>
      </c>
      <c r="L284">
        <v>1.7600000000000001E-2</v>
      </c>
      <c r="M284">
        <v>0</v>
      </c>
      <c r="N284">
        <v>5.1150000000000001E-2</v>
      </c>
      <c r="O284">
        <v>0</v>
      </c>
      <c r="P284">
        <v>0</v>
      </c>
      <c r="Q284">
        <v>0</v>
      </c>
      <c r="R284">
        <v>0</v>
      </c>
      <c r="S284">
        <v>0</v>
      </c>
      <c r="T284">
        <v>0</v>
      </c>
      <c r="U284" s="212">
        <v>2.2000000000000001E-3</v>
      </c>
      <c r="V284">
        <v>0</v>
      </c>
      <c r="W284">
        <v>0</v>
      </c>
      <c r="X284">
        <v>0</v>
      </c>
      <c r="Y284" s="212">
        <v>1.65E-3</v>
      </c>
      <c r="Z284">
        <v>5.5000000000000003E-4</v>
      </c>
      <c r="AA284">
        <v>0</v>
      </c>
      <c r="AB284">
        <v>5.5000000000000003E-4</v>
      </c>
      <c r="AC284">
        <v>0</v>
      </c>
      <c r="AD284">
        <v>5.5000000000000003E-4</v>
      </c>
      <c r="AE284" s="212">
        <v>2.2000000000000001E-3</v>
      </c>
      <c r="AF284" s="212">
        <v>2.2000000000000001E-3</v>
      </c>
      <c r="AG284">
        <v>0</v>
      </c>
      <c r="AH284">
        <v>0</v>
      </c>
      <c r="AI284">
        <v>0</v>
      </c>
      <c r="AJ284">
        <v>0</v>
      </c>
      <c r="AK284">
        <v>0</v>
      </c>
      <c r="AL284">
        <v>0</v>
      </c>
      <c r="AM284">
        <v>0</v>
      </c>
      <c r="AN284">
        <v>0</v>
      </c>
      <c r="AO284">
        <v>0</v>
      </c>
      <c r="AP284">
        <v>0</v>
      </c>
      <c r="AQ284">
        <v>5.5000000000000003E-4</v>
      </c>
      <c r="AR284">
        <v>1.0449999999999999E-2</v>
      </c>
      <c r="AS284" s="98">
        <v>0</v>
      </c>
      <c r="AT284">
        <v>4.4000000000000002E-4</v>
      </c>
      <c r="AU284">
        <v>0.24199999999999999</v>
      </c>
      <c r="AV284">
        <v>0.26290000000000002</v>
      </c>
      <c r="AW284">
        <v>0.14299999999999999</v>
      </c>
      <c r="AX284">
        <v>0</v>
      </c>
      <c r="AY284">
        <v>0</v>
      </c>
      <c r="AZ284">
        <v>0</v>
      </c>
      <c r="BA284">
        <v>1.87</v>
      </c>
      <c r="BB284">
        <v>2.035E-2</v>
      </c>
      <c r="BC284">
        <v>1.925E-2</v>
      </c>
      <c r="BD284">
        <v>0.77</v>
      </c>
      <c r="BE284">
        <v>19.25</v>
      </c>
      <c r="BF284">
        <v>2.2000000000000002</v>
      </c>
      <c r="BG284">
        <v>0.22</v>
      </c>
      <c r="BH284" s="98">
        <v>5.5000000000000003E-4</v>
      </c>
      <c r="BI284">
        <v>0</v>
      </c>
      <c r="BJ284" s="212">
        <v>1.65E-3</v>
      </c>
      <c r="BK284">
        <v>0</v>
      </c>
      <c r="BL284" s="209">
        <v>1.1224816845000001E-2</v>
      </c>
      <c r="BM284" s="227">
        <v>1.2892956565499999E-3</v>
      </c>
      <c r="BN284" s="209">
        <v>5.4246557530000003E-4</v>
      </c>
      <c r="BO284" s="227">
        <v>4.4136474800000002E-5</v>
      </c>
      <c r="BP284" s="227">
        <v>3.2182346569999999E-4</v>
      </c>
      <c r="BQ284" s="227">
        <v>1.3475000000000001E-14</v>
      </c>
      <c r="BR284" s="209">
        <v>3.8161771725000001E-4</v>
      </c>
      <c r="BS284" s="227">
        <v>2.8802491079999999E-4</v>
      </c>
      <c r="BT284" s="209">
        <v>1.39173991385E-2</v>
      </c>
    </row>
    <row r="285" spans="1:72" x14ac:dyDescent="0.35">
      <c r="A285">
        <v>138</v>
      </c>
      <c r="B285" t="s">
        <v>266</v>
      </c>
      <c r="C285" t="s">
        <v>266</v>
      </c>
      <c r="D285" t="s">
        <v>268</v>
      </c>
      <c r="E285" t="s">
        <v>1339</v>
      </c>
      <c r="F285">
        <v>1.6775</v>
      </c>
      <c r="G285">
        <v>7.0179999999999998</v>
      </c>
      <c r="H285">
        <v>4.9500000000000004E-3</v>
      </c>
      <c r="I285">
        <v>0.12375</v>
      </c>
      <c r="J285">
        <v>0.21229999999999999</v>
      </c>
      <c r="K285">
        <v>0.14025000000000001</v>
      </c>
      <c r="L285">
        <v>1.7600000000000001E-2</v>
      </c>
      <c r="M285">
        <v>0</v>
      </c>
      <c r="N285">
        <v>5.1150000000000001E-2</v>
      </c>
      <c r="O285">
        <v>0</v>
      </c>
      <c r="P285">
        <v>0</v>
      </c>
      <c r="Q285">
        <v>0</v>
      </c>
      <c r="R285">
        <v>0</v>
      </c>
      <c r="S285">
        <v>0</v>
      </c>
      <c r="T285">
        <v>0</v>
      </c>
      <c r="U285" s="98">
        <v>2.2000000000000001E-3</v>
      </c>
      <c r="V285">
        <v>0</v>
      </c>
      <c r="W285">
        <v>0</v>
      </c>
      <c r="X285">
        <v>0</v>
      </c>
      <c r="Y285">
        <v>1.65E-3</v>
      </c>
      <c r="Z285">
        <v>5.5000000000000003E-4</v>
      </c>
      <c r="AA285">
        <v>0</v>
      </c>
      <c r="AB285">
        <v>5.5000000000000003E-4</v>
      </c>
      <c r="AC285">
        <v>0</v>
      </c>
      <c r="AD285">
        <v>5.5000000000000003E-4</v>
      </c>
      <c r="AE285" s="98">
        <v>2.2000000000000001E-3</v>
      </c>
      <c r="AF285" s="98">
        <v>2.2000000000000001E-3</v>
      </c>
      <c r="AG285">
        <v>0</v>
      </c>
      <c r="AH285">
        <v>0</v>
      </c>
      <c r="AI285">
        <v>0</v>
      </c>
      <c r="AJ285">
        <v>0</v>
      </c>
      <c r="AK285">
        <v>0</v>
      </c>
      <c r="AL285">
        <v>0</v>
      </c>
      <c r="AM285">
        <v>0</v>
      </c>
      <c r="AN285">
        <v>0</v>
      </c>
      <c r="AO285">
        <v>0</v>
      </c>
      <c r="AP285">
        <v>0</v>
      </c>
      <c r="AQ285">
        <v>5.5000000000000003E-4</v>
      </c>
      <c r="AR285">
        <v>1.0449999999999999E-2</v>
      </c>
      <c r="AS285" s="98">
        <v>0</v>
      </c>
      <c r="AT285">
        <v>4.4000000000000002E-4</v>
      </c>
      <c r="AU285">
        <v>0.24199999999999999</v>
      </c>
      <c r="AV285">
        <v>0.26290000000000002</v>
      </c>
      <c r="AW285">
        <v>0.14299999999999999</v>
      </c>
      <c r="AX285">
        <v>0</v>
      </c>
      <c r="AY285">
        <v>0</v>
      </c>
      <c r="AZ285">
        <v>0</v>
      </c>
      <c r="BA285">
        <v>1.87</v>
      </c>
      <c r="BB285">
        <v>2.035E-2</v>
      </c>
      <c r="BC285">
        <v>1.925E-2</v>
      </c>
      <c r="BD285">
        <v>0.77</v>
      </c>
      <c r="BE285">
        <v>19.25</v>
      </c>
      <c r="BF285">
        <v>2.2000000000000002</v>
      </c>
      <c r="BG285">
        <v>0.22</v>
      </c>
      <c r="BH285" s="98">
        <v>5.5000000000000003E-4</v>
      </c>
      <c r="BI285">
        <v>0</v>
      </c>
      <c r="BJ285">
        <v>1.65E-3</v>
      </c>
      <c r="BK285">
        <v>0</v>
      </c>
      <c r="BL285" s="209">
        <v>1.1224816845000001E-2</v>
      </c>
      <c r="BM285" s="227">
        <v>1.2892956565499999E-3</v>
      </c>
      <c r="BN285" s="209">
        <v>5.4246557530000003E-4</v>
      </c>
      <c r="BO285" s="227">
        <v>4.4136474800000002E-5</v>
      </c>
      <c r="BP285" s="227">
        <v>3.2182346569999999E-4</v>
      </c>
      <c r="BQ285" s="227">
        <v>1.3475000000000001E-14</v>
      </c>
      <c r="BR285" s="227">
        <v>3.8161771725000001E-4</v>
      </c>
      <c r="BS285" s="227">
        <v>2.8802491079999999E-4</v>
      </c>
      <c r="BT285" s="209">
        <v>1.39173991385E-2</v>
      </c>
    </row>
    <row r="286" spans="1:72" x14ac:dyDescent="0.35">
      <c r="A286">
        <v>138</v>
      </c>
      <c r="B286" t="s">
        <v>266</v>
      </c>
      <c r="C286" t="s">
        <v>266</v>
      </c>
      <c r="D286" t="s">
        <v>268</v>
      </c>
      <c r="E286" t="s">
        <v>1340</v>
      </c>
      <c r="F286">
        <v>1.6775</v>
      </c>
      <c r="G286">
        <v>7.0179999999999998</v>
      </c>
      <c r="H286">
        <v>4.9500000000000004E-3</v>
      </c>
      <c r="I286">
        <v>0.12375</v>
      </c>
      <c r="J286">
        <v>0.21229999999999999</v>
      </c>
      <c r="K286">
        <v>0.14025000000000001</v>
      </c>
      <c r="L286">
        <v>1.7600000000000001E-2</v>
      </c>
      <c r="M286">
        <v>0</v>
      </c>
      <c r="N286">
        <v>5.1150000000000001E-2</v>
      </c>
      <c r="O286">
        <v>0</v>
      </c>
      <c r="P286">
        <v>0</v>
      </c>
      <c r="Q286">
        <v>0</v>
      </c>
      <c r="R286">
        <v>0</v>
      </c>
      <c r="S286">
        <v>0</v>
      </c>
      <c r="T286">
        <v>0</v>
      </c>
      <c r="U286">
        <v>2.2000000000000001E-3</v>
      </c>
      <c r="V286">
        <v>0</v>
      </c>
      <c r="W286">
        <v>0</v>
      </c>
      <c r="X286" s="98">
        <v>0</v>
      </c>
      <c r="Y286">
        <v>1.65E-3</v>
      </c>
      <c r="Z286" s="98">
        <v>5.5000000000000003E-4</v>
      </c>
      <c r="AA286">
        <v>0</v>
      </c>
      <c r="AB286">
        <v>5.5000000000000003E-4</v>
      </c>
      <c r="AC286">
        <v>0</v>
      </c>
      <c r="AD286" s="98">
        <v>5.5000000000000003E-4</v>
      </c>
      <c r="AE286">
        <v>2.2000000000000001E-3</v>
      </c>
      <c r="AF286" s="98">
        <v>2.2000000000000001E-3</v>
      </c>
      <c r="AG286" s="98">
        <v>0</v>
      </c>
      <c r="AH286" s="98">
        <v>0</v>
      </c>
      <c r="AI286">
        <v>0</v>
      </c>
      <c r="AJ286" s="98">
        <v>0</v>
      </c>
      <c r="AK286">
        <v>0</v>
      </c>
      <c r="AL286">
        <v>0</v>
      </c>
      <c r="AM286">
        <v>0</v>
      </c>
      <c r="AN286">
        <v>0</v>
      </c>
      <c r="AO286">
        <v>0</v>
      </c>
      <c r="AP286">
        <v>0</v>
      </c>
      <c r="AQ286">
        <v>5.5000000000000003E-4</v>
      </c>
      <c r="AR286" s="98">
        <v>1.0449999999999999E-2</v>
      </c>
      <c r="AS286">
        <v>0</v>
      </c>
      <c r="AT286" s="98">
        <v>4.4000000000000002E-4</v>
      </c>
      <c r="AU286">
        <v>0.24199999999999999</v>
      </c>
      <c r="AV286">
        <v>0.26290000000000002</v>
      </c>
      <c r="AW286">
        <v>0.14299999999999999</v>
      </c>
      <c r="AX286">
        <v>0</v>
      </c>
      <c r="AY286">
        <v>0</v>
      </c>
      <c r="AZ286">
        <v>0</v>
      </c>
      <c r="BA286">
        <v>1.87</v>
      </c>
      <c r="BB286">
        <v>2.035E-2</v>
      </c>
      <c r="BC286" s="98">
        <v>1.925E-2</v>
      </c>
      <c r="BD286">
        <v>0.77</v>
      </c>
      <c r="BE286">
        <v>19.25</v>
      </c>
      <c r="BF286">
        <v>2.2000000000000002</v>
      </c>
      <c r="BG286">
        <v>0.22</v>
      </c>
      <c r="BH286" s="98">
        <v>5.5000000000000003E-4</v>
      </c>
      <c r="BI286">
        <v>0</v>
      </c>
      <c r="BJ286" s="98">
        <v>1.65E-3</v>
      </c>
      <c r="BK286">
        <v>0</v>
      </c>
      <c r="BL286" s="209">
        <v>1.1224816845000001E-2</v>
      </c>
      <c r="BM286" s="227">
        <v>1.2892956565499999E-3</v>
      </c>
      <c r="BN286" s="209">
        <v>5.4246557530000003E-4</v>
      </c>
      <c r="BO286" s="227">
        <v>4.4136474800000002E-5</v>
      </c>
      <c r="BP286" s="209">
        <v>3.2182346569999999E-4</v>
      </c>
      <c r="BQ286" s="227">
        <v>1.3475000000000001E-14</v>
      </c>
      <c r="BR286" s="227">
        <v>3.8161771725000001E-4</v>
      </c>
      <c r="BS286" s="227">
        <v>2.8802491079999999E-4</v>
      </c>
      <c r="BT286" s="227">
        <v>1.39173991385E-2</v>
      </c>
    </row>
    <row r="287" spans="1:72" x14ac:dyDescent="0.35">
      <c r="A287">
        <v>9</v>
      </c>
      <c r="B287" t="s">
        <v>386</v>
      </c>
      <c r="C287" t="s">
        <v>386</v>
      </c>
      <c r="D287" t="s">
        <v>430</v>
      </c>
      <c r="E287" t="s">
        <v>1341</v>
      </c>
      <c r="F287">
        <v>1.73</v>
      </c>
      <c r="G287">
        <v>7.24</v>
      </c>
      <c r="H287" s="212">
        <v>1.0999999999999999E-2</v>
      </c>
      <c r="I287">
        <v>4.3499999999999997E-2</v>
      </c>
      <c r="J287">
        <v>0.34200000000000003</v>
      </c>
      <c r="K287">
        <v>3.5499999999999997E-2</v>
      </c>
      <c r="L287">
        <v>6.3500000000000001E-2</v>
      </c>
      <c r="M287">
        <v>0</v>
      </c>
      <c r="N287">
        <v>4.4999999999999997E-3</v>
      </c>
      <c r="O287">
        <v>7.4999999999999997E-3</v>
      </c>
      <c r="P287">
        <v>1.5E-3</v>
      </c>
      <c r="Q287">
        <v>6.0000000000000001E-3</v>
      </c>
      <c r="R287">
        <v>0</v>
      </c>
      <c r="S287">
        <v>0</v>
      </c>
      <c r="T287">
        <v>0.185</v>
      </c>
      <c r="U287">
        <v>2E-3</v>
      </c>
      <c r="V287">
        <v>0</v>
      </c>
      <c r="W287">
        <v>0</v>
      </c>
      <c r="X287">
        <v>0</v>
      </c>
      <c r="Y287">
        <v>1.5E-3</v>
      </c>
      <c r="Z287">
        <v>0</v>
      </c>
      <c r="AA287" s="217">
        <v>0</v>
      </c>
      <c r="AB287">
        <v>1.5E-3</v>
      </c>
      <c r="AC287">
        <v>0</v>
      </c>
      <c r="AD287">
        <v>1E-3</v>
      </c>
      <c r="AE287">
        <v>4.4999999999999997E-3</v>
      </c>
      <c r="AF287">
        <v>4.4999999999999997E-3</v>
      </c>
      <c r="AG287" s="98">
        <v>5.0000000000000001E-4</v>
      </c>
      <c r="AH287">
        <v>0</v>
      </c>
      <c r="AI287">
        <v>0</v>
      </c>
      <c r="AJ287">
        <v>0</v>
      </c>
      <c r="AK287">
        <v>0</v>
      </c>
      <c r="AL287">
        <v>0</v>
      </c>
      <c r="AM287">
        <v>2.5000000000000001E-3</v>
      </c>
      <c r="AN287">
        <v>0</v>
      </c>
      <c r="AO287">
        <v>2.5000000000000001E-2</v>
      </c>
      <c r="AP287">
        <v>0</v>
      </c>
      <c r="AQ287">
        <v>2.5000000000000001E-3</v>
      </c>
      <c r="AR287">
        <v>0</v>
      </c>
      <c r="AS287" s="212">
        <v>1.1000000000000001E-3</v>
      </c>
      <c r="AT287" s="98">
        <v>2.9999999999999997E-4</v>
      </c>
      <c r="AU287">
        <v>8.3999999999999995E-3</v>
      </c>
      <c r="AV287">
        <v>1.575E-2</v>
      </c>
      <c r="AW287" s="98">
        <v>8.0000000000000004E-4</v>
      </c>
      <c r="AX287">
        <v>0.14749999999999999</v>
      </c>
      <c r="AY287">
        <v>0</v>
      </c>
      <c r="AZ287">
        <v>7.0000000000000001E-3</v>
      </c>
      <c r="BA287">
        <v>0.875</v>
      </c>
      <c r="BB287">
        <v>6.4999999999999997E-3</v>
      </c>
      <c r="BC287">
        <v>8.5000000000000006E-3</v>
      </c>
      <c r="BD287">
        <v>0.125</v>
      </c>
      <c r="BE287">
        <v>1.23</v>
      </c>
      <c r="BF287">
        <v>0.24</v>
      </c>
      <c r="BG287">
        <v>5.0000000000000001E-3</v>
      </c>
      <c r="BH287">
        <v>0</v>
      </c>
      <c r="BI287">
        <v>3.7999999999999999E-2</v>
      </c>
      <c r="BJ287" s="212">
        <v>6.4999999999999997E-3</v>
      </c>
      <c r="BK287">
        <v>0</v>
      </c>
      <c r="BL287" s="209">
        <v>5.4706707818999998E-4</v>
      </c>
      <c r="BM287" s="227">
        <v>1.0594362313999999E-4</v>
      </c>
      <c r="BN287" s="227">
        <v>7.9711921859999994E-5</v>
      </c>
      <c r="BO287" s="227">
        <v>2.9883398499999998E-5</v>
      </c>
      <c r="BP287" s="227">
        <v>7.9847957500000006E-5</v>
      </c>
      <c r="BQ287" s="227">
        <v>1.6576900000000001E-16</v>
      </c>
      <c r="BR287" s="227">
        <v>6.3613660299999996E-5</v>
      </c>
      <c r="BS287" s="227">
        <v>2.2231604500000001E-5</v>
      </c>
      <c r="BT287" s="227">
        <v>2.1225090725399999E-3</v>
      </c>
    </row>
    <row r="288" spans="1:72" x14ac:dyDescent="0.35">
      <c r="A288">
        <v>45</v>
      </c>
      <c r="B288" t="s">
        <v>513</v>
      </c>
      <c r="C288" t="s">
        <v>513</v>
      </c>
      <c r="D288" t="s">
        <v>114</v>
      </c>
      <c r="E288" t="s">
        <v>1339</v>
      </c>
      <c r="F288">
        <v>10.425000000000001</v>
      </c>
      <c r="G288">
        <v>43.368000000000002</v>
      </c>
      <c r="H288">
        <v>4.1700000000000001E-2</v>
      </c>
      <c r="I288">
        <v>0.1668</v>
      </c>
      <c r="J288">
        <v>2.1684000000000001</v>
      </c>
      <c r="K288">
        <v>0.25019999999999998</v>
      </c>
      <c r="L288">
        <v>18.139500000000002</v>
      </c>
      <c r="M288">
        <v>0</v>
      </c>
      <c r="N288">
        <v>8.3400000000000002E-2</v>
      </c>
      <c r="O288">
        <v>1.7097</v>
      </c>
      <c r="P288">
        <v>0.87570000000000003</v>
      </c>
      <c r="Q288">
        <v>0.83399999999999996</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0.95909999999999995</v>
      </c>
      <c r="AN288">
        <v>0</v>
      </c>
      <c r="AO288">
        <v>1.2509999999999999</v>
      </c>
      <c r="AP288">
        <v>0</v>
      </c>
      <c r="AQ288">
        <v>8.3400000000000002E-2</v>
      </c>
      <c r="AR288">
        <v>0</v>
      </c>
      <c r="AS288">
        <v>4.5870000000000001E-2</v>
      </c>
      <c r="AT288">
        <v>6.2550000000000001E-3</v>
      </c>
      <c r="AU288">
        <v>0.10425</v>
      </c>
      <c r="AV288">
        <v>0.12509999999999999</v>
      </c>
      <c r="AW288">
        <v>1.0425E-2</v>
      </c>
      <c r="AX288">
        <v>6.8804999999999996</v>
      </c>
      <c r="AY288">
        <v>0</v>
      </c>
      <c r="AZ288">
        <v>10.842000000000001</v>
      </c>
      <c r="BA288">
        <v>3.3359999999999999</v>
      </c>
      <c r="BB288">
        <v>0.20849999999999999</v>
      </c>
      <c r="BC288">
        <v>2.085E-2</v>
      </c>
      <c r="BD288">
        <v>5.0039999999999996</v>
      </c>
      <c r="BE288">
        <v>25.437000000000001</v>
      </c>
      <c r="BF288">
        <v>1.6679999999999999</v>
      </c>
      <c r="BG288">
        <v>0.20849999999999999</v>
      </c>
      <c r="BH288">
        <v>0</v>
      </c>
      <c r="BI288">
        <v>0</v>
      </c>
      <c r="BJ288">
        <v>0</v>
      </c>
      <c r="BK288">
        <v>6.0465</v>
      </c>
      <c r="BL288" s="209">
        <v>1.743670544295E-2</v>
      </c>
      <c r="BM288" s="227">
        <v>2.1794029411499999E-3</v>
      </c>
      <c r="BN288" s="209">
        <v>2.5495677946499999E-3</v>
      </c>
      <c r="BO288" s="227">
        <v>9.2664514019999997E-4</v>
      </c>
      <c r="BP288" s="227">
        <v>0</v>
      </c>
      <c r="BQ288" s="227">
        <v>8.3400000000000006E-15</v>
      </c>
      <c r="BR288" s="227">
        <v>7.6876733057999998E-3</v>
      </c>
      <c r="BS288" s="227">
        <v>2.0578437924E-3</v>
      </c>
      <c r="BT288" s="209">
        <v>1.324973166645E-2</v>
      </c>
    </row>
    <row r="289" spans="1:72" x14ac:dyDescent="0.35">
      <c r="A289">
        <v>16</v>
      </c>
      <c r="B289" t="s">
        <v>71</v>
      </c>
      <c r="C289" t="s">
        <v>71</v>
      </c>
      <c r="D289" t="s">
        <v>76</v>
      </c>
      <c r="E289" t="s">
        <v>1339</v>
      </c>
      <c r="F289">
        <v>13.32</v>
      </c>
      <c r="G289">
        <v>54.02</v>
      </c>
      <c r="H289">
        <v>7.3999999999999996E-2</v>
      </c>
      <c r="I289">
        <v>0.59199999999999997</v>
      </c>
      <c r="J289">
        <v>1.9239999999999999</v>
      </c>
      <c r="K289">
        <v>0.96199999999999997</v>
      </c>
      <c r="L289">
        <v>70.078000000000003</v>
      </c>
      <c r="M289">
        <v>0</v>
      </c>
      <c r="N289">
        <v>0.37</v>
      </c>
      <c r="O289">
        <v>2.0720000000000001</v>
      </c>
      <c r="P289">
        <v>2.0720000000000001</v>
      </c>
      <c r="Q289">
        <v>0</v>
      </c>
      <c r="R289">
        <v>0</v>
      </c>
      <c r="S289">
        <v>0</v>
      </c>
      <c r="T289">
        <v>0</v>
      </c>
      <c r="U289">
        <v>0</v>
      </c>
      <c r="V289">
        <v>0</v>
      </c>
      <c r="W289">
        <v>0</v>
      </c>
      <c r="X289">
        <v>0</v>
      </c>
      <c r="Y289">
        <v>0</v>
      </c>
      <c r="Z289">
        <v>0</v>
      </c>
      <c r="AA289">
        <v>0</v>
      </c>
      <c r="AB289">
        <v>0</v>
      </c>
      <c r="AC289">
        <v>0</v>
      </c>
      <c r="AD289">
        <v>0</v>
      </c>
      <c r="AE289">
        <v>7.3999999999999996E-2</v>
      </c>
      <c r="AF289">
        <v>7.3999999999999996E-2</v>
      </c>
      <c r="AG289">
        <v>0</v>
      </c>
      <c r="AH289">
        <v>0</v>
      </c>
      <c r="AI289">
        <v>0</v>
      </c>
      <c r="AJ289">
        <v>0</v>
      </c>
      <c r="AK289">
        <v>0</v>
      </c>
      <c r="AL289">
        <v>0</v>
      </c>
      <c r="AM289">
        <v>31.968</v>
      </c>
      <c r="AN289">
        <v>0</v>
      </c>
      <c r="AO289">
        <v>383.32</v>
      </c>
      <c r="AP289">
        <v>0</v>
      </c>
      <c r="AQ289">
        <v>0.51800000000000002</v>
      </c>
      <c r="AR289">
        <v>2.516</v>
      </c>
      <c r="AS289">
        <v>2.2200000000000001E-2</v>
      </c>
      <c r="AT289">
        <v>0</v>
      </c>
      <c r="AU289">
        <v>0.42920000000000003</v>
      </c>
      <c r="AV289">
        <v>0.51800000000000002</v>
      </c>
      <c r="AW289">
        <v>7.3999999999999996E-2</v>
      </c>
      <c r="AX289">
        <v>12.284000000000001</v>
      </c>
      <c r="AY289">
        <v>0</v>
      </c>
      <c r="AZ289">
        <v>10.952</v>
      </c>
      <c r="BA289">
        <v>16.28</v>
      </c>
      <c r="BB289">
        <v>1.48</v>
      </c>
      <c r="BC289">
        <v>0.14799999999999999</v>
      </c>
      <c r="BD289">
        <v>8.8800000000000008</v>
      </c>
      <c r="BE289">
        <v>177.6</v>
      </c>
      <c r="BF289">
        <v>6.66</v>
      </c>
      <c r="BG289">
        <v>1.48</v>
      </c>
      <c r="BH289">
        <v>0</v>
      </c>
      <c r="BI289">
        <v>0</v>
      </c>
      <c r="BJ289">
        <v>7.3999999999999996E-2</v>
      </c>
      <c r="BK289">
        <v>0</v>
      </c>
      <c r="BL289" s="209">
        <v>8.9375158413999997E-2</v>
      </c>
      <c r="BM289" s="227">
        <v>1.889623818E-3</v>
      </c>
      <c r="BN289" s="209">
        <v>5.0140051758000001E-2</v>
      </c>
      <c r="BO289" s="209">
        <v>3.2888124880000001E-3</v>
      </c>
      <c r="BP289" s="209">
        <v>0</v>
      </c>
      <c r="BQ289" s="227">
        <v>6.7340000000000002E-15</v>
      </c>
      <c r="BR289" s="209">
        <v>2.3224804910000001E-2</v>
      </c>
      <c r="BS289" s="209">
        <v>7.3036182560000003E-3</v>
      </c>
      <c r="BT289" s="227">
        <v>1.2851331952E-2</v>
      </c>
    </row>
    <row r="290" spans="1:72" x14ac:dyDescent="0.35">
      <c r="A290">
        <v>48</v>
      </c>
      <c r="B290" t="s">
        <v>513</v>
      </c>
      <c r="C290" t="s">
        <v>513</v>
      </c>
      <c r="D290" t="s">
        <v>570</v>
      </c>
      <c r="E290" t="s">
        <v>1339</v>
      </c>
      <c r="F290">
        <v>9.0719999999999992</v>
      </c>
      <c r="G290">
        <v>37.968000000000004</v>
      </c>
      <c r="H290">
        <v>3.3599999999999998E-2</v>
      </c>
      <c r="I290">
        <v>0.13439999999999999</v>
      </c>
      <c r="J290">
        <v>1.9152</v>
      </c>
      <c r="K290">
        <v>0.252</v>
      </c>
      <c r="L290">
        <v>14.414400000000001</v>
      </c>
      <c r="M290">
        <v>0</v>
      </c>
      <c r="N290">
        <v>6.7199999999999996E-2</v>
      </c>
      <c r="O290">
        <v>1.6128</v>
      </c>
      <c r="P290">
        <v>0.58799999999999997</v>
      </c>
      <c r="Q290">
        <v>1.0247999999999999</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1.4783999999999999</v>
      </c>
      <c r="AN290">
        <v>0</v>
      </c>
      <c r="AO290">
        <v>11.256</v>
      </c>
      <c r="AP290">
        <v>0</v>
      </c>
      <c r="AQ290">
        <v>3.3599999999999998E-2</v>
      </c>
      <c r="AR290">
        <v>0</v>
      </c>
      <c r="AS290">
        <v>2.8559999999999999E-2</v>
      </c>
      <c r="AT290">
        <v>5.0400000000000002E-3</v>
      </c>
      <c r="AU290">
        <v>6.7199999999999996E-2</v>
      </c>
      <c r="AV290">
        <v>8.4000000000000005E-2</v>
      </c>
      <c r="AW290">
        <v>1.008E-2</v>
      </c>
      <c r="AX290">
        <v>3.1920000000000002</v>
      </c>
      <c r="AY290">
        <v>0</v>
      </c>
      <c r="AZ290">
        <v>7.056</v>
      </c>
      <c r="BA290">
        <v>2.52</v>
      </c>
      <c r="BB290">
        <v>0.16800000000000001</v>
      </c>
      <c r="BC290" s="98">
        <v>1.6799999999999999E-2</v>
      </c>
      <c r="BD290">
        <v>4.2</v>
      </c>
      <c r="BE290">
        <v>21.504000000000001</v>
      </c>
      <c r="BF290">
        <v>1.512</v>
      </c>
      <c r="BG290">
        <v>0.16800000000000001</v>
      </c>
      <c r="BH290">
        <v>0</v>
      </c>
      <c r="BI290">
        <v>0</v>
      </c>
      <c r="BJ290">
        <v>0</v>
      </c>
      <c r="BK290">
        <v>4.2</v>
      </c>
      <c r="BL290" s="209">
        <v>1.5162670404E-2</v>
      </c>
      <c r="BM290" s="227">
        <v>1.7512009200000001E-3</v>
      </c>
      <c r="BN290" s="209">
        <v>3.8465230272000002E-3</v>
      </c>
      <c r="BO290" s="227">
        <v>7.4664932160000005E-4</v>
      </c>
      <c r="BP290" s="227">
        <v>0</v>
      </c>
      <c r="BQ290" s="227">
        <v>7.1400000000000001E-15</v>
      </c>
      <c r="BR290" s="227">
        <v>5.6336742167999998E-3</v>
      </c>
      <c r="BS290" s="227">
        <v>1.6581187391999999E-3</v>
      </c>
      <c r="BT290" s="227">
        <v>1.28135758968E-2</v>
      </c>
    </row>
    <row r="291" spans="1:72" x14ac:dyDescent="0.35">
      <c r="A291">
        <v>17</v>
      </c>
      <c r="B291" t="s">
        <v>71</v>
      </c>
      <c r="C291" t="s">
        <v>71</v>
      </c>
      <c r="D291" t="s">
        <v>78</v>
      </c>
      <c r="E291" t="s">
        <v>1339</v>
      </c>
      <c r="F291">
        <v>15.054</v>
      </c>
      <c r="G291">
        <v>62.917999999999999</v>
      </c>
      <c r="H291">
        <v>3.8600000000000002E-2</v>
      </c>
      <c r="I291">
        <v>0.4632</v>
      </c>
      <c r="J291">
        <v>2.8178000000000001</v>
      </c>
      <c r="K291">
        <v>0.73340000000000005</v>
      </c>
      <c r="L291">
        <v>34.392600000000002</v>
      </c>
      <c r="M291">
        <v>0</v>
      </c>
      <c r="N291">
        <v>0.193</v>
      </c>
      <c r="O291">
        <v>1.7370000000000001</v>
      </c>
      <c r="P291">
        <v>1.1579999999999999</v>
      </c>
      <c r="Q291">
        <v>0.57899999999999996</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7.7200000000000005E-2</v>
      </c>
      <c r="AN291">
        <v>0</v>
      </c>
      <c r="AO291">
        <v>0.77200000000000002</v>
      </c>
      <c r="AP291">
        <v>0</v>
      </c>
      <c r="AQ291">
        <v>0</v>
      </c>
      <c r="AR291">
        <v>0.193</v>
      </c>
      <c r="AS291">
        <v>1.5440000000000001E-2</v>
      </c>
      <c r="AT291">
        <v>0</v>
      </c>
      <c r="AU291">
        <v>5.4039999999999998E-2</v>
      </c>
      <c r="AV291">
        <v>0.1158</v>
      </c>
      <c r="AW291">
        <v>6.1760000000000002E-2</v>
      </c>
      <c r="AX291">
        <v>7.8743999999999996</v>
      </c>
      <c r="AY291">
        <v>0</v>
      </c>
      <c r="AZ291">
        <v>3.0108000000000001</v>
      </c>
      <c r="BA291">
        <v>12.738</v>
      </c>
      <c r="BB291">
        <v>0.77200000000000002</v>
      </c>
      <c r="BC291">
        <v>7.7200000000000005E-2</v>
      </c>
      <c r="BD291">
        <v>11.965999999999999</v>
      </c>
      <c r="BE291">
        <v>73.34</v>
      </c>
      <c r="BF291">
        <v>4.2460000000000004</v>
      </c>
      <c r="BG291">
        <v>1.1579999999999999</v>
      </c>
      <c r="BH291">
        <v>0</v>
      </c>
      <c r="BI291">
        <v>0</v>
      </c>
      <c r="BJ291">
        <v>3.8600000000000002E-2</v>
      </c>
      <c r="BK291">
        <v>2.3159999999999998</v>
      </c>
      <c r="BL291" s="209">
        <v>1.3598014046689999E-2</v>
      </c>
      <c r="BM291" s="227">
        <v>1.0419326486800001E-3</v>
      </c>
      <c r="BN291" s="209">
        <v>1.59890326391E-3</v>
      </c>
      <c r="BO291" s="209">
        <v>1.7155157032000001E-3</v>
      </c>
      <c r="BP291" s="227">
        <v>0</v>
      </c>
      <c r="BQ291" s="227">
        <v>1.2826394E-15</v>
      </c>
      <c r="BR291" s="209">
        <v>3.7711601738600001E-3</v>
      </c>
      <c r="BS291" s="227">
        <v>3.8097251983999999E-3</v>
      </c>
      <c r="BT291" s="209">
        <v>1.275657753152E-2</v>
      </c>
    </row>
    <row r="292" spans="1:72" x14ac:dyDescent="0.35">
      <c r="A292">
        <v>74</v>
      </c>
      <c r="B292" t="s">
        <v>610</v>
      </c>
      <c r="C292" t="s">
        <v>610</v>
      </c>
      <c r="D292" t="s">
        <v>149</v>
      </c>
      <c r="E292" t="s">
        <v>1339</v>
      </c>
      <c r="F292">
        <v>3.2850000000000001</v>
      </c>
      <c r="G292">
        <v>13.743</v>
      </c>
      <c r="H292">
        <v>7.1999999999999998E-3</v>
      </c>
      <c r="I292">
        <v>0.32579999999999998</v>
      </c>
      <c r="J292">
        <v>0.46800000000000003</v>
      </c>
      <c r="K292">
        <v>0</v>
      </c>
      <c r="L292">
        <v>2.8799999999999999E-2</v>
      </c>
      <c r="M292">
        <v>0</v>
      </c>
      <c r="N292">
        <v>7.1099999999999997E-2</v>
      </c>
      <c r="O292">
        <v>0.45900000000000002</v>
      </c>
      <c r="P292">
        <v>0</v>
      </c>
      <c r="Q292">
        <v>0.45900000000000002</v>
      </c>
      <c r="R292">
        <v>0</v>
      </c>
      <c r="S292">
        <v>0</v>
      </c>
      <c r="T292">
        <v>0</v>
      </c>
      <c r="U292" s="212">
        <v>4.4999999999999997E-3</v>
      </c>
      <c r="V292" s="98">
        <v>8.9999999999999998E-4</v>
      </c>
      <c r="W292">
        <v>0</v>
      </c>
      <c r="X292" s="98">
        <v>8.9999999999999998E-4</v>
      </c>
      <c r="Y292" s="212">
        <v>1.8E-3</v>
      </c>
      <c r="Z292" s="98">
        <v>8.9999999999999998E-4</v>
      </c>
      <c r="AA292">
        <v>0</v>
      </c>
      <c r="AB292">
        <v>1.8E-3</v>
      </c>
      <c r="AC292">
        <v>0</v>
      </c>
      <c r="AD292">
        <v>1.8E-3</v>
      </c>
      <c r="AE292" s="212">
        <v>0</v>
      </c>
      <c r="AF292" s="212">
        <v>0</v>
      </c>
      <c r="AG292" s="212">
        <v>0</v>
      </c>
      <c r="AH292">
        <v>0</v>
      </c>
      <c r="AI292">
        <v>0</v>
      </c>
      <c r="AJ292">
        <v>0</v>
      </c>
      <c r="AK292">
        <v>0</v>
      </c>
      <c r="AL292">
        <v>0.18</v>
      </c>
      <c r="AM292">
        <v>6.0299999999999999E-2</v>
      </c>
      <c r="AN292">
        <v>5.3999999999999999E-2</v>
      </c>
      <c r="AO292">
        <v>8.9999999999999993E-3</v>
      </c>
      <c r="AP292">
        <v>0</v>
      </c>
      <c r="AQ292">
        <v>0</v>
      </c>
      <c r="AR292">
        <v>0</v>
      </c>
      <c r="AS292" s="212">
        <v>3.7799999999999999E-3</v>
      </c>
      <c r="AT292">
        <v>1.3950000000000001E-2</v>
      </c>
      <c r="AU292">
        <v>8.5500000000000003E-3</v>
      </c>
      <c r="AV292">
        <v>8.4510000000000002E-2</v>
      </c>
      <c r="AW292" s="212">
        <v>3.2399999999999998E-3</v>
      </c>
      <c r="AX292">
        <v>0.45</v>
      </c>
      <c r="AY292">
        <v>4.2299999999999997E-2</v>
      </c>
      <c r="AZ292">
        <v>0</v>
      </c>
      <c r="BA292">
        <v>8.7119999999999997</v>
      </c>
      <c r="BB292">
        <v>1.35</v>
      </c>
      <c r="BC292">
        <v>2.7000000000000001E-3</v>
      </c>
      <c r="BD292">
        <v>11.313000000000001</v>
      </c>
      <c r="BE292">
        <v>16.146000000000001</v>
      </c>
      <c r="BF292">
        <v>0.99</v>
      </c>
      <c r="BG292">
        <v>4.8150000000000004</v>
      </c>
      <c r="BH292">
        <v>1.17E-2</v>
      </c>
      <c r="BI292">
        <v>0.09</v>
      </c>
      <c r="BJ292">
        <v>3.6900000000000002E-2</v>
      </c>
      <c r="BK292">
        <v>0</v>
      </c>
      <c r="BL292" s="209">
        <v>6.8559590093400001E-3</v>
      </c>
      <c r="BM292" s="227">
        <v>3.8216302749E-4</v>
      </c>
      <c r="BN292" s="209">
        <v>1.37177428428E-3</v>
      </c>
      <c r="BO292" s="227">
        <v>2.0446175762999999E-4</v>
      </c>
      <c r="BP292" s="227">
        <v>2.8001438999999999E-5</v>
      </c>
      <c r="BQ292" s="227">
        <v>9.2700000000000007E-16</v>
      </c>
      <c r="BR292" s="227">
        <v>2.3764667310000001E-5</v>
      </c>
      <c r="BS292" s="227">
        <v>8.01146259E-5</v>
      </c>
      <c r="BT292" s="209">
        <v>1.269318007557E-2</v>
      </c>
    </row>
    <row r="293" spans="1:72" x14ac:dyDescent="0.35">
      <c r="A293">
        <v>73</v>
      </c>
      <c r="B293" t="s">
        <v>610</v>
      </c>
      <c r="C293" t="s">
        <v>610</v>
      </c>
      <c r="D293" t="s">
        <v>148</v>
      </c>
      <c r="E293" t="s">
        <v>1338</v>
      </c>
      <c r="F293">
        <v>3.2850000000000001</v>
      </c>
      <c r="G293">
        <v>13.743</v>
      </c>
      <c r="H293">
        <v>7.1999999999999998E-3</v>
      </c>
      <c r="I293">
        <v>0.32579999999999998</v>
      </c>
      <c r="J293">
        <v>0.46800000000000003</v>
      </c>
      <c r="K293">
        <v>0</v>
      </c>
      <c r="L293">
        <v>2.8799999999999999E-2</v>
      </c>
      <c r="M293">
        <v>0</v>
      </c>
      <c r="N293">
        <v>7.1099999999999997E-2</v>
      </c>
      <c r="O293">
        <v>0.45900000000000002</v>
      </c>
      <c r="P293">
        <v>0</v>
      </c>
      <c r="Q293">
        <v>0.45900000000000002</v>
      </c>
      <c r="R293">
        <v>0</v>
      </c>
      <c r="S293">
        <v>0</v>
      </c>
      <c r="T293">
        <v>0</v>
      </c>
      <c r="U293">
        <v>4.4999999999999997E-3</v>
      </c>
      <c r="V293" s="98">
        <v>8.9999999999999998E-4</v>
      </c>
      <c r="W293">
        <v>0</v>
      </c>
      <c r="X293" s="98">
        <v>8.9999999999999998E-4</v>
      </c>
      <c r="Y293">
        <v>1.8E-3</v>
      </c>
      <c r="Z293" s="98">
        <v>8.9999999999999998E-4</v>
      </c>
      <c r="AA293">
        <v>0</v>
      </c>
      <c r="AB293">
        <v>1.8E-3</v>
      </c>
      <c r="AC293">
        <v>0</v>
      </c>
      <c r="AD293">
        <v>1.8E-3</v>
      </c>
      <c r="AE293">
        <v>0</v>
      </c>
      <c r="AF293">
        <v>0</v>
      </c>
      <c r="AG293">
        <v>0</v>
      </c>
      <c r="AH293">
        <v>0</v>
      </c>
      <c r="AI293">
        <v>0</v>
      </c>
      <c r="AJ293">
        <v>0</v>
      </c>
      <c r="AK293">
        <v>0</v>
      </c>
      <c r="AL293">
        <v>0.18</v>
      </c>
      <c r="AM293">
        <v>6.0299999999999999E-2</v>
      </c>
      <c r="AN293">
        <v>5.3999999999999999E-2</v>
      </c>
      <c r="AO293">
        <v>8.9999999999999993E-3</v>
      </c>
      <c r="AP293">
        <v>0</v>
      </c>
      <c r="AQ293">
        <v>0</v>
      </c>
      <c r="AR293">
        <v>0</v>
      </c>
      <c r="AS293">
        <v>3.7799999999999999E-3</v>
      </c>
      <c r="AT293">
        <v>1.3950000000000001E-2</v>
      </c>
      <c r="AU293">
        <v>8.5500000000000003E-3</v>
      </c>
      <c r="AV293">
        <v>8.4510000000000002E-2</v>
      </c>
      <c r="AW293">
        <v>3.2399999999999998E-3</v>
      </c>
      <c r="AX293">
        <v>0.45</v>
      </c>
      <c r="AY293">
        <v>4.2299999999999997E-2</v>
      </c>
      <c r="AZ293">
        <v>0</v>
      </c>
      <c r="BA293">
        <v>8.7119999999999997</v>
      </c>
      <c r="BB293">
        <v>1.35</v>
      </c>
      <c r="BC293">
        <v>2.7000000000000001E-3</v>
      </c>
      <c r="BD293">
        <v>11.313000000000001</v>
      </c>
      <c r="BE293">
        <v>16.146000000000001</v>
      </c>
      <c r="BF293">
        <v>0.99</v>
      </c>
      <c r="BG293">
        <v>4.8150000000000004</v>
      </c>
      <c r="BH293">
        <v>1.17E-2</v>
      </c>
      <c r="BI293">
        <v>0.09</v>
      </c>
      <c r="BJ293">
        <v>3.6900000000000002E-2</v>
      </c>
      <c r="BK293">
        <v>0</v>
      </c>
      <c r="BL293" s="209">
        <v>6.2852917662000003E-3</v>
      </c>
      <c r="BM293" s="227">
        <v>3.5769655890000002E-4</v>
      </c>
      <c r="BN293" s="209">
        <v>1.2515382342000001E-3</v>
      </c>
      <c r="BO293" s="227">
        <v>1.927804149E-4</v>
      </c>
      <c r="BP293" s="227">
        <v>1.2514136399999999E-5</v>
      </c>
      <c r="BQ293" s="227">
        <v>7.722E-16</v>
      </c>
      <c r="BR293" s="227">
        <v>6.5239839000000002E-6</v>
      </c>
      <c r="BS293" s="227">
        <v>8.01146259E-5</v>
      </c>
      <c r="BT293" s="209">
        <v>1.2572571285E-2</v>
      </c>
    </row>
    <row r="294" spans="1:72" x14ac:dyDescent="0.35">
      <c r="A294">
        <v>73</v>
      </c>
      <c r="B294" t="s">
        <v>610</v>
      </c>
      <c r="C294" t="s">
        <v>610</v>
      </c>
      <c r="D294" t="s">
        <v>148</v>
      </c>
      <c r="E294" t="s">
        <v>1340</v>
      </c>
      <c r="F294">
        <v>3.2850000000000001</v>
      </c>
      <c r="G294">
        <v>13.743</v>
      </c>
      <c r="H294" s="212">
        <v>7.1999999999999998E-3</v>
      </c>
      <c r="I294">
        <v>0.32579999999999998</v>
      </c>
      <c r="J294">
        <v>0.46800000000000003</v>
      </c>
      <c r="K294">
        <v>0</v>
      </c>
      <c r="L294">
        <v>2.8799999999999999E-2</v>
      </c>
      <c r="M294">
        <v>0</v>
      </c>
      <c r="N294" s="212">
        <v>7.1099999999999997E-2</v>
      </c>
      <c r="O294">
        <v>0.45900000000000002</v>
      </c>
      <c r="P294">
        <v>0</v>
      </c>
      <c r="Q294">
        <v>0.45900000000000002</v>
      </c>
      <c r="R294">
        <v>0</v>
      </c>
      <c r="S294">
        <v>0</v>
      </c>
      <c r="T294">
        <v>0</v>
      </c>
      <c r="U294">
        <v>4.4999999999999997E-3</v>
      </c>
      <c r="V294" s="98">
        <v>8.9999999999999998E-4</v>
      </c>
      <c r="W294">
        <v>0</v>
      </c>
      <c r="X294" s="98">
        <v>8.9999999999999998E-4</v>
      </c>
      <c r="Y294">
        <v>1.8E-3</v>
      </c>
      <c r="Z294" s="98">
        <v>8.9999999999999998E-4</v>
      </c>
      <c r="AA294">
        <v>0</v>
      </c>
      <c r="AB294">
        <v>1.8E-3</v>
      </c>
      <c r="AC294">
        <v>0</v>
      </c>
      <c r="AD294">
        <v>1.8E-3</v>
      </c>
      <c r="AE294" s="212">
        <v>0</v>
      </c>
      <c r="AF294" s="212">
        <v>0</v>
      </c>
      <c r="AG294" s="212">
        <v>0</v>
      </c>
      <c r="AH294">
        <v>0</v>
      </c>
      <c r="AI294">
        <v>0</v>
      </c>
      <c r="AJ294">
        <v>0</v>
      </c>
      <c r="AK294">
        <v>0</v>
      </c>
      <c r="AL294">
        <v>0.18</v>
      </c>
      <c r="AM294">
        <v>6.0299999999999999E-2</v>
      </c>
      <c r="AN294">
        <v>5.3999999999999999E-2</v>
      </c>
      <c r="AO294">
        <v>8.9999999999999993E-3</v>
      </c>
      <c r="AP294">
        <v>0</v>
      </c>
      <c r="AQ294">
        <v>0</v>
      </c>
      <c r="AR294">
        <v>0</v>
      </c>
      <c r="AS294" s="212">
        <v>3.7799999999999999E-3</v>
      </c>
      <c r="AT294">
        <v>1.3950000000000001E-2</v>
      </c>
      <c r="AU294" s="212">
        <v>8.5500000000000003E-3</v>
      </c>
      <c r="AV294">
        <v>8.4510000000000002E-2</v>
      </c>
      <c r="AW294">
        <v>3.2399999999999998E-3</v>
      </c>
      <c r="AX294">
        <v>0.45</v>
      </c>
      <c r="AY294">
        <v>4.2299999999999997E-2</v>
      </c>
      <c r="AZ294">
        <v>0</v>
      </c>
      <c r="BA294">
        <v>8.7119999999999997</v>
      </c>
      <c r="BB294">
        <v>1.35</v>
      </c>
      <c r="BC294">
        <v>2.7000000000000001E-3</v>
      </c>
      <c r="BD294">
        <v>11.313000000000001</v>
      </c>
      <c r="BE294">
        <v>16.146000000000001</v>
      </c>
      <c r="BF294">
        <v>0.99</v>
      </c>
      <c r="BG294">
        <v>4.8150000000000004</v>
      </c>
      <c r="BH294" s="212">
        <v>1.17E-2</v>
      </c>
      <c r="BI294">
        <v>0.09</v>
      </c>
      <c r="BJ294" s="212">
        <v>3.6900000000000002E-2</v>
      </c>
      <c r="BK294">
        <v>0</v>
      </c>
      <c r="BL294" s="209">
        <v>6.2852917662000003E-3</v>
      </c>
      <c r="BM294" s="227">
        <v>3.5769655890000002E-4</v>
      </c>
      <c r="BN294" s="209">
        <v>1.2515382342000001E-3</v>
      </c>
      <c r="BO294" s="209">
        <v>1.927804149E-4</v>
      </c>
      <c r="BP294" s="227">
        <v>1.2514136399999999E-5</v>
      </c>
      <c r="BQ294" s="227">
        <v>7.722E-16</v>
      </c>
      <c r="BR294" s="227">
        <v>6.5239839000000002E-6</v>
      </c>
      <c r="BS294" s="227">
        <v>8.01146259E-5</v>
      </c>
      <c r="BT294" s="209">
        <v>1.2572571285E-2</v>
      </c>
    </row>
    <row r="295" spans="1:72" x14ac:dyDescent="0.35">
      <c r="A295">
        <v>17</v>
      </c>
      <c r="B295" t="s">
        <v>71</v>
      </c>
      <c r="C295" t="s">
        <v>71</v>
      </c>
      <c r="D295" t="s">
        <v>78</v>
      </c>
      <c r="E295" t="s">
        <v>1340</v>
      </c>
      <c r="F295">
        <v>15.054</v>
      </c>
      <c r="G295">
        <v>62.917999999999999</v>
      </c>
      <c r="H295" s="212">
        <v>3.8600000000000002E-2</v>
      </c>
      <c r="I295" s="212">
        <v>0.4632</v>
      </c>
      <c r="J295">
        <v>2.8178000000000001</v>
      </c>
      <c r="K295">
        <v>0.73340000000000005</v>
      </c>
      <c r="L295">
        <v>34.392600000000002</v>
      </c>
      <c r="M295">
        <v>0</v>
      </c>
      <c r="N295" s="212">
        <v>0.193</v>
      </c>
      <c r="O295">
        <v>1.7370000000000001</v>
      </c>
      <c r="P295">
        <v>1.1579999999999999</v>
      </c>
      <c r="Q295">
        <v>0.57899999999999996</v>
      </c>
      <c r="R295">
        <v>0</v>
      </c>
      <c r="S295">
        <v>0</v>
      </c>
      <c r="T295">
        <v>0</v>
      </c>
      <c r="U295" s="98">
        <v>0</v>
      </c>
      <c r="V295">
        <v>0</v>
      </c>
      <c r="W295">
        <v>0</v>
      </c>
      <c r="X295">
        <v>0</v>
      </c>
      <c r="Y295" s="98">
        <v>0</v>
      </c>
      <c r="Z295" s="98">
        <v>0</v>
      </c>
      <c r="AA295">
        <v>0</v>
      </c>
      <c r="AB295" s="98">
        <v>0</v>
      </c>
      <c r="AC295">
        <v>0</v>
      </c>
      <c r="AD295" s="98">
        <v>0</v>
      </c>
      <c r="AE295" s="98">
        <v>0</v>
      </c>
      <c r="AF295" s="98">
        <v>0</v>
      </c>
      <c r="AG295">
        <v>0</v>
      </c>
      <c r="AH295" s="98">
        <v>0</v>
      </c>
      <c r="AI295">
        <v>0</v>
      </c>
      <c r="AJ295">
        <v>0</v>
      </c>
      <c r="AK295">
        <v>0</v>
      </c>
      <c r="AL295">
        <v>0</v>
      </c>
      <c r="AM295">
        <v>7.7200000000000005E-2</v>
      </c>
      <c r="AN295">
        <v>0</v>
      </c>
      <c r="AO295">
        <v>0.77200000000000002</v>
      </c>
      <c r="AP295">
        <v>0</v>
      </c>
      <c r="AQ295" s="98">
        <v>0</v>
      </c>
      <c r="AR295">
        <v>0.193</v>
      </c>
      <c r="AS295" s="212">
        <v>1.5440000000000001E-2</v>
      </c>
      <c r="AT295">
        <v>0</v>
      </c>
      <c r="AU295">
        <v>5.4039999999999998E-2</v>
      </c>
      <c r="AV295">
        <v>0.1158</v>
      </c>
      <c r="AW295" s="212">
        <v>6.1760000000000002E-2</v>
      </c>
      <c r="AX295">
        <v>7.8743999999999996</v>
      </c>
      <c r="AY295">
        <v>0</v>
      </c>
      <c r="AZ295">
        <v>3.0108000000000001</v>
      </c>
      <c r="BA295">
        <v>12.738</v>
      </c>
      <c r="BB295">
        <v>0.77200000000000002</v>
      </c>
      <c r="BC295">
        <v>7.7200000000000005E-2</v>
      </c>
      <c r="BD295">
        <v>11.965999999999999</v>
      </c>
      <c r="BE295">
        <v>73.34</v>
      </c>
      <c r="BF295">
        <v>4.2460000000000004</v>
      </c>
      <c r="BG295">
        <v>1.1579999999999999</v>
      </c>
      <c r="BH295" s="98">
        <v>0</v>
      </c>
      <c r="BI295">
        <v>0</v>
      </c>
      <c r="BJ295">
        <v>3.8600000000000002E-2</v>
      </c>
      <c r="BK295">
        <v>2.3159999999999998</v>
      </c>
      <c r="BL295" s="227">
        <v>9.9472409154100008E-3</v>
      </c>
      <c r="BM295" s="227">
        <v>9.1951345892000004E-4</v>
      </c>
      <c r="BN295" s="209">
        <v>1.02368972319E-3</v>
      </c>
      <c r="BO295" s="209">
        <v>1.7155157032000001E-3</v>
      </c>
      <c r="BP295" s="209">
        <v>0</v>
      </c>
      <c r="BQ295" s="227">
        <v>3.6828260000000002E-16</v>
      </c>
      <c r="BR295" s="227">
        <v>7.3313794074000003E-4</v>
      </c>
      <c r="BS295" s="227">
        <v>3.8097251983999999E-3</v>
      </c>
      <c r="BT295" s="227">
        <v>1.245776387648E-2</v>
      </c>
    </row>
    <row r="296" spans="1:72" x14ac:dyDescent="0.35">
      <c r="A296">
        <v>116</v>
      </c>
      <c r="B296" t="s">
        <v>218</v>
      </c>
      <c r="C296" t="s">
        <v>218</v>
      </c>
      <c r="D296" t="s">
        <v>850</v>
      </c>
      <c r="E296" t="s">
        <v>1339</v>
      </c>
      <c r="F296">
        <v>16.576000000000001</v>
      </c>
      <c r="G296">
        <v>69.384</v>
      </c>
      <c r="H296" s="98">
        <v>1.4896</v>
      </c>
      <c r="I296">
        <v>0.5796</v>
      </c>
      <c r="J296">
        <v>1.4E-2</v>
      </c>
      <c r="K296">
        <v>0.52359999999999995</v>
      </c>
      <c r="L296">
        <v>0.1036</v>
      </c>
      <c r="M296">
        <v>0</v>
      </c>
      <c r="N296" s="212">
        <v>8.9599999999999999E-2</v>
      </c>
      <c r="O296">
        <v>0.1008</v>
      </c>
      <c r="P296">
        <v>3.0800000000000001E-2</v>
      </c>
      <c r="Q296" s="98">
        <v>7.2800000000000004E-2</v>
      </c>
      <c r="R296">
        <v>0</v>
      </c>
      <c r="S296">
        <v>0</v>
      </c>
      <c r="T296">
        <v>0</v>
      </c>
      <c r="U296" s="98">
        <v>0.1232</v>
      </c>
      <c r="V296">
        <v>0</v>
      </c>
      <c r="W296">
        <v>0</v>
      </c>
      <c r="X296">
        <v>0</v>
      </c>
      <c r="Y296" s="98">
        <v>9.8000000000000004E-2</v>
      </c>
      <c r="Z296">
        <v>2.52E-2</v>
      </c>
      <c r="AA296">
        <v>0</v>
      </c>
      <c r="AB296">
        <v>0.97160000000000002</v>
      </c>
      <c r="AC296">
        <v>5.5999999999999999E-3</v>
      </c>
      <c r="AD296">
        <v>0.96599999999999997</v>
      </c>
      <c r="AE296" s="98">
        <v>0.32479999999999998</v>
      </c>
      <c r="AF296" s="98">
        <v>0.32479999999999998</v>
      </c>
      <c r="AG296">
        <v>0</v>
      </c>
      <c r="AH296">
        <v>0</v>
      </c>
      <c r="AI296">
        <v>0</v>
      </c>
      <c r="AJ296">
        <v>0</v>
      </c>
      <c r="AK296">
        <v>0</v>
      </c>
      <c r="AL296">
        <v>0</v>
      </c>
      <c r="AM296">
        <v>1.4E-2</v>
      </c>
      <c r="AN296">
        <v>0</v>
      </c>
      <c r="AO296">
        <v>0.16800000000000001</v>
      </c>
      <c r="AP296">
        <v>0</v>
      </c>
      <c r="AQ296">
        <v>0.7056</v>
      </c>
      <c r="AR296">
        <v>0</v>
      </c>
      <c r="AS296">
        <v>3.3600000000000001E-3</v>
      </c>
      <c r="AT296">
        <v>1.6799999999999999E-2</v>
      </c>
      <c r="AU296">
        <v>0.11676</v>
      </c>
      <c r="AV296" s="212">
        <v>0.21279999999999999</v>
      </c>
      <c r="AW296">
        <v>2.8E-3</v>
      </c>
      <c r="AX296">
        <v>1.3216000000000001</v>
      </c>
      <c r="AY296">
        <v>0</v>
      </c>
      <c r="AZ296">
        <v>0</v>
      </c>
      <c r="BA296">
        <v>16.436</v>
      </c>
      <c r="BB296">
        <v>0</v>
      </c>
      <c r="BC296" s="212">
        <v>8.9599999999999999E-2</v>
      </c>
      <c r="BD296">
        <v>8.2880000000000003</v>
      </c>
      <c r="BE296">
        <v>28.28</v>
      </c>
      <c r="BF296">
        <v>7.6440000000000001</v>
      </c>
      <c r="BG296">
        <v>0</v>
      </c>
      <c r="BH296" s="98">
        <v>0</v>
      </c>
      <c r="BI296" s="98">
        <v>0</v>
      </c>
      <c r="BJ296" s="98">
        <v>8.9599999999999999E-2</v>
      </c>
      <c r="BK296">
        <v>1.68</v>
      </c>
      <c r="BL296" s="209">
        <v>6.367370156E-3</v>
      </c>
      <c r="BM296" s="227">
        <v>1.716447068E-3</v>
      </c>
      <c r="BN296" s="227">
        <v>2.2447002144E-3</v>
      </c>
      <c r="BO296" s="227">
        <v>9.4436876799999998E-5</v>
      </c>
      <c r="BP296" s="227">
        <v>0</v>
      </c>
      <c r="BQ296" s="227">
        <v>4.9560000000000001E-15</v>
      </c>
      <c r="BR296" s="227">
        <v>7.0208320280000004E-4</v>
      </c>
      <c r="BS296" s="227">
        <v>3.573320156E-4</v>
      </c>
      <c r="BT296" s="209">
        <v>1.21679877564E-2</v>
      </c>
    </row>
    <row r="297" spans="1:72" x14ac:dyDescent="0.35">
      <c r="A297">
        <v>4</v>
      </c>
      <c r="B297" t="s">
        <v>386</v>
      </c>
      <c r="C297" t="s">
        <v>386</v>
      </c>
      <c r="D297" t="s">
        <v>407</v>
      </c>
      <c r="E297" t="s">
        <v>1341</v>
      </c>
      <c r="F297">
        <v>11.935</v>
      </c>
      <c r="G297">
        <v>49.98</v>
      </c>
      <c r="H297" s="217">
        <v>0.105</v>
      </c>
      <c r="I297" s="212">
        <v>0.32200000000000001</v>
      </c>
      <c r="J297">
        <v>2.2645</v>
      </c>
      <c r="K297">
        <v>0.26600000000000001</v>
      </c>
      <c r="L297">
        <v>0.49</v>
      </c>
      <c r="M297">
        <v>0</v>
      </c>
      <c r="N297" s="212">
        <v>5.2499999999999998E-2</v>
      </c>
      <c r="O297">
        <v>3.15E-2</v>
      </c>
      <c r="P297">
        <v>1.4E-2</v>
      </c>
      <c r="Q297" s="217">
        <v>1.7500000000000002E-2</v>
      </c>
      <c r="R297">
        <v>0</v>
      </c>
      <c r="S297">
        <v>0</v>
      </c>
      <c r="T297">
        <v>3.5</v>
      </c>
      <c r="U297" s="217">
        <v>1.7500000000000002E-2</v>
      </c>
      <c r="V297" s="217">
        <v>0</v>
      </c>
      <c r="W297">
        <v>0</v>
      </c>
      <c r="X297" s="217">
        <v>0</v>
      </c>
      <c r="Y297" s="217">
        <v>1.7500000000000002E-2</v>
      </c>
      <c r="Z297" s="217">
        <v>0</v>
      </c>
      <c r="AA297">
        <v>0</v>
      </c>
      <c r="AB297">
        <v>1.0500000000000001E-2</v>
      </c>
      <c r="AC297">
        <v>0</v>
      </c>
      <c r="AD297">
        <v>7.0000000000000001E-3</v>
      </c>
      <c r="AE297" s="217">
        <v>4.9000000000000002E-2</v>
      </c>
      <c r="AF297">
        <v>4.2000000000000003E-2</v>
      </c>
      <c r="AG297">
        <v>3.5000000000000001E-3</v>
      </c>
      <c r="AH297">
        <v>0</v>
      </c>
      <c r="AI297">
        <v>0</v>
      </c>
      <c r="AJ297">
        <v>0</v>
      </c>
      <c r="AK297">
        <v>0</v>
      </c>
      <c r="AL297">
        <v>0</v>
      </c>
      <c r="AM297">
        <v>0</v>
      </c>
      <c r="AN297">
        <v>0</v>
      </c>
      <c r="AO297">
        <v>0</v>
      </c>
      <c r="AP297">
        <v>0</v>
      </c>
      <c r="AQ297" s="217">
        <v>7.0000000000000001E-3</v>
      </c>
      <c r="AR297">
        <v>0</v>
      </c>
      <c r="AS297" s="217">
        <v>1.155E-2</v>
      </c>
      <c r="AT297" s="217">
        <v>3.8500000000000001E-3</v>
      </c>
      <c r="AU297" s="217">
        <v>0.19950000000000001</v>
      </c>
      <c r="AV297">
        <v>0.25305</v>
      </c>
      <c r="AW297" s="217">
        <v>1.155E-2</v>
      </c>
      <c r="AX297">
        <v>0.7</v>
      </c>
      <c r="AY297">
        <v>0</v>
      </c>
      <c r="AZ297">
        <v>0</v>
      </c>
      <c r="BA297">
        <v>8.75</v>
      </c>
      <c r="BB297">
        <v>1.7500000000000002E-2</v>
      </c>
      <c r="BC297" s="217">
        <v>0.1225</v>
      </c>
      <c r="BD297">
        <v>0.94499999999999995</v>
      </c>
      <c r="BE297">
        <v>12.25</v>
      </c>
      <c r="BF297">
        <v>3.1150000000000002</v>
      </c>
      <c r="BG297">
        <v>7.0000000000000007E-2</v>
      </c>
      <c r="BH297">
        <v>0</v>
      </c>
      <c r="BI297" s="217">
        <v>3.5000000000000003E-2</v>
      </c>
      <c r="BJ297" s="217">
        <v>8.4000000000000005E-2</v>
      </c>
      <c r="BK297">
        <v>0</v>
      </c>
      <c r="BL297" s="209">
        <v>4.2816825253999997E-3</v>
      </c>
      <c r="BM297" s="227">
        <v>8.8966006948E-4</v>
      </c>
      <c r="BN297" s="209">
        <v>6.4537713561999997E-4</v>
      </c>
      <c r="BO297" s="227">
        <v>2.5293464699999998E-4</v>
      </c>
      <c r="BP297" s="227">
        <v>5.7055352549999997E-4</v>
      </c>
      <c r="BQ297" s="227">
        <v>5.8869999999999998E-16</v>
      </c>
      <c r="BR297" s="209">
        <v>2.0936831622000001E-4</v>
      </c>
      <c r="BS297" s="227">
        <v>1.5562123149999999E-4</v>
      </c>
      <c r="BT297" s="209">
        <v>1.747930502206E-2</v>
      </c>
    </row>
    <row r="298" spans="1:72" x14ac:dyDescent="0.35">
      <c r="A298">
        <v>97</v>
      </c>
      <c r="B298" t="s">
        <v>195</v>
      </c>
      <c r="C298" t="s">
        <v>195</v>
      </c>
      <c r="D298" t="s">
        <v>771</v>
      </c>
      <c r="E298" t="s">
        <v>1341</v>
      </c>
      <c r="F298">
        <v>4.4379999999999997</v>
      </c>
      <c r="G298">
        <v>18.577999999999999</v>
      </c>
      <c r="H298" s="212">
        <v>2.1000000000000001E-2</v>
      </c>
      <c r="I298">
        <v>0.308</v>
      </c>
      <c r="J298">
        <v>0.63139999999999996</v>
      </c>
      <c r="K298">
        <v>0.2296</v>
      </c>
      <c r="L298">
        <v>0.15679999999999999</v>
      </c>
      <c r="M298">
        <v>0</v>
      </c>
      <c r="N298" s="98">
        <v>5.3199999999999997E-2</v>
      </c>
      <c r="O298">
        <v>6.4399999999999999E-2</v>
      </c>
      <c r="P298">
        <v>2.24E-2</v>
      </c>
      <c r="Q298">
        <v>4.2000000000000003E-2</v>
      </c>
      <c r="R298">
        <v>0</v>
      </c>
      <c r="S298">
        <v>0</v>
      </c>
      <c r="T298">
        <v>0</v>
      </c>
      <c r="U298">
        <v>2.8E-3</v>
      </c>
      <c r="V298" s="212">
        <v>0</v>
      </c>
      <c r="W298">
        <v>0</v>
      </c>
      <c r="X298" s="212">
        <v>0</v>
      </c>
      <c r="Y298">
        <v>2.8E-3</v>
      </c>
      <c r="Z298" s="212">
        <v>0</v>
      </c>
      <c r="AA298">
        <v>0</v>
      </c>
      <c r="AB298">
        <v>1.4E-3</v>
      </c>
      <c r="AC298">
        <v>0</v>
      </c>
      <c r="AD298">
        <v>1.4E-3</v>
      </c>
      <c r="AE298" s="212">
        <v>1.26E-2</v>
      </c>
      <c r="AF298" s="212">
        <v>4.1999999999999997E-3</v>
      </c>
      <c r="AG298" s="212">
        <v>8.3999999999999995E-3</v>
      </c>
      <c r="AH298">
        <v>0</v>
      </c>
      <c r="AI298">
        <v>0</v>
      </c>
      <c r="AJ298">
        <v>0</v>
      </c>
      <c r="AK298">
        <v>0</v>
      </c>
      <c r="AL298">
        <v>0</v>
      </c>
      <c r="AM298">
        <v>2.1000000000000001E-2</v>
      </c>
      <c r="AN298">
        <v>0</v>
      </c>
      <c r="AO298">
        <v>0.252</v>
      </c>
      <c r="AP298">
        <v>0</v>
      </c>
      <c r="AQ298">
        <v>4.1999999999999997E-3</v>
      </c>
      <c r="AR298">
        <v>0</v>
      </c>
      <c r="AS298">
        <v>7.7000000000000002E-3</v>
      </c>
      <c r="AT298">
        <v>2.8E-3</v>
      </c>
      <c r="AU298" s="212">
        <v>3.0800000000000001E-2</v>
      </c>
      <c r="AV298" s="98">
        <v>8.2180000000000003E-2</v>
      </c>
      <c r="AW298">
        <v>4.1999999999999997E-3</v>
      </c>
      <c r="AX298">
        <v>5.516</v>
      </c>
      <c r="AY298">
        <v>0</v>
      </c>
      <c r="AZ298">
        <v>0</v>
      </c>
      <c r="BA298">
        <v>5.88</v>
      </c>
      <c r="BB298">
        <v>2.6599999999999999E-2</v>
      </c>
      <c r="BC298" s="98">
        <v>7.0000000000000007E-2</v>
      </c>
      <c r="BD298">
        <v>1.89</v>
      </c>
      <c r="BE298">
        <v>14.56</v>
      </c>
      <c r="BF298">
        <v>1.8340000000000001</v>
      </c>
      <c r="BG298">
        <v>0.35</v>
      </c>
      <c r="BH298">
        <v>1.4E-3</v>
      </c>
      <c r="BI298">
        <v>3.0800000000000001E-2</v>
      </c>
      <c r="BJ298" s="212">
        <v>2.8000000000000001E-2</v>
      </c>
      <c r="BK298">
        <v>0</v>
      </c>
      <c r="BL298" s="209">
        <v>1.0769812494000001E-3</v>
      </c>
      <c r="BM298" s="227">
        <v>1.6590471659999999E-4</v>
      </c>
      <c r="BN298" s="227">
        <v>2.3077321119999999E-4</v>
      </c>
      <c r="BO298" s="227">
        <v>4.7218438399999999E-5</v>
      </c>
      <c r="BP298" s="227">
        <v>0</v>
      </c>
      <c r="BQ298" s="227">
        <v>1.638E-15</v>
      </c>
      <c r="BR298" s="227">
        <v>3.0573606560000002E-4</v>
      </c>
      <c r="BS298" s="227">
        <v>1.059877028E-4</v>
      </c>
      <c r="BT298" s="227">
        <v>8.1369949149999992E-3</v>
      </c>
    </row>
    <row r="299" spans="1:72" x14ac:dyDescent="0.35">
      <c r="A299">
        <v>12</v>
      </c>
      <c r="B299" t="s">
        <v>61</v>
      </c>
      <c r="C299" t="s">
        <v>61</v>
      </c>
      <c r="D299" t="s">
        <v>66</v>
      </c>
      <c r="E299" t="s">
        <v>1337</v>
      </c>
      <c r="F299">
        <v>19.039000000000001</v>
      </c>
      <c r="G299">
        <v>79.289000000000001</v>
      </c>
      <c r="H299">
        <v>2.41E-2</v>
      </c>
      <c r="I299">
        <v>0.40970000000000001</v>
      </c>
      <c r="J299">
        <v>3.9523999999999999</v>
      </c>
      <c r="K299">
        <v>0.50609999999999999</v>
      </c>
      <c r="L299">
        <v>18.9908</v>
      </c>
      <c r="M299">
        <v>0</v>
      </c>
      <c r="N299">
        <v>0.21690000000000001</v>
      </c>
      <c r="O299">
        <v>0.1928</v>
      </c>
      <c r="P299">
        <v>0.1205</v>
      </c>
      <c r="Q299">
        <v>7.2300000000000003E-2</v>
      </c>
      <c r="R299">
        <v>0</v>
      </c>
      <c r="S299">
        <v>0</v>
      </c>
      <c r="T299">
        <v>0</v>
      </c>
      <c r="U299">
        <v>0</v>
      </c>
      <c r="V299" s="212">
        <v>0</v>
      </c>
      <c r="W299">
        <v>0</v>
      </c>
      <c r="X299" s="212">
        <v>0</v>
      </c>
      <c r="Y299">
        <v>0</v>
      </c>
      <c r="Z299" s="212">
        <v>0</v>
      </c>
      <c r="AA299">
        <v>0</v>
      </c>
      <c r="AB299">
        <v>0</v>
      </c>
      <c r="AC299">
        <v>0</v>
      </c>
      <c r="AD299">
        <v>0</v>
      </c>
      <c r="AE299">
        <v>0</v>
      </c>
      <c r="AF299">
        <v>0</v>
      </c>
      <c r="AG299">
        <v>0</v>
      </c>
      <c r="AH299">
        <v>0</v>
      </c>
      <c r="AI299">
        <v>0</v>
      </c>
      <c r="AJ299">
        <v>0</v>
      </c>
      <c r="AK299">
        <v>0</v>
      </c>
      <c r="AL299">
        <v>0</v>
      </c>
      <c r="AM299">
        <v>0.14460000000000001</v>
      </c>
      <c r="AN299">
        <v>0</v>
      </c>
      <c r="AO299">
        <v>1.9279999999999999</v>
      </c>
      <c r="AP299">
        <v>0</v>
      </c>
      <c r="AQ299">
        <v>2.41E-2</v>
      </c>
      <c r="AR299">
        <v>0.28920000000000001</v>
      </c>
      <c r="AS299">
        <v>1.4460000000000001E-2</v>
      </c>
      <c r="AT299">
        <v>7.2300000000000003E-3</v>
      </c>
      <c r="AU299">
        <v>0.48441000000000001</v>
      </c>
      <c r="AV299">
        <v>0.55430000000000001</v>
      </c>
      <c r="AW299">
        <v>5.0610000000000002E-2</v>
      </c>
      <c r="AX299">
        <v>4.6031000000000004</v>
      </c>
      <c r="AY299">
        <v>0</v>
      </c>
      <c r="AZ299">
        <v>5.6875999999999998</v>
      </c>
      <c r="BA299">
        <v>10.363</v>
      </c>
      <c r="BB299">
        <v>4.82E-2</v>
      </c>
      <c r="BC299">
        <v>9.64E-2</v>
      </c>
      <c r="BD299">
        <v>0.96399999999999997</v>
      </c>
      <c r="BE299">
        <v>91.097999999999999</v>
      </c>
      <c r="BF299">
        <v>5.3019999999999996</v>
      </c>
      <c r="BG299">
        <v>0.72299999999999998</v>
      </c>
      <c r="BH299">
        <v>0</v>
      </c>
      <c r="BI299">
        <v>0</v>
      </c>
      <c r="BJ299">
        <v>4.82E-2</v>
      </c>
      <c r="BK299">
        <v>4.82</v>
      </c>
      <c r="BL299" s="209">
        <v>6.9044861556679998E-3</v>
      </c>
      <c r="BM299" s="227">
        <v>6.3415966486400003E-4</v>
      </c>
      <c r="BN299" s="209">
        <v>8.5450004686800005E-4</v>
      </c>
      <c r="BO299" s="227">
        <v>1.2378279355000001E-3</v>
      </c>
      <c r="BP299" s="227">
        <v>0</v>
      </c>
      <c r="BQ299" s="227">
        <v>6.1320040000000001E-16</v>
      </c>
      <c r="BR299" s="209">
        <v>7.7363593931199998E-4</v>
      </c>
      <c r="BS299" s="209">
        <v>2.2464144056000002E-3</v>
      </c>
      <c r="BT299" s="209">
        <v>1.1959206745464E-2</v>
      </c>
    </row>
    <row r="300" spans="1:72" x14ac:dyDescent="0.35">
      <c r="A300">
        <v>12</v>
      </c>
      <c r="B300" t="s">
        <v>61</v>
      </c>
      <c r="C300" t="s">
        <v>61</v>
      </c>
      <c r="D300" t="s">
        <v>66</v>
      </c>
      <c r="E300" t="s">
        <v>1340</v>
      </c>
      <c r="F300">
        <v>19.039000000000001</v>
      </c>
      <c r="G300">
        <v>79.289000000000001</v>
      </c>
      <c r="H300" s="98">
        <v>2.41E-2</v>
      </c>
      <c r="I300">
        <v>0.40970000000000001</v>
      </c>
      <c r="J300">
        <v>3.9523999999999999</v>
      </c>
      <c r="K300">
        <v>0.50609999999999999</v>
      </c>
      <c r="L300">
        <v>18.9908</v>
      </c>
      <c r="M300">
        <v>0</v>
      </c>
      <c r="N300" s="98">
        <v>0.21690000000000001</v>
      </c>
      <c r="O300" s="98">
        <v>0.1928</v>
      </c>
      <c r="P300">
        <v>0.1205</v>
      </c>
      <c r="Q300">
        <v>7.2300000000000003E-2</v>
      </c>
      <c r="R300">
        <v>0</v>
      </c>
      <c r="S300">
        <v>0</v>
      </c>
      <c r="T300">
        <v>0</v>
      </c>
      <c r="U300" s="98">
        <v>0</v>
      </c>
      <c r="V300">
        <v>0</v>
      </c>
      <c r="W300">
        <v>0</v>
      </c>
      <c r="X300">
        <v>0</v>
      </c>
      <c r="Y300" s="98">
        <v>0</v>
      </c>
      <c r="Z300">
        <v>0</v>
      </c>
      <c r="AA300">
        <v>0</v>
      </c>
      <c r="AB300">
        <v>0</v>
      </c>
      <c r="AC300">
        <v>0</v>
      </c>
      <c r="AD300">
        <v>0</v>
      </c>
      <c r="AE300" s="98">
        <v>0</v>
      </c>
      <c r="AF300">
        <v>0</v>
      </c>
      <c r="AG300">
        <v>0</v>
      </c>
      <c r="AH300">
        <v>0</v>
      </c>
      <c r="AI300">
        <v>0</v>
      </c>
      <c r="AJ300">
        <v>0</v>
      </c>
      <c r="AK300">
        <v>0</v>
      </c>
      <c r="AL300">
        <v>0</v>
      </c>
      <c r="AM300">
        <v>0.14460000000000001</v>
      </c>
      <c r="AN300">
        <v>0</v>
      </c>
      <c r="AO300">
        <v>1.9279999999999999</v>
      </c>
      <c r="AP300">
        <v>0</v>
      </c>
      <c r="AQ300" s="98">
        <v>2.41E-2</v>
      </c>
      <c r="AR300">
        <v>0.28920000000000001</v>
      </c>
      <c r="AS300" s="98">
        <v>1.4460000000000001E-2</v>
      </c>
      <c r="AT300" s="98">
        <v>7.2300000000000003E-3</v>
      </c>
      <c r="AU300">
        <v>0.48441000000000001</v>
      </c>
      <c r="AV300">
        <v>0.55430000000000001</v>
      </c>
      <c r="AW300">
        <v>5.0610000000000002E-2</v>
      </c>
      <c r="AX300">
        <v>4.6031000000000004</v>
      </c>
      <c r="AY300">
        <v>0</v>
      </c>
      <c r="AZ300">
        <v>5.6875999999999998</v>
      </c>
      <c r="BA300">
        <v>10.363</v>
      </c>
      <c r="BB300">
        <v>4.82E-2</v>
      </c>
      <c r="BC300" s="98">
        <v>9.64E-2</v>
      </c>
      <c r="BD300">
        <v>0.96399999999999997</v>
      </c>
      <c r="BE300">
        <v>91.097999999999999</v>
      </c>
      <c r="BF300">
        <v>5.3019999999999996</v>
      </c>
      <c r="BG300">
        <v>0.72299999999999998</v>
      </c>
      <c r="BH300">
        <v>0</v>
      </c>
      <c r="BI300">
        <v>0</v>
      </c>
      <c r="BJ300" s="98">
        <v>4.82E-2</v>
      </c>
      <c r="BK300">
        <v>4.82</v>
      </c>
      <c r="BL300" s="227">
        <v>6.2163104513E-3</v>
      </c>
      <c r="BM300" s="227">
        <v>6.0990544800000005E-4</v>
      </c>
      <c r="BN300" s="227">
        <v>7.1065031649999999E-4</v>
      </c>
      <c r="BO300" s="227">
        <v>1.2378279355000001E-3</v>
      </c>
      <c r="BP300" s="227">
        <v>0</v>
      </c>
      <c r="BQ300" s="227">
        <v>2.4341E-16</v>
      </c>
      <c r="BR300" s="227">
        <v>2.0837448039999999E-4</v>
      </c>
      <c r="BS300" s="227">
        <v>2.2464144056000002E-3</v>
      </c>
      <c r="BT300" s="227">
        <v>1.1944446675400001E-2</v>
      </c>
    </row>
    <row r="301" spans="1:72" x14ac:dyDescent="0.35">
      <c r="A301">
        <v>65</v>
      </c>
      <c r="B301" t="s">
        <v>610</v>
      </c>
      <c r="C301" t="s">
        <v>610</v>
      </c>
      <c r="D301" t="s">
        <v>631</v>
      </c>
      <c r="E301" t="s">
        <v>1339</v>
      </c>
      <c r="F301">
        <v>3.456</v>
      </c>
      <c r="G301">
        <v>14.327999999999999</v>
      </c>
      <c r="H301">
        <v>0.108</v>
      </c>
      <c r="I301">
        <v>0.252</v>
      </c>
      <c r="J301">
        <v>0.36</v>
      </c>
      <c r="K301">
        <v>0</v>
      </c>
      <c r="L301">
        <v>6.4295999999999998</v>
      </c>
      <c r="M301">
        <v>0</v>
      </c>
      <c r="N301">
        <v>5.7599999999999998E-2</v>
      </c>
      <c r="O301">
        <v>0.27360000000000001</v>
      </c>
      <c r="P301">
        <v>0</v>
      </c>
      <c r="Q301">
        <v>0.27360000000000001</v>
      </c>
      <c r="R301">
        <v>0</v>
      </c>
      <c r="S301">
        <v>0</v>
      </c>
      <c r="T301">
        <v>0</v>
      </c>
      <c r="U301" s="98">
        <v>7.1999999999999995E-2</v>
      </c>
      <c r="V301">
        <v>1.44E-2</v>
      </c>
      <c r="W301">
        <v>0</v>
      </c>
      <c r="X301">
        <v>1.44E-2</v>
      </c>
      <c r="Y301" s="98">
        <v>2.8799999999999999E-2</v>
      </c>
      <c r="Z301" s="98">
        <v>1.44E-2</v>
      </c>
      <c r="AA301">
        <v>0</v>
      </c>
      <c r="AB301" s="98">
        <v>2.8799999999999999E-2</v>
      </c>
      <c r="AC301">
        <v>0</v>
      </c>
      <c r="AD301" s="98">
        <v>2.1600000000000001E-2</v>
      </c>
      <c r="AE301" s="98">
        <v>0</v>
      </c>
      <c r="AF301" s="98">
        <v>0</v>
      </c>
      <c r="AG301">
        <v>0</v>
      </c>
      <c r="AH301" s="98">
        <v>0</v>
      </c>
      <c r="AI301">
        <v>0</v>
      </c>
      <c r="AJ301">
        <v>0</v>
      </c>
      <c r="AK301">
        <v>0</v>
      </c>
      <c r="AL301">
        <v>0.432</v>
      </c>
      <c r="AM301">
        <v>1.0367999999999999</v>
      </c>
      <c r="AN301">
        <v>0.99360000000000004</v>
      </c>
      <c r="AO301">
        <v>0.504</v>
      </c>
      <c r="AP301">
        <v>7.1999999999999995E-2</v>
      </c>
      <c r="AQ301" s="98">
        <v>0</v>
      </c>
      <c r="AR301">
        <v>0</v>
      </c>
      <c r="AS301">
        <v>2.8800000000000002E-3</v>
      </c>
      <c r="AT301">
        <v>1.008E-2</v>
      </c>
      <c r="AU301">
        <v>5.0400000000000002E-3</v>
      </c>
      <c r="AV301">
        <v>6.336E-2</v>
      </c>
      <c r="AW301">
        <v>2.8800000000000002E-3</v>
      </c>
      <c r="AX301">
        <v>0.81359999999999999</v>
      </c>
      <c r="AY301">
        <v>1.9439999999999999E-2</v>
      </c>
      <c r="AZ301">
        <v>0</v>
      </c>
      <c r="BA301">
        <v>6.6959999999999997</v>
      </c>
      <c r="BB301">
        <v>0.75600000000000001</v>
      </c>
      <c r="BC301">
        <v>0</v>
      </c>
      <c r="BD301">
        <v>8.4239999999999995</v>
      </c>
      <c r="BE301">
        <v>11.88</v>
      </c>
      <c r="BF301">
        <v>0.86399999999999999</v>
      </c>
      <c r="BG301">
        <v>2.952</v>
      </c>
      <c r="BH301" s="98">
        <v>7.1999999999999998E-3</v>
      </c>
      <c r="BI301">
        <v>0.12959999999999999</v>
      </c>
      <c r="BJ301">
        <v>2.8799999999999999E-2</v>
      </c>
      <c r="BK301">
        <v>0</v>
      </c>
      <c r="BL301" s="227">
        <v>8.4673952279999999E-3</v>
      </c>
      <c r="BM301" s="227">
        <v>4.0129099127999998E-4</v>
      </c>
      <c r="BN301" s="209">
        <v>1.51138454544E-3</v>
      </c>
      <c r="BO301" s="227">
        <v>2.1161235312E-4</v>
      </c>
      <c r="BP301" s="227">
        <v>2.189759544E-4</v>
      </c>
      <c r="BQ301" s="227">
        <v>1.1772000000000001E-15</v>
      </c>
      <c r="BR301" s="227">
        <v>3.0595629095999999E-4</v>
      </c>
      <c r="BS301" s="227">
        <v>6.4661924159999996E-4</v>
      </c>
      <c r="BT301" s="209">
        <v>1.181372720832E-2</v>
      </c>
    </row>
    <row r="302" spans="1:72" x14ac:dyDescent="0.35">
      <c r="A302">
        <v>56</v>
      </c>
      <c r="B302" t="s">
        <v>513</v>
      </c>
      <c r="C302" t="s">
        <v>513</v>
      </c>
      <c r="D302" t="s">
        <v>125</v>
      </c>
      <c r="E302" t="s">
        <v>1339</v>
      </c>
      <c r="F302">
        <v>5.3550000000000004</v>
      </c>
      <c r="G302">
        <v>22.261500000000002</v>
      </c>
      <c r="H302">
        <v>1.5299999999999999E-2</v>
      </c>
      <c r="I302">
        <v>4.5900000000000003E-2</v>
      </c>
      <c r="J302">
        <v>1.1934</v>
      </c>
      <c r="K302">
        <v>9.1800000000000007E-2</v>
      </c>
      <c r="L302">
        <v>6.2653499999999998</v>
      </c>
      <c r="M302">
        <v>0</v>
      </c>
      <c r="N302">
        <v>3.8249999999999999E-2</v>
      </c>
      <c r="O302">
        <v>1.2316499999999999</v>
      </c>
      <c r="P302">
        <v>1.2316499999999999</v>
      </c>
      <c r="Q302">
        <v>0</v>
      </c>
      <c r="R302">
        <v>0</v>
      </c>
      <c r="S302">
        <v>0</v>
      </c>
      <c r="T302">
        <v>0</v>
      </c>
      <c r="U302">
        <v>0</v>
      </c>
      <c r="V302">
        <v>0</v>
      </c>
      <c r="W302">
        <v>0</v>
      </c>
      <c r="X302">
        <v>0</v>
      </c>
      <c r="Y302">
        <v>0</v>
      </c>
      <c r="Z302">
        <v>0</v>
      </c>
      <c r="AA302" s="98">
        <v>0</v>
      </c>
      <c r="AB302">
        <v>0</v>
      </c>
      <c r="AC302" s="98">
        <v>0</v>
      </c>
      <c r="AD302">
        <v>0</v>
      </c>
      <c r="AE302">
        <v>0</v>
      </c>
      <c r="AF302">
        <v>0</v>
      </c>
      <c r="AG302">
        <v>0</v>
      </c>
      <c r="AH302">
        <v>0</v>
      </c>
      <c r="AI302">
        <v>0</v>
      </c>
      <c r="AJ302">
        <v>0</v>
      </c>
      <c r="AK302">
        <v>0</v>
      </c>
      <c r="AL302">
        <v>0</v>
      </c>
      <c r="AM302">
        <v>4.5900000000000003E-2</v>
      </c>
      <c r="AN302">
        <v>0</v>
      </c>
      <c r="AO302">
        <v>0.53549999999999998</v>
      </c>
      <c r="AP302">
        <v>0</v>
      </c>
      <c r="AQ302">
        <v>1.5299999999999999E-2</v>
      </c>
      <c r="AR302">
        <v>1.1169</v>
      </c>
      <c r="AS302">
        <v>4.5900000000000003E-3</v>
      </c>
      <c r="AT302">
        <v>7.6499999999999995E-4</v>
      </c>
      <c r="AU302">
        <v>1.5299999999999999E-2</v>
      </c>
      <c r="AV302">
        <v>2.2950000000000002E-2</v>
      </c>
      <c r="AW302" s="98">
        <v>3.0599999999999998E-3</v>
      </c>
      <c r="AX302">
        <v>0.45900000000000002</v>
      </c>
      <c r="AY302">
        <v>0</v>
      </c>
      <c r="AZ302">
        <v>0.19125</v>
      </c>
      <c r="BA302">
        <v>1.377</v>
      </c>
      <c r="BB302">
        <v>7.6499999999999999E-2</v>
      </c>
      <c r="BC302">
        <v>1.5299999999999999E-2</v>
      </c>
      <c r="BD302">
        <v>0.76500000000000001</v>
      </c>
      <c r="BE302">
        <v>16.447500000000002</v>
      </c>
      <c r="BF302">
        <v>0.53549999999999998</v>
      </c>
      <c r="BG302">
        <v>7.6499999999999999E-2</v>
      </c>
      <c r="BH302">
        <v>0</v>
      </c>
      <c r="BI302">
        <v>0</v>
      </c>
      <c r="BJ302">
        <v>0</v>
      </c>
      <c r="BK302">
        <v>0.30599999999999999</v>
      </c>
      <c r="BL302" s="209">
        <v>6.4996506733499999E-3</v>
      </c>
      <c r="BM302" s="227">
        <v>1.093012722E-4</v>
      </c>
      <c r="BN302" s="209">
        <v>2.3133277017000002E-3</v>
      </c>
      <c r="BO302" s="227">
        <v>3.3999210180000002E-4</v>
      </c>
      <c r="BP302" s="227">
        <v>0</v>
      </c>
      <c r="BQ302" s="227">
        <v>4.8653999999999997E-15</v>
      </c>
      <c r="BR302" s="227">
        <v>2.5882526367000001E-3</v>
      </c>
      <c r="BS302" s="227">
        <v>7.5503621160000005E-4</v>
      </c>
      <c r="BT302" s="209">
        <v>1.15984538946E-2</v>
      </c>
    </row>
    <row r="303" spans="1:72" x14ac:dyDescent="0.35">
      <c r="A303">
        <v>115</v>
      </c>
      <c r="B303" t="s">
        <v>218</v>
      </c>
      <c r="C303" t="s">
        <v>218</v>
      </c>
      <c r="D303" t="s">
        <v>846</v>
      </c>
      <c r="E303" t="s">
        <v>1337</v>
      </c>
      <c r="F303">
        <v>2.9849999999999999</v>
      </c>
      <c r="G303">
        <v>12.49</v>
      </c>
      <c r="H303">
        <v>0.24349999999999999</v>
      </c>
      <c r="I303">
        <v>0.09</v>
      </c>
      <c r="J303">
        <v>9.5500000000000002E-2</v>
      </c>
      <c r="K303">
        <v>4.1500000000000002E-2</v>
      </c>
      <c r="L303">
        <v>1.35E-2</v>
      </c>
      <c r="M303">
        <v>0</v>
      </c>
      <c r="N303">
        <v>1.6E-2</v>
      </c>
      <c r="O303">
        <v>2.9499999999999998E-2</v>
      </c>
      <c r="P303">
        <v>0</v>
      </c>
      <c r="Q303">
        <v>2.9499999999999998E-2</v>
      </c>
      <c r="R303">
        <v>0</v>
      </c>
      <c r="S303">
        <v>0</v>
      </c>
      <c r="T303">
        <v>0</v>
      </c>
      <c r="U303">
        <v>4.3499999999999997E-2</v>
      </c>
      <c r="V303">
        <v>0</v>
      </c>
      <c r="W303">
        <v>0</v>
      </c>
      <c r="X303">
        <v>0</v>
      </c>
      <c r="Y303">
        <v>2.1499999999999998E-2</v>
      </c>
      <c r="Z303">
        <v>1.95E-2</v>
      </c>
      <c r="AA303">
        <v>1.5E-3</v>
      </c>
      <c r="AB303">
        <v>0.155</v>
      </c>
      <c r="AC303">
        <v>1E-3</v>
      </c>
      <c r="AD303">
        <v>0.153</v>
      </c>
      <c r="AE303">
        <v>4.5999999999999999E-2</v>
      </c>
      <c r="AF303">
        <v>4.4499999999999998E-2</v>
      </c>
      <c r="AG303">
        <v>1.5E-3</v>
      </c>
      <c r="AH303">
        <v>0</v>
      </c>
      <c r="AI303">
        <v>0</v>
      </c>
      <c r="AJ303">
        <v>0</v>
      </c>
      <c r="AK303">
        <v>0</v>
      </c>
      <c r="AL303">
        <v>1.5E-3</v>
      </c>
      <c r="AM303">
        <v>3.0000000000000001E-3</v>
      </c>
      <c r="AN303">
        <v>0</v>
      </c>
      <c r="AO303">
        <v>3.5000000000000003E-2</v>
      </c>
      <c r="AP303">
        <v>0</v>
      </c>
      <c r="AQ303">
        <v>4.0000000000000001E-3</v>
      </c>
      <c r="AR303">
        <v>0.12</v>
      </c>
      <c r="AS303">
        <v>2.2000000000000001E-3</v>
      </c>
      <c r="AT303" s="98">
        <v>6.9999999999999999E-4</v>
      </c>
      <c r="AU303">
        <v>4.6499999999999996E-3</v>
      </c>
      <c r="AV303">
        <v>1.95E-2</v>
      </c>
      <c r="AW303">
        <v>2.7499999999999998E-3</v>
      </c>
      <c r="AX303">
        <v>0.23350000000000001</v>
      </c>
      <c r="AY303">
        <v>0</v>
      </c>
      <c r="AZ303" s="98">
        <v>5.0000000000000001E-4</v>
      </c>
      <c r="BA303">
        <v>2.4350000000000001</v>
      </c>
      <c r="BB303">
        <v>0</v>
      </c>
      <c r="BC303">
        <v>2.5000000000000001E-2</v>
      </c>
      <c r="BD303">
        <v>0.21</v>
      </c>
      <c r="BE303">
        <v>2.9</v>
      </c>
      <c r="BF303">
        <v>1.2849999999999999</v>
      </c>
      <c r="BG303">
        <v>0.08</v>
      </c>
      <c r="BH303">
        <v>0</v>
      </c>
      <c r="BI303">
        <v>7.2999999999999995E-2</v>
      </c>
      <c r="BJ303">
        <v>2.35E-2</v>
      </c>
      <c r="BK303">
        <v>0</v>
      </c>
      <c r="BL303" s="209">
        <v>1.3450351494999999E-3</v>
      </c>
      <c r="BM303" s="227">
        <v>3.1533393150000002E-4</v>
      </c>
      <c r="BN303" s="227">
        <v>4.3853029750000002E-4</v>
      </c>
      <c r="BO303" s="227">
        <v>1.6863727999999999E-5</v>
      </c>
      <c r="BP303" s="227">
        <v>0</v>
      </c>
      <c r="BQ303" s="227">
        <v>4.7250000000000001E-15</v>
      </c>
      <c r="BR303" s="227">
        <v>1.3421064250000001E-4</v>
      </c>
      <c r="BS303" s="227">
        <v>6.3809288499999998E-5</v>
      </c>
      <c r="BT303" s="227">
        <v>1.1431873400000001E-2</v>
      </c>
    </row>
    <row r="304" spans="1:72" x14ac:dyDescent="0.35">
      <c r="A304">
        <v>115</v>
      </c>
      <c r="B304" t="s">
        <v>218</v>
      </c>
      <c r="C304" t="s">
        <v>218</v>
      </c>
      <c r="D304" t="s">
        <v>846</v>
      </c>
      <c r="E304" t="s">
        <v>1338</v>
      </c>
      <c r="F304">
        <v>2.9849999999999999</v>
      </c>
      <c r="G304">
        <v>12.49</v>
      </c>
      <c r="H304" s="98">
        <v>0.24349999999999999</v>
      </c>
      <c r="I304">
        <v>0.09</v>
      </c>
      <c r="J304">
        <v>9.5500000000000002E-2</v>
      </c>
      <c r="K304">
        <v>4.1500000000000002E-2</v>
      </c>
      <c r="L304">
        <v>1.35E-2</v>
      </c>
      <c r="M304">
        <v>0</v>
      </c>
      <c r="N304">
        <v>1.6E-2</v>
      </c>
      <c r="O304">
        <v>2.9499999999999998E-2</v>
      </c>
      <c r="P304">
        <v>0</v>
      </c>
      <c r="Q304" s="98">
        <v>2.9499999999999998E-2</v>
      </c>
      <c r="R304">
        <v>0</v>
      </c>
      <c r="S304">
        <v>0</v>
      </c>
      <c r="T304">
        <v>0</v>
      </c>
      <c r="U304">
        <v>4.3499999999999997E-2</v>
      </c>
      <c r="V304" s="212">
        <v>0</v>
      </c>
      <c r="W304">
        <v>0</v>
      </c>
      <c r="X304" s="212">
        <v>0</v>
      </c>
      <c r="Y304">
        <v>2.1499999999999998E-2</v>
      </c>
      <c r="Z304" s="212">
        <v>1.95E-2</v>
      </c>
      <c r="AA304">
        <v>1.5E-3</v>
      </c>
      <c r="AB304">
        <v>0.155</v>
      </c>
      <c r="AC304">
        <v>1E-3</v>
      </c>
      <c r="AD304">
        <v>0.153</v>
      </c>
      <c r="AE304" s="98">
        <v>4.5999999999999999E-2</v>
      </c>
      <c r="AF304" s="98">
        <v>4.4499999999999998E-2</v>
      </c>
      <c r="AG304">
        <v>1.5E-3</v>
      </c>
      <c r="AH304">
        <v>0</v>
      </c>
      <c r="AI304">
        <v>0</v>
      </c>
      <c r="AJ304">
        <v>0</v>
      </c>
      <c r="AK304">
        <v>0</v>
      </c>
      <c r="AL304">
        <v>1.5E-3</v>
      </c>
      <c r="AM304">
        <v>3.0000000000000001E-3</v>
      </c>
      <c r="AN304">
        <v>0</v>
      </c>
      <c r="AO304">
        <v>3.5000000000000003E-2</v>
      </c>
      <c r="AP304">
        <v>0</v>
      </c>
      <c r="AQ304" s="98">
        <v>4.0000000000000001E-3</v>
      </c>
      <c r="AR304">
        <v>0.12</v>
      </c>
      <c r="AS304">
        <v>2.2000000000000001E-3</v>
      </c>
      <c r="AT304" s="98">
        <v>6.9999999999999999E-4</v>
      </c>
      <c r="AU304">
        <v>4.6499999999999996E-3</v>
      </c>
      <c r="AV304">
        <v>1.95E-2</v>
      </c>
      <c r="AW304">
        <v>2.7499999999999998E-3</v>
      </c>
      <c r="AX304">
        <v>0.23350000000000001</v>
      </c>
      <c r="AY304">
        <v>0</v>
      </c>
      <c r="AZ304" s="98">
        <v>5.0000000000000001E-4</v>
      </c>
      <c r="BA304">
        <v>2.4350000000000001</v>
      </c>
      <c r="BB304">
        <v>0</v>
      </c>
      <c r="BC304">
        <v>2.5000000000000001E-2</v>
      </c>
      <c r="BD304">
        <v>0.21</v>
      </c>
      <c r="BE304">
        <v>2.9</v>
      </c>
      <c r="BF304">
        <v>1.2849999999999999</v>
      </c>
      <c r="BG304">
        <v>0.08</v>
      </c>
      <c r="BH304" s="98">
        <v>0</v>
      </c>
      <c r="BI304">
        <v>7.2999999999999995E-2</v>
      </c>
      <c r="BJ304">
        <v>2.35E-2</v>
      </c>
      <c r="BK304">
        <v>0</v>
      </c>
      <c r="BL304" s="209">
        <v>1.3450351494999999E-3</v>
      </c>
      <c r="BM304" s="227">
        <v>3.1533393150000002E-4</v>
      </c>
      <c r="BN304" s="227">
        <v>4.3853029750000002E-4</v>
      </c>
      <c r="BO304" s="227">
        <v>1.6863727999999999E-5</v>
      </c>
      <c r="BP304" s="227">
        <v>0</v>
      </c>
      <c r="BQ304" s="227">
        <v>4.7250000000000001E-15</v>
      </c>
      <c r="BR304" s="227">
        <v>1.3421064250000001E-4</v>
      </c>
      <c r="BS304" s="227">
        <v>6.3809288499999998E-5</v>
      </c>
      <c r="BT304" s="209">
        <v>1.1431873400000001E-2</v>
      </c>
    </row>
    <row r="305" spans="1:72" x14ac:dyDescent="0.35">
      <c r="A305">
        <v>115</v>
      </c>
      <c r="B305" t="s">
        <v>218</v>
      </c>
      <c r="C305" t="s">
        <v>218</v>
      </c>
      <c r="D305" t="s">
        <v>846</v>
      </c>
      <c r="E305" t="s">
        <v>1340</v>
      </c>
      <c r="F305">
        <v>2.9849999999999999</v>
      </c>
      <c r="G305">
        <v>12.49</v>
      </c>
      <c r="H305">
        <v>0.24349999999999999</v>
      </c>
      <c r="I305">
        <v>0.09</v>
      </c>
      <c r="J305">
        <v>9.5500000000000002E-2</v>
      </c>
      <c r="K305">
        <v>4.1500000000000002E-2</v>
      </c>
      <c r="L305">
        <v>1.35E-2</v>
      </c>
      <c r="M305">
        <v>0</v>
      </c>
      <c r="N305">
        <v>1.6E-2</v>
      </c>
      <c r="O305">
        <v>2.9499999999999998E-2</v>
      </c>
      <c r="P305">
        <v>0</v>
      </c>
      <c r="Q305">
        <v>2.9499999999999998E-2</v>
      </c>
      <c r="R305">
        <v>0</v>
      </c>
      <c r="S305">
        <v>0</v>
      </c>
      <c r="T305">
        <v>0</v>
      </c>
      <c r="U305">
        <v>4.3499999999999997E-2</v>
      </c>
      <c r="V305">
        <v>0</v>
      </c>
      <c r="W305">
        <v>0</v>
      </c>
      <c r="X305">
        <v>0</v>
      </c>
      <c r="Y305">
        <v>2.1499999999999998E-2</v>
      </c>
      <c r="Z305">
        <v>1.95E-2</v>
      </c>
      <c r="AA305">
        <v>1.5E-3</v>
      </c>
      <c r="AB305">
        <v>0.155</v>
      </c>
      <c r="AC305">
        <v>1E-3</v>
      </c>
      <c r="AD305">
        <v>0.153</v>
      </c>
      <c r="AE305">
        <v>4.5999999999999999E-2</v>
      </c>
      <c r="AF305">
        <v>4.4499999999999998E-2</v>
      </c>
      <c r="AG305">
        <v>1.5E-3</v>
      </c>
      <c r="AH305">
        <v>0</v>
      </c>
      <c r="AI305">
        <v>0</v>
      </c>
      <c r="AJ305">
        <v>0</v>
      </c>
      <c r="AK305">
        <v>0</v>
      </c>
      <c r="AL305">
        <v>1.5E-3</v>
      </c>
      <c r="AM305">
        <v>3.0000000000000001E-3</v>
      </c>
      <c r="AN305">
        <v>0</v>
      </c>
      <c r="AO305">
        <v>3.5000000000000003E-2</v>
      </c>
      <c r="AP305">
        <v>0</v>
      </c>
      <c r="AQ305">
        <v>4.0000000000000001E-3</v>
      </c>
      <c r="AR305">
        <v>0.12</v>
      </c>
      <c r="AS305">
        <v>2.2000000000000001E-3</v>
      </c>
      <c r="AT305" s="98">
        <v>6.9999999999999999E-4</v>
      </c>
      <c r="AU305">
        <v>4.6499999999999996E-3</v>
      </c>
      <c r="AV305">
        <v>1.95E-2</v>
      </c>
      <c r="AW305">
        <v>2.7499999999999998E-3</v>
      </c>
      <c r="AX305">
        <v>0.23350000000000001</v>
      </c>
      <c r="AY305">
        <v>0</v>
      </c>
      <c r="AZ305" s="98">
        <v>5.0000000000000001E-4</v>
      </c>
      <c r="BA305">
        <v>2.4350000000000001</v>
      </c>
      <c r="BB305">
        <v>0</v>
      </c>
      <c r="BC305">
        <v>2.5000000000000001E-2</v>
      </c>
      <c r="BD305">
        <v>0.21</v>
      </c>
      <c r="BE305">
        <v>2.9</v>
      </c>
      <c r="BF305">
        <v>1.2849999999999999</v>
      </c>
      <c r="BG305">
        <v>0.08</v>
      </c>
      <c r="BH305">
        <v>0</v>
      </c>
      <c r="BI305">
        <v>7.2999999999999995E-2</v>
      </c>
      <c r="BJ305">
        <v>2.35E-2</v>
      </c>
      <c r="BK305">
        <v>0</v>
      </c>
      <c r="BL305" s="209">
        <v>1.3450351494999999E-3</v>
      </c>
      <c r="BM305" s="209">
        <v>3.1533393150000002E-4</v>
      </c>
      <c r="BN305" s="209">
        <v>4.3853029750000002E-4</v>
      </c>
      <c r="BO305" s="227">
        <v>1.6863727999999999E-5</v>
      </c>
      <c r="BP305" s="227">
        <v>0</v>
      </c>
      <c r="BQ305" s="227">
        <v>4.7250000000000001E-15</v>
      </c>
      <c r="BR305" s="209">
        <v>1.3421064250000001E-4</v>
      </c>
      <c r="BS305" s="227">
        <v>6.3809288499999998E-5</v>
      </c>
      <c r="BT305" s="209">
        <v>1.1431873400000001E-2</v>
      </c>
    </row>
    <row r="306" spans="1:72" x14ac:dyDescent="0.35">
      <c r="A306">
        <v>100</v>
      </c>
      <c r="B306" t="s">
        <v>195</v>
      </c>
      <c r="C306" t="s">
        <v>195</v>
      </c>
      <c r="D306" t="s">
        <v>788</v>
      </c>
      <c r="E306" t="s">
        <v>1341</v>
      </c>
      <c r="F306">
        <v>2.1120000000000001</v>
      </c>
      <c r="G306">
        <v>8.8379999999999992</v>
      </c>
      <c r="H306">
        <v>2.8799999999999999E-2</v>
      </c>
      <c r="I306">
        <v>0.123</v>
      </c>
      <c r="J306" s="98">
        <v>0.30599999999999999</v>
      </c>
      <c r="K306">
        <v>0.06</v>
      </c>
      <c r="L306">
        <v>6.4199999999999993E-2</v>
      </c>
      <c r="M306">
        <v>0</v>
      </c>
      <c r="N306">
        <v>1.7999999999999999E-2</v>
      </c>
      <c r="O306">
        <v>2.76E-2</v>
      </c>
      <c r="P306">
        <v>9.5999999999999992E-3</v>
      </c>
      <c r="Q306">
        <v>1.7999999999999999E-2</v>
      </c>
      <c r="R306">
        <v>0</v>
      </c>
      <c r="S306">
        <v>0</v>
      </c>
      <c r="T306">
        <v>0</v>
      </c>
      <c r="U306">
        <v>3.0000000000000001E-3</v>
      </c>
      <c r="V306">
        <v>0</v>
      </c>
      <c r="W306">
        <v>0</v>
      </c>
      <c r="X306" s="98">
        <v>0</v>
      </c>
      <c r="Y306">
        <v>2.3999999999999998E-3</v>
      </c>
      <c r="Z306" s="98">
        <v>5.9999999999999995E-4</v>
      </c>
      <c r="AA306" s="98">
        <v>0</v>
      </c>
      <c r="AB306">
        <v>6.0000000000000001E-3</v>
      </c>
      <c r="AC306" s="98">
        <v>0</v>
      </c>
      <c r="AD306">
        <v>6.0000000000000001E-3</v>
      </c>
      <c r="AE306">
        <v>1.32E-2</v>
      </c>
      <c r="AF306">
        <v>1.26E-2</v>
      </c>
      <c r="AG306" s="98">
        <v>5.9999999999999995E-4</v>
      </c>
      <c r="AH306" s="98">
        <v>0</v>
      </c>
      <c r="AI306" s="98">
        <v>0</v>
      </c>
      <c r="AJ306" s="98">
        <v>0</v>
      </c>
      <c r="AK306" s="98">
        <v>0</v>
      </c>
      <c r="AL306">
        <v>0</v>
      </c>
      <c r="AM306">
        <v>1.4999999999999999E-2</v>
      </c>
      <c r="AN306">
        <v>0</v>
      </c>
      <c r="AO306">
        <v>0.18</v>
      </c>
      <c r="AP306">
        <v>0</v>
      </c>
      <c r="AQ306">
        <v>1.8E-3</v>
      </c>
      <c r="AR306">
        <v>0</v>
      </c>
      <c r="AS306" s="217">
        <v>1.8600000000000001E-3</v>
      </c>
      <c r="AT306" s="98">
        <v>8.9999999999999998E-4</v>
      </c>
      <c r="AU306">
        <v>1.2E-2</v>
      </c>
      <c r="AV306">
        <v>3.252E-2</v>
      </c>
      <c r="AW306" s="98">
        <v>3.2399999999999998E-3</v>
      </c>
      <c r="AX306">
        <v>3.3420000000000001</v>
      </c>
      <c r="AY306">
        <v>0</v>
      </c>
      <c r="AZ306" s="217">
        <v>1.7999999999999999E-2</v>
      </c>
      <c r="BA306">
        <v>1.986</v>
      </c>
      <c r="BB306">
        <v>1.6799999999999999E-2</v>
      </c>
      <c r="BC306" s="98">
        <v>4.1399999999999999E-2</v>
      </c>
      <c r="BD306">
        <v>0.9</v>
      </c>
      <c r="BE306">
        <v>4.8</v>
      </c>
      <c r="BF306">
        <v>0.96</v>
      </c>
      <c r="BG306">
        <v>0.156</v>
      </c>
      <c r="BH306" s="98">
        <v>5.9999999999999995E-4</v>
      </c>
      <c r="BI306">
        <v>0.03</v>
      </c>
      <c r="BJ306" s="98">
        <v>4.7999999999999996E-3</v>
      </c>
      <c r="BK306">
        <v>0</v>
      </c>
      <c r="BL306" s="209">
        <v>4.8197032739999998E-4</v>
      </c>
      <c r="BM306" s="227">
        <v>0</v>
      </c>
      <c r="BN306" s="227">
        <v>1.4197846919999999E-4</v>
      </c>
      <c r="BO306" s="227">
        <v>2.0236473600000001E-5</v>
      </c>
      <c r="BP306" s="209">
        <v>0</v>
      </c>
      <c r="BQ306" s="227">
        <v>9.5399999999999992E-16</v>
      </c>
      <c r="BR306" s="227">
        <v>1.7225698800000001E-4</v>
      </c>
      <c r="BS306" s="227">
        <v>4.5423301200000002E-5</v>
      </c>
      <c r="BT306" s="227">
        <v>5.1896463822E-3</v>
      </c>
    </row>
    <row r="307" spans="1:72" x14ac:dyDescent="0.35">
      <c r="A307">
        <v>103</v>
      </c>
      <c r="B307" t="s">
        <v>195</v>
      </c>
      <c r="C307" t="s">
        <v>195</v>
      </c>
      <c r="D307" t="s">
        <v>801</v>
      </c>
      <c r="E307" t="s">
        <v>1340</v>
      </c>
      <c r="F307">
        <v>9.51</v>
      </c>
      <c r="G307">
        <v>39.72</v>
      </c>
      <c r="H307">
        <v>0.03</v>
      </c>
      <c r="I307">
        <v>0.64500000000000002</v>
      </c>
      <c r="J307">
        <v>1.476</v>
      </c>
      <c r="K307">
        <v>0.32100000000000001</v>
      </c>
      <c r="L307">
        <v>0.45</v>
      </c>
      <c r="M307">
        <v>0</v>
      </c>
      <c r="N307">
        <v>7.8E-2</v>
      </c>
      <c r="O307">
        <v>6.3E-2</v>
      </c>
      <c r="P307">
        <v>8.9999999999999993E-3</v>
      </c>
      <c r="Q307">
        <v>5.3999999999999999E-2</v>
      </c>
      <c r="R307">
        <v>0</v>
      </c>
      <c r="S307">
        <v>0</v>
      </c>
      <c r="T307">
        <v>0</v>
      </c>
      <c r="U307">
        <v>6.0000000000000001E-3</v>
      </c>
      <c r="V307">
        <v>0</v>
      </c>
      <c r="W307">
        <v>0</v>
      </c>
      <c r="X307">
        <v>0</v>
      </c>
      <c r="Y307">
        <v>6.0000000000000001E-3</v>
      </c>
      <c r="Z307">
        <v>0</v>
      </c>
      <c r="AA307">
        <v>0</v>
      </c>
      <c r="AB307" s="98">
        <v>3.0000000000000001E-3</v>
      </c>
      <c r="AC307">
        <v>0</v>
      </c>
      <c r="AD307">
        <v>3.0000000000000001E-3</v>
      </c>
      <c r="AE307">
        <v>1.4999999999999999E-2</v>
      </c>
      <c r="AF307">
        <v>1.2E-2</v>
      </c>
      <c r="AG307">
        <v>3.0000000000000001E-3</v>
      </c>
      <c r="AH307">
        <v>0</v>
      </c>
      <c r="AI307">
        <v>0</v>
      </c>
      <c r="AJ307">
        <v>0</v>
      </c>
      <c r="AK307">
        <v>0</v>
      </c>
      <c r="AL307">
        <v>0</v>
      </c>
      <c r="AM307">
        <v>3.5999999999999997E-2</v>
      </c>
      <c r="AN307">
        <v>0</v>
      </c>
      <c r="AO307">
        <v>0.45</v>
      </c>
      <c r="AP307">
        <v>0</v>
      </c>
      <c r="AQ307">
        <v>3.0000000000000001E-3</v>
      </c>
      <c r="AR307">
        <v>0</v>
      </c>
      <c r="AS307">
        <v>2.46E-2</v>
      </c>
      <c r="AT307">
        <v>5.4000000000000003E-3</v>
      </c>
      <c r="AU307">
        <v>7.4999999999999997E-2</v>
      </c>
      <c r="AV307">
        <v>0.18240000000000001</v>
      </c>
      <c r="AW307">
        <v>2.3999999999999998E-3</v>
      </c>
      <c r="AX307">
        <v>0.99</v>
      </c>
      <c r="AY307">
        <v>0</v>
      </c>
      <c r="AZ307">
        <v>0.03</v>
      </c>
      <c r="BA307">
        <v>11.4</v>
      </c>
      <c r="BB307">
        <v>1.35</v>
      </c>
      <c r="BC307">
        <v>0.18</v>
      </c>
      <c r="BD307">
        <v>1.77</v>
      </c>
      <c r="BE307">
        <v>33</v>
      </c>
      <c r="BF307">
        <v>3.6</v>
      </c>
      <c r="BG307">
        <v>0.06</v>
      </c>
      <c r="BH307">
        <v>0</v>
      </c>
      <c r="BI307">
        <v>0.06</v>
      </c>
      <c r="BJ307">
        <v>0.114</v>
      </c>
      <c r="BK307">
        <v>0</v>
      </c>
      <c r="BL307" s="209">
        <v>8.5069015500000001E-4</v>
      </c>
      <c r="BM307" s="227">
        <v>0</v>
      </c>
      <c r="BN307" s="209">
        <v>3.1519681500000001E-4</v>
      </c>
      <c r="BO307" s="227">
        <v>1.01182368E-4</v>
      </c>
      <c r="BP307" s="227">
        <v>0</v>
      </c>
      <c r="BQ307" s="227">
        <v>2.3189999999999998E-16</v>
      </c>
      <c r="BR307" s="227">
        <v>2.1067032000000001E-5</v>
      </c>
      <c r="BS307" s="227">
        <v>2.2711650600000001E-4</v>
      </c>
      <c r="BT307" s="209">
        <v>1.1335797279E-2</v>
      </c>
    </row>
    <row r="308" spans="1:72" x14ac:dyDescent="0.35">
      <c r="A308">
        <v>55</v>
      </c>
      <c r="B308" t="s">
        <v>513</v>
      </c>
      <c r="C308" t="s">
        <v>513</v>
      </c>
      <c r="D308" t="s">
        <v>124</v>
      </c>
      <c r="E308" t="s">
        <v>1341</v>
      </c>
      <c r="F308">
        <v>2.8889999999999998</v>
      </c>
      <c r="G308">
        <v>12.105</v>
      </c>
      <c r="H308" s="212">
        <v>5.4000000000000003E-3</v>
      </c>
      <c r="I308">
        <v>2.1600000000000001E-2</v>
      </c>
      <c r="J308">
        <v>0.64710000000000001</v>
      </c>
      <c r="K308">
        <v>6.7500000000000004E-2</v>
      </c>
      <c r="L308">
        <v>0.14399999999999999</v>
      </c>
      <c r="M308">
        <v>0</v>
      </c>
      <c r="N308">
        <v>1.44E-2</v>
      </c>
      <c r="O308">
        <v>0.52200000000000002</v>
      </c>
      <c r="P308">
        <v>0.52200000000000002</v>
      </c>
      <c r="Q308">
        <v>0</v>
      </c>
      <c r="R308">
        <v>0</v>
      </c>
      <c r="S308">
        <v>0</v>
      </c>
      <c r="T308">
        <v>0</v>
      </c>
      <c r="U308" s="98">
        <v>0</v>
      </c>
      <c r="V308">
        <v>0</v>
      </c>
      <c r="W308">
        <v>0</v>
      </c>
      <c r="X308">
        <v>0</v>
      </c>
      <c r="Y308" s="98">
        <v>0</v>
      </c>
      <c r="Z308" s="98">
        <v>0</v>
      </c>
      <c r="AA308">
        <v>0</v>
      </c>
      <c r="AB308" s="98">
        <v>8.9999999999999998E-4</v>
      </c>
      <c r="AC308">
        <v>0</v>
      </c>
      <c r="AD308" s="98">
        <v>0</v>
      </c>
      <c r="AE308" s="98">
        <v>0</v>
      </c>
      <c r="AF308" s="98">
        <v>0</v>
      </c>
      <c r="AG308">
        <v>0</v>
      </c>
      <c r="AH308" s="98">
        <v>0</v>
      </c>
      <c r="AI308">
        <v>0</v>
      </c>
      <c r="AJ308">
        <v>0</v>
      </c>
      <c r="AK308">
        <v>0</v>
      </c>
      <c r="AL308">
        <v>0</v>
      </c>
      <c r="AM308">
        <v>7.1999999999999998E-3</v>
      </c>
      <c r="AN308">
        <v>0</v>
      </c>
      <c r="AO308">
        <v>8.1000000000000003E-2</v>
      </c>
      <c r="AP308">
        <v>0</v>
      </c>
      <c r="AQ308" s="98">
        <v>6.3E-3</v>
      </c>
      <c r="AR308">
        <v>2.4299999999999999E-2</v>
      </c>
      <c r="AS308" s="98">
        <v>4.4999999999999999E-4</v>
      </c>
      <c r="AT308">
        <v>6.3000000000000003E-4</v>
      </c>
      <c r="AU308">
        <v>1.17E-2</v>
      </c>
      <c r="AV308">
        <v>1.5299999999999999E-2</v>
      </c>
      <c r="AW308">
        <v>1.5299999999999999E-3</v>
      </c>
      <c r="AX308">
        <v>0.17100000000000001</v>
      </c>
      <c r="AY308">
        <v>0</v>
      </c>
      <c r="AZ308">
        <v>3.5999999999999999E-3</v>
      </c>
      <c r="BA308">
        <v>0.61199999999999999</v>
      </c>
      <c r="BB308">
        <v>0.153</v>
      </c>
      <c r="BC308">
        <v>1.9800000000000002E-2</v>
      </c>
      <c r="BD308">
        <v>0.61199999999999999</v>
      </c>
      <c r="BE308">
        <v>6.5430000000000001</v>
      </c>
      <c r="BF308">
        <v>0.495</v>
      </c>
      <c r="BG308">
        <v>9.9000000000000005E-2</v>
      </c>
      <c r="BH308" s="98">
        <v>0</v>
      </c>
      <c r="BI308">
        <v>2.7E-2</v>
      </c>
      <c r="BJ308" s="212">
        <v>3.5999999999999999E-3</v>
      </c>
      <c r="BK308">
        <v>0.09</v>
      </c>
      <c r="BL308" s="227">
        <v>1.1831921874E-3</v>
      </c>
      <c r="BM308" s="227">
        <v>8.4798919799999997E-5</v>
      </c>
      <c r="BN308" s="209">
        <v>5.1910459650000005E-4</v>
      </c>
      <c r="BO308" s="227">
        <v>3.9999070799999999E-5</v>
      </c>
      <c r="BP308" s="227">
        <v>0</v>
      </c>
      <c r="BQ308" s="227">
        <v>3.2399999999999999E-16</v>
      </c>
      <c r="BR308" s="227">
        <v>3.548736648E-4</v>
      </c>
      <c r="BS308" s="227">
        <v>8.8827789600000003E-5</v>
      </c>
      <c r="BT308" s="209">
        <v>1.6076679777000001E-3</v>
      </c>
    </row>
    <row r="309" spans="1:72" x14ac:dyDescent="0.35">
      <c r="A309">
        <v>64</v>
      </c>
      <c r="B309" t="s">
        <v>610</v>
      </c>
      <c r="C309" t="s">
        <v>610</v>
      </c>
      <c r="D309" t="s">
        <v>626</v>
      </c>
      <c r="E309" t="s">
        <v>1338</v>
      </c>
      <c r="F309">
        <v>2.2229999999999999</v>
      </c>
      <c r="G309">
        <v>9.3480000000000008</v>
      </c>
      <c r="H309">
        <v>2.8500000000000001E-2</v>
      </c>
      <c r="I309">
        <v>0.19950000000000001</v>
      </c>
      <c r="J309">
        <v>0.28499999999999998</v>
      </c>
      <c r="K309">
        <v>0</v>
      </c>
      <c r="L309">
        <v>5.1414</v>
      </c>
      <c r="M309">
        <v>0</v>
      </c>
      <c r="N309">
        <v>4.5600000000000002E-2</v>
      </c>
      <c r="O309">
        <v>0.22800000000000001</v>
      </c>
      <c r="P309">
        <v>0</v>
      </c>
      <c r="Q309">
        <v>0.2223</v>
      </c>
      <c r="R309">
        <v>0</v>
      </c>
      <c r="S309">
        <v>0</v>
      </c>
      <c r="T309">
        <v>0</v>
      </c>
      <c r="U309">
        <v>1.7100000000000001E-2</v>
      </c>
      <c r="V309">
        <v>0</v>
      </c>
      <c r="W309">
        <v>0</v>
      </c>
      <c r="X309">
        <v>0</v>
      </c>
      <c r="Y309">
        <v>5.7000000000000002E-3</v>
      </c>
      <c r="Z309">
        <v>5.7000000000000002E-3</v>
      </c>
      <c r="AA309">
        <v>0</v>
      </c>
      <c r="AB309">
        <v>5.7000000000000002E-3</v>
      </c>
      <c r="AC309">
        <v>0</v>
      </c>
      <c r="AD309">
        <v>5.7000000000000002E-3</v>
      </c>
      <c r="AE309">
        <v>0</v>
      </c>
      <c r="AF309">
        <v>0</v>
      </c>
      <c r="AG309">
        <v>0</v>
      </c>
      <c r="AH309">
        <v>0</v>
      </c>
      <c r="AI309">
        <v>0</v>
      </c>
      <c r="AJ309">
        <v>0</v>
      </c>
      <c r="AK309">
        <v>0</v>
      </c>
      <c r="AL309">
        <v>0.18809999999999999</v>
      </c>
      <c r="AM309">
        <v>0.27360000000000001</v>
      </c>
      <c r="AN309">
        <v>0.26219999999999999</v>
      </c>
      <c r="AO309">
        <v>0.114</v>
      </c>
      <c r="AP309">
        <v>5.7000000000000002E-2</v>
      </c>
      <c r="AQ309">
        <v>0</v>
      </c>
      <c r="AR309">
        <v>0</v>
      </c>
      <c r="AS309">
        <v>2.2799999999999999E-3</v>
      </c>
      <c r="AT309">
        <v>8.5500000000000003E-3</v>
      </c>
      <c r="AU309">
        <v>3.9899999999999996E-3</v>
      </c>
      <c r="AV309">
        <v>4.3319999999999997E-2</v>
      </c>
      <c r="AW309">
        <v>2.2799999999999999E-3</v>
      </c>
      <c r="AX309">
        <v>0.65549999999999997</v>
      </c>
      <c r="AY309">
        <v>1.5389999999999999E-2</v>
      </c>
      <c r="AZ309">
        <v>0</v>
      </c>
      <c r="BA309">
        <v>5.3579999999999997</v>
      </c>
      <c r="BB309">
        <v>0.59850000000000003</v>
      </c>
      <c r="BC309">
        <v>0</v>
      </c>
      <c r="BD309">
        <v>6.7830000000000004</v>
      </c>
      <c r="BE309">
        <v>9.4619999999999997</v>
      </c>
      <c r="BF309">
        <v>0.68400000000000005</v>
      </c>
      <c r="BG309">
        <v>2.3940000000000001</v>
      </c>
      <c r="BH309">
        <v>5.7000000000000002E-3</v>
      </c>
      <c r="BI309">
        <v>0.1026</v>
      </c>
      <c r="BJ309">
        <v>2.2800000000000001E-2</v>
      </c>
      <c r="BK309">
        <v>0</v>
      </c>
      <c r="BL309" s="209">
        <v>6.0828953511000003E-3</v>
      </c>
      <c r="BM309" s="227">
        <v>3.0992324430000002E-4</v>
      </c>
      <c r="BN309" s="209">
        <v>1.0843850144999999E-3</v>
      </c>
      <c r="BO309" s="227">
        <v>1.6703300519999999E-4</v>
      </c>
      <c r="BP309" s="227">
        <v>1.733559639E-4</v>
      </c>
      <c r="BQ309" s="227">
        <v>6.6690000000000005E-16</v>
      </c>
      <c r="BR309" s="227">
        <v>3.7703191500000002E-5</v>
      </c>
      <c r="BS309" s="227">
        <v>5.1190689959999998E-4</v>
      </c>
      <c r="BT309" s="229">
        <v>1.0893401031600001E-2</v>
      </c>
    </row>
    <row r="310" spans="1:72" x14ac:dyDescent="0.35">
      <c r="A310">
        <v>64</v>
      </c>
      <c r="B310" t="s">
        <v>610</v>
      </c>
      <c r="C310" t="s">
        <v>610</v>
      </c>
      <c r="D310" t="s">
        <v>626</v>
      </c>
      <c r="E310" t="s">
        <v>1340</v>
      </c>
      <c r="F310">
        <v>2.2229999999999999</v>
      </c>
      <c r="G310">
        <v>9.3480000000000008</v>
      </c>
      <c r="H310">
        <v>2.8500000000000001E-2</v>
      </c>
      <c r="I310">
        <v>0.19950000000000001</v>
      </c>
      <c r="J310" s="212">
        <v>0.28499999999999998</v>
      </c>
      <c r="K310">
        <v>0</v>
      </c>
      <c r="L310">
        <v>5.1414</v>
      </c>
      <c r="M310">
        <v>0</v>
      </c>
      <c r="N310">
        <v>4.5600000000000002E-2</v>
      </c>
      <c r="O310">
        <v>0.22800000000000001</v>
      </c>
      <c r="P310">
        <v>0</v>
      </c>
      <c r="Q310">
        <v>0.2223</v>
      </c>
      <c r="R310">
        <v>0</v>
      </c>
      <c r="S310">
        <v>0</v>
      </c>
      <c r="T310">
        <v>0</v>
      </c>
      <c r="U310">
        <v>1.7100000000000001E-2</v>
      </c>
      <c r="V310">
        <v>0</v>
      </c>
      <c r="W310">
        <v>0</v>
      </c>
      <c r="X310" s="212">
        <v>0</v>
      </c>
      <c r="Y310">
        <v>5.7000000000000002E-3</v>
      </c>
      <c r="Z310" s="212">
        <v>5.7000000000000002E-3</v>
      </c>
      <c r="AA310">
        <v>0</v>
      </c>
      <c r="AB310">
        <v>5.7000000000000002E-3</v>
      </c>
      <c r="AC310" s="212">
        <v>0</v>
      </c>
      <c r="AD310">
        <v>5.7000000000000002E-3</v>
      </c>
      <c r="AE310">
        <v>0</v>
      </c>
      <c r="AF310">
        <v>0</v>
      </c>
      <c r="AG310">
        <v>0</v>
      </c>
      <c r="AH310" s="212">
        <v>0</v>
      </c>
      <c r="AI310" s="212">
        <v>0</v>
      </c>
      <c r="AJ310" s="212">
        <v>0</v>
      </c>
      <c r="AK310">
        <v>0</v>
      </c>
      <c r="AL310">
        <v>0.18809999999999999</v>
      </c>
      <c r="AM310">
        <v>0.27360000000000001</v>
      </c>
      <c r="AN310">
        <v>0.26219999999999999</v>
      </c>
      <c r="AO310">
        <v>0.114</v>
      </c>
      <c r="AP310">
        <v>5.7000000000000002E-2</v>
      </c>
      <c r="AQ310">
        <v>0</v>
      </c>
      <c r="AR310">
        <v>0</v>
      </c>
      <c r="AS310">
        <v>2.2799999999999999E-3</v>
      </c>
      <c r="AT310">
        <v>8.5500000000000003E-3</v>
      </c>
      <c r="AU310">
        <v>3.9899999999999996E-3</v>
      </c>
      <c r="AV310">
        <v>4.3319999999999997E-2</v>
      </c>
      <c r="AW310">
        <v>2.2799999999999999E-3</v>
      </c>
      <c r="AX310">
        <v>0.65549999999999997</v>
      </c>
      <c r="AY310">
        <v>1.5389999999999999E-2</v>
      </c>
      <c r="AZ310">
        <v>0</v>
      </c>
      <c r="BA310">
        <v>5.3579999999999997</v>
      </c>
      <c r="BB310">
        <v>0.59850000000000003</v>
      </c>
      <c r="BC310" s="212">
        <v>0</v>
      </c>
      <c r="BD310">
        <v>6.7830000000000004</v>
      </c>
      <c r="BE310">
        <v>9.4619999999999997</v>
      </c>
      <c r="BF310">
        <v>0.68400000000000005</v>
      </c>
      <c r="BG310">
        <v>2.3940000000000001</v>
      </c>
      <c r="BH310" s="212">
        <v>5.7000000000000002E-3</v>
      </c>
      <c r="BI310">
        <v>0.1026</v>
      </c>
      <c r="BJ310" s="212">
        <v>2.2800000000000001E-2</v>
      </c>
      <c r="BK310">
        <v>0</v>
      </c>
      <c r="BL310" s="209">
        <v>6.0828953511000003E-3</v>
      </c>
      <c r="BM310" s="227">
        <v>3.0992324430000002E-4</v>
      </c>
      <c r="BN310" s="227">
        <v>1.0843850144999999E-3</v>
      </c>
      <c r="BO310" s="227">
        <v>1.6703300519999999E-4</v>
      </c>
      <c r="BP310" s="227">
        <v>1.733559639E-4</v>
      </c>
      <c r="BQ310" s="227">
        <v>6.6690000000000005E-16</v>
      </c>
      <c r="BR310" s="227">
        <v>3.7703191500000002E-5</v>
      </c>
      <c r="BS310" s="227">
        <v>5.1190689959999998E-4</v>
      </c>
      <c r="BT310" s="209">
        <v>1.0893401031600001E-2</v>
      </c>
    </row>
    <row r="311" spans="1:72" x14ac:dyDescent="0.35">
      <c r="A311">
        <v>34</v>
      </c>
      <c r="B311" t="s">
        <v>513</v>
      </c>
      <c r="C311" t="s">
        <v>513</v>
      </c>
      <c r="D311" t="s">
        <v>102</v>
      </c>
      <c r="E311" t="s">
        <v>1340</v>
      </c>
      <c r="F311">
        <v>5.9039999999999999</v>
      </c>
      <c r="G311">
        <v>24.66</v>
      </c>
      <c r="H311">
        <v>3.5999999999999999E-3</v>
      </c>
      <c r="I311">
        <v>0.1368</v>
      </c>
      <c r="J311">
        <v>1.3068</v>
      </c>
      <c r="K311">
        <v>0</v>
      </c>
      <c r="L311">
        <v>2.1276000000000002</v>
      </c>
      <c r="M311">
        <v>0</v>
      </c>
      <c r="N311">
        <v>2.8799999999999999E-2</v>
      </c>
      <c r="O311">
        <v>1.2276</v>
      </c>
      <c r="P311">
        <v>0.96120000000000005</v>
      </c>
      <c r="Q311">
        <v>0.26640000000000003</v>
      </c>
      <c r="R311">
        <v>0</v>
      </c>
      <c r="S311">
        <v>1.224</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3.6000000000000002E-4</v>
      </c>
      <c r="AT311">
        <v>7.2000000000000005E-4</v>
      </c>
      <c r="AU311">
        <v>1.7639999999999999E-2</v>
      </c>
      <c r="AV311">
        <v>3.9600000000000003E-2</v>
      </c>
      <c r="AW311">
        <v>6.8399999999999997E-3</v>
      </c>
      <c r="AX311">
        <v>3.5999999999999997E-2</v>
      </c>
      <c r="AY311">
        <v>0</v>
      </c>
      <c r="AZ311">
        <v>3.5999999999999997E-2</v>
      </c>
      <c r="BA311">
        <v>0.82799999999999996</v>
      </c>
      <c r="BB311">
        <v>3.2399999999999998E-2</v>
      </c>
      <c r="BC311">
        <v>7.1999999999999998E-3</v>
      </c>
      <c r="BD311">
        <v>0.46800000000000003</v>
      </c>
      <c r="BE311">
        <v>2.0880000000000001</v>
      </c>
      <c r="BF311">
        <v>0.46800000000000003</v>
      </c>
      <c r="BG311">
        <v>0.18</v>
      </c>
      <c r="BH311">
        <v>0</v>
      </c>
      <c r="BI311">
        <v>3.5999999999999999E-3</v>
      </c>
      <c r="BJ311">
        <v>3.5999999999999999E-3</v>
      </c>
      <c r="BK311">
        <v>0</v>
      </c>
      <c r="BL311" s="209">
        <v>7.1902391864399999E-3</v>
      </c>
      <c r="BM311" s="227">
        <v>2.9682347454E-4</v>
      </c>
      <c r="BN311" s="209">
        <v>1.83494990898E-3</v>
      </c>
      <c r="BO311" s="227">
        <v>7.2798308639999997E-4</v>
      </c>
      <c r="BP311" s="227">
        <v>2.5743301668000001E-3</v>
      </c>
      <c r="BQ311" s="227">
        <v>1.1530079999999999E-15</v>
      </c>
      <c r="BR311" s="209">
        <v>4.2905184822E-4</v>
      </c>
      <c r="BS311" s="209">
        <v>3.651343416E-4</v>
      </c>
      <c r="BT311" s="209">
        <v>1.085409083844E-2</v>
      </c>
    </row>
    <row r="312" spans="1:72" x14ac:dyDescent="0.35">
      <c r="A312">
        <v>90</v>
      </c>
      <c r="B312" t="s">
        <v>171</v>
      </c>
      <c r="C312" t="s">
        <v>171</v>
      </c>
      <c r="D312" t="s">
        <v>747</v>
      </c>
      <c r="E312" t="s">
        <v>1341</v>
      </c>
      <c r="F312">
        <v>0.188</v>
      </c>
      <c r="G312">
        <v>0.78600000000000003</v>
      </c>
      <c r="H312">
        <v>1.04E-2</v>
      </c>
      <c r="I312">
        <v>2.2499999999999999E-2</v>
      </c>
      <c r="J312">
        <v>1.1000000000000001E-3</v>
      </c>
      <c r="K312">
        <v>0</v>
      </c>
      <c r="L312">
        <v>6.4699999999999994E-2</v>
      </c>
      <c r="M312">
        <v>0</v>
      </c>
      <c r="N312">
        <v>1.2999999999999999E-3</v>
      </c>
      <c r="O312">
        <v>0</v>
      </c>
      <c r="P312">
        <v>0</v>
      </c>
      <c r="Q312">
        <v>0</v>
      </c>
      <c r="R312">
        <v>0</v>
      </c>
      <c r="S312">
        <v>0</v>
      </c>
      <c r="T312">
        <v>0</v>
      </c>
      <c r="U312">
        <v>2.3999999999999998E-3</v>
      </c>
      <c r="V312">
        <v>0</v>
      </c>
      <c r="W312">
        <v>0</v>
      </c>
      <c r="X312" s="98">
        <v>2.9999999999999997E-4</v>
      </c>
      <c r="Y312">
        <v>1.6999999999999999E-3</v>
      </c>
      <c r="Z312" s="98">
        <v>2.9999999999999997E-4</v>
      </c>
      <c r="AA312">
        <v>0</v>
      </c>
      <c r="AB312">
        <v>3.5999999999999999E-3</v>
      </c>
      <c r="AC312" s="98">
        <v>5.0000000000000001E-4</v>
      </c>
      <c r="AD312">
        <v>2.7000000000000001E-3</v>
      </c>
      <c r="AE312">
        <v>3.3999999999999998E-3</v>
      </c>
      <c r="AF312" s="98">
        <v>4.0000000000000002E-4</v>
      </c>
      <c r="AG312" s="98">
        <v>2.0000000000000001E-4</v>
      </c>
      <c r="AH312" s="98">
        <v>2.0000000000000001E-4</v>
      </c>
      <c r="AI312" s="98">
        <v>5.0000000000000001E-4</v>
      </c>
      <c r="AJ312" s="98">
        <v>2.9999999999999997E-4</v>
      </c>
      <c r="AK312">
        <v>1.4E-3</v>
      </c>
      <c r="AL312">
        <v>6.1400000000000003E-2</v>
      </c>
      <c r="AM312">
        <v>4.5999999999999999E-3</v>
      </c>
      <c r="AN312">
        <v>4.5999999999999999E-3</v>
      </c>
      <c r="AO312">
        <v>0</v>
      </c>
      <c r="AP312">
        <v>2.4850000000000001E-2</v>
      </c>
      <c r="AQ312">
        <v>2.0999999999999999E-3</v>
      </c>
      <c r="AR312" s="98">
        <v>2.0000000000000001E-4</v>
      </c>
      <c r="AS312">
        <v>1.6000000000000001E-4</v>
      </c>
      <c r="AT312" s="98">
        <v>1E-4</v>
      </c>
      <c r="AU312">
        <v>8.4100000000000008E-3</v>
      </c>
      <c r="AV312">
        <v>1.2200000000000001E-2</v>
      </c>
      <c r="AW312">
        <v>6.4999999999999997E-4</v>
      </c>
      <c r="AX312">
        <v>3.3E-3</v>
      </c>
      <c r="AY312">
        <v>6.6499999999999997E-3</v>
      </c>
      <c r="AZ312">
        <v>0</v>
      </c>
      <c r="BA312">
        <v>0.249</v>
      </c>
      <c r="BB312">
        <v>8.8200000000000001E-2</v>
      </c>
      <c r="BC312" s="98">
        <v>2.9999999999999997E-4</v>
      </c>
      <c r="BD312">
        <v>4.0000000000000001E-3</v>
      </c>
      <c r="BE312">
        <v>0.36799999999999999</v>
      </c>
      <c r="BF312">
        <v>2.8000000000000001E-2</v>
      </c>
      <c r="BG312">
        <v>2.5000000000000001E-2</v>
      </c>
      <c r="BH312" s="98">
        <v>1E-4</v>
      </c>
      <c r="BI312">
        <v>2.4899999999999999E-2</v>
      </c>
      <c r="BJ312" s="98">
        <v>2.9999999999999997E-4</v>
      </c>
      <c r="BK312">
        <v>3.5000000000000003E-2</v>
      </c>
      <c r="BL312" s="209">
        <v>6.8013085759999995E-4</v>
      </c>
      <c r="BM312" s="227">
        <v>3.6129574599999998E-4</v>
      </c>
      <c r="BN312" s="227">
        <v>6.1367361599999994E-5</v>
      </c>
      <c r="BO312" s="227">
        <v>8.6281673999999993E-6</v>
      </c>
      <c r="BP312" s="227">
        <v>0</v>
      </c>
      <c r="BQ312" s="227">
        <v>1.32E-16</v>
      </c>
      <c r="BR312" s="227">
        <v>2.6845256600000001E-5</v>
      </c>
      <c r="BS312" s="227">
        <v>1.0602834300000001E-5</v>
      </c>
      <c r="BT312" s="209">
        <v>5.3688853610000002E-4</v>
      </c>
    </row>
    <row r="313" spans="1:72" x14ac:dyDescent="0.35">
      <c r="A313">
        <v>40</v>
      </c>
      <c r="B313" t="s">
        <v>513</v>
      </c>
      <c r="C313" t="s">
        <v>513</v>
      </c>
      <c r="D313" t="s">
        <v>108</v>
      </c>
      <c r="E313" t="s">
        <v>1339</v>
      </c>
      <c r="F313">
        <v>3.0135000000000001</v>
      </c>
      <c r="G313">
        <v>12.641999999999999</v>
      </c>
      <c r="H313">
        <v>1.47E-2</v>
      </c>
      <c r="I313">
        <v>3.6749999999999998E-2</v>
      </c>
      <c r="J313">
        <v>0.61004999999999998</v>
      </c>
      <c r="K313">
        <v>0.13965</v>
      </c>
      <c r="L313">
        <v>6.51945</v>
      </c>
      <c r="M313">
        <v>0</v>
      </c>
      <c r="N313">
        <v>2.9399999999999999E-2</v>
      </c>
      <c r="O313">
        <v>0.58065</v>
      </c>
      <c r="P313">
        <v>0.53654999999999997</v>
      </c>
      <c r="Q313">
        <v>4.41E-2</v>
      </c>
      <c r="R313">
        <v>0</v>
      </c>
      <c r="S313">
        <v>0</v>
      </c>
      <c r="T313">
        <v>0</v>
      </c>
      <c r="U313">
        <v>0</v>
      </c>
      <c r="V313" s="212">
        <v>0</v>
      </c>
      <c r="W313" s="212">
        <v>0</v>
      </c>
      <c r="X313">
        <v>0</v>
      </c>
      <c r="Y313">
        <v>0</v>
      </c>
      <c r="Z313">
        <v>0</v>
      </c>
      <c r="AA313" s="212">
        <v>0</v>
      </c>
      <c r="AB313">
        <v>0</v>
      </c>
      <c r="AC313" s="212">
        <v>0</v>
      </c>
      <c r="AD313">
        <v>0</v>
      </c>
      <c r="AE313">
        <v>7.3499999999999998E-3</v>
      </c>
      <c r="AF313">
        <v>7.3499999999999998E-3</v>
      </c>
      <c r="AG313" s="212">
        <v>0</v>
      </c>
      <c r="AH313" s="212">
        <v>0</v>
      </c>
      <c r="AI313" s="212">
        <v>0</v>
      </c>
      <c r="AJ313" s="212">
        <v>0</v>
      </c>
      <c r="AK313" s="212">
        <v>0</v>
      </c>
      <c r="AL313">
        <v>0</v>
      </c>
      <c r="AM313">
        <v>5.8799999999999998E-2</v>
      </c>
      <c r="AN313">
        <v>0</v>
      </c>
      <c r="AO313">
        <v>0.73499999999999999</v>
      </c>
      <c r="AP313">
        <v>0</v>
      </c>
      <c r="AQ313">
        <v>4.41E-2</v>
      </c>
      <c r="AR313">
        <v>0.36749999999999999</v>
      </c>
      <c r="AS313" s="212">
        <v>7.3499999999999998E-4</v>
      </c>
      <c r="AT313" s="212">
        <v>1.47E-3</v>
      </c>
      <c r="AU313">
        <v>3.2340000000000001E-2</v>
      </c>
      <c r="AV313">
        <v>3.6749999999999998E-2</v>
      </c>
      <c r="AW313">
        <v>5.1450000000000003E-3</v>
      </c>
      <c r="AX313">
        <v>6.2989499999999996</v>
      </c>
      <c r="AY313">
        <v>0</v>
      </c>
      <c r="AZ313">
        <v>4.4687999999999999</v>
      </c>
      <c r="BA313">
        <v>1.47</v>
      </c>
      <c r="BB313">
        <v>7.3499999999999996E-2</v>
      </c>
      <c r="BC313">
        <v>2.205E-2</v>
      </c>
      <c r="BD313">
        <v>1.323</v>
      </c>
      <c r="BE313">
        <v>9.5549999999999997</v>
      </c>
      <c r="BF313">
        <v>0.8085</v>
      </c>
      <c r="BG313">
        <v>7.3499999999999996E-2</v>
      </c>
      <c r="BH313" s="212">
        <v>0</v>
      </c>
      <c r="BI313">
        <v>0</v>
      </c>
      <c r="BJ313">
        <v>1.47E-2</v>
      </c>
      <c r="BK313">
        <v>0.2205</v>
      </c>
      <c r="BL313" s="209">
        <v>3.822905927778E-3</v>
      </c>
      <c r="BM313" s="227">
        <v>2.4925640540850001E-4</v>
      </c>
      <c r="BN313" s="209">
        <v>1.1712809693235E-3</v>
      </c>
      <c r="BO313" s="209">
        <v>3.266590782E-4</v>
      </c>
      <c r="BP313" s="227">
        <v>0</v>
      </c>
      <c r="BQ313" s="227">
        <v>6.7971329999999995E-16</v>
      </c>
      <c r="BR313" s="209">
        <v>7.9816646389200001E-4</v>
      </c>
      <c r="BS313" s="227">
        <v>7.2542694839999996E-4</v>
      </c>
      <c r="BT313" s="209">
        <v>1.0739182650041999E-2</v>
      </c>
    </row>
    <row r="314" spans="1:72" x14ac:dyDescent="0.35">
      <c r="A314">
        <v>107</v>
      </c>
      <c r="B314" t="s">
        <v>803</v>
      </c>
      <c r="C314" t="s">
        <v>209</v>
      </c>
      <c r="D314" t="s">
        <v>213</v>
      </c>
      <c r="E314" t="s">
        <v>1341</v>
      </c>
      <c r="F314">
        <v>7.38</v>
      </c>
      <c r="G314">
        <v>30.9</v>
      </c>
      <c r="H314" s="98">
        <v>0.61199999999999999</v>
      </c>
      <c r="I314">
        <v>0.2712</v>
      </c>
      <c r="J314">
        <v>0.1716</v>
      </c>
      <c r="K314">
        <v>9.1200000000000003E-2</v>
      </c>
      <c r="L314">
        <v>1.5599999999999999E-2</v>
      </c>
      <c r="M314">
        <v>0</v>
      </c>
      <c r="N314" s="98">
        <v>3.8399999999999997E-2</v>
      </c>
      <c r="O314">
        <v>0.18240000000000001</v>
      </c>
      <c r="P314" s="217">
        <v>0.1056</v>
      </c>
      <c r="Q314">
        <v>7.6799999999999993E-2</v>
      </c>
      <c r="R314">
        <v>0.13200000000000001</v>
      </c>
      <c r="S314">
        <v>0.13200000000000001</v>
      </c>
      <c r="T314">
        <v>0</v>
      </c>
      <c r="U314">
        <v>0.10199999999999999</v>
      </c>
      <c r="V314">
        <v>0</v>
      </c>
      <c r="W314">
        <v>0</v>
      </c>
      <c r="X314">
        <v>0</v>
      </c>
      <c r="Y314">
        <v>6.9599999999999995E-2</v>
      </c>
      <c r="Z314" s="98">
        <v>2.2800000000000001E-2</v>
      </c>
      <c r="AA314" s="217">
        <v>0</v>
      </c>
      <c r="AB314">
        <v>0.29520000000000002</v>
      </c>
      <c r="AC314" s="217">
        <v>0</v>
      </c>
      <c r="AD314">
        <v>0.2868</v>
      </c>
      <c r="AE314" s="98">
        <v>0.18360000000000001</v>
      </c>
      <c r="AF314" s="98">
        <v>0.18360000000000001</v>
      </c>
      <c r="AG314" s="98">
        <v>0</v>
      </c>
      <c r="AH314">
        <v>0</v>
      </c>
      <c r="AI314">
        <v>0</v>
      </c>
      <c r="AJ314">
        <v>0</v>
      </c>
      <c r="AK314">
        <v>0</v>
      </c>
      <c r="AL314">
        <v>0</v>
      </c>
      <c r="AM314">
        <v>0</v>
      </c>
      <c r="AN314">
        <v>0</v>
      </c>
      <c r="AO314">
        <v>0</v>
      </c>
      <c r="AP314">
        <v>0</v>
      </c>
      <c r="AQ314">
        <v>5.6399999999999999E-2</v>
      </c>
      <c r="AR314">
        <v>0</v>
      </c>
      <c r="AS314">
        <v>1.8E-3</v>
      </c>
      <c r="AT314" s="98">
        <v>1.1999999999999999E-3</v>
      </c>
      <c r="AU314" s="98">
        <v>0.16200000000000001</v>
      </c>
      <c r="AV314">
        <v>0.20724000000000001</v>
      </c>
      <c r="AW314" s="217">
        <v>4.6800000000000001E-3</v>
      </c>
      <c r="AX314">
        <v>0.98399999999999999</v>
      </c>
      <c r="AY314">
        <v>0</v>
      </c>
      <c r="AZ314">
        <v>0</v>
      </c>
      <c r="BA314">
        <v>4.5</v>
      </c>
      <c r="BB314" s="217">
        <v>0</v>
      </c>
      <c r="BC314">
        <v>2.1600000000000001E-2</v>
      </c>
      <c r="BD314">
        <v>0.39600000000000002</v>
      </c>
      <c r="BE314">
        <v>8.16</v>
      </c>
      <c r="BF314">
        <v>2.1</v>
      </c>
      <c r="BG314">
        <v>5.64</v>
      </c>
      <c r="BH314" s="98">
        <v>1.44E-2</v>
      </c>
      <c r="BI314">
        <v>2.4E-2</v>
      </c>
      <c r="BJ314" s="98">
        <v>3.4799999999999998E-2</v>
      </c>
      <c r="BK314">
        <v>0</v>
      </c>
      <c r="BL314" s="209">
        <v>3.0243399204000002E-3</v>
      </c>
      <c r="BM314" s="227">
        <v>2.8251841199999997E-4</v>
      </c>
      <c r="BN314" s="209">
        <v>8.0598368759999997E-4</v>
      </c>
      <c r="BO314" s="227">
        <v>5.8621446E-5</v>
      </c>
      <c r="BP314" s="227">
        <v>1.7910681960000001E-4</v>
      </c>
      <c r="BQ314" s="227">
        <v>3.6480000000000001E-15</v>
      </c>
      <c r="BR314" s="227">
        <v>3.5203290959999998E-4</v>
      </c>
      <c r="BS314" s="227">
        <v>6.2841798719999995E-4</v>
      </c>
      <c r="BT314" s="227">
        <v>5.7404851632000004E-3</v>
      </c>
    </row>
    <row r="315" spans="1:72" x14ac:dyDescent="0.35">
      <c r="A315">
        <v>136</v>
      </c>
      <c r="B315" t="s">
        <v>255</v>
      </c>
      <c r="C315" t="s">
        <v>255</v>
      </c>
      <c r="D315" t="s">
        <v>264</v>
      </c>
      <c r="E315" t="s">
        <v>1339</v>
      </c>
      <c r="F315">
        <v>11.766</v>
      </c>
      <c r="G315">
        <v>49.183999999999997</v>
      </c>
      <c r="H315">
        <v>0</v>
      </c>
      <c r="I315">
        <v>0</v>
      </c>
      <c r="J315">
        <v>0</v>
      </c>
      <c r="K315">
        <v>0</v>
      </c>
      <c r="L315">
        <v>3.6040000000000001</v>
      </c>
      <c r="M315">
        <v>1.696</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5.2999999999999999E-2</v>
      </c>
      <c r="BC315">
        <v>0</v>
      </c>
      <c r="BD315">
        <v>0</v>
      </c>
      <c r="BE315">
        <v>0</v>
      </c>
      <c r="BF315">
        <v>0</v>
      </c>
      <c r="BG315">
        <v>0</v>
      </c>
      <c r="BH315">
        <v>0</v>
      </c>
      <c r="BI315">
        <v>0</v>
      </c>
      <c r="BJ315">
        <v>0</v>
      </c>
      <c r="BK315">
        <v>0</v>
      </c>
      <c r="BL315" s="209">
        <v>1.2407825586583999E-2</v>
      </c>
      <c r="BM315" s="227">
        <v>7.4731525509600001E-4</v>
      </c>
      <c r="BN315" s="209">
        <v>6.4435862385200005E-4</v>
      </c>
      <c r="BO315" s="227">
        <v>5.8545885550000001E-4</v>
      </c>
      <c r="BP315" s="227">
        <v>6.4781313661E-3</v>
      </c>
      <c r="BQ315" s="227">
        <v>9.3835439999999995E-16</v>
      </c>
      <c r="BR315" s="209">
        <v>2.7606744473599999E-4</v>
      </c>
      <c r="BS315" s="209">
        <v>2.5130405005000002E-3</v>
      </c>
      <c r="BT315" s="209">
        <v>1.0668477290656E-2</v>
      </c>
    </row>
    <row r="316" spans="1:72" x14ac:dyDescent="0.35">
      <c r="A316">
        <v>136</v>
      </c>
      <c r="B316" t="s">
        <v>255</v>
      </c>
      <c r="C316" t="s">
        <v>255</v>
      </c>
      <c r="D316" t="s">
        <v>264</v>
      </c>
      <c r="E316" t="s">
        <v>1338</v>
      </c>
      <c r="F316">
        <v>11.766</v>
      </c>
      <c r="G316">
        <v>49.183999999999997</v>
      </c>
      <c r="H316" s="98">
        <v>0</v>
      </c>
      <c r="I316">
        <v>0</v>
      </c>
      <c r="J316">
        <v>0</v>
      </c>
      <c r="K316">
        <v>0</v>
      </c>
      <c r="L316">
        <v>3.6040000000000001</v>
      </c>
      <c r="M316">
        <v>1.696</v>
      </c>
      <c r="N316">
        <v>0</v>
      </c>
      <c r="O316">
        <v>0</v>
      </c>
      <c r="P316">
        <v>0</v>
      </c>
      <c r="Q316">
        <v>0</v>
      </c>
      <c r="R316">
        <v>0</v>
      </c>
      <c r="S316">
        <v>0</v>
      </c>
      <c r="T316">
        <v>0</v>
      </c>
      <c r="U316" s="98">
        <v>0</v>
      </c>
      <c r="V316">
        <v>0</v>
      </c>
      <c r="W316">
        <v>0</v>
      </c>
      <c r="X316">
        <v>0</v>
      </c>
      <c r="Y316" s="98">
        <v>0</v>
      </c>
      <c r="Z316">
        <v>0</v>
      </c>
      <c r="AA316">
        <v>0</v>
      </c>
      <c r="AB316">
        <v>0</v>
      </c>
      <c r="AC316">
        <v>0</v>
      </c>
      <c r="AD316">
        <v>0</v>
      </c>
      <c r="AE316" s="98">
        <v>0</v>
      </c>
      <c r="AF316" s="98">
        <v>0</v>
      </c>
      <c r="AG316" s="98">
        <v>0</v>
      </c>
      <c r="AH316">
        <v>0</v>
      </c>
      <c r="AI316">
        <v>0</v>
      </c>
      <c r="AJ316">
        <v>0</v>
      </c>
      <c r="AK316">
        <v>0</v>
      </c>
      <c r="AL316">
        <v>0</v>
      </c>
      <c r="AM316">
        <v>0</v>
      </c>
      <c r="AN316">
        <v>0</v>
      </c>
      <c r="AO316">
        <v>0</v>
      </c>
      <c r="AP316">
        <v>0</v>
      </c>
      <c r="AQ316">
        <v>0</v>
      </c>
      <c r="AR316">
        <v>0</v>
      </c>
      <c r="AS316" s="212">
        <v>0</v>
      </c>
      <c r="AT316" s="98">
        <v>0</v>
      </c>
      <c r="AU316" s="212">
        <v>0</v>
      </c>
      <c r="AV316">
        <v>0</v>
      </c>
      <c r="AW316" s="98">
        <v>0</v>
      </c>
      <c r="AX316">
        <v>0</v>
      </c>
      <c r="AY316">
        <v>0</v>
      </c>
      <c r="AZ316">
        <v>0</v>
      </c>
      <c r="BA316">
        <v>0</v>
      </c>
      <c r="BB316" s="212">
        <v>5.2999999999999999E-2</v>
      </c>
      <c r="BC316" s="212">
        <v>0</v>
      </c>
      <c r="BD316">
        <v>0</v>
      </c>
      <c r="BE316">
        <v>0</v>
      </c>
      <c r="BF316">
        <v>0</v>
      </c>
      <c r="BG316">
        <v>0</v>
      </c>
      <c r="BH316" s="98">
        <v>0</v>
      </c>
      <c r="BI316">
        <v>0</v>
      </c>
      <c r="BJ316" s="98">
        <v>0</v>
      </c>
      <c r="BK316">
        <v>0</v>
      </c>
      <c r="BL316" s="209">
        <v>1.2213095552844E-2</v>
      </c>
      <c r="BM316" s="227">
        <v>7.1438176953599996E-4</v>
      </c>
      <c r="BN316" s="227">
        <v>5.6939549063199997E-4</v>
      </c>
      <c r="BO316" s="227">
        <v>5.8545885550000001E-4</v>
      </c>
      <c r="BP316" s="227">
        <v>6.4781313661E-3</v>
      </c>
      <c r="BQ316" s="227">
        <v>4.8637039999999998E-16</v>
      </c>
      <c r="BR316" s="227">
        <v>1.26786806276E-4</v>
      </c>
      <c r="BS316" s="227">
        <v>2.5130405005000002E-3</v>
      </c>
      <c r="BT316" s="227">
        <v>1.0572066648496E-2</v>
      </c>
    </row>
    <row r="317" spans="1:72" x14ac:dyDescent="0.35">
      <c r="A317">
        <v>136</v>
      </c>
      <c r="B317" t="s">
        <v>255</v>
      </c>
      <c r="C317" t="s">
        <v>255</v>
      </c>
      <c r="D317" t="s">
        <v>264</v>
      </c>
      <c r="E317" t="s">
        <v>1340</v>
      </c>
      <c r="F317">
        <v>11.766</v>
      </c>
      <c r="G317">
        <v>49.183999999999997</v>
      </c>
      <c r="H317">
        <v>0</v>
      </c>
      <c r="I317">
        <v>0</v>
      </c>
      <c r="J317">
        <v>0</v>
      </c>
      <c r="K317">
        <v>0</v>
      </c>
      <c r="L317">
        <v>3.6040000000000001</v>
      </c>
      <c r="M317">
        <v>1.696</v>
      </c>
      <c r="N317">
        <v>0</v>
      </c>
      <c r="O317">
        <v>0</v>
      </c>
      <c r="P317">
        <v>0</v>
      </c>
      <c r="Q317">
        <v>0</v>
      </c>
      <c r="R317">
        <v>0</v>
      </c>
      <c r="S317">
        <v>0</v>
      </c>
      <c r="T317">
        <v>0</v>
      </c>
      <c r="U317" s="212">
        <v>0</v>
      </c>
      <c r="V317">
        <v>0</v>
      </c>
      <c r="W317">
        <v>0</v>
      </c>
      <c r="X317">
        <v>0</v>
      </c>
      <c r="Y317" s="212">
        <v>0</v>
      </c>
      <c r="Z317">
        <v>0</v>
      </c>
      <c r="AA317">
        <v>0</v>
      </c>
      <c r="AB317">
        <v>0</v>
      </c>
      <c r="AC317">
        <v>0</v>
      </c>
      <c r="AD317">
        <v>0</v>
      </c>
      <c r="AE317" s="212">
        <v>0</v>
      </c>
      <c r="AF317" s="212">
        <v>0</v>
      </c>
      <c r="AG317" s="212">
        <v>0</v>
      </c>
      <c r="AH317">
        <v>0</v>
      </c>
      <c r="AI317">
        <v>0</v>
      </c>
      <c r="AJ317">
        <v>0</v>
      </c>
      <c r="AK317">
        <v>0</v>
      </c>
      <c r="AL317">
        <v>0</v>
      </c>
      <c r="AM317">
        <v>0</v>
      </c>
      <c r="AN317">
        <v>0</v>
      </c>
      <c r="AO317">
        <v>0</v>
      </c>
      <c r="AP317">
        <v>0</v>
      </c>
      <c r="AQ317">
        <v>0</v>
      </c>
      <c r="AR317">
        <v>0</v>
      </c>
      <c r="AS317">
        <v>0</v>
      </c>
      <c r="AT317" s="98">
        <v>0</v>
      </c>
      <c r="AU317">
        <v>0</v>
      </c>
      <c r="AV317">
        <v>0</v>
      </c>
      <c r="AW317">
        <v>0</v>
      </c>
      <c r="AX317">
        <v>0</v>
      </c>
      <c r="AY317">
        <v>0</v>
      </c>
      <c r="AZ317">
        <v>0</v>
      </c>
      <c r="BA317">
        <v>0</v>
      </c>
      <c r="BB317">
        <v>5.2999999999999999E-2</v>
      </c>
      <c r="BC317">
        <v>0</v>
      </c>
      <c r="BD317">
        <v>0</v>
      </c>
      <c r="BE317">
        <v>0</v>
      </c>
      <c r="BF317">
        <v>0</v>
      </c>
      <c r="BG317">
        <v>0</v>
      </c>
      <c r="BH317">
        <v>0</v>
      </c>
      <c r="BI317">
        <v>0</v>
      </c>
      <c r="BJ317">
        <v>0</v>
      </c>
      <c r="BK317">
        <v>0</v>
      </c>
      <c r="BL317" s="209">
        <v>1.2115730535973999E-2</v>
      </c>
      <c r="BM317" s="227">
        <v>6.9791502675599999E-4</v>
      </c>
      <c r="BN317" s="209">
        <v>5.3191392402200004E-4</v>
      </c>
      <c r="BO317" s="209">
        <v>5.8545885550000001E-4</v>
      </c>
      <c r="BP317" s="227">
        <v>6.4781313661E-3</v>
      </c>
      <c r="BQ317" s="227">
        <v>2.6037839999999999E-16</v>
      </c>
      <c r="BR317" s="227">
        <v>5.2146487045999999E-5</v>
      </c>
      <c r="BS317" s="227">
        <v>2.5130405005000002E-3</v>
      </c>
      <c r="BT317" s="209">
        <v>1.0523861327416E-2</v>
      </c>
    </row>
    <row r="318" spans="1:72" x14ac:dyDescent="0.35">
      <c r="A318">
        <v>32</v>
      </c>
      <c r="B318" t="s">
        <v>513</v>
      </c>
      <c r="C318" t="s">
        <v>513</v>
      </c>
      <c r="D318" t="s">
        <v>514</v>
      </c>
      <c r="E318" t="s">
        <v>1339</v>
      </c>
      <c r="F318">
        <v>9.2880000000000003</v>
      </c>
      <c r="G318">
        <v>38.700000000000003</v>
      </c>
      <c r="H318">
        <v>0</v>
      </c>
      <c r="I318">
        <v>0</v>
      </c>
      <c r="J318">
        <v>2.0510999999999999</v>
      </c>
      <c r="K318">
        <v>0.44505</v>
      </c>
      <c r="L318">
        <v>16.815149999999999</v>
      </c>
      <c r="M318">
        <v>0</v>
      </c>
      <c r="N318">
        <v>3.8699999999999998E-2</v>
      </c>
      <c r="O318">
        <v>1.9156500000000001</v>
      </c>
      <c r="P318">
        <v>1.2577499999999999</v>
      </c>
      <c r="Q318">
        <v>0.65790000000000004</v>
      </c>
      <c r="R318">
        <v>0</v>
      </c>
      <c r="S318">
        <v>0</v>
      </c>
      <c r="T318">
        <v>0</v>
      </c>
      <c r="U318">
        <v>0</v>
      </c>
      <c r="V318">
        <v>0</v>
      </c>
      <c r="W318">
        <v>0</v>
      </c>
      <c r="X318">
        <v>0</v>
      </c>
      <c r="Y318" s="98">
        <v>0</v>
      </c>
      <c r="Z318" s="98">
        <v>0</v>
      </c>
      <c r="AA318">
        <v>0</v>
      </c>
      <c r="AB318" s="98">
        <v>0</v>
      </c>
      <c r="AC318">
        <v>0</v>
      </c>
      <c r="AD318" s="98">
        <v>0</v>
      </c>
      <c r="AE318">
        <v>0</v>
      </c>
      <c r="AF318">
        <v>0</v>
      </c>
      <c r="AG318">
        <v>0</v>
      </c>
      <c r="AH318">
        <v>0</v>
      </c>
      <c r="AI318">
        <v>0</v>
      </c>
      <c r="AJ318">
        <v>0</v>
      </c>
      <c r="AK318">
        <v>0</v>
      </c>
      <c r="AL318">
        <v>0</v>
      </c>
      <c r="AM318">
        <v>0.38700000000000001</v>
      </c>
      <c r="AN318">
        <v>0</v>
      </c>
      <c r="AO318">
        <v>4.2569999999999997</v>
      </c>
      <c r="AP318">
        <v>0</v>
      </c>
      <c r="AQ318">
        <v>5.8049999999999997E-2</v>
      </c>
      <c r="AR318">
        <v>0.52244999999999997</v>
      </c>
      <c r="AS318" s="98">
        <v>1.9350000000000001E-3</v>
      </c>
      <c r="AT318">
        <v>0</v>
      </c>
      <c r="AU318">
        <v>2.3220000000000001E-2</v>
      </c>
      <c r="AV318">
        <v>2.3220000000000001E-2</v>
      </c>
      <c r="AW318">
        <v>7.7400000000000004E-3</v>
      </c>
      <c r="AX318">
        <v>0.56115000000000004</v>
      </c>
      <c r="AY318">
        <v>0</v>
      </c>
      <c r="AZ318">
        <v>0.92879999999999996</v>
      </c>
      <c r="BA318">
        <v>1.3545</v>
      </c>
      <c r="BB318">
        <v>0</v>
      </c>
      <c r="BC318">
        <v>1.9349999999999999E-2</v>
      </c>
      <c r="BD318">
        <v>0.58050000000000002</v>
      </c>
      <c r="BE318">
        <v>11.997</v>
      </c>
      <c r="BF318">
        <v>0.77400000000000002</v>
      </c>
      <c r="BG318">
        <v>0</v>
      </c>
      <c r="BH318">
        <v>0</v>
      </c>
      <c r="BI318">
        <v>0</v>
      </c>
      <c r="BJ318">
        <v>0</v>
      </c>
      <c r="BK318">
        <v>1.548</v>
      </c>
      <c r="BL318" s="209">
        <v>1.1149771903537499E-2</v>
      </c>
      <c r="BM318" s="227">
        <v>3.9278104276500002E-4</v>
      </c>
      <c r="BN318" s="209">
        <v>2.2608803759849999E-3</v>
      </c>
      <c r="BO318" s="227">
        <v>8.5998002219999997E-4</v>
      </c>
      <c r="BP318" s="227">
        <v>0</v>
      </c>
      <c r="BQ318" s="227">
        <v>2.5338825E-15</v>
      </c>
      <c r="BR318" s="227">
        <v>4.6717129626075004E-3</v>
      </c>
      <c r="BS318" s="227">
        <v>1.9097974763999999E-3</v>
      </c>
      <c r="BT318" s="227">
        <v>1.0306331144842499E-2</v>
      </c>
    </row>
    <row r="319" spans="1:72" x14ac:dyDescent="0.35">
      <c r="A319">
        <v>151</v>
      </c>
      <c r="B319" t="s">
        <v>803</v>
      </c>
      <c r="C319" t="s">
        <v>285</v>
      </c>
      <c r="D319" t="s">
        <v>288</v>
      </c>
      <c r="E319" t="s">
        <v>1341</v>
      </c>
      <c r="F319">
        <v>0.109</v>
      </c>
      <c r="G319">
        <v>0.45600000000000002</v>
      </c>
      <c r="H319" s="217">
        <v>1.6999999999999999E-3</v>
      </c>
      <c r="I319" s="217">
        <v>2.3099999999999999E-2</v>
      </c>
      <c r="J319">
        <v>0</v>
      </c>
      <c r="K319">
        <v>0</v>
      </c>
      <c r="L319">
        <v>7.4300000000000005E-2</v>
      </c>
      <c r="M319">
        <v>0</v>
      </c>
      <c r="N319" s="217">
        <v>1.1000000000000001E-3</v>
      </c>
      <c r="O319">
        <v>0</v>
      </c>
      <c r="P319">
        <v>0</v>
      </c>
      <c r="Q319">
        <v>0</v>
      </c>
      <c r="R319">
        <v>0</v>
      </c>
      <c r="S319">
        <v>0</v>
      </c>
      <c r="T319">
        <v>0</v>
      </c>
      <c r="U319" s="98">
        <v>6.9999999999999999E-4</v>
      </c>
      <c r="V319">
        <v>0</v>
      </c>
      <c r="W319">
        <v>0</v>
      </c>
      <c r="X319">
        <v>0</v>
      </c>
      <c r="Y319" s="98">
        <v>2.9999999999999997E-4</v>
      </c>
      <c r="Z319" s="98">
        <v>2.0000000000000001E-4</v>
      </c>
      <c r="AA319">
        <v>0</v>
      </c>
      <c r="AB319" s="98">
        <v>5.0000000000000001E-4</v>
      </c>
      <c r="AC319">
        <v>0</v>
      </c>
      <c r="AD319" s="98">
        <v>5.0000000000000001E-4</v>
      </c>
      <c r="AE319" s="98">
        <v>2.9999999999999997E-4</v>
      </c>
      <c r="AF319" s="98">
        <v>2.0000000000000001E-4</v>
      </c>
      <c r="AG319" s="212">
        <v>0</v>
      </c>
      <c r="AH319" s="98">
        <v>1E-4</v>
      </c>
      <c r="AI319">
        <v>0</v>
      </c>
      <c r="AJ319">
        <v>0</v>
      </c>
      <c r="AK319">
        <v>0</v>
      </c>
      <c r="AL319">
        <v>6.7699999999999996E-2</v>
      </c>
      <c r="AM319">
        <v>3.7000000000000002E-3</v>
      </c>
      <c r="AN319">
        <v>3.7000000000000002E-3</v>
      </c>
      <c r="AO319">
        <v>0</v>
      </c>
      <c r="AP319">
        <v>0</v>
      </c>
      <c r="AQ319" s="98">
        <v>8.0000000000000004E-4</v>
      </c>
      <c r="AR319">
        <v>0</v>
      </c>
      <c r="AS319" s="217">
        <v>3.2000000000000003E-4</v>
      </c>
      <c r="AT319" s="212">
        <v>4.8000000000000001E-4</v>
      </c>
      <c r="AU319" s="212">
        <v>9.3200000000000002E-3</v>
      </c>
      <c r="AV319">
        <v>1.3599999999999999E-2</v>
      </c>
      <c r="AW319" s="217">
        <v>4.4000000000000002E-4</v>
      </c>
      <c r="AX319">
        <v>1.6999999999999999E-3</v>
      </c>
      <c r="AY319">
        <v>2.9399999999999999E-3</v>
      </c>
      <c r="AZ319" s="212">
        <v>0</v>
      </c>
      <c r="BA319">
        <v>0.22500000000000001</v>
      </c>
      <c r="BB319">
        <v>5.7999999999999996E-3</v>
      </c>
      <c r="BC319">
        <v>3.5000000000000001E-3</v>
      </c>
      <c r="BD319">
        <v>4.0000000000000001E-3</v>
      </c>
      <c r="BE319">
        <v>0.35499999999999998</v>
      </c>
      <c r="BF319">
        <v>2.7E-2</v>
      </c>
      <c r="BG319">
        <v>7.0000000000000007E-2</v>
      </c>
      <c r="BH319" s="98">
        <v>2.0000000000000001E-4</v>
      </c>
      <c r="BI319">
        <v>1.8499999999999999E-2</v>
      </c>
      <c r="BJ319" s="212">
        <v>4.1000000000000003E-3</v>
      </c>
      <c r="BK319">
        <v>0</v>
      </c>
      <c r="BL319" s="227">
        <v>1.9876935754E-5</v>
      </c>
      <c r="BM319" s="227">
        <v>0</v>
      </c>
      <c r="BN319" s="209">
        <v>0</v>
      </c>
      <c r="BO319" s="227">
        <v>0</v>
      </c>
      <c r="BP319" s="227">
        <v>0</v>
      </c>
      <c r="BQ319" s="227">
        <v>0</v>
      </c>
      <c r="BR319" s="227">
        <v>3.1618810539999998E-6</v>
      </c>
      <c r="BS319" s="227">
        <v>1.6715054700000001E-5</v>
      </c>
      <c r="BT319" s="209">
        <v>0</v>
      </c>
    </row>
    <row r="320" spans="1:72" x14ac:dyDescent="0.35">
      <c r="A320">
        <v>119</v>
      </c>
      <c r="B320" t="s">
        <v>218</v>
      </c>
      <c r="C320" t="s">
        <v>218</v>
      </c>
      <c r="D320" t="s">
        <v>857</v>
      </c>
      <c r="E320" t="s">
        <v>1337</v>
      </c>
      <c r="F320">
        <v>16.030999999999999</v>
      </c>
      <c r="G320">
        <v>67.114000000000004</v>
      </c>
      <c r="H320">
        <v>1.5364</v>
      </c>
      <c r="I320">
        <v>0.34039999999999998</v>
      </c>
      <c r="J320">
        <v>0.20469999999999999</v>
      </c>
      <c r="K320">
        <v>0.1265</v>
      </c>
      <c r="L320">
        <v>3.2199999999999999E-2</v>
      </c>
      <c r="M320">
        <v>0</v>
      </c>
      <c r="N320">
        <v>5.9799999999999999E-2</v>
      </c>
      <c r="O320">
        <v>0.11269999999999999</v>
      </c>
      <c r="P320">
        <v>1.15E-2</v>
      </c>
      <c r="Q320">
        <v>0.1012</v>
      </c>
      <c r="R320">
        <v>0</v>
      </c>
      <c r="S320">
        <v>0</v>
      </c>
      <c r="T320">
        <v>0</v>
      </c>
      <c r="U320">
        <v>8.9700000000000002E-2</v>
      </c>
      <c r="V320">
        <v>0</v>
      </c>
      <c r="W320">
        <v>0</v>
      </c>
      <c r="X320">
        <v>0</v>
      </c>
      <c r="Y320">
        <v>5.9799999999999999E-2</v>
      </c>
      <c r="Z320">
        <v>2.76E-2</v>
      </c>
      <c r="AA320">
        <v>4.5999999999999999E-3</v>
      </c>
      <c r="AB320">
        <v>0.44850000000000001</v>
      </c>
      <c r="AC320">
        <v>0</v>
      </c>
      <c r="AD320">
        <v>0.437</v>
      </c>
      <c r="AE320">
        <v>0.72219999999999995</v>
      </c>
      <c r="AF320">
        <v>0.72219999999999995</v>
      </c>
      <c r="AG320">
        <v>0</v>
      </c>
      <c r="AH320">
        <v>0</v>
      </c>
      <c r="AI320">
        <v>0</v>
      </c>
      <c r="AJ320">
        <v>0</v>
      </c>
      <c r="AK320">
        <v>0</v>
      </c>
      <c r="AL320">
        <v>0</v>
      </c>
      <c r="AM320">
        <v>1.84E-2</v>
      </c>
      <c r="AN320">
        <v>0</v>
      </c>
      <c r="AO320">
        <v>0.23</v>
      </c>
      <c r="AP320">
        <v>0</v>
      </c>
      <c r="AQ320">
        <v>0.29899999999999999</v>
      </c>
      <c r="AR320">
        <v>0.11269999999999999</v>
      </c>
      <c r="AS320">
        <v>1.1270000000000001E-2</v>
      </c>
      <c r="AT320">
        <v>5.9800000000000001E-3</v>
      </c>
      <c r="AU320">
        <v>7.6590000000000005E-2</v>
      </c>
      <c r="AV320">
        <v>0.13339999999999999</v>
      </c>
      <c r="AW320">
        <v>5.0600000000000003E-3</v>
      </c>
      <c r="AX320">
        <v>1.4581999999999999</v>
      </c>
      <c r="AY320">
        <v>0</v>
      </c>
      <c r="AZ320">
        <v>0</v>
      </c>
      <c r="BA320">
        <v>11.27</v>
      </c>
      <c r="BB320">
        <v>0</v>
      </c>
      <c r="BC320">
        <v>0.15409999999999999</v>
      </c>
      <c r="BD320">
        <v>0.437</v>
      </c>
      <c r="BE320">
        <v>14.95</v>
      </c>
      <c r="BF320">
        <v>4.7149999999999999</v>
      </c>
      <c r="BG320">
        <v>2.3E-2</v>
      </c>
      <c r="BH320" s="98">
        <v>0</v>
      </c>
      <c r="BI320">
        <v>0</v>
      </c>
      <c r="BJ320">
        <v>0.19550000000000001</v>
      </c>
      <c r="BK320">
        <v>0</v>
      </c>
      <c r="BL320" s="209">
        <v>5.2303397709999996E-3</v>
      </c>
      <c r="BM320" s="227">
        <v>1.4099386630000001E-3</v>
      </c>
      <c r="BN320" s="209">
        <v>1.8438608903999999E-3</v>
      </c>
      <c r="BO320" s="227">
        <v>7.7573148800000002E-5</v>
      </c>
      <c r="BP320" s="227">
        <v>0</v>
      </c>
      <c r="BQ320" s="227">
        <v>4.0710000000000001E-15</v>
      </c>
      <c r="BR320" s="209">
        <v>5.7671120230000004E-4</v>
      </c>
      <c r="BS320" s="227">
        <v>2.935227271E-4</v>
      </c>
      <c r="BT320" s="227">
        <v>9.9951327999000007E-3</v>
      </c>
    </row>
    <row r="321" spans="1:72" x14ac:dyDescent="0.35">
      <c r="A321">
        <v>119</v>
      </c>
      <c r="B321" t="s">
        <v>218</v>
      </c>
      <c r="C321" t="s">
        <v>218</v>
      </c>
      <c r="D321" t="s">
        <v>857</v>
      </c>
      <c r="E321" t="s">
        <v>1338</v>
      </c>
      <c r="F321">
        <v>16.030999999999999</v>
      </c>
      <c r="G321">
        <v>67.114000000000004</v>
      </c>
      <c r="H321">
        <v>1.5364</v>
      </c>
      <c r="I321">
        <v>0.34039999999999998</v>
      </c>
      <c r="J321">
        <v>0.20469999999999999</v>
      </c>
      <c r="K321">
        <v>0.1265</v>
      </c>
      <c r="L321">
        <v>3.2199999999999999E-2</v>
      </c>
      <c r="M321">
        <v>0</v>
      </c>
      <c r="N321">
        <v>5.9799999999999999E-2</v>
      </c>
      <c r="O321">
        <v>0.11269999999999999</v>
      </c>
      <c r="P321">
        <v>1.15E-2</v>
      </c>
      <c r="Q321">
        <v>0.1012</v>
      </c>
      <c r="R321">
        <v>0</v>
      </c>
      <c r="S321">
        <v>0</v>
      </c>
      <c r="T321">
        <v>0</v>
      </c>
      <c r="U321">
        <v>8.9700000000000002E-2</v>
      </c>
      <c r="V321">
        <v>0</v>
      </c>
      <c r="W321">
        <v>0</v>
      </c>
      <c r="X321">
        <v>0</v>
      </c>
      <c r="Y321">
        <v>5.9799999999999999E-2</v>
      </c>
      <c r="Z321" s="98">
        <v>2.76E-2</v>
      </c>
      <c r="AA321">
        <v>4.5999999999999999E-3</v>
      </c>
      <c r="AB321">
        <v>0.44850000000000001</v>
      </c>
      <c r="AC321" s="98">
        <v>0</v>
      </c>
      <c r="AD321">
        <v>0.437</v>
      </c>
      <c r="AE321">
        <v>0.72219999999999995</v>
      </c>
      <c r="AF321">
        <v>0.72219999999999995</v>
      </c>
      <c r="AG321" s="98">
        <v>0</v>
      </c>
      <c r="AH321">
        <v>0</v>
      </c>
      <c r="AI321">
        <v>0</v>
      </c>
      <c r="AJ321">
        <v>0</v>
      </c>
      <c r="AK321">
        <v>0</v>
      </c>
      <c r="AL321">
        <v>0</v>
      </c>
      <c r="AM321">
        <v>1.84E-2</v>
      </c>
      <c r="AN321">
        <v>0</v>
      </c>
      <c r="AO321">
        <v>0.23</v>
      </c>
      <c r="AP321">
        <v>0</v>
      </c>
      <c r="AQ321">
        <v>0.29899999999999999</v>
      </c>
      <c r="AR321">
        <v>0.11269999999999999</v>
      </c>
      <c r="AS321">
        <v>1.1270000000000001E-2</v>
      </c>
      <c r="AT321">
        <v>5.9800000000000001E-3</v>
      </c>
      <c r="AU321">
        <v>7.6590000000000005E-2</v>
      </c>
      <c r="AV321">
        <v>0.13339999999999999</v>
      </c>
      <c r="AW321" s="98">
        <v>5.0600000000000003E-3</v>
      </c>
      <c r="AX321">
        <v>1.4581999999999999</v>
      </c>
      <c r="AY321">
        <v>0</v>
      </c>
      <c r="AZ321">
        <v>0</v>
      </c>
      <c r="BA321">
        <v>11.27</v>
      </c>
      <c r="BB321">
        <v>0</v>
      </c>
      <c r="BC321">
        <v>0.15409999999999999</v>
      </c>
      <c r="BD321">
        <v>0.437</v>
      </c>
      <c r="BE321">
        <v>14.95</v>
      </c>
      <c r="BF321">
        <v>4.7149999999999999</v>
      </c>
      <c r="BG321">
        <v>2.3E-2</v>
      </c>
      <c r="BH321">
        <v>0</v>
      </c>
      <c r="BI321">
        <v>0</v>
      </c>
      <c r="BJ321">
        <v>0.19550000000000001</v>
      </c>
      <c r="BK321">
        <v>0</v>
      </c>
      <c r="BL321" s="209">
        <v>5.2303397709999996E-3</v>
      </c>
      <c r="BM321" s="227">
        <v>1.4099386630000001E-3</v>
      </c>
      <c r="BN321" s="227">
        <v>1.8438608903999999E-3</v>
      </c>
      <c r="BO321" s="227">
        <v>7.7573148800000002E-5</v>
      </c>
      <c r="BP321" s="227">
        <v>0</v>
      </c>
      <c r="BQ321" s="227">
        <v>4.0710000000000001E-15</v>
      </c>
      <c r="BR321" s="227">
        <v>5.7671120230000004E-4</v>
      </c>
      <c r="BS321" s="227">
        <v>2.935227271E-4</v>
      </c>
      <c r="BT321" s="209">
        <v>9.9951327999000007E-3</v>
      </c>
    </row>
    <row r="322" spans="1:72" x14ac:dyDescent="0.35">
      <c r="A322">
        <v>119</v>
      </c>
      <c r="B322" t="s">
        <v>218</v>
      </c>
      <c r="C322" t="s">
        <v>218</v>
      </c>
      <c r="D322" t="s">
        <v>857</v>
      </c>
      <c r="E322" t="s">
        <v>1340</v>
      </c>
      <c r="F322">
        <v>16.030999999999999</v>
      </c>
      <c r="G322">
        <v>67.114000000000004</v>
      </c>
      <c r="H322" s="98">
        <v>1.5364</v>
      </c>
      <c r="I322" s="98">
        <v>0.34039999999999998</v>
      </c>
      <c r="J322">
        <v>0.20469999999999999</v>
      </c>
      <c r="K322">
        <v>0.1265</v>
      </c>
      <c r="L322">
        <v>3.2199999999999999E-2</v>
      </c>
      <c r="M322">
        <v>0</v>
      </c>
      <c r="N322" s="98">
        <v>5.9799999999999999E-2</v>
      </c>
      <c r="O322">
        <v>0.11269999999999999</v>
      </c>
      <c r="P322">
        <v>1.15E-2</v>
      </c>
      <c r="Q322">
        <v>0.1012</v>
      </c>
      <c r="R322">
        <v>0</v>
      </c>
      <c r="S322">
        <v>0</v>
      </c>
      <c r="T322">
        <v>0</v>
      </c>
      <c r="U322" s="98">
        <v>8.9700000000000002E-2</v>
      </c>
      <c r="V322">
        <v>0</v>
      </c>
      <c r="W322">
        <v>0</v>
      </c>
      <c r="X322">
        <v>0</v>
      </c>
      <c r="Y322" s="98">
        <v>5.9799999999999999E-2</v>
      </c>
      <c r="Z322">
        <v>2.76E-2</v>
      </c>
      <c r="AA322">
        <v>4.5999999999999999E-3</v>
      </c>
      <c r="AB322">
        <v>0.44850000000000001</v>
      </c>
      <c r="AC322">
        <v>0</v>
      </c>
      <c r="AD322">
        <v>0.437</v>
      </c>
      <c r="AE322">
        <v>0.72219999999999995</v>
      </c>
      <c r="AF322">
        <v>0.72219999999999995</v>
      </c>
      <c r="AG322" s="98">
        <v>0</v>
      </c>
      <c r="AH322">
        <v>0</v>
      </c>
      <c r="AI322">
        <v>0</v>
      </c>
      <c r="AJ322">
        <v>0</v>
      </c>
      <c r="AK322">
        <v>0</v>
      </c>
      <c r="AL322">
        <v>0</v>
      </c>
      <c r="AM322">
        <v>1.84E-2</v>
      </c>
      <c r="AN322">
        <v>0</v>
      </c>
      <c r="AO322">
        <v>0.23</v>
      </c>
      <c r="AP322">
        <v>0</v>
      </c>
      <c r="AQ322">
        <v>0.29899999999999999</v>
      </c>
      <c r="AR322">
        <v>0.11269999999999999</v>
      </c>
      <c r="AS322" s="98">
        <v>1.1270000000000001E-2</v>
      </c>
      <c r="AT322">
        <v>5.9800000000000001E-3</v>
      </c>
      <c r="AU322">
        <v>7.6590000000000005E-2</v>
      </c>
      <c r="AV322">
        <v>0.13339999999999999</v>
      </c>
      <c r="AW322" s="98">
        <v>5.0600000000000003E-3</v>
      </c>
      <c r="AX322">
        <v>1.4581999999999999</v>
      </c>
      <c r="AY322">
        <v>0</v>
      </c>
      <c r="AZ322">
        <v>0</v>
      </c>
      <c r="BA322">
        <v>11.27</v>
      </c>
      <c r="BB322">
        <v>0</v>
      </c>
      <c r="BC322">
        <v>0.15409999999999999</v>
      </c>
      <c r="BD322">
        <v>0.437</v>
      </c>
      <c r="BE322">
        <v>14.95</v>
      </c>
      <c r="BF322">
        <v>4.7149999999999999</v>
      </c>
      <c r="BG322">
        <v>2.3E-2</v>
      </c>
      <c r="BH322">
        <v>0</v>
      </c>
      <c r="BI322">
        <v>0</v>
      </c>
      <c r="BJ322">
        <v>0.19550000000000001</v>
      </c>
      <c r="BK322">
        <v>0</v>
      </c>
      <c r="BL322" s="209">
        <v>5.2303397709999996E-3</v>
      </c>
      <c r="BM322" s="227">
        <v>1.4099386630000001E-3</v>
      </c>
      <c r="BN322" s="227">
        <v>1.8438608903999999E-3</v>
      </c>
      <c r="BO322" s="227">
        <v>7.7573148800000002E-5</v>
      </c>
      <c r="BP322" s="227">
        <v>0</v>
      </c>
      <c r="BQ322" s="227">
        <v>4.0710000000000001E-15</v>
      </c>
      <c r="BR322" s="227">
        <v>5.7671120230000004E-4</v>
      </c>
      <c r="BS322" s="227">
        <v>2.935227271E-4</v>
      </c>
      <c r="BT322" s="209">
        <v>9.9951327999000007E-3</v>
      </c>
    </row>
    <row r="323" spans="1:72" x14ac:dyDescent="0.35">
      <c r="A323">
        <v>46</v>
      </c>
      <c r="B323" t="s">
        <v>513</v>
      </c>
      <c r="C323" t="s">
        <v>513</v>
      </c>
      <c r="D323" t="s">
        <v>115</v>
      </c>
      <c r="E323" t="s">
        <v>1341</v>
      </c>
      <c r="F323">
        <v>3.8879999999999999</v>
      </c>
      <c r="G323">
        <v>16.2</v>
      </c>
      <c r="H323" s="217">
        <v>1.6199999999999999E-2</v>
      </c>
      <c r="I323" s="217">
        <v>5.67E-2</v>
      </c>
      <c r="J323">
        <v>0.85860000000000003</v>
      </c>
      <c r="K323">
        <v>8.0999999999999996E-3</v>
      </c>
      <c r="L323">
        <v>7.1280000000000001</v>
      </c>
      <c r="M323">
        <v>0</v>
      </c>
      <c r="N323" s="217">
        <v>3.2399999999999998E-2</v>
      </c>
      <c r="O323">
        <v>0.66420000000000001</v>
      </c>
      <c r="P323">
        <v>0.3402</v>
      </c>
      <c r="Q323">
        <v>0.32400000000000001</v>
      </c>
      <c r="R323">
        <v>0</v>
      </c>
      <c r="S323">
        <v>0.48599999999999999</v>
      </c>
      <c r="T323">
        <v>0</v>
      </c>
      <c r="U323">
        <v>0</v>
      </c>
      <c r="V323">
        <v>0</v>
      </c>
      <c r="W323">
        <v>0</v>
      </c>
      <c r="X323">
        <v>0</v>
      </c>
      <c r="Y323">
        <v>0</v>
      </c>
      <c r="Z323">
        <v>0</v>
      </c>
      <c r="AA323">
        <v>0</v>
      </c>
      <c r="AB323">
        <v>0</v>
      </c>
      <c r="AC323">
        <v>0</v>
      </c>
      <c r="AD323">
        <v>0</v>
      </c>
      <c r="AE323">
        <v>8.0999999999999996E-3</v>
      </c>
      <c r="AF323">
        <v>0</v>
      </c>
      <c r="AG323">
        <v>0</v>
      </c>
      <c r="AH323">
        <v>0</v>
      </c>
      <c r="AI323">
        <v>0</v>
      </c>
      <c r="AJ323">
        <v>0</v>
      </c>
      <c r="AK323">
        <v>0</v>
      </c>
      <c r="AL323">
        <v>0</v>
      </c>
      <c r="AM323">
        <v>0.81</v>
      </c>
      <c r="AN323">
        <v>0</v>
      </c>
      <c r="AO323">
        <v>9.7200000000000006</v>
      </c>
      <c r="AP323">
        <v>0</v>
      </c>
      <c r="AQ323">
        <v>1.6199999999999999E-2</v>
      </c>
      <c r="AR323">
        <v>0</v>
      </c>
      <c r="AS323" s="217">
        <v>7.2899999999999996E-3</v>
      </c>
      <c r="AT323">
        <v>2.4299999999999999E-3</v>
      </c>
      <c r="AU323">
        <v>3.2399999999999998E-2</v>
      </c>
      <c r="AV323">
        <v>4.2119999999999998E-2</v>
      </c>
      <c r="AW323" s="217">
        <v>3.2399999999999998E-3</v>
      </c>
      <c r="AX323">
        <v>2.4300000000000002</v>
      </c>
      <c r="AY323">
        <v>0</v>
      </c>
      <c r="AZ323">
        <v>4.05</v>
      </c>
      <c r="BA323">
        <v>1.377</v>
      </c>
      <c r="BB323">
        <v>2.4299999999999999E-2</v>
      </c>
      <c r="BC323">
        <v>1.6199999999999999E-2</v>
      </c>
      <c r="BD323">
        <v>0.89100000000000001</v>
      </c>
      <c r="BE323">
        <v>16.2</v>
      </c>
      <c r="BF323">
        <v>0.89100000000000001</v>
      </c>
      <c r="BG323">
        <v>8.1000000000000003E-2</v>
      </c>
      <c r="BH323">
        <v>0</v>
      </c>
      <c r="BI323">
        <v>1.6199999999999999E-2</v>
      </c>
      <c r="BJ323">
        <v>8.0999999999999996E-3</v>
      </c>
      <c r="BK323">
        <v>0</v>
      </c>
      <c r="BL323" s="209">
        <v>1.19011167999E-2</v>
      </c>
      <c r="BM323" s="227">
        <v>1.5409476287999999E-3</v>
      </c>
      <c r="BN323" s="209">
        <v>1.8026728281E-3</v>
      </c>
      <c r="BO323" s="227">
        <v>6.5518478099999998E-4</v>
      </c>
      <c r="BP323" s="227">
        <v>2.6549289162E-3</v>
      </c>
      <c r="BQ323" s="227">
        <v>5.9049000000000002E-15</v>
      </c>
      <c r="BR323" s="227">
        <v>2.9865781187999999E-3</v>
      </c>
      <c r="BS323" s="227">
        <v>8.2155226860000001E-4</v>
      </c>
      <c r="BT323" s="209">
        <v>9.3682275381000001E-3</v>
      </c>
    </row>
    <row r="324" spans="1:72" x14ac:dyDescent="0.35">
      <c r="A324">
        <v>101</v>
      </c>
      <c r="B324" t="s">
        <v>195</v>
      </c>
      <c r="C324" t="s">
        <v>195</v>
      </c>
      <c r="D324" t="s">
        <v>792</v>
      </c>
      <c r="E324" t="s">
        <v>1338</v>
      </c>
      <c r="F324">
        <v>1.0680000000000001</v>
      </c>
      <c r="G324">
        <v>4.452</v>
      </c>
      <c r="H324" s="212">
        <v>6.0000000000000001E-3</v>
      </c>
      <c r="I324">
        <v>8.2799999999999999E-2</v>
      </c>
      <c r="J324">
        <v>0.14280000000000001</v>
      </c>
      <c r="K324">
        <v>4.9200000000000001E-2</v>
      </c>
      <c r="L324">
        <v>0.90839999999999999</v>
      </c>
      <c r="M324">
        <v>0</v>
      </c>
      <c r="N324">
        <v>1.0800000000000001E-2</v>
      </c>
      <c r="O324">
        <v>2.3999999999999998E-3</v>
      </c>
      <c r="P324">
        <v>0</v>
      </c>
      <c r="Q324">
        <v>2.3999999999999998E-3</v>
      </c>
      <c r="R324">
        <v>0</v>
      </c>
      <c r="S324">
        <v>0</v>
      </c>
      <c r="T324">
        <v>0</v>
      </c>
      <c r="U324" s="212">
        <v>1.1999999999999999E-3</v>
      </c>
      <c r="V324" s="98">
        <v>0</v>
      </c>
      <c r="W324" s="98">
        <v>0</v>
      </c>
      <c r="X324" s="98">
        <v>0</v>
      </c>
      <c r="Y324">
        <v>0</v>
      </c>
      <c r="Z324">
        <v>0</v>
      </c>
      <c r="AA324">
        <v>0</v>
      </c>
      <c r="AB324">
        <v>1.1999999999999999E-3</v>
      </c>
      <c r="AC324">
        <v>0</v>
      </c>
      <c r="AD324">
        <v>1.1999999999999999E-3</v>
      </c>
      <c r="AE324" s="212">
        <v>2.3999999999999998E-3</v>
      </c>
      <c r="AF324" s="212">
        <v>2.3999999999999998E-3</v>
      </c>
      <c r="AG324" s="98">
        <v>0</v>
      </c>
      <c r="AH324">
        <v>0</v>
      </c>
      <c r="AI324">
        <v>0</v>
      </c>
      <c r="AJ324">
        <v>0</v>
      </c>
      <c r="AK324">
        <v>0</v>
      </c>
      <c r="AL324">
        <v>0</v>
      </c>
      <c r="AM324">
        <v>9.5999999999999992E-3</v>
      </c>
      <c r="AN324">
        <v>0</v>
      </c>
      <c r="AO324">
        <v>0.12</v>
      </c>
      <c r="AP324">
        <v>0</v>
      </c>
      <c r="AQ324">
        <v>3.5999999999999999E-3</v>
      </c>
      <c r="AR324">
        <v>0.17879999999999999</v>
      </c>
      <c r="AS324" s="98">
        <v>4.8000000000000001E-4</v>
      </c>
      <c r="AT324" s="212">
        <v>3.6000000000000002E-4</v>
      </c>
      <c r="AU324" s="98">
        <v>4.1999999999999997E-3</v>
      </c>
      <c r="AV324">
        <v>1.7999999999999999E-2</v>
      </c>
      <c r="AW324">
        <v>9.6000000000000002E-4</v>
      </c>
      <c r="AX324">
        <v>0.25559999999999999</v>
      </c>
      <c r="AY324">
        <v>0</v>
      </c>
      <c r="AZ324">
        <v>0</v>
      </c>
      <c r="BA324">
        <v>0.85199999999999998</v>
      </c>
      <c r="BB324">
        <v>2.76E-2</v>
      </c>
      <c r="BC324" s="98">
        <v>1.9199999999999998E-2</v>
      </c>
      <c r="BD324">
        <v>0.3</v>
      </c>
      <c r="BE324">
        <v>1.4279999999999999</v>
      </c>
      <c r="BF324">
        <v>0.216</v>
      </c>
      <c r="BG324">
        <v>2.76</v>
      </c>
      <c r="BH324" s="98">
        <v>7.1999999999999998E-3</v>
      </c>
      <c r="BI324" s="98">
        <v>0.246</v>
      </c>
      <c r="BJ324">
        <v>4.7999999999999996E-3</v>
      </c>
      <c r="BK324">
        <v>0</v>
      </c>
      <c r="BL324" s="209">
        <v>8.4546802199999996E-4</v>
      </c>
      <c r="BM324" s="227">
        <v>0</v>
      </c>
      <c r="BN324" s="227">
        <v>2.9388571079999999E-4</v>
      </c>
      <c r="BO324" s="227">
        <v>4.0472947200000002E-5</v>
      </c>
      <c r="BP324" s="227">
        <v>0</v>
      </c>
      <c r="BQ324" s="227">
        <v>9.7559999999999992E-16</v>
      </c>
      <c r="BR324" s="227">
        <v>3.106776396E-4</v>
      </c>
      <c r="BS324" s="227">
        <v>9.0846602400000004E-5</v>
      </c>
      <c r="BT324" s="227">
        <v>9.8662547940000008E-3</v>
      </c>
    </row>
    <row r="325" spans="1:72" x14ac:dyDescent="0.35">
      <c r="A325">
        <v>101</v>
      </c>
      <c r="B325" t="s">
        <v>195</v>
      </c>
      <c r="C325" t="s">
        <v>195</v>
      </c>
      <c r="D325" t="s">
        <v>792</v>
      </c>
      <c r="E325" t="s">
        <v>1339</v>
      </c>
      <c r="F325">
        <v>1.0680000000000001</v>
      </c>
      <c r="G325">
        <v>4.452</v>
      </c>
      <c r="H325">
        <v>6.0000000000000001E-3</v>
      </c>
      <c r="I325">
        <v>8.2799999999999999E-2</v>
      </c>
      <c r="J325">
        <v>0.14280000000000001</v>
      </c>
      <c r="K325">
        <v>4.9200000000000001E-2</v>
      </c>
      <c r="L325">
        <v>0.90839999999999999</v>
      </c>
      <c r="M325">
        <v>0</v>
      </c>
      <c r="N325">
        <v>1.0800000000000001E-2</v>
      </c>
      <c r="O325">
        <v>2.3999999999999998E-3</v>
      </c>
      <c r="P325">
        <v>0</v>
      </c>
      <c r="Q325">
        <v>2.3999999999999998E-3</v>
      </c>
      <c r="R325">
        <v>0</v>
      </c>
      <c r="S325">
        <v>0</v>
      </c>
      <c r="T325">
        <v>0</v>
      </c>
      <c r="U325">
        <v>1.1999999999999999E-3</v>
      </c>
      <c r="V325">
        <v>0</v>
      </c>
      <c r="W325">
        <v>0</v>
      </c>
      <c r="X325">
        <v>0</v>
      </c>
      <c r="Y325">
        <v>0</v>
      </c>
      <c r="Z325">
        <v>0</v>
      </c>
      <c r="AA325">
        <v>0</v>
      </c>
      <c r="AB325">
        <v>1.1999999999999999E-3</v>
      </c>
      <c r="AC325">
        <v>0</v>
      </c>
      <c r="AD325">
        <v>1.1999999999999999E-3</v>
      </c>
      <c r="AE325" s="98">
        <v>2.3999999999999998E-3</v>
      </c>
      <c r="AF325" s="98">
        <v>2.3999999999999998E-3</v>
      </c>
      <c r="AG325">
        <v>0</v>
      </c>
      <c r="AH325">
        <v>0</v>
      </c>
      <c r="AI325">
        <v>0</v>
      </c>
      <c r="AJ325">
        <v>0</v>
      </c>
      <c r="AK325">
        <v>0</v>
      </c>
      <c r="AL325">
        <v>0</v>
      </c>
      <c r="AM325">
        <v>9.5999999999999992E-3</v>
      </c>
      <c r="AN325">
        <v>0</v>
      </c>
      <c r="AO325">
        <v>0.12</v>
      </c>
      <c r="AP325">
        <v>0</v>
      </c>
      <c r="AQ325">
        <v>3.5999999999999999E-3</v>
      </c>
      <c r="AR325">
        <v>0.17879999999999999</v>
      </c>
      <c r="AS325">
        <v>4.8000000000000001E-4</v>
      </c>
      <c r="AT325">
        <v>3.6000000000000002E-4</v>
      </c>
      <c r="AU325">
        <v>4.1999999999999997E-3</v>
      </c>
      <c r="AV325">
        <v>1.7999999999999999E-2</v>
      </c>
      <c r="AW325">
        <v>9.6000000000000002E-4</v>
      </c>
      <c r="AX325">
        <v>0.25559999999999999</v>
      </c>
      <c r="AY325">
        <v>0</v>
      </c>
      <c r="AZ325">
        <v>0</v>
      </c>
      <c r="BA325">
        <v>0.85199999999999998</v>
      </c>
      <c r="BB325">
        <v>2.76E-2</v>
      </c>
      <c r="BC325">
        <v>1.9199999999999998E-2</v>
      </c>
      <c r="BD325">
        <v>0.3</v>
      </c>
      <c r="BE325">
        <v>1.4279999999999999</v>
      </c>
      <c r="BF325">
        <v>0.216</v>
      </c>
      <c r="BG325">
        <v>2.76</v>
      </c>
      <c r="BH325">
        <v>7.1999999999999998E-3</v>
      </c>
      <c r="BI325">
        <v>0.246</v>
      </c>
      <c r="BJ325">
        <v>4.7999999999999996E-3</v>
      </c>
      <c r="BK325">
        <v>0</v>
      </c>
      <c r="BL325" s="209">
        <v>8.4546802199999996E-4</v>
      </c>
      <c r="BM325" s="227">
        <v>0</v>
      </c>
      <c r="BN325" s="209">
        <v>2.9388571079999999E-4</v>
      </c>
      <c r="BO325" s="227">
        <v>4.0472947200000002E-5</v>
      </c>
      <c r="BP325" s="227">
        <v>0</v>
      </c>
      <c r="BQ325" s="227">
        <v>9.7559999999999992E-16</v>
      </c>
      <c r="BR325" s="209">
        <v>3.106776396E-4</v>
      </c>
      <c r="BS325" s="227">
        <v>9.0846602400000004E-5</v>
      </c>
      <c r="BT325" s="227">
        <v>9.8662547940000008E-3</v>
      </c>
    </row>
    <row r="326" spans="1:72" x14ac:dyDescent="0.35">
      <c r="A326">
        <v>101</v>
      </c>
      <c r="B326" t="s">
        <v>195</v>
      </c>
      <c r="C326" t="s">
        <v>195</v>
      </c>
      <c r="D326" t="s">
        <v>792</v>
      </c>
      <c r="E326" t="s">
        <v>1340</v>
      </c>
      <c r="F326">
        <v>1.0680000000000001</v>
      </c>
      <c r="G326">
        <v>4.452</v>
      </c>
      <c r="H326">
        <v>6.0000000000000001E-3</v>
      </c>
      <c r="I326">
        <v>8.2799999999999999E-2</v>
      </c>
      <c r="J326">
        <v>0.14280000000000001</v>
      </c>
      <c r="K326">
        <v>4.9200000000000001E-2</v>
      </c>
      <c r="L326">
        <v>0.90839999999999999</v>
      </c>
      <c r="M326">
        <v>0</v>
      </c>
      <c r="N326">
        <v>1.0800000000000001E-2</v>
      </c>
      <c r="O326">
        <v>2.3999999999999998E-3</v>
      </c>
      <c r="P326">
        <v>0</v>
      </c>
      <c r="Q326">
        <v>2.3999999999999998E-3</v>
      </c>
      <c r="R326">
        <v>0</v>
      </c>
      <c r="S326">
        <v>0</v>
      </c>
      <c r="T326">
        <v>0</v>
      </c>
      <c r="U326" s="212">
        <v>1.1999999999999999E-3</v>
      </c>
      <c r="V326">
        <v>0</v>
      </c>
      <c r="W326">
        <v>0</v>
      </c>
      <c r="X326">
        <v>0</v>
      </c>
      <c r="Y326" s="212">
        <v>0</v>
      </c>
      <c r="Z326" s="212">
        <v>0</v>
      </c>
      <c r="AA326">
        <v>0</v>
      </c>
      <c r="AB326" s="212">
        <v>1.1999999999999999E-3</v>
      </c>
      <c r="AC326">
        <v>0</v>
      </c>
      <c r="AD326" s="212">
        <v>1.1999999999999999E-3</v>
      </c>
      <c r="AE326" s="212">
        <v>2.3999999999999998E-3</v>
      </c>
      <c r="AF326" s="212">
        <v>2.3999999999999998E-3</v>
      </c>
      <c r="AG326">
        <v>0</v>
      </c>
      <c r="AH326" s="212">
        <v>0</v>
      </c>
      <c r="AI326">
        <v>0</v>
      </c>
      <c r="AJ326">
        <v>0</v>
      </c>
      <c r="AK326">
        <v>0</v>
      </c>
      <c r="AL326">
        <v>0</v>
      </c>
      <c r="AM326">
        <v>9.5999999999999992E-3</v>
      </c>
      <c r="AN326">
        <v>0</v>
      </c>
      <c r="AO326">
        <v>0.12</v>
      </c>
      <c r="AP326" s="98">
        <v>0</v>
      </c>
      <c r="AQ326" s="212">
        <v>3.5999999999999999E-3</v>
      </c>
      <c r="AR326">
        <v>0.17879999999999999</v>
      </c>
      <c r="AS326" s="98">
        <v>4.8000000000000001E-4</v>
      </c>
      <c r="AT326">
        <v>3.6000000000000002E-4</v>
      </c>
      <c r="AU326" s="98">
        <v>4.1999999999999997E-3</v>
      </c>
      <c r="AV326">
        <v>1.7999999999999999E-2</v>
      </c>
      <c r="AW326" s="98">
        <v>9.6000000000000002E-4</v>
      </c>
      <c r="AX326">
        <v>0.25559999999999999</v>
      </c>
      <c r="AY326">
        <v>0</v>
      </c>
      <c r="AZ326">
        <v>0</v>
      </c>
      <c r="BA326">
        <v>0.85199999999999998</v>
      </c>
      <c r="BB326">
        <v>2.76E-2</v>
      </c>
      <c r="BC326">
        <v>1.9199999999999998E-2</v>
      </c>
      <c r="BD326">
        <v>0.3</v>
      </c>
      <c r="BE326">
        <v>1.4279999999999999</v>
      </c>
      <c r="BF326">
        <v>0.216</v>
      </c>
      <c r="BG326">
        <v>2.76</v>
      </c>
      <c r="BH326" s="212">
        <v>7.1999999999999998E-3</v>
      </c>
      <c r="BI326">
        <v>0.246</v>
      </c>
      <c r="BJ326">
        <v>4.7999999999999996E-3</v>
      </c>
      <c r="BK326">
        <v>0</v>
      </c>
      <c r="BL326" s="209">
        <v>8.4546802199999996E-4</v>
      </c>
      <c r="BM326" s="227">
        <v>0</v>
      </c>
      <c r="BN326" s="209">
        <v>2.9388571079999999E-4</v>
      </c>
      <c r="BO326" s="227">
        <v>4.0472947200000002E-5</v>
      </c>
      <c r="BP326" s="227">
        <v>0</v>
      </c>
      <c r="BQ326" s="227">
        <v>9.7559999999999992E-16</v>
      </c>
      <c r="BR326" s="227">
        <v>3.106776396E-4</v>
      </c>
      <c r="BS326" s="227">
        <v>9.0846602400000004E-5</v>
      </c>
      <c r="BT326" s="227">
        <v>9.8662547940000008E-3</v>
      </c>
    </row>
    <row r="327" spans="1:72" x14ac:dyDescent="0.35">
      <c r="A327">
        <v>47</v>
      </c>
      <c r="B327" t="s">
        <v>513</v>
      </c>
      <c r="C327" t="s">
        <v>513</v>
      </c>
      <c r="D327" t="s">
        <v>116</v>
      </c>
      <c r="E327" t="s">
        <v>1341</v>
      </c>
      <c r="F327">
        <v>4.95</v>
      </c>
      <c r="G327">
        <v>20.7</v>
      </c>
      <c r="H327">
        <v>6.0000000000000001E-3</v>
      </c>
      <c r="I327">
        <v>7.1999999999999995E-2</v>
      </c>
      <c r="J327">
        <v>1.125</v>
      </c>
      <c r="K327">
        <v>1.4999999999999999E-2</v>
      </c>
      <c r="L327">
        <v>1.74</v>
      </c>
      <c r="M327">
        <v>0</v>
      </c>
      <c r="N327">
        <v>4.2000000000000003E-2</v>
      </c>
      <c r="O327">
        <v>0.96</v>
      </c>
      <c r="P327">
        <v>0.42</v>
      </c>
      <c r="Q327">
        <v>0.54</v>
      </c>
      <c r="R327">
        <v>0</v>
      </c>
      <c r="S327">
        <v>0</v>
      </c>
      <c r="T327">
        <v>0</v>
      </c>
      <c r="U327" s="98">
        <v>0</v>
      </c>
      <c r="V327">
        <v>0</v>
      </c>
      <c r="W327">
        <v>0</v>
      </c>
      <c r="X327">
        <v>0</v>
      </c>
      <c r="Y327" s="98">
        <v>0</v>
      </c>
      <c r="Z327">
        <v>0</v>
      </c>
      <c r="AA327" s="98">
        <v>0</v>
      </c>
      <c r="AB327" s="98">
        <v>0</v>
      </c>
      <c r="AC327">
        <v>0</v>
      </c>
      <c r="AD327" s="98">
        <v>0</v>
      </c>
      <c r="AE327" s="98">
        <v>0</v>
      </c>
      <c r="AF327" s="98">
        <v>0</v>
      </c>
      <c r="AG327" s="98">
        <v>0</v>
      </c>
      <c r="AH327">
        <v>0</v>
      </c>
      <c r="AI327">
        <v>0</v>
      </c>
      <c r="AJ327">
        <v>0</v>
      </c>
      <c r="AK327">
        <v>0</v>
      </c>
      <c r="AL327">
        <v>0</v>
      </c>
      <c r="AM327">
        <v>0.42</v>
      </c>
      <c r="AN327">
        <v>0</v>
      </c>
      <c r="AO327">
        <v>5.04</v>
      </c>
      <c r="AP327">
        <v>0</v>
      </c>
      <c r="AQ327" s="98">
        <v>0.03</v>
      </c>
      <c r="AR327">
        <v>0</v>
      </c>
      <c r="AS327">
        <v>8.3999999999999995E-3</v>
      </c>
      <c r="AT327" s="98">
        <v>1.8E-3</v>
      </c>
      <c r="AU327">
        <v>2.1000000000000001E-2</v>
      </c>
      <c r="AV327">
        <v>3.3000000000000002E-2</v>
      </c>
      <c r="AW327" s="98">
        <v>4.7999999999999996E-3</v>
      </c>
      <c r="AX327">
        <v>4.6500000000000004</v>
      </c>
      <c r="AY327">
        <v>0</v>
      </c>
      <c r="AZ327">
        <v>4.1399999999999997</v>
      </c>
      <c r="BA327">
        <v>1.71</v>
      </c>
      <c r="BB327">
        <v>4.4999999999999998E-2</v>
      </c>
      <c r="BC327" s="98">
        <v>1.2E-2</v>
      </c>
      <c r="BD327">
        <v>0.96</v>
      </c>
      <c r="BE327">
        <v>20.100000000000001</v>
      </c>
      <c r="BF327">
        <v>1.02</v>
      </c>
      <c r="BG327">
        <v>0.09</v>
      </c>
      <c r="BH327">
        <v>0</v>
      </c>
      <c r="BI327">
        <v>1.4999999999999999E-2</v>
      </c>
      <c r="BJ327" s="98">
        <v>6.0000000000000001E-3</v>
      </c>
      <c r="BK327">
        <v>0</v>
      </c>
      <c r="BL327" s="227">
        <v>1.4622151866000001E-2</v>
      </c>
      <c r="BM327" s="227">
        <v>3.1358315669999999E-3</v>
      </c>
      <c r="BN327" s="227">
        <v>3.6684428700000001E-3</v>
      </c>
      <c r="BO327" s="227">
        <v>1.33330236E-3</v>
      </c>
      <c r="BP327" s="227">
        <v>2.1452751390000002E-3</v>
      </c>
      <c r="BQ327" s="227">
        <v>1.1999999999999999E-14</v>
      </c>
      <c r="BR327" s="227">
        <v>1.1061400440000001E-3</v>
      </c>
      <c r="BS327" s="227">
        <v>3.0427861799999997E-4</v>
      </c>
      <c r="BT327" s="227">
        <v>1.9064362107000001E-2</v>
      </c>
    </row>
    <row r="328" spans="1:72" x14ac:dyDescent="0.35">
      <c r="A328">
        <v>67</v>
      </c>
      <c r="B328" t="s">
        <v>610</v>
      </c>
      <c r="C328" t="s">
        <v>610</v>
      </c>
      <c r="D328" t="s">
        <v>639</v>
      </c>
      <c r="E328" t="s">
        <v>1337</v>
      </c>
      <c r="F328">
        <v>10.692</v>
      </c>
      <c r="G328">
        <v>44.682000000000002</v>
      </c>
      <c r="H328">
        <v>0.99</v>
      </c>
      <c r="I328">
        <v>0.19800000000000001</v>
      </c>
      <c r="J328">
        <v>0.2772</v>
      </c>
      <c r="K328">
        <v>0</v>
      </c>
      <c r="L328">
        <v>5.0885999999999996</v>
      </c>
      <c r="M328">
        <v>0</v>
      </c>
      <c r="N328">
        <v>4.6199999999999998E-2</v>
      </c>
      <c r="O328">
        <v>0.2772</v>
      </c>
      <c r="P328">
        <v>0</v>
      </c>
      <c r="Q328">
        <v>0.2772</v>
      </c>
      <c r="R328">
        <v>0</v>
      </c>
      <c r="S328">
        <v>0</v>
      </c>
      <c r="T328">
        <v>0</v>
      </c>
      <c r="U328">
        <v>0.63360000000000005</v>
      </c>
      <c r="V328">
        <v>7.2599999999999998E-2</v>
      </c>
      <c r="W328">
        <v>3.3000000000000002E-2</v>
      </c>
      <c r="X328">
        <v>0.1056</v>
      </c>
      <c r="Y328">
        <v>0.31019999999999998</v>
      </c>
      <c r="Z328">
        <v>9.9000000000000005E-2</v>
      </c>
      <c r="AA328">
        <v>0</v>
      </c>
      <c r="AB328">
        <v>0.2442</v>
      </c>
      <c r="AC328">
        <v>1.9800000000000002E-2</v>
      </c>
      <c r="AD328">
        <v>0.2112</v>
      </c>
      <c r="AE328">
        <v>2.64E-2</v>
      </c>
      <c r="AF328">
        <v>1.32E-2</v>
      </c>
      <c r="AG328">
        <v>6.6E-3</v>
      </c>
      <c r="AH328">
        <v>0</v>
      </c>
      <c r="AI328">
        <v>0</v>
      </c>
      <c r="AJ328">
        <v>0</v>
      </c>
      <c r="AK328">
        <v>0</v>
      </c>
      <c r="AL328">
        <v>2.9039999999999999</v>
      </c>
      <c r="AM328">
        <v>9.141</v>
      </c>
      <c r="AN328">
        <v>8.5272000000000006</v>
      </c>
      <c r="AO328">
        <v>7.3920000000000003</v>
      </c>
      <c r="AP328">
        <v>1.98E-3</v>
      </c>
      <c r="AQ328">
        <v>2.64E-2</v>
      </c>
      <c r="AR328">
        <v>0.29039999999999999</v>
      </c>
      <c r="AS328">
        <v>2.64E-3</v>
      </c>
      <c r="AT328" s="98">
        <v>8.5800000000000008E-3</v>
      </c>
      <c r="AU328">
        <v>3.96E-3</v>
      </c>
      <c r="AV328">
        <v>5.28E-2</v>
      </c>
      <c r="AW328">
        <v>2.64E-3</v>
      </c>
      <c r="AX328">
        <v>0.83160000000000001</v>
      </c>
      <c r="AY328">
        <v>3.3660000000000002E-2</v>
      </c>
      <c r="AZ328">
        <v>3.3000000000000002E-2</v>
      </c>
      <c r="BA328">
        <v>5.94</v>
      </c>
      <c r="BB328">
        <v>0.68640000000000001</v>
      </c>
      <c r="BC328">
        <v>0</v>
      </c>
      <c r="BD328">
        <v>6.9960000000000004</v>
      </c>
      <c r="BE328">
        <v>9.3059999999999992</v>
      </c>
      <c r="BF328">
        <v>0.66</v>
      </c>
      <c r="BG328">
        <v>2.31</v>
      </c>
      <c r="BH328">
        <v>6.6E-3</v>
      </c>
      <c r="BI328">
        <v>9.9000000000000005E-2</v>
      </c>
      <c r="BJ328">
        <v>2.64E-2</v>
      </c>
      <c r="BK328">
        <v>0</v>
      </c>
      <c r="BL328" s="209">
        <v>6.2980805751599997E-3</v>
      </c>
      <c r="BM328" s="227">
        <v>3.0844705188000002E-4</v>
      </c>
      <c r="BN328" s="209">
        <v>1.1346623349600001E-3</v>
      </c>
      <c r="BO328" s="209">
        <v>1.6382821619999999E-4</v>
      </c>
      <c r="BP328" s="227">
        <v>1.67760054E-5</v>
      </c>
      <c r="BQ328" s="227">
        <v>8.2790399999999997E-16</v>
      </c>
      <c r="BR328" s="227">
        <v>1.7036980620000001E-4</v>
      </c>
      <c r="BS328" s="209">
        <v>5.9273430480000005E-4</v>
      </c>
      <c r="BT328" s="227">
        <v>9.6578381024399994E-3</v>
      </c>
    </row>
    <row r="329" spans="1:72" x14ac:dyDescent="0.35">
      <c r="A329">
        <v>47</v>
      </c>
      <c r="B329" t="s">
        <v>513</v>
      </c>
      <c r="C329" t="s">
        <v>513</v>
      </c>
      <c r="D329" t="s">
        <v>116</v>
      </c>
      <c r="E329" t="s">
        <v>1338</v>
      </c>
      <c r="F329">
        <v>2.4750000000000001</v>
      </c>
      <c r="G329">
        <v>10.35</v>
      </c>
      <c r="H329" s="212">
        <v>3.0000000000000001E-3</v>
      </c>
      <c r="I329" s="212">
        <v>3.5999999999999997E-2</v>
      </c>
      <c r="J329">
        <v>0.5625</v>
      </c>
      <c r="K329">
        <v>7.4999999999999997E-3</v>
      </c>
      <c r="L329">
        <v>0.87</v>
      </c>
      <c r="M329">
        <v>0</v>
      </c>
      <c r="N329" s="212">
        <v>2.1000000000000001E-2</v>
      </c>
      <c r="O329">
        <v>0.48</v>
      </c>
      <c r="P329">
        <v>0.21</v>
      </c>
      <c r="Q329">
        <v>0.27</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0.21</v>
      </c>
      <c r="AN329">
        <v>0</v>
      </c>
      <c r="AO329">
        <v>2.52</v>
      </c>
      <c r="AP329">
        <v>0</v>
      </c>
      <c r="AQ329">
        <v>1.4999999999999999E-2</v>
      </c>
      <c r="AR329">
        <v>0</v>
      </c>
      <c r="AS329" s="212">
        <v>4.1999999999999997E-3</v>
      </c>
      <c r="AT329" s="98">
        <v>8.9999999999999998E-4</v>
      </c>
      <c r="AU329">
        <v>1.0500000000000001E-2</v>
      </c>
      <c r="AV329">
        <v>1.6500000000000001E-2</v>
      </c>
      <c r="AW329" s="212">
        <v>2.3999999999999998E-3</v>
      </c>
      <c r="AX329">
        <v>2.3250000000000002</v>
      </c>
      <c r="AY329">
        <v>0</v>
      </c>
      <c r="AZ329">
        <v>2.0699999999999998</v>
      </c>
      <c r="BA329">
        <v>0.85499999999999998</v>
      </c>
      <c r="BB329">
        <v>2.2499999999999999E-2</v>
      </c>
      <c r="BC329">
        <v>6.0000000000000001E-3</v>
      </c>
      <c r="BD329">
        <v>0.48</v>
      </c>
      <c r="BE329">
        <v>10.050000000000001</v>
      </c>
      <c r="BF329">
        <v>0.51</v>
      </c>
      <c r="BG329">
        <v>4.4999999999999998E-2</v>
      </c>
      <c r="BH329">
        <v>0</v>
      </c>
      <c r="BI329">
        <v>7.4999999999999997E-3</v>
      </c>
      <c r="BJ329">
        <v>3.0000000000000001E-3</v>
      </c>
      <c r="BK329">
        <v>0</v>
      </c>
      <c r="BL329" s="209">
        <v>7.3110759330000004E-3</v>
      </c>
      <c r="BM329" s="227">
        <v>1.5679157834999999E-3</v>
      </c>
      <c r="BN329" s="209">
        <v>1.834221435E-3</v>
      </c>
      <c r="BO329" s="227">
        <v>6.6665118000000002E-4</v>
      </c>
      <c r="BP329" s="227">
        <v>1.0726375695000001E-3</v>
      </c>
      <c r="BQ329" s="227">
        <v>5.9999999999999997E-15</v>
      </c>
      <c r="BR329" s="209">
        <v>5.5307002200000004E-4</v>
      </c>
      <c r="BS329" s="227">
        <v>1.5213930899999999E-4</v>
      </c>
      <c r="BT329" s="209">
        <v>9.5321810535000003E-3</v>
      </c>
    </row>
    <row r="330" spans="1:72" x14ac:dyDescent="0.35">
      <c r="A330">
        <v>47</v>
      </c>
      <c r="B330" t="s">
        <v>513</v>
      </c>
      <c r="C330" t="s">
        <v>513</v>
      </c>
      <c r="D330" t="s">
        <v>116</v>
      </c>
      <c r="E330" t="s">
        <v>1340</v>
      </c>
      <c r="F330">
        <v>2.4750000000000001</v>
      </c>
      <c r="G330">
        <v>10.35</v>
      </c>
      <c r="H330">
        <v>3.0000000000000001E-3</v>
      </c>
      <c r="I330">
        <v>3.5999999999999997E-2</v>
      </c>
      <c r="J330">
        <v>0.5625</v>
      </c>
      <c r="K330">
        <v>7.4999999999999997E-3</v>
      </c>
      <c r="L330">
        <v>0.87</v>
      </c>
      <c r="M330">
        <v>0</v>
      </c>
      <c r="N330">
        <v>2.1000000000000001E-2</v>
      </c>
      <c r="O330">
        <v>0.48</v>
      </c>
      <c r="P330" s="212">
        <v>0.21</v>
      </c>
      <c r="Q330">
        <v>0.27</v>
      </c>
      <c r="R330">
        <v>0</v>
      </c>
      <c r="S330">
        <v>0</v>
      </c>
      <c r="T330">
        <v>0</v>
      </c>
      <c r="U330">
        <v>0</v>
      </c>
      <c r="V330" s="212">
        <v>0</v>
      </c>
      <c r="W330">
        <v>0</v>
      </c>
      <c r="X330" s="212">
        <v>0</v>
      </c>
      <c r="Y330">
        <v>0</v>
      </c>
      <c r="Z330" s="212">
        <v>0</v>
      </c>
      <c r="AA330" s="212">
        <v>0</v>
      </c>
      <c r="AB330">
        <v>0</v>
      </c>
      <c r="AC330" s="212">
        <v>0</v>
      </c>
      <c r="AD330">
        <v>0</v>
      </c>
      <c r="AE330">
        <v>0</v>
      </c>
      <c r="AF330">
        <v>0</v>
      </c>
      <c r="AG330">
        <v>0</v>
      </c>
      <c r="AH330">
        <v>0</v>
      </c>
      <c r="AI330">
        <v>0</v>
      </c>
      <c r="AJ330">
        <v>0</v>
      </c>
      <c r="AK330">
        <v>0</v>
      </c>
      <c r="AL330">
        <v>0</v>
      </c>
      <c r="AM330">
        <v>0.21</v>
      </c>
      <c r="AN330">
        <v>0</v>
      </c>
      <c r="AO330">
        <v>2.52</v>
      </c>
      <c r="AP330">
        <v>0</v>
      </c>
      <c r="AQ330">
        <v>1.4999999999999999E-2</v>
      </c>
      <c r="AR330">
        <v>0</v>
      </c>
      <c r="AS330">
        <v>4.1999999999999997E-3</v>
      </c>
      <c r="AT330" s="98">
        <v>8.9999999999999998E-4</v>
      </c>
      <c r="AU330">
        <v>1.0500000000000001E-2</v>
      </c>
      <c r="AV330">
        <v>1.6500000000000001E-2</v>
      </c>
      <c r="AW330" s="212">
        <v>2.3999999999999998E-3</v>
      </c>
      <c r="AX330">
        <v>2.3250000000000002</v>
      </c>
      <c r="AY330">
        <v>0</v>
      </c>
      <c r="AZ330">
        <v>2.0699999999999998</v>
      </c>
      <c r="BA330">
        <v>0.85499999999999998</v>
      </c>
      <c r="BB330" s="212">
        <v>2.2499999999999999E-2</v>
      </c>
      <c r="BC330">
        <v>6.0000000000000001E-3</v>
      </c>
      <c r="BD330">
        <v>0.48</v>
      </c>
      <c r="BE330">
        <v>10.050000000000001</v>
      </c>
      <c r="BF330">
        <v>0.51</v>
      </c>
      <c r="BG330">
        <v>4.4999999999999998E-2</v>
      </c>
      <c r="BH330">
        <v>0</v>
      </c>
      <c r="BI330">
        <v>7.4999999999999997E-3</v>
      </c>
      <c r="BJ330">
        <v>3.0000000000000001E-3</v>
      </c>
      <c r="BK330">
        <v>0</v>
      </c>
      <c r="BL330" s="209">
        <v>7.3110759330000004E-3</v>
      </c>
      <c r="BM330" s="227">
        <v>1.5679157834999999E-3</v>
      </c>
      <c r="BN330" s="209">
        <v>1.834221435E-3</v>
      </c>
      <c r="BO330" s="227">
        <v>6.6665118000000002E-4</v>
      </c>
      <c r="BP330" s="227">
        <v>1.0726375695000001E-3</v>
      </c>
      <c r="BQ330" s="227">
        <v>5.9999999999999997E-15</v>
      </c>
      <c r="BR330" s="209">
        <v>5.5307002200000004E-4</v>
      </c>
      <c r="BS330" s="227">
        <v>1.5213930899999999E-4</v>
      </c>
      <c r="BT330" s="209">
        <v>9.5321810535000003E-3</v>
      </c>
    </row>
    <row r="331" spans="1:72" x14ac:dyDescent="0.35">
      <c r="A331">
        <v>17</v>
      </c>
      <c r="B331" t="s">
        <v>71</v>
      </c>
      <c r="C331" t="s">
        <v>71</v>
      </c>
      <c r="D331" t="s">
        <v>78</v>
      </c>
      <c r="E331" t="s">
        <v>1338</v>
      </c>
      <c r="F331">
        <v>11.31</v>
      </c>
      <c r="G331">
        <v>47.27</v>
      </c>
      <c r="H331">
        <v>2.9000000000000001E-2</v>
      </c>
      <c r="I331">
        <v>0.34799999999999998</v>
      </c>
      <c r="J331">
        <v>2.117</v>
      </c>
      <c r="K331">
        <v>0.55100000000000005</v>
      </c>
      <c r="L331">
        <v>25.838999999999999</v>
      </c>
      <c r="M331">
        <v>0</v>
      </c>
      <c r="N331">
        <v>0.14499999999999999</v>
      </c>
      <c r="O331">
        <v>1.3049999999999999</v>
      </c>
      <c r="P331">
        <v>0.87</v>
      </c>
      <c r="Q331">
        <v>0.435</v>
      </c>
      <c r="R331">
        <v>0</v>
      </c>
      <c r="S331">
        <v>0</v>
      </c>
      <c r="T331">
        <v>0</v>
      </c>
      <c r="U331">
        <v>0</v>
      </c>
      <c r="V331">
        <v>0</v>
      </c>
      <c r="W331">
        <v>0</v>
      </c>
      <c r="X331">
        <v>0</v>
      </c>
      <c r="Y331">
        <v>0</v>
      </c>
      <c r="Z331" s="98">
        <v>0</v>
      </c>
      <c r="AA331">
        <v>0</v>
      </c>
      <c r="AB331">
        <v>0</v>
      </c>
      <c r="AC331">
        <v>0</v>
      </c>
      <c r="AD331">
        <v>0</v>
      </c>
      <c r="AE331">
        <v>0</v>
      </c>
      <c r="AF331">
        <v>0</v>
      </c>
      <c r="AG331" s="98">
        <v>0</v>
      </c>
      <c r="AH331">
        <v>0</v>
      </c>
      <c r="AI331">
        <v>0</v>
      </c>
      <c r="AJ331">
        <v>0</v>
      </c>
      <c r="AK331">
        <v>0</v>
      </c>
      <c r="AL331">
        <v>0</v>
      </c>
      <c r="AM331">
        <v>5.8000000000000003E-2</v>
      </c>
      <c r="AN331">
        <v>0</v>
      </c>
      <c r="AO331">
        <v>0.57999999999999996</v>
      </c>
      <c r="AP331">
        <v>0</v>
      </c>
      <c r="AQ331" s="98">
        <v>0</v>
      </c>
      <c r="AR331">
        <v>0.14499999999999999</v>
      </c>
      <c r="AS331">
        <v>1.1599999999999999E-2</v>
      </c>
      <c r="AT331">
        <v>0</v>
      </c>
      <c r="AU331">
        <v>4.0599999999999997E-2</v>
      </c>
      <c r="AV331">
        <v>8.6999999999999994E-2</v>
      </c>
      <c r="AW331">
        <v>4.6399999999999997E-2</v>
      </c>
      <c r="AX331">
        <v>5.9160000000000004</v>
      </c>
      <c r="AY331">
        <v>0</v>
      </c>
      <c r="AZ331">
        <v>2.262</v>
      </c>
      <c r="BA331">
        <v>9.57</v>
      </c>
      <c r="BB331">
        <v>0.57999999999999996</v>
      </c>
      <c r="BC331">
        <v>5.8000000000000003E-2</v>
      </c>
      <c r="BD331">
        <v>8.99</v>
      </c>
      <c r="BE331">
        <v>55.1</v>
      </c>
      <c r="BF331">
        <v>3.19</v>
      </c>
      <c r="BG331">
        <v>0.87</v>
      </c>
      <c r="BH331" s="98">
        <v>0</v>
      </c>
      <c r="BI331">
        <v>0</v>
      </c>
      <c r="BJ331">
        <v>2.9000000000000001E-2</v>
      </c>
      <c r="BK331">
        <v>1.74</v>
      </c>
      <c r="BL331" s="209">
        <v>8.8447201282499995E-3</v>
      </c>
      <c r="BM331" s="227">
        <v>7.3681265699999997E-4</v>
      </c>
      <c r="BN331" s="227">
        <v>9.8517094075000009E-4</v>
      </c>
      <c r="BO331" s="227">
        <v>1.288858948E-3</v>
      </c>
      <c r="BP331" s="227">
        <v>0</v>
      </c>
      <c r="BQ331" s="227">
        <v>6.2016499999999999E-16</v>
      </c>
      <c r="BR331" s="227">
        <v>1.6920290844999999E-3</v>
      </c>
      <c r="BS331" s="227">
        <v>2.862228776E-3</v>
      </c>
      <c r="BT331" s="209">
        <v>9.4717085600000001E-3</v>
      </c>
    </row>
    <row r="332" spans="1:72" x14ac:dyDescent="0.35">
      <c r="A332">
        <v>46</v>
      </c>
      <c r="B332" t="s">
        <v>513</v>
      </c>
      <c r="C332" t="s">
        <v>513</v>
      </c>
      <c r="D332" t="s">
        <v>115</v>
      </c>
      <c r="E332" t="s">
        <v>1337</v>
      </c>
      <c r="F332">
        <v>3.8879999999999999</v>
      </c>
      <c r="G332">
        <v>16.2</v>
      </c>
      <c r="H332" s="98">
        <v>1.6199999999999999E-2</v>
      </c>
      <c r="I332">
        <v>5.67E-2</v>
      </c>
      <c r="J332">
        <v>0.85860000000000003</v>
      </c>
      <c r="K332">
        <v>8.0999999999999996E-3</v>
      </c>
      <c r="L332">
        <v>7.1280000000000001</v>
      </c>
      <c r="M332">
        <v>0</v>
      </c>
      <c r="N332">
        <v>3.2399999999999998E-2</v>
      </c>
      <c r="O332">
        <v>0.66420000000000001</v>
      </c>
      <c r="P332">
        <v>0.3402</v>
      </c>
      <c r="Q332">
        <v>0.32400000000000001</v>
      </c>
      <c r="R332">
        <v>0</v>
      </c>
      <c r="S332">
        <v>0.48599999999999999</v>
      </c>
      <c r="T332">
        <v>0</v>
      </c>
      <c r="U332" s="98">
        <v>0</v>
      </c>
      <c r="V332">
        <v>0</v>
      </c>
      <c r="W332">
        <v>0</v>
      </c>
      <c r="X332">
        <v>0</v>
      </c>
      <c r="Y332" s="98">
        <v>0</v>
      </c>
      <c r="Z332">
        <v>0</v>
      </c>
      <c r="AA332">
        <v>0</v>
      </c>
      <c r="AB332">
        <v>0</v>
      </c>
      <c r="AC332">
        <v>0</v>
      </c>
      <c r="AD332">
        <v>0</v>
      </c>
      <c r="AE332" s="98">
        <v>8.0999999999999996E-3</v>
      </c>
      <c r="AF332" s="98">
        <v>0</v>
      </c>
      <c r="AG332">
        <v>0</v>
      </c>
      <c r="AH332">
        <v>0</v>
      </c>
      <c r="AI332">
        <v>0</v>
      </c>
      <c r="AJ332">
        <v>0</v>
      </c>
      <c r="AK332">
        <v>0</v>
      </c>
      <c r="AL332">
        <v>0</v>
      </c>
      <c r="AM332">
        <v>0.81</v>
      </c>
      <c r="AN332">
        <v>0</v>
      </c>
      <c r="AO332">
        <v>9.7200000000000006</v>
      </c>
      <c r="AP332">
        <v>0</v>
      </c>
      <c r="AQ332">
        <v>1.6199999999999999E-2</v>
      </c>
      <c r="AR332">
        <v>0</v>
      </c>
      <c r="AS332">
        <v>7.2899999999999996E-3</v>
      </c>
      <c r="AT332" s="212">
        <v>2.4299999999999999E-3</v>
      </c>
      <c r="AU332">
        <v>3.2399999999999998E-2</v>
      </c>
      <c r="AV332">
        <v>4.2119999999999998E-2</v>
      </c>
      <c r="AW332">
        <v>3.2399999999999998E-3</v>
      </c>
      <c r="AX332">
        <v>2.4300000000000002</v>
      </c>
      <c r="AY332">
        <v>0</v>
      </c>
      <c r="AZ332" s="212">
        <v>4.05</v>
      </c>
      <c r="BA332">
        <v>1.377</v>
      </c>
      <c r="BB332">
        <v>2.4299999999999999E-2</v>
      </c>
      <c r="BC332">
        <v>1.6199999999999999E-2</v>
      </c>
      <c r="BD332">
        <v>0.89100000000000001</v>
      </c>
      <c r="BE332">
        <v>16.2</v>
      </c>
      <c r="BF332">
        <v>0.89100000000000001</v>
      </c>
      <c r="BG332">
        <v>8.1000000000000003E-2</v>
      </c>
      <c r="BH332" s="98">
        <v>0</v>
      </c>
      <c r="BI332">
        <v>1.6199999999999999E-2</v>
      </c>
      <c r="BJ332" s="98">
        <v>8.0999999999999996E-3</v>
      </c>
      <c r="BK332">
        <v>0</v>
      </c>
      <c r="BL332" s="209">
        <v>1.19011167999E-2</v>
      </c>
      <c r="BM332" s="227">
        <v>1.5409476287999999E-3</v>
      </c>
      <c r="BN332" s="227">
        <v>1.8026728281E-3</v>
      </c>
      <c r="BO332" s="227">
        <v>6.5518478099999998E-4</v>
      </c>
      <c r="BP332" s="227">
        <v>2.6549289162E-3</v>
      </c>
      <c r="BQ332" s="227">
        <v>5.9049000000000002E-15</v>
      </c>
      <c r="BR332" s="227">
        <v>2.9865781187999999E-3</v>
      </c>
      <c r="BS332" s="227">
        <v>8.2155226860000001E-4</v>
      </c>
      <c r="BT332" s="227">
        <v>9.3682275381000001E-3</v>
      </c>
    </row>
    <row r="333" spans="1:72" x14ac:dyDescent="0.35">
      <c r="A333">
        <v>69</v>
      </c>
      <c r="B333" t="s">
        <v>610</v>
      </c>
      <c r="C333" t="s">
        <v>610</v>
      </c>
      <c r="D333" t="s">
        <v>648</v>
      </c>
      <c r="E333" t="s">
        <v>1341</v>
      </c>
      <c r="F333">
        <v>0.68500000000000005</v>
      </c>
      <c r="G333">
        <v>2.86</v>
      </c>
      <c r="H333">
        <v>0.06</v>
      </c>
      <c r="I333">
        <v>1.55E-2</v>
      </c>
      <c r="J333">
        <v>2.1999999999999999E-2</v>
      </c>
      <c r="K333">
        <v>0</v>
      </c>
      <c r="L333">
        <v>0.39900000000000002</v>
      </c>
      <c r="M333">
        <v>0</v>
      </c>
      <c r="N333">
        <v>3.5000000000000001E-3</v>
      </c>
      <c r="O333">
        <v>1.7000000000000001E-2</v>
      </c>
      <c r="P333">
        <v>0</v>
      </c>
      <c r="Q333">
        <v>1.7000000000000001E-2</v>
      </c>
      <c r="R333">
        <v>0</v>
      </c>
      <c r="S333">
        <v>0</v>
      </c>
      <c r="T333">
        <v>0</v>
      </c>
      <c r="U333">
        <v>3.95E-2</v>
      </c>
      <c r="V333">
        <v>6.0000000000000001E-3</v>
      </c>
      <c r="W333">
        <v>2E-3</v>
      </c>
      <c r="X333">
        <v>6.0000000000000001E-3</v>
      </c>
      <c r="Y333">
        <v>1.7500000000000002E-2</v>
      </c>
      <c r="Z333">
        <v>7.0000000000000001E-3</v>
      </c>
      <c r="AA333">
        <v>0</v>
      </c>
      <c r="AB333">
        <v>1.4E-2</v>
      </c>
      <c r="AC333" s="98">
        <v>5.0000000000000001E-4</v>
      </c>
      <c r="AD333">
        <v>1.2999999999999999E-2</v>
      </c>
      <c r="AE333">
        <v>1.5E-3</v>
      </c>
      <c r="AF333">
        <v>1E-3</v>
      </c>
      <c r="AG333" s="98">
        <v>5.0000000000000001E-4</v>
      </c>
      <c r="AH333">
        <v>0</v>
      </c>
      <c r="AI333">
        <v>0</v>
      </c>
      <c r="AJ333">
        <v>0</v>
      </c>
      <c r="AK333">
        <v>0</v>
      </c>
      <c r="AL333">
        <v>0.17549999999999999</v>
      </c>
      <c r="AM333">
        <v>0.52349999999999997</v>
      </c>
      <c r="AN333">
        <v>0.50049999999999994</v>
      </c>
      <c r="AO333">
        <v>0.27500000000000002</v>
      </c>
      <c r="AP333" s="98">
        <v>4.0000000000000002E-4</v>
      </c>
      <c r="AQ333">
        <v>1.5E-3</v>
      </c>
      <c r="AR333">
        <v>0</v>
      </c>
      <c r="AS333" s="98">
        <v>2.0000000000000001E-4</v>
      </c>
      <c r="AT333" s="212">
        <v>6.4999999999999997E-4</v>
      </c>
      <c r="AU333" s="98">
        <v>2.9999999999999997E-4</v>
      </c>
      <c r="AV333">
        <v>3.8999999999999998E-3</v>
      </c>
      <c r="AW333" s="98">
        <v>2.0000000000000001E-4</v>
      </c>
      <c r="AX333">
        <v>5.0500000000000003E-2</v>
      </c>
      <c r="AY333">
        <v>1.1999999999999999E-3</v>
      </c>
      <c r="AZ333">
        <v>0</v>
      </c>
      <c r="BA333">
        <v>0.41499999999999998</v>
      </c>
      <c r="BB333">
        <v>4.3499999999999997E-2</v>
      </c>
      <c r="BC333">
        <v>0</v>
      </c>
      <c r="BD333">
        <v>0.52500000000000002</v>
      </c>
      <c r="BE333">
        <v>0.73499999999999999</v>
      </c>
      <c r="BF333">
        <v>5.5E-2</v>
      </c>
      <c r="BG333">
        <v>0.185</v>
      </c>
      <c r="BH333" s="98">
        <v>5.0000000000000001E-4</v>
      </c>
      <c r="BI333">
        <v>8.5000000000000006E-3</v>
      </c>
      <c r="BJ333">
        <v>2E-3</v>
      </c>
      <c r="BK333">
        <v>0</v>
      </c>
      <c r="BL333" s="209">
        <v>6.0012738480000002E-4</v>
      </c>
      <c r="BM333" s="227">
        <v>2.85013377E-5</v>
      </c>
      <c r="BN333" s="227">
        <v>1.098032569E-4</v>
      </c>
      <c r="BO333" s="227">
        <v>1.49227482E-5</v>
      </c>
      <c r="BP333" s="227">
        <v>1.2709094999999999E-6</v>
      </c>
      <c r="BQ333" s="227">
        <v>9.0899999999999995E-17</v>
      </c>
      <c r="BR333" s="227">
        <v>2.7621136699999999E-5</v>
      </c>
      <c r="BS333" s="227">
        <v>4.4904114000000001E-5</v>
      </c>
      <c r="BT333" s="227">
        <v>7.8657119340000002E-4</v>
      </c>
    </row>
    <row r="334" spans="1:72" x14ac:dyDescent="0.35">
      <c r="A334">
        <v>60</v>
      </c>
      <c r="B334" t="s">
        <v>513</v>
      </c>
      <c r="C334" t="s">
        <v>513</v>
      </c>
      <c r="D334" t="s">
        <v>129</v>
      </c>
      <c r="E334" t="s">
        <v>1337</v>
      </c>
      <c r="F334">
        <v>4.9880000000000004</v>
      </c>
      <c r="G334">
        <v>20.763999999999999</v>
      </c>
      <c r="H334">
        <v>1.1599999999999999E-2</v>
      </c>
      <c r="I334">
        <v>8.1199999999999994E-2</v>
      </c>
      <c r="J334">
        <v>0.99760000000000004</v>
      </c>
      <c r="K334">
        <v>0.24360000000000001</v>
      </c>
      <c r="L334">
        <v>10.208</v>
      </c>
      <c r="M334">
        <v>0</v>
      </c>
      <c r="N334">
        <v>5.8000000000000003E-2</v>
      </c>
      <c r="O334">
        <v>0.90480000000000005</v>
      </c>
      <c r="P334">
        <v>0.31319999999999998</v>
      </c>
      <c r="Q334">
        <v>0.59160000000000001</v>
      </c>
      <c r="R334">
        <v>0</v>
      </c>
      <c r="S334">
        <v>0</v>
      </c>
      <c r="T334">
        <v>0</v>
      </c>
      <c r="U334">
        <v>0</v>
      </c>
      <c r="V334" s="98">
        <v>0</v>
      </c>
      <c r="W334">
        <v>0</v>
      </c>
      <c r="X334" s="98">
        <v>0</v>
      </c>
      <c r="Y334">
        <v>0</v>
      </c>
      <c r="Z334" s="98">
        <v>0</v>
      </c>
      <c r="AA334">
        <v>0</v>
      </c>
      <c r="AB334">
        <v>0</v>
      </c>
      <c r="AC334">
        <v>0</v>
      </c>
      <c r="AD334">
        <v>0</v>
      </c>
      <c r="AE334">
        <v>0</v>
      </c>
      <c r="AF334">
        <v>0</v>
      </c>
      <c r="AG334">
        <v>0</v>
      </c>
      <c r="AH334">
        <v>0</v>
      </c>
      <c r="AI334">
        <v>0</v>
      </c>
      <c r="AJ334">
        <v>0</v>
      </c>
      <c r="AK334">
        <v>0</v>
      </c>
      <c r="AL334">
        <v>0</v>
      </c>
      <c r="AM334">
        <v>0.83520000000000005</v>
      </c>
      <c r="AN334">
        <v>0</v>
      </c>
      <c r="AO334">
        <v>9.9760000000000009</v>
      </c>
      <c r="AP334">
        <v>0</v>
      </c>
      <c r="AQ334">
        <v>0.20880000000000001</v>
      </c>
      <c r="AR334">
        <v>0</v>
      </c>
      <c r="AS334">
        <v>2.32E-3</v>
      </c>
      <c r="AT334" s="212">
        <v>4.64E-3</v>
      </c>
      <c r="AU334">
        <v>0.11600000000000001</v>
      </c>
      <c r="AV334">
        <v>0.12992000000000001</v>
      </c>
      <c r="AW334">
        <v>2.32E-3</v>
      </c>
      <c r="AX334">
        <v>0.48720000000000002</v>
      </c>
      <c r="AY334">
        <v>0</v>
      </c>
      <c r="AZ334">
        <v>0.92800000000000005</v>
      </c>
      <c r="BA334">
        <v>1.3919999999999999</v>
      </c>
      <c r="BB334">
        <v>3.4799999999999998E-2</v>
      </c>
      <c r="BC334">
        <v>5.8000000000000003E-2</v>
      </c>
      <c r="BD334">
        <v>0.57999999999999996</v>
      </c>
      <c r="BE334">
        <v>22.852</v>
      </c>
      <c r="BF334">
        <v>1.276</v>
      </c>
      <c r="BG334">
        <v>0.34799999999999998</v>
      </c>
      <c r="BH334">
        <v>0</v>
      </c>
      <c r="BI334">
        <v>4.6399999999999997E-2</v>
      </c>
      <c r="BJ334">
        <v>1.1599999999999999E-2</v>
      </c>
      <c r="BK334">
        <v>2.7839999999999998</v>
      </c>
      <c r="BL334" s="209">
        <v>7.7432790612000004E-3</v>
      </c>
      <c r="BM334" s="227">
        <v>5.41490552E-5</v>
      </c>
      <c r="BN334" s="209">
        <v>1.799398438E-3</v>
      </c>
      <c r="BO334" s="209">
        <v>5.1554357919999995E-4</v>
      </c>
      <c r="BP334" s="227">
        <v>0</v>
      </c>
      <c r="BQ334" s="227">
        <v>5.4520000000000002E-15</v>
      </c>
      <c r="BR334" s="227">
        <v>3.8328361559999999E-3</v>
      </c>
      <c r="BS334" s="227">
        <v>1.1448915103999999E-3</v>
      </c>
      <c r="BT334" s="227">
        <v>9.3646921916000006E-3</v>
      </c>
    </row>
    <row r="335" spans="1:72" x14ac:dyDescent="0.35">
      <c r="A335">
        <v>22</v>
      </c>
      <c r="B335" t="s">
        <v>71</v>
      </c>
      <c r="C335" t="s">
        <v>71</v>
      </c>
      <c r="D335" t="s">
        <v>481</v>
      </c>
      <c r="E335" t="s">
        <v>1341</v>
      </c>
      <c r="F335">
        <v>0.13500000000000001</v>
      </c>
      <c r="G335">
        <v>0.56499999999999995</v>
      </c>
      <c r="H335">
        <v>2E-3</v>
      </c>
      <c r="I335">
        <v>1.0500000000000001E-2</v>
      </c>
      <c r="J335">
        <v>1.0500000000000001E-2</v>
      </c>
      <c r="K335">
        <v>1.7000000000000001E-2</v>
      </c>
      <c r="L335">
        <v>0.45650000000000002</v>
      </c>
      <c r="M335">
        <v>0</v>
      </c>
      <c r="N335">
        <v>3.5000000000000001E-3</v>
      </c>
      <c r="O335">
        <v>1.0999999999999999E-2</v>
      </c>
      <c r="P335">
        <v>1.0999999999999999E-2</v>
      </c>
      <c r="Q335">
        <v>0</v>
      </c>
      <c r="R335">
        <v>0</v>
      </c>
      <c r="S335">
        <v>0</v>
      </c>
      <c r="T335">
        <v>0</v>
      </c>
      <c r="U335" s="98">
        <v>5.0000000000000001E-4</v>
      </c>
      <c r="V335">
        <v>0</v>
      </c>
      <c r="W335">
        <v>0</v>
      </c>
      <c r="X335">
        <v>0</v>
      </c>
      <c r="Y335" s="98">
        <v>5.0000000000000001E-4</v>
      </c>
      <c r="Z335">
        <v>0</v>
      </c>
      <c r="AA335">
        <v>0</v>
      </c>
      <c r="AB335">
        <v>0</v>
      </c>
      <c r="AC335">
        <v>0</v>
      </c>
      <c r="AD335">
        <v>0</v>
      </c>
      <c r="AE335" s="98">
        <v>5.0000000000000001E-4</v>
      </c>
      <c r="AF335" s="98">
        <v>5.0000000000000001E-4</v>
      </c>
      <c r="AG335" s="98">
        <v>5.0000000000000001E-4</v>
      </c>
      <c r="AH335">
        <v>0</v>
      </c>
      <c r="AI335">
        <v>0</v>
      </c>
      <c r="AJ335">
        <v>0</v>
      </c>
      <c r="AK335">
        <v>0</v>
      </c>
      <c r="AL335">
        <v>0</v>
      </c>
      <c r="AM335">
        <v>0.105</v>
      </c>
      <c r="AN335">
        <v>0</v>
      </c>
      <c r="AO335">
        <v>0.89500000000000002</v>
      </c>
      <c r="AP335">
        <v>0</v>
      </c>
      <c r="AQ335">
        <v>2E-3</v>
      </c>
      <c r="AR335">
        <v>0.215</v>
      </c>
      <c r="AS335" s="98">
        <v>5.9999999999999995E-4</v>
      </c>
      <c r="AT335" s="217">
        <v>4.4999999999999999E-4</v>
      </c>
      <c r="AU335">
        <v>4.0000000000000001E-3</v>
      </c>
      <c r="AV335">
        <v>5.4999999999999997E-3</v>
      </c>
      <c r="AW335" s="98">
        <v>2.9999999999999997E-4</v>
      </c>
      <c r="AX335">
        <v>0.28999999999999998</v>
      </c>
      <c r="AY335">
        <v>0</v>
      </c>
      <c r="AZ335" s="217">
        <v>0.04</v>
      </c>
      <c r="BA335">
        <v>0.19</v>
      </c>
      <c r="BB335">
        <v>0.01</v>
      </c>
      <c r="BC335">
        <v>5.0000000000000001E-3</v>
      </c>
      <c r="BD335">
        <v>0.26</v>
      </c>
      <c r="BE335">
        <v>1.43</v>
      </c>
      <c r="BF335">
        <v>0.125</v>
      </c>
      <c r="BG335">
        <v>0</v>
      </c>
      <c r="BH335">
        <v>0</v>
      </c>
      <c r="BI335">
        <v>5.0000000000000001E-3</v>
      </c>
      <c r="BJ335">
        <v>2E-3</v>
      </c>
      <c r="BK335">
        <v>0.03</v>
      </c>
      <c r="BL335" s="209">
        <v>5.0145158700000002E-4</v>
      </c>
      <c r="BM335" s="227">
        <v>7.7246640500000001E-5</v>
      </c>
      <c r="BN335" s="209">
        <v>1.07449961E-4</v>
      </c>
      <c r="BO335" s="227">
        <v>2.1985305000000001E-5</v>
      </c>
      <c r="BP335" s="227">
        <v>0</v>
      </c>
      <c r="BQ335" s="227">
        <v>7.6500000000000001E-16</v>
      </c>
      <c r="BR335" s="209">
        <v>1.423533E-4</v>
      </c>
      <c r="BS335" s="227">
        <v>4.9348772000000001E-5</v>
      </c>
      <c r="BT335" s="209">
        <v>3.7886537170000001E-3</v>
      </c>
    </row>
    <row r="336" spans="1:72" x14ac:dyDescent="0.35">
      <c r="A336">
        <v>35</v>
      </c>
      <c r="B336" t="s">
        <v>513</v>
      </c>
      <c r="C336" t="s">
        <v>513</v>
      </c>
      <c r="D336" t="s">
        <v>103</v>
      </c>
      <c r="E336" t="s">
        <v>1338</v>
      </c>
      <c r="F336">
        <v>8.1</v>
      </c>
      <c r="G336">
        <v>33.9</v>
      </c>
      <c r="H336">
        <v>1.4999999999999999E-2</v>
      </c>
      <c r="I336">
        <v>4.4999999999999998E-2</v>
      </c>
      <c r="J336">
        <v>1.7250000000000001</v>
      </c>
      <c r="K336">
        <v>0.40500000000000003</v>
      </c>
      <c r="L336">
        <v>12.78</v>
      </c>
      <c r="M336">
        <v>0</v>
      </c>
      <c r="N336">
        <v>0.03</v>
      </c>
      <c r="O336">
        <v>1.6950000000000001</v>
      </c>
      <c r="P336">
        <v>1.5149999999999999</v>
      </c>
      <c r="Q336">
        <v>0.18</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0.18</v>
      </c>
      <c r="AN336">
        <v>0</v>
      </c>
      <c r="AO336">
        <v>2.1</v>
      </c>
      <c r="AP336">
        <v>0</v>
      </c>
      <c r="AQ336">
        <v>1.4999999999999999E-2</v>
      </c>
      <c r="AR336">
        <v>0.66</v>
      </c>
      <c r="AS336" s="212">
        <v>4.4999999999999997E-3</v>
      </c>
      <c r="AT336" s="212">
        <v>6.0000000000000001E-3</v>
      </c>
      <c r="AU336">
        <v>0.03</v>
      </c>
      <c r="AV336">
        <v>4.4999999999999998E-2</v>
      </c>
      <c r="AW336">
        <v>6.0000000000000001E-3</v>
      </c>
      <c r="AX336">
        <v>0.9</v>
      </c>
      <c r="AY336">
        <v>0</v>
      </c>
      <c r="AZ336">
        <v>0.45</v>
      </c>
      <c r="BA336">
        <v>1.35</v>
      </c>
      <c r="BB336">
        <v>0.15</v>
      </c>
      <c r="BC336" s="212">
        <v>1.4999999999999999E-2</v>
      </c>
      <c r="BD336">
        <v>1.05</v>
      </c>
      <c r="BE336">
        <v>15.75</v>
      </c>
      <c r="BF336">
        <v>0.75</v>
      </c>
      <c r="BG336">
        <v>0.15</v>
      </c>
      <c r="BH336">
        <v>0</v>
      </c>
      <c r="BI336">
        <v>0</v>
      </c>
      <c r="BJ336">
        <v>1.4999999999999999E-2</v>
      </c>
      <c r="BK336">
        <v>1.2</v>
      </c>
      <c r="BL336" s="209">
        <v>8.6554965000000001E-3</v>
      </c>
      <c r="BM336" s="227">
        <v>4.1540215124999998E-4</v>
      </c>
      <c r="BN336" s="209">
        <v>2.3082327787500002E-3</v>
      </c>
      <c r="BO336" s="209">
        <v>6.6665118000000002E-4</v>
      </c>
      <c r="BP336" s="227">
        <v>0</v>
      </c>
      <c r="BQ336" s="227">
        <v>1.579125E-15</v>
      </c>
      <c r="BR336" s="209">
        <v>2.8031715374999999E-3</v>
      </c>
      <c r="BS336" s="227">
        <v>1.48046316E-3</v>
      </c>
      <c r="BT336" s="209">
        <v>9.3209781825000001E-3</v>
      </c>
    </row>
    <row r="337" spans="1:72" x14ac:dyDescent="0.35">
      <c r="A337">
        <v>73</v>
      </c>
      <c r="B337" t="s">
        <v>610</v>
      </c>
      <c r="C337" t="s">
        <v>610</v>
      </c>
      <c r="D337" t="s">
        <v>148</v>
      </c>
      <c r="E337" t="s">
        <v>1339</v>
      </c>
      <c r="F337">
        <v>2.5550000000000002</v>
      </c>
      <c r="G337">
        <v>10.689</v>
      </c>
      <c r="H337">
        <v>5.5999999999999999E-3</v>
      </c>
      <c r="I337">
        <v>0.25340000000000001</v>
      </c>
      <c r="J337">
        <v>0.36399999999999999</v>
      </c>
      <c r="K337">
        <v>0</v>
      </c>
      <c r="L337">
        <v>2.24E-2</v>
      </c>
      <c r="M337">
        <v>0</v>
      </c>
      <c r="N337">
        <v>5.5300000000000002E-2</v>
      </c>
      <c r="O337">
        <v>0.35699999999999998</v>
      </c>
      <c r="P337">
        <v>0</v>
      </c>
      <c r="Q337">
        <v>0.35699999999999998</v>
      </c>
      <c r="R337">
        <v>0</v>
      </c>
      <c r="S337">
        <v>0</v>
      </c>
      <c r="T337">
        <v>0</v>
      </c>
      <c r="U337">
        <v>3.5000000000000001E-3</v>
      </c>
      <c r="V337" s="98">
        <v>6.9999999999999999E-4</v>
      </c>
      <c r="W337">
        <v>0</v>
      </c>
      <c r="X337" s="98">
        <v>6.9999999999999999E-4</v>
      </c>
      <c r="Y337">
        <v>1.4E-3</v>
      </c>
      <c r="Z337" s="98">
        <v>6.9999999999999999E-4</v>
      </c>
      <c r="AA337">
        <v>0</v>
      </c>
      <c r="AB337">
        <v>1.4E-3</v>
      </c>
      <c r="AC337">
        <v>0</v>
      </c>
      <c r="AD337">
        <v>1.4E-3</v>
      </c>
      <c r="AE337">
        <v>0</v>
      </c>
      <c r="AF337">
        <v>0</v>
      </c>
      <c r="AG337">
        <v>0</v>
      </c>
      <c r="AH337">
        <v>0</v>
      </c>
      <c r="AI337">
        <v>0</v>
      </c>
      <c r="AJ337">
        <v>0</v>
      </c>
      <c r="AK337">
        <v>0</v>
      </c>
      <c r="AL337">
        <v>0.14000000000000001</v>
      </c>
      <c r="AM337">
        <v>4.6899999999999997E-2</v>
      </c>
      <c r="AN337">
        <v>4.2000000000000003E-2</v>
      </c>
      <c r="AO337">
        <v>7.0000000000000001E-3</v>
      </c>
      <c r="AP337">
        <v>0</v>
      </c>
      <c r="AQ337">
        <v>0</v>
      </c>
      <c r="AR337">
        <v>0</v>
      </c>
      <c r="AS337">
        <v>2.9399999999999999E-3</v>
      </c>
      <c r="AT337">
        <v>1.085E-2</v>
      </c>
      <c r="AU337">
        <v>6.6499999999999997E-3</v>
      </c>
      <c r="AV337">
        <v>6.5729999999999997E-2</v>
      </c>
      <c r="AW337">
        <v>2.5200000000000001E-3</v>
      </c>
      <c r="AX337">
        <v>0.35</v>
      </c>
      <c r="AY337">
        <v>3.2899999999999999E-2</v>
      </c>
      <c r="AZ337">
        <v>0</v>
      </c>
      <c r="BA337">
        <v>6.7759999999999998</v>
      </c>
      <c r="BB337">
        <v>1.05</v>
      </c>
      <c r="BC337">
        <v>2.0999999999999999E-3</v>
      </c>
      <c r="BD337">
        <v>8.7989999999999995</v>
      </c>
      <c r="BE337">
        <v>12.558</v>
      </c>
      <c r="BF337">
        <v>0.77</v>
      </c>
      <c r="BG337">
        <v>3.7450000000000001</v>
      </c>
      <c r="BH337">
        <v>9.1000000000000004E-3</v>
      </c>
      <c r="BI337">
        <v>7.0000000000000007E-2</v>
      </c>
      <c r="BJ337">
        <v>2.87E-2</v>
      </c>
      <c r="BK337">
        <v>0</v>
      </c>
      <c r="BL337" s="209">
        <v>5.0221957720899997E-3</v>
      </c>
      <c r="BM337" s="227">
        <v>2.8053203759000002E-4</v>
      </c>
      <c r="BN337" s="209">
        <v>1.00696982239E-3</v>
      </c>
      <c r="BO337" s="209">
        <v>1.5008797153000001E-4</v>
      </c>
      <c r="BP337" s="227">
        <v>9.7332172E-6</v>
      </c>
      <c r="BQ337" s="227">
        <v>6.7984000000000002E-16</v>
      </c>
      <c r="BR337" s="227">
        <v>1.4248834040000001E-5</v>
      </c>
      <c r="BS337" s="227">
        <v>6.2311375699999994E-5</v>
      </c>
      <c r="BT337" s="227">
        <v>9.3176037984400006E-3</v>
      </c>
    </row>
    <row r="338" spans="1:72" x14ac:dyDescent="0.35">
      <c r="A338">
        <v>28</v>
      </c>
      <c r="B338" t="s">
        <v>71</v>
      </c>
      <c r="C338" t="s">
        <v>71</v>
      </c>
      <c r="D338" t="s">
        <v>91</v>
      </c>
      <c r="E338" t="s">
        <v>1341</v>
      </c>
      <c r="F338">
        <v>0.48599999999999999</v>
      </c>
      <c r="G338">
        <v>2.0339999999999998</v>
      </c>
      <c r="H338">
        <v>3.5999999999999999E-3</v>
      </c>
      <c r="I338">
        <v>5.5800000000000002E-2</v>
      </c>
      <c r="J338">
        <v>4.3200000000000002E-2</v>
      </c>
      <c r="K338">
        <v>2.7E-2</v>
      </c>
      <c r="L338">
        <v>1.6559999999999999</v>
      </c>
      <c r="M338">
        <v>0</v>
      </c>
      <c r="N338">
        <v>1.44E-2</v>
      </c>
      <c r="O338">
        <v>2.1600000000000001E-2</v>
      </c>
      <c r="P338">
        <v>1.7999999999999999E-2</v>
      </c>
      <c r="Q338">
        <v>3.5999999999999999E-3</v>
      </c>
      <c r="R338">
        <v>0</v>
      </c>
      <c r="S338">
        <v>0</v>
      </c>
      <c r="T338">
        <v>0</v>
      </c>
      <c r="U338">
        <v>0</v>
      </c>
      <c r="V338">
        <v>0</v>
      </c>
      <c r="W338">
        <v>0</v>
      </c>
      <c r="X338">
        <v>0</v>
      </c>
      <c r="Y338">
        <v>0</v>
      </c>
      <c r="Z338">
        <v>0</v>
      </c>
      <c r="AA338">
        <v>0</v>
      </c>
      <c r="AB338">
        <v>0</v>
      </c>
      <c r="AC338">
        <v>0</v>
      </c>
      <c r="AD338">
        <v>0</v>
      </c>
      <c r="AE338">
        <v>1.8E-3</v>
      </c>
      <c r="AF338">
        <v>1.8E-3</v>
      </c>
      <c r="AG338">
        <v>0</v>
      </c>
      <c r="AH338">
        <v>0</v>
      </c>
      <c r="AI338">
        <v>0</v>
      </c>
      <c r="AJ338">
        <v>0</v>
      </c>
      <c r="AK338">
        <v>0</v>
      </c>
      <c r="AL338">
        <v>0</v>
      </c>
      <c r="AM338">
        <v>0.48060000000000003</v>
      </c>
      <c r="AN338">
        <v>0</v>
      </c>
      <c r="AO338">
        <v>5.76</v>
      </c>
      <c r="AP338">
        <v>0</v>
      </c>
      <c r="AQ338">
        <v>3.5999999999999997E-2</v>
      </c>
      <c r="AR338">
        <v>0</v>
      </c>
      <c r="AS338">
        <v>1.98E-3</v>
      </c>
      <c r="AT338" s="212">
        <v>2.16E-3</v>
      </c>
      <c r="AU338">
        <v>1.9800000000000002E-2</v>
      </c>
      <c r="AV338">
        <v>2.9159999999999998E-2</v>
      </c>
      <c r="AW338" s="212">
        <v>2.7000000000000001E-3</v>
      </c>
      <c r="AX338">
        <v>2.1419999999999999</v>
      </c>
      <c r="AY338">
        <v>0</v>
      </c>
      <c r="AZ338">
        <v>0.59399999999999997</v>
      </c>
      <c r="BA338">
        <v>0.93600000000000005</v>
      </c>
      <c r="BB338">
        <v>7.1999999999999995E-2</v>
      </c>
      <c r="BC338">
        <v>1.26E-2</v>
      </c>
      <c r="BD338">
        <v>0.39600000000000002</v>
      </c>
      <c r="BE338">
        <v>5.4</v>
      </c>
      <c r="BF338">
        <v>0.32400000000000001</v>
      </c>
      <c r="BG338">
        <v>3.5999999999999997E-2</v>
      </c>
      <c r="BH338">
        <v>0</v>
      </c>
      <c r="BI338">
        <v>3.5999999999999999E-3</v>
      </c>
      <c r="BJ338">
        <v>1.6199999999999999E-2</v>
      </c>
      <c r="BK338">
        <v>0</v>
      </c>
      <c r="BL338" s="209">
        <v>1.4878287557999999E-3</v>
      </c>
      <c r="BM338" s="227">
        <v>2.109778092E-4</v>
      </c>
      <c r="BN338" s="209">
        <v>2.72666439E-4</v>
      </c>
      <c r="BO338" s="227">
        <v>7.9998141599999997E-5</v>
      </c>
      <c r="BP338" s="227">
        <v>0</v>
      </c>
      <c r="BQ338" s="227">
        <v>1.5984000000000001E-15</v>
      </c>
      <c r="BR338" s="227">
        <v>4.995011034E-4</v>
      </c>
      <c r="BS338" s="209">
        <v>1.7765557920000001E-4</v>
      </c>
      <c r="BT338" s="209">
        <v>4.1735123442E-3</v>
      </c>
    </row>
    <row r="339" spans="1:72" x14ac:dyDescent="0.35">
      <c r="A339">
        <v>57</v>
      </c>
      <c r="B339" t="s">
        <v>513</v>
      </c>
      <c r="C339" t="s">
        <v>513</v>
      </c>
      <c r="D339" t="s">
        <v>126</v>
      </c>
      <c r="E339" t="s">
        <v>1339</v>
      </c>
      <c r="F339">
        <v>4.2750000000000004</v>
      </c>
      <c r="G339">
        <v>17.91</v>
      </c>
      <c r="H339">
        <v>7.4999999999999997E-3</v>
      </c>
      <c r="I339">
        <v>2.8500000000000001E-2</v>
      </c>
      <c r="J339">
        <v>0.96599999999999997</v>
      </c>
      <c r="K339">
        <v>9.1499999999999998E-2</v>
      </c>
      <c r="L339">
        <v>0.33900000000000002</v>
      </c>
      <c r="M339">
        <v>0</v>
      </c>
      <c r="N339">
        <v>6.7500000000000004E-2</v>
      </c>
      <c r="O339">
        <v>0.92249999999999999</v>
      </c>
      <c r="P339">
        <v>0.9</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1.0500000000000001E-2</v>
      </c>
      <c r="AN339">
        <v>0</v>
      </c>
      <c r="AO339">
        <v>0.12</v>
      </c>
      <c r="AP339">
        <v>0</v>
      </c>
      <c r="AQ339">
        <v>2.2499999999999999E-2</v>
      </c>
      <c r="AR339">
        <v>0.18149999999999999</v>
      </c>
      <c r="AS339">
        <v>1.5E-3</v>
      </c>
      <c r="AT339">
        <v>0</v>
      </c>
      <c r="AU339">
        <v>8.9999999999999993E-3</v>
      </c>
      <c r="AV339">
        <v>1.35E-2</v>
      </c>
      <c r="AW339">
        <v>4.4999999999999997E-3</v>
      </c>
      <c r="AX339">
        <v>0.1215</v>
      </c>
      <c r="AY339">
        <v>0</v>
      </c>
      <c r="AZ339">
        <v>0</v>
      </c>
      <c r="BA339">
        <v>1.1850000000000001</v>
      </c>
      <c r="BB339">
        <v>1.3514999999999999</v>
      </c>
      <c r="BC339">
        <v>2.8500000000000001E-2</v>
      </c>
      <c r="BD339">
        <v>0.72</v>
      </c>
      <c r="BE339">
        <v>8.9700000000000006</v>
      </c>
      <c r="BF339">
        <v>0.46500000000000002</v>
      </c>
      <c r="BG339">
        <v>0.22500000000000001</v>
      </c>
      <c r="BH339">
        <v>0</v>
      </c>
      <c r="BI339">
        <v>0</v>
      </c>
      <c r="BJ339">
        <v>3.0000000000000001E-3</v>
      </c>
      <c r="BK339">
        <v>0</v>
      </c>
      <c r="BL339" s="209">
        <v>3.1780562474999999E-3</v>
      </c>
      <c r="BM339" s="227">
        <v>8.5726488E-5</v>
      </c>
      <c r="BN339" s="209">
        <v>1.8143746665E-3</v>
      </c>
      <c r="BO339" s="227">
        <v>2.6666047200000001E-4</v>
      </c>
      <c r="BP339" s="227">
        <v>2.6341485000000001E-5</v>
      </c>
      <c r="BQ339" s="227">
        <v>3.81E-15</v>
      </c>
      <c r="BR339" s="209">
        <v>5.0750051700000002E-4</v>
      </c>
      <c r="BS339" s="209">
        <v>1.6863634199999999E-4</v>
      </c>
      <c r="BT339" s="227">
        <v>9.0968265810000004E-3</v>
      </c>
    </row>
    <row r="340" spans="1:72" x14ac:dyDescent="0.35">
      <c r="A340">
        <v>45</v>
      </c>
      <c r="B340" t="s">
        <v>513</v>
      </c>
      <c r="C340" t="s">
        <v>513</v>
      </c>
      <c r="D340" t="s">
        <v>114</v>
      </c>
      <c r="E340" t="s">
        <v>1337</v>
      </c>
      <c r="F340">
        <v>6.95</v>
      </c>
      <c r="G340">
        <v>28.911999999999999</v>
      </c>
      <c r="H340">
        <v>2.7799999999999998E-2</v>
      </c>
      <c r="I340">
        <v>0.11119999999999999</v>
      </c>
      <c r="J340">
        <v>1.4456</v>
      </c>
      <c r="K340">
        <v>0.1668</v>
      </c>
      <c r="L340">
        <v>12.093</v>
      </c>
      <c r="M340">
        <v>0</v>
      </c>
      <c r="N340">
        <v>5.5599999999999997E-2</v>
      </c>
      <c r="O340">
        <v>1.1397999999999999</v>
      </c>
      <c r="P340">
        <v>0.58379999999999999</v>
      </c>
      <c r="Q340">
        <v>0.55600000000000005</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0.63939999999999997</v>
      </c>
      <c r="AN340">
        <v>0</v>
      </c>
      <c r="AO340">
        <v>0.83399999999999996</v>
      </c>
      <c r="AP340">
        <v>0</v>
      </c>
      <c r="AQ340">
        <v>5.5599999999999997E-2</v>
      </c>
      <c r="AR340">
        <v>0</v>
      </c>
      <c r="AS340">
        <v>3.058E-2</v>
      </c>
      <c r="AT340">
        <v>4.1700000000000001E-3</v>
      </c>
      <c r="AU340">
        <v>6.9500000000000006E-2</v>
      </c>
      <c r="AV340">
        <v>8.3400000000000002E-2</v>
      </c>
      <c r="AW340">
        <v>6.9499999999999996E-3</v>
      </c>
      <c r="AX340">
        <v>4.5869999999999997</v>
      </c>
      <c r="AY340">
        <v>0</v>
      </c>
      <c r="AZ340">
        <v>7.2279999999999998</v>
      </c>
      <c r="BA340">
        <v>2.2240000000000002</v>
      </c>
      <c r="BB340">
        <v>0.13900000000000001</v>
      </c>
      <c r="BC340">
        <v>1.3899999999999999E-2</v>
      </c>
      <c r="BD340">
        <v>3.3359999999999999</v>
      </c>
      <c r="BE340">
        <v>16.957999999999998</v>
      </c>
      <c r="BF340">
        <v>1.1120000000000001</v>
      </c>
      <c r="BG340">
        <v>0.13900000000000001</v>
      </c>
      <c r="BH340">
        <v>0</v>
      </c>
      <c r="BI340">
        <v>0</v>
      </c>
      <c r="BJ340">
        <v>0</v>
      </c>
      <c r="BK340">
        <v>4.0309999999999997</v>
      </c>
      <c r="BL340" s="209">
        <v>1.1624470295299999E-2</v>
      </c>
      <c r="BM340" s="227">
        <v>1.4529352941E-3</v>
      </c>
      <c r="BN340" s="227">
        <v>1.6997118630999999E-3</v>
      </c>
      <c r="BO340" s="227">
        <v>6.1776342679999998E-4</v>
      </c>
      <c r="BP340" s="227">
        <v>0</v>
      </c>
      <c r="BQ340" s="227">
        <v>5.5599999999999996E-15</v>
      </c>
      <c r="BR340" s="227">
        <v>5.1251155372000002E-3</v>
      </c>
      <c r="BS340" s="209">
        <v>1.3718958616E-3</v>
      </c>
      <c r="BT340" s="227">
        <v>8.8331544443000006E-3</v>
      </c>
    </row>
    <row r="341" spans="1:72" x14ac:dyDescent="0.35">
      <c r="A341">
        <v>27</v>
      </c>
      <c r="B341" t="s">
        <v>71</v>
      </c>
      <c r="C341" t="s">
        <v>71</v>
      </c>
      <c r="D341" t="s">
        <v>90</v>
      </c>
      <c r="E341" t="s">
        <v>1341</v>
      </c>
      <c r="F341">
        <v>0.156</v>
      </c>
      <c r="G341">
        <v>0.65100000000000002</v>
      </c>
      <c r="H341" s="98">
        <v>5.9999999999999995E-4</v>
      </c>
      <c r="I341">
        <v>8.0999999999999996E-3</v>
      </c>
      <c r="J341">
        <v>2.1899999999999999E-2</v>
      </c>
      <c r="K341">
        <v>1.4999999999999999E-2</v>
      </c>
      <c r="L341">
        <v>0.252</v>
      </c>
      <c r="M341">
        <v>0</v>
      </c>
      <c r="N341">
        <v>2.3999999999999998E-3</v>
      </c>
      <c r="O341">
        <v>7.7999999999999996E-3</v>
      </c>
      <c r="P341">
        <v>7.4999999999999997E-3</v>
      </c>
      <c r="Q341" s="98">
        <v>2.9999999999999997E-4</v>
      </c>
      <c r="R341">
        <v>0</v>
      </c>
      <c r="S341">
        <v>0</v>
      </c>
      <c r="T341">
        <v>0</v>
      </c>
      <c r="U341">
        <v>0</v>
      </c>
      <c r="V341" s="98">
        <v>0</v>
      </c>
      <c r="W341" s="98">
        <v>0</v>
      </c>
      <c r="X341">
        <v>0</v>
      </c>
      <c r="Y341">
        <v>0</v>
      </c>
      <c r="Z341">
        <v>0</v>
      </c>
      <c r="AA341">
        <v>0</v>
      </c>
      <c r="AB341">
        <v>0</v>
      </c>
      <c r="AC341">
        <v>0</v>
      </c>
      <c r="AD341">
        <v>0</v>
      </c>
      <c r="AE341" s="98">
        <v>2.9999999999999997E-4</v>
      </c>
      <c r="AF341" s="98">
        <v>2.9999999999999997E-4</v>
      </c>
      <c r="AG341">
        <v>0</v>
      </c>
      <c r="AH341">
        <v>0</v>
      </c>
      <c r="AI341" s="98">
        <v>0</v>
      </c>
      <c r="AJ341">
        <v>0</v>
      </c>
      <c r="AK341">
        <v>0</v>
      </c>
      <c r="AL341">
        <v>0</v>
      </c>
      <c r="AM341">
        <v>1.17E-2</v>
      </c>
      <c r="AN341">
        <v>0</v>
      </c>
      <c r="AO341">
        <v>0.14099999999999999</v>
      </c>
      <c r="AP341">
        <v>0</v>
      </c>
      <c r="AQ341" s="98">
        <v>5.9999999999999995E-4</v>
      </c>
      <c r="AR341">
        <v>0</v>
      </c>
      <c r="AS341" s="217">
        <v>2.4000000000000001E-4</v>
      </c>
      <c r="AT341">
        <v>1.8000000000000001E-4</v>
      </c>
      <c r="AU341">
        <v>2.3999999999999998E-3</v>
      </c>
      <c r="AV341">
        <v>3.7499999999999999E-3</v>
      </c>
      <c r="AW341">
        <v>3.3E-4</v>
      </c>
      <c r="AX341">
        <v>0.222</v>
      </c>
      <c r="AY341">
        <v>0</v>
      </c>
      <c r="AZ341">
        <v>3.3000000000000002E-2</v>
      </c>
      <c r="BA341">
        <v>0.23100000000000001</v>
      </c>
      <c r="BB341">
        <v>0</v>
      </c>
      <c r="BC341" s="217">
        <v>4.7999999999999996E-3</v>
      </c>
      <c r="BD341">
        <v>0.14399999999999999</v>
      </c>
      <c r="BE341">
        <v>1.02</v>
      </c>
      <c r="BF341">
        <v>0.14099999999999999</v>
      </c>
      <c r="BG341">
        <v>0.24</v>
      </c>
      <c r="BH341" s="98">
        <v>5.9999999999999995E-4</v>
      </c>
      <c r="BI341">
        <v>3.0000000000000001E-3</v>
      </c>
      <c r="BJ341" s="217">
        <v>1.1999999999999999E-3</v>
      </c>
      <c r="BK341">
        <v>0.18</v>
      </c>
      <c r="BL341" s="209">
        <v>1.8679049040000001E-4</v>
      </c>
      <c r="BM341" s="227">
        <v>3.7771593000000002E-6</v>
      </c>
      <c r="BN341" s="227">
        <v>2.3007828300000002E-5</v>
      </c>
      <c r="BO341" s="227">
        <v>1.33330236E-5</v>
      </c>
      <c r="BP341" s="227">
        <v>0</v>
      </c>
      <c r="BQ341" s="227">
        <v>2.1720000000000001E-16</v>
      </c>
      <c r="BR341" s="227">
        <v>1.0607176350000001E-4</v>
      </c>
      <c r="BS341" s="227">
        <v>2.96092632E-5</v>
      </c>
      <c r="BT341" s="209">
        <v>3.1833621929999999E-4</v>
      </c>
    </row>
    <row r="342" spans="1:72" x14ac:dyDescent="0.35">
      <c r="A342">
        <v>109</v>
      </c>
      <c r="B342" t="s">
        <v>803</v>
      </c>
      <c r="C342" t="s">
        <v>209</v>
      </c>
      <c r="D342" t="s">
        <v>824</v>
      </c>
      <c r="E342" t="s">
        <v>1341</v>
      </c>
      <c r="F342">
        <v>0.70399999999999996</v>
      </c>
      <c r="G342">
        <v>2.9460000000000002</v>
      </c>
      <c r="H342">
        <v>6.7000000000000004E-2</v>
      </c>
      <c r="I342">
        <v>6.7999999999999996E-3</v>
      </c>
      <c r="J342">
        <v>1.2200000000000001E-2</v>
      </c>
      <c r="K342">
        <v>1.7999999999999999E-2</v>
      </c>
      <c r="L342">
        <v>9.4E-2</v>
      </c>
      <c r="M342">
        <v>0</v>
      </c>
      <c r="N342">
        <v>2E-3</v>
      </c>
      <c r="O342">
        <v>9.5999999999999992E-3</v>
      </c>
      <c r="P342" s="98">
        <v>2.0000000000000001E-4</v>
      </c>
      <c r="Q342">
        <v>9.4000000000000004E-3</v>
      </c>
      <c r="R342">
        <v>0</v>
      </c>
      <c r="S342">
        <v>0</v>
      </c>
      <c r="T342">
        <v>0</v>
      </c>
      <c r="U342">
        <v>5.8400000000000001E-2</v>
      </c>
      <c r="V342" s="98">
        <v>9.7999999999999997E-3</v>
      </c>
      <c r="W342" s="98">
        <v>3.0599999999999999E-2</v>
      </c>
      <c r="X342" s="98">
        <v>1.0200000000000001E-2</v>
      </c>
      <c r="Y342">
        <v>5.7999999999999996E-3</v>
      </c>
      <c r="Z342" s="217">
        <v>1.6000000000000001E-3</v>
      </c>
      <c r="AA342" s="98">
        <v>5.9999999999999995E-4</v>
      </c>
      <c r="AB342">
        <v>4.4000000000000003E-3</v>
      </c>
      <c r="AC342" s="98">
        <v>2.0000000000000001E-4</v>
      </c>
      <c r="AD342">
        <v>4.1999999999999997E-3</v>
      </c>
      <c r="AE342">
        <v>1.1999999999999999E-3</v>
      </c>
      <c r="AF342">
        <v>1.1999999999999999E-3</v>
      </c>
      <c r="AG342" s="98">
        <v>0</v>
      </c>
      <c r="AH342">
        <v>0</v>
      </c>
      <c r="AI342">
        <v>0</v>
      </c>
      <c r="AJ342">
        <v>0</v>
      </c>
      <c r="AK342">
        <v>0</v>
      </c>
      <c r="AL342">
        <v>0</v>
      </c>
      <c r="AM342">
        <v>0</v>
      </c>
      <c r="AN342">
        <v>0</v>
      </c>
      <c r="AO342">
        <v>0</v>
      </c>
      <c r="AP342">
        <v>0</v>
      </c>
      <c r="AQ342">
        <v>1.4E-3</v>
      </c>
      <c r="AR342">
        <v>0</v>
      </c>
      <c r="AS342" s="98">
        <v>1.3999999999999999E-4</v>
      </c>
      <c r="AT342" s="98">
        <v>4.0000000000000003E-5</v>
      </c>
      <c r="AU342" s="98">
        <v>1E-3</v>
      </c>
      <c r="AV342">
        <v>2.14E-3</v>
      </c>
      <c r="AW342" s="98">
        <v>1E-4</v>
      </c>
      <c r="AX342">
        <v>5.1999999999999998E-2</v>
      </c>
      <c r="AY342">
        <v>0</v>
      </c>
      <c r="AZ342">
        <v>6.0000000000000001E-3</v>
      </c>
      <c r="BA342">
        <v>0.22600000000000001</v>
      </c>
      <c r="BB342" s="98">
        <v>5.9999999999999995E-4</v>
      </c>
      <c r="BC342" s="98">
        <v>3.5999999999999999E-3</v>
      </c>
      <c r="BD342">
        <v>2.8000000000000001E-2</v>
      </c>
      <c r="BE342">
        <v>0.71</v>
      </c>
      <c r="BF342">
        <v>8.5999999999999993E-2</v>
      </c>
      <c r="BG342">
        <v>0.04</v>
      </c>
      <c r="BH342" s="98">
        <v>0</v>
      </c>
      <c r="BI342" s="98">
        <v>2E-3</v>
      </c>
      <c r="BJ342">
        <v>1E-3</v>
      </c>
      <c r="BK342">
        <v>9.6000000000000002E-2</v>
      </c>
      <c r="BL342" s="209">
        <v>3.0057674760000002E-4</v>
      </c>
      <c r="BM342" s="227">
        <v>9.4825206000000005E-6</v>
      </c>
      <c r="BN342" s="227">
        <v>5.1589409400000002E-5</v>
      </c>
      <c r="BO342" s="227">
        <v>6.7454912000000003E-6</v>
      </c>
      <c r="BP342" s="227">
        <v>0</v>
      </c>
      <c r="BQ342" s="227">
        <v>6.4600000000000004E-16</v>
      </c>
      <c r="BR342" s="227">
        <v>6.8568880800000005E-5</v>
      </c>
      <c r="BS342" s="227">
        <v>2.5523715399999998E-5</v>
      </c>
      <c r="BT342" s="227">
        <v>5.0546846400000001E-4</v>
      </c>
    </row>
    <row r="343" spans="1:72" x14ac:dyDescent="0.35">
      <c r="A343">
        <v>114</v>
      </c>
      <c r="B343" t="s">
        <v>218</v>
      </c>
      <c r="C343" t="s">
        <v>218</v>
      </c>
      <c r="D343" t="s">
        <v>842</v>
      </c>
      <c r="E343" t="s">
        <v>1341</v>
      </c>
      <c r="F343">
        <v>0.60599999999999998</v>
      </c>
      <c r="G343">
        <v>2.536</v>
      </c>
      <c r="H343">
        <v>4.8500000000000001E-2</v>
      </c>
      <c r="I343">
        <v>2.0500000000000001E-2</v>
      </c>
      <c r="J343">
        <v>2.1700000000000001E-2</v>
      </c>
      <c r="K343">
        <v>3.0000000000000001E-3</v>
      </c>
      <c r="L343">
        <v>3.8999999999999998E-3</v>
      </c>
      <c r="M343">
        <v>0</v>
      </c>
      <c r="N343">
        <v>2.3999999999999998E-3</v>
      </c>
      <c r="O343">
        <v>6.7999999999999996E-3</v>
      </c>
      <c r="P343">
        <v>1.1999999999999999E-3</v>
      </c>
      <c r="Q343">
        <v>5.5999999999999999E-3</v>
      </c>
      <c r="R343">
        <v>0</v>
      </c>
      <c r="S343">
        <v>0</v>
      </c>
      <c r="T343">
        <v>0</v>
      </c>
      <c r="U343">
        <v>6.1000000000000004E-3</v>
      </c>
      <c r="V343">
        <v>0</v>
      </c>
      <c r="W343">
        <v>0</v>
      </c>
      <c r="X343">
        <v>0</v>
      </c>
      <c r="Y343">
        <v>5.4000000000000003E-3</v>
      </c>
      <c r="Z343" s="98">
        <v>5.9999999999999995E-4</v>
      </c>
      <c r="AA343">
        <v>0</v>
      </c>
      <c r="AB343">
        <v>3.27E-2</v>
      </c>
      <c r="AC343" s="98">
        <v>2.9999999999999997E-4</v>
      </c>
      <c r="AD343">
        <v>3.2000000000000001E-2</v>
      </c>
      <c r="AE343">
        <v>7.3000000000000001E-3</v>
      </c>
      <c r="AF343">
        <v>7.0000000000000001E-3</v>
      </c>
      <c r="AG343" s="98">
        <v>2.0000000000000001E-4</v>
      </c>
      <c r="AH343">
        <v>0</v>
      </c>
      <c r="AI343">
        <v>0</v>
      </c>
      <c r="AJ343">
        <v>0</v>
      </c>
      <c r="AK343">
        <v>0</v>
      </c>
      <c r="AL343">
        <v>0</v>
      </c>
      <c r="AM343">
        <v>1.17E-2</v>
      </c>
      <c r="AN343">
        <v>0</v>
      </c>
      <c r="AO343">
        <v>0.14000000000000001</v>
      </c>
      <c r="AP343">
        <v>0</v>
      </c>
      <c r="AQ343">
        <v>5.1999999999999998E-3</v>
      </c>
      <c r="AR343">
        <v>0</v>
      </c>
      <c r="AS343">
        <v>8.1999999999999998E-4</v>
      </c>
      <c r="AT343">
        <v>1.7000000000000001E-4</v>
      </c>
      <c r="AU343">
        <v>1.1000000000000001E-3</v>
      </c>
      <c r="AV343">
        <v>4.5199999999999997E-3</v>
      </c>
      <c r="AW343" s="98">
        <v>1E-4</v>
      </c>
      <c r="AX343">
        <v>5.8000000000000003E-2</v>
      </c>
      <c r="AY343">
        <v>0</v>
      </c>
      <c r="AZ343">
        <v>0</v>
      </c>
      <c r="BA343">
        <v>0.5</v>
      </c>
      <c r="BB343">
        <v>6.1999999999999998E-3</v>
      </c>
      <c r="BC343">
        <v>6.7000000000000002E-3</v>
      </c>
      <c r="BD343">
        <v>0.13500000000000001</v>
      </c>
      <c r="BE343">
        <v>1.0900000000000001</v>
      </c>
      <c r="BF343">
        <v>0.158</v>
      </c>
      <c r="BG343">
        <v>6.0000000000000001E-3</v>
      </c>
      <c r="BH343">
        <v>0</v>
      </c>
      <c r="BI343">
        <v>2E-3</v>
      </c>
      <c r="BJ343">
        <v>1.2999999999999999E-3</v>
      </c>
      <c r="BK343">
        <v>0.05</v>
      </c>
      <c r="BL343" s="209">
        <v>2.218979748E-4</v>
      </c>
      <c r="BM343" s="227">
        <v>6.1540200100000002E-5</v>
      </c>
      <c r="BN343" s="227">
        <v>7.0666661899999997E-5</v>
      </c>
      <c r="BO343" s="227">
        <v>3.3727456000000002E-6</v>
      </c>
      <c r="BP343" s="227">
        <v>0</v>
      </c>
      <c r="BQ343" s="227">
        <v>6.9400000000000004E-17</v>
      </c>
      <c r="BR343" s="227">
        <v>2.4963395800000001E-5</v>
      </c>
      <c r="BS343" s="227">
        <v>1.2761857699999999E-5</v>
      </c>
      <c r="BT343" s="227">
        <v>5.0119536840000003E-4</v>
      </c>
    </row>
    <row r="344" spans="1:72" x14ac:dyDescent="0.35">
      <c r="A344">
        <v>112</v>
      </c>
      <c r="B344" t="s">
        <v>218</v>
      </c>
      <c r="C344" t="s">
        <v>218</v>
      </c>
      <c r="D344" t="s">
        <v>834</v>
      </c>
      <c r="E344" t="s">
        <v>1341</v>
      </c>
      <c r="F344">
        <v>0.23</v>
      </c>
      <c r="G344">
        <v>0.96399999999999997</v>
      </c>
      <c r="H344">
        <v>2.2000000000000001E-3</v>
      </c>
      <c r="I344">
        <v>3.2000000000000002E-3</v>
      </c>
      <c r="J344">
        <v>4.4999999999999998E-2</v>
      </c>
      <c r="K344">
        <v>7.9000000000000008E-3</v>
      </c>
      <c r="L344">
        <v>4.0500000000000001E-2</v>
      </c>
      <c r="M344">
        <v>0</v>
      </c>
      <c r="N344">
        <v>1.1999999999999999E-3</v>
      </c>
      <c r="O344">
        <v>7.0000000000000001E-3</v>
      </c>
      <c r="P344">
        <v>3.3999999999999998E-3</v>
      </c>
      <c r="Q344">
        <v>3.5999999999999999E-3</v>
      </c>
      <c r="R344">
        <v>0</v>
      </c>
      <c r="S344">
        <v>0</v>
      </c>
      <c r="T344">
        <v>0</v>
      </c>
      <c r="U344" s="98">
        <v>2.9999999999999997E-4</v>
      </c>
      <c r="V344">
        <v>0</v>
      </c>
      <c r="W344">
        <v>0</v>
      </c>
      <c r="X344">
        <v>0</v>
      </c>
      <c r="Y344" s="98">
        <v>2.9999999999999997E-4</v>
      </c>
      <c r="Z344">
        <v>0</v>
      </c>
      <c r="AA344">
        <v>0</v>
      </c>
      <c r="AB344" s="98">
        <v>6.9999999999999999E-4</v>
      </c>
      <c r="AC344">
        <v>0</v>
      </c>
      <c r="AD344" s="98">
        <v>6.9999999999999999E-4</v>
      </c>
      <c r="AE344" s="98">
        <v>8.0000000000000004E-4</v>
      </c>
      <c r="AF344" s="98">
        <v>6.9999999999999999E-4</v>
      </c>
      <c r="AG344" s="98">
        <v>1E-4</v>
      </c>
      <c r="AH344">
        <v>0</v>
      </c>
      <c r="AI344">
        <v>0</v>
      </c>
      <c r="AJ344">
        <v>0</v>
      </c>
      <c r="AK344">
        <v>0</v>
      </c>
      <c r="AL344">
        <v>0</v>
      </c>
      <c r="AM344">
        <v>1E-3</v>
      </c>
      <c r="AN344">
        <v>0</v>
      </c>
      <c r="AO344">
        <v>1.2E-2</v>
      </c>
      <c r="AP344" s="212">
        <v>0</v>
      </c>
      <c r="AQ344" s="98">
        <v>5.0000000000000001E-4</v>
      </c>
      <c r="AR344">
        <v>0</v>
      </c>
      <c r="AS344" s="98">
        <v>2.4000000000000001E-4</v>
      </c>
      <c r="AT344">
        <v>1.8000000000000001E-4</v>
      </c>
      <c r="AU344" s="212">
        <v>1.2999999999999999E-3</v>
      </c>
      <c r="AV344">
        <v>1.83E-3</v>
      </c>
      <c r="AW344" s="98">
        <v>5.0000000000000001E-4</v>
      </c>
      <c r="AX344">
        <v>6.2E-2</v>
      </c>
      <c r="AY344">
        <v>0</v>
      </c>
      <c r="AZ344">
        <v>2.5999999999999999E-2</v>
      </c>
      <c r="BA344">
        <v>0.107</v>
      </c>
      <c r="BB344">
        <v>0</v>
      </c>
      <c r="BC344" s="98">
        <v>8.9999999999999998E-4</v>
      </c>
      <c r="BD344">
        <v>2.9000000000000001E-2</v>
      </c>
      <c r="BE344">
        <v>0.59</v>
      </c>
      <c r="BF344">
        <v>3.3000000000000002E-2</v>
      </c>
      <c r="BG344">
        <v>2E-3</v>
      </c>
      <c r="BH344">
        <v>0</v>
      </c>
      <c r="BI344">
        <v>2E-3</v>
      </c>
      <c r="BJ344" s="98">
        <v>5.9999999999999995E-4</v>
      </c>
      <c r="BK344">
        <v>3.6999999999999998E-2</v>
      </c>
      <c r="BL344" s="209">
        <v>2.1620715969999999E-4</v>
      </c>
      <c r="BM344" s="227">
        <v>6.1999250200000001E-5</v>
      </c>
      <c r="BN344" s="227">
        <v>5.4026303500000001E-5</v>
      </c>
      <c r="BO344" s="227">
        <v>3.3727456000000002E-6</v>
      </c>
      <c r="BP344" s="227">
        <v>0</v>
      </c>
      <c r="BQ344" s="227">
        <v>7.2799999999999995E-17</v>
      </c>
      <c r="BR344" s="227">
        <v>3.6782774799999998E-5</v>
      </c>
      <c r="BS344" s="227">
        <v>1.2761857699999999E-5</v>
      </c>
      <c r="BT344" s="227">
        <v>3.1466202150000003E-4</v>
      </c>
    </row>
    <row r="345" spans="1:72" x14ac:dyDescent="0.35">
      <c r="A345">
        <v>48</v>
      </c>
      <c r="B345" t="s">
        <v>513</v>
      </c>
      <c r="C345" t="s">
        <v>513</v>
      </c>
      <c r="D345" t="s">
        <v>570</v>
      </c>
      <c r="E345" t="s">
        <v>1337</v>
      </c>
      <c r="F345">
        <v>6.048</v>
      </c>
      <c r="G345">
        <v>25.312000000000001</v>
      </c>
      <c r="H345">
        <v>2.24E-2</v>
      </c>
      <c r="I345">
        <v>8.9599999999999999E-2</v>
      </c>
      <c r="J345">
        <v>1.2767999999999999</v>
      </c>
      <c r="K345">
        <v>0.16800000000000001</v>
      </c>
      <c r="L345">
        <v>9.6096000000000004</v>
      </c>
      <c r="M345">
        <v>0</v>
      </c>
      <c r="N345">
        <v>4.48E-2</v>
      </c>
      <c r="O345">
        <v>1.0751999999999999</v>
      </c>
      <c r="P345">
        <v>0.39200000000000002</v>
      </c>
      <c r="Q345">
        <v>0.68320000000000003</v>
      </c>
      <c r="R345">
        <v>0</v>
      </c>
      <c r="S345">
        <v>0</v>
      </c>
      <c r="T345">
        <v>0</v>
      </c>
      <c r="U345">
        <v>0</v>
      </c>
      <c r="V345">
        <v>0</v>
      </c>
      <c r="W345">
        <v>0</v>
      </c>
      <c r="X345">
        <v>0</v>
      </c>
      <c r="Y345">
        <v>0</v>
      </c>
      <c r="Z345">
        <v>0</v>
      </c>
      <c r="AA345">
        <v>0</v>
      </c>
      <c r="AB345">
        <v>0</v>
      </c>
      <c r="AC345" s="212">
        <v>0</v>
      </c>
      <c r="AD345">
        <v>0</v>
      </c>
      <c r="AE345">
        <v>0</v>
      </c>
      <c r="AF345">
        <v>0</v>
      </c>
      <c r="AG345" s="212">
        <v>0</v>
      </c>
      <c r="AH345">
        <v>0</v>
      </c>
      <c r="AI345">
        <v>0</v>
      </c>
      <c r="AJ345">
        <v>0</v>
      </c>
      <c r="AK345">
        <v>0</v>
      </c>
      <c r="AL345">
        <v>0</v>
      </c>
      <c r="AM345">
        <v>0.98560000000000003</v>
      </c>
      <c r="AN345">
        <v>0</v>
      </c>
      <c r="AO345">
        <v>7.5039999999999996</v>
      </c>
      <c r="AP345">
        <v>0</v>
      </c>
      <c r="AQ345">
        <v>2.24E-2</v>
      </c>
      <c r="AR345">
        <v>0</v>
      </c>
      <c r="AS345">
        <v>1.9040000000000001E-2</v>
      </c>
      <c r="AT345" s="212">
        <v>3.3600000000000001E-3</v>
      </c>
      <c r="AU345">
        <v>4.48E-2</v>
      </c>
      <c r="AV345">
        <v>5.6000000000000001E-2</v>
      </c>
      <c r="AW345" s="212">
        <v>6.7200000000000003E-3</v>
      </c>
      <c r="AX345">
        <v>2.1280000000000001</v>
      </c>
      <c r="AY345">
        <v>0</v>
      </c>
      <c r="AZ345">
        <v>4.7039999999999997</v>
      </c>
      <c r="BA345">
        <v>1.68</v>
      </c>
      <c r="BB345">
        <v>0.112</v>
      </c>
      <c r="BC345">
        <v>1.12E-2</v>
      </c>
      <c r="BD345">
        <v>2.8</v>
      </c>
      <c r="BE345">
        <v>14.336</v>
      </c>
      <c r="BF345">
        <v>1.008</v>
      </c>
      <c r="BG345">
        <v>0.112</v>
      </c>
      <c r="BH345" s="212">
        <v>0</v>
      </c>
      <c r="BI345">
        <v>0</v>
      </c>
      <c r="BJ345">
        <v>0</v>
      </c>
      <c r="BK345">
        <v>2.8</v>
      </c>
      <c r="BL345" s="209">
        <v>1.0108446936E-2</v>
      </c>
      <c r="BM345" s="227">
        <v>1.1674672799999999E-3</v>
      </c>
      <c r="BN345" s="209">
        <v>2.5643486847999998E-3</v>
      </c>
      <c r="BO345" s="209">
        <v>4.977662144E-4</v>
      </c>
      <c r="BP345" s="227">
        <v>0</v>
      </c>
      <c r="BQ345" s="227">
        <v>4.76E-15</v>
      </c>
      <c r="BR345" s="209">
        <v>3.7557828112E-3</v>
      </c>
      <c r="BS345" s="227">
        <v>1.1054124928000001E-3</v>
      </c>
      <c r="BT345" s="209">
        <v>8.5423839311999997E-3</v>
      </c>
    </row>
    <row r="346" spans="1:72" x14ac:dyDescent="0.35">
      <c r="A346">
        <v>34</v>
      </c>
      <c r="B346" t="s">
        <v>513</v>
      </c>
      <c r="C346" t="s">
        <v>513</v>
      </c>
      <c r="D346" t="s">
        <v>102</v>
      </c>
      <c r="E346" t="s">
        <v>1341</v>
      </c>
      <c r="F346">
        <v>2.952</v>
      </c>
      <c r="G346">
        <v>12.33</v>
      </c>
      <c r="H346" s="98">
        <v>1.8E-3</v>
      </c>
      <c r="I346">
        <v>6.8400000000000002E-2</v>
      </c>
      <c r="J346">
        <v>0.65339999999999998</v>
      </c>
      <c r="K346">
        <v>0</v>
      </c>
      <c r="L346">
        <v>1.0638000000000001</v>
      </c>
      <c r="M346">
        <v>0</v>
      </c>
      <c r="N346">
        <v>1.44E-2</v>
      </c>
      <c r="O346">
        <v>0.61380000000000001</v>
      </c>
      <c r="P346">
        <v>0.48060000000000003</v>
      </c>
      <c r="Q346" s="98">
        <v>0.13320000000000001</v>
      </c>
      <c r="R346">
        <v>0</v>
      </c>
      <c r="S346">
        <v>0.61199999999999999</v>
      </c>
      <c r="T346">
        <v>0</v>
      </c>
      <c r="U346">
        <v>0</v>
      </c>
      <c r="V346">
        <v>0</v>
      </c>
      <c r="W346">
        <v>0</v>
      </c>
      <c r="X346">
        <v>0</v>
      </c>
      <c r="Y346">
        <v>0</v>
      </c>
      <c r="Z346" s="217">
        <v>0</v>
      </c>
      <c r="AA346">
        <v>0</v>
      </c>
      <c r="AB346">
        <v>0</v>
      </c>
      <c r="AC346" s="212">
        <v>0</v>
      </c>
      <c r="AD346">
        <v>0</v>
      </c>
      <c r="AE346" s="98">
        <v>0</v>
      </c>
      <c r="AF346" s="98">
        <v>0</v>
      </c>
      <c r="AG346" s="217">
        <v>0</v>
      </c>
      <c r="AH346">
        <v>0</v>
      </c>
      <c r="AI346">
        <v>0</v>
      </c>
      <c r="AJ346">
        <v>0</v>
      </c>
      <c r="AK346">
        <v>0</v>
      </c>
      <c r="AL346">
        <v>0</v>
      </c>
      <c r="AM346">
        <v>0</v>
      </c>
      <c r="AN346">
        <v>0</v>
      </c>
      <c r="AO346">
        <v>0</v>
      </c>
      <c r="AP346" s="212">
        <v>0</v>
      </c>
      <c r="AQ346" s="217">
        <v>0</v>
      </c>
      <c r="AR346">
        <v>0</v>
      </c>
      <c r="AS346" s="212">
        <v>1.8000000000000001E-4</v>
      </c>
      <c r="AT346" s="217">
        <v>3.6000000000000002E-4</v>
      </c>
      <c r="AU346" s="212">
        <v>8.8199999999999997E-3</v>
      </c>
      <c r="AV346">
        <v>1.9800000000000002E-2</v>
      </c>
      <c r="AW346" s="212">
        <v>3.4199999999999999E-3</v>
      </c>
      <c r="AX346">
        <v>1.7999999999999999E-2</v>
      </c>
      <c r="AY346">
        <v>0</v>
      </c>
      <c r="AZ346">
        <v>1.7999999999999999E-2</v>
      </c>
      <c r="BA346">
        <v>0.41399999999999998</v>
      </c>
      <c r="BB346">
        <v>1.6199999999999999E-2</v>
      </c>
      <c r="BC346">
        <v>3.5999999999999999E-3</v>
      </c>
      <c r="BD346">
        <v>0.23400000000000001</v>
      </c>
      <c r="BE346">
        <v>1.044</v>
      </c>
      <c r="BF346">
        <v>0.23400000000000001</v>
      </c>
      <c r="BG346">
        <v>0.09</v>
      </c>
      <c r="BH346" s="217">
        <v>0</v>
      </c>
      <c r="BI346" s="98">
        <v>1.8E-3</v>
      </c>
      <c r="BJ346">
        <v>1.8E-3</v>
      </c>
      <c r="BK346">
        <v>0</v>
      </c>
      <c r="BL346" s="209">
        <v>3.8621268125999999E-3</v>
      </c>
      <c r="BM346" s="227">
        <v>1.680303762E-4</v>
      </c>
      <c r="BN346" s="227">
        <v>9.6087634559999995E-4</v>
      </c>
      <c r="BO346" s="227">
        <v>3.6399154319999999E-4</v>
      </c>
      <c r="BP346" s="227">
        <v>1.2871650834000001E-3</v>
      </c>
      <c r="BQ346" s="227">
        <v>1.1214E-15</v>
      </c>
      <c r="BR346" s="227">
        <v>4.5658315260000001E-4</v>
      </c>
      <c r="BS346" s="227">
        <v>1.825671708E-4</v>
      </c>
      <c r="BT346" s="209">
        <v>4.2557314949999998E-3</v>
      </c>
    </row>
    <row r="347" spans="1:72" x14ac:dyDescent="0.35">
      <c r="A347">
        <v>106</v>
      </c>
      <c r="B347" t="s">
        <v>803</v>
      </c>
      <c r="C347" t="s">
        <v>209</v>
      </c>
      <c r="D347" t="s">
        <v>212</v>
      </c>
      <c r="E347" t="s">
        <v>1337</v>
      </c>
      <c r="F347">
        <v>13.31</v>
      </c>
      <c r="G347">
        <v>55.66</v>
      </c>
      <c r="H347">
        <v>1.1286</v>
      </c>
      <c r="I347">
        <v>0.49280000000000002</v>
      </c>
      <c r="J347">
        <v>0.2046</v>
      </c>
      <c r="K347">
        <v>0.25519999999999998</v>
      </c>
      <c r="L347">
        <v>3.7400000000000003E-2</v>
      </c>
      <c r="M347">
        <v>0</v>
      </c>
      <c r="N347">
        <v>8.14E-2</v>
      </c>
      <c r="O347">
        <v>0.1012</v>
      </c>
      <c r="P347">
        <v>0</v>
      </c>
      <c r="Q347">
        <v>0.1012</v>
      </c>
      <c r="R347">
        <v>0</v>
      </c>
      <c r="S347">
        <v>0</v>
      </c>
      <c r="T347">
        <v>0</v>
      </c>
      <c r="U347">
        <v>0.14080000000000001</v>
      </c>
      <c r="V347">
        <v>0</v>
      </c>
      <c r="W347">
        <v>0</v>
      </c>
      <c r="X347">
        <v>0</v>
      </c>
      <c r="Y347">
        <v>7.0400000000000004E-2</v>
      </c>
      <c r="Z347">
        <v>2.1999999999999999E-2</v>
      </c>
      <c r="AA347">
        <v>1.0999999999999999E-2</v>
      </c>
      <c r="AB347">
        <v>0.82279999999999998</v>
      </c>
      <c r="AC347" s="212">
        <v>0</v>
      </c>
      <c r="AD347">
        <v>0.79859999999999998</v>
      </c>
      <c r="AE347">
        <v>0.11219999999999999</v>
      </c>
      <c r="AF347">
        <v>0.11219999999999999</v>
      </c>
      <c r="AG347" s="212">
        <v>0</v>
      </c>
      <c r="AH347">
        <v>0</v>
      </c>
      <c r="AI347">
        <v>0</v>
      </c>
      <c r="AJ347">
        <v>0</v>
      </c>
      <c r="AK347">
        <v>0</v>
      </c>
      <c r="AL347">
        <v>0</v>
      </c>
      <c r="AM347">
        <v>2.64E-2</v>
      </c>
      <c r="AN347">
        <v>0</v>
      </c>
      <c r="AO347">
        <v>0.24199999999999999</v>
      </c>
      <c r="AP347">
        <v>0</v>
      </c>
      <c r="AQ347">
        <v>0.1452</v>
      </c>
      <c r="AR347">
        <v>4.4000000000000003E-3</v>
      </c>
      <c r="AS347" s="212">
        <v>4.3119999999999999E-2</v>
      </c>
      <c r="AT347" s="212">
        <v>2.4199999999999998E-3</v>
      </c>
      <c r="AU347">
        <v>0.3322</v>
      </c>
      <c r="AV347">
        <v>0.41360000000000002</v>
      </c>
      <c r="AW347">
        <v>1.1440000000000001E-2</v>
      </c>
      <c r="AX347">
        <v>2.5299999999999998</v>
      </c>
      <c r="AY347">
        <v>0</v>
      </c>
      <c r="AZ347">
        <v>0</v>
      </c>
      <c r="BA347">
        <v>8.4039999999999999</v>
      </c>
      <c r="BB347">
        <v>0</v>
      </c>
      <c r="BC347">
        <v>3.3000000000000002E-2</v>
      </c>
      <c r="BD347">
        <v>1.3420000000000001</v>
      </c>
      <c r="BE347">
        <v>14.321999999999999</v>
      </c>
      <c r="BF347">
        <v>3.762</v>
      </c>
      <c r="BG347">
        <v>16.698</v>
      </c>
      <c r="BH347" s="212">
        <v>4.1799999999999997E-2</v>
      </c>
      <c r="BI347">
        <v>0.40260000000000001</v>
      </c>
      <c r="BJ347">
        <v>5.7200000000000001E-2</v>
      </c>
      <c r="BK347">
        <v>0</v>
      </c>
      <c r="BL347" s="209">
        <v>2.6351385433999999E-3</v>
      </c>
      <c r="BM347" s="227">
        <v>3.5967517960000002E-4</v>
      </c>
      <c r="BN347" s="209">
        <v>1.2651224762E-3</v>
      </c>
      <c r="BO347" s="227">
        <v>7.42004032E-5</v>
      </c>
      <c r="BP347" s="227">
        <v>0</v>
      </c>
      <c r="BQ347" s="227">
        <v>5.7859999999999997E-15</v>
      </c>
      <c r="BR347" s="209">
        <v>5.5163680219999999E-4</v>
      </c>
      <c r="BS347" s="227">
        <v>1.665521044E-4</v>
      </c>
      <c r="BT347" s="209">
        <v>8.5153653969999993E-3</v>
      </c>
    </row>
    <row r="348" spans="1:72" x14ac:dyDescent="0.35">
      <c r="A348">
        <v>106</v>
      </c>
      <c r="B348" t="s">
        <v>803</v>
      </c>
      <c r="C348" t="s">
        <v>209</v>
      </c>
      <c r="D348" t="s">
        <v>212</v>
      </c>
      <c r="E348" t="s">
        <v>1340</v>
      </c>
      <c r="F348">
        <v>13.31</v>
      </c>
      <c r="G348">
        <v>55.66</v>
      </c>
      <c r="H348">
        <v>1.1286</v>
      </c>
      <c r="I348">
        <v>0.49280000000000002</v>
      </c>
      <c r="J348" s="98">
        <v>0.2046</v>
      </c>
      <c r="K348">
        <v>0.25519999999999998</v>
      </c>
      <c r="L348">
        <v>3.7400000000000003E-2</v>
      </c>
      <c r="M348">
        <v>0</v>
      </c>
      <c r="N348">
        <v>8.14E-2</v>
      </c>
      <c r="O348">
        <v>0.1012</v>
      </c>
      <c r="P348">
        <v>0</v>
      </c>
      <c r="Q348">
        <v>0.1012</v>
      </c>
      <c r="R348">
        <v>0</v>
      </c>
      <c r="S348">
        <v>0</v>
      </c>
      <c r="T348">
        <v>0</v>
      </c>
      <c r="U348">
        <v>0.14080000000000001</v>
      </c>
      <c r="V348">
        <v>0</v>
      </c>
      <c r="W348">
        <v>0</v>
      </c>
      <c r="X348" s="98">
        <v>0</v>
      </c>
      <c r="Y348">
        <v>7.0400000000000004E-2</v>
      </c>
      <c r="Z348" s="98">
        <v>2.1999999999999999E-2</v>
      </c>
      <c r="AA348">
        <v>1.0999999999999999E-2</v>
      </c>
      <c r="AB348">
        <v>0.82279999999999998</v>
      </c>
      <c r="AC348" s="98">
        <v>0</v>
      </c>
      <c r="AD348">
        <v>0.79859999999999998</v>
      </c>
      <c r="AE348">
        <v>0.11219999999999999</v>
      </c>
      <c r="AF348">
        <v>0.11219999999999999</v>
      </c>
      <c r="AG348" s="212">
        <v>0</v>
      </c>
      <c r="AH348" s="98">
        <v>0</v>
      </c>
      <c r="AI348" s="98">
        <v>0</v>
      </c>
      <c r="AJ348" s="98">
        <v>0</v>
      </c>
      <c r="AK348">
        <v>0</v>
      </c>
      <c r="AL348">
        <v>0</v>
      </c>
      <c r="AM348">
        <v>2.64E-2</v>
      </c>
      <c r="AN348">
        <v>0</v>
      </c>
      <c r="AO348">
        <v>0.24199999999999999</v>
      </c>
      <c r="AP348" s="212">
        <v>0</v>
      </c>
      <c r="AQ348">
        <v>0.1452</v>
      </c>
      <c r="AR348">
        <v>4.4000000000000003E-3</v>
      </c>
      <c r="AS348" s="98">
        <v>4.3119999999999999E-2</v>
      </c>
      <c r="AT348" s="98">
        <v>2.4199999999999998E-3</v>
      </c>
      <c r="AU348" s="212">
        <v>0.3322</v>
      </c>
      <c r="AV348">
        <v>0.41360000000000002</v>
      </c>
      <c r="AW348" s="212">
        <v>1.1440000000000001E-2</v>
      </c>
      <c r="AX348">
        <v>2.5299999999999998</v>
      </c>
      <c r="AY348">
        <v>0</v>
      </c>
      <c r="AZ348">
        <v>0</v>
      </c>
      <c r="BA348">
        <v>8.4039999999999999</v>
      </c>
      <c r="BB348">
        <v>0</v>
      </c>
      <c r="BC348" s="98">
        <v>3.3000000000000002E-2</v>
      </c>
      <c r="BD348">
        <v>1.3420000000000001</v>
      </c>
      <c r="BE348">
        <v>14.321999999999999</v>
      </c>
      <c r="BF348">
        <v>3.762</v>
      </c>
      <c r="BG348">
        <v>16.698</v>
      </c>
      <c r="BH348" s="98">
        <v>4.1799999999999997E-2</v>
      </c>
      <c r="BI348">
        <v>0.40260000000000001</v>
      </c>
      <c r="BJ348" s="98">
        <v>5.7200000000000001E-2</v>
      </c>
      <c r="BK348">
        <v>0</v>
      </c>
      <c r="BL348" s="209">
        <v>2.6351385433999999E-3</v>
      </c>
      <c r="BM348" s="227">
        <v>3.5967517960000002E-4</v>
      </c>
      <c r="BN348" s="209">
        <v>1.2651224762E-3</v>
      </c>
      <c r="BO348" s="227">
        <v>7.42004032E-5</v>
      </c>
      <c r="BP348" s="227">
        <v>0</v>
      </c>
      <c r="BQ348" s="227">
        <v>5.7859999999999997E-15</v>
      </c>
      <c r="BR348" s="227">
        <v>5.5163680219999999E-4</v>
      </c>
      <c r="BS348" s="227">
        <v>1.665521044E-4</v>
      </c>
      <c r="BT348" s="227">
        <v>8.5153653969999993E-3</v>
      </c>
    </row>
    <row r="349" spans="1:72" x14ac:dyDescent="0.35">
      <c r="A349">
        <v>58</v>
      </c>
      <c r="B349" t="s">
        <v>513</v>
      </c>
      <c r="C349" t="s">
        <v>513</v>
      </c>
      <c r="D349" t="s">
        <v>127</v>
      </c>
      <c r="E349" t="s">
        <v>1339</v>
      </c>
      <c r="F349">
        <v>8.7720000000000002</v>
      </c>
      <c r="G349">
        <v>36.636000000000003</v>
      </c>
      <c r="H349">
        <v>0</v>
      </c>
      <c r="I349">
        <v>0.15479999999999999</v>
      </c>
      <c r="J349">
        <v>1.9350000000000001</v>
      </c>
      <c r="K349">
        <v>0.15479999999999999</v>
      </c>
      <c r="L349">
        <v>23.478000000000002</v>
      </c>
      <c r="M349">
        <v>0</v>
      </c>
      <c r="N349">
        <v>7.7399999999999997E-2</v>
      </c>
      <c r="O349">
        <v>2.2446000000000002</v>
      </c>
      <c r="P349">
        <v>1.6254</v>
      </c>
      <c r="Q349">
        <v>0.61919999999999997</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4.9535999999999998</v>
      </c>
      <c r="AN349">
        <v>0</v>
      </c>
      <c r="AO349">
        <v>59.34</v>
      </c>
      <c r="AP349">
        <v>0</v>
      </c>
      <c r="AQ349">
        <v>2.58E-2</v>
      </c>
      <c r="AR349">
        <v>0</v>
      </c>
      <c r="AS349">
        <v>2.0639999999999999E-2</v>
      </c>
      <c r="AT349">
        <v>5.1599999999999997E-3</v>
      </c>
      <c r="AU349">
        <v>5.16E-2</v>
      </c>
      <c r="AV349">
        <v>7.7399999999999997E-2</v>
      </c>
      <c r="AW349">
        <v>3.6119999999999999E-2</v>
      </c>
      <c r="AX349">
        <v>0.51600000000000001</v>
      </c>
      <c r="AY349">
        <v>0</v>
      </c>
      <c r="AZ349">
        <v>2.58</v>
      </c>
      <c r="BA349">
        <v>2.3220000000000001</v>
      </c>
      <c r="BB349">
        <v>0.1032</v>
      </c>
      <c r="BC349">
        <v>5.16E-2</v>
      </c>
      <c r="BD349">
        <v>2.0640000000000001</v>
      </c>
      <c r="BE349">
        <v>29.928000000000001</v>
      </c>
      <c r="BF349">
        <v>2.8380000000000001</v>
      </c>
      <c r="BG349">
        <v>0.51600000000000001</v>
      </c>
      <c r="BH349">
        <v>0</v>
      </c>
      <c r="BI349">
        <v>0</v>
      </c>
      <c r="BJ349">
        <v>2.58E-2</v>
      </c>
      <c r="BK349">
        <v>12.384</v>
      </c>
      <c r="BL349" s="209">
        <v>1.8233552910599998E-2</v>
      </c>
      <c r="BM349" s="227">
        <v>9.9384590219999997E-4</v>
      </c>
      <c r="BN349" s="209">
        <v>2.6317240463999999E-3</v>
      </c>
      <c r="BO349" s="227">
        <v>1.1466400296E-3</v>
      </c>
      <c r="BP349" s="227">
        <v>0</v>
      </c>
      <c r="BQ349" s="227">
        <v>5.3148000000000003E-15</v>
      </c>
      <c r="BR349" s="209">
        <v>9.1485590496E-3</v>
      </c>
      <c r="BS349" s="209">
        <v>2.5463966352000001E-3</v>
      </c>
      <c r="BT349" s="209">
        <v>8.2719546941999993E-3</v>
      </c>
    </row>
    <row r="350" spans="1:72" x14ac:dyDescent="0.35">
      <c r="A350">
        <v>38</v>
      </c>
      <c r="B350" t="s">
        <v>513</v>
      </c>
      <c r="C350" t="s">
        <v>513</v>
      </c>
      <c r="D350" t="s">
        <v>106</v>
      </c>
      <c r="E350" t="s">
        <v>1341</v>
      </c>
      <c r="F350">
        <v>0.376</v>
      </c>
      <c r="G350">
        <v>1.5840000000000001</v>
      </c>
      <c r="H350">
        <v>0</v>
      </c>
      <c r="I350">
        <v>4.0000000000000001E-3</v>
      </c>
      <c r="J350" s="212">
        <v>8.1600000000000006E-2</v>
      </c>
      <c r="K350">
        <v>1.44E-2</v>
      </c>
      <c r="L350">
        <v>0.69679999999999997</v>
      </c>
      <c r="M350">
        <v>0</v>
      </c>
      <c r="N350">
        <v>2.3999999999999998E-3</v>
      </c>
      <c r="O350">
        <v>5.7599999999999998E-2</v>
      </c>
      <c r="P350">
        <v>2.24E-2</v>
      </c>
      <c r="Q350">
        <v>3.5200000000000002E-2</v>
      </c>
      <c r="R350">
        <v>0</v>
      </c>
      <c r="S350">
        <v>0</v>
      </c>
      <c r="T350">
        <v>0</v>
      </c>
      <c r="U350">
        <v>0</v>
      </c>
      <c r="V350">
        <v>0</v>
      </c>
      <c r="W350">
        <v>0</v>
      </c>
      <c r="X350" s="212">
        <v>0</v>
      </c>
      <c r="Y350">
        <v>0</v>
      </c>
      <c r="Z350" s="212">
        <v>0</v>
      </c>
      <c r="AA350">
        <v>0</v>
      </c>
      <c r="AB350">
        <v>0</v>
      </c>
      <c r="AC350" s="212">
        <v>0</v>
      </c>
      <c r="AD350">
        <v>0</v>
      </c>
      <c r="AE350">
        <v>0</v>
      </c>
      <c r="AF350">
        <v>0</v>
      </c>
      <c r="AG350">
        <v>0</v>
      </c>
      <c r="AH350" s="212">
        <v>0</v>
      </c>
      <c r="AI350" s="212">
        <v>0</v>
      </c>
      <c r="AJ350" s="212">
        <v>0</v>
      </c>
      <c r="AK350">
        <v>0</v>
      </c>
      <c r="AL350">
        <v>0</v>
      </c>
      <c r="AM350">
        <v>0.28639999999999999</v>
      </c>
      <c r="AN350">
        <v>0</v>
      </c>
      <c r="AO350">
        <v>3.44</v>
      </c>
      <c r="AP350">
        <v>0</v>
      </c>
      <c r="AQ350">
        <v>2.3999999999999998E-3</v>
      </c>
      <c r="AR350">
        <v>0</v>
      </c>
      <c r="AS350" s="98">
        <v>8.0000000000000007E-5</v>
      </c>
      <c r="AT350">
        <v>1.6000000000000001E-4</v>
      </c>
      <c r="AU350">
        <v>2.3999999999999998E-3</v>
      </c>
      <c r="AV350">
        <v>3.2000000000000002E-3</v>
      </c>
      <c r="AW350">
        <v>3.2000000000000003E-4</v>
      </c>
      <c r="AX350">
        <v>9.5999999999999992E-3</v>
      </c>
      <c r="AY350">
        <v>0</v>
      </c>
      <c r="AZ350">
        <v>0.08</v>
      </c>
      <c r="BA350">
        <v>0.112</v>
      </c>
      <c r="BB350">
        <v>3.2000000000000002E-3</v>
      </c>
      <c r="BC350" s="98">
        <v>8.0000000000000004E-4</v>
      </c>
      <c r="BD350">
        <v>6.4000000000000001E-2</v>
      </c>
      <c r="BE350">
        <v>1.232</v>
      </c>
      <c r="BF350">
        <v>0.08</v>
      </c>
      <c r="BG350">
        <v>0</v>
      </c>
      <c r="BH350" s="212">
        <v>0</v>
      </c>
      <c r="BI350">
        <v>1.6000000000000001E-3</v>
      </c>
      <c r="BJ350" s="98">
        <v>8.0000000000000004E-4</v>
      </c>
      <c r="BK350">
        <v>4.8000000000000001E-2</v>
      </c>
      <c r="BL350" s="209">
        <v>7.1152578720000003E-4</v>
      </c>
      <c r="BM350" s="227">
        <v>5.4676043199999997E-5</v>
      </c>
      <c r="BN350" s="209">
        <v>2.06478016E-4</v>
      </c>
      <c r="BO350" s="227">
        <v>3.5554729600000003E-5</v>
      </c>
      <c r="BP350" s="227">
        <v>0</v>
      </c>
      <c r="BQ350" s="227">
        <v>2.6239999999999998E-16</v>
      </c>
      <c r="BR350" s="209">
        <v>2.7552823840000003E-4</v>
      </c>
      <c r="BS350" s="227">
        <v>7.8958035200000004E-5</v>
      </c>
      <c r="BT350" s="227">
        <v>8.1427073439999998E-4</v>
      </c>
    </row>
    <row r="351" spans="1:72" x14ac:dyDescent="0.35">
      <c r="A351">
        <v>97</v>
      </c>
      <c r="B351" t="s">
        <v>195</v>
      </c>
      <c r="C351" t="s">
        <v>195</v>
      </c>
      <c r="D351" t="s">
        <v>771</v>
      </c>
      <c r="E351" t="s">
        <v>1338</v>
      </c>
      <c r="F351">
        <v>4.4379999999999997</v>
      </c>
      <c r="G351">
        <v>18.577999999999999</v>
      </c>
      <c r="H351">
        <v>2.1000000000000001E-2</v>
      </c>
      <c r="I351">
        <v>0.308</v>
      </c>
      <c r="J351">
        <v>0.63139999999999996</v>
      </c>
      <c r="K351">
        <v>0.2296</v>
      </c>
      <c r="L351">
        <v>0.15679999999999999</v>
      </c>
      <c r="M351">
        <v>0</v>
      </c>
      <c r="N351">
        <v>5.3199999999999997E-2</v>
      </c>
      <c r="O351">
        <v>6.4399999999999999E-2</v>
      </c>
      <c r="P351">
        <v>2.24E-2</v>
      </c>
      <c r="Q351">
        <v>4.2000000000000003E-2</v>
      </c>
      <c r="R351">
        <v>0</v>
      </c>
      <c r="S351">
        <v>0</v>
      </c>
      <c r="T351">
        <v>0</v>
      </c>
      <c r="U351" s="98">
        <v>2.8E-3</v>
      </c>
      <c r="V351" s="212">
        <v>0</v>
      </c>
      <c r="W351">
        <v>0</v>
      </c>
      <c r="X351" s="212">
        <v>0</v>
      </c>
      <c r="Y351" s="98">
        <v>2.8E-3</v>
      </c>
      <c r="Z351" s="212">
        <v>0</v>
      </c>
      <c r="AA351">
        <v>0</v>
      </c>
      <c r="AB351">
        <v>1.4E-3</v>
      </c>
      <c r="AC351">
        <v>0</v>
      </c>
      <c r="AD351">
        <v>1.4E-3</v>
      </c>
      <c r="AE351">
        <v>1.26E-2</v>
      </c>
      <c r="AF351">
        <v>4.1999999999999997E-3</v>
      </c>
      <c r="AG351" s="98">
        <v>8.3999999999999995E-3</v>
      </c>
      <c r="AH351">
        <v>0</v>
      </c>
      <c r="AI351">
        <v>0</v>
      </c>
      <c r="AJ351">
        <v>0</v>
      </c>
      <c r="AK351">
        <v>0</v>
      </c>
      <c r="AL351">
        <v>0</v>
      </c>
      <c r="AM351" s="98">
        <v>2.1000000000000001E-2</v>
      </c>
      <c r="AN351">
        <v>0</v>
      </c>
      <c r="AO351">
        <v>0.252</v>
      </c>
      <c r="AP351">
        <v>0</v>
      </c>
      <c r="AQ351">
        <v>4.1999999999999997E-3</v>
      </c>
      <c r="AR351">
        <v>0</v>
      </c>
      <c r="AS351">
        <v>7.7000000000000002E-3</v>
      </c>
      <c r="AT351">
        <v>2.8E-3</v>
      </c>
      <c r="AU351">
        <v>3.0800000000000001E-2</v>
      </c>
      <c r="AV351">
        <v>8.2180000000000003E-2</v>
      </c>
      <c r="AW351">
        <v>4.1999999999999997E-3</v>
      </c>
      <c r="AX351">
        <v>5.516</v>
      </c>
      <c r="AY351">
        <v>0</v>
      </c>
      <c r="AZ351">
        <v>0</v>
      </c>
      <c r="BA351">
        <v>5.88</v>
      </c>
      <c r="BB351" s="98">
        <v>2.6599999999999999E-2</v>
      </c>
      <c r="BC351">
        <v>7.0000000000000007E-2</v>
      </c>
      <c r="BD351">
        <v>1.89</v>
      </c>
      <c r="BE351">
        <v>14.56</v>
      </c>
      <c r="BF351">
        <v>1.8340000000000001</v>
      </c>
      <c r="BG351">
        <v>0.35</v>
      </c>
      <c r="BH351">
        <v>1.4E-3</v>
      </c>
      <c r="BI351">
        <v>3.0800000000000001E-2</v>
      </c>
      <c r="BJ351">
        <v>2.8000000000000001E-2</v>
      </c>
      <c r="BK351">
        <v>0</v>
      </c>
      <c r="BL351" s="209">
        <v>1.0769812494000001E-3</v>
      </c>
      <c r="BM351" s="227">
        <v>1.6590471659999999E-4</v>
      </c>
      <c r="BN351" s="227">
        <v>2.3077321119999999E-4</v>
      </c>
      <c r="BO351" s="227">
        <v>4.7218438399999999E-5</v>
      </c>
      <c r="BP351" s="227">
        <v>0</v>
      </c>
      <c r="BQ351" s="227">
        <v>1.638E-15</v>
      </c>
      <c r="BR351" s="227">
        <v>3.0573606560000002E-4</v>
      </c>
      <c r="BS351" s="227">
        <v>1.059877028E-4</v>
      </c>
      <c r="BT351" s="209">
        <v>8.1369949149999992E-3</v>
      </c>
    </row>
    <row r="352" spans="1:72" x14ac:dyDescent="0.35">
      <c r="A352">
        <v>97</v>
      </c>
      <c r="B352" t="s">
        <v>195</v>
      </c>
      <c r="C352" t="s">
        <v>195</v>
      </c>
      <c r="D352" t="s">
        <v>771</v>
      </c>
      <c r="E352" t="s">
        <v>1339</v>
      </c>
      <c r="F352">
        <v>4.4379999999999997</v>
      </c>
      <c r="G352">
        <v>18.577999999999999</v>
      </c>
      <c r="H352">
        <v>2.1000000000000001E-2</v>
      </c>
      <c r="I352">
        <v>0.308</v>
      </c>
      <c r="J352">
        <v>0.63139999999999996</v>
      </c>
      <c r="K352">
        <v>0.2296</v>
      </c>
      <c r="L352">
        <v>0.15679999999999999</v>
      </c>
      <c r="M352">
        <v>0</v>
      </c>
      <c r="N352">
        <v>5.3199999999999997E-2</v>
      </c>
      <c r="O352">
        <v>6.4399999999999999E-2</v>
      </c>
      <c r="P352">
        <v>2.24E-2</v>
      </c>
      <c r="Q352">
        <v>4.2000000000000003E-2</v>
      </c>
      <c r="R352">
        <v>0</v>
      </c>
      <c r="S352">
        <v>0</v>
      </c>
      <c r="T352">
        <v>0</v>
      </c>
      <c r="U352">
        <v>2.8E-3</v>
      </c>
      <c r="V352">
        <v>0</v>
      </c>
      <c r="W352">
        <v>0</v>
      </c>
      <c r="X352">
        <v>0</v>
      </c>
      <c r="Y352">
        <v>2.8E-3</v>
      </c>
      <c r="Z352">
        <v>0</v>
      </c>
      <c r="AA352">
        <v>0</v>
      </c>
      <c r="AB352">
        <v>1.4E-3</v>
      </c>
      <c r="AC352">
        <v>0</v>
      </c>
      <c r="AD352">
        <v>1.4E-3</v>
      </c>
      <c r="AE352" s="212">
        <v>1.26E-2</v>
      </c>
      <c r="AF352" s="212">
        <v>4.1999999999999997E-3</v>
      </c>
      <c r="AG352">
        <v>8.3999999999999995E-3</v>
      </c>
      <c r="AH352">
        <v>0</v>
      </c>
      <c r="AI352">
        <v>0</v>
      </c>
      <c r="AJ352">
        <v>0</v>
      </c>
      <c r="AK352">
        <v>0</v>
      </c>
      <c r="AL352">
        <v>0</v>
      </c>
      <c r="AM352">
        <v>2.1000000000000001E-2</v>
      </c>
      <c r="AN352">
        <v>0</v>
      </c>
      <c r="AO352">
        <v>0.252</v>
      </c>
      <c r="AP352">
        <v>0</v>
      </c>
      <c r="AQ352">
        <v>4.1999999999999997E-3</v>
      </c>
      <c r="AR352">
        <v>0</v>
      </c>
      <c r="AS352">
        <v>7.7000000000000002E-3</v>
      </c>
      <c r="AT352">
        <v>2.8E-3</v>
      </c>
      <c r="AU352">
        <v>3.0800000000000001E-2</v>
      </c>
      <c r="AV352">
        <v>8.2180000000000003E-2</v>
      </c>
      <c r="AW352" s="212">
        <v>4.1999999999999997E-3</v>
      </c>
      <c r="AX352">
        <v>5.516</v>
      </c>
      <c r="AY352">
        <v>0</v>
      </c>
      <c r="AZ352">
        <v>0</v>
      </c>
      <c r="BA352">
        <v>5.88</v>
      </c>
      <c r="BB352">
        <v>2.6599999999999999E-2</v>
      </c>
      <c r="BC352">
        <v>7.0000000000000007E-2</v>
      </c>
      <c r="BD352">
        <v>1.89</v>
      </c>
      <c r="BE352">
        <v>14.56</v>
      </c>
      <c r="BF352">
        <v>1.8340000000000001</v>
      </c>
      <c r="BG352">
        <v>0.35</v>
      </c>
      <c r="BH352">
        <v>1.4E-3</v>
      </c>
      <c r="BI352">
        <v>3.0800000000000001E-2</v>
      </c>
      <c r="BJ352">
        <v>2.8000000000000001E-2</v>
      </c>
      <c r="BK352">
        <v>0</v>
      </c>
      <c r="BL352" s="209">
        <v>1.0769812494000001E-3</v>
      </c>
      <c r="BM352" s="227">
        <v>1.6590471659999999E-4</v>
      </c>
      <c r="BN352" s="209">
        <v>2.3077321119999999E-4</v>
      </c>
      <c r="BO352" s="227">
        <v>4.7218438399999999E-5</v>
      </c>
      <c r="BP352" s="227">
        <v>0</v>
      </c>
      <c r="BQ352" s="227">
        <v>1.638E-15</v>
      </c>
      <c r="BR352" s="209">
        <v>3.0573606560000002E-4</v>
      </c>
      <c r="BS352" s="227">
        <v>1.059877028E-4</v>
      </c>
      <c r="BT352" s="227">
        <v>8.1369949149999992E-3</v>
      </c>
    </row>
    <row r="353" spans="1:72" x14ac:dyDescent="0.35">
      <c r="A353">
        <v>147</v>
      </c>
      <c r="B353" t="s">
        <v>803</v>
      </c>
      <c r="C353" t="s">
        <v>282</v>
      </c>
      <c r="D353" t="s">
        <v>283</v>
      </c>
      <c r="E353" t="s">
        <v>1341</v>
      </c>
      <c r="F353">
        <v>8.6400853055999996E-2</v>
      </c>
      <c r="G353">
        <v>0.36128701112</v>
      </c>
      <c r="H353">
        <v>3.3305026160000001E-3</v>
      </c>
      <c r="I353">
        <v>2.5380981136E-3</v>
      </c>
      <c r="J353">
        <v>1.01574743536E-2</v>
      </c>
      <c r="K353">
        <v>9.5903623760000003E-4</v>
      </c>
      <c r="L353">
        <v>3.2259037148799997E-2</v>
      </c>
      <c r="M353">
        <v>5.0198004640000001E-4</v>
      </c>
      <c r="N353" s="217">
        <v>4.5209174640000003E-4</v>
      </c>
      <c r="O353">
        <v>5.2506637623999999E-3</v>
      </c>
      <c r="P353">
        <v>1.1001710608000001E-3</v>
      </c>
      <c r="Q353">
        <v>4.1416216464000002E-3</v>
      </c>
      <c r="R353">
        <v>3.3286399999999999E-3</v>
      </c>
      <c r="S353">
        <v>3.4640611768E-3</v>
      </c>
      <c r="T353">
        <v>2.0187999999999998E-3</v>
      </c>
      <c r="U353">
        <v>1.3175153488E-3</v>
      </c>
      <c r="V353" s="98">
        <v>7.5572448E-5</v>
      </c>
      <c r="W353" s="98">
        <v>3.2154163999999999E-5</v>
      </c>
      <c r="X353">
        <v>1.094145696E-4</v>
      </c>
      <c r="Y353">
        <v>7.2436928479999998E-4</v>
      </c>
      <c r="Z353">
        <v>3.1178959279999998E-4</v>
      </c>
      <c r="AA353" s="98">
        <v>9.2143015999999999E-6</v>
      </c>
      <c r="AB353">
        <v>1.2211102903999999E-3</v>
      </c>
      <c r="AC353" s="98">
        <v>3.2880484000000001E-5</v>
      </c>
      <c r="AD353">
        <v>1.1519207615999999E-3</v>
      </c>
      <c r="AE353">
        <v>5.3990236160000003E-4</v>
      </c>
      <c r="AF353">
        <v>4.6309173120000002E-4</v>
      </c>
      <c r="AG353" s="98">
        <v>4.9045813600000002E-5</v>
      </c>
      <c r="AH353" s="98">
        <v>4.1643727999999999E-6</v>
      </c>
      <c r="AI353" s="98">
        <v>3.5901320000000002E-6</v>
      </c>
      <c r="AJ353" s="98">
        <v>2.4341295999999999E-6</v>
      </c>
      <c r="AK353" s="98">
        <v>8.5389976000000005E-6</v>
      </c>
      <c r="AL353">
        <v>9.9128541064000004E-3</v>
      </c>
      <c r="AM353">
        <v>0.20122598949600001</v>
      </c>
      <c r="AN353">
        <v>0.18380862410400001</v>
      </c>
      <c r="AO353">
        <v>0.17263501858399999</v>
      </c>
      <c r="AP353">
        <v>2.495207344E-4</v>
      </c>
      <c r="AQ353">
        <v>6.1768187040000004E-4</v>
      </c>
      <c r="AR353">
        <v>2.1978262936000002E-3</v>
      </c>
      <c r="AS353" s="98">
        <v>4.9067177599999997E-5</v>
      </c>
      <c r="AT353" s="98">
        <v>7.8516810400000001E-5</v>
      </c>
      <c r="AU353">
        <v>1.0227742728E-3</v>
      </c>
      <c r="AV353" s="217">
        <v>1.4874258504000001E-3</v>
      </c>
      <c r="AW353">
        <v>2.4801087360000002E-4</v>
      </c>
      <c r="AX353">
        <v>2.3613230261600001E-2</v>
      </c>
      <c r="AY353">
        <v>7.5711208720000004E-4</v>
      </c>
      <c r="AZ353">
        <v>3.4225734143999999E-3</v>
      </c>
      <c r="BA353">
        <v>4.634267232E-2</v>
      </c>
      <c r="BB353">
        <v>3.1329965183999999E-3</v>
      </c>
      <c r="BC353" s="217">
        <v>4.2403595919999999E-4</v>
      </c>
      <c r="BD353">
        <v>2.1000869254399999E-2</v>
      </c>
      <c r="BE353">
        <v>0.133052550288</v>
      </c>
      <c r="BF353">
        <v>1.3107416812E-2</v>
      </c>
      <c r="BG353">
        <v>1.8101178883200002E-2</v>
      </c>
      <c r="BH353" s="98">
        <v>4.3891181600000002E-5</v>
      </c>
      <c r="BI353">
        <v>1.3745465384000001E-3</v>
      </c>
      <c r="BJ353">
        <v>3.6083444880000002E-4</v>
      </c>
      <c r="BK353">
        <v>3.2614001504E-3</v>
      </c>
      <c r="BL353" s="209">
        <v>0</v>
      </c>
      <c r="BM353" s="227">
        <v>0</v>
      </c>
      <c r="BN353" s="209">
        <v>0</v>
      </c>
      <c r="BO353" s="227">
        <v>0</v>
      </c>
      <c r="BP353" s="227">
        <v>0</v>
      </c>
      <c r="BQ353" s="227">
        <v>0</v>
      </c>
      <c r="BR353" s="209">
        <v>0</v>
      </c>
      <c r="BS353" s="227">
        <v>0</v>
      </c>
      <c r="BT353" s="227">
        <v>0</v>
      </c>
    </row>
    <row r="354" spans="1:72" x14ac:dyDescent="0.35">
      <c r="A354">
        <v>19</v>
      </c>
      <c r="B354" t="s">
        <v>71</v>
      </c>
      <c r="C354" t="s">
        <v>71</v>
      </c>
      <c r="D354" t="s">
        <v>468</v>
      </c>
      <c r="E354" t="s">
        <v>1337</v>
      </c>
      <c r="F354">
        <v>1.5820000000000001</v>
      </c>
      <c r="G354">
        <v>6.8929999999999998</v>
      </c>
      <c r="H354">
        <v>1.1299999999999999E-2</v>
      </c>
      <c r="I354">
        <v>9.0399999999999994E-2</v>
      </c>
      <c r="J354">
        <v>0.28249999999999997</v>
      </c>
      <c r="K354">
        <v>0</v>
      </c>
      <c r="L354">
        <v>10.8706</v>
      </c>
      <c r="M354">
        <v>0</v>
      </c>
      <c r="N354">
        <v>4.5199999999999997E-2</v>
      </c>
      <c r="O354">
        <v>0.24859999999999999</v>
      </c>
      <c r="P354">
        <v>0.23730000000000001</v>
      </c>
      <c r="Q354">
        <v>1.1299999999999999E-2</v>
      </c>
      <c r="R354">
        <v>0</v>
      </c>
      <c r="S354">
        <v>0</v>
      </c>
      <c r="T354">
        <v>0</v>
      </c>
      <c r="U354">
        <v>0</v>
      </c>
      <c r="V354">
        <v>0</v>
      </c>
      <c r="W354">
        <v>0</v>
      </c>
      <c r="X354">
        <v>0</v>
      </c>
      <c r="Y354">
        <v>0</v>
      </c>
      <c r="Z354">
        <v>0</v>
      </c>
      <c r="AA354">
        <v>0</v>
      </c>
      <c r="AB354">
        <v>0</v>
      </c>
      <c r="AC354">
        <v>0</v>
      </c>
      <c r="AD354">
        <v>0</v>
      </c>
      <c r="AE354">
        <v>1.1299999999999999E-2</v>
      </c>
      <c r="AF354">
        <v>0</v>
      </c>
      <c r="AG354">
        <v>0</v>
      </c>
      <c r="AH354">
        <v>0</v>
      </c>
      <c r="AI354">
        <v>0</v>
      </c>
      <c r="AJ354">
        <v>0</v>
      </c>
      <c r="AK354">
        <v>0</v>
      </c>
      <c r="AL354">
        <v>0</v>
      </c>
      <c r="AM354">
        <v>1.0396000000000001</v>
      </c>
      <c r="AN354">
        <v>0</v>
      </c>
      <c r="AO354">
        <v>12.204000000000001</v>
      </c>
      <c r="AP354">
        <v>0</v>
      </c>
      <c r="AQ354">
        <v>9.0399999999999994E-2</v>
      </c>
      <c r="AR354">
        <v>5.0058999999999996</v>
      </c>
      <c r="AS354">
        <v>3.3899999999999998E-3</v>
      </c>
      <c r="AT354">
        <v>0</v>
      </c>
      <c r="AU354">
        <v>2.486E-2</v>
      </c>
      <c r="AV354">
        <v>4.5199999999999997E-2</v>
      </c>
      <c r="AW354">
        <v>5.6499999999999996E-3</v>
      </c>
      <c r="AX354">
        <v>6.4409999999999998</v>
      </c>
      <c r="AY354">
        <v>0</v>
      </c>
      <c r="AZ354">
        <v>0.56499999999999995</v>
      </c>
      <c r="BA354">
        <v>2.5990000000000002</v>
      </c>
      <c r="BB354">
        <v>0.113</v>
      </c>
      <c r="BC354">
        <v>3.39E-2</v>
      </c>
      <c r="BD354">
        <v>2.8250000000000002</v>
      </c>
      <c r="BE354">
        <v>20.34</v>
      </c>
      <c r="BF354">
        <v>1.2430000000000001</v>
      </c>
      <c r="BG354">
        <v>0.33900000000000002</v>
      </c>
      <c r="BH354">
        <v>0</v>
      </c>
      <c r="BI354">
        <v>0</v>
      </c>
      <c r="BJ354">
        <v>2.2599999999999999E-2</v>
      </c>
      <c r="BK354">
        <v>0.56499999999999995</v>
      </c>
      <c r="BL354" s="209">
        <v>5.8449672380439998E-3</v>
      </c>
      <c r="BM354" s="227">
        <v>6.36729890722E-4</v>
      </c>
      <c r="BN354" s="209">
        <v>6.0798333663000001E-4</v>
      </c>
      <c r="BO354" s="209">
        <v>5.0221055560000004E-4</v>
      </c>
      <c r="BP354" s="209">
        <v>0</v>
      </c>
      <c r="BQ354" s="227">
        <v>1.9853196000000002E-15</v>
      </c>
      <c r="BR354" s="227">
        <v>2.027048272544E-3</v>
      </c>
      <c r="BS354" s="209">
        <v>1.1152822472E-3</v>
      </c>
      <c r="BT354" s="227">
        <v>8.0909500348460006E-3</v>
      </c>
    </row>
    <row r="355" spans="1:72" x14ac:dyDescent="0.35">
      <c r="A355">
        <v>142</v>
      </c>
      <c r="B355" t="s">
        <v>266</v>
      </c>
      <c r="C355" t="s">
        <v>266</v>
      </c>
      <c r="D355" t="s">
        <v>955</v>
      </c>
      <c r="E355" t="s">
        <v>1337</v>
      </c>
      <c r="F355">
        <v>4.0170000000000003</v>
      </c>
      <c r="G355">
        <v>16.821999999999999</v>
      </c>
      <c r="H355">
        <v>5.1999999999999998E-3</v>
      </c>
      <c r="I355">
        <v>0.15210000000000001</v>
      </c>
      <c r="J355">
        <v>0.8034</v>
      </c>
      <c r="K355">
        <v>4.8099999999999997E-2</v>
      </c>
      <c r="L355">
        <v>6.8900000000000003E-2</v>
      </c>
      <c r="M355">
        <v>0</v>
      </c>
      <c r="N355">
        <v>0.2223</v>
      </c>
      <c r="O355">
        <v>0</v>
      </c>
      <c r="P355">
        <v>0</v>
      </c>
      <c r="Q355">
        <v>0</v>
      </c>
      <c r="R355">
        <v>0</v>
      </c>
      <c r="S355">
        <v>0</v>
      </c>
      <c r="T355">
        <v>0</v>
      </c>
      <c r="U355" s="98">
        <v>0</v>
      </c>
      <c r="V355">
        <v>0</v>
      </c>
      <c r="W355">
        <v>0</v>
      </c>
      <c r="X355">
        <v>0</v>
      </c>
      <c r="Y355" s="98">
        <v>0</v>
      </c>
      <c r="Z355" s="98">
        <v>0</v>
      </c>
      <c r="AA355">
        <v>0</v>
      </c>
      <c r="AB355" s="98">
        <v>0</v>
      </c>
      <c r="AC355">
        <v>0</v>
      </c>
      <c r="AD355" s="98">
        <v>0</v>
      </c>
      <c r="AE355" s="98">
        <v>1.2999999999999999E-3</v>
      </c>
      <c r="AF355" s="98">
        <v>0</v>
      </c>
      <c r="AG355">
        <v>1.2999999999999999E-3</v>
      </c>
      <c r="AH355" s="98">
        <v>0</v>
      </c>
      <c r="AI355">
        <v>0</v>
      </c>
      <c r="AJ355">
        <v>0</v>
      </c>
      <c r="AK355">
        <v>0</v>
      </c>
      <c r="AL355">
        <v>0</v>
      </c>
      <c r="AM355">
        <v>0</v>
      </c>
      <c r="AN355">
        <v>0</v>
      </c>
      <c r="AO355">
        <v>0</v>
      </c>
      <c r="AP355">
        <v>0</v>
      </c>
      <c r="AQ355" s="98">
        <v>0</v>
      </c>
      <c r="AR355">
        <v>0</v>
      </c>
      <c r="AS355">
        <v>6.4999999999999997E-4</v>
      </c>
      <c r="AT355">
        <v>8.9700000000000005E-3</v>
      </c>
      <c r="AU355">
        <v>0.1638</v>
      </c>
      <c r="AV355">
        <v>0.18915000000000001</v>
      </c>
      <c r="AW355">
        <v>9.4900000000000002E-3</v>
      </c>
      <c r="AX355">
        <v>0.13389999999999999</v>
      </c>
      <c r="AY355">
        <v>0</v>
      </c>
      <c r="AZ355">
        <v>0</v>
      </c>
      <c r="BA355">
        <v>5.7460000000000004</v>
      </c>
      <c r="BB355">
        <v>0</v>
      </c>
      <c r="BC355">
        <v>5.1999999999999998E-2</v>
      </c>
      <c r="BD355">
        <v>0.71499999999999997</v>
      </c>
      <c r="BE355">
        <v>85.748000000000005</v>
      </c>
      <c r="BF355">
        <v>4.7190000000000003</v>
      </c>
      <c r="BG355">
        <v>1.69</v>
      </c>
      <c r="BH355" s="98">
        <v>3.8999999999999998E-3</v>
      </c>
      <c r="BI355">
        <v>0</v>
      </c>
      <c r="BJ355">
        <v>4.1599999999999998E-2</v>
      </c>
      <c r="BK355">
        <v>0</v>
      </c>
      <c r="BL355" s="227">
        <v>1.4367958929999999E-3</v>
      </c>
      <c r="BM355" s="227">
        <v>4.0902451199999999E-5</v>
      </c>
      <c r="BN355" s="209">
        <v>4.0678486420000001E-4</v>
      </c>
      <c r="BO355" s="227">
        <v>4.4317152099999997E-5</v>
      </c>
      <c r="BP355" s="227">
        <v>0</v>
      </c>
      <c r="BQ355" s="227">
        <v>2.0929999999999999E-15</v>
      </c>
      <c r="BR355" s="227">
        <v>3.7385734880000001E-4</v>
      </c>
      <c r="BS355" s="227">
        <v>1.1210484090000001E-4</v>
      </c>
      <c r="BT355" s="209">
        <v>7.9553896408999999E-3</v>
      </c>
    </row>
    <row r="356" spans="1:72" x14ac:dyDescent="0.35">
      <c r="A356">
        <v>56</v>
      </c>
      <c r="B356" t="s">
        <v>513</v>
      </c>
      <c r="C356" t="s">
        <v>513</v>
      </c>
      <c r="D356" t="s">
        <v>125</v>
      </c>
      <c r="E356" t="s">
        <v>1337</v>
      </c>
      <c r="F356">
        <v>3.57</v>
      </c>
      <c r="G356">
        <v>14.840999999999999</v>
      </c>
      <c r="H356">
        <v>1.0200000000000001E-2</v>
      </c>
      <c r="I356">
        <v>3.0599999999999999E-2</v>
      </c>
      <c r="J356">
        <v>0.79559999999999997</v>
      </c>
      <c r="K356">
        <v>6.1199999999999997E-2</v>
      </c>
      <c r="L356">
        <v>4.1768999999999998</v>
      </c>
      <c r="M356">
        <v>0</v>
      </c>
      <c r="N356">
        <v>2.5499999999999998E-2</v>
      </c>
      <c r="O356">
        <v>0.82110000000000005</v>
      </c>
      <c r="P356">
        <v>0.82110000000000005</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3.0599999999999999E-2</v>
      </c>
      <c r="AN356">
        <v>0</v>
      </c>
      <c r="AO356">
        <v>0.35699999999999998</v>
      </c>
      <c r="AP356">
        <v>0</v>
      </c>
      <c r="AQ356">
        <v>1.0200000000000001E-2</v>
      </c>
      <c r="AR356">
        <v>0.74460000000000004</v>
      </c>
      <c r="AS356">
        <v>3.0599999999999998E-3</v>
      </c>
      <c r="AT356">
        <v>5.1000000000000004E-4</v>
      </c>
      <c r="AU356">
        <v>1.0200000000000001E-2</v>
      </c>
      <c r="AV356">
        <v>1.5299999999999999E-2</v>
      </c>
      <c r="AW356">
        <v>2.0400000000000001E-3</v>
      </c>
      <c r="AX356">
        <v>0.30599999999999999</v>
      </c>
      <c r="AY356">
        <v>0</v>
      </c>
      <c r="AZ356">
        <v>0.1275</v>
      </c>
      <c r="BA356">
        <v>0.91800000000000004</v>
      </c>
      <c r="BB356">
        <v>5.0999999999999997E-2</v>
      </c>
      <c r="BC356">
        <v>1.0200000000000001E-2</v>
      </c>
      <c r="BD356">
        <v>0.51</v>
      </c>
      <c r="BE356">
        <v>10.965</v>
      </c>
      <c r="BF356">
        <v>0.35699999999999998</v>
      </c>
      <c r="BG356">
        <v>5.0999999999999997E-2</v>
      </c>
      <c r="BH356">
        <v>0</v>
      </c>
      <c r="BI356">
        <v>0</v>
      </c>
      <c r="BJ356">
        <v>0</v>
      </c>
      <c r="BK356">
        <v>0.20399999999999999</v>
      </c>
      <c r="BL356" s="209">
        <v>4.3331004489E-3</v>
      </c>
      <c r="BM356" s="227">
        <v>7.2867514799999998E-5</v>
      </c>
      <c r="BN356" s="209">
        <v>1.5422184678000001E-3</v>
      </c>
      <c r="BO356" s="227">
        <v>2.266614012E-4</v>
      </c>
      <c r="BP356" s="227">
        <v>0</v>
      </c>
      <c r="BQ356" s="227">
        <v>3.2436000000000001E-15</v>
      </c>
      <c r="BR356" s="209">
        <v>1.7255017578E-3</v>
      </c>
      <c r="BS356" s="209">
        <v>5.0335747440000004E-4</v>
      </c>
      <c r="BT356" s="209">
        <v>7.7323025963999996E-3</v>
      </c>
    </row>
    <row r="357" spans="1:72" x14ac:dyDescent="0.35">
      <c r="A357">
        <v>53</v>
      </c>
      <c r="B357" t="s">
        <v>513</v>
      </c>
      <c r="C357" t="s">
        <v>513</v>
      </c>
      <c r="D357" t="s">
        <v>122</v>
      </c>
      <c r="E357" t="s">
        <v>1341</v>
      </c>
      <c r="F357">
        <v>0.13600000000000001</v>
      </c>
      <c r="G357">
        <v>0.56699999999999995</v>
      </c>
      <c r="H357" s="98">
        <v>4.0000000000000002E-4</v>
      </c>
      <c r="I357">
        <v>1.2999999999999999E-3</v>
      </c>
      <c r="J357">
        <v>3.04E-2</v>
      </c>
      <c r="K357">
        <v>1.6999999999999999E-3</v>
      </c>
      <c r="L357">
        <v>6.5000000000000002E-2</v>
      </c>
      <c r="M357">
        <v>0</v>
      </c>
      <c r="N357">
        <v>1.1999999999999999E-3</v>
      </c>
      <c r="O357">
        <v>1.4E-3</v>
      </c>
      <c r="P357">
        <v>1.1000000000000001E-3</v>
      </c>
      <c r="Q357" s="98">
        <v>2.9999999999999997E-4</v>
      </c>
      <c r="R357">
        <v>0</v>
      </c>
      <c r="S357">
        <v>0</v>
      </c>
      <c r="T357">
        <v>0</v>
      </c>
      <c r="U357" s="98">
        <v>2.0000000000000001E-4</v>
      </c>
      <c r="V357">
        <v>0</v>
      </c>
      <c r="W357">
        <v>0</v>
      </c>
      <c r="X357">
        <v>0</v>
      </c>
      <c r="Y357" s="98">
        <v>1E-4</v>
      </c>
      <c r="Z357">
        <v>0</v>
      </c>
      <c r="AA357">
        <v>0</v>
      </c>
      <c r="AB357" s="217">
        <v>0</v>
      </c>
      <c r="AC357">
        <v>0</v>
      </c>
      <c r="AD357" s="217">
        <v>0</v>
      </c>
      <c r="AE357" s="98">
        <v>1E-4</v>
      </c>
      <c r="AF357" s="217">
        <v>0</v>
      </c>
      <c r="AG357" s="217">
        <v>0</v>
      </c>
      <c r="AH357">
        <v>0</v>
      </c>
      <c r="AI357">
        <v>0</v>
      </c>
      <c r="AJ357">
        <v>0</v>
      </c>
      <c r="AK357">
        <v>0</v>
      </c>
      <c r="AL357">
        <v>0</v>
      </c>
      <c r="AM357">
        <v>5.67E-2</v>
      </c>
      <c r="AN357">
        <v>0</v>
      </c>
      <c r="AO357">
        <v>0.68</v>
      </c>
      <c r="AP357">
        <v>0</v>
      </c>
      <c r="AQ357" s="98">
        <v>5.9999999999999995E-4</v>
      </c>
      <c r="AR357">
        <v>0</v>
      </c>
      <c r="AS357" s="98">
        <v>5.0000000000000002E-5</v>
      </c>
      <c r="AT357" s="98">
        <v>5.0000000000000002E-5</v>
      </c>
      <c r="AU357" s="98">
        <v>6.9999999999999999E-4</v>
      </c>
      <c r="AV357">
        <v>9.2000000000000003E-4</v>
      </c>
      <c r="AW357" s="98">
        <v>2.9999999999999997E-4</v>
      </c>
      <c r="AX357">
        <v>2.1999999999999999E-2</v>
      </c>
      <c r="AY357">
        <v>0</v>
      </c>
      <c r="AZ357">
        <v>1.7999999999999999E-2</v>
      </c>
      <c r="BA357">
        <v>3.4000000000000002E-2</v>
      </c>
      <c r="BB357">
        <v>3.0000000000000001E-3</v>
      </c>
      <c r="BC357" s="98">
        <v>5.9999999999999995E-4</v>
      </c>
      <c r="BD357">
        <v>3.0000000000000001E-3</v>
      </c>
      <c r="BE357">
        <v>0.5</v>
      </c>
      <c r="BF357">
        <v>3.6999999999999998E-2</v>
      </c>
      <c r="BG357">
        <v>4.0000000000000001E-3</v>
      </c>
      <c r="BH357">
        <v>0</v>
      </c>
      <c r="BI357" s="98">
        <v>5.0000000000000001E-4</v>
      </c>
      <c r="BJ357" s="98">
        <v>1E-4</v>
      </c>
      <c r="BK357">
        <v>3.5000000000000003E-2</v>
      </c>
      <c r="BL357" s="227">
        <v>7.0672685699999999E-5</v>
      </c>
      <c r="BM357" s="227">
        <v>3.8521158999999996E-6</v>
      </c>
      <c r="BN357" s="227">
        <v>1.02004808E-5</v>
      </c>
      <c r="BO357" s="227">
        <v>4.4443412000000003E-6</v>
      </c>
      <c r="BP357" s="227">
        <v>0</v>
      </c>
      <c r="BQ357" s="227">
        <v>2.0600000000000001E-17</v>
      </c>
      <c r="BR357" s="227">
        <v>3.5459531200000003E-5</v>
      </c>
      <c r="BS357" s="227">
        <v>9.8697544000000005E-6</v>
      </c>
      <c r="BT357" s="227">
        <v>3.2061839900000003E-5</v>
      </c>
    </row>
    <row r="358" spans="1:72" x14ac:dyDescent="0.35">
      <c r="A358">
        <v>40</v>
      </c>
      <c r="B358" t="s">
        <v>513</v>
      </c>
      <c r="C358" t="s">
        <v>513</v>
      </c>
      <c r="D358" t="s">
        <v>108</v>
      </c>
      <c r="E358" t="s">
        <v>1337</v>
      </c>
      <c r="F358">
        <v>2.0089999999999999</v>
      </c>
      <c r="G358">
        <v>8.4280000000000008</v>
      </c>
      <c r="H358">
        <v>9.7999999999999997E-3</v>
      </c>
      <c r="I358">
        <v>2.4500000000000001E-2</v>
      </c>
      <c r="J358">
        <v>0.40670000000000001</v>
      </c>
      <c r="K358">
        <v>9.3100000000000002E-2</v>
      </c>
      <c r="L358">
        <v>4.3463000000000003</v>
      </c>
      <c r="M358">
        <v>0</v>
      </c>
      <c r="N358">
        <v>1.9599999999999999E-2</v>
      </c>
      <c r="O358">
        <v>0.3871</v>
      </c>
      <c r="P358">
        <v>0.35770000000000002</v>
      </c>
      <c r="Q358">
        <v>2.9399999999999999E-2</v>
      </c>
      <c r="R358">
        <v>0</v>
      </c>
      <c r="S358">
        <v>0</v>
      </c>
      <c r="T358">
        <v>0</v>
      </c>
      <c r="U358" s="98">
        <v>0</v>
      </c>
      <c r="V358">
        <v>0</v>
      </c>
      <c r="W358">
        <v>0</v>
      </c>
      <c r="X358">
        <v>0</v>
      </c>
      <c r="Y358" s="98">
        <v>0</v>
      </c>
      <c r="Z358" s="98">
        <v>0</v>
      </c>
      <c r="AA358">
        <v>0</v>
      </c>
      <c r="AB358" s="98">
        <v>0</v>
      </c>
      <c r="AC358">
        <v>0</v>
      </c>
      <c r="AD358" s="98">
        <v>0</v>
      </c>
      <c r="AE358" s="98">
        <v>4.8999999999999998E-3</v>
      </c>
      <c r="AF358" s="98">
        <v>4.8999999999999998E-3</v>
      </c>
      <c r="AG358">
        <v>0</v>
      </c>
      <c r="AH358" s="98">
        <v>0</v>
      </c>
      <c r="AI358">
        <v>0</v>
      </c>
      <c r="AJ358">
        <v>0</v>
      </c>
      <c r="AK358">
        <v>0</v>
      </c>
      <c r="AL358">
        <v>0</v>
      </c>
      <c r="AM358">
        <v>3.9199999999999999E-2</v>
      </c>
      <c r="AN358">
        <v>0</v>
      </c>
      <c r="AO358">
        <v>0.49</v>
      </c>
      <c r="AP358">
        <v>0</v>
      </c>
      <c r="AQ358" s="98">
        <v>2.9399999999999999E-2</v>
      </c>
      <c r="AR358">
        <v>0.245</v>
      </c>
      <c r="AS358">
        <v>4.8999999999999998E-4</v>
      </c>
      <c r="AT358" s="212">
        <v>9.7999999999999997E-4</v>
      </c>
      <c r="AU358">
        <v>2.1559999999999999E-2</v>
      </c>
      <c r="AV358">
        <v>2.4500000000000001E-2</v>
      </c>
      <c r="AW358">
        <v>3.4299999999999999E-3</v>
      </c>
      <c r="AX358">
        <v>4.1993</v>
      </c>
      <c r="AY358">
        <v>0</v>
      </c>
      <c r="AZ358" s="212">
        <v>2.9792000000000001</v>
      </c>
      <c r="BA358">
        <v>0.98</v>
      </c>
      <c r="BB358">
        <v>4.9000000000000002E-2</v>
      </c>
      <c r="BC358">
        <v>1.47E-2</v>
      </c>
      <c r="BD358">
        <v>0.88200000000000001</v>
      </c>
      <c r="BE358">
        <v>6.37</v>
      </c>
      <c r="BF358">
        <v>0.53900000000000003</v>
      </c>
      <c r="BG358">
        <v>4.9000000000000002E-2</v>
      </c>
      <c r="BH358" s="98">
        <v>0</v>
      </c>
      <c r="BI358">
        <v>0</v>
      </c>
      <c r="BJ358">
        <v>9.7999999999999997E-3</v>
      </c>
      <c r="BK358">
        <v>0.14699999999999999</v>
      </c>
      <c r="BL358" s="227">
        <v>2.4555063371720001E-3</v>
      </c>
      <c r="BM358" s="227">
        <v>1.62321815929E-4</v>
      </c>
      <c r="BN358" s="209">
        <v>8.0479554663899998E-4</v>
      </c>
      <c r="BO358" s="227">
        <v>2.1777271879999999E-4</v>
      </c>
      <c r="BP358" s="227">
        <v>0</v>
      </c>
      <c r="BQ358" s="227">
        <v>3.8444420000000002E-16</v>
      </c>
      <c r="BR358" s="227">
        <v>4.0717477040799998E-4</v>
      </c>
      <c r="BS358" s="227">
        <v>4.8361796560000001E-4</v>
      </c>
      <c r="BT358" s="209">
        <v>7.6469161905080001E-3</v>
      </c>
    </row>
    <row r="359" spans="1:72" x14ac:dyDescent="0.35">
      <c r="A359">
        <v>52</v>
      </c>
      <c r="B359" t="s">
        <v>513</v>
      </c>
      <c r="C359" t="s">
        <v>513</v>
      </c>
      <c r="D359" t="s">
        <v>121</v>
      </c>
      <c r="E359" t="s">
        <v>1339</v>
      </c>
      <c r="F359">
        <v>22.657499999999999</v>
      </c>
      <c r="G359">
        <v>94.445999999999998</v>
      </c>
      <c r="H359">
        <v>2.385E-2</v>
      </c>
      <c r="I359">
        <v>0.26235000000000003</v>
      </c>
      <c r="J359">
        <v>5.08005</v>
      </c>
      <c r="K359">
        <v>0.33389999999999997</v>
      </c>
      <c r="L359">
        <v>17.887499999999999</v>
      </c>
      <c r="M359">
        <v>0</v>
      </c>
      <c r="N359">
        <v>0.26235000000000003</v>
      </c>
      <c r="O359">
        <v>4.3168499999999996</v>
      </c>
      <c r="P359">
        <v>3.6728999999999998</v>
      </c>
      <c r="Q359">
        <v>0.64395000000000002</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0.52470000000000006</v>
      </c>
      <c r="AN359">
        <v>0</v>
      </c>
      <c r="AO359">
        <v>4.7699999999999996</v>
      </c>
      <c r="AP359">
        <v>0</v>
      </c>
      <c r="AQ359">
        <v>4.7699999999999999E-2</v>
      </c>
      <c r="AR359">
        <v>0.11924999999999999</v>
      </c>
      <c r="AS359">
        <v>3.5775000000000001E-2</v>
      </c>
      <c r="AT359">
        <v>9.5399999999999999E-3</v>
      </c>
      <c r="AU359">
        <v>0.16694999999999999</v>
      </c>
      <c r="AV359">
        <v>0.21465000000000001</v>
      </c>
      <c r="AW359">
        <v>7.3935000000000001E-2</v>
      </c>
      <c r="AX359">
        <v>3.339</v>
      </c>
      <c r="AY359">
        <v>0</v>
      </c>
      <c r="AZ359">
        <v>2.1465000000000001</v>
      </c>
      <c r="BA359">
        <v>5.4855</v>
      </c>
      <c r="BB359">
        <v>0.71550000000000002</v>
      </c>
      <c r="BC359">
        <v>0</v>
      </c>
      <c r="BD359">
        <v>1.431</v>
      </c>
      <c r="BE359">
        <v>78.704999999999998</v>
      </c>
      <c r="BF359">
        <v>6.4394999999999998</v>
      </c>
      <c r="BG359">
        <v>0</v>
      </c>
      <c r="BH359">
        <v>0</v>
      </c>
      <c r="BI359">
        <v>0</v>
      </c>
      <c r="BJ359">
        <v>4.7699999999999999E-2</v>
      </c>
      <c r="BK359">
        <v>8.8245000000000005</v>
      </c>
      <c r="BL359" s="209">
        <v>1.6868119708799999E-2</v>
      </c>
      <c r="BM359" s="227">
        <v>2.011640175E-3</v>
      </c>
      <c r="BN359" s="209">
        <v>1.0908571909499999E-3</v>
      </c>
      <c r="BO359" s="227">
        <v>1.0599753762000001E-3</v>
      </c>
      <c r="BP359" s="227">
        <v>0</v>
      </c>
      <c r="BQ359" s="227">
        <v>1.0970999999999999E-13</v>
      </c>
      <c r="BR359" s="209">
        <v>7.5956797174499997E-3</v>
      </c>
      <c r="BS359" s="227">
        <v>2.3539364244E-3</v>
      </c>
      <c r="BT359" s="209">
        <v>7.4831709199499998E-3</v>
      </c>
    </row>
    <row r="360" spans="1:72" x14ac:dyDescent="0.35">
      <c r="A360">
        <v>32</v>
      </c>
      <c r="B360" t="s">
        <v>513</v>
      </c>
      <c r="C360" t="s">
        <v>513</v>
      </c>
      <c r="D360" t="s">
        <v>514</v>
      </c>
      <c r="E360" t="s">
        <v>1337</v>
      </c>
      <c r="F360">
        <v>6.1920000000000002</v>
      </c>
      <c r="G360">
        <v>25.8</v>
      </c>
      <c r="H360">
        <v>0</v>
      </c>
      <c r="I360">
        <v>0</v>
      </c>
      <c r="J360">
        <v>1.3673999999999999</v>
      </c>
      <c r="K360">
        <v>0.29670000000000002</v>
      </c>
      <c r="L360">
        <v>11.210100000000001</v>
      </c>
      <c r="M360">
        <v>0</v>
      </c>
      <c r="N360">
        <v>2.58E-2</v>
      </c>
      <c r="O360">
        <v>1.2770999999999999</v>
      </c>
      <c r="P360">
        <v>0.83850000000000002</v>
      </c>
      <c r="Q360">
        <v>0.43859999999999999</v>
      </c>
      <c r="R360">
        <v>0</v>
      </c>
      <c r="S360">
        <v>0</v>
      </c>
      <c r="T360">
        <v>0</v>
      </c>
      <c r="U360">
        <v>0</v>
      </c>
      <c r="V360">
        <v>0</v>
      </c>
      <c r="W360">
        <v>0</v>
      </c>
      <c r="X360">
        <v>0</v>
      </c>
      <c r="Y360">
        <v>0</v>
      </c>
      <c r="Z360" s="212">
        <v>0</v>
      </c>
      <c r="AA360">
        <v>0</v>
      </c>
      <c r="AB360">
        <v>0</v>
      </c>
      <c r="AC360" s="98">
        <v>0</v>
      </c>
      <c r="AD360">
        <v>0</v>
      </c>
      <c r="AE360">
        <v>0</v>
      </c>
      <c r="AF360">
        <v>0</v>
      </c>
      <c r="AG360" s="98">
        <v>0</v>
      </c>
      <c r="AH360">
        <v>0</v>
      </c>
      <c r="AI360">
        <v>0</v>
      </c>
      <c r="AJ360">
        <v>0</v>
      </c>
      <c r="AK360">
        <v>0</v>
      </c>
      <c r="AL360">
        <v>0</v>
      </c>
      <c r="AM360">
        <v>0.25800000000000001</v>
      </c>
      <c r="AN360">
        <v>0</v>
      </c>
      <c r="AO360">
        <v>2.8380000000000001</v>
      </c>
      <c r="AP360">
        <v>0</v>
      </c>
      <c r="AQ360">
        <v>3.8699999999999998E-2</v>
      </c>
      <c r="AR360">
        <v>0.3483</v>
      </c>
      <c r="AS360">
        <v>1.2899999999999999E-3</v>
      </c>
      <c r="AT360" s="212">
        <v>0</v>
      </c>
      <c r="AU360">
        <v>1.5480000000000001E-2</v>
      </c>
      <c r="AV360">
        <v>1.5480000000000001E-2</v>
      </c>
      <c r="AW360">
        <v>5.1599999999999997E-3</v>
      </c>
      <c r="AX360">
        <v>0.37409999999999999</v>
      </c>
      <c r="AY360">
        <v>0</v>
      </c>
      <c r="AZ360">
        <v>0.61919999999999997</v>
      </c>
      <c r="BA360">
        <v>0.90300000000000002</v>
      </c>
      <c r="BB360">
        <v>0</v>
      </c>
      <c r="BC360">
        <v>1.29E-2</v>
      </c>
      <c r="BD360">
        <v>0.38700000000000001</v>
      </c>
      <c r="BE360">
        <v>7.9980000000000002</v>
      </c>
      <c r="BF360">
        <v>0.51600000000000001</v>
      </c>
      <c r="BG360">
        <v>0</v>
      </c>
      <c r="BH360" s="98">
        <v>0</v>
      </c>
      <c r="BI360">
        <v>0</v>
      </c>
      <c r="BJ360">
        <v>0</v>
      </c>
      <c r="BK360">
        <v>1.032</v>
      </c>
      <c r="BL360" s="209">
        <v>7.1106281790750004E-3</v>
      </c>
      <c r="BM360" s="227">
        <v>2.5623563732999998E-4</v>
      </c>
      <c r="BN360" s="227">
        <v>1.49482428177E-3</v>
      </c>
      <c r="BO360" s="227">
        <v>5.7332001479999998E-4</v>
      </c>
      <c r="BP360" s="227">
        <v>0</v>
      </c>
      <c r="BQ360" s="227">
        <v>1.5331649999999999E-15</v>
      </c>
      <c r="BR360" s="227">
        <v>2.7990674046150001E-3</v>
      </c>
      <c r="BS360" s="227">
        <v>1.2731983176E-3</v>
      </c>
      <c r="BT360" s="227">
        <v>7.2063286466850004E-3</v>
      </c>
    </row>
    <row r="361" spans="1:72" x14ac:dyDescent="0.35">
      <c r="A361">
        <v>67</v>
      </c>
      <c r="B361" t="s">
        <v>610</v>
      </c>
      <c r="C361" t="s">
        <v>610</v>
      </c>
      <c r="D361" t="s">
        <v>639</v>
      </c>
      <c r="E361" t="s">
        <v>1338</v>
      </c>
      <c r="F361">
        <v>7.1280000000000001</v>
      </c>
      <c r="G361">
        <v>29.788</v>
      </c>
      <c r="H361" s="212">
        <v>0.66</v>
      </c>
      <c r="I361">
        <v>0.13200000000000001</v>
      </c>
      <c r="J361">
        <v>0.18479999999999999</v>
      </c>
      <c r="K361">
        <v>0</v>
      </c>
      <c r="L361">
        <v>3.3923999999999999</v>
      </c>
      <c r="M361">
        <v>0</v>
      </c>
      <c r="N361">
        <v>3.0800000000000001E-2</v>
      </c>
      <c r="O361">
        <v>0.18479999999999999</v>
      </c>
      <c r="P361">
        <v>0</v>
      </c>
      <c r="Q361">
        <v>0.18479999999999999</v>
      </c>
      <c r="R361">
        <v>0</v>
      </c>
      <c r="S361">
        <v>0</v>
      </c>
      <c r="T361">
        <v>0</v>
      </c>
      <c r="U361" s="212">
        <v>0.4224</v>
      </c>
      <c r="V361">
        <v>4.8399999999999999E-2</v>
      </c>
      <c r="W361">
        <v>2.1999999999999999E-2</v>
      </c>
      <c r="X361">
        <v>7.0400000000000004E-2</v>
      </c>
      <c r="Y361" s="212">
        <v>0.20680000000000001</v>
      </c>
      <c r="Z361">
        <v>6.6000000000000003E-2</v>
      </c>
      <c r="AA361">
        <v>0</v>
      </c>
      <c r="AB361">
        <v>0.1628</v>
      </c>
      <c r="AC361">
        <v>1.32E-2</v>
      </c>
      <c r="AD361">
        <v>0.14080000000000001</v>
      </c>
      <c r="AE361" s="212">
        <v>1.7600000000000001E-2</v>
      </c>
      <c r="AF361" s="212">
        <v>8.8000000000000005E-3</v>
      </c>
      <c r="AG361">
        <v>4.4000000000000003E-3</v>
      </c>
      <c r="AH361">
        <v>0</v>
      </c>
      <c r="AI361">
        <v>0</v>
      </c>
      <c r="AJ361">
        <v>0</v>
      </c>
      <c r="AK361">
        <v>0</v>
      </c>
      <c r="AL361">
        <v>1.9359999999999999</v>
      </c>
      <c r="AM361">
        <v>6.0940000000000003</v>
      </c>
      <c r="AN361">
        <v>5.6848000000000001</v>
      </c>
      <c r="AO361">
        <v>4.9279999999999999</v>
      </c>
      <c r="AP361">
        <v>1.32E-3</v>
      </c>
      <c r="AQ361">
        <v>1.7600000000000001E-2</v>
      </c>
      <c r="AR361">
        <v>0.19359999999999999</v>
      </c>
      <c r="AS361">
        <v>1.7600000000000001E-3</v>
      </c>
      <c r="AT361" s="212">
        <v>5.7200000000000003E-3</v>
      </c>
      <c r="AU361">
        <v>2.64E-3</v>
      </c>
      <c r="AV361">
        <v>3.5200000000000002E-2</v>
      </c>
      <c r="AW361">
        <v>1.7600000000000001E-3</v>
      </c>
      <c r="AX361">
        <v>0.5544</v>
      </c>
      <c r="AY361">
        <v>2.2440000000000002E-2</v>
      </c>
      <c r="AZ361" s="212">
        <v>2.1999999999999999E-2</v>
      </c>
      <c r="BA361">
        <v>3.96</v>
      </c>
      <c r="BB361">
        <v>0.45760000000000001</v>
      </c>
      <c r="BC361">
        <v>0</v>
      </c>
      <c r="BD361">
        <v>4.6639999999999997</v>
      </c>
      <c r="BE361">
        <v>6.2039999999999997</v>
      </c>
      <c r="BF361">
        <v>0.44</v>
      </c>
      <c r="BG361">
        <v>1.54</v>
      </c>
      <c r="BH361" s="212">
        <v>4.4000000000000003E-3</v>
      </c>
      <c r="BI361">
        <v>6.6000000000000003E-2</v>
      </c>
      <c r="BJ361" s="212">
        <v>1.7600000000000001E-2</v>
      </c>
      <c r="BK361">
        <v>0</v>
      </c>
      <c r="BL361" s="209">
        <v>3.9287832452E-3</v>
      </c>
      <c r="BM361" s="227">
        <v>2.0225292560000001E-4</v>
      </c>
      <c r="BN361" s="209">
        <v>7.0765922920000004E-4</v>
      </c>
      <c r="BO361" s="227">
        <v>1.0900413479999999E-4</v>
      </c>
      <c r="BP361" s="227">
        <v>1.1184003599999999E-5</v>
      </c>
      <c r="BQ361" s="227">
        <v>4.3692000000000001E-16</v>
      </c>
      <c r="BR361" s="227">
        <v>2.4604738399999999E-5</v>
      </c>
      <c r="BS361" s="209">
        <v>3.9515620319999998E-4</v>
      </c>
      <c r="BT361" s="209">
        <v>7.1089287192000004E-3</v>
      </c>
    </row>
    <row r="362" spans="1:72" x14ac:dyDescent="0.35">
      <c r="A362">
        <v>67</v>
      </c>
      <c r="B362" t="s">
        <v>610</v>
      </c>
      <c r="C362" t="s">
        <v>610</v>
      </c>
      <c r="D362" t="s">
        <v>639</v>
      </c>
      <c r="E362" t="s">
        <v>1340</v>
      </c>
      <c r="F362">
        <v>7.1280000000000001</v>
      </c>
      <c r="G362">
        <v>29.788</v>
      </c>
      <c r="H362">
        <v>0.66</v>
      </c>
      <c r="I362">
        <v>0.13200000000000001</v>
      </c>
      <c r="J362">
        <v>0.18479999999999999</v>
      </c>
      <c r="K362">
        <v>0</v>
      </c>
      <c r="L362">
        <v>3.3923999999999999</v>
      </c>
      <c r="M362">
        <v>0</v>
      </c>
      <c r="N362">
        <v>3.0800000000000001E-2</v>
      </c>
      <c r="O362">
        <v>0.18479999999999999</v>
      </c>
      <c r="P362">
        <v>0</v>
      </c>
      <c r="Q362">
        <v>0.18479999999999999</v>
      </c>
      <c r="R362">
        <v>0</v>
      </c>
      <c r="S362">
        <v>0</v>
      </c>
      <c r="T362">
        <v>0</v>
      </c>
      <c r="U362">
        <v>0.4224</v>
      </c>
      <c r="V362">
        <v>4.8399999999999999E-2</v>
      </c>
      <c r="W362">
        <v>2.1999999999999999E-2</v>
      </c>
      <c r="X362">
        <v>7.0400000000000004E-2</v>
      </c>
      <c r="Y362">
        <v>0.20680000000000001</v>
      </c>
      <c r="Z362">
        <v>6.6000000000000003E-2</v>
      </c>
      <c r="AA362">
        <v>0</v>
      </c>
      <c r="AB362">
        <v>0.1628</v>
      </c>
      <c r="AC362">
        <v>1.32E-2</v>
      </c>
      <c r="AD362">
        <v>0.14080000000000001</v>
      </c>
      <c r="AE362">
        <v>1.7600000000000001E-2</v>
      </c>
      <c r="AF362">
        <v>8.8000000000000005E-3</v>
      </c>
      <c r="AG362">
        <v>4.4000000000000003E-3</v>
      </c>
      <c r="AH362">
        <v>0</v>
      </c>
      <c r="AI362">
        <v>0</v>
      </c>
      <c r="AJ362">
        <v>0</v>
      </c>
      <c r="AK362">
        <v>0</v>
      </c>
      <c r="AL362">
        <v>1.9359999999999999</v>
      </c>
      <c r="AM362">
        <v>6.0940000000000003</v>
      </c>
      <c r="AN362">
        <v>5.6848000000000001</v>
      </c>
      <c r="AO362">
        <v>4.9279999999999999</v>
      </c>
      <c r="AP362">
        <v>1.32E-3</v>
      </c>
      <c r="AQ362">
        <v>1.7600000000000001E-2</v>
      </c>
      <c r="AR362">
        <v>0.19359999999999999</v>
      </c>
      <c r="AS362" s="212">
        <v>1.7600000000000001E-3</v>
      </c>
      <c r="AT362" s="212">
        <v>5.7200000000000003E-3</v>
      </c>
      <c r="AU362">
        <v>2.64E-3</v>
      </c>
      <c r="AV362">
        <v>3.5200000000000002E-2</v>
      </c>
      <c r="AW362">
        <v>1.7600000000000001E-3</v>
      </c>
      <c r="AX362">
        <v>0.5544</v>
      </c>
      <c r="AY362">
        <v>2.2440000000000002E-2</v>
      </c>
      <c r="AZ362">
        <v>2.1999999999999999E-2</v>
      </c>
      <c r="BA362">
        <v>3.96</v>
      </c>
      <c r="BB362">
        <v>0.45760000000000001</v>
      </c>
      <c r="BC362">
        <v>0</v>
      </c>
      <c r="BD362">
        <v>4.6639999999999997</v>
      </c>
      <c r="BE362">
        <v>6.2039999999999997</v>
      </c>
      <c r="BF362">
        <v>0.44</v>
      </c>
      <c r="BG362">
        <v>1.54</v>
      </c>
      <c r="BH362">
        <v>4.4000000000000003E-3</v>
      </c>
      <c r="BI362">
        <v>6.6000000000000003E-2</v>
      </c>
      <c r="BJ362">
        <v>1.7600000000000001E-2</v>
      </c>
      <c r="BK362">
        <v>0</v>
      </c>
      <c r="BL362" s="209">
        <v>3.9287832452E-3</v>
      </c>
      <c r="BM362" s="227">
        <v>2.0225292560000001E-4</v>
      </c>
      <c r="BN362" s="227">
        <v>7.0765922920000004E-4</v>
      </c>
      <c r="BO362" s="227">
        <v>1.0900413479999999E-4</v>
      </c>
      <c r="BP362" s="227">
        <v>1.1184003599999999E-5</v>
      </c>
      <c r="BQ362" s="227">
        <v>4.3692000000000001E-16</v>
      </c>
      <c r="BR362" s="227">
        <v>2.4604738399999999E-5</v>
      </c>
      <c r="BS362" s="227">
        <v>3.9515620319999998E-4</v>
      </c>
      <c r="BT362" s="227">
        <v>7.1089287192000004E-3</v>
      </c>
    </row>
    <row r="363" spans="1:72" x14ac:dyDescent="0.35">
      <c r="A363">
        <v>64</v>
      </c>
      <c r="B363" t="s">
        <v>610</v>
      </c>
      <c r="C363" t="s">
        <v>610</v>
      </c>
      <c r="D363" t="s">
        <v>626</v>
      </c>
      <c r="E363" t="s">
        <v>1339</v>
      </c>
      <c r="F363">
        <v>1.677</v>
      </c>
      <c r="G363">
        <v>7.0519999999999996</v>
      </c>
      <c r="H363">
        <v>2.1499999999999998E-2</v>
      </c>
      <c r="I363">
        <v>0.15049999999999999</v>
      </c>
      <c r="J363">
        <v>0.215</v>
      </c>
      <c r="K363">
        <v>0</v>
      </c>
      <c r="L363">
        <v>3.8786</v>
      </c>
      <c r="M363">
        <v>0</v>
      </c>
      <c r="N363">
        <v>3.44E-2</v>
      </c>
      <c r="O363">
        <v>0.17199999999999999</v>
      </c>
      <c r="P363">
        <v>0</v>
      </c>
      <c r="Q363">
        <v>0.16769999999999999</v>
      </c>
      <c r="R363">
        <v>0</v>
      </c>
      <c r="S363">
        <v>0</v>
      </c>
      <c r="T363">
        <v>0</v>
      </c>
      <c r="U363">
        <v>1.29E-2</v>
      </c>
      <c r="V363">
        <v>0</v>
      </c>
      <c r="W363">
        <v>0</v>
      </c>
      <c r="X363">
        <v>0</v>
      </c>
      <c r="Y363">
        <v>4.3E-3</v>
      </c>
      <c r="Z363">
        <v>4.3E-3</v>
      </c>
      <c r="AA363">
        <v>0</v>
      </c>
      <c r="AB363">
        <v>4.3E-3</v>
      </c>
      <c r="AC363">
        <v>0</v>
      </c>
      <c r="AD363">
        <v>4.3E-3</v>
      </c>
      <c r="AE363">
        <v>0</v>
      </c>
      <c r="AF363">
        <v>0</v>
      </c>
      <c r="AG363">
        <v>0</v>
      </c>
      <c r="AH363">
        <v>0</v>
      </c>
      <c r="AI363">
        <v>0</v>
      </c>
      <c r="AJ363">
        <v>0</v>
      </c>
      <c r="AK363">
        <v>0</v>
      </c>
      <c r="AL363">
        <v>0.1419</v>
      </c>
      <c r="AM363">
        <v>0.2064</v>
      </c>
      <c r="AN363">
        <v>0.1978</v>
      </c>
      <c r="AO363">
        <v>8.5999999999999993E-2</v>
      </c>
      <c r="AP363">
        <v>4.2999999999999997E-2</v>
      </c>
      <c r="AQ363">
        <v>0</v>
      </c>
      <c r="AR363">
        <v>0</v>
      </c>
      <c r="AS363">
        <v>1.72E-3</v>
      </c>
      <c r="AT363">
        <v>6.45E-3</v>
      </c>
      <c r="AU363">
        <v>3.0100000000000001E-3</v>
      </c>
      <c r="AV363">
        <v>3.2680000000000001E-2</v>
      </c>
      <c r="AW363">
        <v>1.72E-3</v>
      </c>
      <c r="AX363">
        <v>0.4945</v>
      </c>
      <c r="AY363">
        <v>1.1610000000000001E-2</v>
      </c>
      <c r="AZ363">
        <v>0</v>
      </c>
      <c r="BA363">
        <v>4.0419999999999998</v>
      </c>
      <c r="BB363">
        <v>0.45150000000000001</v>
      </c>
      <c r="BC363">
        <v>0</v>
      </c>
      <c r="BD363">
        <v>5.117</v>
      </c>
      <c r="BE363">
        <v>7.1379999999999999</v>
      </c>
      <c r="BF363">
        <v>0.51600000000000001</v>
      </c>
      <c r="BG363">
        <v>1.806</v>
      </c>
      <c r="BH363">
        <v>4.3E-3</v>
      </c>
      <c r="BI363">
        <v>7.7399999999999997E-2</v>
      </c>
      <c r="BJ363">
        <v>1.72E-2</v>
      </c>
      <c r="BK363">
        <v>0</v>
      </c>
      <c r="BL363" s="209">
        <v>5.0569165945000003E-3</v>
      </c>
      <c r="BM363" s="227">
        <v>2.3965989756999999E-4</v>
      </c>
      <c r="BN363" s="209">
        <v>9.0263243686E-4</v>
      </c>
      <c r="BO363" s="227">
        <v>1.2637959978E-4</v>
      </c>
      <c r="BP363" s="227">
        <v>1.307773061E-4</v>
      </c>
      <c r="BQ363" s="227">
        <v>7.0304999999999996E-16</v>
      </c>
      <c r="BR363" s="227">
        <v>1.8272389599E-4</v>
      </c>
      <c r="BS363" s="209">
        <v>3.8617538040000001E-4</v>
      </c>
      <c r="BT363" s="209">
        <v>7.0554204160800001E-3</v>
      </c>
    </row>
    <row r="364" spans="1:72" x14ac:dyDescent="0.35">
      <c r="A364">
        <v>104</v>
      </c>
      <c r="B364" t="s">
        <v>803</v>
      </c>
      <c r="C364" t="s">
        <v>209</v>
      </c>
      <c r="D364" t="s">
        <v>210</v>
      </c>
      <c r="E364" t="s">
        <v>1338</v>
      </c>
      <c r="F364">
        <v>7.96</v>
      </c>
      <c r="G364">
        <v>33.32</v>
      </c>
      <c r="H364">
        <v>0.35399999999999998</v>
      </c>
      <c r="I364">
        <v>0.68</v>
      </c>
      <c r="J364">
        <v>0.36599999999999999</v>
      </c>
      <c r="K364">
        <v>0.30599999999999999</v>
      </c>
      <c r="L364">
        <v>0.2</v>
      </c>
      <c r="M364">
        <v>0</v>
      </c>
      <c r="N364">
        <v>9.4E-2</v>
      </c>
      <c r="O364">
        <v>0.122</v>
      </c>
      <c r="P364">
        <v>7.3999999999999996E-2</v>
      </c>
      <c r="Q364">
        <v>4.8000000000000001E-2</v>
      </c>
      <c r="R364">
        <v>0</v>
      </c>
      <c r="S364">
        <v>0</v>
      </c>
      <c r="T364">
        <v>0</v>
      </c>
      <c r="U364">
        <v>4.8000000000000001E-2</v>
      </c>
      <c r="V364" s="98">
        <v>0</v>
      </c>
      <c r="W364" s="98">
        <v>0</v>
      </c>
      <c r="X364" s="98">
        <v>0</v>
      </c>
      <c r="Y364">
        <v>3.4000000000000002E-2</v>
      </c>
      <c r="Z364">
        <v>1.4E-2</v>
      </c>
      <c r="AA364">
        <v>0</v>
      </c>
      <c r="AB364">
        <v>8.4000000000000005E-2</v>
      </c>
      <c r="AC364">
        <v>0</v>
      </c>
      <c r="AD364">
        <v>8.4000000000000005E-2</v>
      </c>
      <c r="AE364">
        <v>0.19800000000000001</v>
      </c>
      <c r="AF364">
        <v>0.17199999999999999</v>
      </c>
      <c r="AG364" s="98">
        <v>2.4E-2</v>
      </c>
      <c r="AH364">
        <v>0</v>
      </c>
      <c r="AI364">
        <v>0</v>
      </c>
      <c r="AJ364">
        <v>0</v>
      </c>
      <c r="AK364">
        <v>0</v>
      </c>
      <c r="AL364">
        <v>0</v>
      </c>
      <c r="AM364">
        <v>0.08</v>
      </c>
      <c r="AN364">
        <v>0</v>
      </c>
      <c r="AO364">
        <v>0.96</v>
      </c>
      <c r="AP364">
        <v>0</v>
      </c>
      <c r="AQ364">
        <v>1.6E-2</v>
      </c>
      <c r="AR364">
        <v>0</v>
      </c>
      <c r="AS364" s="98">
        <v>2.1999999999999999E-2</v>
      </c>
      <c r="AT364">
        <v>6.1999999999999998E-3</v>
      </c>
      <c r="AU364" s="98">
        <v>4.3999999999999997E-2</v>
      </c>
      <c r="AV364">
        <v>0.15740000000000001</v>
      </c>
      <c r="AW364">
        <v>1.6199999999999999E-2</v>
      </c>
      <c r="AX364">
        <v>7.5</v>
      </c>
      <c r="AY364">
        <v>0</v>
      </c>
      <c r="AZ364">
        <v>0</v>
      </c>
      <c r="BA364">
        <v>11</v>
      </c>
      <c r="BB364">
        <v>0.14000000000000001</v>
      </c>
      <c r="BC364" s="98">
        <v>0.16800000000000001</v>
      </c>
      <c r="BD364">
        <v>4.5</v>
      </c>
      <c r="BE364">
        <v>34</v>
      </c>
      <c r="BF364">
        <v>5.3</v>
      </c>
      <c r="BG364">
        <v>0.1</v>
      </c>
      <c r="BH364" s="98">
        <v>0</v>
      </c>
      <c r="BI364" s="98">
        <v>0.04</v>
      </c>
      <c r="BJ364">
        <v>9.8000000000000004E-2</v>
      </c>
      <c r="BK364">
        <v>0</v>
      </c>
      <c r="BL364" s="209">
        <v>2.4224946020000001E-3</v>
      </c>
      <c r="BM364" s="227">
        <v>2.9023512E-5</v>
      </c>
      <c r="BN364" s="209">
        <v>2.2339472200000001E-4</v>
      </c>
      <c r="BO364" s="227">
        <v>6.7454911999999996E-5</v>
      </c>
      <c r="BP364" s="227">
        <v>0</v>
      </c>
      <c r="BQ364" s="227">
        <v>5.0399999999999999E-15</v>
      </c>
      <c r="BR364" s="227">
        <v>5.9077071999999995E-4</v>
      </c>
      <c r="BS364" s="227">
        <v>1.5141100399999999E-4</v>
      </c>
      <c r="BT364" s="227">
        <v>7.0486922259999996E-3</v>
      </c>
    </row>
    <row r="365" spans="1:72" x14ac:dyDescent="0.35">
      <c r="A365">
        <v>104</v>
      </c>
      <c r="B365" t="s">
        <v>803</v>
      </c>
      <c r="C365" t="s">
        <v>209</v>
      </c>
      <c r="D365" t="s">
        <v>210</v>
      </c>
      <c r="E365" t="s">
        <v>1339</v>
      </c>
      <c r="F365">
        <v>7.96</v>
      </c>
      <c r="G365">
        <v>33.32</v>
      </c>
      <c r="H365">
        <v>0.35399999999999998</v>
      </c>
      <c r="I365">
        <v>0.68</v>
      </c>
      <c r="J365">
        <v>0.36599999999999999</v>
      </c>
      <c r="K365">
        <v>0.30599999999999999</v>
      </c>
      <c r="L365">
        <v>0.2</v>
      </c>
      <c r="M365">
        <v>0</v>
      </c>
      <c r="N365">
        <v>9.4E-2</v>
      </c>
      <c r="O365">
        <v>0.122</v>
      </c>
      <c r="P365">
        <v>7.3999999999999996E-2</v>
      </c>
      <c r="Q365">
        <v>4.8000000000000001E-2</v>
      </c>
      <c r="R365">
        <v>0</v>
      </c>
      <c r="S365">
        <v>0</v>
      </c>
      <c r="T365">
        <v>0</v>
      </c>
      <c r="U365">
        <v>4.8000000000000001E-2</v>
      </c>
      <c r="V365" s="212">
        <v>0</v>
      </c>
      <c r="W365">
        <v>0</v>
      </c>
      <c r="X365" s="212">
        <v>0</v>
      </c>
      <c r="Y365">
        <v>3.4000000000000002E-2</v>
      </c>
      <c r="Z365" s="212">
        <v>1.4E-2</v>
      </c>
      <c r="AA365">
        <v>0</v>
      </c>
      <c r="AB365">
        <v>8.4000000000000005E-2</v>
      </c>
      <c r="AC365">
        <v>0</v>
      </c>
      <c r="AD365">
        <v>8.4000000000000005E-2</v>
      </c>
      <c r="AE365">
        <v>0.19800000000000001</v>
      </c>
      <c r="AF365">
        <v>0.17199999999999999</v>
      </c>
      <c r="AG365">
        <v>2.4E-2</v>
      </c>
      <c r="AH365">
        <v>0</v>
      </c>
      <c r="AI365">
        <v>0</v>
      </c>
      <c r="AJ365">
        <v>0</v>
      </c>
      <c r="AK365">
        <v>0</v>
      </c>
      <c r="AL365">
        <v>0</v>
      </c>
      <c r="AM365">
        <v>0.08</v>
      </c>
      <c r="AN365">
        <v>0</v>
      </c>
      <c r="AO365">
        <v>0.96</v>
      </c>
      <c r="AP365">
        <v>0</v>
      </c>
      <c r="AQ365">
        <v>1.6E-2</v>
      </c>
      <c r="AR365">
        <v>0</v>
      </c>
      <c r="AS365">
        <v>2.1999999999999999E-2</v>
      </c>
      <c r="AT365" s="98">
        <v>6.1999999999999998E-3</v>
      </c>
      <c r="AU365">
        <v>4.3999999999999997E-2</v>
      </c>
      <c r="AV365">
        <v>0.15740000000000001</v>
      </c>
      <c r="AW365">
        <v>1.6199999999999999E-2</v>
      </c>
      <c r="AX365">
        <v>7.5</v>
      </c>
      <c r="AY365">
        <v>0</v>
      </c>
      <c r="AZ365">
        <v>0</v>
      </c>
      <c r="BA365">
        <v>11</v>
      </c>
      <c r="BB365">
        <v>0.14000000000000001</v>
      </c>
      <c r="BC365">
        <v>0.16800000000000001</v>
      </c>
      <c r="BD365">
        <v>4.5</v>
      </c>
      <c r="BE365">
        <v>34</v>
      </c>
      <c r="BF365">
        <v>5.3</v>
      </c>
      <c r="BG365">
        <v>0.1</v>
      </c>
      <c r="BH365">
        <v>0</v>
      </c>
      <c r="BI365">
        <v>0.04</v>
      </c>
      <c r="BJ365">
        <v>9.8000000000000004E-2</v>
      </c>
      <c r="BK365">
        <v>0</v>
      </c>
      <c r="BL365" s="209">
        <v>2.4224946020000001E-3</v>
      </c>
      <c r="BM365" s="227">
        <v>2.9023512E-5</v>
      </c>
      <c r="BN365" s="209">
        <v>2.2339472200000001E-4</v>
      </c>
      <c r="BO365" s="227">
        <v>6.7454911999999996E-5</v>
      </c>
      <c r="BP365" s="227">
        <v>0</v>
      </c>
      <c r="BQ365" s="227">
        <v>5.0399999999999999E-15</v>
      </c>
      <c r="BR365" s="209">
        <v>5.9077071999999995E-4</v>
      </c>
      <c r="BS365" s="227">
        <v>1.5141100399999999E-4</v>
      </c>
      <c r="BT365" s="209">
        <v>7.0486922259999996E-3</v>
      </c>
    </row>
    <row r="366" spans="1:72" x14ac:dyDescent="0.35">
      <c r="A366">
        <v>35</v>
      </c>
      <c r="B366" t="s">
        <v>513</v>
      </c>
      <c r="C366" t="s">
        <v>513</v>
      </c>
      <c r="D366" t="s">
        <v>103</v>
      </c>
      <c r="E366" t="s">
        <v>1340</v>
      </c>
      <c r="F366">
        <v>5.4</v>
      </c>
      <c r="G366">
        <v>22.6</v>
      </c>
      <c r="H366">
        <v>0.01</v>
      </c>
      <c r="I366">
        <v>0.03</v>
      </c>
      <c r="J366">
        <v>1.1499999999999999</v>
      </c>
      <c r="K366">
        <v>0.27</v>
      </c>
      <c r="L366">
        <v>8.52</v>
      </c>
      <c r="M366">
        <v>0</v>
      </c>
      <c r="N366">
        <v>0.02</v>
      </c>
      <c r="O366">
        <v>1.1299999999999999</v>
      </c>
      <c r="P366">
        <v>1.01</v>
      </c>
      <c r="Q366">
        <v>0.12</v>
      </c>
      <c r="R366">
        <v>0</v>
      </c>
      <c r="S366">
        <v>0</v>
      </c>
      <c r="T366">
        <v>0</v>
      </c>
      <c r="U366">
        <v>0</v>
      </c>
      <c r="V366" s="98">
        <v>0</v>
      </c>
      <c r="W366" s="98">
        <v>0</v>
      </c>
      <c r="X366" s="212">
        <v>0</v>
      </c>
      <c r="Y366">
        <v>0</v>
      </c>
      <c r="Z366" s="212">
        <v>0</v>
      </c>
      <c r="AA366">
        <v>0</v>
      </c>
      <c r="AB366">
        <v>0</v>
      </c>
      <c r="AC366">
        <v>0</v>
      </c>
      <c r="AD366">
        <v>0</v>
      </c>
      <c r="AE366">
        <v>0</v>
      </c>
      <c r="AF366">
        <v>0</v>
      </c>
      <c r="AG366">
        <v>0</v>
      </c>
      <c r="AH366">
        <v>0</v>
      </c>
      <c r="AI366" s="98">
        <v>0</v>
      </c>
      <c r="AJ366">
        <v>0</v>
      </c>
      <c r="AK366">
        <v>0</v>
      </c>
      <c r="AL366">
        <v>0</v>
      </c>
      <c r="AM366">
        <v>0.12</v>
      </c>
      <c r="AN366">
        <v>0</v>
      </c>
      <c r="AO366">
        <v>1.4</v>
      </c>
      <c r="AP366">
        <v>0</v>
      </c>
      <c r="AQ366">
        <v>0.01</v>
      </c>
      <c r="AR366">
        <v>0.44</v>
      </c>
      <c r="AS366">
        <v>3.0000000000000001E-3</v>
      </c>
      <c r="AT366">
        <v>4.0000000000000001E-3</v>
      </c>
      <c r="AU366">
        <v>0.02</v>
      </c>
      <c r="AV366">
        <v>0.03</v>
      </c>
      <c r="AW366">
        <v>4.0000000000000001E-3</v>
      </c>
      <c r="AX366">
        <v>0.6</v>
      </c>
      <c r="AY366">
        <v>0</v>
      </c>
      <c r="AZ366">
        <v>0.3</v>
      </c>
      <c r="BA366">
        <v>0.9</v>
      </c>
      <c r="BB366">
        <v>0.1</v>
      </c>
      <c r="BC366">
        <v>0.01</v>
      </c>
      <c r="BD366">
        <v>0.7</v>
      </c>
      <c r="BE366">
        <v>10.5</v>
      </c>
      <c r="BF366">
        <v>0.5</v>
      </c>
      <c r="BG366">
        <v>0.1</v>
      </c>
      <c r="BH366">
        <v>0</v>
      </c>
      <c r="BI366">
        <v>0</v>
      </c>
      <c r="BJ366">
        <v>0.01</v>
      </c>
      <c r="BK366">
        <v>0.8</v>
      </c>
      <c r="BL366" s="209">
        <v>5.2688825280000004E-3</v>
      </c>
      <c r="BM366" s="227">
        <v>2.635387895E-4</v>
      </c>
      <c r="BN366" s="209">
        <v>1.5065279264999999E-3</v>
      </c>
      <c r="BO366" s="227">
        <v>4.4443412000000002E-4</v>
      </c>
      <c r="BP366" s="209">
        <v>0</v>
      </c>
      <c r="BQ366" s="227">
        <v>8.2294999999999999E-16</v>
      </c>
      <c r="BR366" s="227">
        <v>1.3948529009999999E-3</v>
      </c>
      <c r="BS366" s="209">
        <v>9.8697543999999994E-4</v>
      </c>
      <c r="BT366" s="209">
        <v>7.0480342350000003E-3</v>
      </c>
    </row>
    <row r="367" spans="1:72" x14ac:dyDescent="0.35">
      <c r="A367">
        <v>5</v>
      </c>
      <c r="B367" t="s">
        <v>386</v>
      </c>
      <c r="C367" t="s">
        <v>386</v>
      </c>
      <c r="D367" t="s">
        <v>411</v>
      </c>
      <c r="E367" t="s">
        <v>1337</v>
      </c>
      <c r="F367">
        <v>13.452</v>
      </c>
      <c r="G367">
        <v>56.316000000000003</v>
      </c>
      <c r="H367">
        <v>0.12920000000000001</v>
      </c>
      <c r="I367">
        <v>0.22800000000000001</v>
      </c>
      <c r="J367">
        <v>2.7170000000000001</v>
      </c>
      <c r="K367">
        <v>0.17860000000000001</v>
      </c>
      <c r="L367">
        <v>0.51680000000000004</v>
      </c>
      <c r="M367">
        <v>0</v>
      </c>
      <c r="N367">
        <v>3.04E-2</v>
      </c>
      <c r="O367">
        <v>4.5600000000000002E-2</v>
      </c>
      <c r="P367">
        <v>1.14E-2</v>
      </c>
      <c r="Q367">
        <v>3.04E-2</v>
      </c>
      <c r="R367">
        <v>0</v>
      </c>
      <c r="S367">
        <v>0</v>
      </c>
      <c r="T367">
        <v>0</v>
      </c>
      <c r="U367">
        <v>1.52E-2</v>
      </c>
      <c r="V367" s="212">
        <v>0</v>
      </c>
      <c r="W367">
        <v>0</v>
      </c>
      <c r="X367" s="212">
        <v>0</v>
      </c>
      <c r="Y367">
        <v>1.14E-2</v>
      </c>
      <c r="Z367" s="212">
        <v>3.8E-3</v>
      </c>
      <c r="AA367">
        <v>0</v>
      </c>
      <c r="AB367">
        <v>3.4200000000000001E-2</v>
      </c>
      <c r="AC367">
        <v>0</v>
      </c>
      <c r="AD367">
        <v>3.4200000000000001E-2</v>
      </c>
      <c r="AE367">
        <v>6.08E-2</v>
      </c>
      <c r="AF367">
        <v>6.08E-2</v>
      </c>
      <c r="AG367">
        <v>0</v>
      </c>
      <c r="AH367">
        <v>0</v>
      </c>
      <c r="AI367">
        <v>0</v>
      </c>
      <c r="AJ367">
        <v>0</v>
      </c>
      <c r="AK367">
        <v>0</v>
      </c>
      <c r="AL367">
        <v>0</v>
      </c>
      <c r="AM367">
        <v>0.21659999999999999</v>
      </c>
      <c r="AN367">
        <v>0</v>
      </c>
      <c r="AO367">
        <v>1.1779999999999999</v>
      </c>
      <c r="AP367">
        <v>0</v>
      </c>
      <c r="AQ367">
        <v>1.9E-2</v>
      </c>
      <c r="AR367">
        <v>0</v>
      </c>
      <c r="AS367">
        <v>8.7399999999999995E-3</v>
      </c>
      <c r="AT367">
        <v>1.9E-3</v>
      </c>
      <c r="AU367">
        <v>4.8259999999999997E-2</v>
      </c>
      <c r="AV367">
        <v>7.22E-2</v>
      </c>
      <c r="AW367">
        <v>9.8799999999999999E-3</v>
      </c>
      <c r="AX367">
        <v>0.75619999999999998</v>
      </c>
      <c r="AY367">
        <v>0</v>
      </c>
      <c r="AZ367">
        <v>0</v>
      </c>
      <c r="BA367">
        <v>6.08</v>
      </c>
      <c r="BB367">
        <v>0</v>
      </c>
      <c r="BC367">
        <v>6.08E-2</v>
      </c>
      <c r="BD367">
        <v>0.152</v>
      </c>
      <c r="BE367">
        <v>9.1199999999999992</v>
      </c>
      <c r="BF367">
        <v>2.3559999999999999</v>
      </c>
      <c r="BG367">
        <v>0</v>
      </c>
      <c r="BH367">
        <v>0</v>
      </c>
      <c r="BI367">
        <v>7.5999999999999998E-2</v>
      </c>
      <c r="BJ367">
        <v>4.1799999999999997E-2</v>
      </c>
      <c r="BK367">
        <v>0</v>
      </c>
      <c r="BL367" s="209">
        <v>3.7095515716000001E-3</v>
      </c>
      <c r="BM367" s="227">
        <v>7.6708287699999995E-4</v>
      </c>
      <c r="BN367" s="209">
        <v>4.3382136839999999E-4</v>
      </c>
      <c r="BO367" s="227">
        <v>1.81097303E-4</v>
      </c>
      <c r="BP367" s="227">
        <v>5.9462501460000002E-4</v>
      </c>
      <c r="BQ367" s="227">
        <v>9.2339999999999998E-16</v>
      </c>
      <c r="BR367" s="209">
        <v>8.1495843099999997E-4</v>
      </c>
      <c r="BS367" s="227">
        <v>1.689601942E-4</v>
      </c>
      <c r="BT367" s="209">
        <v>6.9065278387999999E-3</v>
      </c>
    </row>
    <row r="368" spans="1:72" x14ac:dyDescent="0.35">
      <c r="A368">
        <v>5</v>
      </c>
      <c r="B368" t="s">
        <v>386</v>
      </c>
      <c r="C368" t="s">
        <v>386</v>
      </c>
      <c r="D368" t="s">
        <v>411</v>
      </c>
      <c r="E368" t="s">
        <v>1338</v>
      </c>
      <c r="F368">
        <v>13.452</v>
      </c>
      <c r="G368">
        <v>56.316000000000003</v>
      </c>
      <c r="H368">
        <v>0.12920000000000001</v>
      </c>
      <c r="I368">
        <v>0.22800000000000001</v>
      </c>
      <c r="J368">
        <v>2.7170000000000001</v>
      </c>
      <c r="K368">
        <v>0.17860000000000001</v>
      </c>
      <c r="L368">
        <v>0.51680000000000004</v>
      </c>
      <c r="M368">
        <v>0</v>
      </c>
      <c r="N368">
        <v>3.04E-2</v>
      </c>
      <c r="O368">
        <v>4.5600000000000002E-2</v>
      </c>
      <c r="P368">
        <v>1.14E-2</v>
      </c>
      <c r="Q368">
        <v>3.04E-2</v>
      </c>
      <c r="R368">
        <v>0</v>
      </c>
      <c r="S368">
        <v>0</v>
      </c>
      <c r="T368">
        <v>0</v>
      </c>
      <c r="U368">
        <v>1.52E-2</v>
      </c>
      <c r="V368">
        <v>0</v>
      </c>
      <c r="W368">
        <v>0</v>
      </c>
      <c r="X368">
        <v>0</v>
      </c>
      <c r="Y368">
        <v>1.14E-2</v>
      </c>
      <c r="Z368">
        <v>3.8E-3</v>
      </c>
      <c r="AA368">
        <v>0</v>
      </c>
      <c r="AB368">
        <v>3.4200000000000001E-2</v>
      </c>
      <c r="AC368">
        <v>0</v>
      </c>
      <c r="AD368">
        <v>3.4200000000000001E-2</v>
      </c>
      <c r="AE368">
        <v>6.08E-2</v>
      </c>
      <c r="AF368">
        <v>6.08E-2</v>
      </c>
      <c r="AG368">
        <v>0</v>
      </c>
      <c r="AH368">
        <v>0</v>
      </c>
      <c r="AI368">
        <v>0</v>
      </c>
      <c r="AJ368">
        <v>0</v>
      </c>
      <c r="AK368">
        <v>0</v>
      </c>
      <c r="AL368">
        <v>0</v>
      </c>
      <c r="AM368">
        <v>0.21659999999999999</v>
      </c>
      <c r="AN368">
        <v>0</v>
      </c>
      <c r="AO368">
        <v>1.1779999999999999</v>
      </c>
      <c r="AP368">
        <v>0</v>
      </c>
      <c r="AQ368">
        <v>1.9E-2</v>
      </c>
      <c r="AR368">
        <v>0</v>
      </c>
      <c r="AS368" s="212">
        <v>8.7399999999999995E-3</v>
      </c>
      <c r="AT368">
        <v>1.9E-3</v>
      </c>
      <c r="AU368">
        <v>4.8259999999999997E-2</v>
      </c>
      <c r="AV368">
        <v>7.22E-2</v>
      </c>
      <c r="AW368">
        <v>9.8799999999999999E-3</v>
      </c>
      <c r="AX368">
        <v>0.75619999999999998</v>
      </c>
      <c r="AY368">
        <v>0</v>
      </c>
      <c r="AZ368">
        <v>0</v>
      </c>
      <c r="BA368">
        <v>6.08</v>
      </c>
      <c r="BB368">
        <v>0</v>
      </c>
      <c r="BC368">
        <v>6.08E-2</v>
      </c>
      <c r="BD368">
        <v>0.152</v>
      </c>
      <c r="BE368">
        <v>9.1199999999999992</v>
      </c>
      <c r="BF368">
        <v>2.3559999999999999</v>
      </c>
      <c r="BG368">
        <v>0</v>
      </c>
      <c r="BH368">
        <v>0</v>
      </c>
      <c r="BI368">
        <v>7.5999999999999998E-2</v>
      </c>
      <c r="BJ368">
        <v>4.1799999999999997E-2</v>
      </c>
      <c r="BK368">
        <v>0</v>
      </c>
      <c r="BL368" s="209">
        <v>3.7095515716000001E-3</v>
      </c>
      <c r="BM368" s="227">
        <v>7.6708287699999995E-4</v>
      </c>
      <c r="BN368" s="209">
        <v>4.3382136839999999E-4</v>
      </c>
      <c r="BO368" s="227">
        <v>1.81097303E-4</v>
      </c>
      <c r="BP368" s="227">
        <v>5.9462501460000002E-4</v>
      </c>
      <c r="BQ368" s="227">
        <v>9.2339999999999998E-16</v>
      </c>
      <c r="BR368" s="209">
        <v>8.1495843099999997E-4</v>
      </c>
      <c r="BS368" s="227">
        <v>1.689601942E-4</v>
      </c>
      <c r="BT368" s="227">
        <v>6.9065278387999999E-3</v>
      </c>
    </row>
    <row r="369" spans="1:72" x14ac:dyDescent="0.35">
      <c r="A369">
        <v>5</v>
      </c>
      <c r="B369" t="s">
        <v>386</v>
      </c>
      <c r="C369" t="s">
        <v>386</v>
      </c>
      <c r="D369" t="s">
        <v>411</v>
      </c>
      <c r="E369" t="s">
        <v>1339</v>
      </c>
      <c r="F369">
        <v>13.452</v>
      </c>
      <c r="G369">
        <v>56.316000000000003</v>
      </c>
      <c r="H369">
        <v>0.12920000000000001</v>
      </c>
      <c r="I369">
        <v>0.22800000000000001</v>
      </c>
      <c r="J369">
        <v>2.7170000000000001</v>
      </c>
      <c r="K369">
        <v>0.17860000000000001</v>
      </c>
      <c r="L369">
        <v>0.51680000000000004</v>
      </c>
      <c r="M369">
        <v>0</v>
      </c>
      <c r="N369">
        <v>3.04E-2</v>
      </c>
      <c r="O369">
        <v>4.5600000000000002E-2</v>
      </c>
      <c r="P369">
        <v>1.14E-2</v>
      </c>
      <c r="Q369">
        <v>3.04E-2</v>
      </c>
      <c r="R369">
        <v>0</v>
      </c>
      <c r="S369">
        <v>0</v>
      </c>
      <c r="T369">
        <v>0</v>
      </c>
      <c r="U369">
        <v>1.52E-2</v>
      </c>
      <c r="V369">
        <v>0</v>
      </c>
      <c r="W369">
        <v>0</v>
      </c>
      <c r="X369">
        <v>0</v>
      </c>
      <c r="Y369">
        <v>1.14E-2</v>
      </c>
      <c r="Z369">
        <v>3.8E-3</v>
      </c>
      <c r="AA369">
        <v>0</v>
      </c>
      <c r="AB369">
        <v>3.4200000000000001E-2</v>
      </c>
      <c r="AC369" s="98">
        <v>0</v>
      </c>
      <c r="AD369">
        <v>3.4200000000000001E-2</v>
      </c>
      <c r="AE369">
        <v>6.08E-2</v>
      </c>
      <c r="AF369">
        <v>6.08E-2</v>
      </c>
      <c r="AG369">
        <v>0</v>
      </c>
      <c r="AH369">
        <v>0</v>
      </c>
      <c r="AI369">
        <v>0</v>
      </c>
      <c r="AJ369">
        <v>0</v>
      </c>
      <c r="AK369">
        <v>0</v>
      </c>
      <c r="AL369">
        <v>0</v>
      </c>
      <c r="AM369">
        <v>0.21659999999999999</v>
      </c>
      <c r="AN369">
        <v>0</v>
      </c>
      <c r="AO369">
        <v>1.1779999999999999</v>
      </c>
      <c r="AP369">
        <v>0</v>
      </c>
      <c r="AQ369">
        <v>1.9E-2</v>
      </c>
      <c r="AR369">
        <v>0</v>
      </c>
      <c r="AS369">
        <v>8.7399999999999995E-3</v>
      </c>
      <c r="AT369">
        <v>1.9E-3</v>
      </c>
      <c r="AU369">
        <v>4.8259999999999997E-2</v>
      </c>
      <c r="AV369">
        <v>7.22E-2</v>
      </c>
      <c r="AW369">
        <v>9.8799999999999999E-3</v>
      </c>
      <c r="AX369">
        <v>0.75619999999999998</v>
      </c>
      <c r="AY369">
        <v>0</v>
      </c>
      <c r="AZ369">
        <v>0</v>
      </c>
      <c r="BA369">
        <v>6.08</v>
      </c>
      <c r="BB369">
        <v>0</v>
      </c>
      <c r="BC369">
        <v>6.08E-2</v>
      </c>
      <c r="BD369">
        <v>0.152</v>
      </c>
      <c r="BE369">
        <v>9.1199999999999992</v>
      </c>
      <c r="BF369">
        <v>2.3559999999999999</v>
      </c>
      <c r="BG369">
        <v>0</v>
      </c>
      <c r="BH369">
        <v>0</v>
      </c>
      <c r="BI369">
        <v>7.5999999999999998E-2</v>
      </c>
      <c r="BJ369">
        <v>4.1799999999999997E-2</v>
      </c>
      <c r="BK369">
        <v>0</v>
      </c>
      <c r="BL369" s="209">
        <v>3.7095515716000001E-3</v>
      </c>
      <c r="BM369" s="227">
        <v>7.6708287699999995E-4</v>
      </c>
      <c r="BN369" s="209">
        <v>4.3382136839999999E-4</v>
      </c>
      <c r="BO369" s="227">
        <v>1.81097303E-4</v>
      </c>
      <c r="BP369" s="227">
        <v>5.9462501460000002E-4</v>
      </c>
      <c r="BQ369" s="227">
        <v>9.2339999999999998E-16</v>
      </c>
      <c r="BR369" s="209">
        <v>8.1495843099999997E-4</v>
      </c>
      <c r="BS369" s="227">
        <v>1.689601942E-4</v>
      </c>
      <c r="BT369" s="209">
        <v>6.9065278387999999E-3</v>
      </c>
    </row>
    <row r="370" spans="1:72" x14ac:dyDescent="0.35">
      <c r="A370">
        <v>5</v>
      </c>
      <c r="B370" t="s">
        <v>386</v>
      </c>
      <c r="C370" t="s">
        <v>386</v>
      </c>
      <c r="D370" t="s">
        <v>411</v>
      </c>
      <c r="E370" t="s">
        <v>1340</v>
      </c>
      <c r="F370">
        <v>13.452</v>
      </c>
      <c r="G370">
        <v>56.316000000000003</v>
      </c>
      <c r="H370">
        <v>0.12920000000000001</v>
      </c>
      <c r="I370">
        <v>0.22800000000000001</v>
      </c>
      <c r="J370">
        <v>2.7170000000000001</v>
      </c>
      <c r="K370">
        <v>0.17860000000000001</v>
      </c>
      <c r="L370">
        <v>0.51680000000000004</v>
      </c>
      <c r="M370">
        <v>0</v>
      </c>
      <c r="N370">
        <v>3.04E-2</v>
      </c>
      <c r="O370">
        <v>4.5600000000000002E-2</v>
      </c>
      <c r="P370">
        <v>1.14E-2</v>
      </c>
      <c r="Q370">
        <v>3.04E-2</v>
      </c>
      <c r="R370">
        <v>0</v>
      </c>
      <c r="S370">
        <v>0</v>
      </c>
      <c r="T370">
        <v>0</v>
      </c>
      <c r="U370" s="98">
        <v>1.52E-2</v>
      </c>
      <c r="V370">
        <v>0</v>
      </c>
      <c r="W370">
        <v>0</v>
      </c>
      <c r="X370">
        <v>0</v>
      </c>
      <c r="Y370" s="98">
        <v>1.14E-2</v>
      </c>
      <c r="Z370">
        <v>3.8E-3</v>
      </c>
      <c r="AA370" s="98">
        <v>0</v>
      </c>
      <c r="AB370" s="98">
        <v>3.4200000000000001E-2</v>
      </c>
      <c r="AC370">
        <v>0</v>
      </c>
      <c r="AD370" s="98">
        <v>3.4200000000000001E-2</v>
      </c>
      <c r="AE370" s="98">
        <v>6.08E-2</v>
      </c>
      <c r="AF370" s="98">
        <v>6.08E-2</v>
      </c>
      <c r="AG370" s="98">
        <v>0</v>
      </c>
      <c r="AH370">
        <v>0</v>
      </c>
      <c r="AI370">
        <v>0</v>
      </c>
      <c r="AJ370">
        <v>0</v>
      </c>
      <c r="AK370">
        <v>0</v>
      </c>
      <c r="AL370">
        <v>0</v>
      </c>
      <c r="AM370">
        <v>0.21659999999999999</v>
      </c>
      <c r="AN370">
        <v>0</v>
      </c>
      <c r="AO370">
        <v>1.1779999999999999</v>
      </c>
      <c r="AP370">
        <v>0</v>
      </c>
      <c r="AQ370" s="98">
        <v>1.9E-2</v>
      </c>
      <c r="AR370">
        <v>0</v>
      </c>
      <c r="AS370">
        <v>8.7399999999999995E-3</v>
      </c>
      <c r="AT370">
        <v>1.9E-3</v>
      </c>
      <c r="AU370">
        <v>4.8259999999999997E-2</v>
      </c>
      <c r="AV370">
        <v>7.22E-2</v>
      </c>
      <c r="AW370" s="98">
        <v>9.8799999999999999E-3</v>
      </c>
      <c r="AX370">
        <v>0.75619999999999998</v>
      </c>
      <c r="AY370">
        <v>0</v>
      </c>
      <c r="AZ370">
        <v>0</v>
      </c>
      <c r="BA370">
        <v>6.08</v>
      </c>
      <c r="BB370">
        <v>0</v>
      </c>
      <c r="BC370" s="98">
        <v>6.08E-2</v>
      </c>
      <c r="BD370">
        <v>0.152</v>
      </c>
      <c r="BE370">
        <v>9.1199999999999992</v>
      </c>
      <c r="BF370">
        <v>2.3559999999999999</v>
      </c>
      <c r="BG370">
        <v>0</v>
      </c>
      <c r="BH370">
        <v>0</v>
      </c>
      <c r="BI370">
        <v>7.5999999999999998E-2</v>
      </c>
      <c r="BJ370" s="98">
        <v>4.1799999999999997E-2</v>
      </c>
      <c r="BK370">
        <v>0</v>
      </c>
      <c r="BL370" s="227">
        <v>3.7095515716000001E-3</v>
      </c>
      <c r="BM370" s="227">
        <v>7.6708287699999995E-4</v>
      </c>
      <c r="BN370" s="227">
        <v>4.3382136839999999E-4</v>
      </c>
      <c r="BO370" s="227">
        <v>1.81097303E-4</v>
      </c>
      <c r="BP370" s="227">
        <v>5.9462501460000002E-4</v>
      </c>
      <c r="BQ370" s="227">
        <v>9.2339999999999998E-16</v>
      </c>
      <c r="BR370" s="227">
        <v>8.1495843099999997E-4</v>
      </c>
      <c r="BS370" s="227">
        <v>1.689601942E-4</v>
      </c>
      <c r="BT370" s="209">
        <v>6.9065278387999999E-3</v>
      </c>
    </row>
    <row r="371" spans="1:72" x14ac:dyDescent="0.35">
      <c r="A371">
        <v>76</v>
      </c>
      <c r="B371" t="s">
        <v>610</v>
      </c>
      <c r="C371" t="s">
        <v>610</v>
      </c>
      <c r="D371" t="s">
        <v>151</v>
      </c>
      <c r="E371" t="s">
        <v>1341</v>
      </c>
      <c r="F371">
        <v>0.28949999999999998</v>
      </c>
      <c r="G371">
        <v>1.2104999999999999</v>
      </c>
      <c r="H371" s="98">
        <v>1.455E-2</v>
      </c>
      <c r="I371">
        <v>4.9500000000000004E-3</v>
      </c>
      <c r="J371">
        <v>3.465E-2</v>
      </c>
      <c r="K371">
        <v>0</v>
      </c>
      <c r="L371">
        <v>9.4799999999999995E-2</v>
      </c>
      <c r="M371">
        <v>0</v>
      </c>
      <c r="N371">
        <v>1.0499999999999999E-3</v>
      </c>
      <c r="O371">
        <v>2.4750000000000001E-2</v>
      </c>
      <c r="P371">
        <v>4.9500000000000004E-3</v>
      </c>
      <c r="Q371">
        <v>1.9800000000000002E-2</v>
      </c>
      <c r="R371">
        <v>1.7999999999999999E-2</v>
      </c>
      <c r="S371">
        <v>1.7999999999999999E-2</v>
      </c>
      <c r="T371">
        <v>0</v>
      </c>
      <c r="U371" s="98">
        <v>4.3499999999999997E-3</v>
      </c>
      <c r="V371" s="212">
        <v>1.4999999999999999E-4</v>
      </c>
      <c r="W371" s="98">
        <v>2.9999999999999997E-4</v>
      </c>
      <c r="X371" s="212">
        <v>1.4999999999999999E-4</v>
      </c>
      <c r="Y371" s="217">
        <v>1.8E-3</v>
      </c>
      <c r="Z371" s="217">
        <v>1.8E-3</v>
      </c>
      <c r="AA371">
        <v>0</v>
      </c>
      <c r="AB371">
        <v>6.45E-3</v>
      </c>
      <c r="AC371" s="217">
        <v>0</v>
      </c>
      <c r="AD371">
        <v>6.45E-3</v>
      </c>
      <c r="AE371">
        <v>2.8500000000000001E-3</v>
      </c>
      <c r="AF371">
        <v>2.7000000000000001E-3</v>
      </c>
      <c r="AG371" s="217">
        <v>1.4999999999999999E-4</v>
      </c>
      <c r="AH371">
        <v>0</v>
      </c>
      <c r="AI371">
        <v>0</v>
      </c>
      <c r="AJ371" s="217">
        <v>0</v>
      </c>
      <c r="AK371" s="217">
        <v>0</v>
      </c>
      <c r="AL371">
        <v>3.0000000000000001E-3</v>
      </c>
      <c r="AM371">
        <v>3.0000000000000001E-3</v>
      </c>
      <c r="AN371">
        <v>3.0000000000000001E-3</v>
      </c>
      <c r="AO371">
        <v>0</v>
      </c>
      <c r="AP371">
        <v>0</v>
      </c>
      <c r="AQ371" s="98">
        <v>3.0000000000000001E-3</v>
      </c>
      <c r="AR371">
        <v>0</v>
      </c>
      <c r="AS371" s="98">
        <v>4.5000000000000003E-5</v>
      </c>
      <c r="AT371" s="98">
        <v>2.2499999999999999E-4</v>
      </c>
      <c r="AU371">
        <v>1.4999999999999999E-4</v>
      </c>
      <c r="AV371">
        <v>1.305E-3</v>
      </c>
      <c r="AW371" s="98">
        <v>7.4999999999999993E-5</v>
      </c>
      <c r="AX371">
        <v>3.0000000000000001E-3</v>
      </c>
      <c r="AY371">
        <v>7.5000000000000002E-4</v>
      </c>
      <c r="AZ371">
        <v>0</v>
      </c>
      <c r="BA371">
        <v>0.126</v>
      </c>
      <c r="BB371">
        <v>1.5900000000000001E-2</v>
      </c>
      <c r="BC371" s="98">
        <v>1.4999999999999999E-4</v>
      </c>
      <c r="BD371">
        <v>0.1515</v>
      </c>
      <c r="BE371">
        <v>0.219</v>
      </c>
      <c r="BF371">
        <v>2.1000000000000001E-2</v>
      </c>
      <c r="BG371">
        <v>7.1999999999999995E-2</v>
      </c>
      <c r="BH371">
        <v>1.4999999999999999E-4</v>
      </c>
      <c r="BI371">
        <v>1.4999999999999999E-4</v>
      </c>
      <c r="BJ371">
        <v>7.5000000000000002E-4</v>
      </c>
      <c r="BK371">
        <v>0</v>
      </c>
      <c r="BL371" s="209">
        <v>4.1378995400999998E-4</v>
      </c>
      <c r="BM371" s="227">
        <v>2.2135627619999998E-5</v>
      </c>
      <c r="BN371" s="227">
        <v>8.0343593489999997E-5</v>
      </c>
      <c r="BO371" s="227">
        <v>1.6363264319999999E-5</v>
      </c>
      <c r="BP371" s="227">
        <v>1.90545885E-6</v>
      </c>
      <c r="BQ371" s="227">
        <v>6.9270000000000002E-17</v>
      </c>
      <c r="BR371" s="227">
        <v>1.5427609199999999E-5</v>
      </c>
      <c r="BS371" s="227">
        <v>1.4516579250000001E-5</v>
      </c>
      <c r="BT371" s="227">
        <v>6.7540638339000001E-4</v>
      </c>
    </row>
    <row r="372" spans="1:72" x14ac:dyDescent="0.35">
      <c r="A372">
        <v>22</v>
      </c>
      <c r="B372" t="s">
        <v>71</v>
      </c>
      <c r="C372" t="s">
        <v>71</v>
      </c>
      <c r="D372" t="s">
        <v>481</v>
      </c>
      <c r="E372" t="s">
        <v>1338</v>
      </c>
      <c r="F372">
        <v>0.24299999999999999</v>
      </c>
      <c r="G372">
        <v>1.0169999999999999</v>
      </c>
      <c r="H372">
        <v>3.5999999999999999E-3</v>
      </c>
      <c r="I372">
        <v>1.89E-2</v>
      </c>
      <c r="J372">
        <v>1.89E-2</v>
      </c>
      <c r="K372">
        <v>3.0599999999999999E-2</v>
      </c>
      <c r="L372">
        <v>0.82169999999999999</v>
      </c>
      <c r="M372">
        <v>0</v>
      </c>
      <c r="N372">
        <v>6.3E-3</v>
      </c>
      <c r="O372">
        <v>1.9800000000000002E-2</v>
      </c>
      <c r="P372" s="212">
        <v>1.9800000000000002E-2</v>
      </c>
      <c r="Q372">
        <v>0</v>
      </c>
      <c r="R372">
        <v>0</v>
      </c>
      <c r="S372">
        <v>0</v>
      </c>
      <c r="T372">
        <v>0</v>
      </c>
      <c r="U372" s="98">
        <v>8.9999999999999998E-4</v>
      </c>
      <c r="V372" s="212">
        <v>0</v>
      </c>
      <c r="W372">
        <v>0</v>
      </c>
      <c r="X372">
        <v>0</v>
      </c>
      <c r="Y372" s="98">
        <v>8.9999999999999998E-4</v>
      </c>
      <c r="Z372" s="212">
        <v>0</v>
      </c>
      <c r="AA372">
        <v>0</v>
      </c>
      <c r="AB372" s="212">
        <v>0</v>
      </c>
      <c r="AC372">
        <v>0</v>
      </c>
      <c r="AD372" s="212">
        <v>0</v>
      </c>
      <c r="AE372" s="98">
        <v>8.9999999999999998E-4</v>
      </c>
      <c r="AF372" s="98">
        <v>8.9999999999999998E-4</v>
      </c>
      <c r="AG372" s="98">
        <v>8.9999999999999998E-4</v>
      </c>
      <c r="AH372">
        <v>0</v>
      </c>
      <c r="AI372">
        <v>0</v>
      </c>
      <c r="AJ372">
        <v>0</v>
      </c>
      <c r="AK372">
        <v>0</v>
      </c>
      <c r="AL372">
        <v>0</v>
      </c>
      <c r="AM372">
        <v>0.189</v>
      </c>
      <c r="AN372">
        <v>0</v>
      </c>
      <c r="AO372">
        <v>1.611</v>
      </c>
      <c r="AP372">
        <v>0</v>
      </c>
      <c r="AQ372" s="212">
        <v>3.5999999999999999E-3</v>
      </c>
      <c r="AR372" s="212">
        <v>0.38700000000000001</v>
      </c>
      <c r="AS372" s="212">
        <v>1.08E-3</v>
      </c>
      <c r="AT372">
        <v>8.0999999999999996E-4</v>
      </c>
      <c r="AU372">
        <v>7.1999999999999998E-3</v>
      </c>
      <c r="AV372">
        <v>9.9000000000000008E-3</v>
      </c>
      <c r="AW372">
        <v>5.4000000000000001E-4</v>
      </c>
      <c r="AX372">
        <v>0.52200000000000002</v>
      </c>
      <c r="AY372">
        <v>0</v>
      </c>
      <c r="AZ372">
        <v>7.1999999999999995E-2</v>
      </c>
      <c r="BA372">
        <v>0.34200000000000003</v>
      </c>
      <c r="BB372">
        <v>1.7999999999999999E-2</v>
      </c>
      <c r="BC372" s="212">
        <v>8.9999999999999993E-3</v>
      </c>
      <c r="BD372">
        <v>0.46800000000000003</v>
      </c>
      <c r="BE372">
        <v>2.5739999999999998</v>
      </c>
      <c r="BF372">
        <v>0.22500000000000001</v>
      </c>
      <c r="BG372">
        <v>0</v>
      </c>
      <c r="BH372">
        <v>0</v>
      </c>
      <c r="BI372">
        <v>8.9999999999999993E-3</v>
      </c>
      <c r="BJ372" s="212">
        <v>3.5999999999999999E-3</v>
      </c>
      <c r="BK372">
        <v>5.3999999999999999E-2</v>
      </c>
      <c r="BL372" s="209">
        <v>9.0261285660000004E-4</v>
      </c>
      <c r="BM372" s="227">
        <v>1.390439529E-4</v>
      </c>
      <c r="BN372" s="209">
        <v>1.9340992980000001E-4</v>
      </c>
      <c r="BO372" s="227">
        <v>3.9573548999999997E-5</v>
      </c>
      <c r="BP372" s="227">
        <v>0</v>
      </c>
      <c r="BQ372" s="227">
        <v>1.3770000000000001E-15</v>
      </c>
      <c r="BR372" s="209">
        <v>2.5623593999999999E-4</v>
      </c>
      <c r="BS372" s="227">
        <v>8.8827789600000003E-5</v>
      </c>
      <c r="BT372" s="209">
        <v>6.8195766905999999E-3</v>
      </c>
    </row>
    <row r="373" spans="1:72" x14ac:dyDescent="0.35">
      <c r="A373">
        <v>22</v>
      </c>
      <c r="B373" t="s">
        <v>71</v>
      </c>
      <c r="C373" t="s">
        <v>71</v>
      </c>
      <c r="D373" t="s">
        <v>481</v>
      </c>
      <c r="E373" t="s">
        <v>1339</v>
      </c>
      <c r="F373">
        <v>0.24299999999999999</v>
      </c>
      <c r="G373">
        <v>1.0169999999999999</v>
      </c>
      <c r="H373" s="212">
        <v>3.5999999999999999E-3</v>
      </c>
      <c r="I373">
        <v>1.89E-2</v>
      </c>
      <c r="J373">
        <v>1.89E-2</v>
      </c>
      <c r="K373">
        <v>3.0599999999999999E-2</v>
      </c>
      <c r="L373">
        <v>0.82169999999999999</v>
      </c>
      <c r="M373">
        <v>0</v>
      </c>
      <c r="N373">
        <v>6.3E-3</v>
      </c>
      <c r="O373">
        <v>1.9800000000000002E-2</v>
      </c>
      <c r="P373">
        <v>1.9800000000000002E-2</v>
      </c>
      <c r="Q373" s="212">
        <v>0</v>
      </c>
      <c r="R373">
        <v>0</v>
      </c>
      <c r="S373">
        <v>0</v>
      </c>
      <c r="T373">
        <v>0</v>
      </c>
      <c r="U373" s="98">
        <v>8.9999999999999998E-4</v>
      </c>
      <c r="V373" s="212">
        <v>0</v>
      </c>
      <c r="W373">
        <v>0</v>
      </c>
      <c r="X373" s="212">
        <v>0</v>
      </c>
      <c r="Y373" s="98">
        <v>8.9999999999999998E-4</v>
      </c>
      <c r="Z373" s="212">
        <v>0</v>
      </c>
      <c r="AA373">
        <v>0</v>
      </c>
      <c r="AB373">
        <v>0</v>
      </c>
      <c r="AC373" s="98">
        <v>0</v>
      </c>
      <c r="AD373">
        <v>0</v>
      </c>
      <c r="AE373" s="98">
        <v>8.9999999999999998E-4</v>
      </c>
      <c r="AF373" s="98">
        <v>8.9999999999999998E-4</v>
      </c>
      <c r="AG373" s="98">
        <v>8.9999999999999998E-4</v>
      </c>
      <c r="AH373">
        <v>0</v>
      </c>
      <c r="AI373">
        <v>0</v>
      </c>
      <c r="AJ373">
        <v>0</v>
      </c>
      <c r="AK373">
        <v>0</v>
      </c>
      <c r="AL373">
        <v>0</v>
      </c>
      <c r="AM373">
        <v>0.189</v>
      </c>
      <c r="AN373">
        <v>0</v>
      </c>
      <c r="AO373">
        <v>1.611</v>
      </c>
      <c r="AP373">
        <v>0</v>
      </c>
      <c r="AQ373" s="212">
        <v>3.5999999999999999E-3</v>
      </c>
      <c r="AR373">
        <v>0.38700000000000001</v>
      </c>
      <c r="AS373" s="212">
        <v>1.08E-3</v>
      </c>
      <c r="AT373" s="212">
        <v>8.0999999999999996E-4</v>
      </c>
      <c r="AU373" s="212">
        <v>7.1999999999999998E-3</v>
      </c>
      <c r="AV373">
        <v>9.9000000000000008E-3</v>
      </c>
      <c r="AW373" s="212">
        <v>5.4000000000000001E-4</v>
      </c>
      <c r="AX373">
        <v>0.52200000000000002</v>
      </c>
      <c r="AY373">
        <v>0</v>
      </c>
      <c r="AZ373">
        <v>7.1999999999999995E-2</v>
      </c>
      <c r="BA373">
        <v>0.34200000000000003</v>
      </c>
      <c r="BB373">
        <v>1.7999999999999999E-2</v>
      </c>
      <c r="BC373" s="212">
        <v>8.9999999999999993E-3</v>
      </c>
      <c r="BD373">
        <v>0.46800000000000003</v>
      </c>
      <c r="BE373">
        <v>2.5739999999999998</v>
      </c>
      <c r="BF373">
        <v>0.22500000000000001</v>
      </c>
      <c r="BG373">
        <v>0</v>
      </c>
      <c r="BH373">
        <v>0</v>
      </c>
      <c r="BI373" s="212">
        <v>8.9999999999999993E-3</v>
      </c>
      <c r="BJ373" s="212">
        <v>3.5999999999999999E-3</v>
      </c>
      <c r="BK373">
        <v>5.3999999999999999E-2</v>
      </c>
      <c r="BL373" s="209">
        <v>9.0261285660000004E-4</v>
      </c>
      <c r="BM373" s="227">
        <v>1.390439529E-4</v>
      </c>
      <c r="BN373" s="227">
        <v>1.9340992980000001E-4</v>
      </c>
      <c r="BO373" s="227">
        <v>3.9573548999999997E-5</v>
      </c>
      <c r="BP373" s="227">
        <v>0</v>
      </c>
      <c r="BQ373" s="227">
        <v>1.3770000000000001E-15</v>
      </c>
      <c r="BR373" s="227">
        <v>2.5623593999999999E-4</v>
      </c>
      <c r="BS373" s="227">
        <v>8.8827789600000003E-5</v>
      </c>
      <c r="BT373" s="209">
        <v>6.8195766905999999E-3</v>
      </c>
    </row>
    <row r="374" spans="1:72" x14ac:dyDescent="0.35">
      <c r="A374">
        <v>22</v>
      </c>
      <c r="B374" t="s">
        <v>71</v>
      </c>
      <c r="C374" t="s">
        <v>71</v>
      </c>
      <c r="D374" t="s">
        <v>481</v>
      </c>
      <c r="E374" t="s">
        <v>1340</v>
      </c>
      <c r="F374">
        <v>0.24299999999999999</v>
      </c>
      <c r="G374">
        <v>1.0169999999999999</v>
      </c>
      <c r="H374">
        <v>3.5999999999999999E-3</v>
      </c>
      <c r="I374">
        <v>1.89E-2</v>
      </c>
      <c r="J374">
        <v>1.89E-2</v>
      </c>
      <c r="K374">
        <v>3.0599999999999999E-2</v>
      </c>
      <c r="L374">
        <v>0.82169999999999999</v>
      </c>
      <c r="M374">
        <v>0</v>
      </c>
      <c r="N374">
        <v>6.3E-3</v>
      </c>
      <c r="O374">
        <v>1.9800000000000002E-2</v>
      </c>
      <c r="P374">
        <v>1.9800000000000002E-2</v>
      </c>
      <c r="Q374">
        <v>0</v>
      </c>
      <c r="R374">
        <v>0</v>
      </c>
      <c r="S374">
        <v>0</v>
      </c>
      <c r="T374">
        <v>0</v>
      </c>
      <c r="U374" s="98">
        <v>8.9999999999999998E-4</v>
      </c>
      <c r="V374">
        <v>0</v>
      </c>
      <c r="W374">
        <v>0</v>
      </c>
      <c r="X374">
        <v>0</v>
      </c>
      <c r="Y374" s="98">
        <v>8.9999999999999998E-4</v>
      </c>
      <c r="Z374">
        <v>0</v>
      </c>
      <c r="AA374">
        <v>0</v>
      </c>
      <c r="AB374">
        <v>0</v>
      </c>
      <c r="AC374">
        <v>0</v>
      </c>
      <c r="AD374">
        <v>0</v>
      </c>
      <c r="AE374" s="98">
        <v>8.9999999999999998E-4</v>
      </c>
      <c r="AF374" s="98">
        <v>8.9999999999999998E-4</v>
      </c>
      <c r="AG374" s="98">
        <v>8.9999999999999998E-4</v>
      </c>
      <c r="AH374">
        <v>0</v>
      </c>
      <c r="AI374">
        <v>0</v>
      </c>
      <c r="AJ374">
        <v>0</v>
      </c>
      <c r="AK374">
        <v>0</v>
      </c>
      <c r="AL374">
        <v>0</v>
      </c>
      <c r="AM374">
        <v>0.189</v>
      </c>
      <c r="AN374">
        <v>0</v>
      </c>
      <c r="AO374">
        <v>1.611</v>
      </c>
      <c r="AP374">
        <v>0</v>
      </c>
      <c r="AQ374">
        <v>3.5999999999999999E-3</v>
      </c>
      <c r="AR374">
        <v>0.38700000000000001</v>
      </c>
      <c r="AS374">
        <v>1.08E-3</v>
      </c>
      <c r="AT374">
        <v>8.0999999999999996E-4</v>
      </c>
      <c r="AU374">
        <v>7.1999999999999998E-3</v>
      </c>
      <c r="AV374">
        <v>9.9000000000000008E-3</v>
      </c>
      <c r="AW374">
        <v>5.4000000000000001E-4</v>
      </c>
      <c r="AX374">
        <v>0.52200000000000002</v>
      </c>
      <c r="AY374">
        <v>0</v>
      </c>
      <c r="AZ374">
        <v>7.1999999999999995E-2</v>
      </c>
      <c r="BA374">
        <v>0.34200000000000003</v>
      </c>
      <c r="BB374">
        <v>1.7999999999999999E-2</v>
      </c>
      <c r="BC374">
        <v>8.9999999999999993E-3</v>
      </c>
      <c r="BD374">
        <v>0.46800000000000003</v>
      </c>
      <c r="BE374">
        <v>2.5739999999999998</v>
      </c>
      <c r="BF374">
        <v>0.22500000000000001</v>
      </c>
      <c r="BG374">
        <v>0</v>
      </c>
      <c r="BH374">
        <v>0</v>
      </c>
      <c r="BI374">
        <v>8.9999999999999993E-3</v>
      </c>
      <c r="BJ374">
        <v>3.5999999999999999E-3</v>
      </c>
      <c r="BK374">
        <v>5.3999999999999999E-2</v>
      </c>
      <c r="BL374" s="209">
        <v>9.0261285660000004E-4</v>
      </c>
      <c r="BM374" s="227">
        <v>1.390439529E-4</v>
      </c>
      <c r="BN374" s="209">
        <v>1.9340992980000001E-4</v>
      </c>
      <c r="BO374" s="227">
        <v>3.9573548999999997E-5</v>
      </c>
      <c r="BP374" s="227">
        <v>0</v>
      </c>
      <c r="BQ374" s="227">
        <v>1.3770000000000001E-15</v>
      </c>
      <c r="BR374" s="209">
        <v>2.5623593999999999E-4</v>
      </c>
      <c r="BS374" s="227">
        <v>8.8827789600000003E-5</v>
      </c>
      <c r="BT374" s="209">
        <v>6.8195766905999999E-3</v>
      </c>
    </row>
    <row r="375" spans="1:72" x14ac:dyDescent="0.35">
      <c r="A375">
        <v>31</v>
      </c>
      <c r="B375" t="s">
        <v>71</v>
      </c>
      <c r="C375" t="s">
        <v>71</v>
      </c>
      <c r="D375" t="s">
        <v>511</v>
      </c>
      <c r="E375" t="s">
        <v>1339</v>
      </c>
      <c r="F375">
        <v>5.44</v>
      </c>
      <c r="G375">
        <v>22.712</v>
      </c>
      <c r="H375">
        <v>0.10199999999999999</v>
      </c>
      <c r="I375">
        <v>0.14280000000000001</v>
      </c>
      <c r="J375">
        <v>0.87719999999999998</v>
      </c>
      <c r="K375">
        <v>0.19719999999999999</v>
      </c>
      <c r="L375">
        <v>5.4127999999999998</v>
      </c>
      <c r="M375">
        <v>0</v>
      </c>
      <c r="N375">
        <v>6.1199999999999997E-2</v>
      </c>
      <c r="O375">
        <v>0.39439999999999997</v>
      </c>
      <c r="P375">
        <v>2.0400000000000001E-2</v>
      </c>
      <c r="Q375">
        <v>0.374</v>
      </c>
      <c r="R375">
        <v>0</v>
      </c>
      <c r="S375">
        <v>0</v>
      </c>
      <c r="T375">
        <v>6.8</v>
      </c>
      <c r="U375">
        <v>2.0400000000000001E-2</v>
      </c>
      <c r="V375">
        <v>6.7999999999999996E-3</v>
      </c>
      <c r="W375">
        <v>0</v>
      </c>
      <c r="X375">
        <v>0</v>
      </c>
      <c r="Y375">
        <v>1.3599999999999999E-2</v>
      </c>
      <c r="Z375">
        <v>0</v>
      </c>
      <c r="AA375">
        <v>0</v>
      </c>
      <c r="AB375" s="212">
        <v>2.7199999999999998E-2</v>
      </c>
      <c r="AC375" s="98">
        <v>0</v>
      </c>
      <c r="AD375" s="212">
        <v>2.7199999999999998E-2</v>
      </c>
      <c r="AE375">
        <v>3.4000000000000002E-2</v>
      </c>
      <c r="AF375">
        <v>3.4000000000000002E-2</v>
      </c>
      <c r="AG375" s="98">
        <v>0</v>
      </c>
      <c r="AH375">
        <v>0</v>
      </c>
      <c r="AI375">
        <v>0</v>
      </c>
      <c r="AJ375">
        <v>0</v>
      </c>
      <c r="AK375">
        <v>0</v>
      </c>
      <c r="AL375">
        <v>0</v>
      </c>
      <c r="AM375">
        <v>0.25840000000000002</v>
      </c>
      <c r="AN375">
        <v>0</v>
      </c>
      <c r="AO375">
        <v>1.768</v>
      </c>
      <c r="AP375">
        <v>0</v>
      </c>
      <c r="AQ375">
        <v>6.7999999999999996E-3</v>
      </c>
      <c r="AR375">
        <v>0</v>
      </c>
      <c r="AS375">
        <v>2.0400000000000001E-3</v>
      </c>
      <c r="AT375">
        <v>4.7600000000000003E-3</v>
      </c>
      <c r="AU375">
        <v>9.7919999999999993E-2</v>
      </c>
      <c r="AV375">
        <v>0.11559999999999999</v>
      </c>
      <c r="AW375">
        <v>6.7999999999999996E-3</v>
      </c>
      <c r="AX375">
        <v>3.6516000000000002</v>
      </c>
      <c r="AY375">
        <v>0</v>
      </c>
      <c r="AZ375">
        <v>0.22439999999999999</v>
      </c>
      <c r="BA375">
        <v>3.1280000000000001</v>
      </c>
      <c r="BB375">
        <v>0</v>
      </c>
      <c r="BC375">
        <v>2.0400000000000001E-2</v>
      </c>
      <c r="BD375">
        <v>0.20399999999999999</v>
      </c>
      <c r="BE375">
        <v>10.268000000000001</v>
      </c>
      <c r="BF375">
        <v>1.02</v>
      </c>
      <c r="BG375">
        <v>11.56</v>
      </c>
      <c r="BH375" s="98">
        <v>2.7199999999999998E-2</v>
      </c>
      <c r="BI375">
        <v>0</v>
      </c>
      <c r="BJ375">
        <v>2.7199999999999998E-2</v>
      </c>
      <c r="BK375">
        <v>0</v>
      </c>
      <c r="BL375" s="209">
        <v>6.0348396560000002E-3</v>
      </c>
      <c r="BM375" s="227">
        <v>1.3329291388E-3</v>
      </c>
      <c r="BN375" s="209">
        <v>4.300379364E-4</v>
      </c>
      <c r="BO375" s="227">
        <v>3.0221520159999998E-4</v>
      </c>
      <c r="BP375" s="227">
        <v>0</v>
      </c>
      <c r="BQ375" s="227">
        <v>1.1152000000000001E-15</v>
      </c>
      <c r="BR375" s="227">
        <v>1.9735721395999998E-3</v>
      </c>
      <c r="BS375" s="227">
        <v>6.7114329919999998E-4</v>
      </c>
      <c r="BT375" s="209">
        <v>6.7526439840000004E-3</v>
      </c>
    </row>
    <row r="376" spans="1:72" x14ac:dyDescent="0.35">
      <c r="A376">
        <v>137</v>
      </c>
      <c r="B376" t="s">
        <v>266</v>
      </c>
      <c r="C376" t="s">
        <v>266</v>
      </c>
      <c r="D376" t="s">
        <v>930</v>
      </c>
      <c r="E376" t="s">
        <v>1341</v>
      </c>
      <c r="F376">
        <v>31.262499999999999</v>
      </c>
      <c r="G376">
        <v>130.79</v>
      </c>
      <c r="H376">
        <v>9.2249999999999999E-2</v>
      </c>
      <c r="I376">
        <v>2.3062499999999999</v>
      </c>
      <c r="J376" s="212">
        <v>3.9565000000000001</v>
      </c>
      <c r="K376">
        <v>2.61375</v>
      </c>
      <c r="L376">
        <v>0.32800000000000001</v>
      </c>
      <c r="M376">
        <v>0</v>
      </c>
      <c r="N376">
        <v>0.95325000000000004</v>
      </c>
      <c r="O376">
        <v>0</v>
      </c>
      <c r="P376">
        <v>0</v>
      </c>
      <c r="Q376">
        <v>0</v>
      </c>
      <c r="R376">
        <v>0</v>
      </c>
      <c r="S376">
        <v>0</v>
      </c>
      <c r="T376">
        <v>0</v>
      </c>
      <c r="U376">
        <v>4.1000000000000002E-2</v>
      </c>
      <c r="V376">
        <v>0</v>
      </c>
      <c r="W376">
        <v>0</v>
      </c>
      <c r="X376" s="212">
        <v>0</v>
      </c>
      <c r="Y376">
        <v>3.075E-2</v>
      </c>
      <c r="Z376" s="212">
        <v>1.025E-2</v>
      </c>
      <c r="AA376" s="217">
        <v>0</v>
      </c>
      <c r="AB376">
        <v>1.025E-2</v>
      </c>
      <c r="AC376" s="217">
        <v>0</v>
      </c>
      <c r="AD376">
        <v>1.025E-2</v>
      </c>
      <c r="AE376">
        <v>4.1000000000000002E-2</v>
      </c>
      <c r="AF376">
        <v>4.1000000000000002E-2</v>
      </c>
      <c r="AG376">
        <v>0</v>
      </c>
      <c r="AH376" s="212">
        <v>0</v>
      </c>
      <c r="AI376" s="212">
        <v>0</v>
      </c>
      <c r="AJ376" s="212">
        <v>0</v>
      </c>
      <c r="AK376">
        <v>0</v>
      </c>
      <c r="AL376">
        <v>0</v>
      </c>
      <c r="AM376">
        <v>0</v>
      </c>
      <c r="AN376">
        <v>0</v>
      </c>
      <c r="AO376">
        <v>0</v>
      </c>
      <c r="AP376">
        <v>0</v>
      </c>
      <c r="AQ376">
        <v>1.025E-2</v>
      </c>
      <c r="AR376">
        <v>0.19475000000000001</v>
      </c>
      <c r="AS376" s="98">
        <v>0</v>
      </c>
      <c r="AT376" s="217">
        <v>8.2000000000000007E-3</v>
      </c>
      <c r="AU376">
        <v>4.51</v>
      </c>
      <c r="AV376">
        <v>4.8994999999999997</v>
      </c>
      <c r="AW376">
        <v>2.665</v>
      </c>
      <c r="AX376">
        <v>0</v>
      </c>
      <c r="AY376">
        <v>0</v>
      </c>
      <c r="AZ376">
        <v>0</v>
      </c>
      <c r="BA376">
        <v>34.85</v>
      </c>
      <c r="BB376">
        <v>0.37924999999999998</v>
      </c>
      <c r="BC376" s="212">
        <v>0.35875000000000001</v>
      </c>
      <c r="BD376">
        <v>14.35</v>
      </c>
      <c r="BE376">
        <v>358.75</v>
      </c>
      <c r="BF376">
        <v>41</v>
      </c>
      <c r="BG376">
        <v>4.0999999999999996</v>
      </c>
      <c r="BH376" s="98">
        <v>1.025E-2</v>
      </c>
      <c r="BI376">
        <v>0</v>
      </c>
      <c r="BJ376" s="212">
        <v>3.075E-2</v>
      </c>
      <c r="BK376">
        <v>0</v>
      </c>
      <c r="BL376" s="209">
        <v>9.3292487340499997E-2</v>
      </c>
      <c r="BM376" s="227">
        <v>1.09217194E-2</v>
      </c>
      <c r="BN376" s="209">
        <v>4.5952662342500002E-3</v>
      </c>
      <c r="BO376" s="209">
        <v>3.7388335625000002E-4</v>
      </c>
      <c r="BP376" s="209">
        <v>2.4883963437500002E-3</v>
      </c>
      <c r="BQ376" s="227">
        <v>1.1377500000000001E-13</v>
      </c>
      <c r="BR376" s="227">
        <v>3.2327120657500001E-3</v>
      </c>
      <c r="BS376" s="227">
        <v>8.8390355324999997E-4</v>
      </c>
      <c r="BT376" s="227">
        <v>0.11789532329000001</v>
      </c>
    </row>
    <row r="377" spans="1:72" x14ac:dyDescent="0.35">
      <c r="A377">
        <v>146</v>
      </c>
      <c r="B377" t="s">
        <v>803</v>
      </c>
      <c r="C377" t="s">
        <v>273</v>
      </c>
      <c r="D377" t="s">
        <v>971</v>
      </c>
      <c r="E377" t="s">
        <v>1341</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s="209">
        <v>1.1282147270100001E-2</v>
      </c>
      <c r="BM377" s="227">
        <v>4.453333101E-4</v>
      </c>
      <c r="BN377" s="209">
        <v>4.4289484407000002E-3</v>
      </c>
      <c r="BO377" s="209">
        <v>4.8251151689999999E-4</v>
      </c>
      <c r="BP377" s="227">
        <v>1.447466265E-4</v>
      </c>
      <c r="BQ377" s="227">
        <v>2.2680000000000001E-14</v>
      </c>
      <c r="BR377" s="209">
        <v>6.0392340959999999E-4</v>
      </c>
      <c r="BS377" s="227">
        <v>1.8109243530000001E-4</v>
      </c>
      <c r="BT377" s="209">
        <v>8.6615834591999993E-2</v>
      </c>
    </row>
    <row r="378" spans="1:72" x14ac:dyDescent="0.35">
      <c r="A378">
        <v>140</v>
      </c>
      <c r="B378" t="s">
        <v>266</v>
      </c>
      <c r="C378" t="s">
        <v>266</v>
      </c>
      <c r="D378" t="s">
        <v>942</v>
      </c>
      <c r="E378" t="s">
        <v>1341</v>
      </c>
      <c r="F378">
        <v>56.174999999999997</v>
      </c>
      <c r="G378">
        <v>235.2</v>
      </c>
      <c r="H378" s="98">
        <v>3.234</v>
      </c>
      <c r="I378">
        <v>0.54600000000000004</v>
      </c>
      <c r="J378">
        <v>6.1005000000000003</v>
      </c>
      <c r="K378">
        <v>0.315</v>
      </c>
      <c r="L378">
        <v>0.11550000000000001</v>
      </c>
      <c r="M378">
        <v>0</v>
      </c>
      <c r="N378" s="217">
        <v>0.189</v>
      </c>
      <c r="O378">
        <v>5.9009999999999998</v>
      </c>
      <c r="P378">
        <v>0</v>
      </c>
      <c r="Q378">
        <v>5.9009999999999998</v>
      </c>
      <c r="R378">
        <v>4.7249999999999996</v>
      </c>
      <c r="S378">
        <v>4.7249999999999996</v>
      </c>
      <c r="T378">
        <v>0</v>
      </c>
      <c r="U378" s="98">
        <v>2.0474999999999999</v>
      </c>
      <c r="V378" s="212">
        <v>4.2000000000000003E-2</v>
      </c>
      <c r="W378">
        <v>2.1000000000000001E-2</v>
      </c>
      <c r="X378" s="212">
        <v>5.2499999999999998E-2</v>
      </c>
      <c r="Y378" s="98">
        <v>0.8085</v>
      </c>
      <c r="Z378" s="212">
        <v>1.0814999999999999</v>
      </c>
      <c r="AA378">
        <v>3.15E-2</v>
      </c>
      <c r="AB378">
        <v>0.94499999999999995</v>
      </c>
      <c r="AC378">
        <v>1.0500000000000001E-2</v>
      </c>
      <c r="AD378">
        <v>0.9345</v>
      </c>
      <c r="AE378" s="98">
        <v>8.4000000000000005E-2</v>
      </c>
      <c r="AF378" s="98">
        <v>8.4000000000000005E-2</v>
      </c>
      <c r="AG378" s="98">
        <v>1.0500000000000001E-2</v>
      </c>
      <c r="AH378">
        <v>0</v>
      </c>
      <c r="AI378">
        <v>0</v>
      </c>
      <c r="AJ378">
        <v>0</v>
      </c>
      <c r="AK378">
        <v>0</v>
      </c>
      <c r="AL378">
        <v>2.0055000000000001</v>
      </c>
      <c r="AM378">
        <v>6.3209999999999997</v>
      </c>
      <c r="AN378">
        <v>6.0270000000000001</v>
      </c>
      <c r="AO378">
        <v>3.2549999999999999</v>
      </c>
      <c r="AP378">
        <v>0.17115</v>
      </c>
      <c r="AQ378" s="98">
        <v>6.3E-2</v>
      </c>
      <c r="AR378">
        <v>0.79800000000000004</v>
      </c>
      <c r="AS378" s="98">
        <v>8.3999999999999995E-3</v>
      </c>
      <c r="AT378" s="98">
        <v>3.6749999999999998E-2</v>
      </c>
      <c r="AU378">
        <v>4.725E-2</v>
      </c>
      <c r="AV378">
        <v>0.13650000000000001</v>
      </c>
      <c r="AW378">
        <v>1.6799999999999999E-2</v>
      </c>
      <c r="AX378">
        <v>1.4175</v>
      </c>
      <c r="AY378">
        <v>4.6199999999999998E-2</v>
      </c>
      <c r="AZ378">
        <v>6.3E-2</v>
      </c>
      <c r="BA378">
        <v>24.15</v>
      </c>
      <c r="BB378">
        <v>0.32550000000000001</v>
      </c>
      <c r="BC378" s="98">
        <v>0.47249999999999998</v>
      </c>
      <c r="BD378">
        <v>19.95</v>
      </c>
      <c r="BE378">
        <v>54.6</v>
      </c>
      <c r="BF378">
        <v>6.72</v>
      </c>
      <c r="BG378">
        <v>10.29</v>
      </c>
      <c r="BH378">
        <v>2.1000000000000001E-2</v>
      </c>
      <c r="BI378">
        <v>0</v>
      </c>
      <c r="BJ378">
        <v>0.105</v>
      </c>
      <c r="BK378">
        <v>0</v>
      </c>
      <c r="BL378" s="209">
        <v>2.8650873824999999E-2</v>
      </c>
      <c r="BM378" s="227">
        <v>1.9124799435E-3</v>
      </c>
      <c r="BN378" s="227">
        <v>5.3754148980000001E-3</v>
      </c>
      <c r="BO378" s="227">
        <v>1.7086862835E-3</v>
      </c>
      <c r="BP378" s="227">
        <v>1.4042545544999999E-3</v>
      </c>
      <c r="BQ378" s="227">
        <v>3.3915E-14</v>
      </c>
      <c r="BR378" s="227">
        <v>2.0734421924999999E-3</v>
      </c>
      <c r="BS378" s="227">
        <v>9.0546217650000005E-4</v>
      </c>
      <c r="BT378" s="227">
        <v>7.9694938228500004E-2</v>
      </c>
    </row>
    <row r="379" spans="1:72" x14ac:dyDescent="0.35">
      <c r="A379">
        <v>34</v>
      </c>
      <c r="B379" t="s">
        <v>513</v>
      </c>
      <c r="C379" t="s">
        <v>513</v>
      </c>
      <c r="D379" t="s">
        <v>102</v>
      </c>
      <c r="E379" t="s">
        <v>1339</v>
      </c>
      <c r="F379">
        <v>4.4279999999999999</v>
      </c>
      <c r="G379">
        <v>18.495000000000001</v>
      </c>
      <c r="H379">
        <v>2.7000000000000001E-3</v>
      </c>
      <c r="I379">
        <v>0.1026</v>
      </c>
      <c r="J379">
        <v>0.98009999999999997</v>
      </c>
      <c r="K379">
        <v>0</v>
      </c>
      <c r="L379">
        <v>1.5956999999999999</v>
      </c>
      <c r="M379">
        <v>0</v>
      </c>
      <c r="N379">
        <v>2.1600000000000001E-2</v>
      </c>
      <c r="O379">
        <v>0.92069999999999996</v>
      </c>
      <c r="P379">
        <v>0.72089999999999999</v>
      </c>
      <c r="Q379">
        <v>0.19980000000000001</v>
      </c>
      <c r="R379">
        <v>0</v>
      </c>
      <c r="S379">
        <v>0.91800000000000004</v>
      </c>
      <c r="T379">
        <v>0</v>
      </c>
      <c r="U379">
        <v>0</v>
      </c>
      <c r="V379" s="212">
        <v>0</v>
      </c>
      <c r="W379" s="212">
        <v>0</v>
      </c>
      <c r="X379" s="212">
        <v>0</v>
      </c>
      <c r="Y379">
        <v>0</v>
      </c>
      <c r="Z379">
        <v>0</v>
      </c>
      <c r="AA379">
        <v>0</v>
      </c>
      <c r="AB379">
        <v>0</v>
      </c>
      <c r="AC379">
        <v>0</v>
      </c>
      <c r="AD379">
        <v>0</v>
      </c>
      <c r="AE379">
        <v>0</v>
      </c>
      <c r="AF379">
        <v>0</v>
      </c>
      <c r="AG379" s="212">
        <v>0</v>
      </c>
      <c r="AH379">
        <v>0</v>
      </c>
      <c r="AI379">
        <v>0</v>
      </c>
      <c r="AJ379">
        <v>0</v>
      </c>
      <c r="AK379">
        <v>0</v>
      </c>
      <c r="AL379">
        <v>0</v>
      </c>
      <c r="AM379">
        <v>0</v>
      </c>
      <c r="AN379">
        <v>0</v>
      </c>
      <c r="AO379">
        <v>0</v>
      </c>
      <c r="AP379">
        <v>0</v>
      </c>
      <c r="AQ379">
        <v>0</v>
      </c>
      <c r="AR379">
        <v>0</v>
      </c>
      <c r="AS379" s="212">
        <v>2.7E-4</v>
      </c>
      <c r="AT379">
        <v>5.4000000000000001E-4</v>
      </c>
      <c r="AU379" s="212">
        <v>1.323E-2</v>
      </c>
      <c r="AV379">
        <v>2.9700000000000001E-2</v>
      </c>
      <c r="AW379">
        <v>5.13E-3</v>
      </c>
      <c r="AX379">
        <v>2.7E-2</v>
      </c>
      <c r="AY379">
        <v>0</v>
      </c>
      <c r="AZ379">
        <v>2.7E-2</v>
      </c>
      <c r="BA379">
        <v>0.621</v>
      </c>
      <c r="BB379">
        <v>2.4299999999999999E-2</v>
      </c>
      <c r="BC379" s="212">
        <v>5.4000000000000003E-3</v>
      </c>
      <c r="BD379">
        <v>0.35099999999999998</v>
      </c>
      <c r="BE379">
        <v>1.5660000000000001</v>
      </c>
      <c r="BF379">
        <v>0.35099999999999998</v>
      </c>
      <c r="BG379">
        <v>0.13500000000000001</v>
      </c>
      <c r="BH379" s="212">
        <v>0</v>
      </c>
      <c r="BI379" s="212">
        <v>2.7000000000000001E-3</v>
      </c>
      <c r="BJ379">
        <v>2.7000000000000001E-3</v>
      </c>
      <c r="BK379">
        <v>0</v>
      </c>
      <c r="BL379" s="209">
        <v>5.7567801435299999E-3</v>
      </c>
      <c r="BM379" s="227">
        <v>2.4937029535500001E-4</v>
      </c>
      <c r="BN379" s="209">
        <v>1.4353961468850001E-3</v>
      </c>
      <c r="BO379" s="227">
        <v>5.4598731480000003E-4</v>
      </c>
      <c r="BP379" s="227">
        <v>1.9307476251E-3</v>
      </c>
      <c r="BQ379" s="227">
        <v>1.6077959999999999E-15</v>
      </c>
      <c r="BR379" s="209">
        <v>6.51866925015E-4</v>
      </c>
      <c r="BS379" s="209">
        <v>2.7385075619999999E-4</v>
      </c>
      <c r="BT379" s="209">
        <v>6.54332186853E-3</v>
      </c>
    </row>
    <row r="380" spans="1:72" x14ac:dyDescent="0.35">
      <c r="A380">
        <v>16</v>
      </c>
      <c r="B380" t="s">
        <v>71</v>
      </c>
      <c r="C380" t="s">
        <v>71</v>
      </c>
      <c r="D380" t="s">
        <v>76</v>
      </c>
      <c r="E380" t="s">
        <v>1338</v>
      </c>
      <c r="F380">
        <v>9.99</v>
      </c>
      <c r="G380">
        <v>40.515000000000001</v>
      </c>
      <c r="H380" s="212">
        <v>5.5500000000000001E-2</v>
      </c>
      <c r="I380">
        <v>0.44400000000000001</v>
      </c>
      <c r="J380">
        <v>1.4430000000000001</v>
      </c>
      <c r="K380">
        <v>0.72150000000000003</v>
      </c>
      <c r="L380">
        <v>52.558500000000002</v>
      </c>
      <c r="M380">
        <v>0</v>
      </c>
      <c r="N380">
        <v>0.27750000000000002</v>
      </c>
      <c r="O380">
        <v>1.554</v>
      </c>
      <c r="P380">
        <v>1.554</v>
      </c>
      <c r="Q380" s="212">
        <v>0</v>
      </c>
      <c r="R380">
        <v>0</v>
      </c>
      <c r="S380">
        <v>0</v>
      </c>
      <c r="T380">
        <v>0</v>
      </c>
      <c r="U380" s="212">
        <v>0</v>
      </c>
      <c r="V380" s="98">
        <v>0</v>
      </c>
      <c r="W380" s="98">
        <v>0</v>
      </c>
      <c r="X380" s="212">
        <v>0</v>
      </c>
      <c r="Y380" s="212">
        <v>0</v>
      </c>
      <c r="Z380">
        <v>0</v>
      </c>
      <c r="AA380">
        <v>0</v>
      </c>
      <c r="AB380">
        <v>0</v>
      </c>
      <c r="AC380">
        <v>0</v>
      </c>
      <c r="AD380">
        <v>0</v>
      </c>
      <c r="AE380" s="212">
        <v>5.5500000000000001E-2</v>
      </c>
      <c r="AF380">
        <v>5.5500000000000001E-2</v>
      </c>
      <c r="AG380" s="212">
        <v>0</v>
      </c>
      <c r="AH380">
        <v>0</v>
      </c>
      <c r="AI380" s="98">
        <v>0</v>
      </c>
      <c r="AJ380">
        <v>0</v>
      </c>
      <c r="AK380">
        <v>0</v>
      </c>
      <c r="AL380">
        <v>0</v>
      </c>
      <c r="AM380">
        <v>23.975999999999999</v>
      </c>
      <c r="AN380">
        <v>0</v>
      </c>
      <c r="AO380">
        <v>287.49</v>
      </c>
      <c r="AP380">
        <v>0</v>
      </c>
      <c r="AQ380" s="212">
        <v>0.38850000000000001</v>
      </c>
      <c r="AR380">
        <v>1.887</v>
      </c>
      <c r="AS380" s="212">
        <v>1.6650000000000002E-2</v>
      </c>
      <c r="AT380" s="212">
        <v>0</v>
      </c>
      <c r="AU380" s="212">
        <v>0.32190000000000002</v>
      </c>
      <c r="AV380">
        <v>0.38850000000000001</v>
      </c>
      <c r="AW380" s="212">
        <v>5.5500000000000001E-2</v>
      </c>
      <c r="AX380">
        <v>9.2129999999999992</v>
      </c>
      <c r="AY380">
        <v>0</v>
      </c>
      <c r="AZ380">
        <v>8.2140000000000004</v>
      </c>
      <c r="BA380">
        <v>12.21</v>
      </c>
      <c r="BB380">
        <v>1.1100000000000001</v>
      </c>
      <c r="BC380" s="212">
        <v>0.111</v>
      </c>
      <c r="BD380">
        <v>6.66</v>
      </c>
      <c r="BE380">
        <v>133.19999999999999</v>
      </c>
      <c r="BF380">
        <v>4.9950000000000001</v>
      </c>
      <c r="BG380">
        <v>1.1100000000000001</v>
      </c>
      <c r="BH380" s="212">
        <v>0</v>
      </c>
      <c r="BI380" s="212">
        <v>0</v>
      </c>
      <c r="BJ380" s="212">
        <v>5.5500000000000001E-2</v>
      </c>
      <c r="BK380">
        <v>0</v>
      </c>
      <c r="BL380" s="209">
        <v>5.1943730684699999E-2</v>
      </c>
      <c r="BM380" s="227">
        <v>1.2964983927E-3</v>
      </c>
      <c r="BN380" s="209">
        <v>2.9794458062100002E-2</v>
      </c>
      <c r="BO380" s="227">
        <v>2.4666093660000001E-3</v>
      </c>
      <c r="BP380" s="209">
        <v>0</v>
      </c>
      <c r="BQ380" s="227">
        <v>3.0455958E-15</v>
      </c>
      <c r="BR380" s="227">
        <v>1.06544044527E-2</v>
      </c>
      <c r="BS380" s="209">
        <v>5.4777136920000002E-3</v>
      </c>
      <c r="BT380" s="209">
        <v>6.5303617236000004E-3</v>
      </c>
    </row>
    <row r="381" spans="1:72" x14ac:dyDescent="0.35">
      <c r="A381">
        <v>49</v>
      </c>
      <c r="B381" t="s">
        <v>513</v>
      </c>
      <c r="C381" t="s">
        <v>513</v>
      </c>
      <c r="D381" t="s">
        <v>574</v>
      </c>
      <c r="E381" t="s">
        <v>1339</v>
      </c>
      <c r="F381">
        <v>5.0250000000000004</v>
      </c>
      <c r="G381">
        <v>21.105</v>
      </c>
      <c r="H381">
        <v>7.0349999999999996E-2</v>
      </c>
      <c r="I381">
        <v>9.0450000000000003E-2</v>
      </c>
      <c r="J381">
        <v>0.76380000000000003</v>
      </c>
      <c r="K381">
        <v>0.49245</v>
      </c>
      <c r="L381">
        <v>8.5726499999999994</v>
      </c>
      <c r="M381">
        <v>0</v>
      </c>
      <c r="N381">
        <v>6.0299999999999999E-2</v>
      </c>
      <c r="O381">
        <v>0.26129999999999998</v>
      </c>
      <c r="P381">
        <v>0.22109999999999999</v>
      </c>
      <c r="Q381">
        <v>4.02E-2</v>
      </c>
      <c r="R381">
        <v>0</v>
      </c>
      <c r="S381">
        <v>0</v>
      </c>
      <c r="T381">
        <v>0</v>
      </c>
      <c r="U381" s="212">
        <v>0</v>
      </c>
      <c r="V381" s="212">
        <v>0</v>
      </c>
      <c r="W381" s="212">
        <v>0</v>
      </c>
      <c r="X381" s="212">
        <v>0</v>
      </c>
      <c r="Y381" s="212">
        <v>0</v>
      </c>
      <c r="Z381" s="212">
        <v>0</v>
      </c>
      <c r="AA381">
        <v>0</v>
      </c>
      <c r="AB381">
        <v>0</v>
      </c>
      <c r="AC381">
        <v>0</v>
      </c>
      <c r="AD381">
        <v>0</v>
      </c>
      <c r="AE381" s="212">
        <v>1.005E-2</v>
      </c>
      <c r="AF381" s="212">
        <v>1.005E-2</v>
      </c>
      <c r="AG381" s="212">
        <v>0</v>
      </c>
      <c r="AH381">
        <v>0</v>
      </c>
      <c r="AI381">
        <v>0</v>
      </c>
      <c r="AJ381">
        <v>0</v>
      </c>
      <c r="AK381">
        <v>0</v>
      </c>
      <c r="AL381">
        <v>0</v>
      </c>
      <c r="AM381">
        <v>0.21104999999999999</v>
      </c>
      <c r="AN381">
        <v>0</v>
      </c>
      <c r="AO381">
        <v>0.70350000000000001</v>
      </c>
      <c r="AP381">
        <v>0</v>
      </c>
      <c r="AQ381">
        <v>0.1608</v>
      </c>
      <c r="AR381">
        <v>0</v>
      </c>
      <c r="AS381" s="212">
        <v>7.0349999999999996E-3</v>
      </c>
      <c r="AT381" s="212">
        <v>7.0349999999999996E-3</v>
      </c>
      <c r="AU381" s="212">
        <v>2.01E-2</v>
      </c>
      <c r="AV381">
        <v>4.02E-2</v>
      </c>
      <c r="AW381" s="212">
        <v>8.0400000000000003E-3</v>
      </c>
      <c r="AX381">
        <v>3.1154999999999999</v>
      </c>
      <c r="AY381">
        <v>0</v>
      </c>
      <c r="AZ381">
        <v>10.050000000000001</v>
      </c>
      <c r="BA381">
        <v>1.5075000000000001</v>
      </c>
      <c r="BB381">
        <v>0</v>
      </c>
      <c r="BC381" s="212">
        <v>2.01E-2</v>
      </c>
      <c r="BD381">
        <v>6.7335000000000003</v>
      </c>
      <c r="BE381">
        <v>13.065</v>
      </c>
      <c r="BF381">
        <v>1.1054999999999999</v>
      </c>
      <c r="BG381">
        <v>0.40200000000000002</v>
      </c>
      <c r="BH381" s="212">
        <v>0</v>
      </c>
      <c r="BI381" s="212">
        <v>0</v>
      </c>
      <c r="BJ381">
        <v>1.005E-2</v>
      </c>
      <c r="BK381">
        <v>4.7234999999999996</v>
      </c>
      <c r="BL381" s="209">
        <v>8.6932426032000007E-3</v>
      </c>
      <c r="BM381" s="227">
        <v>1.1972935040999999E-3</v>
      </c>
      <c r="BN381" s="209">
        <v>1.6196158502999999E-3</v>
      </c>
      <c r="BO381" s="227">
        <v>4.4665629059999998E-4</v>
      </c>
      <c r="BP381" s="227">
        <v>0</v>
      </c>
      <c r="BQ381" s="227">
        <v>3.2561999999999999E-15</v>
      </c>
      <c r="BR381" s="209">
        <v>3.6654065434499998E-3</v>
      </c>
      <c r="BS381" s="209">
        <v>9.9191031719999992E-4</v>
      </c>
      <c r="BT381" s="209">
        <v>6.4540741415999997E-3</v>
      </c>
    </row>
    <row r="382" spans="1:72" x14ac:dyDescent="0.35">
      <c r="A382">
        <v>17</v>
      </c>
      <c r="B382" t="s">
        <v>71</v>
      </c>
      <c r="C382" t="s">
        <v>71</v>
      </c>
      <c r="D382" t="s">
        <v>78</v>
      </c>
      <c r="E382" t="s">
        <v>1337</v>
      </c>
      <c r="F382">
        <v>7.5270000000000001</v>
      </c>
      <c r="G382">
        <v>31.459</v>
      </c>
      <c r="H382">
        <v>1.9300000000000001E-2</v>
      </c>
      <c r="I382">
        <v>0.2316</v>
      </c>
      <c r="J382">
        <v>1.4089</v>
      </c>
      <c r="K382">
        <v>0.36670000000000003</v>
      </c>
      <c r="L382">
        <v>17.196300000000001</v>
      </c>
      <c r="M382">
        <v>0</v>
      </c>
      <c r="N382">
        <v>9.6500000000000002E-2</v>
      </c>
      <c r="O382">
        <v>0.86850000000000005</v>
      </c>
      <c r="P382">
        <v>0.57899999999999996</v>
      </c>
      <c r="Q382">
        <v>0.28949999999999998</v>
      </c>
      <c r="R382">
        <v>0</v>
      </c>
      <c r="S382">
        <v>0</v>
      </c>
      <c r="T382">
        <v>0</v>
      </c>
      <c r="U382">
        <v>0</v>
      </c>
      <c r="V382" s="212">
        <v>0</v>
      </c>
      <c r="W382" s="212">
        <v>0</v>
      </c>
      <c r="X382" s="212">
        <v>0</v>
      </c>
      <c r="Y382">
        <v>0</v>
      </c>
      <c r="Z382">
        <v>0</v>
      </c>
      <c r="AA382">
        <v>0</v>
      </c>
      <c r="AB382">
        <v>0</v>
      </c>
      <c r="AC382">
        <v>0</v>
      </c>
      <c r="AD382">
        <v>0</v>
      </c>
      <c r="AE382">
        <v>0</v>
      </c>
      <c r="AF382">
        <v>0</v>
      </c>
      <c r="AG382" s="212">
        <v>0</v>
      </c>
      <c r="AH382">
        <v>0</v>
      </c>
      <c r="AI382">
        <v>0</v>
      </c>
      <c r="AJ382">
        <v>0</v>
      </c>
      <c r="AK382">
        <v>0</v>
      </c>
      <c r="AL382">
        <v>0</v>
      </c>
      <c r="AM382">
        <v>3.8600000000000002E-2</v>
      </c>
      <c r="AN382">
        <v>0</v>
      </c>
      <c r="AO382">
        <v>0.38600000000000001</v>
      </c>
      <c r="AP382">
        <v>0</v>
      </c>
      <c r="AQ382">
        <v>0</v>
      </c>
      <c r="AR382">
        <v>9.6500000000000002E-2</v>
      </c>
      <c r="AS382" s="212">
        <v>7.7200000000000003E-3</v>
      </c>
      <c r="AT382" s="212">
        <v>0</v>
      </c>
      <c r="AU382" s="212">
        <v>2.7019999999999999E-2</v>
      </c>
      <c r="AV382">
        <v>5.79E-2</v>
      </c>
      <c r="AW382" s="98">
        <v>3.0880000000000001E-2</v>
      </c>
      <c r="AX382">
        <v>3.9371999999999998</v>
      </c>
      <c r="AY382">
        <v>0</v>
      </c>
      <c r="AZ382">
        <v>1.5054000000000001</v>
      </c>
      <c r="BA382">
        <v>6.3689999999999998</v>
      </c>
      <c r="BB382">
        <v>0.38600000000000001</v>
      </c>
      <c r="BC382" s="212">
        <v>3.8600000000000002E-2</v>
      </c>
      <c r="BD382">
        <v>5.9829999999999997</v>
      </c>
      <c r="BE382">
        <v>36.67</v>
      </c>
      <c r="BF382">
        <v>2.1230000000000002</v>
      </c>
      <c r="BG382">
        <v>0.57899999999999996</v>
      </c>
      <c r="BH382" s="212">
        <v>0</v>
      </c>
      <c r="BI382" s="212">
        <v>0</v>
      </c>
      <c r="BJ382">
        <v>1.9300000000000001E-2</v>
      </c>
      <c r="BK382">
        <v>1.1579999999999999</v>
      </c>
      <c r="BL382" s="209">
        <v>6.3426603819350001E-3</v>
      </c>
      <c r="BM382" s="227">
        <v>5.0566392561999997E-4</v>
      </c>
      <c r="BN382" s="227">
        <v>7.2754993936500003E-4</v>
      </c>
      <c r="BO382" s="227">
        <v>8.5775785160000005E-4</v>
      </c>
      <c r="BP382" s="227">
        <v>0</v>
      </c>
      <c r="BQ382" s="227">
        <v>5.270251E-16</v>
      </c>
      <c r="BR382" s="227">
        <v>1.50582730779E-3</v>
      </c>
      <c r="BS382" s="227">
        <v>1.9048625992E-3</v>
      </c>
      <c r="BT382" s="227">
        <v>6.3409370588800003E-3</v>
      </c>
    </row>
    <row r="383" spans="1:72" x14ac:dyDescent="0.35">
      <c r="A383">
        <v>116</v>
      </c>
      <c r="B383" t="s">
        <v>218</v>
      </c>
      <c r="C383" t="s">
        <v>218</v>
      </c>
      <c r="D383" t="s">
        <v>850</v>
      </c>
      <c r="E383" t="s">
        <v>1337</v>
      </c>
      <c r="F383">
        <v>8.2880000000000003</v>
      </c>
      <c r="G383">
        <v>34.692</v>
      </c>
      <c r="H383" s="212">
        <v>0.74480000000000002</v>
      </c>
      <c r="I383">
        <v>0.2898</v>
      </c>
      <c r="J383">
        <v>7.0000000000000001E-3</v>
      </c>
      <c r="K383">
        <v>0.26179999999999998</v>
      </c>
      <c r="L383">
        <v>5.1799999999999999E-2</v>
      </c>
      <c r="M383">
        <v>0</v>
      </c>
      <c r="N383">
        <v>4.48E-2</v>
      </c>
      <c r="O383">
        <v>5.04E-2</v>
      </c>
      <c r="P383">
        <v>1.54E-2</v>
      </c>
      <c r="Q383">
        <v>3.6400000000000002E-2</v>
      </c>
      <c r="R383">
        <v>0</v>
      </c>
      <c r="S383">
        <v>0</v>
      </c>
      <c r="T383">
        <v>0</v>
      </c>
      <c r="U383" s="212">
        <v>6.1600000000000002E-2</v>
      </c>
      <c r="V383">
        <v>0</v>
      </c>
      <c r="W383" s="212">
        <v>0</v>
      </c>
      <c r="X383">
        <v>0</v>
      </c>
      <c r="Y383">
        <v>4.9000000000000002E-2</v>
      </c>
      <c r="Z383">
        <v>1.26E-2</v>
      </c>
      <c r="AA383">
        <v>0</v>
      </c>
      <c r="AB383">
        <v>0.48580000000000001</v>
      </c>
      <c r="AC383">
        <v>2.8E-3</v>
      </c>
      <c r="AD383">
        <v>0.48299999999999998</v>
      </c>
      <c r="AE383">
        <v>0.16239999999999999</v>
      </c>
      <c r="AF383">
        <v>0.16239999999999999</v>
      </c>
      <c r="AG383">
        <v>0</v>
      </c>
      <c r="AH383">
        <v>0</v>
      </c>
      <c r="AI383">
        <v>0</v>
      </c>
      <c r="AJ383">
        <v>0</v>
      </c>
      <c r="AK383">
        <v>0</v>
      </c>
      <c r="AL383">
        <v>0</v>
      </c>
      <c r="AM383">
        <v>7.0000000000000001E-3</v>
      </c>
      <c r="AN383">
        <v>0</v>
      </c>
      <c r="AO383">
        <v>8.4000000000000005E-2</v>
      </c>
      <c r="AP383">
        <v>0</v>
      </c>
      <c r="AQ383" s="212">
        <v>0.3528</v>
      </c>
      <c r="AR383">
        <v>0</v>
      </c>
      <c r="AS383" s="212">
        <v>1.6800000000000001E-3</v>
      </c>
      <c r="AT383" s="212">
        <v>8.3999999999999995E-3</v>
      </c>
      <c r="AU383">
        <v>5.8380000000000001E-2</v>
      </c>
      <c r="AV383">
        <v>0.10639999999999999</v>
      </c>
      <c r="AW383" s="212">
        <v>1.4E-3</v>
      </c>
      <c r="AX383">
        <v>0.66080000000000005</v>
      </c>
      <c r="AY383">
        <v>0</v>
      </c>
      <c r="AZ383">
        <v>0</v>
      </c>
      <c r="BA383">
        <v>8.218</v>
      </c>
      <c r="BB383">
        <v>0</v>
      </c>
      <c r="BC383" s="98">
        <v>4.48E-2</v>
      </c>
      <c r="BD383">
        <v>4.1440000000000001</v>
      </c>
      <c r="BE383">
        <v>14.14</v>
      </c>
      <c r="BF383">
        <v>3.8220000000000001</v>
      </c>
      <c r="BG383">
        <v>0</v>
      </c>
      <c r="BH383">
        <v>0</v>
      </c>
      <c r="BI383">
        <v>0</v>
      </c>
      <c r="BJ383">
        <v>4.48E-2</v>
      </c>
      <c r="BK383">
        <v>0.84</v>
      </c>
      <c r="BL383" s="209">
        <v>3.183685078E-3</v>
      </c>
      <c r="BM383" s="227">
        <v>8.5822353400000001E-4</v>
      </c>
      <c r="BN383" s="227">
        <v>1.1223501072E-3</v>
      </c>
      <c r="BO383" s="227">
        <v>4.7218438399999999E-5</v>
      </c>
      <c r="BP383" s="227">
        <v>0</v>
      </c>
      <c r="BQ383" s="227">
        <v>2.478E-15</v>
      </c>
      <c r="BR383" s="227">
        <v>3.5104160140000002E-4</v>
      </c>
      <c r="BS383" s="227">
        <v>1.786660078E-4</v>
      </c>
      <c r="BT383" s="209">
        <v>6.0839938781999999E-3</v>
      </c>
    </row>
    <row r="384" spans="1:72" x14ac:dyDescent="0.35">
      <c r="A384">
        <v>116</v>
      </c>
      <c r="B384" t="s">
        <v>218</v>
      </c>
      <c r="C384" t="s">
        <v>218</v>
      </c>
      <c r="D384" t="s">
        <v>850</v>
      </c>
      <c r="E384" t="s">
        <v>1338</v>
      </c>
      <c r="F384">
        <v>8.2880000000000003</v>
      </c>
      <c r="G384">
        <v>34.692</v>
      </c>
      <c r="H384">
        <v>0.74480000000000002</v>
      </c>
      <c r="I384">
        <v>0.2898</v>
      </c>
      <c r="J384">
        <v>7.0000000000000001E-3</v>
      </c>
      <c r="K384">
        <v>0.26179999999999998</v>
      </c>
      <c r="L384">
        <v>5.1799999999999999E-2</v>
      </c>
      <c r="M384">
        <v>0</v>
      </c>
      <c r="N384">
        <v>4.48E-2</v>
      </c>
      <c r="O384">
        <v>5.04E-2</v>
      </c>
      <c r="P384">
        <v>1.54E-2</v>
      </c>
      <c r="Q384">
        <v>3.6400000000000002E-2</v>
      </c>
      <c r="R384">
        <v>0</v>
      </c>
      <c r="S384">
        <v>0</v>
      </c>
      <c r="T384">
        <v>0</v>
      </c>
      <c r="U384">
        <v>6.1600000000000002E-2</v>
      </c>
      <c r="V384" s="98">
        <v>0</v>
      </c>
      <c r="W384" s="98">
        <v>0</v>
      </c>
      <c r="X384" s="98">
        <v>0</v>
      </c>
      <c r="Y384">
        <v>4.9000000000000002E-2</v>
      </c>
      <c r="Z384">
        <v>1.26E-2</v>
      </c>
      <c r="AA384">
        <v>0</v>
      </c>
      <c r="AB384">
        <v>0.48580000000000001</v>
      </c>
      <c r="AC384">
        <v>2.8E-3</v>
      </c>
      <c r="AD384">
        <v>0.48299999999999998</v>
      </c>
      <c r="AE384">
        <v>0.16239999999999999</v>
      </c>
      <c r="AF384">
        <v>0.16239999999999999</v>
      </c>
      <c r="AG384" s="98">
        <v>0</v>
      </c>
      <c r="AH384">
        <v>0</v>
      </c>
      <c r="AI384">
        <v>0</v>
      </c>
      <c r="AJ384">
        <v>0</v>
      </c>
      <c r="AK384">
        <v>0</v>
      </c>
      <c r="AL384">
        <v>0</v>
      </c>
      <c r="AM384">
        <v>7.0000000000000001E-3</v>
      </c>
      <c r="AN384">
        <v>0</v>
      </c>
      <c r="AO384">
        <v>8.4000000000000005E-2</v>
      </c>
      <c r="AP384">
        <v>0</v>
      </c>
      <c r="AQ384">
        <v>0.3528</v>
      </c>
      <c r="AR384">
        <v>0</v>
      </c>
      <c r="AS384" s="98">
        <v>1.6800000000000001E-3</v>
      </c>
      <c r="AT384" s="98">
        <v>8.3999999999999995E-3</v>
      </c>
      <c r="AU384" s="98">
        <v>5.8380000000000001E-2</v>
      </c>
      <c r="AV384">
        <v>0.10639999999999999</v>
      </c>
      <c r="AW384" s="98">
        <v>1.4E-3</v>
      </c>
      <c r="AX384">
        <v>0.66080000000000005</v>
      </c>
      <c r="AY384">
        <v>0</v>
      </c>
      <c r="AZ384">
        <v>0</v>
      </c>
      <c r="BA384">
        <v>8.218</v>
      </c>
      <c r="BB384">
        <v>0</v>
      </c>
      <c r="BC384" s="98">
        <v>4.48E-2</v>
      </c>
      <c r="BD384">
        <v>4.1440000000000001</v>
      </c>
      <c r="BE384">
        <v>14.14</v>
      </c>
      <c r="BF384">
        <v>3.8220000000000001</v>
      </c>
      <c r="BG384">
        <v>0</v>
      </c>
      <c r="BH384" s="98">
        <v>0</v>
      </c>
      <c r="BI384" s="98">
        <v>0</v>
      </c>
      <c r="BJ384">
        <v>4.48E-2</v>
      </c>
      <c r="BK384">
        <v>0.84</v>
      </c>
      <c r="BL384" s="209">
        <v>3.183685078E-3</v>
      </c>
      <c r="BM384" s="227">
        <v>8.5822353400000001E-4</v>
      </c>
      <c r="BN384" s="227">
        <v>1.1223501072E-3</v>
      </c>
      <c r="BO384" s="227">
        <v>4.7218438399999999E-5</v>
      </c>
      <c r="BP384" s="227">
        <v>0</v>
      </c>
      <c r="BQ384" s="227">
        <v>2.478E-15</v>
      </c>
      <c r="BR384" s="227">
        <v>3.5104160140000002E-4</v>
      </c>
      <c r="BS384" s="227">
        <v>1.786660078E-4</v>
      </c>
      <c r="BT384" s="227">
        <v>6.0839938781999999E-3</v>
      </c>
    </row>
    <row r="385" spans="1:72" x14ac:dyDescent="0.35">
      <c r="A385">
        <v>116</v>
      </c>
      <c r="B385" t="s">
        <v>218</v>
      </c>
      <c r="C385" t="s">
        <v>218</v>
      </c>
      <c r="D385" t="s">
        <v>850</v>
      </c>
      <c r="E385" t="s">
        <v>1340</v>
      </c>
      <c r="F385">
        <v>8.2880000000000003</v>
      </c>
      <c r="G385">
        <v>34.692</v>
      </c>
      <c r="H385">
        <v>0.74480000000000002</v>
      </c>
      <c r="I385">
        <v>0.2898</v>
      </c>
      <c r="J385">
        <v>7.0000000000000001E-3</v>
      </c>
      <c r="K385">
        <v>0.26179999999999998</v>
      </c>
      <c r="L385">
        <v>5.1799999999999999E-2</v>
      </c>
      <c r="M385">
        <v>0</v>
      </c>
      <c r="N385" s="98">
        <v>4.48E-2</v>
      </c>
      <c r="O385">
        <v>5.04E-2</v>
      </c>
      <c r="P385">
        <v>1.54E-2</v>
      </c>
      <c r="Q385">
        <v>3.6400000000000002E-2</v>
      </c>
      <c r="R385">
        <v>0</v>
      </c>
      <c r="S385">
        <v>0</v>
      </c>
      <c r="T385">
        <v>0</v>
      </c>
      <c r="U385">
        <v>6.1600000000000002E-2</v>
      </c>
      <c r="V385">
        <v>0</v>
      </c>
      <c r="W385">
        <v>0</v>
      </c>
      <c r="X385">
        <v>0</v>
      </c>
      <c r="Y385">
        <v>4.9000000000000002E-2</v>
      </c>
      <c r="Z385">
        <v>1.26E-2</v>
      </c>
      <c r="AA385">
        <v>0</v>
      </c>
      <c r="AB385">
        <v>0.48580000000000001</v>
      </c>
      <c r="AC385">
        <v>2.8E-3</v>
      </c>
      <c r="AD385">
        <v>0.48299999999999998</v>
      </c>
      <c r="AE385">
        <v>0.16239999999999999</v>
      </c>
      <c r="AF385">
        <v>0.16239999999999999</v>
      </c>
      <c r="AG385">
        <v>0</v>
      </c>
      <c r="AH385">
        <v>0</v>
      </c>
      <c r="AI385">
        <v>0</v>
      </c>
      <c r="AJ385">
        <v>0</v>
      </c>
      <c r="AK385">
        <v>0</v>
      </c>
      <c r="AL385">
        <v>0</v>
      </c>
      <c r="AM385">
        <v>7.0000000000000001E-3</v>
      </c>
      <c r="AN385">
        <v>0</v>
      </c>
      <c r="AO385">
        <v>8.4000000000000005E-2</v>
      </c>
      <c r="AP385">
        <v>0</v>
      </c>
      <c r="AQ385">
        <v>0.3528</v>
      </c>
      <c r="AR385">
        <v>0</v>
      </c>
      <c r="AS385">
        <v>1.6800000000000001E-3</v>
      </c>
      <c r="AT385">
        <v>8.3999999999999995E-3</v>
      </c>
      <c r="AU385">
        <v>5.8380000000000001E-2</v>
      </c>
      <c r="AV385" s="98">
        <v>0.10639999999999999</v>
      </c>
      <c r="AW385">
        <v>1.4E-3</v>
      </c>
      <c r="AX385">
        <v>0.66080000000000005</v>
      </c>
      <c r="AY385">
        <v>0</v>
      </c>
      <c r="AZ385">
        <v>0</v>
      </c>
      <c r="BA385">
        <v>8.218</v>
      </c>
      <c r="BB385">
        <v>0</v>
      </c>
      <c r="BC385" s="98">
        <v>4.48E-2</v>
      </c>
      <c r="BD385">
        <v>4.1440000000000001</v>
      </c>
      <c r="BE385">
        <v>14.14</v>
      </c>
      <c r="BF385">
        <v>3.8220000000000001</v>
      </c>
      <c r="BG385">
        <v>0</v>
      </c>
      <c r="BH385">
        <v>0</v>
      </c>
      <c r="BI385">
        <v>0</v>
      </c>
      <c r="BJ385">
        <v>4.48E-2</v>
      </c>
      <c r="BK385">
        <v>0.84</v>
      </c>
      <c r="BL385" s="209">
        <v>3.183685078E-3</v>
      </c>
      <c r="BM385" s="227">
        <v>8.5822353400000001E-4</v>
      </c>
      <c r="BN385" s="227">
        <v>1.1223501072E-3</v>
      </c>
      <c r="BO385" s="227">
        <v>4.7218438399999999E-5</v>
      </c>
      <c r="BP385" s="227">
        <v>0</v>
      </c>
      <c r="BQ385" s="227">
        <v>2.478E-15</v>
      </c>
      <c r="BR385" s="227">
        <v>3.5104160140000002E-4</v>
      </c>
      <c r="BS385" s="227">
        <v>1.786660078E-4</v>
      </c>
      <c r="BT385" s="209">
        <v>6.0839938781999999E-3</v>
      </c>
    </row>
    <row r="386" spans="1:72" x14ac:dyDescent="0.35">
      <c r="A386">
        <v>133</v>
      </c>
      <c r="B386" t="s">
        <v>255</v>
      </c>
      <c r="C386" t="s">
        <v>255</v>
      </c>
      <c r="D386" t="s">
        <v>261</v>
      </c>
      <c r="E386" t="s">
        <v>1341</v>
      </c>
      <c r="F386">
        <v>35.470999999999997</v>
      </c>
      <c r="G386">
        <v>147.721</v>
      </c>
      <c r="H386" s="217">
        <v>0</v>
      </c>
      <c r="I386">
        <v>0</v>
      </c>
      <c r="J386">
        <v>0.44900000000000001</v>
      </c>
      <c r="K386">
        <v>0</v>
      </c>
      <c r="L386">
        <v>39.512</v>
      </c>
      <c r="M386">
        <v>4.8357299999999999</v>
      </c>
      <c r="N386" s="217">
        <v>8.9800000000000005E-2</v>
      </c>
      <c r="O386">
        <v>0.31430000000000002</v>
      </c>
      <c r="P386">
        <v>0.31430000000000002</v>
      </c>
      <c r="Q386">
        <v>0</v>
      </c>
      <c r="R386">
        <v>0</v>
      </c>
      <c r="S386">
        <v>0.44900000000000001</v>
      </c>
      <c r="T386">
        <v>0</v>
      </c>
      <c r="U386" s="98">
        <v>0</v>
      </c>
      <c r="V386" s="217">
        <v>0</v>
      </c>
      <c r="W386">
        <v>0</v>
      </c>
      <c r="X386" s="217">
        <v>0</v>
      </c>
      <c r="Y386" s="98">
        <v>0</v>
      </c>
      <c r="Z386" s="217">
        <v>0</v>
      </c>
      <c r="AA386">
        <v>0</v>
      </c>
      <c r="AB386">
        <v>0</v>
      </c>
      <c r="AC386">
        <v>0</v>
      </c>
      <c r="AD386">
        <v>0</v>
      </c>
      <c r="AE386">
        <v>0</v>
      </c>
      <c r="AF386">
        <v>0</v>
      </c>
      <c r="AG386" s="98">
        <v>0</v>
      </c>
      <c r="AH386">
        <v>0</v>
      </c>
      <c r="AI386">
        <v>0</v>
      </c>
      <c r="AJ386">
        <v>0</v>
      </c>
      <c r="AK386">
        <v>0</v>
      </c>
      <c r="AL386">
        <v>0</v>
      </c>
      <c r="AM386">
        <v>0</v>
      </c>
      <c r="AN386">
        <v>0</v>
      </c>
      <c r="AO386">
        <v>0</v>
      </c>
      <c r="AP386">
        <v>0</v>
      </c>
      <c r="AQ386">
        <v>0</v>
      </c>
      <c r="AR386">
        <v>0</v>
      </c>
      <c r="AS386">
        <v>0</v>
      </c>
      <c r="AT386">
        <v>0</v>
      </c>
      <c r="AU386">
        <v>9.8780000000000007E-2</v>
      </c>
      <c r="AV386">
        <v>8.9800000000000005E-2</v>
      </c>
      <c r="AW386">
        <v>0</v>
      </c>
      <c r="AX386">
        <v>1.5714999999999999</v>
      </c>
      <c r="AY386">
        <v>0</v>
      </c>
      <c r="AZ386">
        <v>0</v>
      </c>
      <c r="BA386">
        <v>10.327</v>
      </c>
      <c r="BB386">
        <v>0.53879999999999995</v>
      </c>
      <c r="BC386">
        <v>8.9800000000000005E-2</v>
      </c>
      <c r="BD386">
        <v>3.1429999999999998</v>
      </c>
      <c r="BE386">
        <v>53.88</v>
      </c>
      <c r="BF386">
        <v>5.3879999999999999</v>
      </c>
      <c r="BG386">
        <v>1.347</v>
      </c>
      <c r="BH386">
        <v>0</v>
      </c>
      <c r="BI386">
        <v>0</v>
      </c>
      <c r="BJ386">
        <v>4.4900000000000002E-2</v>
      </c>
      <c r="BK386">
        <v>0</v>
      </c>
      <c r="BL386" s="209">
        <v>6.9387377416100002E-2</v>
      </c>
      <c r="BM386" s="227">
        <v>7.036671426E-4</v>
      </c>
      <c r="BN386" s="209">
        <v>1.48928975681E-2</v>
      </c>
      <c r="BO386" s="227">
        <v>2.1888241283000002E-3</v>
      </c>
      <c r="BP386" s="227">
        <v>9.3096588083E-3</v>
      </c>
      <c r="BQ386" s="227">
        <v>3.1295299999999997E-14</v>
      </c>
      <c r="BR386" s="227">
        <v>1.1652327218999999E-2</v>
      </c>
      <c r="BS386" s="227">
        <v>2.8105151722299999E-2</v>
      </c>
      <c r="BT386" s="209">
        <v>7.4669311044100004E-2</v>
      </c>
    </row>
    <row r="387" spans="1:72" x14ac:dyDescent="0.35">
      <c r="A387">
        <v>57</v>
      </c>
      <c r="B387" t="s">
        <v>513</v>
      </c>
      <c r="C387" t="s">
        <v>513</v>
      </c>
      <c r="D387" t="s">
        <v>126</v>
      </c>
      <c r="E387" t="s">
        <v>1337</v>
      </c>
      <c r="F387">
        <v>2.85</v>
      </c>
      <c r="G387">
        <v>11.94</v>
      </c>
      <c r="H387" s="98">
        <v>5.0000000000000001E-3</v>
      </c>
      <c r="I387">
        <v>1.9E-2</v>
      </c>
      <c r="J387">
        <v>0.64400000000000002</v>
      </c>
      <c r="K387">
        <v>6.0999999999999999E-2</v>
      </c>
      <c r="L387">
        <v>0.22600000000000001</v>
      </c>
      <c r="M387">
        <v>0</v>
      </c>
      <c r="N387">
        <v>4.4999999999999998E-2</v>
      </c>
      <c r="O387">
        <v>0.61499999999999999</v>
      </c>
      <c r="P387">
        <v>0.6</v>
      </c>
      <c r="Q387">
        <v>0</v>
      </c>
      <c r="R387">
        <v>0</v>
      </c>
      <c r="S387">
        <v>0</v>
      </c>
      <c r="T387">
        <v>0</v>
      </c>
      <c r="U387" s="98">
        <v>0</v>
      </c>
      <c r="V387">
        <v>0</v>
      </c>
      <c r="W387">
        <v>0</v>
      </c>
      <c r="X387">
        <v>0</v>
      </c>
      <c r="Y387" s="98">
        <v>0</v>
      </c>
      <c r="Z387">
        <v>0</v>
      </c>
      <c r="AA387">
        <v>0</v>
      </c>
      <c r="AB387">
        <v>0</v>
      </c>
      <c r="AC387">
        <v>0</v>
      </c>
      <c r="AD387">
        <v>0</v>
      </c>
      <c r="AE387" s="98">
        <v>0</v>
      </c>
      <c r="AF387" s="98">
        <v>0</v>
      </c>
      <c r="AG387">
        <v>0</v>
      </c>
      <c r="AH387">
        <v>0</v>
      </c>
      <c r="AI387">
        <v>0</v>
      </c>
      <c r="AJ387">
        <v>0</v>
      </c>
      <c r="AK387">
        <v>0</v>
      </c>
      <c r="AL387">
        <v>0</v>
      </c>
      <c r="AM387">
        <v>7.0000000000000001E-3</v>
      </c>
      <c r="AN387">
        <v>0</v>
      </c>
      <c r="AO387">
        <v>0.08</v>
      </c>
      <c r="AP387" s="212">
        <v>0</v>
      </c>
      <c r="AQ387">
        <v>1.4999999999999999E-2</v>
      </c>
      <c r="AR387">
        <v>0.121</v>
      </c>
      <c r="AS387" s="212">
        <v>1E-3</v>
      </c>
      <c r="AT387">
        <v>0</v>
      </c>
      <c r="AU387" s="212">
        <v>6.0000000000000001E-3</v>
      </c>
      <c r="AV387">
        <v>8.9999999999999993E-3</v>
      </c>
      <c r="AW387" s="212">
        <v>3.0000000000000001E-3</v>
      </c>
      <c r="AX387">
        <v>8.1000000000000003E-2</v>
      </c>
      <c r="AY387">
        <v>0</v>
      </c>
      <c r="AZ387">
        <v>0</v>
      </c>
      <c r="BA387">
        <v>0.79</v>
      </c>
      <c r="BB387">
        <v>0.90100000000000002</v>
      </c>
      <c r="BC387">
        <v>1.9E-2</v>
      </c>
      <c r="BD387">
        <v>0.48</v>
      </c>
      <c r="BE387">
        <v>5.98</v>
      </c>
      <c r="BF387">
        <v>0.31</v>
      </c>
      <c r="BG387">
        <v>0.15</v>
      </c>
      <c r="BH387" s="98">
        <v>0</v>
      </c>
      <c r="BI387">
        <v>0</v>
      </c>
      <c r="BJ387" s="98">
        <v>2E-3</v>
      </c>
      <c r="BK387">
        <v>0</v>
      </c>
      <c r="BL387" s="209">
        <v>2.1187041650000001E-3</v>
      </c>
      <c r="BM387" s="227">
        <v>5.7150992E-5</v>
      </c>
      <c r="BN387" s="227">
        <v>1.209583111E-3</v>
      </c>
      <c r="BO387" s="227">
        <v>1.7777364800000001E-4</v>
      </c>
      <c r="BP387" s="227">
        <v>1.7560989999999999E-5</v>
      </c>
      <c r="BQ387" s="227">
        <v>2.5399999999999999E-15</v>
      </c>
      <c r="BR387" s="227">
        <v>3.3833367800000002E-4</v>
      </c>
      <c r="BS387" s="227">
        <v>1.12424228E-4</v>
      </c>
      <c r="BT387" s="209">
        <v>6.0645510540000003E-3</v>
      </c>
    </row>
    <row r="388" spans="1:72" x14ac:dyDescent="0.35">
      <c r="A388">
        <v>121</v>
      </c>
      <c r="B388" t="s">
        <v>230</v>
      </c>
      <c r="C388" t="s">
        <v>230</v>
      </c>
      <c r="D388" t="s">
        <v>236</v>
      </c>
      <c r="E388" t="s">
        <v>1341</v>
      </c>
      <c r="F388">
        <v>88.4</v>
      </c>
      <c r="G388">
        <v>370</v>
      </c>
      <c r="H388">
        <v>10</v>
      </c>
      <c r="I388">
        <v>0</v>
      </c>
      <c r="J388">
        <v>0</v>
      </c>
      <c r="K388">
        <v>0</v>
      </c>
      <c r="L388">
        <v>0</v>
      </c>
      <c r="M388">
        <v>0</v>
      </c>
      <c r="N388">
        <v>0</v>
      </c>
      <c r="O388">
        <v>0</v>
      </c>
      <c r="P388" s="98">
        <v>0</v>
      </c>
      <c r="Q388">
        <v>0</v>
      </c>
      <c r="R388">
        <v>0</v>
      </c>
      <c r="S388">
        <v>0</v>
      </c>
      <c r="T388">
        <v>0</v>
      </c>
      <c r="U388">
        <v>1.49</v>
      </c>
      <c r="V388" s="212">
        <v>0</v>
      </c>
      <c r="W388">
        <v>0</v>
      </c>
      <c r="X388" s="212">
        <v>0</v>
      </c>
      <c r="Y388">
        <v>1.01</v>
      </c>
      <c r="Z388" s="212">
        <v>0.41</v>
      </c>
      <c r="AA388" s="98">
        <v>0.03</v>
      </c>
      <c r="AB388">
        <v>2.23</v>
      </c>
      <c r="AC388" s="98">
        <v>0</v>
      </c>
      <c r="AD388">
        <v>2.2000000000000002</v>
      </c>
      <c r="AE388">
        <v>5.84</v>
      </c>
      <c r="AF388">
        <v>5.1100000000000003</v>
      </c>
      <c r="AG388">
        <v>0.74</v>
      </c>
      <c r="AH388">
        <v>0</v>
      </c>
      <c r="AI388">
        <v>0</v>
      </c>
      <c r="AJ388">
        <v>0</v>
      </c>
      <c r="AK388">
        <v>0</v>
      </c>
      <c r="AL388">
        <v>0</v>
      </c>
      <c r="AM388">
        <v>0</v>
      </c>
      <c r="AN388">
        <v>0</v>
      </c>
      <c r="AO388">
        <v>0</v>
      </c>
      <c r="AP388">
        <v>0</v>
      </c>
      <c r="AQ388">
        <v>1.2</v>
      </c>
      <c r="AR388">
        <v>0</v>
      </c>
      <c r="AS388">
        <v>0</v>
      </c>
      <c r="AT388" s="98">
        <v>0</v>
      </c>
      <c r="AU388">
        <v>0</v>
      </c>
      <c r="AV388">
        <v>0</v>
      </c>
      <c r="AW388" s="98">
        <v>0</v>
      </c>
      <c r="AX388">
        <v>0</v>
      </c>
      <c r="AY388">
        <v>0</v>
      </c>
      <c r="AZ388">
        <v>0</v>
      </c>
      <c r="BA388">
        <v>0</v>
      </c>
      <c r="BB388" s="98">
        <v>0</v>
      </c>
      <c r="BC388">
        <v>0</v>
      </c>
      <c r="BD388">
        <v>0</v>
      </c>
      <c r="BE388">
        <v>0</v>
      </c>
      <c r="BF388">
        <v>0</v>
      </c>
      <c r="BG388">
        <v>0</v>
      </c>
      <c r="BH388">
        <v>0</v>
      </c>
      <c r="BI388">
        <v>0</v>
      </c>
      <c r="BJ388">
        <v>0</v>
      </c>
      <c r="BK388">
        <v>0</v>
      </c>
      <c r="BL388" s="209">
        <v>2.4540831910000001E-2</v>
      </c>
      <c r="BM388" s="227">
        <v>2.8239877000000002E-4</v>
      </c>
      <c r="BN388" s="227">
        <v>2.1736306500000002E-3</v>
      </c>
      <c r="BO388" s="227">
        <v>6.5633629999999998E-4</v>
      </c>
      <c r="BP388" s="227">
        <v>1.0121642100000001E-3</v>
      </c>
      <c r="BQ388" s="227">
        <v>4.91E-14</v>
      </c>
      <c r="BR388" s="227">
        <v>2.9538536E-3</v>
      </c>
      <c r="BS388" s="227">
        <v>4.22536979E-3</v>
      </c>
      <c r="BT388" s="229">
        <v>6.8583775360000002E-2</v>
      </c>
    </row>
    <row r="389" spans="1:72" x14ac:dyDescent="0.35">
      <c r="A389">
        <v>25</v>
      </c>
      <c r="B389" t="s">
        <v>71</v>
      </c>
      <c r="C389" t="s">
        <v>71</v>
      </c>
      <c r="D389" t="s">
        <v>87</v>
      </c>
      <c r="E389" t="s">
        <v>1337</v>
      </c>
      <c r="F389">
        <v>9</v>
      </c>
      <c r="G389">
        <v>38</v>
      </c>
      <c r="H389" s="98">
        <v>0.05</v>
      </c>
      <c r="I389">
        <v>0.17499999999999999</v>
      </c>
      <c r="J389">
        <v>1.65</v>
      </c>
      <c r="K389">
        <v>0.6</v>
      </c>
      <c r="L389">
        <v>22.35</v>
      </c>
      <c r="M389">
        <v>0</v>
      </c>
      <c r="N389">
        <v>0.15</v>
      </c>
      <c r="O389">
        <v>1.55</v>
      </c>
      <c r="P389">
        <v>0.8</v>
      </c>
      <c r="Q389">
        <v>0.75</v>
      </c>
      <c r="R389">
        <v>0</v>
      </c>
      <c r="S389">
        <v>0</v>
      </c>
      <c r="T389">
        <v>0</v>
      </c>
      <c r="U389" s="98">
        <v>0</v>
      </c>
      <c r="V389">
        <v>0</v>
      </c>
      <c r="W389">
        <v>0</v>
      </c>
      <c r="X389">
        <v>0</v>
      </c>
      <c r="Y389" s="98">
        <v>0</v>
      </c>
      <c r="Z389">
        <v>0</v>
      </c>
      <c r="AA389">
        <v>0</v>
      </c>
      <c r="AB389">
        <v>0</v>
      </c>
      <c r="AC389">
        <v>0</v>
      </c>
      <c r="AD389">
        <v>0</v>
      </c>
      <c r="AE389" s="98">
        <v>2.5000000000000001E-2</v>
      </c>
      <c r="AF389" s="98">
        <v>2.5000000000000001E-2</v>
      </c>
      <c r="AG389">
        <v>0</v>
      </c>
      <c r="AH389">
        <v>0</v>
      </c>
      <c r="AI389">
        <v>0</v>
      </c>
      <c r="AJ389">
        <v>0</v>
      </c>
      <c r="AK389">
        <v>0</v>
      </c>
      <c r="AL389">
        <v>0</v>
      </c>
      <c r="AM389">
        <v>215.375</v>
      </c>
      <c r="AN389">
        <v>0</v>
      </c>
      <c r="AO389">
        <v>2173.75</v>
      </c>
      <c r="AP389">
        <v>0</v>
      </c>
      <c r="AQ389">
        <v>0.15</v>
      </c>
      <c r="AR389">
        <v>2</v>
      </c>
      <c r="AS389">
        <v>0.01</v>
      </c>
      <c r="AT389">
        <v>0</v>
      </c>
      <c r="AU389">
        <v>0.2</v>
      </c>
      <c r="AV389">
        <v>0.22500000000000001</v>
      </c>
      <c r="AW389">
        <v>3.5000000000000003E-2</v>
      </c>
      <c r="AX389">
        <v>5.55</v>
      </c>
      <c r="AY389">
        <v>0</v>
      </c>
      <c r="AZ389">
        <v>1.2250000000000001</v>
      </c>
      <c r="BA389">
        <v>5.75</v>
      </c>
      <c r="BB389">
        <v>7.4999999999999997E-2</v>
      </c>
      <c r="BC389" s="212">
        <v>0.05</v>
      </c>
      <c r="BD389">
        <v>6.5</v>
      </c>
      <c r="BE389">
        <v>52.5</v>
      </c>
      <c r="BF389">
        <v>2</v>
      </c>
      <c r="BG389">
        <v>7.75</v>
      </c>
      <c r="BH389" s="98">
        <v>2.5000000000000001E-2</v>
      </c>
      <c r="BI389">
        <v>0</v>
      </c>
      <c r="BJ389" s="98">
        <v>0.05</v>
      </c>
      <c r="BK389">
        <v>1.25</v>
      </c>
      <c r="BL389" s="209">
        <v>5.6633343087500003E-3</v>
      </c>
      <c r="BM389" s="227">
        <v>2.5232030500000002E-4</v>
      </c>
      <c r="BN389" s="227">
        <v>6.0449086624999996E-4</v>
      </c>
      <c r="BO389" s="227">
        <v>1.1110853E-3</v>
      </c>
      <c r="BP389" s="227">
        <v>0</v>
      </c>
      <c r="BQ389" s="227">
        <v>2.3899749999999999E-16</v>
      </c>
      <c r="BR389" s="227">
        <v>6.0170918899999997E-4</v>
      </c>
      <c r="BS389" s="227">
        <v>2.4674386E-3</v>
      </c>
      <c r="BT389" s="209">
        <v>5.9785284297499998E-3</v>
      </c>
    </row>
    <row r="390" spans="1:72" x14ac:dyDescent="0.35">
      <c r="A390">
        <v>18</v>
      </c>
      <c r="B390" t="s">
        <v>71</v>
      </c>
      <c r="C390" t="s">
        <v>71</v>
      </c>
      <c r="D390" t="s">
        <v>463</v>
      </c>
      <c r="E390" t="s">
        <v>1337</v>
      </c>
      <c r="F390">
        <v>4.38</v>
      </c>
      <c r="G390">
        <v>17.957999999999998</v>
      </c>
      <c r="H390">
        <v>1.46E-2</v>
      </c>
      <c r="I390">
        <v>0.16059999999999999</v>
      </c>
      <c r="J390">
        <v>0.68620000000000003</v>
      </c>
      <c r="K390">
        <v>0.37959999999999999</v>
      </c>
      <c r="L390">
        <v>13.2568</v>
      </c>
      <c r="M390">
        <v>0</v>
      </c>
      <c r="N390">
        <v>8.7599999999999997E-2</v>
      </c>
      <c r="O390">
        <v>0.83220000000000005</v>
      </c>
      <c r="P390">
        <v>0.77380000000000004</v>
      </c>
      <c r="Q390">
        <v>5.8400000000000001E-2</v>
      </c>
      <c r="R390">
        <v>0</v>
      </c>
      <c r="S390">
        <v>0</v>
      </c>
      <c r="T390">
        <v>0</v>
      </c>
      <c r="U390">
        <v>0</v>
      </c>
      <c r="V390">
        <v>0</v>
      </c>
      <c r="W390">
        <v>0</v>
      </c>
      <c r="X390">
        <v>0</v>
      </c>
      <c r="Y390">
        <v>0</v>
      </c>
      <c r="Z390">
        <v>0</v>
      </c>
      <c r="AA390">
        <v>0</v>
      </c>
      <c r="AB390">
        <v>0</v>
      </c>
      <c r="AC390">
        <v>0</v>
      </c>
      <c r="AD390">
        <v>0</v>
      </c>
      <c r="AE390">
        <v>1.46E-2</v>
      </c>
      <c r="AF390">
        <v>0</v>
      </c>
      <c r="AG390">
        <v>0</v>
      </c>
      <c r="AH390">
        <v>0</v>
      </c>
      <c r="AI390">
        <v>0</v>
      </c>
      <c r="AJ390">
        <v>0</v>
      </c>
      <c r="AK390">
        <v>0</v>
      </c>
      <c r="AL390">
        <v>0</v>
      </c>
      <c r="AM390">
        <v>7.2999999999999995E-2</v>
      </c>
      <c r="AN390">
        <v>0</v>
      </c>
      <c r="AO390">
        <v>0.876</v>
      </c>
      <c r="AP390">
        <v>0</v>
      </c>
      <c r="AQ390">
        <v>0</v>
      </c>
      <c r="AR390">
        <v>6.4240000000000004</v>
      </c>
      <c r="AS390">
        <v>7.3000000000000001E-3</v>
      </c>
      <c r="AT390">
        <v>0</v>
      </c>
      <c r="AU390">
        <v>4.6719999999999998E-2</v>
      </c>
      <c r="AV390">
        <v>7.2999999999999995E-2</v>
      </c>
      <c r="AW390">
        <v>2.4819999999999998E-2</v>
      </c>
      <c r="AX390">
        <v>2.7886000000000002</v>
      </c>
      <c r="AY390">
        <v>0</v>
      </c>
      <c r="AZ390">
        <v>6.7451999999999996</v>
      </c>
      <c r="BA390">
        <v>3.504</v>
      </c>
      <c r="BB390">
        <v>0.29199999999999998</v>
      </c>
      <c r="BC390">
        <v>2.92E-2</v>
      </c>
      <c r="BD390">
        <v>5.9859999999999998</v>
      </c>
      <c r="BE390">
        <v>35.04</v>
      </c>
      <c r="BF390">
        <v>1.6060000000000001</v>
      </c>
      <c r="BG390">
        <v>1.022</v>
      </c>
      <c r="BH390">
        <v>0</v>
      </c>
      <c r="BI390">
        <v>0</v>
      </c>
      <c r="BJ390">
        <v>1.46E-2</v>
      </c>
      <c r="BK390">
        <v>2.044</v>
      </c>
      <c r="BL390" s="209">
        <v>6.7084900375460003E-3</v>
      </c>
      <c r="BM390" s="227">
        <v>7.5857129582200002E-4</v>
      </c>
      <c r="BN390" s="209">
        <v>7.22963671766E-4</v>
      </c>
      <c r="BO390" s="227">
        <v>6.4887381519999996E-4</v>
      </c>
      <c r="BP390" s="227">
        <v>0</v>
      </c>
      <c r="BQ390" s="227">
        <v>1.0512E-15</v>
      </c>
      <c r="BR390" s="209">
        <v>1.9201816445119999E-3</v>
      </c>
      <c r="BS390" s="209">
        <v>1.4409841424E-3</v>
      </c>
      <c r="BT390" s="209">
        <v>5.9282589060299998E-3</v>
      </c>
    </row>
    <row r="391" spans="1:72" x14ac:dyDescent="0.35">
      <c r="A391">
        <v>33</v>
      </c>
      <c r="B391" t="s">
        <v>513</v>
      </c>
      <c r="C391" t="s">
        <v>513</v>
      </c>
      <c r="D391" t="s">
        <v>101</v>
      </c>
      <c r="E391" t="s">
        <v>1338</v>
      </c>
      <c r="F391">
        <v>2.52</v>
      </c>
      <c r="G391">
        <v>10.647</v>
      </c>
      <c r="H391" s="98">
        <v>0</v>
      </c>
      <c r="I391">
        <v>1.26E-2</v>
      </c>
      <c r="J391">
        <v>0.61109999999999998</v>
      </c>
      <c r="K391">
        <v>0</v>
      </c>
      <c r="L391">
        <v>5.6574</v>
      </c>
      <c r="M391">
        <v>0</v>
      </c>
      <c r="N391">
        <v>1.26E-2</v>
      </c>
      <c r="O391">
        <v>0.6552</v>
      </c>
      <c r="P391">
        <v>0.54810000000000003</v>
      </c>
      <c r="Q391">
        <v>0.1071</v>
      </c>
      <c r="R391">
        <v>0</v>
      </c>
      <c r="S391">
        <v>0.63</v>
      </c>
      <c r="T391">
        <v>0</v>
      </c>
      <c r="U391" s="98">
        <v>0</v>
      </c>
      <c r="V391">
        <v>0</v>
      </c>
      <c r="W391">
        <v>0</v>
      </c>
      <c r="X391">
        <v>0</v>
      </c>
      <c r="Y391" s="98">
        <v>0</v>
      </c>
      <c r="Z391">
        <v>0</v>
      </c>
      <c r="AA391">
        <v>0</v>
      </c>
      <c r="AB391">
        <v>0</v>
      </c>
      <c r="AC391">
        <v>0</v>
      </c>
      <c r="AD391">
        <v>0</v>
      </c>
      <c r="AE391" s="98">
        <v>0</v>
      </c>
      <c r="AF391" s="98">
        <v>0</v>
      </c>
      <c r="AG391">
        <v>0</v>
      </c>
      <c r="AH391">
        <v>0</v>
      </c>
      <c r="AI391">
        <v>0</v>
      </c>
      <c r="AJ391">
        <v>0</v>
      </c>
      <c r="AK391">
        <v>0</v>
      </c>
      <c r="AL391">
        <v>0</v>
      </c>
      <c r="AM391">
        <v>0</v>
      </c>
      <c r="AN391">
        <v>0</v>
      </c>
      <c r="AO391">
        <v>0</v>
      </c>
      <c r="AP391">
        <v>0</v>
      </c>
      <c r="AQ391">
        <v>0</v>
      </c>
      <c r="AR391">
        <v>0</v>
      </c>
      <c r="AS391">
        <v>0</v>
      </c>
      <c r="AT391">
        <v>0</v>
      </c>
      <c r="AU391">
        <v>6.9300000000000004E-3</v>
      </c>
      <c r="AV391">
        <v>6.3E-3</v>
      </c>
      <c r="AW391">
        <v>3.15E-3</v>
      </c>
      <c r="AX391">
        <v>6.3E-3</v>
      </c>
      <c r="AY391">
        <v>0</v>
      </c>
      <c r="AZ391">
        <v>1.26E-2</v>
      </c>
      <c r="BA391">
        <v>0.315</v>
      </c>
      <c r="BB391">
        <v>3.78E-2</v>
      </c>
      <c r="BC391">
        <v>6.3E-3</v>
      </c>
      <c r="BD391">
        <v>0.56699999999999995</v>
      </c>
      <c r="BE391">
        <v>4.2210000000000001</v>
      </c>
      <c r="BF391">
        <v>0.252</v>
      </c>
      <c r="BG391">
        <v>0.189</v>
      </c>
      <c r="BH391" s="98">
        <v>0</v>
      </c>
      <c r="BI391">
        <v>0</v>
      </c>
      <c r="BJ391" s="98">
        <v>0</v>
      </c>
      <c r="BK391">
        <v>0</v>
      </c>
      <c r="BL391" s="209">
        <v>6.0372269051849996E-3</v>
      </c>
      <c r="BM391" s="227">
        <v>1.8426193096500001E-4</v>
      </c>
      <c r="BN391" s="227">
        <v>1.105550932185E-3</v>
      </c>
      <c r="BO391" s="227">
        <v>4.3118998020000001E-4</v>
      </c>
      <c r="BP391" s="227">
        <v>2.0649447125999998E-3</v>
      </c>
      <c r="BQ391" s="227">
        <v>9.1828799999999994E-16</v>
      </c>
      <c r="BR391" s="227">
        <v>1.0589135706450001E-3</v>
      </c>
      <c r="BS391" s="227">
        <v>6.3898509779999999E-4</v>
      </c>
      <c r="BT391" s="209">
        <v>5.9243954978249998E-3</v>
      </c>
    </row>
    <row r="392" spans="1:72" x14ac:dyDescent="0.35">
      <c r="A392">
        <v>16</v>
      </c>
      <c r="B392" t="s">
        <v>71</v>
      </c>
      <c r="C392" t="s">
        <v>71</v>
      </c>
      <c r="D392" t="s">
        <v>76</v>
      </c>
      <c r="E392" t="s">
        <v>1337</v>
      </c>
      <c r="F392">
        <v>6.66</v>
      </c>
      <c r="G392">
        <v>27.01</v>
      </c>
      <c r="H392">
        <v>3.6999999999999998E-2</v>
      </c>
      <c r="I392">
        <v>0.29599999999999999</v>
      </c>
      <c r="J392">
        <v>0.96199999999999997</v>
      </c>
      <c r="K392">
        <v>0.48099999999999998</v>
      </c>
      <c r="L392">
        <v>35.039000000000001</v>
      </c>
      <c r="M392">
        <v>0</v>
      </c>
      <c r="N392" s="212">
        <v>0.185</v>
      </c>
      <c r="O392">
        <v>1.036</v>
      </c>
      <c r="P392">
        <v>1.036</v>
      </c>
      <c r="Q392">
        <v>0</v>
      </c>
      <c r="R392">
        <v>0</v>
      </c>
      <c r="S392">
        <v>0</v>
      </c>
      <c r="T392">
        <v>0</v>
      </c>
      <c r="U392">
        <v>0</v>
      </c>
      <c r="V392">
        <v>0</v>
      </c>
      <c r="W392">
        <v>0</v>
      </c>
      <c r="X392">
        <v>0</v>
      </c>
      <c r="Y392">
        <v>0</v>
      </c>
      <c r="Z392">
        <v>0</v>
      </c>
      <c r="AA392">
        <v>0</v>
      </c>
      <c r="AB392">
        <v>0</v>
      </c>
      <c r="AC392">
        <v>0</v>
      </c>
      <c r="AD392">
        <v>0</v>
      </c>
      <c r="AE392">
        <v>3.6999999999999998E-2</v>
      </c>
      <c r="AF392">
        <v>3.6999999999999998E-2</v>
      </c>
      <c r="AG392">
        <v>0</v>
      </c>
      <c r="AH392">
        <v>0</v>
      </c>
      <c r="AI392">
        <v>0</v>
      </c>
      <c r="AJ392">
        <v>0</v>
      </c>
      <c r="AK392">
        <v>0</v>
      </c>
      <c r="AL392">
        <v>0</v>
      </c>
      <c r="AM392">
        <v>15.984</v>
      </c>
      <c r="AN392">
        <v>0</v>
      </c>
      <c r="AO392">
        <v>191.66</v>
      </c>
      <c r="AP392">
        <v>0</v>
      </c>
      <c r="AQ392">
        <v>0.25900000000000001</v>
      </c>
      <c r="AR392">
        <v>1.258</v>
      </c>
      <c r="AS392">
        <v>1.11E-2</v>
      </c>
      <c r="AT392">
        <v>0</v>
      </c>
      <c r="AU392">
        <v>0.21460000000000001</v>
      </c>
      <c r="AV392" s="212">
        <v>0.25900000000000001</v>
      </c>
      <c r="AW392">
        <v>3.6999999999999998E-2</v>
      </c>
      <c r="AX392">
        <v>6.1420000000000003</v>
      </c>
      <c r="AY392">
        <v>0</v>
      </c>
      <c r="AZ392">
        <v>5.476</v>
      </c>
      <c r="BA392">
        <v>8.14</v>
      </c>
      <c r="BB392">
        <v>0.74</v>
      </c>
      <c r="BC392" s="212">
        <v>7.3999999999999996E-2</v>
      </c>
      <c r="BD392">
        <v>4.4400000000000004</v>
      </c>
      <c r="BE392">
        <v>88.8</v>
      </c>
      <c r="BF392">
        <v>3.33</v>
      </c>
      <c r="BG392">
        <v>0.74</v>
      </c>
      <c r="BH392">
        <v>0</v>
      </c>
      <c r="BI392">
        <v>0</v>
      </c>
      <c r="BJ392">
        <v>3.6999999999999998E-2</v>
      </c>
      <c r="BK392">
        <v>0</v>
      </c>
      <c r="BL392" s="209">
        <v>4.2172972852699997E-2</v>
      </c>
      <c r="BM392" s="227">
        <v>9.2469199720000004E-4</v>
      </c>
      <c r="BN392" s="209">
        <v>2.3768262419599999E-2</v>
      </c>
      <c r="BO392" s="227">
        <v>1.6444062440000001E-3</v>
      </c>
      <c r="BP392" s="227">
        <v>0</v>
      </c>
      <c r="BQ392" s="227">
        <v>3.0328493000000001E-15</v>
      </c>
      <c r="BR392" s="209">
        <v>1.0485035916700001E-2</v>
      </c>
      <c r="BS392" s="227">
        <v>3.6518091280000001E-3</v>
      </c>
      <c r="BT392" s="209">
        <v>5.9076431026000003E-3</v>
      </c>
    </row>
    <row r="393" spans="1:72" x14ac:dyDescent="0.35">
      <c r="A393">
        <v>107</v>
      </c>
      <c r="B393" t="s">
        <v>803</v>
      </c>
      <c r="C393" t="s">
        <v>209</v>
      </c>
      <c r="D393" t="s">
        <v>213</v>
      </c>
      <c r="E393" t="s">
        <v>1338</v>
      </c>
      <c r="F393">
        <v>7.38</v>
      </c>
      <c r="G393">
        <v>30.9</v>
      </c>
      <c r="H393">
        <v>0.61199999999999999</v>
      </c>
      <c r="I393">
        <v>0.2712</v>
      </c>
      <c r="J393">
        <v>0.1716</v>
      </c>
      <c r="K393">
        <v>9.1200000000000003E-2</v>
      </c>
      <c r="L393">
        <v>1.5599999999999999E-2</v>
      </c>
      <c r="M393">
        <v>0</v>
      </c>
      <c r="N393">
        <v>3.8399999999999997E-2</v>
      </c>
      <c r="O393">
        <v>0.18240000000000001</v>
      </c>
      <c r="P393">
        <v>0.1056</v>
      </c>
      <c r="Q393">
        <v>7.6799999999999993E-2</v>
      </c>
      <c r="R393">
        <v>0.13200000000000001</v>
      </c>
      <c r="S393">
        <v>0.13200000000000001</v>
      </c>
      <c r="T393">
        <v>0</v>
      </c>
      <c r="U393">
        <v>0.10199999999999999</v>
      </c>
      <c r="V393">
        <v>0</v>
      </c>
      <c r="W393">
        <v>0</v>
      </c>
      <c r="X393">
        <v>0</v>
      </c>
      <c r="Y393">
        <v>6.9599999999999995E-2</v>
      </c>
      <c r="Z393">
        <v>2.2800000000000001E-2</v>
      </c>
      <c r="AA393">
        <v>0</v>
      </c>
      <c r="AB393">
        <v>0.29520000000000002</v>
      </c>
      <c r="AC393">
        <v>0</v>
      </c>
      <c r="AD393">
        <v>0.2868</v>
      </c>
      <c r="AE393">
        <v>0.18360000000000001</v>
      </c>
      <c r="AF393">
        <v>0.18360000000000001</v>
      </c>
      <c r="AG393">
        <v>0</v>
      </c>
      <c r="AH393">
        <v>0</v>
      </c>
      <c r="AI393">
        <v>0</v>
      </c>
      <c r="AJ393">
        <v>0</v>
      </c>
      <c r="AK393">
        <v>0</v>
      </c>
      <c r="AL393">
        <v>0</v>
      </c>
      <c r="AM393">
        <v>0</v>
      </c>
      <c r="AN393">
        <v>0</v>
      </c>
      <c r="AO393">
        <v>0</v>
      </c>
      <c r="AP393">
        <v>0</v>
      </c>
      <c r="AQ393">
        <v>5.6399999999999999E-2</v>
      </c>
      <c r="AR393">
        <v>0</v>
      </c>
      <c r="AS393">
        <v>1.8E-3</v>
      </c>
      <c r="AT393">
        <v>1.1999999999999999E-3</v>
      </c>
      <c r="AU393">
        <v>0.16200000000000001</v>
      </c>
      <c r="AV393">
        <v>0.20724000000000001</v>
      </c>
      <c r="AW393">
        <v>4.6800000000000001E-3</v>
      </c>
      <c r="AX393">
        <v>0.98399999999999999</v>
      </c>
      <c r="AY393">
        <v>0</v>
      </c>
      <c r="AZ393">
        <v>0</v>
      </c>
      <c r="BA393">
        <v>4.5</v>
      </c>
      <c r="BB393">
        <v>0</v>
      </c>
      <c r="BC393">
        <v>2.1600000000000001E-2</v>
      </c>
      <c r="BD393">
        <v>0.39600000000000002</v>
      </c>
      <c r="BE393">
        <v>8.16</v>
      </c>
      <c r="BF393">
        <v>2.1</v>
      </c>
      <c r="BG393">
        <v>5.64</v>
      </c>
      <c r="BH393" s="212">
        <v>1.44E-2</v>
      </c>
      <c r="BI393">
        <v>2.4E-2</v>
      </c>
      <c r="BJ393">
        <v>3.4799999999999998E-2</v>
      </c>
      <c r="BK393">
        <v>0</v>
      </c>
      <c r="BL393" s="209">
        <v>3.0243399204000002E-3</v>
      </c>
      <c r="BM393" s="227">
        <v>2.8251841199999997E-4</v>
      </c>
      <c r="BN393" s="209">
        <v>8.0598368759999997E-4</v>
      </c>
      <c r="BO393" s="227">
        <v>5.8621446E-5</v>
      </c>
      <c r="BP393" s="227">
        <v>1.7910681960000001E-4</v>
      </c>
      <c r="BQ393" s="227">
        <v>3.6480000000000001E-15</v>
      </c>
      <c r="BR393" s="227">
        <v>3.5203290959999998E-4</v>
      </c>
      <c r="BS393" s="227">
        <v>6.2841798719999995E-4</v>
      </c>
      <c r="BT393" s="209">
        <v>5.7404851632000004E-3</v>
      </c>
    </row>
    <row r="394" spans="1:72" x14ac:dyDescent="0.35">
      <c r="A394">
        <v>107</v>
      </c>
      <c r="B394" t="s">
        <v>803</v>
      </c>
      <c r="C394" t="s">
        <v>209</v>
      </c>
      <c r="D394" t="s">
        <v>213</v>
      </c>
      <c r="E394" t="s">
        <v>1339</v>
      </c>
      <c r="F394">
        <v>7.38</v>
      </c>
      <c r="G394">
        <v>30.9</v>
      </c>
      <c r="H394">
        <v>0.61199999999999999</v>
      </c>
      <c r="I394">
        <v>0.2712</v>
      </c>
      <c r="J394">
        <v>0.1716</v>
      </c>
      <c r="K394">
        <v>9.1200000000000003E-2</v>
      </c>
      <c r="L394">
        <v>1.5599999999999999E-2</v>
      </c>
      <c r="M394">
        <v>0</v>
      </c>
      <c r="N394">
        <v>3.8399999999999997E-2</v>
      </c>
      <c r="O394">
        <v>0.18240000000000001</v>
      </c>
      <c r="P394">
        <v>0.1056</v>
      </c>
      <c r="Q394">
        <v>7.6799999999999993E-2</v>
      </c>
      <c r="R394">
        <v>0.13200000000000001</v>
      </c>
      <c r="S394">
        <v>0.13200000000000001</v>
      </c>
      <c r="T394">
        <v>0</v>
      </c>
      <c r="U394">
        <v>0.10199999999999999</v>
      </c>
      <c r="V394">
        <v>0</v>
      </c>
      <c r="W394">
        <v>0</v>
      </c>
      <c r="X394">
        <v>0</v>
      </c>
      <c r="Y394">
        <v>6.9599999999999995E-2</v>
      </c>
      <c r="Z394">
        <v>2.2800000000000001E-2</v>
      </c>
      <c r="AA394">
        <v>0</v>
      </c>
      <c r="AB394">
        <v>0.29520000000000002</v>
      </c>
      <c r="AC394">
        <v>0</v>
      </c>
      <c r="AD394">
        <v>0.2868</v>
      </c>
      <c r="AE394">
        <v>0.18360000000000001</v>
      </c>
      <c r="AF394">
        <v>0.18360000000000001</v>
      </c>
      <c r="AG394">
        <v>0</v>
      </c>
      <c r="AH394">
        <v>0</v>
      </c>
      <c r="AI394">
        <v>0</v>
      </c>
      <c r="AJ394">
        <v>0</v>
      </c>
      <c r="AK394">
        <v>0</v>
      </c>
      <c r="AL394">
        <v>0</v>
      </c>
      <c r="AM394">
        <v>0</v>
      </c>
      <c r="AN394">
        <v>0</v>
      </c>
      <c r="AO394">
        <v>0</v>
      </c>
      <c r="AP394">
        <v>0</v>
      </c>
      <c r="AQ394">
        <v>5.6399999999999999E-2</v>
      </c>
      <c r="AR394">
        <v>0</v>
      </c>
      <c r="AS394">
        <v>1.8E-3</v>
      </c>
      <c r="AT394">
        <v>1.1999999999999999E-3</v>
      </c>
      <c r="AU394">
        <v>0.16200000000000001</v>
      </c>
      <c r="AV394">
        <v>0.20724000000000001</v>
      </c>
      <c r="AW394">
        <v>4.6800000000000001E-3</v>
      </c>
      <c r="AX394">
        <v>0.98399999999999999</v>
      </c>
      <c r="AY394">
        <v>0</v>
      </c>
      <c r="AZ394">
        <v>0</v>
      </c>
      <c r="BA394">
        <v>4.5</v>
      </c>
      <c r="BB394">
        <v>0</v>
      </c>
      <c r="BC394">
        <v>2.1600000000000001E-2</v>
      </c>
      <c r="BD394">
        <v>0.39600000000000002</v>
      </c>
      <c r="BE394">
        <v>8.16</v>
      </c>
      <c r="BF394">
        <v>2.1</v>
      </c>
      <c r="BG394">
        <v>5.64</v>
      </c>
      <c r="BH394">
        <v>1.44E-2</v>
      </c>
      <c r="BI394">
        <v>2.4E-2</v>
      </c>
      <c r="BJ394">
        <v>3.4799999999999998E-2</v>
      </c>
      <c r="BK394">
        <v>0</v>
      </c>
      <c r="BL394" s="209">
        <v>3.0243399204000002E-3</v>
      </c>
      <c r="BM394" s="209">
        <v>2.8251841199999997E-4</v>
      </c>
      <c r="BN394" s="209">
        <v>8.0598368759999997E-4</v>
      </c>
      <c r="BO394" s="227">
        <v>5.8621446E-5</v>
      </c>
      <c r="BP394" s="227">
        <v>1.7910681960000001E-4</v>
      </c>
      <c r="BQ394" s="227">
        <v>3.6480000000000001E-15</v>
      </c>
      <c r="BR394" s="227">
        <v>3.5203290959999998E-4</v>
      </c>
      <c r="BS394" s="227">
        <v>6.2841798719999995E-4</v>
      </c>
      <c r="BT394" s="209">
        <v>5.7404851632000004E-3</v>
      </c>
    </row>
    <row r="395" spans="1:72" x14ac:dyDescent="0.35">
      <c r="A395">
        <v>129</v>
      </c>
      <c r="B395" t="s">
        <v>243</v>
      </c>
      <c r="C395" t="s">
        <v>243</v>
      </c>
      <c r="D395" t="s">
        <v>246</v>
      </c>
      <c r="E395" t="s">
        <v>1341</v>
      </c>
      <c r="F395">
        <v>55.768500000000003</v>
      </c>
      <c r="G395">
        <v>233.24850000000001</v>
      </c>
      <c r="H395" s="98">
        <v>6.2729999999999997</v>
      </c>
      <c r="I395">
        <v>3.0599999999999999E-2</v>
      </c>
      <c r="J395">
        <v>3.8249999999999999E-2</v>
      </c>
      <c r="K395">
        <v>0</v>
      </c>
      <c r="L395">
        <v>1.21635</v>
      </c>
      <c r="M395">
        <v>0</v>
      </c>
      <c r="N395" s="98">
        <v>4.5900000000000003E-2</v>
      </c>
      <c r="O395">
        <v>3.8249999999999999E-2</v>
      </c>
      <c r="P395">
        <v>0</v>
      </c>
      <c r="Q395" s="98">
        <v>3.8249999999999999E-2</v>
      </c>
      <c r="R395">
        <v>0</v>
      </c>
      <c r="S395">
        <v>0</v>
      </c>
      <c r="T395">
        <v>0</v>
      </c>
      <c r="U395">
        <v>4.2074999999999996</v>
      </c>
      <c r="V395">
        <v>0.61965000000000003</v>
      </c>
      <c r="W395">
        <v>0.2142</v>
      </c>
      <c r="X395">
        <v>0.67320000000000002</v>
      </c>
      <c r="Y395">
        <v>1.8972</v>
      </c>
      <c r="Z395" s="98">
        <v>0.58904999999999996</v>
      </c>
      <c r="AA395">
        <v>7.6499999999999997E-3</v>
      </c>
      <c r="AB395">
        <v>1.4611499999999999</v>
      </c>
      <c r="AC395" s="212">
        <v>9.9449999999999997E-2</v>
      </c>
      <c r="AD395">
        <v>1.2699</v>
      </c>
      <c r="AE395" s="98">
        <v>0.22950000000000001</v>
      </c>
      <c r="AF395" s="98">
        <v>0.16830000000000001</v>
      </c>
      <c r="AG395" s="217">
        <v>3.8249999999999999E-2</v>
      </c>
      <c r="AH395">
        <v>7.6499999999999997E-3</v>
      </c>
      <c r="AI395">
        <v>0</v>
      </c>
      <c r="AJ395">
        <v>0</v>
      </c>
      <c r="AK395">
        <v>0</v>
      </c>
      <c r="AL395">
        <v>19.584</v>
      </c>
      <c r="AM395">
        <v>47.422350000000002</v>
      </c>
      <c r="AN395">
        <v>44.981999999999999</v>
      </c>
      <c r="AO395">
        <v>29.07</v>
      </c>
      <c r="AP395">
        <v>3.9015000000000001E-2</v>
      </c>
      <c r="AQ395" s="98">
        <v>0.16064999999999999</v>
      </c>
      <c r="AR395">
        <v>0.56610000000000005</v>
      </c>
      <c r="AS395" s="98">
        <v>0</v>
      </c>
      <c r="AT395" s="98">
        <v>0</v>
      </c>
      <c r="AU395" s="98">
        <v>0</v>
      </c>
      <c r="AV395">
        <v>7.6499999999999997E-3</v>
      </c>
      <c r="AW395" s="98">
        <v>0</v>
      </c>
      <c r="AX395">
        <v>0</v>
      </c>
      <c r="AY395">
        <v>0</v>
      </c>
      <c r="AZ395">
        <v>0</v>
      </c>
      <c r="BA395">
        <v>0</v>
      </c>
      <c r="BB395">
        <v>0.30599999999999999</v>
      </c>
      <c r="BC395" s="98">
        <v>0</v>
      </c>
      <c r="BD395">
        <v>0</v>
      </c>
      <c r="BE395">
        <v>0</v>
      </c>
      <c r="BF395">
        <v>0</v>
      </c>
      <c r="BG395">
        <v>36.72</v>
      </c>
      <c r="BH395" s="98">
        <v>9.1800000000000007E-2</v>
      </c>
      <c r="BI395" s="98">
        <v>0</v>
      </c>
      <c r="BJ395" s="98">
        <v>0</v>
      </c>
      <c r="BK395">
        <v>0</v>
      </c>
      <c r="BL395" s="227">
        <v>6.18193421940645E-2</v>
      </c>
      <c r="BM395" s="227">
        <v>2.903772182562E-3</v>
      </c>
      <c r="BN395" s="227">
        <v>1.1747984615622001E-2</v>
      </c>
      <c r="BO395" s="227">
        <v>1.4959804708845001E-3</v>
      </c>
      <c r="BP395" s="227">
        <v>2.0443005647999999E-3</v>
      </c>
      <c r="BQ395" s="227">
        <v>1.08800595E-14</v>
      </c>
      <c r="BR395" s="227">
        <v>3.5511820210709999E-3</v>
      </c>
      <c r="BS395" s="227">
        <v>7.4034554175E-4</v>
      </c>
      <c r="BT395" s="227">
        <v>6.8159951305771502E-2</v>
      </c>
    </row>
    <row r="396" spans="1:72" x14ac:dyDescent="0.35">
      <c r="A396">
        <v>58</v>
      </c>
      <c r="B396" t="s">
        <v>513</v>
      </c>
      <c r="C396" t="s">
        <v>513</v>
      </c>
      <c r="D396" t="s">
        <v>127</v>
      </c>
      <c r="E396" t="s">
        <v>1337</v>
      </c>
      <c r="F396">
        <v>5.8479999999999999</v>
      </c>
      <c r="G396">
        <v>24.423999999999999</v>
      </c>
      <c r="H396">
        <v>0</v>
      </c>
      <c r="I396">
        <v>0.1032</v>
      </c>
      <c r="J396">
        <v>1.29</v>
      </c>
      <c r="K396">
        <v>0.1032</v>
      </c>
      <c r="L396">
        <v>15.651999999999999</v>
      </c>
      <c r="M396">
        <v>0</v>
      </c>
      <c r="N396">
        <v>5.16E-2</v>
      </c>
      <c r="O396">
        <v>1.4964</v>
      </c>
      <c r="P396">
        <v>1.0835999999999999</v>
      </c>
      <c r="Q396">
        <v>0.4128</v>
      </c>
      <c r="R396">
        <v>0</v>
      </c>
      <c r="S396">
        <v>0</v>
      </c>
      <c r="T396">
        <v>0</v>
      </c>
      <c r="U396">
        <v>0</v>
      </c>
      <c r="V396">
        <v>0</v>
      </c>
      <c r="W396">
        <v>0</v>
      </c>
      <c r="X396">
        <v>0</v>
      </c>
      <c r="Y396">
        <v>0</v>
      </c>
      <c r="Z396">
        <v>0</v>
      </c>
      <c r="AA396">
        <v>0</v>
      </c>
      <c r="AB396">
        <v>0</v>
      </c>
      <c r="AC396" s="212">
        <v>0</v>
      </c>
      <c r="AD396">
        <v>0</v>
      </c>
      <c r="AE396">
        <v>0</v>
      </c>
      <c r="AF396">
        <v>0</v>
      </c>
      <c r="AG396" s="212">
        <v>0</v>
      </c>
      <c r="AH396">
        <v>0</v>
      </c>
      <c r="AI396">
        <v>0</v>
      </c>
      <c r="AJ396">
        <v>0</v>
      </c>
      <c r="AK396">
        <v>0</v>
      </c>
      <c r="AL396">
        <v>0</v>
      </c>
      <c r="AM396">
        <v>3.3024</v>
      </c>
      <c r="AN396">
        <v>0</v>
      </c>
      <c r="AO396">
        <v>39.56</v>
      </c>
      <c r="AP396">
        <v>0</v>
      </c>
      <c r="AQ396">
        <v>1.72E-2</v>
      </c>
      <c r="AR396">
        <v>0</v>
      </c>
      <c r="AS396">
        <v>1.376E-2</v>
      </c>
      <c r="AT396">
        <v>3.4399999999999999E-3</v>
      </c>
      <c r="AU396">
        <v>3.44E-2</v>
      </c>
      <c r="AV396">
        <v>5.16E-2</v>
      </c>
      <c r="AW396" s="212">
        <v>2.4080000000000001E-2</v>
      </c>
      <c r="AX396">
        <v>0.34399999999999997</v>
      </c>
      <c r="AY396">
        <v>0</v>
      </c>
      <c r="AZ396">
        <v>1.72</v>
      </c>
      <c r="BA396">
        <v>1.548</v>
      </c>
      <c r="BB396">
        <v>6.88E-2</v>
      </c>
      <c r="BC396">
        <v>3.44E-2</v>
      </c>
      <c r="BD396">
        <v>1.3759999999999999</v>
      </c>
      <c r="BE396">
        <v>19.952000000000002</v>
      </c>
      <c r="BF396">
        <v>1.8919999999999999</v>
      </c>
      <c r="BG396">
        <v>0.34399999999999997</v>
      </c>
      <c r="BH396">
        <v>0</v>
      </c>
      <c r="BI396">
        <v>0</v>
      </c>
      <c r="BJ396">
        <v>1.72E-2</v>
      </c>
      <c r="BK396">
        <v>8.2560000000000002</v>
      </c>
      <c r="BL396" s="209">
        <v>1.2155701940400001E-2</v>
      </c>
      <c r="BM396" s="227">
        <v>6.6256393480000001E-4</v>
      </c>
      <c r="BN396" s="209">
        <v>1.7544826976E-3</v>
      </c>
      <c r="BO396" s="227">
        <v>7.6442668640000001E-4</v>
      </c>
      <c r="BP396" s="227">
        <v>0</v>
      </c>
      <c r="BQ396" s="227">
        <v>3.5432000000000001E-15</v>
      </c>
      <c r="BR396" s="227">
        <v>6.0990393664000003E-3</v>
      </c>
      <c r="BS396" s="227">
        <v>1.6975977568E-3</v>
      </c>
      <c r="BT396" s="227">
        <v>5.5146364628000004E-3</v>
      </c>
    </row>
    <row r="397" spans="1:72" x14ac:dyDescent="0.35">
      <c r="A397">
        <v>123</v>
      </c>
      <c r="B397" t="s">
        <v>230</v>
      </c>
      <c r="C397" t="s">
        <v>230</v>
      </c>
      <c r="D397" t="s">
        <v>238</v>
      </c>
      <c r="E397" t="s">
        <v>1341</v>
      </c>
      <c r="F397">
        <v>58.520800000000001</v>
      </c>
      <c r="G397">
        <v>244.94</v>
      </c>
      <c r="H397">
        <v>6.62</v>
      </c>
      <c r="I397">
        <v>0</v>
      </c>
      <c r="J397">
        <v>0</v>
      </c>
      <c r="K397">
        <v>0</v>
      </c>
      <c r="L397">
        <v>0</v>
      </c>
      <c r="M397">
        <v>0</v>
      </c>
      <c r="N397">
        <v>0</v>
      </c>
      <c r="O397">
        <v>0</v>
      </c>
      <c r="P397">
        <v>0</v>
      </c>
      <c r="Q397">
        <v>0</v>
      </c>
      <c r="R397">
        <v>0</v>
      </c>
      <c r="S397">
        <v>0</v>
      </c>
      <c r="T397">
        <v>0</v>
      </c>
      <c r="U397">
        <v>0.68847999999999998</v>
      </c>
      <c r="V397">
        <v>0</v>
      </c>
      <c r="W397">
        <v>0</v>
      </c>
      <c r="X397">
        <v>6.62E-3</v>
      </c>
      <c r="Y397">
        <v>0.38396000000000002</v>
      </c>
      <c r="Z397">
        <v>0.21184</v>
      </c>
      <c r="AA397">
        <v>1.9859999999999999E-2</v>
      </c>
      <c r="AB397">
        <v>1.9131800000000001</v>
      </c>
      <c r="AC397" s="98">
        <v>6.62E-3</v>
      </c>
      <c r="AD397">
        <v>1.8933199999999999</v>
      </c>
      <c r="AE397">
        <v>3.7270599999999998</v>
      </c>
      <c r="AF397">
        <v>3.72044</v>
      </c>
      <c r="AG397">
        <v>6.62E-3</v>
      </c>
      <c r="AH397">
        <v>0</v>
      </c>
      <c r="AI397">
        <v>0</v>
      </c>
      <c r="AJ397">
        <v>0</v>
      </c>
      <c r="AK397">
        <v>0</v>
      </c>
      <c r="AL397">
        <v>0</v>
      </c>
      <c r="AM397">
        <v>0</v>
      </c>
      <c r="AN397">
        <v>0</v>
      </c>
      <c r="AO397">
        <v>0</v>
      </c>
      <c r="AP397">
        <v>0</v>
      </c>
      <c r="AQ397">
        <v>4.0050999999999997</v>
      </c>
      <c r="AR397">
        <v>0.27804000000000001</v>
      </c>
      <c r="AS397" s="98">
        <v>0</v>
      </c>
      <c r="AT397" s="98">
        <v>0</v>
      </c>
      <c r="AU397">
        <v>0</v>
      </c>
      <c r="AV397">
        <v>0</v>
      </c>
      <c r="AW397">
        <v>0</v>
      </c>
      <c r="AX397">
        <v>0</v>
      </c>
      <c r="AY397">
        <v>0</v>
      </c>
      <c r="AZ397">
        <v>0</v>
      </c>
      <c r="BA397">
        <v>0</v>
      </c>
      <c r="BB397">
        <v>0</v>
      </c>
      <c r="BC397">
        <v>0</v>
      </c>
      <c r="BD397">
        <v>0</v>
      </c>
      <c r="BE397">
        <v>0</v>
      </c>
      <c r="BF397">
        <v>0</v>
      </c>
      <c r="BG397">
        <v>0</v>
      </c>
      <c r="BH397">
        <v>0</v>
      </c>
      <c r="BI397">
        <v>0</v>
      </c>
      <c r="BJ397">
        <v>0</v>
      </c>
      <c r="BK397">
        <v>0</v>
      </c>
      <c r="BL397" s="209">
        <v>1.7508227655599999E-2</v>
      </c>
      <c r="BM397" s="227">
        <v>5.5875613566199996E-3</v>
      </c>
      <c r="BN397" s="227">
        <v>2.5570780866399998E-3</v>
      </c>
      <c r="BO397" s="227">
        <v>4.4673014489999999E-4</v>
      </c>
      <c r="BP397" s="227">
        <v>6.7005270702000003E-4</v>
      </c>
      <c r="BQ397" s="227">
        <v>7.8778000000000003E-15</v>
      </c>
      <c r="BR397" s="227">
        <v>1.5605582591200001E-3</v>
      </c>
      <c r="BS397" s="227">
        <v>2.79719480098E-3</v>
      </c>
      <c r="BT397" s="209">
        <v>6.5807937206059999E-2</v>
      </c>
    </row>
    <row r="398" spans="1:72" x14ac:dyDescent="0.35">
      <c r="A398">
        <v>117</v>
      </c>
      <c r="B398" t="s">
        <v>218</v>
      </c>
      <c r="C398" t="s">
        <v>218</v>
      </c>
      <c r="D398" t="s">
        <v>839</v>
      </c>
      <c r="E398" t="s">
        <v>1339</v>
      </c>
      <c r="F398">
        <v>9.52</v>
      </c>
      <c r="G398">
        <v>39.83</v>
      </c>
      <c r="H398" s="98">
        <v>0.90720000000000001</v>
      </c>
      <c r="I398">
        <v>0.19320000000000001</v>
      </c>
      <c r="J398">
        <v>0.1162</v>
      </c>
      <c r="K398">
        <v>0.126</v>
      </c>
      <c r="L398">
        <v>3.2199999999999999E-2</v>
      </c>
      <c r="M398">
        <v>0</v>
      </c>
      <c r="N398" s="98">
        <v>2.52E-2</v>
      </c>
      <c r="O398">
        <v>3.5000000000000003E-2</v>
      </c>
      <c r="P398">
        <v>1.4E-2</v>
      </c>
      <c r="Q398">
        <v>2.1000000000000001E-2</v>
      </c>
      <c r="R398">
        <v>0</v>
      </c>
      <c r="S398">
        <v>0</v>
      </c>
      <c r="T398">
        <v>0</v>
      </c>
      <c r="U398">
        <v>7.9799999999999996E-2</v>
      </c>
      <c r="V398">
        <v>0</v>
      </c>
      <c r="W398" s="98">
        <v>0</v>
      </c>
      <c r="X398">
        <v>0</v>
      </c>
      <c r="Y398">
        <v>5.74E-2</v>
      </c>
      <c r="Z398">
        <v>2.24E-2</v>
      </c>
      <c r="AA398">
        <v>0</v>
      </c>
      <c r="AB398">
        <v>0.1386</v>
      </c>
      <c r="AC398">
        <v>1.4E-3</v>
      </c>
      <c r="AD398">
        <v>0.1358</v>
      </c>
      <c r="AE398" s="98">
        <v>0.64680000000000004</v>
      </c>
      <c r="AF398" s="98">
        <v>0.52780000000000005</v>
      </c>
      <c r="AG398" s="98">
        <v>0.11899999999999999</v>
      </c>
      <c r="AH398">
        <v>0</v>
      </c>
      <c r="AI398">
        <v>0</v>
      </c>
      <c r="AJ398">
        <v>0</v>
      </c>
      <c r="AK398">
        <v>0</v>
      </c>
      <c r="AL398">
        <v>0</v>
      </c>
      <c r="AM398">
        <v>2.3800000000000002E-2</v>
      </c>
      <c r="AN398">
        <v>0</v>
      </c>
      <c r="AO398">
        <v>0.182</v>
      </c>
      <c r="AP398">
        <v>0</v>
      </c>
      <c r="AQ398">
        <v>1.8200000000000001E-2</v>
      </c>
      <c r="AR398">
        <v>4.48E-2</v>
      </c>
      <c r="AS398" s="98">
        <v>8.4000000000000003E-4</v>
      </c>
      <c r="AT398" s="212">
        <v>8.4000000000000003E-4</v>
      </c>
      <c r="AU398" s="98">
        <v>1.54E-2</v>
      </c>
      <c r="AV398">
        <v>4.7600000000000003E-2</v>
      </c>
      <c r="AW398" s="98">
        <v>5.3200000000000001E-3</v>
      </c>
      <c r="AX398">
        <v>1.3748</v>
      </c>
      <c r="AY398">
        <v>0</v>
      </c>
      <c r="AZ398">
        <v>0</v>
      </c>
      <c r="BA398">
        <v>5.4039999999999999</v>
      </c>
      <c r="BB398">
        <v>0</v>
      </c>
      <c r="BC398">
        <v>3.5000000000000003E-2</v>
      </c>
      <c r="BD398">
        <v>1.33</v>
      </c>
      <c r="BE398">
        <v>6.8879999999999999</v>
      </c>
      <c r="BF398">
        <v>2.1139999999999999</v>
      </c>
      <c r="BG398">
        <v>0</v>
      </c>
      <c r="BH398">
        <v>0</v>
      </c>
      <c r="BI398">
        <v>0</v>
      </c>
      <c r="BJ398" s="98">
        <v>3.9199999999999999E-2</v>
      </c>
      <c r="BK398">
        <v>0.77</v>
      </c>
      <c r="BL398" s="209">
        <v>2.9530546205999999E-3</v>
      </c>
      <c r="BM398" s="227">
        <v>8.2524651999999995E-4</v>
      </c>
      <c r="BN398" s="227">
        <v>9.1678323940000005E-4</v>
      </c>
      <c r="BO398" s="227">
        <v>4.7218438399999999E-5</v>
      </c>
      <c r="BP398" s="227">
        <v>0</v>
      </c>
      <c r="BQ398" s="227">
        <v>7.4479999999999999E-16</v>
      </c>
      <c r="BR398" s="227">
        <v>3.1997987000000001E-4</v>
      </c>
      <c r="BS398" s="227">
        <v>1.786660078E-4</v>
      </c>
      <c r="BT398" s="227">
        <v>5.3646849886000002E-3</v>
      </c>
    </row>
    <row r="399" spans="1:72" x14ac:dyDescent="0.35">
      <c r="A399">
        <v>131</v>
      </c>
      <c r="B399" t="s">
        <v>248</v>
      </c>
      <c r="C399" t="s">
        <v>248</v>
      </c>
      <c r="D399" t="s">
        <v>902</v>
      </c>
      <c r="E399" t="s">
        <v>1337</v>
      </c>
      <c r="F399">
        <v>9.3960000000000008</v>
      </c>
      <c r="G399">
        <v>39.353000000000002</v>
      </c>
      <c r="H399">
        <v>0</v>
      </c>
      <c r="I399">
        <v>0</v>
      </c>
      <c r="J399">
        <v>2.3142</v>
      </c>
      <c r="K399">
        <v>0</v>
      </c>
      <c r="L399">
        <v>0.58579999999999999</v>
      </c>
      <c r="M399">
        <v>0</v>
      </c>
      <c r="N399">
        <v>0</v>
      </c>
      <c r="O399">
        <v>1.1368</v>
      </c>
      <c r="P399">
        <v>0.63219999999999998</v>
      </c>
      <c r="Q399">
        <v>0.50460000000000005</v>
      </c>
      <c r="R399">
        <v>1.131</v>
      </c>
      <c r="S399">
        <v>1.131</v>
      </c>
      <c r="T399">
        <v>0</v>
      </c>
      <c r="U399">
        <v>0</v>
      </c>
      <c r="V399">
        <v>0</v>
      </c>
      <c r="W399">
        <v>0</v>
      </c>
      <c r="X399">
        <v>0</v>
      </c>
      <c r="Y399">
        <v>0</v>
      </c>
      <c r="Z399">
        <v>0</v>
      </c>
      <c r="AA399">
        <v>0</v>
      </c>
      <c r="AB399">
        <v>0</v>
      </c>
      <c r="AC399" s="98">
        <v>0</v>
      </c>
      <c r="AD399">
        <v>0</v>
      </c>
      <c r="AE399">
        <v>0</v>
      </c>
      <c r="AF399">
        <v>0</v>
      </c>
      <c r="AG399" s="98">
        <v>0</v>
      </c>
      <c r="AH399">
        <v>0</v>
      </c>
      <c r="AI399">
        <v>0</v>
      </c>
      <c r="AJ399">
        <v>0</v>
      </c>
      <c r="AK399">
        <v>0</v>
      </c>
      <c r="AL399">
        <v>0</v>
      </c>
      <c r="AM399">
        <v>0</v>
      </c>
      <c r="AN399">
        <v>0</v>
      </c>
      <c r="AO399">
        <v>0</v>
      </c>
      <c r="AP399" s="98">
        <v>0</v>
      </c>
      <c r="AQ399">
        <v>0</v>
      </c>
      <c r="AR399">
        <v>0</v>
      </c>
      <c r="AS399" s="98">
        <v>0</v>
      </c>
      <c r="AT399">
        <v>0</v>
      </c>
      <c r="AU399" s="98">
        <v>0</v>
      </c>
      <c r="AV399">
        <v>0</v>
      </c>
      <c r="AW399" s="98">
        <v>0</v>
      </c>
      <c r="AX399">
        <v>0</v>
      </c>
      <c r="AY399">
        <v>0</v>
      </c>
      <c r="AZ399">
        <v>0</v>
      </c>
      <c r="BA399">
        <v>0.31900000000000001</v>
      </c>
      <c r="BB399">
        <v>0</v>
      </c>
      <c r="BC399">
        <v>0</v>
      </c>
      <c r="BD399">
        <v>0</v>
      </c>
      <c r="BE399">
        <v>0</v>
      </c>
      <c r="BF399">
        <v>0</v>
      </c>
      <c r="BG399">
        <v>0</v>
      </c>
      <c r="BH399" s="98">
        <v>0</v>
      </c>
      <c r="BI399">
        <v>0</v>
      </c>
      <c r="BJ399">
        <v>0</v>
      </c>
      <c r="BK399">
        <v>0</v>
      </c>
      <c r="BL399" s="209">
        <v>3.6092273147E-3</v>
      </c>
      <c r="BM399" s="227">
        <v>4.3865066140399999E-4</v>
      </c>
      <c r="BN399" s="209">
        <v>3.74952069648E-4</v>
      </c>
      <c r="BO399" s="227">
        <v>3.4903192439999999E-4</v>
      </c>
      <c r="BP399" s="227">
        <v>1.5362566459000001E-3</v>
      </c>
      <c r="BQ399" s="227">
        <v>5.3197600000000005E-16</v>
      </c>
      <c r="BR399" s="227">
        <v>2.68235882104E-4</v>
      </c>
      <c r="BS399" s="227">
        <v>9.9719411599999999E-5</v>
      </c>
      <c r="BT399" s="227">
        <v>5.3399883293999998E-3</v>
      </c>
    </row>
    <row r="400" spans="1:72" x14ac:dyDescent="0.35">
      <c r="A400">
        <v>20</v>
      </c>
      <c r="B400" t="s">
        <v>71</v>
      </c>
      <c r="C400" t="s">
        <v>71</v>
      </c>
      <c r="D400" t="s">
        <v>473</v>
      </c>
      <c r="E400" t="s">
        <v>1338</v>
      </c>
      <c r="F400">
        <v>2.964</v>
      </c>
      <c r="G400">
        <v>12.426</v>
      </c>
      <c r="H400">
        <v>1.14E-2</v>
      </c>
      <c r="I400">
        <v>0.114</v>
      </c>
      <c r="J400">
        <v>0.50160000000000005</v>
      </c>
      <c r="K400">
        <v>0.1938</v>
      </c>
      <c r="L400">
        <v>10.488</v>
      </c>
      <c r="M400">
        <v>0</v>
      </c>
      <c r="N400">
        <v>9.1200000000000003E-2</v>
      </c>
      <c r="O400">
        <v>0.30780000000000002</v>
      </c>
      <c r="P400">
        <v>0.22800000000000001</v>
      </c>
      <c r="Q400">
        <v>7.9799999999999996E-2</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9.1199999999999992</v>
      </c>
      <c r="AN400">
        <v>0</v>
      </c>
      <c r="AO400">
        <v>109.44</v>
      </c>
      <c r="AP400">
        <v>0</v>
      </c>
      <c r="AQ400">
        <v>0.114</v>
      </c>
      <c r="AR400">
        <v>0</v>
      </c>
      <c r="AS400">
        <v>5.7000000000000002E-3</v>
      </c>
      <c r="AT400">
        <v>1.2540000000000001E-2</v>
      </c>
      <c r="AU400">
        <v>6.8400000000000002E-2</v>
      </c>
      <c r="AV400">
        <v>8.7779999999999997E-2</v>
      </c>
      <c r="AW400">
        <v>4.5599999999999998E-3</v>
      </c>
      <c r="AX400">
        <v>2.508</v>
      </c>
      <c r="AY400">
        <v>0</v>
      </c>
      <c r="AZ400">
        <v>1.026</v>
      </c>
      <c r="BA400">
        <v>5.016</v>
      </c>
      <c r="BB400">
        <v>0</v>
      </c>
      <c r="BC400">
        <v>9.1200000000000003E-2</v>
      </c>
      <c r="BD400">
        <v>2.3940000000000001</v>
      </c>
      <c r="BE400">
        <v>38.76</v>
      </c>
      <c r="BF400">
        <v>1.3680000000000001</v>
      </c>
      <c r="BG400">
        <v>0.114</v>
      </c>
      <c r="BH400">
        <v>0</v>
      </c>
      <c r="BI400">
        <v>0</v>
      </c>
      <c r="BJ400">
        <v>1.14E-2</v>
      </c>
      <c r="BK400">
        <v>3.306</v>
      </c>
      <c r="BL400" s="209">
        <v>6.6606667368000003E-3</v>
      </c>
      <c r="BM400" s="227">
        <v>8.4907872599999994E-5</v>
      </c>
      <c r="BN400" s="209">
        <v>8.5862964599999999E-4</v>
      </c>
      <c r="BO400" s="227">
        <v>5.0665489679999997E-4</v>
      </c>
      <c r="BP400" s="227">
        <v>0</v>
      </c>
      <c r="BQ400" s="227">
        <v>2.1773999999999998E-15</v>
      </c>
      <c r="BR400" s="209">
        <v>3.6256589982E-3</v>
      </c>
      <c r="BS400" s="209">
        <v>1.1251520016E-3</v>
      </c>
      <c r="BT400" s="209">
        <v>5.3166114222000004E-3</v>
      </c>
    </row>
    <row r="401" spans="1:72" x14ac:dyDescent="0.35">
      <c r="A401">
        <v>20</v>
      </c>
      <c r="B401" t="s">
        <v>71</v>
      </c>
      <c r="C401" t="s">
        <v>71</v>
      </c>
      <c r="D401" t="s">
        <v>473</v>
      </c>
      <c r="E401" t="s">
        <v>1339</v>
      </c>
      <c r="F401">
        <v>2.964</v>
      </c>
      <c r="G401">
        <v>12.426</v>
      </c>
      <c r="H401">
        <v>1.14E-2</v>
      </c>
      <c r="I401">
        <v>0.114</v>
      </c>
      <c r="J401">
        <v>0.50160000000000005</v>
      </c>
      <c r="K401">
        <v>0.1938</v>
      </c>
      <c r="L401">
        <v>10.488</v>
      </c>
      <c r="M401">
        <v>0</v>
      </c>
      <c r="N401">
        <v>9.1200000000000003E-2</v>
      </c>
      <c r="O401">
        <v>0.30780000000000002</v>
      </c>
      <c r="P401">
        <v>0.22800000000000001</v>
      </c>
      <c r="Q401">
        <v>7.9799999999999996E-2</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9.1199999999999992</v>
      </c>
      <c r="AN401">
        <v>0</v>
      </c>
      <c r="AO401">
        <v>109.44</v>
      </c>
      <c r="AP401">
        <v>0</v>
      </c>
      <c r="AQ401">
        <v>0.114</v>
      </c>
      <c r="AR401">
        <v>0</v>
      </c>
      <c r="AS401">
        <v>5.7000000000000002E-3</v>
      </c>
      <c r="AT401">
        <v>1.2540000000000001E-2</v>
      </c>
      <c r="AU401">
        <v>6.8400000000000002E-2</v>
      </c>
      <c r="AV401">
        <v>8.7779999999999997E-2</v>
      </c>
      <c r="AW401">
        <v>4.5599999999999998E-3</v>
      </c>
      <c r="AX401">
        <v>2.508</v>
      </c>
      <c r="AY401">
        <v>0</v>
      </c>
      <c r="AZ401">
        <v>1.026</v>
      </c>
      <c r="BA401">
        <v>5.016</v>
      </c>
      <c r="BB401">
        <v>0</v>
      </c>
      <c r="BC401">
        <v>9.1200000000000003E-2</v>
      </c>
      <c r="BD401">
        <v>2.3940000000000001</v>
      </c>
      <c r="BE401">
        <v>38.76</v>
      </c>
      <c r="BF401">
        <v>1.3680000000000001</v>
      </c>
      <c r="BG401">
        <v>0.114</v>
      </c>
      <c r="BH401">
        <v>0</v>
      </c>
      <c r="BI401">
        <v>0</v>
      </c>
      <c r="BJ401">
        <v>1.14E-2</v>
      </c>
      <c r="BK401">
        <v>3.306</v>
      </c>
      <c r="BL401" s="209">
        <v>6.6606667368000003E-3</v>
      </c>
      <c r="BM401" s="227">
        <v>8.4907872599999994E-5</v>
      </c>
      <c r="BN401" s="209">
        <v>8.5862964599999999E-4</v>
      </c>
      <c r="BO401" s="209">
        <v>5.0665489679999997E-4</v>
      </c>
      <c r="BP401" s="227">
        <v>0</v>
      </c>
      <c r="BQ401" s="227">
        <v>2.1773999999999998E-15</v>
      </c>
      <c r="BR401" s="209">
        <v>3.6256589982E-3</v>
      </c>
      <c r="BS401" s="227">
        <v>1.1251520016E-3</v>
      </c>
      <c r="BT401" s="209">
        <v>5.3166114222000004E-3</v>
      </c>
    </row>
    <row r="402" spans="1:72" x14ac:dyDescent="0.35">
      <c r="A402">
        <v>20</v>
      </c>
      <c r="B402" t="s">
        <v>71</v>
      </c>
      <c r="C402" t="s">
        <v>71</v>
      </c>
      <c r="D402" t="s">
        <v>473</v>
      </c>
      <c r="E402" t="s">
        <v>1340</v>
      </c>
      <c r="F402">
        <v>2.964</v>
      </c>
      <c r="G402">
        <v>12.426</v>
      </c>
      <c r="H402">
        <v>1.14E-2</v>
      </c>
      <c r="I402">
        <v>0.114</v>
      </c>
      <c r="J402">
        <v>0.50160000000000005</v>
      </c>
      <c r="K402">
        <v>0.1938</v>
      </c>
      <c r="L402">
        <v>10.488</v>
      </c>
      <c r="M402">
        <v>0</v>
      </c>
      <c r="N402">
        <v>9.1200000000000003E-2</v>
      </c>
      <c r="O402">
        <v>0.30780000000000002</v>
      </c>
      <c r="P402">
        <v>0.22800000000000001</v>
      </c>
      <c r="Q402">
        <v>7.9799999999999996E-2</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9.1199999999999992</v>
      </c>
      <c r="AN402">
        <v>0</v>
      </c>
      <c r="AO402">
        <v>109.44</v>
      </c>
      <c r="AP402">
        <v>0</v>
      </c>
      <c r="AQ402">
        <v>0.114</v>
      </c>
      <c r="AR402">
        <v>0</v>
      </c>
      <c r="AS402">
        <v>5.7000000000000002E-3</v>
      </c>
      <c r="AT402">
        <v>1.2540000000000001E-2</v>
      </c>
      <c r="AU402">
        <v>6.8400000000000002E-2</v>
      </c>
      <c r="AV402">
        <v>8.7779999999999997E-2</v>
      </c>
      <c r="AW402">
        <v>4.5599999999999998E-3</v>
      </c>
      <c r="AX402">
        <v>2.508</v>
      </c>
      <c r="AY402">
        <v>0</v>
      </c>
      <c r="AZ402">
        <v>1.026</v>
      </c>
      <c r="BA402">
        <v>5.016</v>
      </c>
      <c r="BB402">
        <v>0</v>
      </c>
      <c r="BC402">
        <v>9.1200000000000003E-2</v>
      </c>
      <c r="BD402">
        <v>2.3940000000000001</v>
      </c>
      <c r="BE402">
        <v>38.76</v>
      </c>
      <c r="BF402">
        <v>1.3680000000000001</v>
      </c>
      <c r="BG402">
        <v>0.114</v>
      </c>
      <c r="BH402">
        <v>0</v>
      </c>
      <c r="BI402">
        <v>0</v>
      </c>
      <c r="BJ402">
        <v>1.14E-2</v>
      </c>
      <c r="BK402">
        <v>3.306</v>
      </c>
      <c r="BL402" s="209">
        <v>6.6606667368000003E-3</v>
      </c>
      <c r="BM402" s="227">
        <v>8.4907872599999994E-5</v>
      </c>
      <c r="BN402" s="209">
        <v>8.5862964599999999E-4</v>
      </c>
      <c r="BO402" s="227">
        <v>5.0665489679999997E-4</v>
      </c>
      <c r="BP402" s="227">
        <v>0</v>
      </c>
      <c r="BQ402" s="227">
        <v>2.1773999999999998E-15</v>
      </c>
      <c r="BR402" s="209">
        <v>3.6256589982E-3</v>
      </c>
      <c r="BS402" s="209">
        <v>1.1251520016E-3</v>
      </c>
      <c r="BT402" s="209">
        <v>5.3166114222000004E-3</v>
      </c>
    </row>
    <row r="403" spans="1:72" x14ac:dyDescent="0.35">
      <c r="A403">
        <v>100</v>
      </c>
      <c r="B403" t="s">
        <v>195</v>
      </c>
      <c r="C403" t="s">
        <v>195</v>
      </c>
      <c r="D403" t="s">
        <v>788</v>
      </c>
      <c r="E403" t="s">
        <v>1338</v>
      </c>
      <c r="F403">
        <v>2.1120000000000001</v>
      </c>
      <c r="G403">
        <v>8.8379999999999992</v>
      </c>
      <c r="H403">
        <v>2.8799999999999999E-2</v>
      </c>
      <c r="I403">
        <v>0.123</v>
      </c>
      <c r="J403">
        <v>0.30599999999999999</v>
      </c>
      <c r="K403">
        <v>0.06</v>
      </c>
      <c r="L403">
        <v>6.4199999999999993E-2</v>
      </c>
      <c r="M403">
        <v>0</v>
      </c>
      <c r="N403">
        <v>1.7999999999999999E-2</v>
      </c>
      <c r="O403">
        <v>2.76E-2</v>
      </c>
      <c r="P403">
        <v>9.5999999999999992E-3</v>
      </c>
      <c r="Q403">
        <v>1.7999999999999999E-2</v>
      </c>
      <c r="R403">
        <v>0</v>
      </c>
      <c r="S403">
        <v>0</v>
      </c>
      <c r="T403">
        <v>0</v>
      </c>
      <c r="U403">
        <v>3.0000000000000001E-3</v>
      </c>
      <c r="V403" s="212">
        <v>0</v>
      </c>
      <c r="W403" s="212">
        <v>0</v>
      </c>
      <c r="X403" s="212">
        <v>0</v>
      </c>
      <c r="Y403">
        <v>2.3999999999999998E-3</v>
      </c>
      <c r="Z403" s="98">
        <v>5.9999999999999995E-4</v>
      </c>
      <c r="AA403">
        <v>0</v>
      </c>
      <c r="AB403">
        <v>6.0000000000000001E-3</v>
      </c>
      <c r="AC403">
        <v>0</v>
      </c>
      <c r="AD403">
        <v>6.0000000000000001E-3</v>
      </c>
      <c r="AE403">
        <v>1.32E-2</v>
      </c>
      <c r="AF403">
        <v>1.26E-2</v>
      </c>
      <c r="AG403" s="98">
        <v>5.9999999999999995E-4</v>
      </c>
      <c r="AH403">
        <v>0</v>
      </c>
      <c r="AI403">
        <v>0</v>
      </c>
      <c r="AJ403">
        <v>0</v>
      </c>
      <c r="AK403">
        <v>0</v>
      </c>
      <c r="AL403">
        <v>0</v>
      </c>
      <c r="AM403">
        <v>1.4999999999999999E-2</v>
      </c>
      <c r="AN403">
        <v>0</v>
      </c>
      <c r="AO403">
        <v>0.18</v>
      </c>
      <c r="AP403">
        <v>0</v>
      </c>
      <c r="AQ403">
        <v>1.8E-3</v>
      </c>
      <c r="AR403">
        <v>0</v>
      </c>
      <c r="AS403" s="212">
        <v>1.8600000000000001E-3</v>
      </c>
      <c r="AT403" s="98">
        <v>8.9999999999999998E-4</v>
      </c>
      <c r="AU403" s="212">
        <v>1.2E-2</v>
      </c>
      <c r="AV403">
        <v>3.252E-2</v>
      </c>
      <c r="AW403" s="212">
        <v>3.2399999999999998E-3</v>
      </c>
      <c r="AX403">
        <v>3.3420000000000001</v>
      </c>
      <c r="AY403">
        <v>0</v>
      </c>
      <c r="AZ403">
        <v>1.7999999999999999E-2</v>
      </c>
      <c r="BA403">
        <v>1.986</v>
      </c>
      <c r="BB403">
        <v>1.6799999999999999E-2</v>
      </c>
      <c r="BC403" s="212">
        <v>4.1399999999999999E-2</v>
      </c>
      <c r="BD403">
        <v>0.9</v>
      </c>
      <c r="BE403">
        <v>4.8</v>
      </c>
      <c r="BF403">
        <v>0.96</v>
      </c>
      <c r="BG403">
        <v>0.156</v>
      </c>
      <c r="BH403" s="98">
        <v>5.9999999999999995E-4</v>
      </c>
      <c r="BI403" s="212">
        <v>0.03</v>
      </c>
      <c r="BJ403">
        <v>4.7999999999999996E-3</v>
      </c>
      <c r="BK403">
        <v>0</v>
      </c>
      <c r="BL403" s="209">
        <v>4.8197032739999998E-4</v>
      </c>
      <c r="BM403" s="227">
        <v>0</v>
      </c>
      <c r="BN403" s="209">
        <v>1.4197846919999999E-4</v>
      </c>
      <c r="BO403" s="227">
        <v>2.0236473600000001E-5</v>
      </c>
      <c r="BP403" s="227">
        <v>0</v>
      </c>
      <c r="BQ403" s="227">
        <v>9.5399999999999992E-16</v>
      </c>
      <c r="BR403" s="209">
        <v>1.7225698800000001E-4</v>
      </c>
      <c r="BS403" s="227">
        <v>4.5423301200000002E-5</v>
      </c>
      <c r="BT403" s="209">
        <v>5.1896463822E-3</v>
      </c>
    </row>
    <row r="404" spans="1:72" x14ac:dyDescent="0.35">
      <c r="A404">
        <v>100</v>
      </c>
      <c r="B404" t="s">
        <v>195</v>
      </c>
      <c r="C404" t="s">
        <v>195</v>
      </c>
      <c r="D404" t="s">
        <v>788</v>
      </c>
      <c r="E404" t="s">
        <v>1339</v>
      </c>
      <c r="F404">
        <v>2.1120000000000001</v>
      </c>
      <c r="G404">
        <v>8.8379999999999992</v>
      </c>
      <c r="H404">
        <v>2.8799999999999999E-2</v>
      </c>
      <c r="I404">
        <v>0.123</v>
      </c>
      <c r="J404">
        <v>0.30599999999999999</v>
      </c>
      <c r="K404">
        <v>0.06</v>
      </c>
      <c r="L404">
        <v>6.4199999999999993E-2</v>
      </c>
      <c r="M404">
        <v>0</v>
      </c>
      <c r="N404">
        <v>1.7999999999999999E-2</v>
      </c>
      <c r="O404">
        <v>2.76E-2</v>
      </c>
      <c r="P404">
        <v>9.5999999999999992E-3</v>
      </c>
      <c r="Q404">
        <v>1.7999999999999999E-2</v>
      </c>
      <c r="R404">
        <v>0</v>
      </c>
      <c r="S404">
        <v>0</v>
      </c>
      <c r="T404">
        <v>0</v>
      </c>
      <c r="U404">
        <v>3.0000000000000001E-3</v>
      </c>
      <c r="V404">
        <v>0</v>
      </c>
      <c r="W404">
        <v>0</v>
      </c>
      <c r="X404">
        <v>0</v>
      </c>
      <c r="Y404">
        <v>2.3999999999999998E-3</v>
      </c>
      <c r="Z404" s="98">
        <v>5.9999999999999995E-4</v>
      </c>
      <c r="AA404">
        <v>0</v>
      </c>
      <c r="AB404">
        <v>6.0000000000000001E-3</v>
      </c>
      <c r="AC404">
        <v>0</v>
      </c>
      <c r="AD404">
        <v>6.0000000000000001E-3</v>
      </c>
      <c r="AE404">
        <v>1.32E-2</v>
      </c>
      <c r="AF404">
        <v>1.26E-2</v>
      </c>
      <c r="AG404" s="98">
        <v>5.9999999999999995E-4</v>
      </c>
      <c r="AH404">
        <v>0</v>
      </c>
      <c r="AI404">
        <v>0</v>
      </c>
      <c r="AJ404">
        <v>0</v>
      </c>
      <c r="AK404">
        <v>0</v>
      </c>
      <c r="AL404">
        <v>0</v>
      </c>
      <c r="AM404">
        <v>1.4999999999999999E-2</v>
      </c>
      <c r="AN404">
        <v>0</v>
      </c>
      <c r="AO404">
        <v>0.18</v>
      </c>
      <c r="AP404">
        <v>0</v>
      </c>
      <c r="AQ404">
        <v>1.8E-3</v>
      </c>
      <c r="AR404">
        <v>0</v>
      </c>
      <c r="AS404">
        <v>1.8600000000000001E-3</v>
      </c>
      <c r="AT404" s="98">
        <v>8.9999999999999998E-4</v>
      </c>
      <c r="AU404">
        <v>1.2E-2</v>
      </c>
      <c r="AV404">
        <v>3.252E-2</v>
      </c>
      <c r="AW404" s="98">
        <v>3.2399999999999998E-3</v>
      </c>
      <c r="AX404">
        <v>3.3420000000000001</v>
      </c>
      <c r="AY404">
        <v>0</v>
      </c>
      <c r="AZ404">
        <v>1.7999999999999999E-2</v>
      </c>
      <c r="BA404">
        <v>1.986</v>
      </c>
      <c r="BB404">
        <v>1.6799999999999999E-2</v>
      </c>
      <c r="BC404">
        <v>4.1399999999999999E-2</v>
      </c>
      <c r="BD404">
        <v>0.9</v>
      </c>
      <c r="BE404">
        <v>4.8</v>
      </c>
      <c r="BF404">
        <v>0.96</v>
      </c>
      <c r="BG404">
        <v>0.156</v>
      </c>
      <c r="BH404" s="98">
        <v>5.9999999999999995E-4</v>
      </c>
      <c r="BI404">
        <v>0.03</v>
      </c>
      <c r="BJ404">
        <v>4.7999999999999996E-3</v>
      </c>
      <c r="BK404">
        <v>0</v>
      </c>
      <c r="BL404" s="209">
        <v>4.8197032739999998E-4</v>
      </c>
      <c r="BM404" s="227">
        <v>0</v>
      </c>
      <c r="BN404" s="227">
        <v>1.4197846919999999E-4</v>
      </c>
      <c r="BO404" s="227">
        <v>2.0236473600000001E-5</v>
      </c>
      <c r="BP404" s="227">
        <v>0</v>
      </c>
      <c r="BQ404" s="227">
        <v>9.5399999999999992E-16</v>
      </c>
      <c r="BR404" s="227">
        <v>1.7225698800000001E-4</v>
      </c>
      <c r="BS404" s="227">
        <v>4.5423301200000002E-5</v>
      </c>
      <c r="BT404" s="209">
        <v>5.1896463822E-3</v>
      </c>
    </row>
    <row r="405" spans="1:72" x14ac:dyDescent="0.35">
      <c r="A405">
        <v>7</v>
      </c>
      <c r="B405" t="s">
        <v>386</v>
      </c>
      <c r="C405" t="s">
        <v>386</v>
      </c>
      <c r="D405" t="s">
        <v>57</v>
      </c>
      <c r="E405" t="s">
        <v>1341</v>
      </c>
      <c r="F405">
        <v>46.125</v>
      </c>
      <c r="G405">
        <v>192.98699999999999</v>
      </c>
      <c r="H405">
        <v>0.86099999999999999</v>
      </c>
      <c r="I405">
        <v>1.1685000000000001</v>
      </c>
      <c r="J405" s="217">
        <v>7.8842999999999996</v>
      </c>
      <c r="K405">
        <v>0.92249999999999999</v>
      </c>
      <c r="L405">
        <v>1.2545999999999999</v>
      </c>
      <c r="M405">
        <v>0</v>
      </c>
      <c r="N405">
        <v>0.20910000000000001</v>
      </c>
      <c r="O405">
        <v>0.123</v>
      </c>
      <c r="P405">
        <v>0</v>
      </c>
      <c r="Q405">
        <v>0.123</v>
      </c>
      <c r="R405">
        <v>0</v>
      </c>
      <c r="S405">
        <v>0</v>
      </c>
      <c r="T405">
        <v>12.3</v>
      </c>
      <c r="U405">
        <v>0.1353</v>
      </c>
      <c r="V405">
        <v>0</v>
      </c>
      <c r="W405">
        <v>0</v>
      </c>
      <c r="X405" s="217">
        <v>0</v>
      </c>
      <c r="Y405">
        <v>0.123</v>
      </c>
      <c r="Z405" s="217">
        <v>1.23E-2</v>
      </c>
      <c r="AA405" s="217">
        <v>0</v>
      </c>
      <c r="AB405">
        <v>0.31979999999999997</v>
      </c>
      <c r="AC405" s="217">
        <v>0</v>
      </c>
      <c r="AD405">
        <v>0.29520000000000002</v>
      </c>
      <c r="AE405">
        <v>0.34439999999999998</v>
      </c>
      <c r="AF405">
        <v>0.33210000000000001</v>
      </c>
      <c r="AG405" s="217">
        <v>1.23E-2</v>
      </c>
      <c r="AH405" s="217">
        <v>0</v>
      </c>
      <c r="AI405" s="217">
        <v>0</v>
      </c>
      <c r="AJ405" s="217">
        <v>0</v>
      </c>
      <c r="AK405" s="217">
        <v>0</v>
      </c>
      <c r="AL405">
        <v>0</v>
      </c>
      <c r="AM405">
        <v>0</v>
      </c>
      <c r="AN405">
        <v>0</v>
      </c>
      <c r="AO405">
        <v>0</v>
      </c>
      <c r="AP405">
        <v>0</v>
      </c>
      <c r="AQ405">
        <v>9.8400000000000001E-2</v>
      </c>
      <c r="AR405">
        <v>0.27060000000000001</v>
      </c>
      <c r="AS405">
        <v>3.567E-2</v>
      </c>
      <c r="AT405" s="217">
        <v>8.6099999999999996E-3</v>
      </c>
      <c r="AU405">
        <v>9.8400000000000001E-2</v>
      </c>
      <c r="AV405">
        <v>0.29520000000000002</v>
      </c>
      <c r="AW405" s="217">
        <v>1.353E-2</v>
      </c>
      <c r="AX405">
        <v>3.7145999999999999</v>
      </c>
      <c r="AY405">
        <v>0</v>
      </c>
      <c r="AZ405">
        <v>0</v>
      </c>
      <c r="BA405">
        <v>44.28</v>
      </c>
      <c r="BB405">
        <v>0.83640000000000003</v>
      </c>
      <c r="BC405" s="217">
        <v>0.41820000000000002</v>
      </c>
      <c r="BD405">
        <v>5.2889999999999997</v>
      </c>
      <c r="BE405">
        <v>41.82</v>
      </c>
      <c r="BF405">
        <v>13.53</v>
      </c>
      <c r="BG405">
        <v>0.123</v>
      </c>
      <c r="BH405" s="217">
        <v>0</v>
      </c>
      <c r="BI405">
        <v>0</v>
      </c>
      <c r="BJ405" s="217">
        <v>0.31979999999999997</v>
      </c>
      <c r="BK405">
        <v>0</v>
      </c>
      <c r="BL405" s="209">
        <v>1.5494347092618E-2</v>
      </c>
      <c r="BM405" s="227">
        <v>2.36039455449E-3</v>
      </c>
      <c r="BN405" s="209">
        <v>2.1691601174070002E-3</v>
      </c>
      <c r="BO405" s="227">
        <v>7.4954594850000001E-4</v>
      </c>
      <c r="BP405" s="227">
        <v>3.6802180683000001E-3</v>
      </c>
      <c r="BQ405" s="227">
        <v>3.9649050000000001E-15</v>
      </c>
      <c r="BR405" s="209">
        <v>1.132448671956E-3</v>
      </c>
      <c r="BS405" s="209">
        <v>1.371529704E-3</v>
      </c>
      <c r="BT405" s="209">
        <v>6.4933819805492995E-2</v>
      </c>
    </row>
    <row r="406" spans="1:72" x14ac:dyDescent="0.35">
      <c r="A406">
        <v>31</v>
      </c>
      <c r="B406" t="s">
        <v>71</v>
      </c>
      <c r="C406" t="s">
        <v>71</v>
      </c>
      <c r="D406" t="s">
        <v>511</v>
      </c>
      <c r="E406" t="s">
        <v>1338</v>
      </c>
      <c r="F406">
        <v>4.08</v>
      </c>
      <c r="G406">
        <v>17.033999999999999</v>
      </c>
      <c r="H406">
        <v>7.6499999999999999E-2</v>
      </c>
      <c r="I406">
        <v>0.1071</v>
      </c>
      <c r="J406">
        <v>0.65790000000000004</v>
      </c>
      <c r="K406">
        <v>0.1479</v>
      </c>
      <c r="L406">
        <v>4.0595999999999997</v>
      </c>
      <c r="M406">
        <v>0</v>
      </c>
      <c r="N406">
        <v>4.5900000000000003E-2</v>
      </c>
      <c r="O406">
        <v>0.29580000000000001</v>
      </c>
      <c r="P406">
        <v>1.5299999999999999E-2</v>
      </c>
      <c r="Q406">
        <v>0.28050000000000003</v>
      </c>
      <c r="R406">
        <v>0</v>
      </c>
      <c r="S406">
        <v>0</v>
      </c>
      <c r="T406">
        <v>5.0999999999999996</v>
      </c>
      <c r="U406" s="98">
        <v>1.5299999999999999E-2</v>
      </c>
      <c r="V406">
        <v>5.1000000000000004E-3</v>
      </c>
      <c r="W406">
        <v>0</v>
      </c>
      <c r="X406">
        <v>0</v>
      </c>
      <c r="Y406" s="98">
        <v>1.0200000000000001E-2</v>
      </c>
      <c r="Z406">
        <v>0</v>
      </c>
      <c r="AA406">
        <v>0</v>
      </c>
      <c r="AB406">
        <v>2.0400000000000001E-2</v>
      </c>
      <c r="AC406" s="212">
        <v>0</v>
      </c>
      <c r="AD406">
        <v>2.0400000000000001E-2</v>
      </c>
      <c r="AE406" s="98">
        <v>2.5499999999999998E-2</v>
      </c>
      <c r="AF406" s="98">
        <v>2.5499999999999998E-2</v>
      </c>
      <c r="AG406" s="98">
        <v>0</v>
      </c>
      <c r="AH406">
        <v>0</v>
      </c>
      <c r="AI406">
        <v>0</v>
      </c>
      <c r="AJ406" s="98">
        <v>0</v>
      </c>
      <c r="AK406">
        <v>0</v>
      </c>
      <c r="AL406">
        <v>0</v>
      </c>
      <c r="AM406">
        <v>0.1938</v>
      </c>
      <c r="AN406">
        <v>0</v>
      </c>
      <c r="AO406">
        <v>1.3260000000000001</v>
      </c>
      <c r="AP406" s="212">
        <v>0</v>
      </c>
      <c r="AQ406">
        <v>5.1000000000000004E-3</v>
      </c>
      <c r="AR406">
        <v>0</v>
      </c>
      <c r="AS406" s="212">
        <v>1.5299999999999999E-3</v>
      </c>
      <c r="AT406">
        <v>3.5699999999999998E-3</v>
      </c>
      <c r="AU406" s="212">
        <v>7.3440000000000005E-2</v>
      </c>
      <c r="AV406">
        <v>8.6699999999999999E-2</v>
      </c>
      <c r="AW406" s="212">
        <v>5.1000000000000004E-3</v>
      </c>
      <c r="AX406">
        <v>2.7387000000000001</v>
      </c>
      <c r="AY406">
        <v>0</v>
      </c>
      <c r="AZ406">
        <v>0.16830000000000001</v>
      </c>
      <c r="BA406">
        <v>2.3460000000000001</v>
      </c>
      <c r="BB406">
        <v>0</v>
      </c>
      <c r="BC406">
        <v>1.5299999999999999E-2</v>
      </c>
      <c r="BD406">
        <v>0.153</v>
      </c>
      <c r="BE406">
        <v>7.7009999999999996</v>
      </c>
      <c r="BF406">
        <v>0.76500000000000001</v>
      </c>
      <c r="BG406">
        <v>8.67</v>
      </c>
      <c r="BH406" s="212">
        <v>2.0400000000000001E-2</v>
      </c>
      <c r="BI406">
        <v>0</v>
      </c>
      <c r="BJ406">
        <v>2.0400000000000001E-2</v>
      </c>
      <c r="BK406">
        <v>0</v>
      </c>
      <c r="BL406" s="209">
        <v>4.5261297419999999E-3</v>
      </c>
      <c r="BM406" s="227">
        <v>9.9969685409999993E-4</v>
      </c>
      <c r="BN406" s="227">
        <v>3.2252845230000001E-4</v>
      </c>
      <c r="BO406" s="227">
        <v>2.266614012E-4</v>
      </c>
      <c r="BP406" s="227">
        <v>0</v>
      </c>
      <c r="BQ406" s="227">
        <v>8.3640000000000004E-16</v>
      </c>
      <c r="BR406" s="227">
        <v>1.4801791047000001E-3</v>
      </c>
      <c r="BS406" s="227">
        <v>5.0335747440000004E-4</v>
      </c>
      <c r="BT406" s="209">
        <v>5.0644829879999999E-3</v>
      </c>
    </row>
    <row r="407" spans="1:72" x14ac:dyDescent="0.35">
      <c r="A407">
        <v>52</v>
      </c>
      <c r="B407" t="s">
        <v>513</v>
      </c>
      <c r="C407" t="s">
        <v>513</v>
      </c>
      <c r="D407" t="s">
        <v>121</v>
      </c>
      <c r="E407" t="s">
        <v>1337</v>
      </c>
      <c r="F407">
        <v>15.105</v>
      </c>
      <c r="G407">
        <v>62.963999999999999</v>
      </c>
      <c r="H407">
        <v>1.5900000000000001E-2</v>
      </c>
      <c r="I407">
        <v>0.1749</v>
      </c>
      <c r="J407">
        <v>3.3866999999999998</v>
      </c>
      <c r="K407">
        <v>0.22259999999999999</v>
      </c>
      <c r="L407">
        <v>11.925000000000001</v>
      </c>
      <c r="M407">
        <v>0</v>
      </c>
      <c r="N407">
        <v>0.1749</v>
      </c>
      <c r="O407">
        <v>2.8778999999999999</v>
      </c>
      <c r="P407">
        <v>2.4485999999999999</v>
      </c>
      <c r="Q407">
        <v>0.42930000000000001</v>
      </c>
      <c r="R407">
        <v>0</v>
      </c>
      <c r="S407">
        <v>0</v>
      </c>
      <c r="T407">
        <v>0</v>
      </c>
      <c r="U407" s="98">
        <v>0</v>
      </c>
      <c r="V407">
        <v>0</v>
      </c>
      <c r="W407">
        <v>0</v>
      </c>
      <c r="X407">
        <v>0</v>
      </c>
      <c r="Y407" s="98">
        <v>0</v>
      </c>
      <c r="Z407">
        <v>0</v>
      </c>
      <c r="AA407">
        <v>0</v>
      </c>
      <c r="AB407">
        <v>0</v>
      </c>
      <c r="AC407">
        <v>0</v>
      </c>
      <c r="AD407">
        <v>0</v>
      </c>
      <c r="AE407">
        <v>0</v>
      </c>
      <c r="AF407">
        <v>0</v>
      </c>
      <c r="AG407" s="98">
        <v>0</v>
      </c>
      <c r="AH407">
        <v>0</v>
      </c>
      <c r="AI407">
        <v>0</v>
      </c>
      <c r="AJ407">
        <v>0</v>
      </c>
      <c r="AK407">
        <v>0</v>
      </c>
      <c r="AL407">
        <v>0</v>
      </c>
      <c r="AM407" s="98">
        <v>0.3498</v>
      </c>
      <c r="AN407">
        <v>0</v>
      </c>
      <c r="AO407">
        <v>3.18</v>
      </c>
      <c r="AP407">
        <v>0</v>
      </c>
      <c r="AQ407">
        <v>3.1800000000000002E-2</v>
      </c>
      <c r="AR407">
        <v>7.9500000000000001E-2</v>
      </c>
      <c r="AS407">
        <v>2.385E-2</v>
      </c>
      <c r="AT407">
        <v>6.3600000000000002E-3</v>
      </c>
      <c r="AU407">
        <v>0.1113</v>
      </c>
      <c r="AV407">
        <v>0.1431</v>
      </c>
      <c r="AW407">
        <v>4.929E-2</v>
      </c>
      <c r="AX407">
        <v>2.226</v>
      </c>
      <c r="AY407">
        <v>0</v>
      </c>
      <c r="AZ407">
        <v>1.431</v>
      </c>
      <c r="BA407">
        <v>3.657</v>
      </c>
      <c r="BB407" s="98">
        <v>0.47699999999999998</v>
      </c>
      <c r="BC407">
        <v>0</v>
      </c>
      <c r="BD407">
        <v>0.95399999999999996</v>
      </c>
      <c r="BE407">
        <v>52.47</v>
      </c>
      <c r="BF407">
        <v>4.2930000000000001</v>
      </c>
      <c r="BG407">
        <v>0</v>
      </c>
      <c r="BH407">
        <v>0</v>
      </c>
      <c r="BI407">
        <v>0</v>
      </c>
      <c r="BJ407">
        <v>3.1800000000000002E-2</v>
      </c>
      <c r="BK407">
        <v>5.883</v>
      </c>
      <c r="BL407" s="209">
        <v>1.12454131392E-2</v>
      </c>
      <c r="BM407" s="227">
        <v>1.34109345E-3</v>
      </c>
      <c r="BN407" s="227">
        <v>7.2723812730000003E-4</v>
      </c>
      <c r="BO407" s="227">
        <v>7.0665025079999998E-4</v>
      </c>
      <c r="BP407" s="227">
        <v>0</v>
      </c>
      <c r="BQ407" s="227">
        <v>7.3140000000000004E-14</v>
      </c>
      <c r="BR407" s="227">
        <v>5.0637864783000001E-3</v>
      </c>
      <c r="BS407" s="227">
        <v>1.5692909496000001E-3</v>
      </c>
      <c r="BT407" s="209">
        <v>4.9887806133000001E-3</v>
      </c>
    </row>
    <row r="408" spans="1:72" x14ac:dyDescent="0.35">
      <c r="A408">
        <v>10</v>
      </c>
      <c r="B408" t="s">
        <v>61</v>
      </c>
      <c r="C408" t="s">
        <v>61</v>
      </c>
      <c r="D408" t="s">
        <v>64</v>
      </c>
      <c r="E408" t="s">
        <v>1341</v>
      </c>
      <c r="F408">
        <v>85.399000000000001</v>
      </c>
      <c r="G408">
        <v>355.649</v>
      </c>
      <c r="H408">
        <v>0.1081</v>
      </c>
      <c r="I408">
        <v>1.8376999999999999</v>
      </c>
      <c r="J408">
        <v>17.728400000000001</v>
      </c>
      <c r="K408">
        <v>2.2700999999999998</v>
      </c>
      <c r="L408">
        <v>85.1828</v>
      </c>
      <c r="M408">
        <v>0</v>
      </c>
      <c r="N408">
        <v>0.97289999999999999</v>
      </c>
      <c r="O408">
        <v>0.86480000000000001</v>
      </c>
      <c r="P408">
        <v>0.54049999999999998</v>
      </c>
      <c r="Q408">
        <v>0.32429999999999998</v>
      </c>
      <c r="R408">
        <v>0</v>
      </c>
      <c r="S408">
        <v>0</v>
      </c>
      <c r="T408">
        <v>0</v>
      </c>
      <c r="U408">
        <v>0</v>
      </c>
      <c r="V408">
        <v>0</v>
      </c>
      <c r="W408">
        <v>0</v>
      </c>
      <c r="X408">
        <v>0</v>
      </c>
      <c r="Y408">
        <v>0</v>
      </c>
      <c r="Z408">
        <v>0</v>
      </c>
      <c r="AA408">
        <v>0</v>
      </c>
      <c r="AB408">
        <v>0</v>
      </c>
      <c r="AC408" s="212">
        <v>0</v>
      </c>
      <c r="AD408">
        <v>0</v>
      </c>
      <c r="AE408">
        <v>0</v>
      </c>
      <c r="AF408">
        <v>0</v>
      </c>
      <c r="AG408" s="212">
        <v>0</v>
      </c>
      <c r="AH408">
        <v>0</v>
      </c>
      <c r="AI408">
        <v>0</v>
      </c>
      <c r="AJ408">
        <v>0</v>
      </c>
      <c r="AK408">
        <v>0</v>
      </c>
      <c r="AL408">
        <v>0</v>
      </c>
      <c r="AM408">
        <v>0.64859999999999995</v>
      </c>
      <c r="AN408">
        <v>0</v>
      </c>
      <c r="AO408">
        <v>8.6479999999999997</v>
      </c>
      <c r="AP408" s="212">
        <v>0</v>
      </c>
      <c r="AQ408">
        <v>0.1081</v>
      </c>
      <c r="AR408">
        <v>1.2971999999999999</v>
      </c>
      <c r="AS408" s="212">
        <v>6.4860000000000001E-2</v>
      </c>
      <c r="AT408">
        <v>3.243E-2</v>
      </c>
      <c r="AU408" s="212">
        <v>2.1728100000000001</v>
      </c>
      <c r="AV408">
        <v>2.4863</v>
      </c>
      <c r="AW408" s="212">
        <v>0.22700999999999999</v>
      </c>
      <c r="AX408">
        <v>20.647099999999998</v>
      </c>
      <c r="AY408">
        <v>0</v>
      </c>
      <c r="AZ408">
        <v>25.511600000000001</v>
      </c>
      <c r="BA408">
        <v>46.482999999999997</v>
      </c>
      <c r="BB408">
        <v>0.2162</v>
      </c>
      <c r="BC408">
        <v>0.43240000000000001</v>
      </c>
      <c r="BD408">
        <v>4.3239999999999998</v>
      </c>
      <c r="BE408">
        <v>408.61799999999999</v>
      </c>
      <c r="BF408">
        <v>23.782</v>
      </c>
      <c r="BG408">
        <v>3.2429999999999999</v>
      </c>
      <c r="BH408" s="212">
        <v>0</v>
      </c>
      <c r="BI408">
        <v>0</v>
      </c>
      <c r="BJ408">
        <v>0.2162</v>
      </c>
      <c r="BK408">
        <v>21.62</v>
      </c>
      <c r="BL408" s="209">
        <v>3.4828410600848E-2</v>
      </c>
      <c r="BM408" s="227">
        <v>2.9804983745040001E-3</v>
      </c>
      <c r="BN408" s="209">
        <v>4.6393838125479998E-3</v>
      </c>
      <c r="BO408" s="209">
        <v>5.5522489555000004E-3</v>
      </c>
      <c r="BP408" s="209">
        <v>0</v>
      </c>
      <c r="BQ408" s="227">
        <v>4.8238543999999997E-15</v>
      </c>
      <c r="BR408" s="209">
        <v>6.6394605674319996E-3</v>
      </c>
      <c r="BS408" s="209">
        <v>1.0076240549599999E-2</v>
      </c>
      <c r="BT408" s="227">
        <v>5.3725506375603999E-2</v>
      </c>
    </row>
    <row r="409" spans="1:72" x14ac:dyDescent="0.35">
      <c r="A409">
        <v>101</v>
      </c>
      <c r="B409" t="s">
        <v>195</v>
      </c>
      <c r="C409" t="s">
        <v>195</v>
      </c>
      <c r="D409" t="s">
        <v>792</v>
      </c>
      <c r="E409" t="s">
        <v>1337</v>
      </c>
      <c r="F409">
        <v>0.53400000000000003</v>
      </c>
      <c r="G409">
        <v>2.226</v>
      </c>
      <c r="H409">
        <v>3.0000000000000001E-3</v>
      </c>
      <c r="I409">
        <v>4.1399999999999999E-2</v>
      </c>
      <c r="J409">
        <v>7.1400000000000005E-2</v>
      </c>
      <c r="K409">
        <v>2.46E-2</v>
      </c>
      <c r="L409">
        <v>0.45419999999999999</v>
      </c>
      <c r="M409">
        <v>0</v>
      </c>
      <c r="N409">
        <v>5.4000000000000003E-3</v>
      </c>
      <c r="O409">
        <v>1.1999999999999999E-3</v>
      </c>
      <c r="P409">
        <v>0</v>
      </c>
      <c r="Q409">
        <v>1.1999999999999999E-3</v>
      </c>
      <c r="R409">
        <v>0</v>
      </c>
      <c r="S409">
        <v>0</v>
      </c>
      <c r="T409">
        <v>0</v>
      </c>
      <c r="U409" s="98">
        <v>5.9999999999999995E-4</v>
      </c>
      <c r="V409">
        <v>0</v>
      </c>
      <c r="W409">
        <v>0</v>
      </c>
      <c r="X409">
        <v>0</v>
      </c>
      <c r="Y409">
        <v>0</v>
      </c>
      <c r="Z409">
        <v>0</v>
      </c>
      <c r="AA409">
        <v>0</v>
      </c>
      <c r="AB409" s="98">
        <v>5.9999999999999995E-4</v>
      </c>
      <c r="AC409">
        <v>0</v>
      </c>
      <c r="AD409" s="98">
        <v>5.9999999999999995E-4</v>
      </c>
      <c r="AE409">
        <v>1.1999999999999999E-3</v>
      </c>
      <c r="AF409">
        <v>1.1999999999999999E-3</v>
      </c>
      <c r="AG409">
        <v>0</v>
      </c>
      <c r="AH409">
        <v>0</v>
      </c>
      <c r="AI409">
        <v>0</v>
      </c>
      <c r="AJ409">
        <v>0</v>
      </c>
      <c r="AK409">
        <v>0</v>
      </c>
      <c r="AL409">
        <v>0</v>
      </c>
      <c r="AM409">
        <v>4.7999999999999996E-3</v>
      </c>
      <c r="AN409">
        <v>0</v>
      </c>
      <c r="AO409">
        <v>0.06</v>
      </c>
      <c r="AP409">
        <v>0</v>
      </c>
      <c r="AQ409">
        <v>1.8E-3</v>
      </c>
      <c r="AR409">
        <v>8.9399999999999993E-2</v>
      </c>
      <c r="AS409">
        <v>2.4000000000000001E-4</v>
      </c>
      <c r="AT409">
        <v>1.8000000000000001E-4</v>
      </c>
      <c r="AU409">
        <v>2.0999999999999999E-3</v>
      </c>
      <c r="AV409">
        <v>8.9999999999999993E-3</v>
      </c>
      <c r="AW409">
        <v>4.8000000000000001E-4</v>
      </c>
      <c r="AX409">
        <v>0.1278</v>
      </c>
      <c r="AY409">
        <v>0</v>
      </c>
      <c r="AZ409">
        <v>0</v>
      </c>
      <c r="BA409">
        <v>0.42599999999999999</v>
      </c>
      <c r="BB409">
        <v>1.38E-2</v>
      </c>
      <c r="BC409">
        <v>9.5999999999999992E-3</v>
      </c>
      <c r="BD409">
        <v>0.15</v>
      </c>
      <c r="BE409">
        <v>0.71399999999999997</v>
      </c>
      <c r="BF409">
        <v>0.108</v>
      </c>
      <c r="BG409">
        <v>1.38</v>
      </c>
      <c r="BH409">
        <v>3.5999999999999999E-3</v>
      </c>
      <c r="BI409">
        <v>0.123</v>
      </c>
      <c r="BJ409">
        <v>2.3999999999999998E-3</v>
      </c>
      <c r="BK409">
        <v>0</v>
      </c>
      <c r="BL409" s="209">
        <v>4.2273401099999998E-4</v>
      </c>
      <c r="BM409" s="227">
        <v>0</v>
      </c>
      <c r="BN409" s="209">
        <v>1.469428554E-4</v>
      </c>
      <c r="BO409" s="227">
        <v>2.0236473600000001E-5</v>
      </c>
      <c r="BP409" s="227">
        <v>0</v>
      </c>
      <c r="BQ409" s="227">
        <v>4.8779999999999996E-16</v>
      </c>
      <c r="BR409" s="209">
        <v>1.553388198E-4</v>
      </c>
      <c r="BS409" s="227">
        <v>4.5423301200000002E-5</v>
      </c>
      <c r="BT409" s="227">
        <v>4.9331273970000004E-3</v>
      </c>
    </row>
    <row r="410" spans="1:72" x14ac:dyDescent="0.35">
      <c r="A410">
        <v>16</v>
      </c>
      <c r="B410" t="s">
        <v>71</v>
      </c>
      <c r="C410" t="s">
        <v>71</v>
      </c>
      <c r="D410" t="s">
        <v>76</v>
      </c>
      <c r="E410" t="s">
        <v>1340</v>
      </c>
      <c r="F410">
        <v>6.66</v>
      </c>
      <c r="G410">
        <v>27.01</v>
      </c>
      <c r="H410">
        <v>3.6999999999999998E-2</v>
      </c>
      <c r="I410">
        <v>0.29599999999999999</v>
      </c>
      <c r="J410">
        <v>0.96199999999999997</v>
      </c>
      <c r="K410">
        <v>0.48099999999999998</v>
      </c>
      <c r="L410">
        <v>35.039000000000001</v>
      </c>
      <c r="M410">
        <v>0</v>
      </c>
      <c r="N410">
        <v>0.185</v>
      </c>
      <c r="O410">
        <v>1.036</v>
      </c>
      <c r="P410">
        <v>1.036</v>
      </c>
      <c r="Q410">
        <v>0</v>
      </c>
      <c r="R410">
        <v>0</v>
      </c>
      <c r="S410">
        <v>0</v>
      </c>
      <c r="T410">
        <v>0</v>
      </c>
      <c r="U410">
        <v>0</v>
      </c>
      <c r="V410">
        <v>0</v>
      </c>
      <c r="W410">
        <v>0</v>
      </c>
      <c r="X410">
        <v>0</v>
      </c>
      <c r="Y410">
        <v>0</v>
      </c>
      <c r="Z410">
        <v>0</v>
      </c>
      <c r="AA410">
        <v>0</v>
      </c>
      <c r="AB410">
        <v>0</v>
      </c>
      <c r="AC410">
        <v>0</v>
      </c>
      <c r="AD410">
        <v>0</v>
      </c>
      <c r="AE410">
        <v>3.6999999999999998E-2</v>
      </c>
      <c r="AF410">
        <v>3.6999999999999998E-2</v>
      </c>
      <c r="AG410">
        <v>0</v>
      </c>
      <c r="AH410">
        <v>0</v>
      </c>
      <c r="AI410">
        <v>0</v>
      </c>
      <c r="AJ410">
        <v>0</v>
      </c>
      <c r="AK410">
        <v>0</v>
      </c>
      <c r="AL410">
        <v>0</v>
      </c>
      <c r="AM410">
        <v>15.984</v>
      </c>
      <c r="AN410">
        <v>0</v>
      </c>
      <c r="AO410">
        <v>191.66</v>
      </c>
      <c r="AP410">
        <v>0</v>
      </c>
      <c r="AQ410">
        <v>0.25900000000000001</v>
      </c>
      <c r="AR410">
        <v>1.258</v>
      </c>
      <c r="AS410">
        <v>1.11E-2</v>
      </c>
      <c r="AT410">
        <v>0</v>
      </c>
      <c r="AU410">
        <v>0.21460000000000001</v>
      </c>
      <c r="AV410">
        <v>0.25900000000000001</v>
      </c>
      <c r="AW410">
        <v>3.6999999999999998E-2</v>
      </c>
      <c r="AX410">
        <v>6.1420000000000003</v>
      </c>
      <c r="AY410">
        <v>0</v>
      </c>
      <c r="AZ410">
        <v>5.476</v>
      </c>
      <c r="BA410">
        <v>8.14</v>
      </c>
      <c r="BB410">
        <v>0.74</v>
      </c>
      <c r="BC410">
        <v>7.3999999999999996E-2</v>
      </c>
      <c r="BD410">
        <v>4.4400000000000004</v>
      </c>
      <c r="BE410">
        <v>88.8</v>
      </c>
      <c r="BF410">
        <v>3.33</v>
      </c>
      <c r="BG410">
        <v>0.74</v>
      </c>
      <c r="BH410">
        <v>0</v>
      </c>
      <c r="BI410">
        <v>0</v>
      </c>
      <c r="BJ410">
        <v>3.6999999999999998E-2</v>
      </c>
      <c r="BK410">
        <v>0</v>
      </c>
      <c r="BL410" s="209">
        <v>3.7143760144100001E-2</v>
      </c>
      <c r="BM410" s="227">
        <v>8.8445217360000002E-4</v>
      </c>
      <c r="BN410" s="209">
        <v>2.1164735500799999E-2</v>
      </c>
      <c r="BO410" s="227">
        <v>1.6444062440000001E-3</v>
      </c>
      <c r="BP410" s="227">
        <v>0</v>
      </c>
      <c r="BQ410" s="227">
        <v>2.3645479000000001E-15</v>
      </c>
      <c r="BR410" s="209">
        <v>8.2303028401000001E-3</v>
      </c>
      <c r="BS410" s="227">
        <v>3.6518091280000001E-3</v>
      </c>
      <c r="BT410" s="227">
        <v>4.8715973557999998E-3</v>
      </c>
    </row>
    <row r="411" spans="1:72" x14ac:dyDescent="0.35">
      <c r="A411">
        <v>46</v>
      </c>
      <c r="B411" t="s">
        <v>513</v>
      </c>
      <c r="C411" t="s">
        <v>513</v>
      </c>
      <c r="D411" t="s">
        <v>115</v>
      </c>
      <c r="E411" t="s">
        <v>1338</v>
      </c>
      <c r="F411">
        <v>1.944</v>
      </c>
      <c r="G411">
        <v>8.1</v>
      </c>
      <c r="H411">
        <v>8.0999999999999996E-3</v>
      </c>
      <c r="I411">
        <v>2.835E-2</v>
      </c>
      <c r="J411">
        <v>0.42930000000000001</v>
      </c>
      <c r="K411">
        <v>4.0499999999999998E-3</v>
      </c>
      <c r="L411">
        <v>3.5640000000000001</v>
      </c>
      <c r="M411">
        <v>0</v>
      </c>
      <c r="N411">
        <v>1.6199999999999999E-2</v>
      </c>
      <c r="O411">
        <v>0.33210000000000001</v>
      </c>
      <c r="P411">
        <v>0.1701</v>
      </c>
      <c r="Q411">
        <v>0.16200000000000001</v>
      </c>
      <c r="R411">
        <v>0</v>
      </c>
      <c r="S411">
        <v>0.24299999999999999</v>
      </c>
      <c r="T411">
        <v>0</v>
      </c>
      <c r="U411">
        <v>0</v>
      </c>
      <c r="V411" s="98">
        <v>0</v>
      </c>
      <c r="W411" s="98">
        <v>0</v>
      </c>
      <c r="X411">
        <v>0</v>
      </c>
      <c r="Y411">
        <v>0</v>
      </c>
      <c r="Z411">
        <v>0</v>
      </c>
      <c r="AA411">
        <v>0</v>
      </c>
      <c r="AB411">
        <v>0</v>
      </c>
      <c r="AC411">
        <v>0</v>
      </c>
      <c r="AD411">
        <v>0</v>
      </c>
      <c r="AE411">
        <v>4.0499999999999998E-3</v>
      </c>
      <c r="AF411">
        <v>0</v>
      </c>
      <c r="AG411">
        <v>0</v>
      </c>
      <c r="AH411">
        <v>0</v>
      </c>
      <c r="AI411" s="98">
        <v>0</v>
      </c>
      <c r="AJ411">
        <v>0</v>
      </c>
      <c r="AK411">
        <v>0</v>
      </c>
      <c r="AL411">
        <v>0</v>
      </c>
      <c r="AM411">
        <v>0.40500000000000003</v>
      </c>
      <c r="AN411">
        <v>0</v>
      </c>
      <c r="AO411">
        <v>4.8600000000000003</v>
      </c>
      <c r="AP411">
        <v>0</v>
      </c>
      <c r="AQ411">
        <v>8.0999999999999996E-3</v>
      </c>
      <c r="AR411">
        <v>0</v>
      </c>
      <c r="AS411" s="212">
        <v>3.6449999999999998E-3</v>
      </c>
      <c r="AT411">
        <v>1.2149999999999999E-3</v>
      </c>
      <c r="AU411">
        <v>1.6199999999999999E-2</v>
      </c>
      <c r="AV411">
        <v>2.1059999999999999E-2</v>
      </c>
      <c r="AW411" s="212">
        <v>1.6199999999999999E-3</v>
      </c>
      <c r="AX411">
        <v>1.2150000000000001</v>
      </c>
      <c r="AY411">
        <v>0</v>
      </c>
      <c r="AZ411">
        <v>2.0249999999999999</v>
      </c>
      <c r="BA411">
        <v>0.6885</v>
      </c>
      <c r="BB411">
        <v>1.2149999999999999E-2</v>
      </c>
      <c r="BC411">
        <v>8.0999999999999996E-3</v>
      </c>
      <c r="BD411">
        <v>0.44550000000000001</v>
      </c>
      <c r="BE411">
        <v>8.1</v>
      </c>
      <c r="BF411">
        <v>0.44550000000000001</v>
      </c>
      <c r="BG411">
        <v>4.0500000000000001E-2</v>
      </c>
      <c r="BH411">
        <v>0</v>
      </c>
      <c r="BI411">
        <v>8.0999999999999996E-3</v>
      </c>
      <c r="BJ411">
        <v>4.0499999999999998E-3</v>
      </c>
      <c r="BK411">
        <v>0</v>
      </c>
      <c r="BL411" s="209">
        <v>5.9505583999500001E-3</v>
      </c>
      <c r="BM411" s="227">
        <v>7.7047381439999995E-4</v>
      </c>
      <c r="BN411" s="209">
        <v>9.0133641404999999E-4</v>
      </c>
      <c r="BO411" s="209">
        <v>3.2759239049999999E-4</v>
      </c>
      <c r="BP411" s="227">
        <v>1.3274644581E-3</v>
      </c>
      <c r="BQ411" s="227">
        <v>2.9524500000000001E-15</v>
      </c>
      <c r="BR411" s="227">
        <v>1.4932890594E-3</v>
      </c>
      <c r="BS411" s="227">
        <v>4.1077613430000001E-4</v>
      </c>
      <c r="BT411" s="209">
        <v>4.6841137690500001E-3</v>
      </c>
    </row>
    <row r="412" spans="1:72" x14ac:dyDescent="0.35">
      <c r="A412">
        <v>46</v>
      </c>
      <c r="B412" t="s">
        <v>513</v>
      </c>
      <c r="C412" t="s">
        <v>513</v>
      </c>
      <c r="D412" t="s">
        <v>115</v>
      </c>
      <c r="E412" t="s">
        <v>1340</v>
      </c>
      <c r="F412">
        <v>1.944</v>
      </c>
      <c r="G412">
        <v>8.1</v>
      </c>
      <c r="H412">
        <v>8.0999999999999996E-3</v>
      </c>
      <c r="I412">
        <v>2.835E-2</v>
      </c>
      <c r="J412">
        <v>0.42930000000000001</v>
      </c>
      <c r="K412">
        <v>4.0499999999999998E-3</v>
      </c>
      <c r="L412">
        <v>3.5640000000000001</v>
      </c>
      <c r="M412">
        <v>0</v>
      </c>
      <c r="N412">
        <v>1.6199999999999999E-2</v>
      </c>
      <c r="O412">
        <v>0.33210000000000001</v>
      </c>
      <c r="P412">
        <v>0.1701</v>
      </c>
      <c r="Q412">
        <v>0.16200000000000001</v>
      </c>
      <c r="R412">
        <v>0</v>
      </c>
      <c r="S412">
        <v>0.24299999999999999</v>
      </c>
      <c r="T412">
        <v>0</v>
      </c>
      <c r="U412">
        <v>0</v>
      </c>
      <c r="V412">
        <v>0</v>
      </c>
      <c r="W412">
        <v>0</v>
      </c>
      <c r="X412">
        <v>0</v>
      </c>
      <c r="Y412">
        <v>0</v>
      </c>
      <c r="Z412">
        <v>0</v>
      </c>
      <c r="AA412">
        <v>0</v>
      </c>
      <c r="AB412">
        <v>0</v>
      </c>
      <c r="AC412">
        <v>0</v>
      </c>
      <c r="AD412">
        <v>0</v>
      </c>
      <c r="AE412">
        <v>4.0499999999999998E-3</v>
      </c>
      <c r="AF412">
        <v>0</v>
      </c>
      <c r="AG412">
        <v>0</v>
      </c>
      <c r="AH412">
        <v>0</v>
      </c>
      <c r="AI412">
        <v>0</v>
      </c>
      <c r="AJ412">
        <v>0</v>
      </c>
      <c r="AK412">
        <v>0</v>
      </c>
      <c r="AL412">
        <v>0</v>
      </c>
      <c r="AM412">
        <v>0.40500000000000003</v>
      </c>
      <c r="AN412">
        <v>0</v>
      </c>
      <c r="AO412">
        <v>4.8600000000000003</v>
      </c>
      <c r="AP412">
        <v>0</v>
      </c>
      <c r="AQ412">
        <v>8.0999999999999996E-3</v>
      </c>
      <c r="AR412">
        <v>0</v>
      </c>
      <c r="AS412">
        <v>3.6449999999999998E-3</v>
      </c>
      <c r="AT412">
        <v>1.2149999999999999E-3</v>
      </c>
      <c r="AU412">
        <v>1.6199999999999999E-2</v>
      </c>
      <c r="AV412">
        <v>2.1059999999999999E-2</v>
      </c>
      <c r="AW412">
        <v>1.6199999999999999E-3</v>
      </c>
      <c r="AX412">
        <v>1.2150000000000001</v>
      </c>
      <c r="AY412">
        <v>0</v>
      </c>
      <c r="AZ412">
        <v>2.0249999999999999</v>
      </c>
      <c r="BA412">
        <v>0.6885</v>
      </c>
      <c r="BB412">
        <v>1.2149999999999999E-2</v>
      </c>
      <c r="BC412">
        <v>8.0999999999999996E-3</v>
      </c>
      <c r="BD412">
        <v>0.44550000000000001</v>
      </c>
      <c r="BE412">
        <v>8.1</v>
      </c>
      <c r="BF412">
        <v>0.44550000000000001</v>
      </c>
      <c r="BG412">
        <v>4.0500000000000001E-2</v>
      </c>
      <c r="BH412">
        <v>0</v>
      </c>
      <c r="BI412">
        <v>8.0999999999999996E-3</v>
      </c>
      <c r="BJ412">
        <v>4.0499999999999998E-3</v>
      </c>
      <c r="BK412">
        <v>0</v>
      </c>
      <c r="BL412" s="209">
        <v>5.9505583999500001E-3</v>
      </c>
      <c r="BM412" s="227">
        <v>7.7047381439999995E-4</v>
      </c>
      <c r="BN412" s="209">
        <v>9.0133641404999999E-4</v>
      </c>
      <c r="BO412" s="227">
        <v>3.2759239049999999E-4</v>
      </c>
      <c r="BP412" s="227">
        <v>1.3274644581E-3</v>
      </c>
      <c r="BQ412" s="227">
        <v>2.9524500000000001E-15</v>
      </c>
      <c r="BR412" s="227">
        <v>1.4932890594E-3</v>
      </c>
      <c r="BS412" s="209">
        <v>4.1077613430000001E-4</v>
      </c>
      <c r="BT412" s="227">
        <v>4.6841137690500001E-3</v>
      </c>
    </row>
    <row r="413" spans="1:72" x14ac:dyDescent="0.35">
      <c r="A413">
        <v>60</v>
      </c>
      <c r="B413" t="s">
        <v>513</v>
      </c>
      <c r="C413" t="s">
        <v>513</v>
      </c>
      <c r="D413" t="s">
        <v>129</v>
      </c>
      <c r="E413" t="s">
        <v>1338</v>
      </c>
      <c r="F413">
        <v>2.4940000000000002</v>
      </c>
      <c r="G413">
        <v>10.382</v>
      </c>
      <c r="H413">
        <v>5.7999999999999996E-3</v>
      </c>
      <c r="I413">
        <v>4.0599999999999997E-2</v>
      </c>
      <c r="J413">
        <v>0.49880000000000002</v>
      </c>
      <c r="K413">
        <v>0.12180000000000001</v>
      </c>
      <c r="L413">
        <v>5.1040000000000001</v>
      </c>
      <c r="M413">
        <v>0</v>
      </c>
      <c r="N413">
        <v>2.9000000000000001E-2</v>
      </c>
      <c r="O413">
        <v>0.45240000000000002</v>
      </c>
      <c r="P413">
        <v>0.15659999999999999</v>
      </c>
      <c r="Q413">
        <v>0.29580000000000001</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0.41760000000000003</v>
      </c>
      <c r="AN413">
        <v>0</v>
      </c>
      <c r="AO413">
        <v>4.9880000000000004</v>
      </c>
      <c r="AP413">
        <v>0</v>
      </c>
      <c r="AQ413">
        <v>0.10440000000000001</v>
      </c>
      <c r="AR413">
        <v>0</v>
      </c>
      <c r="AS413">
        <v>1.16E-3</v>
      </c>
      <c r="AT413">
        <v>2.32E-3</v>
      </c>
      <c r="AU413">
        <v>5.8000000000000003E-2</v>
      </c>
      <c r="AV413">
        <v>6.4960000000000004E-2</v>
      </c>
      <c r="AW413">
        <v>1.16E-3</v>
      </c>
      <c r="AX413">
        <v>0.24360000000000001</v>
      </c>
      <c r="AY413">
        <v>0</v>
      </c>
      <c r="AZ413">
        <v>0.46400000000000002</v>
      </c>
      <c r="BA413">
        <v>0.69599999999999995</v>
      </c>
      <c r="BB413">
        <v>1.7399999999999999E-2</v>
      </c>
      <c r="BC413">
        <v>2.9000000000000001E-2</v>
      </c>
      <c r="BD413">
        <v>0.28999999999999998</v>
      </c>
      <c r="BE413">
        <v>11.426</v>
      </c>
      <c r="BF413">
        <v>0.63800000000000001</v>
      </c>
      <c r="BG413">
        <v>0.17399999999999999</v>
      </c>
      <c r="BH413">
        <v>0</v>
      </c>
      <c r="BI413">
        <v>2.3199999999999998E-2</v>
      </c>
      <c r="BJ413">
        <v>5.7999999999999996E-3</v>
      </c>
      <c r="BK413">
        <v>1.3919999999999999</v>
      </c>
      <c r="BL413" s="209">
        <v>3.8716395306000002E-3</v>
      </c>
      <c r="BM413" s="227">
        <v>2.70745276E-5</v>
      </c>
      <c r="BN413" s="209">
        <v>8.99699219E-4</v>
      </c>
      <c r="BO413" s="209">
        <v>2.5777178959999998E-4</v>
      </c>
      <c r="BP413" s="209">
        <v>0</v>
      </c>
      <c r="BQ413" s="227">
        <v>2.7260000000000001E-15</v>
      </c>
      <c r="BR413" s="227">
        <v>1.9164180779999999E-3</v>
      </c>
      <c r="BS413" s="209">
        <v>5.7244575519999996E-4</v>
      </c>
      <c r="BT413" s="227">
        <v>4.6823460958000003E-3</v>
      </c>
    </row>
    <row r="414" spans="1:72" x14ac:dyDescent="0.35">
      <c r="A414">
        <v>60</v>
      </c>
      <c r="B414" t="s">
        <v>513</v>
      </c>
      <c r="C414" t="s">
        <v>513</v>
      </c>
      <c r="D414" t="s">
        <v>129</v>
      </c>
      <c r="E414" t="s">
        <v>1340</v>
      </c>
      <c r="F414">
        <v>2.4940000000000002</v>
      </c>
      <c r="G414">
        <v>10.382</v>
      </c>
      <c r="H414">
        <v>5.7999999999999996E-3</v>
      </c>
      <c r="I414">
        <v>4.0599999999999997E-2</v>
      </c>
      <c r="J414">
        <v>0.49880000000000002</v>
      </c>
      <c r="K414">
        <v>0.12180000000000001</v>
      </c>
      <c r="L414">
        <v>5.1040000000000001</v>
      </c>
      <c r="M414">
        <v>0</v>
      </c>
      <c r="N414">
        <v>2.9000000000000001E-2</v>
      </c>
      <c r="O414">
        <v>0.45240000000000002</v>
      </c>
      <c r="P414" s="212">
        <v>0.15659999999999999</v>
      </c>
      <c r="Q414">
        <v>0.29580000000000001</v>
      </c>
      <c r="R414">
        <v>0</v>
      </c>
      <c r="S414">
        <v>0</v>
      </c>
      <c r="T414">
        <v>0</v>
      </c>
      <c r="U414">
        <v>0</v>
      </c>
      <c r="V414">
        <v>0</v>
      </c>
      <c r="W414">
        <v>0</v>
      </c>
      <c r="X414">
        <v>0</v>
      </c>
      <c r="Y414">
        <v>0</v>
      </c>
      <c r="Z414" s="212">
        <v>0</v>
      </c>
      <c r="AA414" s="212">
        <v>0</v>
      </c>
      <c r="AB414">
        <v>0</v>
      </c>
      <c r="AC414" s="212">
        <v>0</v>
      </c>
      <c r="AD414">
        <v>0</v>
      </c>
      <c r="AE414" s="212">
        <v>0</v>
      </c>
      <c r="AF414" s="212">
        <v>0</v>
      </c>
      <c r="AG414">
        <v>0</v>
      </c>
      <c r="AH414">
        <v>0</v>
      </c>
      <c r="AI414">
        <v>0</v>
      </c>
      <c r="AJ414">
        <v>0</v>
      </c>
      <c r="AK414">
        <v>0</v>
      </c>
      <c r="AL414">
        <v>0</v>
      </c>
      <c r="AM414">
        <v>0.41760000000000003</v>
      </c>
      <c r="AN414">
        <v>0</v>
      </c>
      <c r="AO414">
        <v>4.9880000000000004</v>
      </c>
      <c r="AP414">
        <v>0</v>
      </c>
      <c r="AQ414" s="212">
        <v>0.10440000000000001</v>
      </c>
      <c r="AR414">
        <v>0</v>
      </c>
      <c r="AS414" s="212">
        <v>1.16E-3</v>
      </c>
      <c r="AT414" s="212">
        <v>2.32E-3</v>
      </c>
      <c r="AU414" s="212">
        <v>5.8000000000000003E-2</v>
      </c>
      <c r="AV414">
        <v>6.4960000000000004E-2</v>
      </c>
      <c r="AW414" s="212">
        <v>1.16E-3</v>
      </c>
      <c r="AX414">
        <v>0.24360000000000001</v>
      </c>
      <c r="AY414">
        <v>0</v>
      </c>
      <c r="AZ414">
        <v>0.46400000000000002</v>
      </c>
      <c r="BA414">
        <v>0.69599999999999995</v>
      </c>
      <c r="BB414" s="212">
        <v>1.7399999999999999E-2</v>
      </c>
      <c r="BC414">
        <v>2.9000000000000001E-2</v>
      </c>
      <c r="BD414">
        <v>0.28999999999999998</v>
      </c>
      <c r="BE414">
        <v>11.426</v>
      </c>
      <c r="BF414">
        <v>0.63800000000000001</v>
      </c>
      <c r="BG414">
        <v>0.17399999999999999</v>
      </c>
      <c r="BH414">
        <v>0</v>
      </c>
      <c r="BI414">
        <v>2.3199999999999998E-2</v>
      </c>
      <c r="BJ414" s="212">
        <v>5.7999999999999996E-3</v>
      </c>
      <c r="BK414">
        <v>1.3919999999999999</v>
      </c>
      <c r="BL414" s="209">
        <v>3.8716395306000002E-3</v>
      </c>
      <c r="BM414" s="227">
        <v>2.70745276E-5</v>
      </c>
      <c r="BN414" s="209">
        <v>8.99699219E-4</v>
      </c>
      <c r="BO414" s="227">
        <v>2.5777178959999998E-4</v>
      </c>
      <c r="BP414" s="227">
        <v>0</v>
      </c>
      <c r="BQ414" s="227">
        <v>2.7260000000000001E-15</v>
      </c>
      <c r="BR414" s="227">
        <v>1.9164180779999999E-3</v>
      </c>
      <c r="BS414" s="209">
        <v>5.7244575519999996E-4</v>
      </c>
      <c r="BT414" s="209">
        <v>4.6823460958000003E-3</v>
      </c>
    </row>
    <row r="415" spans="1:72" x14ac:dyDescent="0.35">
      <c r="A415">
        <v>67</v>
      </c>
      <c r="B415" t="s">
        <v>610</v>
      </c>
      <c r="C415" t="s">
        <v>610</v>
      </c>
      <c r="D415" t="s">
        <v>639</v>
      </c>
      <c r="E415" t="s">
        <v>1339</v>
      </c>
      <c r="F415">
        <v>5.3460000000000001</v>
      </c>
      <c r="G415">
        <v>22.341000000000001</v>
      </c>
      <c r="H415" s="212">
        <v>0.495</v>
      </c>
      <c r="I415">
        <v>9.9000000000000005E-2</v>
      </c>
      <c r="J415">
        <v>0.1386</v>
      </c>
      <c r="K415">
        <v>0</v>
      </c>
      <c r="L415">
        <v>2.5442999999999998</v>
      </c>
      <c r="M415">
        <v>0</v>
      </c>
      <c r="N415">
        <v>2.3099999999999999E-2</v>
      </c>
      <c r="O415">
        <v>0.1386</v>
      </c>
      <c r="P415">
        <v>0</v>
      </c>
      <c r="Q415">
        <v>0.1386</v>
      </c>
      <c r="R415">
        <v>0</v>
      </c>
      <c r="S415">
        <v>0</v>
      </c>
      <c r="T415">
        <v>0</v>
      </c>
      <c r="U415" s="212">
        <v>0.31680000000000003</v>
      </c>
      <c r="V415">
        <v>3.6299999999999999E-2</v>
      </c>
      <c r="W415">
        <v>1.6500000000000001E-2</v>
      </c>
      <c r="X415">
        <v>5.28E-2</v>
      </c>
      <c r="Y415">
        <v>0.15509999999999999</v>
      </c>
      <c r="Z415">
        <v>4.9500000000000002E-2</v>
      </c>
      <c r="AA415">
        <v>0</v>
      </c>
      <c r="AB415">
        <v>0.1221</v>
      </c>
      <c r="AC415">
        <v>9.9000000000000008E-3</v>
      </c>
      <c r="AD415">
        <v>0.1056</v>
      </c>
      <c r="AE415">
        <v>1.32E-2</v>
      </c>
      <c r="AF415">
        <v>6.6E-3</v>
      </c>
      <c r="AG415">
        <v>3.3E-3</v>
      </c>
      <c r="AH415">
        <v>0</v>
      </c>
      <c r="AI415">
        <v>0</v>
      </c>
      <c r="AJ415">
        <v>0</v>
      </c>
      <c r="AK415">
        <v>0</v>
      </c>
      <c r="AL415">
        <v>1.452</v>
      </c>
      <c r="AM415">
        <v>4.5705</v>
      </c>
      <c r="AN415">
        <v>4.2636000000000003</v>
      </c>
      <c r="AO415">
        <v>3.6960000000000002</v>
      </c>
      <c r="AP415">
        <v>9.8999999999999999E-4</v>
      </c>
      <c r="AQ415" s="212">
        <v>1.32E-2</v>
      </c>
      <c r="AR415">
        <v>0.1452</v>
      </c>
      <c r="AS415" s="98">
        <v>1.32E-3</v>
      </c>
      <c r="AT415" s="98">
        <v>4.2900000000000004E-3</v>
      </c>
      <c r="AU415">
        <v>1.98E-3</v>
      </c>
      <c r="AV415">
        <v>2.64E-2</v>
      </c>
      <c r="AW415">
        <v>1.32E-3</v>
      </c>
      <c r="AX415">
        <v>0.4158</v>
      </c>
      <c r="AY415">
        <v>1.6830000000000001E-2</v>
      </c>
      <c r="AZ415">
        <v>1.6500000000000001E-2</v>
      </c>
      <c r="BA415">
        <v>2.97</v>
      </c>
      <c r="BB415">
        <v>0.34320000000000001</v>
      </c>
      <c r="BC415" s="98">
        <v>0</v>
      </c>
      <c r="BD415">
        <v>3.4980000000000002</v>
      </c>
      <c r="BE415">
        <v>4.6529999999999996</v>
      </c>
      <c r="BF415">
        <v>0.33</v>
      </c>
      <c r="BG415">
        <v>1.155</v>
      </c>
      <c r="BH415">
        <v>3.3E-3</v>
      </c>
      <c r="BI415">
        <v>4.9500000000000002E-2</v>
      </c>
      <c r="BJ415">
        <v>1.32E-2</v>
      </c>
      <c r="BK415">
        <v>0</v>
      </c>
      <c r="BL415" s="209">
        <v>3.2502667144200001E-3</v>
      </c>
      <c r="BM415" s="227">
        <v>1.5549044181000001E-4</v>
      </c>
      <c r="BN415" s="209">
        <v>5.8562454027000005E-4</v>
      </c>
      <c r="BO415" s="227">
        <v>8.1994611600000002E-5</v>
      </c>
      <c r="BP415" s="227">
        <v>8.3880027E-6</v>
      </c>
      <c r="BQ415" s="227">
        <v>4.5708299999999998E-16</v>
      </c>
      <c r="BR415" s="227">
        <v>1.1855057775E-4</v>
      </c>
      <c r="BS415" s="227">
        <v>2.9636715240000003E-4</v>
      </c>
      <c r="BT415" s="227">
        <v>4.57753030713E-3</v>
      </c>
    </row>
    <row r="416" spans="1:72" x14ac:dyDescent="0.35">
      <c r="A416">
        <v>34</v>
      </c>
      <c r="B416" t="s">
        <v>513</v>
      </c>
      <c r="C416" t="s">
        <v>513</v>
      </c>
      <c r="D416" t="s">
        <v>102</v>
      </c>
      <c r="E416" t="s">
        <v>1337</v>
      </c>
      <c r="F416">
        <v>2.952</v>
      </c>
      <c r="G416">
        <v>12.33</v>
      </c>
      <c r="H416">
        <v>1.8E-3</v>
      </c>
      <c r="I416">
        <v>6.8400000000000002E-2</v>
      </c>
      <c r="J416">
        <v>0.65339999999999998</v>
      </c>
      <c r="K416">
        <v>0</v>
      </c>
      <c r="L416">
        <v>1.0638000000000001</v>
      </c>
      <c r="M416">
        <v>0</v>
      </c>
      <c r="N416">
        <v>1.44E-2</v>
      </c>
      <c r="O416">
        <v>0.61380000000000001</v>
      </c>
      <c r="P416">
        <v>0.48060000000000003</v>
      </c>
      <c r="Q416">
        <v>0.13320000000000001</v>
      </c>
      <c r="R416">
        <v>0</v>
      </c>
      <c r="S416">
        <v>0.61199999999999999</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1.8000000000000001E-4</v>
      </c>
      <c r="AT416">
        <v>3.6000000000000002E-4</v>
      </c>
      <c r="AU416">
        <v>8.8199999999999997E-3</v>
      </c>
      <c r="AV416">
        <v>1.9800000000000002E-2</v>
      </c>
      <c r="AW416">
        <v>3.4199999999999999E-3</v>
      </c>
      <c r="AX416">
        <v>1.7999999999999999E-2</v>
      </c>
      <c r="AY416">
        <v>0</v>
      </c>
      <c r="AZ416">
        <v>1.7999999999999999E-2</v>
      </c>
      <c r="BA416">
        <v>0.41399999999999998</v>
      </c>
      <c r="BB416">
        <v>1.6199999999999999E-2</v>
      </c>
      <c r="BC416">
        <v>3.5999999999999999E-3</v>
      </c>
      <c r="BD416">
        <v>0.23400000000000001</v>
      </c>
      <c r="BE416">
        <v>1.044</v>
      </c>
      <c r="BF416">
        <v>0.23400000000000001</v>
      </c>
      <c r="BG416">
        <v>0.09</v>
      </c>
      <c r="BH416">
        <v>0</v>
      </c>
      <c r="BI416">
        <v>1.8E-3</v>
      </c>
      <c r="BJ416">
        <v>1.8E-3</v>
      </c>
      <c r="BK416">
        <v>0</v>
      </c>
      <c r="BL416" s="209">
        <v>3.7893066618600001E-3</v>
      </c>
      <c r="BM416" s="227">
        <v>1.6267983831E-4</v>
      </c>
      <c r="BN416" s="209">
        <v>9.4903960257000002E-4</v>
      </c>
      <c r="BO416" s="209">
        <v>3.6399154319999999E-4</v>
      </c>
      <c r="BP416" s="227">
        <v>1.2871650834000001E-3</v>
      </c>
      <c r="BQ416" s="227">
        <v>9.7279200000000001E-16</v>
      </c>
      <c r="BR416" s="209">
        <v>3.9056754482999999E-4</v>
      </c>
      <c r="BS416" s="227">
        <v>1.825671708E-4</v>
      </c>
      <c r="BT416" s="209">
        <v>4.5751807470599997E-3</v>
      </c>
    </row>
    <row r="417" spans="1:72" x14ac:dyDescent="0.35">
      <c r="A417">
        <v>45</v>
      </c>
      <c r="B417" t="s">
        <v>513</v>
      </c>
      <c r="C417" t="s">
        <v>513</v>
      </c>
      <c r="D417" t="s">
        <v>114</v>
      </c>
      <c r="E417" t="s">
        <v>1338</v>
      </c>
      <c r="F417">
        <v>3.4750000000000001</v>
      </c>
      <c r="G417">
        <v>14.456</v>
      </c>
      <c r="H417">
        <v>1.3899999999999999E-2</v>
      </c>
      <c r="I417">
        <v>5.5599999999999997E-2</v>
      </c>
      <c r="J417">
        <v>0.7228</v>
      </c>
      <c r="K417">
        <v>8.3400000000000002E-2</v>
      </c>
      <c r="L417">
        <v>6.0465</v>
      </c>
      <c r="M417">
        <v>0</v>
      </c>
      <c r="N417">
        <v>2.7799999999999998E-2</v>
      </c>
      <c r="O417">
        <v>0.56989999999999996</v>
      </c>
      <c r="P417">
        <v>0.29189999999999999</v>
      </c>
      <c r="Q417">
        <v>0.27800000000000002</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0.31969999999999998</v>
      </c>
      <c r="AN417">
        <v>0</v>
      </c>
      <c r="AO417">
        <v>0.41699999999999998</v>
      </c>
      <c r="AP417">
        <v>0</v>
      </c>
      <c r="AQ417">
        <v>2.7799999999999998E-2</v>
      </c>
      <c r="AR417">
        <v>0</v>
      </c>
      <c r="AS417">
        <v>1.529E-2</v>
      </c>
      <c r="AT417">
        <v>2.085E-3</v>
      </c>
      <c r="AU417">
        <v>3.4750000000000003E-2</v>
      </c>
      <c r="AV417">
        <v>4.1700000000000001E-2</v>
      </c>
      <c r="AW417">
        <v>3.4749999999999998E-3</v>
      </c>
      <c r="AX417">
        <v>2.2934999999999999</v>
      </c>
      <c r="AY417">
        <v>0</v>
      </c>
      <c r="AZ417">
        <v>3.6139999999999999</v>
      </c>
      <c r="BA417">
        <v>1.1120000000000001</v>
      </c>
      <c r="BB417">
        <v>6.9500000000000006E-2</v>
      </c>
      <c r="BC417">
        <v>6.9499999999999996E-3</v>
      </c>
      <c r="BD417">
        <v>1.6679999999999999</v>
      </c>
      <c r="BE417">
        <v>8.4789999999999992</v>
      </c>
      <c r="BF417">
        <v>0.55600000000000005</v>
      </c>
      <c r="BG417">
        <v>6.9500000000000006E-2</v>
      </c>
      <c r="BH417">
        <v>0</v>
      </c>
      <c r="BI417">
        <v>0</v>
      </c>
      <c r="BJ417">
        <v>0</v>
      </c>
      <c r="BK417">
        <v>2.0154999999999998</v>
      </c>
      <c r="BL417" s="209">
        <v>5.8122351476499997E-3</v>
      </c>
      <c r="BM417" s="227">
        <v>7.2646764705000001E-4</v>
      </c>
      <c r="BN417" s="209">
        <v>8.4985593154999995E-4</v>
      </c>
      <c r="BO417" s="209">
        <v>3.0888171339999999E-4</v>
      </c>
      <c r="BP417" s="227">
        <v>0</v>
      </c>
      <c r="BQ417" s="227">
        <v>2.7799999999999998E-15</v>
      </c>
      <c r="BR417" s="227">
        <v>2.5625577686000001E-3</v>
      </c>
      <c r="BS417" s="209">
        <v>6.8594793080000002E-4</v>
      </c>
      <c r="BT417" s="209">
        <v>4.4165772221500003E-3</v>
      </c>
    </row>
    <row r="418" spans="1:72" x14ac:dyDescent="0.35">
      <c r="A418">
        <v>45</v>
      </c>
      <c r="B418" t="s">
        <v>513</v>
      </c>
      <c r="C418" t="s">
        <v>513</v>
      </c>
      <c r="D418" t="s">
        <v>114</v>
      </c>
      <c r="E418" t="s">
        <v>1340</v>
      </c>
      <c r="F418">
        <v>3.4750000000000001</v>
      </c>
      <c r="G418">
        <v>14.456</v>
      </c>
      <c r="H418">
        <v>1.3899999999999999E-2</v>
      </c>
      <c r="I418">
        <v>5.5599999999999997E-2</v>
      </c>
      <c r="J418">
        <v>0.7228</v>
      </c>
      <c r="K418">
        <v>8.3400000000000002E-2</v>
      </c>
      <c r="L418">
        <v>6.0465</v>
      </c>
      <c r="M418">
        <v>0</v>
      </c>
      <c r="N418">
        <v>2.7799999999999998E-2</v>
      </c>
      <c r="O418">
        <v>0.56989999999999996</v>
      </c>
      <c r="P418">
        <v>0.29189999999999999</v>
      </c>
      <c r="Q418">
        <v>0.27800000000000002</v>
      </c>
      <c r="R418">
        <v>0</v>
      </c>
      <c r="S418">
        <v>0</v>
      </c>
      <c r="T418">
        <v>0</v>
      </c>
      <c r="U418">
        <v>0</v>
      </c>
      <c r="V418">
        <v>0</v>
      </c>
      <c r="W418">
        <v>0</v>
      </c>
      <c r="X418">
        <v>0</v>
      </c>
      <c r="Y418">
        <v>0</v>
      </c>
      <c r="Z418" s="98">
        <v>0</v>
      </c>
      <c r="AA418">
        <v>0</v>
      </c>
      <c r="AB418">
        <v>0</v>
      </c>
      <c r="AC418">
        <v>0</v>
      </c>
      <c r="AD418">
        <v>0</v>
      </c>
      <c r="AE418">
        <v>0</v>
      </c>
      <c r="AF418">
        <v>0</v>
      </c>
      <c r="AG418" s="98">
        <v>0</v>
      </c>
      <c r="AH418">
        <v>0</v>
      </c>
      <c r="AI418">
        <v>0</v>
      </c>
      <c r="AJ418">
        <v>0</v>
      </c>
      <c r="AK418">
        <v>0</v>
      </c>
      <c r="AL418">
        <v>0</v>
      </c>
      <c r="AM418">
        <v>0.31969999999999998</v>
      </c>
      <c r="AN418">
        <v>0</v>
      </c>
      <c r="AO418">
        <v>0.41699999999999998</v>
      </c>
      <c r="AP418">
        <v>0</v>
      </c>
      <c r="AQ418">
        <v>2.7799999999999998E-2</v>
      </c>
      <c r="AR418">
        <v>0</v>
      </c>
      <c r="AS418">
        <v>1.529E-2</v>
      </c>
      <c r="AT418" s="98">
        <v>2.085E-3</v>
      </c>
      <c r="AU418">
        <v>3.4750000000000003E-2</v>
      </c>
      <c r="AV418">
        <v>4.1700000000000001E-2</v>
      </c>
      <c r="AW418">
        <v>3.4749999999999998E-3</v>
      </c>
      <c r="AX418">
        <v>2.2934999999999999</v>
      </c>
      <c r="AY418">
        <v>0</v>
      </c>
      <c r="AZ418" s="212">
        <v>3.6139999999999999</v>
      </c>
      <c r="BA418">
        <v>1.1120000000000001</v>
      </c>
      <c r="BB418">
        <v>6.9500000000000006E-2</v>
      </c>
      <c r="BC418">
        <v>6.9499999999999996E-3</v>
      </c>
      <c r="BD418">
        <v>1.6679999999999999</v>
      </c>
      <c r="BE418">
        <v>8.4789999999999992</v>
      </c>
      <c r="BF418">
        <v>0.55600000000000005</v>
      </c>
      <c r="BG418">
        <v>6.9500000000000006E-2</v>
      </c>
      <c r="BH418" s="98">
        <v>0</v>
      </c>
      <c r="BI418">
        <v>0</v>
      </c>
      <c r="BJ418">
        <v>0</v>
      </c>
      <c r="BK418">
        <v>2.0154999999999998</v>
      </c>
      <c r="BL418" s="209">
        <v>5.8122351476499997E-3</v>
      </c>
      <c r="BM418" s="227">
        <v>7.2646764705000001E-4</v>
      </c>
      <c r="BN418" s="209">
        <v>8.4985593154999995E-4</v>
      </c>
      <c r="BO418" s="227">
        <v>3.0888171339999999E-4</v>
      </c>
      <c r="BP418" s="209">
        <v>0</v>
      </c>
      <c r="BQ418" s="227">
        <v>2.7799999999999998E-15</v>
      </c>
      <c r="BR418" s="209">
        <v>2.5625577686000001E-3</v>
      </c>
      <c r="BS418" s="227">
        <v>6.8594793080000002E-4</v>
      </c>
      <c r="BT418" s="209">
        <v>4.4165772221500003E-3</v>
      </c>
    </row>
    <row r="419" spans="1:72" x14ac:dyDescent="0.35">
      <c r="A419">
        <v>126</v>
      </c>
      <c r="B419" t="s">
        <v>230</v>
      </c>
      <c r="C419" t="s">
        <v>230</v>
      </c>
      <c r="D419" t="s">
        <v>241</v>
      </c>
      <c r="E419" t="s">
        <v>1341</v>
      </c>
      <c r="F419">
        <v>20.774000000000001</v>
      </c>
      <c r="G419">
        <v>86.95</v>
      </c>
      <c r="H419" s="98">
        <v>2.35</v>
      </c>
      <c r="I419">
        <v>0</v>
      </c>
      <c r="J419">
        <v>0</v>
      </c>
      <c r="K419">
        <v>0</v>
      </c>
      <c r="L419">
        <v>0</v>
      </c>
      <c r="M419">
        <v>0</v>
      </c>
      <c r="N419">
        <v>0</v>
      </c>
      <c r="O419">
        <v>0</v>
      </c>
      <c r="P419" s="212">
        <v>0</v>
      </c>
      <c r="Q419">
        <v>0</v>
      </c>
      <c r="R419">
        <v>0</v>
      </c>
      <c r="S419">
        <v>0</v>
      </c>
      <c r="T419">
        <v>0</v>
      </c>
      <c r="U419" s="98">
        <v>0.33605000000000002</v>
      </c>
      <c r="V419">
        <v>0</v>
      </c>
      <c r="W419">
        <v>0</v>
      </c>
      <c r="X419">
        <v>0</v>
      </c>
      <c r="Y419" s="98">
        <v>0.26085000000000003</v>
      </c>
      <c r="Z419">
        <v>6.3450000000000006E-2</v>
      </c>
      <c r="AA419" s="212">
        <v>9.4000000000000004E-3</v>
      </c>
      <c r="AB419">
        <v>1.7060999999999999</v>
      </c>
      <c r="AC419" s="212">
        <v>2.8199999999999999E-2</v>
      </c>
      <c r="AD419">
        <v>1.6614500000000001</v>
      </c>
      <c r="AE419" s="98">
        <v>0.20680000000000001</v>
      </c>
      <c r="AF419" s="98">
        <v>0.19034999999999999</v>
      </c>
      <c r="AG419">
        <v>1.6449999999999999E-2</v>
      </c>
      <c r="AH419">
        <v>0</v>
      </c>
      <c r="AI419">
        <v>0</v>
      </c>
      <c r="AJ419">
        <v>0</v>
      </c>
      <c r="AK419">
        <v>0</v>
      </c>
      <c r="AL419">
        <v>0</v>
      </c>
      <c r="AM419">
        <v>2.35E-2</v>
      </c>
      <c r="AN419">
        <v>0</v>
      </c>
      <c r="AO419">
        <v>0.25850000000000001</v>
      </c>
      <c r="AP419">
        <v>0</v>
      </c>
      <c r="AQ419">
        <v>0.41125</v>
      </c>
      <c r="AR419">
        <v>1.21495</v>
      </c>
      <c r="AS419">
        <v>0</v>
      </c>
      <c r="AT419" s="217">
        <v>0</v>
      </c>
      <c r="AU419">
        <v>0</v>
      </c>
      <c r="AV419">
        <v>0</v>
      </c>
      <c r="AW419" s="217">
        <v>0</v>
      </c>
      <c r="AX419">
        <v>0</v>
      </c>
      <c r="AY419">
        <v>0</v>
      </c>
      <c r="AZ419">
        <v>0</v>
      </c>
      <c r="BA419">
        <v>0</v>
      </c>
      <c r="BB419" s="212">
        <v>0</v>
      </c>
      <c r="BC419">
        <v>0</v>
      </c>
      <c r="BD419">
        <v>0</v>
      </c>
      <c r="BE419">
        <v>0</v>
      </c>
      <c r="BF419">
        <v>0</v>
      </c>
      <c r="BG419">
        <v>0</v>
      </c>
      <c r="BH419" s="98">
        <v>0</v>
      </c>
      <c r="BI419">
        <v>0</v>
      </c>
      <c r="BJ419" s="98">
        <v>0</v>
      </c>
      <c r="BK419">
        <v>0</v>
      </c>
      <c r="BL419" s="209">
        <v>1.0104522106349999E-2</v>
      </c>
      <c r="BM419" s="227">
        <v>8.7968274975000005E-4</v>
      </c>
      <c r="BN419" s="227">
        <v>6.4315479549500003E-3</v>
      </c>
      <c r="BO419" s="227">
        <v>3.3685296915E-4</v>
      </c>
      <c r="BP419" s="209">
        <v>2.3785858935000001E-4</v>
      </c>
      <c r="BQ419" s="227">
        <v>2.4440000000000001E-14</v>
      </c>
      <c r="BR419" s="227">
        <v>6.4597617330000004E-4</v>
      </c>
      <c r="BS419" s="227">
        <v>9.9296190065E-4</v>
      </c>
      <c r="BT419" s="227">
        <v>4.2787922979999997E-2</v>
      </c>
    </row>
    <row r="420" spans="1:72" x14ac:dyDescent="0.35">
      <c r="A420">
        <v>49</v>
      </c>
      <c r="B420" t="s">
        <v>513</v>
      </c>
      <c r="C420" t="s">
        <v>513</v>
      </c>
      <c r="D420" t="s">
        <v>574</v>
      </c>
      <c r="E420" t="s">
        <v>1337</v>
      </c>
      <c r="F420">
        <v>3.35</v>
      </c>
      <c r="G420">
        <v>14.07</v>
      </c>
      <c r="H420">
        <v>4.6899999999999997E-2</v>
      </c>
      <c r="I420">
        <v>6.0299999999999999E-2</v>
      </c>
      <c r="J420">
        <v>0.50919999999999999</v>
      </c>
      <c r="K420">
        <v>0.32829999999999998</v>
      </c>
      <c r="L420">
        <v>5.7150999999999996</v>
      </c>
      <c r="M420">
        <v>0</v>
      </c>
      <c r="N420">
        <v>4.02E-2</v>
      </c>
      <c r="O420">
        <v>0.17419999999999999</v>
      </c>
      <c r="P420">
        <v>0.1474</v>
      </c>
      <c r="Q420">
        <v>2.6800000000000001E-2</v>
      </c>
      <c r="R420">
        <v>0</v>
      </c>
      <c r="S420">
        <v>0</v>
      </c>
      <c r="T420">
        <v>0</v>
      </c>
      <c r="U420">
        <v>0</v>
      </c>
      <c r="V420">
        <v>0</v>
      </c>
      <c r="W420">
        <v>0</v>
      </c>
      <c r="X420">
        <v>0</v>
      </c>
      <c r="Y420">
        <v>0</v>
      </c>
      <c r="Z420">
        <v>0</v>
      </c>
      <c r="AA420">
        <v>0</v>
      </c>
      <c r="AB420">
        <v>0</v>
      </c>
      <c r="AC420">
        <v>0</v>
      </c>
      <c r="AD420">
        <v>0</v>
      </c>
      <c r="AE420">
        <v>6.7000000000000002E-3</v>
      </c>
      <c r="AF420">
        <v>6.7000000000000002E-3</v>
      </c>
      <c r="AG420">
        <v>0</v>
      </c>
      <c r="AH420">
        <v>0</v>
      </c>
      <c r="AI420">
        <v>0</v>
      </c>
      <c r="AJ420">
        <v>0</v>
      </c>
      <c r="AK420">
        <v>0</v>
      </c>
      <c r="AL420">
        <v>0</v>
      </c>
      <c r="AM420">
        <v>0.14069999999999999</v>
      </c>
      <c r="AN420">
        <v>0</v>
      </c>
      <c r="AO420">
        <v>0.46899999999999997</v>
      </c>
      <c r="AP420">
        <v>0</v>
      </c>
      <c r="AQ420">
        <v>0.1072</v>
      </c>
      <c r="AR420">
        <v>0</v>
      </c>
      <c r="AS420">
        <v>4.6899999999999997E-3</v>
      </c>
      <c r="AT420">
        <v>4.6899999999999997E-3</v>
      </c>
      <c r="AU420">
        <v>1.34E-2</v>
      </c>
      <c r="AV420">
        <v>2.6800000000000001E-2</v>
      </c>
      <c r="AW420">
        <v>5.3600000000000002E-3</v>
      </c>
      <c r="AX420">
        <v>2.077</v>
      </c>
      <c r="AY420">
        <v>0</v>
      </c>
      <c r="AZ420">
        <v>6.7</v>
      </c>
      <c r="BA420">
        <v>1.0049999999999999</v>
      </c>
      <c r="BB420">
        <v>0</v>
      </c>
      <c r="BC420">
        <v>1.34E-2</v>
      </c>
      <c r="BD420">
        <v>4.4889999999999999</v>
      </c>
      <c r="BE420">
        <v>8.7100000000000009</v>
      </c>
      <c r="BF420">
        <v>0.73699999999999999</v>
      </c>
      <c r="BG420">
        <v>0.26800000000000002</v>
      </c>
      <c r="BH420">
        <v>0</v>
      </c>
      <c r="BI420">
        <v>0</v>
      </c>
      <c r="BJ420">
        <v>6.7000000000000002E-3</v>
      </c>
      <c r="BK420">
        <v>3.149</v>
      </c>
      <c r="BL420" s="209">
        <v>5.7954950687999999E-3</v>
      </c>
      <c r="BM420" s="227">
        <v>7.9819566939999997E-4</v>
      </c>
      <c r="BN420" s="209">
        <v>1.0797439002E-3</v>
      </c>
      <c r="BO420" s="227">
        <v>2.9777086039999999E-4</v>
      </c>
      <c r="BP420" s="227">
        <v>0</v>
      </c>
      <c r="BQ420" s="227">
        <v>2.1708000000000001E-15</v>
      </c>
      <c r="BR420" s="227">
        <v>2.4436043623000002E-3</v>
      </c>
      <c r="BS420" s="227">
        <v>6.6127354480000002E-4</v>
      </c>
      <c r="BT420" s="209">
        <v>4.3027160943999998E-3</v>
      </c>
    </row>
    <row r="421" spans="1:72" x14ac:dyDescent="0.35">
      <c r="A421">
        <v>124</v>
      </c>
      <c r="B421" t="s">
        <v>230</v>
      </c>
      <c r="C421" t="s">
        <v>230</v>
      </c>
      <c r="D421" t="s">
        <v>875</v>
      </c>
      <c r="E421" t="s">
        <v>1341</v>
      </c>
      <c r="F421">
        <v>52.421199999999999</v>
      </c>
      <c r="G421">
        <v>219.41</v>
      </c>
      <c r="H421">
        <v>5.93</v>
      </c>
      <c r="I421">
        <v>0</v>
      </c>
      <c r="J421">
        <v>0</v>
      </c>
      <c r="K421">
        <v>0</v>
      </c>
      <c r="L421">
        <v>0</v>
      </c>
      <c r="M421">
        <v>0</v>
      </c>
      <c r="N421">
        <v>0</v>
      </c>
      <c r="O421">
        <v>0</v>
      </c>
      <c r="P421">
        <v>0</v>
      </c>
      <c r="Q421">
        <v>0</v>
      </c>
      <c r="R421">
        <v>0</v>
      </c>
      <c r="S421">
        <v>0</v>
      </c>
      <c r="T421">
        <v>0</v>
      </c>
      <c r="U421" s="98">
        <v>0.42103000000000002</v>
      </c>
      <c r="V421" s="98">
        <v>0</v>
      </c>
      <c r="W421" s="98">
        <v>0</v>
      </c>
      <c r="X421" s="98">
        <v>5.9300000000000004E-3</v>
      </c>
      <c r="Y421" s="98">
        <v>0.25498999999999999</v>
      </c>
      <c r="Z421">
        <v>9.4880000000000006E-2</v>
      </c>
      <c r="AA421">
        <v>3.5580000000000001E-2</v>
      </c>
      <c r="AB421" s="98">
        <v>3.6350899999999999</v>
      </c>
      <c r="AC421">
        <v>1.1860000000000001E-2</v>
      </c>
      <c r="AD421" s="98">
        <v>3.5164900000000001</v>
      </c>
      <c r="AE421" s="98">
        <v>1.6248199999999999</v>
      </c>
      <c r="AF421" s="98">
        <v>1.1148400000000001</v>
      </c>
      <c r="AG421" s="98">
        <v>0.50405</v>
      </c>
      <c r="AH421">
        <v>0</v>
      </c>
      <c r="AI421">
        <v>0</v>
      </c>
      <c r="AJ421">
        <v>0</v>
      </c>
      <c r="AK421">
        <v>0</v>
      </c>
      <c r="AL421">
        <v>0</v>
      </c>
      <c r="AM421">
        <v>0</v>
      </c>
      <c r="AN421">
        <v>0</v>
      </c>
      <c r="AO421">
        <v>0</v>
      </c>
      <c r="AP421">
        <v>0</v>
      </c>
      <c r="AQ421" s="98">
        <v>1.5477300000000001</v>
      </c>
      <c r="AR421">
        <v>7.5903999999999998</v>
      </c>
      <c r="AS421" s="98">
        <v>0</v>
      </c>
      <c r="AT421" s="98">
        <v>0</v>
      </c>
      <c r="AU421" s="98">
        <v>0</v>
      </c>
      <c r="AV421">
        <v>0</v>
      </c>
      <c r="AW421" s="98">
        <v>0</v>
      </c>
      <c r="AX421">
        <v>0</v>
      </c>
      <c r="AY421">
        <v>0</v>
      </c>
      <c r="AZ421">
        <v>0</v>
      </c>
      <c r="BA421">
        <v>0</v>
      </c>
      <c r="BB421">
        <v>0</v>
      </c>
      <c r="BC421" s="98">
        <v>0</v>
      </c>
      <c r="BD421">
        <v>0</v>
      </c>
      <c r="BE421">
        <v>0</v>
      </c>
      <c r="BF421">
        <v>0</v>
      </c>
      <c r="BG421">
        <v>0</v>
      </c>
      <c r="BH421" s="98">
        <v>0</v>
      </c>
      <c r="BI421" s="98">
        <v>0</v>
      </c>
      <c r="BJ421" s="98">
        <v>0</v>
      </c>
      <c r="BK421">
        <v>0</v>
      </c>
      <c r="BL421" s="209">
        <v>1.36491589863788E-2</v>
      </c>
      <c r="BM421" s="227">
        <v>3.8280791845836E-3</v>
      </c>
      <c r="BN421" s="227">
        <v>1.6654823657999999E-3</v>
      </c>
      <c r="BO421" s="227">
        <v>3.7872722423E-4</v>
      </c>
      <c r="BP421" s="227">
        <v>6.0021337653000004E-4</v>
      </c>
      <c r="BQ421" s="227">
        <v>4.7138756E-15</v>
      </c>
      <c r="BR421" s="227">
        <v>8.0480848006400001E-4</v>
      </c>
      <c r="BS421" s="227">
        <v>2.5056442854700001E-3</v>
      </c>
      <c r="BT421" s="209">
        <v>4.0930911546832399E-2</v>
      </c>
    </row>
    <row r="422" spans="1:72" x14ac:dyDescent="0.35">
      <c r="A422">
        <v>33</v>
      </c>
      <c r="B422" t="s">
        <v>513</v>
      </c>
      <c r="C422" t="s">
        <v>513</v>
      </c>
      <c r="D422" t="s">
        <v>101</v>
      </c>
      <c r="E422" t="s">
        <v>1340</v>
      </c>
      <c r="F422">
        <v>1.68</v>
      </c>
      <c r="G422">
        <v>7.0979999999999999</v>
      </c>
      <c r="H422">
        <v>0</v>
      </c>
      <c r="I422">
        <v>8.3999999999999995E-3</v>
      </c>
      <c r="J422">
        <v>0.40739999999999998</v>
      </c>
      <c r="K422">
        <v>0</v>
      </c>
      <c r="L422">
        <v>3.7715999999999998</v>
      </c>
      <c r="M422">
        <v>0</v>
      </c>
      <c r="N422">
        <v>8.3999999999999995E-3</v>
      </c>
      <c r="O422">
        <v>0.43680000000000002</v>
      </c>
      <c r="P422">
        <v>0.3654</v>
      </c>
      <c r="Q422">
        <v>7.1400000000000005E-2</v>
      </c>
      <c r="R422">
        <v>0</v>
      </c>
      <c r="S422">
        <v>0.42</v>
      </c>
      <c r="T422">
        <v>0</v>
      </c>
      <c r="U422">
        <v>0</v>
      </c>
      <c r="V422">
        <v>0</v>
      </c>
      <c r="W422" s="21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s="212">
        <v>0</v>
      </c>
      <c r="AT422">
        <v>0</v>
      </c>
      <c r="AU422">
        <v>4.62E-3</v>
      </c>
      <c r="AV422">
        <v>4.1999999999999997E-3</v>
      </c>
      <c r="AW422" s="212">
        <v>2.0999999999999999E-3</v>
      </c>
      <c r="AX422">
        <v>4.1999999999999997E-3</v>
      </c>
      <c r="AY422">
        <v>0</v>
      </c>
      <c r="AZ422">
        <v>8.3999999999999995E-3</v>
      </c>
      <c r="BA422">
        <v>0.21</v>
      </c>
      <c r="BB422">
        <v>2.52E-2</v>
      </c>
      <c r="BC422">
        <v>4.1999999999999997E-3</v>
      </c>
      <c r="BD422">
        <v>0.378</v>
      </c>
      <c r="BE422">
        <v>2.8140000000000001</v>
      </c>
      <c r="BF422">
        <v>0.16800000000000001</v>
      </c>
      <c r="BG422">
        <v>0.126</v>
      </c>
      <c r="BH422">
        <v>0</v>
      </c>
      <c r="BI422">
        <v>0</v>
      </c>
      <c r="BJ422">
        <v>0</v>
      </c>
      <c r="BK422">
        <v>0</v>
      </c>
      <c r="BL422" s="209">
        <v>3.81227091987E-3</v>
      </c>
      <c r="BM422" s="227">
        <v>1.1720721662999999E-4</v>
      </c>
      <c r="BN422" s="209">
        <v>7.2456996507000004E-4</v>
      </c>
      <c r="BO422" s="227">
        <v>2.874599868E-4</v>
      </c>
      <c r="BP422" s="227">
        <v>1.3766298084E-3</v>
      </c>
      <c r="BQ422" s="227">
        <v>4.5561600000000003E-16</v>
      </c>
      <c r="BR422" s="209">
        <v>5.0056048958999999E-4</v>
      </c>
      <c r="BS422" s="227">
        <v>4.2599006519999997E-4</v>
      </c>
      <c r="BT422" s="229">
        <v>4.28597433075E-3</v>
      </c>
    </row>
    <row r="423" spans="1:72" x14ac:dyDescent="0.35">
      <c r="A423">
        <v>48</v>
      </c>
      <c r="B423" t="s">
        <v>513</v>
      </c>
      <c r="C423" t="s">
        <v>513</v>
      </c>
      <c r="D423" t="s">
        <v>570</v>
      </c>
      <c r="E423" t="s">
        <v>1338</v>
      </c>
      <c r="F423">
        <v>3.024</v>
      </c>
      <c r="G423">
        <v>12.656000000000001</v>
      </c>
      <c r="H423">
        <v>1.12E-2</v>
      </c>
      <c r="I423">
        <v>4.48E-2</v>
      </c>
      <c r="J423">
        <v>0.63839999999999997</v>
      </c>
      <c r="K423">
        <v>8.4000000000000005E-2</v>
      </c>
      <c r="L423">
        <v>4.8048000000000002</v>
      </c>
      <c r="M423">
        <v>0</v>
      </c>
      <c r="N423">
        <v>2.24E-2</v>
      </c>
      <c r="O423">
        <v>0.53759999999999997</v>
      </c>
      <c r="P423">
        <v>0.19600000000000001</v>
      </c>
      <c r="Q423">
        <v>0.34160000000000001</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0.49280000000000002</v>
      </c>
      <c r="AN423">
        <v>0</v>
      </c>
      <c r="AO423">
        <v>3.7519999999999998</v>
      </c>
      <c r="AP423">
        <v>0</v>
      </c>
      <c r="AQ423">
        <v>1.12E-2</v>
      </c>
      <c r="AR423">
        <v>0</v>
      </c>
      <c r="AS423">
        <v>9.5200000000000007E-3</v>
      </c>
      <c r="AT423">
        <v>1.6800000000000001E-3</v>
      </c>
      <c r="AU423">
        <v>2.24E-2</v>
      </c>
      <c r="AV423">
        <v>2.8000000000000001E-2</v>
      </c>
      <c r="AW423">
        <v>3.3600000000000001E-3</v>
      </c>
      <c r="AX423">
        <v>1.0640000000000001</v>
      </c>
      <c r="AY423">
        <v>0</v>
      </c>
      <c r="AZ423">
        <v>2.3519999999999999</v>
      </c>
      <c r="BA423">
        <v>0.84</v>
      </c>
      <c r="BB423">
        <v>5.6000000000000001E-2</v>
      </c>
      <c r="BC423">
        <v>5.5999999999999999E-3</v>
      </c>
      <c r="BD423">
        <v>1.4</v>
      </c>
      <c r="BE423">
        <v>7.1680000000000001</v>
      </c>
      <c r="BF423">
        <v>0.504</v>
      </c>
      <c r="BG423">
        <v>5.6000000000000001E-2</v>
      </c>
      <c r="BH423">
        <v>0</v>
      </c>
      <c r="BI423">
        <v>0</v>
      </c>
      <c r="BJ423">
        <v>0</v>
      </c>
      <c r="BK423">
        <v>1.4</v>
      </c>
      <c r="BL423" s="209">
        <v>5.0542234679999999E-3</v>
      </c>
      <c r="BM423" s="227">
        <v>5.8373363999999995E-4</v>
      </c>
      <c r="BN423" s="209">
        <v>1.2821743423999999E-3</v>
      </c>
      <c r="BO423" s="209">
        <v>2.488831072E-4</v>
      </c>
      <c r="BP423" s="209">
        <v>0</v>
      </c>
      <c r="BQ423" s="227">
        <v>2.38E-15</v>
      </c>
      <c r="BR423" s="209">
        <v>1.8778914056E-3</v>
      </c>
      <c r="BS423" s="209">
        <v>5.5270624640000004E-4</v>
      </c>
      <c r="BT423" s="227">
        <v>4.2711919655999998E-3</v>
      </c>
    </row>
    <row r="424" spans="1:72" x14ac:dyDescent="0.35">
      <c r="A424">
        <v>48</v>
      </c>
      <c r="B424" t="s">
        <v>513</v>
      </c>
      <c r="C424" t="s">
        <v>513</v>
      </c>
      <c r="D424" t="s">
        <v>570</v>
      </c>
      <c r="E424" t="s">
        <v>1340</v>
      </c>
      <c r="F424">
        <v>3.024</v>
      </c>
      <c r="G424">
        <v>12.656000000000001</v>
      </c>
      <c r="H424">
        <v>1.12E-2</v>
      </c>
      <c r="I424">
        <v>4.48E-2</v>
      </c>
      <c r="J424">
        <v>0.63839999999999997</v>
      </c>
      <c r="K424">
        <v>8.4000000000000005E-2</v>
      </c>
      <c r="L424">
        <v>4.8048000000000002</v>
      </c>
      <c r="M424">
        <v>0</v>
      </c>
      <c r="N424">
        <v>2.24E-2</v>
      </c>
      <c r="O424">
        <v>0.53759999999999997</v>
      </c>
      <c r="P424">
        <v>0.19600000000000001</v>
      </c>
      <c r="Q424">
        <v>0.34160000000000001</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0.49280000000000002</v>
      </c>
      <c r="AN424">
        <v>0</v>
      </c>
      <c r="AO424">
        <v>3.7519999999999998</v>
      </c>
      <c r="AP424">
        <v>0</v>
      </c>
      <c r="AQ424">
        <v>1.12E-2</v>
      </c>
      <c r="AR424">
        <v>0</v>
      </c>
      <c r="AS424">
        <v>9.5200000000000007E-3</v>
      </c>
      <c r="AT424" s="98">
        <v>1.6800000000000001E-3</v>
      </c>
      <c r="AU424">
        <v>2.24E-2</v>
      </c>
      <c r="AV424">
        <v>2.8000000000000001E-2</v>
      </c>
      <c r="AW424">
        <v>3.3600000000000001E-3</v>
      </c>
      <c r="AX424">
        <v>1.0640000000000001</v>
      </c>
      <c r="AY424">
        <v>0</v>
      </c>
      <c r="AZ424" s="98">
        <v>2.3519999999999999</v>
      </c>
      <c r="BA424">
        <v>0.84</v>
      </c>
      <c r="BB424">
        <v>5.6000000000000001E-2</v>
      </c>
      <c r="BC424">
        <v>5.5999999999999999E-3</v>
      </c>
      <c r="BD424">
        <v>1.4</v>
      </c>
      <c r="BE424">
        <v>7.1680000000000001</v>
      </c>
      <c r="BF424">
        <v>0.504</v>
      </c>
      <c r="BG424">
        <v>5.6000000000000001E-2</v>
      </c>
      <c r="BH424">
        <v>0</v>
      </c>
      <c r="BI424">
        <v>0</v>
      </c>
      <c r="BJ424">
        <v>0</v>
      </c>
      <c r="BK424">
        <v>1.4</v>
      </c>
      <c r="BL424" s="209">
        <v>5.0542234679999999E-3</v>
      </c>
      <c r="BM424" s="227">
        <v>5.8373363999999995E-4</v>
      </c>
      <c r="BN424" s="209">
        <v>1.2821743423999999E-3</v>
      </c>
      <c r="BO424" s="227">
        <v>2.488831072E-4</v>
      </c>
      <c r="BP424" s="227">
        <v>0</v>
      </c>
      <c r="BQ424" s="227">
        <v>2.38E-15</v>
      </c>
      <c r="BR424" s="227">
        <v>1.8778914056E-3</v>
      </c>
      <c r="BS424" s="227">
        <v>5.5270624640000004E-4</v>
      </c>
      <c r="BT424" s="227">
        <v>4.2711919655999998E-3</v>
      </c>
    </row>
    <row r="425" spans="1:72" x14ac:dyDescent="0.35">
      <c r="A425">
        <v>118</v>
      </c>
      <c r="B425" t="s">
        <v>218</v>
      </c>
      <c r="C425" t="s">
        <v>218</v>
      </c>
      <c r="D425" t="s">
        <v>854</v>
      </c>
      <c r="E425" t="s">
        <v>1339</v>
      </c>
      <c r="F425">
        <v>2.6320000000000001</v>
      </c>
      <c r="G425">
        <v>11.012</v>
      </c>
      <c r="H425">
        <v>0.25840000000000002</v>
      </c>
      <c r="I425">
        <v>5.28E-2</v>
      </c>
      <c r="J425">
        <v>2E-3</v>
      </c>
      <c r="K425">
        <v>6.4399999999999999E-2</v>
      </c>
      <c r="L425">
        <v>1.2800000000000001E-2</v>
      </c>
      <c r="M425">
        <v>0</v>
      </c>
      <c r="N425">
        <v>9.5999999999999992E-3</v>
      </c>
      <c r="O425">
        <v>1.44E-2</v>
      </c>
      <c r="P425">
        <v>4.4000000000000003E-3</v>
      </c>
      <c r="Q425">
        <v>0.01</v>
      </c>
      <c r="R425">
        <v>0</v>
      </c>
      <c r="S425">
        <v>0</v>
      </c>
      <c r="T425">
        <v>0</v>
      </c>
      <c r="U425" s="98">
        <v>1.9199999999999998E-2</v>
      </c>
      <c r="V425">
        <v>0</v>
      </c>
      <c r="W425">
        <v>0</v>
      </c>
      <c r="X425">
        <v>0</v>
      </c>
      <c r="Y425" s="98">
        <v>1.32E-2</v>
      </c>
      <c r="Z425">
        <v>5.5999999999999999E-3</v>
      </c>
      <c r="AA425" s="98">
        <v>4.0000000000000002E-4</v>
      </c>
      <c r="AB425" s="98">
        <v>0.2044</v>
      </c>
      <c r="AC425" s="98">
        <v>4.0000000000000002E-4</v>
      </c>
      <c r="AD425" s="98">
        <v>0.2036</v>
      </c>
      <c r="AE425" s="98">
        <v>2.2800000000000001E-2</v>
      </c>
      <c r="AF425" s="98">
        <v>2.2800000000000001E-2</v>
      </c>
      <c r="AG425" s="98">
        <v>0</v>
      </c>
      <c r="AH425">
        <v>0</v>
      </c>
      <c r="AI425">
        <v>0</v>
      </c>
      <c r="AJ425">
        <v>0</v>
      </c>
      <c r="AK425">
        <v>0</v>
      </c>
      <c r="AL425">
        <v>0</v>
      </c>
      <c r="AM425">
        <v>3.2000000000000002E-3</v>
      </c>
      <c r="AN425">
        <v>0</v>
      </c>
      <c r="AO425">
        <v>3.5999999999999997E-2</v>
      </c>
      <c r="AP425">
        <v>0</v>
      </c>
      <c r="AQ425" s="98">
        <v>0.1032</v>
      </c>
      <c r="AR425">
        <v>2.64E-2</v>
      </c>
      <c r="AS425">
        <v>7.6000000000000004E-4</v>
      </c>
      <c r="AT425">
        <v>2.7999999999999998E-4</v>
      </c>
      <c r="AU425">
        <v>5.0400000000000002E-3</v>
      </c>
      <c r="AV425">
        <v>1.4E-2</v>
      </c>
      <c r="AW425" s="98">
        <v>1E-3</v>
      </c>
      <c r="AX425">
        <v>0.31040000000000001</v>
      </c>
      <c r="AY425">
        <v>0</v>
      </c>
      <c r="AZ425">
        <v>0</v>
      </c>
      <c r="BA425">
        <v>1.4159999999999999</v>
      </c>
      <c r="BB425">
        <v>0</v>
      </c>
      <c r="BC425" s="98">
        <v>1.2E-2</v>
      </c>
      <c r="BD425">
        <v>0.66400000000000003</v>
      </c>
      <c r="BE425">
        <v>3.28</v>
      </c>
      <c r="BF425">
        <v>0.59199999999999997</v>
      </c>
      <c r="BG425">
        <v>0</v>
      </c>
      <c r="BH425">
        <v>0</v>
      </c>
      <c r="BI425">
        <v>0</v>
      </c>
      <c r="BJ425" s="98">
        <v>8.3999999999999995E-3</v>
      </c>
      <c r="BK425">
        <v>0.216</v>
      </c>
      <c r="BL425" s="209">
        <v>1.1277514424000001E-3</v>
      </c>
      <c r="BM425" s="227">
        <v>2.435981068E-4</v>
      </c>
      <c r="BN425" s="227">
        <v>5.9364081999999996E-4</v>
      </c>
      <c r="BO425" s="227">
        <v>1.3490982400000001E-5</v>
      </c>
      <c r="BP425" s="227">
        <v>0</v>
      </c>
      <c r="BQ425" s="227">
        <v>1.296E-15</v>
      </c>
      <c r="BR425" s="227">
        <v>1.155642716E-4</v>
      </c>
      <c r="BS425" s="227">
        <v>5.1047430799999997E-5</v>
      </c>
      <c r="BT425" s="227">
        <v>4.2607381520000003E-3</v>
      </c>
    </row>
    <row r="426" spans="1:72" x14ac:dyDescent="0.35">
      <c r="A426">
        <v>134</v>
      </c>
      <c r="B426" t="s">
        <v>255</v>
      </c>
      <c r="C426" t="s">
        <v>255</v>
      </c>
      <c r="D426" t="s">
        <v>262</v>
      </c>
      <c r="E426" t="s">
        <v>1341</v>
      </c>
      <c r="F426">
        <v>35.154000000000003</v>
      </c>
      <c r="G426">
        <v>147.31200000000001</v>
      </c>
      <c r="H426" s="217">
        <v>0</v>
      </c>
      <c r="I426">
        <v>0</v>
      </c>
      <c r="J426">
        <v>2.5110000000000001</v>
      </c>
      <c r="K426">
        <v>0</v>
      </c>
      <c r="L426">
        <v>77.506200000000007</v>
      </c>
      <c r="M426">
        <v>3.5991</v>
      </c>
      <c r="N426">
        <v>8.3699999999999997E-2</v>
      </c>
      <c r="O426">
        <v>0</v>
      </c>
      <c r="P426">
        <v>0</v>
      </c>
      <c r="Q426" s="217">
        <v>0</v>
      </c>
      <c r="R426">
        <v>0</v>
      </c>
      <c r="S426">
        <v>0</v>
      </c>
      <c r="T426">
        <v>0</v>
      </c>
      <c r="U426">
        <v>0</v>
      </c>
      <c r="V426">
        <v>0</v>
      </c>
      <c r="W426">
        <v>0</v>
      </c>
      <c r="X426">
        <v>0</v>
      </c>
      <c r="Y426">
        <v>0</v>
      </c>
      <c r="Z426">
        <v>0</v>
      </c>
      <c r="AA426">
        <v>0</v>
      </c>
      <c r="AB426">
        <v>0</v>
      </c>
      <c r="AC426">
        <v>0</v>
      </c>
      <c r="AD426">
        <v>0</v>
      </c>
      <c r="AE426" s="217">
        <v>0</v>
      </c>
      <c r="AF426" s="217">
        <v>0</v>
      </c>
      <c r="AG426">
        <v>0</v>
      </c>
      <c r="AH426">
        <v>0</v>
      </c>
      <c r="AI426">
        <v>0</v>
      </c>
      <c r="AJ426">
        <v>0</v>
      </c>
      <c r="AK426">
        <v>0</v>
      </c>
      <c r="AL426">
        <v>0</v>
      </c>
      <c r="AM426">
        <v>0</v>
      </c>
      <c r="AN426">
        <v>0</v>
      </c>
      <c r="AO426">
        <v>0</v>
      </c>
      <c r="AP426">
        <v>0</v>
      </c>
      <c r="AQ426">
        <v>0</v>
      </c>
      <c r="AR426">
        <v>0</v>
      </c>
      <c r="AS426" s="98">
        <v>0</v>
      </c>
      <c r="AT426">
        <v>2.511E-2</v>
      </c>
      <c r="AU426">
        <v>0.53568000000000005</v>
      </c>
      <c r="AV426">
        <v>0.50219999999999998</v>
      </c>
      <c r="AW426">
        <v>0</v>
      </c>
      <c r="AX426">
        <v>8.5373999999999999</v>
      </c>
      <c r="AY426">
        <v>0</v>
      </c>
      <c r="AZ426">
        <v>0</v>
      </c>
      <c r="BA426">
        <v>19.251000000000001</v>
      </c>
      <c r="BB426">
        <v>1.1718</v>
      </c>
      <c r="BC426">
        <v>0</v>
      </c>
      <c r="BD426">
        <v>1.6739999999999999</v>
      </c>
      <c r="BE426">
        <v>41.012999999999998</v>
      </c>
      <c r="BF426">
        <v>5.859</v>
      </c>
      <c r="BG426">
        <v>1.6739999999999999</v>
      </c>
      <c r="BH426">
        <v>0</v>
      </c>
      <c r="BI426" s="217">
        <v>0</v>
      </c>
      <c r="BJ426">
        <v>0</v>
      </c>
      <c r="BK426">
        <v>0</v>
      </c>
      <c r="BL426" s="209">
        <v>5.4655804927367997E-2</v>
      </c>
      <c r="BM426" s="227">
        <v>2.075398824456E-3</v>
      </c>
      <c r="BN426" s="209">
        <v>1.5055356574079999E-3</v>
      </c>
      <c r="BO426" s="227">
        <v>5.900459121E-4</v>
      </c>
      <c r="BP426" s="227">
        <v>6.6170002571999996E-3</v>
      </c>
      <c r="BQ426" s="227">
        <v>1.3726800000000001E-15</v>
      </c>
      <c r="BR426" s="227">
        <v>5.4585762537599997E-4</v>
      </c>
      <c r="BS426" s="227">
        <v>3.9687073564499999E-2</v>
      </c>
      <c r="BT426" s="209">
        <v>4.0775719281803999E-2</v>
      </c>
    </row>
    <row r="427" spans="1:72" x14ac:dyDescent="0.35">
      <c r="A427">
        <v>135</v>
      </c>
      <c r="B427" t="s">
        <v>255</v>
      </c>
      <c r="C427" t="s">
        <v>255</v>
      </c>
      <c r="D427" t="s">
        <v>263</v>
      </c>
      <c r="E427" t="s">
        <v>1337</v>
      </c>
      <c r="F427">
        <v>3.2429999999999999</v>
      </c>
      <c r="G427">
        <v>13.455</v>
      </c>
      <c r="H427">
        <v>0</v>
      </c>
      <c r="I427">
        <v>0</v>
      </c>
      <c r="J427">
        <v>0.69689999999999996</v>
      </c>
      <c r="K427">
        <v>0</v>
      </c>
      <c r="L427">
        <v>6.141</v>
      </c>
      <c r="M427">
        <v>5.5199999999999999E-2</v>
      </c>
      <c r="N427">
        <v>6.8999999999999999E-3</v>
      </c>
      <c r="O427">
        <v>0.69689999999999996</v>
      </c>
      <c r="P427">
        <v>0.50370000000000004</v>
      </c>
      <c r="Q427">
        <v>0.19320000000000001</v>
      </c>
      <c r="R427">
        <v>0.48299999999999998</v>
      </c>
      <c r="S427">
        <v>0.69</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0.34499999999999997</v>
      </c>
      <c r="BB427">
        <v>0</v>
      </c>
      <c r="BC427">
        <v>1.38E-2</v>
      </c>
      <c r="BD427">
        <v>0.621</v>
      </c>
      <c r="BE427">
        <v>1.173</v>
      </c>
      <c r="BF427">
        <v>0.20699999999999999</v>
      </c>
      <c r="BG427">
        <v>0.48299999999999998</v>
      </c>
      <c r="BH427">
        <v>0</v>
      </c>
      <c r="BI427">
        <v>0</v>
      </c>
      <c r="BJ427">
        <v>2.07E-2</v>
      </c>
      <c r="BK427">
        <v>0</v>
      </c>
      <c r="BL427" s="209">
        <v>7.6333652459249996E-3</v>
      </c>
      <c r="BM427" s="227">
        <v>1.5033359889000001E-4</v>
      </c>
      <c r="BN427" s="227">
        <v>8.7701427420000002E-4</v>
      </c>
      <c r="BO427" s="227">
        <v>3.3636718229999998E-4</v>
      </c>
      <c r="BP427" s="227">
        <v>1.4306602622999999E-3</v>
      </c>
      <c r="BQ427" s="227">
        <v>8.978624999999999E-16</v>
      </c>
      <c r="BR427" s="227">
        <v>1.148401733565E-3</v>
      </c>
      <c r="BS427" s="227">
        <v>3.2716942365E-3</v>
      </c>
      <c r="BT427" s="209">
        <v>4.2279572052449999E-3</v>
      </c>
    </row>
    <row r="428" spans="1:72" x14ac:dyDescent="0.35">
      <c r="A428">
        <v>127</v>
      </c>
      <c r="B428" t="s">
        <v>230</v>
      </c>
      <c r="C428" t="s">
        <v>230</v>
      </c>
      <c r="D428" t="s">
        <v>883</v>
      </c>
      <c r="E428" t="s">
        <v>1341</v>
      </c>
      <c r="F428">
        <v>36.244</v>
      </c>
      <c r="G428">
        <v>151.69999999999999</v>
      </c>
      <c r="H428">
        <v>4.0999999999999996</v>
      </c>
      <c r="I428">
        <v>0</v>
      </c>
      <c r="J428">
        <v>0</v>
      </c>
      <c r="K428">
        <v>0</v>
      </c>
      <c r="L428">
        <v>0</v>
      </c>
      <c r="M428">
        <v>0</v>
      </c>
      <c r="N428">
        <v>0</v>
      </c>
      <c r="O428">
        <v>0</v>
      </c>
      <c r="P428">
        <v>0</v>
      </c>
      <c r="Q428">
        <v>0</v>
      </c>
      <c r="R428">
        <v>0</v>
      </c>
      <c r="S428">
        <v>0</v>
      </c>
      <c r="T428">
        <v>0</v>
      </c>
      <c r="U428">
        <v>0.58220000000000005</v>
      </c>
      <c r="V428" s="212">
        <v>0</v>
      </c>
      <c r="W428">
        <v>0</v>
      </c>
      <c r="X428" s="212">
        <v>8.2000000000000007E-3</v>
      </c>
      <c r="Y428">
        <v>0.41820000000000002</v>
      </c>
      <c r="Z428" s="212">
        <v>0.1066</v>
      </c>
      <c r="AA428" s="98">
        <v>2.0500000000000001E-2</v>
      </c>
      <c r="AB428">
        <v>1.9475</v>
      </c>
      <c r="AC428">
        <v>8.2000000000000007E-3</v>
      </c>
      <c r="AD428">
        <v>1.8983000000000001</v>
      </c>
      <c r="AE428">
        <v>1.3939999999999999</v>
      </c>
      <c r="AF428">
        <v>1.2054</v>
      </c>
      <c r="AG428">
        <v>0.18859999999999999</v>
      </c>
      <c r="AH428">
        <v>0</v>
      </c>
      <c r="AI428">
        <v>0</v>
      </c>
      <c r="AJ428">
        <v>0</v>
      </c>
      <c r="AK428">
        <v>0</v>
      </c>
      <c r="AL428">
        <v>0</v>
      </c>
      <c r="AM428">
        <v>10.0983</v>
      </c>
      <c r="AN428">
        <v>0</v>
      </c>
      <c r="AO428">
        <v>94.873999999999995</v>
      </c>
      <c r="AP428">
        <v>0</v>
      </c>
      <c r="AQ428">
        <v>1.4719</v>
      </c>
      <c r="AR428">
        <v>2.9356</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s="227">
        <v>1.0319282361700001E-2</v>
      </c>
      <c r="BM428" s="227">
        <v>3.1777547945000002E-3</v>
      </c>
      <c r="BN428" s="227">
        <v>1.4273844796E-3</v>
      </c>
      <c r="BO428" s="227">
        <v>2.7074621009999999E-4</v>
      </c>
      <c r="BP428" s="227">
        <v>4.1498732609999999E-4</v>
      </c>
      <c r="BQ428" s="227">
        <v>4.6330000000000001E-15</v>
      </c>
      <c r="BR428" s="227">
        <v>8.8456236790000005E-4</v>
      </c>
      <c r="BS428" s="227">
        <v>1.7324016139E-3</v>
      </c>
      <c r="BT428" s="227">
        <v>3.5839904459200003E-2</v>
      </c>
    </row>
    <row r="429" spans="1:72" x14ac:dyDescent="0.35">
      <c r="A429">
        <v>97</v>
      </c>
      <c r="B429" t="s">
        <v>195</v>
      </c>
      <c r="C429" t="s">
        <v>195</v>
      </c>
      <c r="D429" t="s">
        <v>771</v>
      </c>
      <c r="E429" t="s">
        <v>1337</v>
      </c>
      <c r="F429">
        <v>2.2189999999999999</v>
      </c>
      <c r="G429">
        <v>9.2889999999999997</v>
      </c>
      <c r="H429">
        <v>1.0500000000000001E-2</v>
      </c>
      <c r="I429">
        <v>0.154</v>
      </c>
      <c r="J429" s="212">
        <v>0.31569999999999998</v>
      </c>
      <c r="K429">
        <v>0.1148</v>
      </c>
      <c r="L429">
        <v>7.8399999999999997E-2</v>
      </c>
      <c r="M429">
        <v>0</v>
      </c>
      <c r="N429">
        <v>2.6599999999999999E-2</v>
      </c>
      <c r="O429">
        <v>3.2199999999999999E-2</v>
      </c>
      <c r="P429">
        <v>1.12E-2</v>
      </c>
      <c r="Q429">
        <v>2.1000000000000001E-2</v>
      </c>
      <c r="R429">
        <v>0</v>
      </c>
      <c r="S429">
        <v>0</v>
      </c>
      <c r="T429">
        <v>0</v>
      </c>
      <c r="U429">
        <v>1.4E-3</v>
      </c>
      <c r="V429">
        <v>0</v>
      </c>
      <c r="W429">
        <v>0</v>
      </c>
      <c r="X429" s="212">
        <v>0</v>
      </c>
      <c r="Y429">
        <v>1.4E-3</v>
      </c>
      <c r="Z429" s="212">
        <v>0</v>
      </c>
      <c r="AA429">
        <v>0</v>
      </c>
      <c r="AB429" s="98">
        <v>6.9999999999999999E-4</v>
      </c>
      <c r="AC429" s="212">
        <v>0</v>
      </c>
      <c r="AD429" s="98">
        <v>6.9999999999999999E-4</v>
      </c>
      <c r="AE429">
        <v>6.3E-3</v>
      </c>
      <c r="AF429">
        <v>2.0999999999999999E-3</v>
      </c>
      <c r="AG429">
        <v>4.1999999999999997E-3</v>
      </c>
      <c r="AH429" s="212">
        <v>0</v>
      </c>
      <c r="AI429" s="212">
        <v>0</v>
      </c>
      <c r="AJ429" s="212">
        <v>0</v>
      </c>
      <c r="AK429">
        <v>0</v>
      </c>
      <c r="AL429">
        <v>0</v>
      </c>
      <c r="AM429">
        <v>1.0500000000000001E-2</v>
      </c>
      <c r="AN429">
        <v>0</v>
      </c>
      <c r="AO429">
        <v>0.126</v>
      </c>
      <c r="AP429">
        <v>0</v>
      </c>
      <c r="AQ429">
        <v>2.0999999999999999E-3</v>
      </c>
      <c r="AR429">
        <v>0</v>
      </c>
      <c r="AS429">
        <v>3.8500000000000001E-3</v>
      </c>
      <c r="AT429">
        <v>1.4E-3</v>
      </c>
      <c r="AU429">
        <v>1.54E-2</v>
      </c>
      <c r="AV429">
        <v>4.1090000000000002E-2</v>
      </c>
      <c r="AW429">
        <v>2.0999999999999999E-3</v>
      </c>
      <c r="AX429">
        <v>2.758</v>
      </c>
      <c r="AY429">
        <v>0</v>
      </c>
      <c r="AZ429">
        <v>0</v>
      </c>
      <c r="BA429">
        <v>2.94</v>
      </c>
      <c r="BB429">
        <v>1.3299999999999999E-2</v>
      </c>
      <c r="BC429" s="212">
        <v>3.5000000000000003E-2</v>
      </c>
      <c r="BD429">
        <v>0.94499999999999995</v>
      </c>
      <c r="BE429">
        <v>7.28</v>
      </c>
      <c r="BF429">
        <v>0.91700000000000004</v>
      </c>
      <c r="BG429">
        <v>0.17499999999999999</v>
      </c>
      <c r="BH429" s="98">
        <v>6.9999999999999999E-4</v>
      </c>
      <c r="BI429">
        <v>1.54E-2</v>
      </c>
      <c r="BJ429" s="212">
        <v>1.4E-2</v>
      </c>
      <c r="BK429">
        <v>0</v>
      </c>
      <c r="BL429" s="227">
        <v>5.3849062470000004E-4</v>
      </c>
      <c r="BM429" s="227">
        <v>8.2952358299999995E-5</v>
      </c>
      <c r="BN429" s="227">
        <v>1.1538660559999999E-4</v>
      </c>
      <c r="BO429" s="227">
        <v>2.3609219199999999E-5</v>
      </c>
      <c r="BP429" s="227">
        <v>0</v>
      </c>
      <c r="BQ429" s="227">
        <v>8.19E-16</v>
      </c>
      <c r="BR429" s="227">
        <v>1.5286803280000001E-4</v>
      </c>
      <c r="BS429" s="227">
        <v>5.29938514E-5</v>
      </c>
      <c r="BT429" s="227">
        <v>4.0684974574999996E-3</v>
      </c>
    </row>
    <row r="430" spans="1:72" x14ac:dyDescent="0.35">
      <c r="A430">
        <v>142</v>
      </c>
      <c r="B430" t="s">
        <v>266</v>
      </c>
      <c r="C430" t="s">
        <v>266</v>
      </c>
      <c r="D430" t="s">
        <v>955</v>
      </c>
      <c r="E430" t="s">
        <v>1338</v>
      </c>
      <c r="F430">
        <v>2.0085000000000002</v>
      </c>
      <c r="G430">
        <v>8.4109999999999996</v>
      </c>
      <c r="H430">
        <v>2.5999999999999999E-3</v>
      </c>
      <c r="I430">
        <v>7.6050000000000006E-2</v>
      </c>
      <c r="J430">
        <v>0.4017</v>
      </c>
      <c r="K430">
        <v>2.4049999999999998E-2</v>
      </c>
      <c r="L430">
        <v>3.4450000000000001E-2</v>
      </c>
      <c r="M430">
        <v>0</v>
      </c>
      <c r="N430">
        <v>0.11115</v>
      </c>
      <c r="O430">
        <v>0</v>
      </c>
      <c r="P430">
        <v>0</v>
      </c>
      <c r="Q430">
        <v>0</v>
      </c>
      <c r="R430">
        <v>0</v>
      </c>
      <c r="S430">
        <v>0</v>
      </c>
      <c r="T430">
        <v>0</v>
      </c>
      <c r="U430" s="98">
        <v>0</v>
      </c>
      <c r="V430" s="212">
        <v>0</v>
      </c>
      <c r="W430">
        <v>0</v>
      </c>
      <c r="X430" s="212">
        <v>0</v>
      </c>
      <c r="Y430" s="98">
        <v>0</v>
      </c>
      <c r="Z430" s="98">
        <v>0</v>
      </c>
      <c r="AA430">
        <v>0</v>
      </c>
      <c r="AB430" s="98">
        <v>0</v>
      </c>
      <c r="AC430">
        <v>0</v>
      </c>
      <c r="AD430" s="98">
        <v>0</v>
      </c>
      <c r="AE430" s="98">
        <v>6.4999999999999997E-4</v>
      </c>
      <c r="AF430" s="98">
        <v>0</v>
      </c>
      <c r="AG430">
        <v>6.4999999999999997E-4</v>
      </c>
      <c r="AH430" s="98">
        <v>0</v>
      </c>
      <c r="AI430">
        <v>0</v>
      </c>
      <c r="AJ430">
        <v>0</v>
      </c>
      <c r="AK430">
        <v>0</v>
      </c>
      <c r="AL430">
        <v>0</v>
      </c>
      <c r="AM430">
        <v>0</v>
      </c>
      <c r="AN430">
        <v>0</v>
      </c>
      <c r="AO430">
        <v>0</v>
      </c>
      <c r="AP430">
        <v>0</v>
      </c>
      <c r="AQ430" s="98">
        <v>0</v>
      </c>
      <c r="AR430">
        <v>0</v>
      </c>
      <c r="AS430">
        <v>3.2499999999999999E-4</v>
      </c>
      <c r="AT430" s="212">
        <v>4.4850000000000003E-3</v>
      </c>
      <c r="AU430">
        <v>8.1900000000000001E-2</v>
      </c>
      <c r="AV430">
        <v>9.4575000000000006E-2</v>
      </c>
      <c r="AW430">
        <v>4.7450000000000001E-3</v>
      </c>
      <c r="AX430">
        <v>6.6949999999999996E-2</v>
      </c>
      <c r="AY430">
        <v>0</v>
      </c>
      <c r="AZ430" s="212">
        <v>0</v>
      </c>
      <c r="BA430">
        <v>2.8730000000000002</v>
      </c>
      <c r="BB430">
        <v>0</v>
      </c>
      <c r="BC430">
        <v>2.5999999999999999E-2</v>
      </c>
      <c r="BD430">
        <v>0.35749999999999998</v>
      </c>
      <c r="BE430">
        <v>42.874000000000002</v>
      </c>
      <c r="BF430">
        <v>2.3595000000000002</v>
      </c>
      <c r="BG430">
        <v>0.84499999999999997</v>
      </c>
      <c r="BH430" s="98">
        <v>1.9499999999999999E-3</v>
      </c>
      <c r="BI430">
        <v>0</v>
      </c>
      <c r="BJ430">
        <v>2.0799999999999999E-2</v>
      </c>
      <c r="BK430">
        <v>0</v>
      </c>
      <c r="BL430" s="227">
        <v>7.1839794649999997E-4</v>
      </c>
      <c r="BM430" s="227">
        <v>2.04512256E-5</v>
      </c>
      <c r="BN430" s="209">
        <v>2.0339243210000001E-4</v>
      </c>
      <c r="BO430" s="227">
        <v>2.2158576049999998E-5</v>
      </c>
      <c r="BP430" s="209">
        <v>0</v>
      </c>
      <c r="BQ430" s="227">
        <v>1.0464999999999999E-15</v>
      </c>
      <c r="BR430" s="227">
        <v>1.8692867440000001E-4</v>
      </c>
      <c r="BS430" s="227">
        <v>5.6052420450000003E-5</v>
      </c>
      <c r="BT430" s="227">
        <v>3.97769482045E-3</v>
      </c>
    </row>
    <row r="431" spans="1:72" x14ac:dyDescent="0.35">
      <c r="A431">
        <v>142</v>
      </c>
      <c r="B431" t="s">
        <v>266</v>
      </c>
      <c r="C431" t="s">
        <v>266</v>
      </c>
      <c r="D431" t="s">
        <v>955</v>
      </c>
      <c r="E431" t="s">
        <v>1339</v>
      </c>
      <c r="F431">
        <v>2.0085000000000002</v>
      </c>
      <c r="G431">
        <v>8.4109999999999996</v>
      </c>
      <c r="H431">
        <v>2.5999999999999999E-3</v>
      </c>
      <c r="I431">
        <v>7.6050000000000006E-2</v>
      </c>
      <c r="J431">
        <v>0.4017</v>
      </c>
      <c r="K431">
        <v>2.4049999999999998E-2</v>
      </c>
      <c r="L431">
        <v>3.4450000000000001E-2</v>
      </c>
      <c r="M431">
        <v>0</v>
      </c>
      <c r="N431">
        <v>0.11115</v>
      </c>
      <c r="O431">
        <v>0</v>
      </c>
      <c r="P431">
        <v>0</v>
      </c>
      <c r="Q431">
        <v>0</v>
      </c>
      <c r="R431">
        <v>0</v>
      </c>
      <c r="S431">
        <v>0</v>
      </c>
      <c r="T431">
        <v>0</v>
      </c>
      <c r="U431">
        <v>0</v>
      </c>
      <c r="V431">
        <v>0</v>
      </c>
      <c r="W431">
        <v>0</v>
      </c>
      <c r="X431">
        <v>0</v>
      </c>
      <c r="Y431">
        <v>0</v>
      </c>
      <c r="Z431">
        <v>0</v>
      </c>
      <c r="AA431">
        <v>0</v>
      </c>
      <c r="AB431">
        <v>0</v>
      </c>
      <c r="AC431">
        <v>0</v>
      </c>
      <c r="AD431">
        <v>0</v>
      </c>
      <c r="AE431">
        <v>6.4999999999999997E-4</v>
      </c>
      <c r="AF431">
        <v>0</v>
      </c>
      <c r="AG431">
        <v>6.4999999999999997E-4</v>
      </c>
      <c r="AH431">
        <v>0</v>
      </c>
      <c r="AI431">
        <v>0</v>
      </c>
      <c r="AJ431">
        <v>0</v>
      </c>
      <c r="AK431">
        <v>0</v>
      </c>
      <c r="AL431">
        <v>0</v>
      </c>
      <c r="AM431">
        <v>0</v>
      </c>
      <c r="AN431">
        <v>0</v>
      </c>
      <c r="AO431">
        <v>0</v>
      </c>
      <c r="AP431">
        <v>0</v>
      </c>
      <c r="AQ431">
        <v>0</v>
      </c>
      <c r="AR431">
        <v>0</v>
      </c>
      <c r="AS431">
        <v>3.2499999999999999E-4</v>
      </c>
      <c r="AT431">
        <v>4.4850000000000003E-3</v>
      </c>
      <c r="AU431">
        <v>8.1900000000000001E-2</v>
      </c>
      <c r="AV431">
        <v>9.4575000000000006E-2</v>
      </c>
      <c r="AW431">
        <v>4.7450000000000001E-3</v>
      </c>
      <c r="AX431">
        <v>6.6949999999999996E-2</v>
      </c>
      <c r="AY431">
        <v>0</v>
      </c>
      <c r="AZ431">
        <v>0</v>
      </c>
      <c r="BA431">
        <v>2.8730000000000002</v>
      </c>
      <c r="BB431">
        <v>0</v>
      </c>
      <c r="BC431">
        <v>2.5999999999999999E-2</v>
      </c>
      <c r="BD431">
        <v>0.35749999999999998</v>
      </c>
      <c r="BE431">
        <v>42.874000000000002</v>
      </c>
      <c r="BF431">
        <v>2.3595000000000002</v>
      </c>
      <c r="BG431">
        <v>0.84499999999999997</v>
      </c>
      <c r="BH431" s="98">
        <v>1.9499999999999999E-3</v>
      </c>
      <c r="BI431">
        <v>0</v>
      </c>
      <c r="BJ431">
        <v>2.0799999999999999E-2</v>
      </c>
      <c r="BK431">
        <v>0</v>
      </c>
      <c r="BL431" s="209">
        <v>7.1839794649999997E-4</v>
      </c>
      <c r="BM431" s="227">
        <v>2.04512256E-5</v>
      </c>
      <c r="BN431" s="209">
        <v>2.0339243210000001E-4</v>
      </c>
      <c r="BO431" s="227">
        <v>2.2158576049999998E-5</v>
      </c>
      <c r="BP431" s="227">
        <v>0</v>
      </c>
      <c r="BQ431" s="227">
        <v>1.0464999999999999E-15</v>
      </c>
      <c r="BR431" s="209">
        <v>1.8692867440000001E-4</v>
      </c>
      <c r="BS431" s="227">
        <v>5.6052420450000003E-5</v>
      </c>
      <c r="BT431" s="227">
        <v>3.97769482045E-3</v>
      </c>
    </row>
    <row r="432" spans="1:72" x14ac:dyDescent="0.35">
      <c r="A432">
        <v>142</v>
      </c>
      <c r="B432" t="s">
        <v>266</v>
      </c>
      <c r="C432" t="s">
        <v>266</v>
      </c>
      <c r="D432" t="s">
        <v>955</v>
      </c>
      <c r="E432" t="s">
        <v>1340</v>
      </c>
      <c r="F432">
        <v>2.0085000000000002</v>
      </c>
      <c r="G432">
        <v>8.4109999999999996</v>
      </c>
      <c r="H432">
        <v>2.5999999999999999E-3</v>
      </c>
      <c r="I432">
        <v>7.6050000000000006E-2</v>
      </c>
      <c r="J432">
        <v>0.4017</v>
      </c>
      <c r="K432">
        <v>2.4049999999999998E-2</v>
      </c>
      <c r="L432">
        <v>3.4450000000000001E-2</v>
      </c>
      <c r="M432">
        <v>0</v>
      </c>
      <c r="N432">
        <v>0.11115</v>
      </c>
      <c r="O432">
        <v>0</v>
      </c>
      <c r="P432">
        <v>0</v>
      </c>
      <c r="Q432">
        <v>0</v>
      </c>
      <c r="R432">
        <v>0</v>
      </c>
      <c r="S432">
        <v>0</v>
      </c>
      <c r="T432">
        <v>0</v>
      </c>
      <c r="U432">
        <v>0</v>
      </c>
      <c r="V432">
        <v>0</v>
      </c>
      <c r="W432">
        <v>0</v>
      </c>
      <c r="X432">
        <v>0</v>
      </c>
      <c r="Y432">
        <v>0</v>
      </c>
      <c r="Z432">
        <v>0</v>
      </c>
      <c r="AA432">
        <v>0</v>
      </c>
      <c r="AB432">
        <v>0</v>
      </c>
      <c r="AC432">
        <v>0</v>
      </c>
      <c r="AD432">
        <v>0</v>
      </c>
      <c r="AE432">
        <v>6.4999999999999997E-4</v>
      </c>
      <c r="AF432">
        <v>0</v>
      </c>
      <c r="AG432">
        <v>6.4999999999999997E-4</v>
      </c>
      <c r="AH432">
        <v>0</v>
      </c>
      <c r="AI432">
        <v>0</v>
      </c>
      <c r="AJ432">
        <v>0</v>
      </c>
      <c r="AK432">
        <v>0</v>
      </c>
      <c r="AL432">
        <v>0</v>
      </c>
      <c r="AM432">
        <v>0</v>
      </c>
      <c r="AN432">
        <v>0</v>
      </c>
      <c r="AO432">
        <v>0</v>
      </c>
      <c r="AP432">
        <v>0</v>
      </c>
      <c r="AQ432">
        <v>0</v>
      </c>
      <c r="AR432">
        <v>0</v>
      </c>
      <c r="AS432" s="212">
        <v>3.2499999999999999E-4</v>
      </c>
      <c r="AT432">
        <v>4.4850000000000003E-3</v>
      </c>
      <c r="AU432">
        <v>8.1900000000000001E-2</v>
      </c>
      <c r="AV432">
        <v>9.4575000000000006E-2</v>
      </c>
      <c r="AW432">
        <v>4.7450000000000001E-3</v>
      </c>
      <c r="AX432">
        <v>6.6949999999999996E-2</v>
      </c>
      <c r="AY432">
        <v>0</v>
      </c>
      <c r="AZ432">
        <v>0</v>
      </c>
      <c r="BA432">
        <v>2.8730000000000002</v>
      </c>
      <c r="BB432">
        <v>0</v>
      </c>
      <c r="BC432">
        <v>2.5999999999999999E-2</v>
      </c>
      <c r="BD432">
        <v>0.35749999999999998</v>
      </c>
      <c r="BE432">
        <v>42.874000000000002</v>
      </c>
      <c r="BF432">
        <v>2.3595000000000002</v>
      </c>
      <c r="BG432">
        <v>0.84499999999999997</v>
      </c>
      <c r="BH432">
        <v>1.9499999999999999E-3</v>
      </c>
      <c r="BI432">
        <v>0</v>
      </c>
      <c r="BJ432">
        <v>2.0799999999999999E-2</v>
      </c>
      <c r="BK432">
        <v>0</v>
      </c>
      <c r="BL432" s="209">
        <v>7.1839794649999997E-4</v>
      </c>
      <c r="BM432" s="227">
        <v>2.04512256E-5</v>
      </c>
      <c r="BN432" s="209">
        <v>2.0339243210000001E-4</v>
      </c>
      <c r="BO432" s="227">
        <v>2.2158576049999998E-5</v>
      </c>
      <c r="BP432" s="209">
        <v>0</v>
      </c>
      <c r="BQ432" s="227">
        <v>1.0464999999999999E-15</v>
      </c>
      <c r="BR432" s="209">
        <v>1.8692867440000001E-4</v>
      </c>
      <c r="BS432" s="227">
        <v>5.6052420450000003E-5</v>
      </c>
      <c r="BT432" s="209">
        <v>3.97769482045E-3</v>
      </c>
    </row>
    <row r="433" spans="1:72" x14ac:dyDescent="0.35">
      <c r="A433">
        <v>157</v>
      </c>
      <c r="B433" t="s">
        <v>1524</v>
      </c>
      <c r="C433" t="s">
        <v>1524</v>
      </c>
      <c r="D433" t="s">
        <v>1005</v>
      </c>
      <c r="E433" t="s">
        <v>1341</v>
      </c>
      <c r="F433">
        <v>57.6</v>
      </c>
      <c r="G433">
        <v>238.8</v>
      </c>
      <c r="H433">
        <v>1.8</v>
      </c>
      <c r="I433">
        <v>1.2</v>
      </c>
      <c r="J433">
        <v>8.52</v>
      </c>
      <c r="K433">
        <v>0.96</v>
      </c>
      <c r="L433">
        <v>107.04</v>
      </c>
      <c r="M433">
        <v>0</v>
      </c>
      <c r="N433">
        <v>0.6</v>
      </c>
      <c r="O433">
        <v>4.08</v>
      </c>
      <c r="P433">
        <v>0</v>
      </c>
      <c r="Q433">
        <v>4.08</v>
      </c>
      <c r="R433">
        <v>0</v>
      </c>
      <c r="S433">
        <v>0</v>
      </c>
      <c r="T433">
        <v>0</v>
      </c>
      <c r="U433">
        <v>0.24</v>
      </c>
      <c r="V433" s="98">
        <v>0</v>
      </c>
      <c r="W433" s="98">
        <v>0</v>
      </c>
      <c r="X433">
        <v>0</v>
      </c>
      <c r="Y433">
        <v>0.12</v>
      </c>
      <c r="Z433">
        <v>0</v>
      </c>
      <c r="AA433" s="98">
        <v>0</v>
      </c>
      <c r="AB433">
        <v>0.96</v>
      </c>
      <c r="AC433" s="98">
        <v>0</v>
      </c>
      <c r="AD433">
        <v>0.96</v>
      </c>
      <c r="AE433">
        <v>0.6</v>
      </c>
      <c r="AF433">
        <v>0.48</v>
      </c>
      <c r="AG433" s="98">
        <v>0.12</v>
      </c>
      <c r="AH433" s="98">
        <v>0</v>
      </c>
      <c r="AI433" s="98">
        <v>0</v>
      </c>
      <c r="AJ433" s="98">
        <v>0</v>
      </c>
      <c r="AK433" s="98">
        <v>0</v>
      </c>
      <c r="AL433">
        <v>0</v>
      </c>
      <c r="AM433">
        <v>0</v>
      </c>
      <c r="AN433">
        <v>0</v>
      </c>
      <c r="AO433">
        <v>0</v>
      </c>
      <c r="AP433">
        <v>1.5840000000000001</v>
      </c>
      <c r="AQ433">
        <v>0.72</v>
      </c>
      <c r="AR433">
        <v>0</v>
      </c>
      <c r="AS433" s="98">
        <v>3.5999999999999997E-2</v>
      </c>
      <c r="AT433" s="98">
        <v>0.34799999999999998</v>
      </c>
      <c r="AU433">
        <v>9.6000000000000002E-2</v>
      </c>
      <c r="AV433">
        <v>0.24</v>
      </c>
      <c r="AW433">
        <v>0</v>
      </c>
      <c r="AX433">
        <v>0</v>
      </c>
      <c r="AY433">
        <v>0.45600000000000002</v>
      </c>
      <c r="AZ433">
        <v>0</v>
      </c>
      <c r="BA433">
        <v>78</v>
      </c>
      <c r="BB433">
        <v>24</v>
      </c>
      <c r="BC433">
        <v>0</v>
      </c>
      <c r="BD433">
        <v>150</v>
      </c>
      <c r="BE433">
        <v>122.4</v>
      </c>
      <c r="BF433">
        <v>0</v>
      </c>
      <c r="BG433">
        <v>52.8</v>
      </c>
      <c r="BH433" s="98">
        <v>0.12</v>
      </c>
      <c r="BI433">
        <v>0</v>
      </c>
      <c r="BJ433">
        <v>0.12</v>
      </c>
      <c r="BK433">
        <v>0</v>
      </c>
      <c r="BL433" s="209">
        <v>3.96023199972E-2</v>
      </c>
      <c r="BM433" s="227">
        <v>1.2949826604E-3</v>
      </c>
      <c r="BN433" s="209">
        <v>1.1900657579999999E-3</v>
      </c>
      <c r="BO433" s="209">
        <v>4.1122320000000002E-4</v>
      </c>
      <c r="BP433" s="209">
        <v>2.306787456E-2</v>
      </c>
      <c r="BQ433" s="227">
        <v>2.1724439999999999E-15</v>
      </c>
      <c r="BR433" s="227">
        <v>6.4963252920000004E-4</v>
      </c>
      <c r="BS433" s="209">
        <v>1.077698736E-2</v>
      </c>
      <c r="BT433" s="227">
        <v>3.5624624162399997E-2</v>
      </c>
    </row>
    <row r="434" spans="1:72" x14ac:dyDescent="0.35">
      <c r="A434">
        <v>35</v>
      </c>
      <c r="B434" t="s">
        <v>513</v>
      </c>
      <c r="C434" t="s">
        <v>513</v>
      </c>
      <c r="D434" t="s">
        <v>103</v>
      </c>
      <c r="E434" t="s">
        <v>1339</v>
      </c>
      <c r="F434">
        <v>4.05</v>
      </c>
      <c r="G434">
        <v>16.95</v>
      </c>
      <c r="H434">
        <v>7.4999999999999997E-3</v>
      </c>
      <c r="I434">
        <v>2.2499999999999999E-2</v>
      </c>
      <c r="J434">
        <v>0.86250000000000004</v>
      </c>
      <c r="K434">
        <v>0.20250000000000001</v>
      </c>
      <c r="L434">
        <v>6.39</v>
      </c>
      <c r="M434">
        <v>0</v>
      </c>
      <c r="N434">
        <v>1.4999999999999999E-2</v>
      </c>
      <c r="O434">
        <v>0.84750000000000003</v>
      </c>
      <c r="P434">
        <v>0.75749999999999995</v>
      </c>
      <c r="Q434">
        <v>0.09</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0.09</v>
      </c>
      <c r="AN434">
        <v>0</v>
      </c>
      <c r="AO434">
        <v>1.05</v>
      </c>
      <c r="AP434">
        <v>0</v>
      </c>
      <c r="AQ434">
        <v>7.4999999999999997E-3</v>
      </c>
      <c r="AR434">
        <v>0.33</v>
      </c>
      <c r="AS434">
        <v>2.2499999999999998E-3</v>
      </c>
      <c r="AT434">
        <v>3.0000000000000001E-3</v>
      </c>
      <c r="AU434">
        <v>1.4999999999999999E-2</v>
      </c>
      <c r="AV434">
        <v>2.2499999999999999E-2</v>
      </c>
      <c r="AW434">
        <v>3.0000000000000001E-3</v>
      </c>
      <c r="AX434">
        <v>0.45</v>
      </c>
      <c r="AY434">
        <v>0</v>
      </c>
      <c r="AZ434">
        <v>0.22500000000000001</v>
      </c>
      <c r="BA434">
        <v>0.67500000000000004</v>
      </c>
      <c r="BB434">
        <v>7.4999999999999997E-2</v>
      </c>
      <c r="BC434">
        <v>7.4999999999999997E-3</v>
      </c>
      <c r="BD434">
        <v>0.52500000000000002</v>
      </c>
      <c r="BE434">
        <v>7.875</v>
      </c>
      <c r="BF434">
        <v>0.375</v>
      </c>
      <c r="BG434">
        <v>7.4999999999999997E-2</v>
      </c>
      <c r="BH434">
        <v>0</v>
      </c>
      <c r="BI434">
        <v>0</v>
      </c>
      <c r="BJ434">
        <v>7.4999999999999997E-3</v>
      </c>
      <c r="BK434">
        <v>0.6</v>
      </c>
      <c r="BL434" s="209">
        <v>4.7978561925E-3</v>
      </c>
      <c r="BM434" s="227">
        <v>2.20259805E-4</v>
      </c>
      <c r="BN434" s="209">
        <v>1.184391945E-3</v>
      </c>
      <c r="BO434" s="209">
        <v>3.3332559000000001E-4</v>
      </c>
      <c r="BP434" s="227">
        <v>0</v>
      </c>
      <c r="BQ434" s="227">
        <v>1.005E-15</v>
      </c>
      <c r="BR434" s="209">
        <v>1.8458933849999999E-3</v>
      </c>
      <c r="BS434" s="227">
        <v>7.4023158000000001E-4</v>
      </c>
      <c r="BT434" s="209">
        <v>3.8785683600000001E-3</v>
      </c>
    </row>
    <row r="435" spans="1:72" x14ac:dyDescent="0.35">
      <c r="A435">
        <v>105</v>
      </c>
      <c r="B435" t="s">
        <v>803</v>
      </c>
      <c r="C435" t="s">
        <v>209</v>
      </c>
      <c r="D435" t="s">
        <v>809</v>
      </c>
      <c r="E435" t="s">
        <v>1338</v>
      </c>
      <c r="F435">
        <v>6.05</v>
      </c>
      <c r="G435">
        <v>25.3</v>
      </c>
      <c r="H435" s="98">
        <v>0.51300000000000001</v>
      </c>
      <c r="I435">
        <v>0.224</v>
      </c>
      <c r="J435">
        <v>9.2999999999999999E-2</v>
      </c>
      <c r="K435">
        <v>0.11600000000000001</v>
      </c>
      <c r="L435">
        <v>1.7000000000000001E-2</v>
      </c>
      <c r="M435">
        <v>0</v>
      </c>
      <c r="N435">
        <v>3.6999999999999998E-2</v>
      </c>
      <c r="O435">
        <v>4.5999999999999999E-2</v>
      </c>
      <c r="P435">
        <v>0</v>
      </c>
      <c r="Q435">
        <v>4.5999999999999999E-2</v>
      </c>
      <c r="R435">
        <v>0</v>
      </c>
      <c r="S435">
        <v>0</v>
      </c>
      <c r="T435">
        <v>0</v>
      </c>
      <c r="U435" s="212">
        <v>6.4000000000000001E-2</v>
      </c>
      <c r="V435">
        <v>0</v>
      </c>
      <c r="W435">
        <v>0</v>
      </c>
      <c r="X435">
        <v>0</v>
      </c>
      <c r="Y435" s="212">
        <v>3.2000000000000001E-2</v>
      </c>
      <c r="Z435">
        <v>0.01</v>
      </c>
      <c r="AA435">
        <v>5.0000000000000001E-3</v>
      </c>
      <c r="AB435">
        <v>0.374</v>
      </c>
      <c r="AC435" s="98">
        <v>0</v>
      </c>
      <c r="AD435">
        <v>0.36299999999999999</v>
      </c>
      <c r="AE435" s="212">
        <v>5.0999999999999997E-2</v>
      </c>
      <c r="AF435" s="212">
        <v>5.0999999999999997E-2</v>
      </c>
      <c r="AG435" s="212">
        <v>0</v>
      </c>
      <c r="AH435">
        <v>0</v>
      </c>
      <c r="AI435">
        <v>0</v>
      </c>
      <c r="AJ435">
        <v>0</v>
      </c>
      <c r="AK435">
        <v>0</v>
      </c>
      <c r="AL435">
        <v>0</v>
      </c>
      <c r="AM435">
        <v>1.2E-2</v>
      </c>
      <c r="AN435">
        <v>0</v>
      </c>
      <c r="AO435">
        <v>0.11</v>
      </c>
      <c r="AP435">
        <v>0</v>
      </c>
      <c r="AQ435">
        <v>6.6000000000000003E-2</v>
      </c>
      <c r="AR435">
        <v>2E-3</v>
      </c>
      <c r="AS435">
        <v>1.9599999999999999E-2</v>
      </c>
      <c r="AT435">
        <v>1.1000000000000001E-3</v>
      </c>
      <c r="AU435">
        <v>0.151</v>
      </c>
      <c r="AV435">
        <v>0.188</v>
      </c>
      <c r="AW435">
        <v>5.1999999999999998E-3</v>
      </c>
      <c r="AX435">
        <v>1.1499999999999999</v>
      </c>
      <c r="AY435">
        <v>0</v>
      </c>
      <c r="AZ435">
        <v>0</v>
      </c>
      <c r="BA435">
        <v>3.82</v>
      </c>
      <c r="BB435">
        <v>0</v>
      </c>
      <c r="BC435">
        <v>1.4999999999999999E-2</v>
      </c>
      <c r="BD435">
        <v>0.61</v>
      </c>
      <c r="BE435">
        <v>6.51</v>
      </c>
      <c r="BF435">
        <v>1.71</v>
      </c>
      <c r="BG435">
        <v>7.59</v>
      </c>
      <c r="BH435">
        <v>1.9E-2</v>
      </c>
      <c r="BI435">
        <v>0.183</v>
      </c>
      <c r="BJ435" s="98">
        <v>2.5999999999999999E-2</v>
      </c>
      <c r="BK435">
        <v>0</v>
      </c>
      <c r="BL435" s="209">
        <v>1.1977902470000001E-3</v>
      </c>
      <c r="BM435" s="227">
        <v>1.6348871799999999E-4</v>
      </c>
      <c r="BN435" s="209">
        <v>5.7505567100000002E-4</v>
      </c>
      <c r="BO435" s="227">
        <v>3.3727455999999998E-5</v>
      </c>
      <c r="BP435" s="227">
        <v>0</v>
      </c>
      <c r="BQ435" s="227">
        <v>2.6300000000000001E-15</v>
      </c>
      <c r="BR435" s="227">
        <v>2.5074400100000001E-4</v>
      </c>
      <c r="BS435" s="227">
        <v>7.5705501999999994E-5</v>
      </c>
      <c r="BT435" s="209">
        <v>3.870620635E-3</v>
      </c>
    </row>
    <row r="436" spans="1:72" x14ac:dyDescent="0.35">
      <c r="A436">
        <v>105</v>
      </c>
      <c r="B436" t="s">
        <v>803</v>
      </c>
      <c r="C436" t="s">
        <v>209</v>
      </c>
      <c r="D436" t="s">
        <v>809</v>
      </c>
      <c r="E436" t="s">
        <v>1339</v>
      </c>
      <c r="F436">
        <v>6.05</v>
      </c>
      <c r="G436">
        <v>25.3</v>
      </c>
      <c r="H436">
        <v>0.51300000000000001</v>
      </c>
      <c r="I436">
        <v>0.224</v>
      </c>
      <c r="J436">
        <v>9.2999999999999999E-2</v>
      </c>
      <c r="K436">
        <v>0.11600000000000001</v>
      </c>
      <c r="L436">
        <v>1.7000000000000001E-2</v>
      </c>
      <c r="M436">
        <v>0</v>
      </c>
      <c r="N436">
        <v>3.6999999999999998E-2</v>
      </c>
      <c r="O436">
        <v>4.5999999999999999E-2</v>
      </c>
      <c r="P436">
        <v>0</v>
      </c>
      <c r="Q436">
        <v>4.5999999999999999E-2</v>
      </c>
      <c r="R436">
        <v>0</v>
      </c>
      <c r="S436">
        <v>0</v>
      </c>
      <c r="T436">
        <v>0</v>
      </c>
      <c r="U436">
        <v>6.4000000000000001E-2</v>
      </c>
      <c r="V436">
        <v>0</v>
      </c>
      <c r="W436">
        <v>0</v>
      </c>
      <c r="X436">
        <v>0</v>
      </c>
      <c r="Y436">
        <v>3.2000000000000001E-2</v>
      </c>
      <c r="Z436">
        <v>0.01</v>
      </c>
      <c r="AA436">
        <v>5.0000000000000001E-3</v>
      </c>
      <c r="AB436">
        <v>0.374</v>
      </c>
      <c r="AC436">
        <v>0</v>
      </c>
      <c r="AD436">
        <v>0.36299999999999999</v>
      </c>
      <c r="AE436">
        <v>5.0999999999999997E-2</v>
      </c>
      <c r="AF436">
        <v>5.0999999999999997E-2</v>
      </c>
      <c r="AG436">
        <v>0</v>
      </c>
      <c r="AH436">
        <v>0</v>
      </c>
      <c r="AI436">
        <v>0</v>
      </c>
      <c r="AJ436">
        <v>0</v>
      </c>
      <c r="AK436">
        <v>0</v>
      </c>
      <c r="AL436">
        <v>0</v>
      </c>
      <c r="AM436">
        <v>1.2E-2</v>
      </c>
      <c r="AN436">
        <v>0</v>
      </c>
      <c r="AO436">
        <v>0.11</v>
      </c>
      <c r="AP436">
        <v>0</v>
      </c>
      <c r="AQ436">
        <v>6.6000000000000003E-2</v>
      </c>
      <c r="AR436">
        <v>2E-3</v>
      </c>
      <c r="AS436">
        <v>1.9599999999999999E-2</v>
      </c>
      <c r="AT436">
        <v>1.1000000000000001E-3</v>
      </c>
      <c r="AU436">
        <v>0.151</v>
      </c>
      <c r="AV436">
        <v>0.188</v>
      </c>
      <c r="AW436">
        <v>5.1999999999999998E-3</v>
      </c>
      <c r="AX436">
        <v>1.1499999999999999</v>
      </c>
      <c r="AY436">
        <v>0</v>
      </c>
      <c r="AZ436">
        <v>0</v>
      </c>
      <c r="BA436">
        <v>3.82</v>
      </c>
      <c r="BB436">
        <v>0</v>
      </c>
      <c r="BC436">
        <v>1.4999999999999999E-2</v>
      </c>
      <c r="BD436">
        <v>0.61</v>
      </c>
      <c r="BE436">
        <v>6.51</v>
      </c>
      <c r="BF436">
        <v>1.71</v>
      </c>
      <c r="BG436">
        <v>7.59</v>
      </c>
      <c r="BH436">
        <v>1.9E-2</v>
      </c>
      <c r="BI436">
        <v>0.183</v>
      </c>
      <c r="BJ436">
        <v>2.5999999999999999E-2</v>
      </c>
      <c r="BK436">
        <v>0</v>
      </c>
      <c r="BL436" s="209">
        <v>1.1977902470000001E-3</v>
      </c>
      <c r="BM436" s="227">
        <v>1.6348871799999999E-4</v>
      </c>
      <c r="BN436" s="209">
        <v>5.7505567100000002E-4</v>
      </c>
      <c r="BO436" s="227">
        <v>3.3727455999999998E-5</v>
      </c>
      <c r="BP436" s="227">
        <v>0</v>
      </c>
      <c r="BQ436" s="227">
        <v>2.6300000000000001E-15</v>
      </c>
      <c r="BR436" s="227">
        <v>2.5074400100000001E-4</v>
      </c>
      <c r="BS436" s="227">
        <v>7.5705501999999994E-5</v>
      </c>
      <c r="BT436" s="227">
        <v>3.870620635E-3</v>
      </c>
    </row>
    <row r="437" spans="1:72" x14ac:dyDescent="0.35">
      <c r="A437">
        <v>23</v>
      </c>
      <c r="B437" t="s">
        <v>71</v>
      </c>
      <c r="C437" t="s">
        <v>71</v>
      </c>
      <c r="D437" t="s">
        <v>85</v>
      </c>
      <c r="E437" t="s">
        <v>1341</v>
      </c>
      <c r="F437">
        <v>3.657</v>
      </c>
      <c r="G437">
        <v>15.37</v>
      </c>
      <c r="H437">
        <v>2.12E-2</v>
      </c>
      <c r="I437">
        <v>0.27560000000000001</v>
      </c>
      <c r="J437">
        <v>0.47170000000000001</v>
      </c>
      <c r="K437">
        <v>0.23319999999999999</v>
      </c>
      <c r="L437">
        <v>4.2611999999999997</v>
      </c>
      <c r="M437">
        <v>0</v>
      </c>
      <c r="N437">
        <v>3.7100000000000001E-2</v>
      </c>
      <c r="O437">
        <v>0.26500000000000001</v>
      </c>
      <c r="P437">
        <v>0</v>
      </c>
      <c r="Q437">
        <v>0.26500000000000001</v>
      </c>
      <c r="R437">
        <v>0</v>
      </c>
      <c r="S437">
        <v>0</v>
      </c>
      <c r="T437">
        <v>0</v>
      </c>
      <c r="U437">
        <v>5.3E-3</v>
      </c>
      <c r="V437" s="212">
        <v>0</v>
      </c>
      <c r="W437" s="212">
        <v>0</v>
      </c>
      <c r="X437">
        <v>0</v>
      </c>
      <c r="Y437">
        <v>5.3E-3</v>
      </c>
      <c r="Z437">
        <v>0</v>
      </c>
      <c r="AA437">
        <v>0</v>
      </c>
      <c r="AB437">
        <v>0</v>
      </c>
      <c r="AC437">
        <v>0</v>
      </c>
      <c r="AD437">
        <v>0</v>
      </c>
      <c r="AE437">
        <v>1.06E-2</v>
      </c>
      <c r="AF437">
        <v>1.06E-2</v>
      </c>
      <c r="AG437">
        <v>0</v>
      </c>
      <c r="AH437">
        <v>0</v>
      </c>
      <c r="AI437" s="212">
        <v>0</v>
      </c>
      <c r="AJ437">
        <v>0</v>
      </c>
      <c r="AK437">
        <v>0</v>
      </c>
      <c r="AL437">
        <v>0</v>
      </c>
      <c r="AM437">
        <v>1.643</v>
      </c>
      <c r="AN437">
        <v>0</v>
      </c>
      <c r="AO437">
        <v>19.344999999999999</v>
      </c>
      <c r="AP437">
        <v>0</v>
      </c>
      <c r="AQ437">
        <v>0</v>
      </c>
      <c r="AR437">
        <v>2.0192999999999999</v>
      </c>
      <c r="AS437">
        <v>1.1129999999999999E-2</v>
      </c>
      <c r="AT437">
        <v>5.8300000000000001E-3</v>
      </c>
      <c r="AU437">
        <v>8.5330000000000003E-2</v>
      </c>
      <c r="AV437">
        <v>0.13250000000000001</v>
      </c>
      <c r="AW437">
        <v>6.3600000000000002E-3</v>
      </c>
      <c r="AX437">
        <v>4.4043000000000001</v>
      </c>
      <c r="AY437">
        <v>0</v>
      </c>
      <c r="AZ437">
        <v>1.2137</v>
      </c>
      <c r="BA437">
        <v>4.6639999999999997</v>
      </c>
      <c r="BB437">
        <v>9.5399999999999999E-2</v>
      </c>
      <c r="BC437">
        <v>6.8900000000000003E-2</v>
      </c>
      <c r="BD437">
        <v>1.113</v>
      </c>
      <c r="BE437">
        <v>7.95</v>
      </c>
      <c r="BF437">
        <v>1.113</v>
      </c>
      <c r="BG437">
        <v>2.968</v>
      </c>
      <c r="BH437">
        <v>5.3E-3</v>
      </c>
      <c r="BI437">
        <v>0</v>
      </c>
      <c r="BJ437">
        <v>3.7100000000000001E-2</v>
      </c>
      <c r="BK437">
        <v>0</v>
      </c>
      <c r="BL437" s="209">
        <v>2.3958435694500001E-3</v>
      </c>
      <c r="BM437" s="227">
        <v>0</v>
      </c>
      <c r="BN437" s="209">
        <v>7.5369679524999995E-4</v>
      </c>
      <c r="BO437" s="209">
        <v>2.33044233E-4</v>
      </c>
      <c r="BP437" s="209">
        <v>0</v>
      </c>
      <c r="BQ437" s="227">
        <v>1.4368299999999999E-15</v>
      </c>
      <c r="BR437" s="227">
        <v>4.1547805898000002E-4</v>
      </c>
      <c r="BS437" s="209">
        <v>5.2309698319999995E-4</v>
      </c>
      <c r="BT437" s="227">
        <v>2.6504797932589998E-2</v>
      </c>
    </row>
    <row r="438" spans="1:72" x14ac:dyDescent="0.35">
      <c r="A438">
        <v>56</v>
      </c>
      <c r="B438" t="s">
        <v>513</v>
      </c>
      <c r="C438" t="s">
        <v>513</v>
      </c>
      <c r="D438" t="s">
        <v>125</v>
      </c>
      <c r="E438" t="s">
        <v>1338</v>
      </c>
      <c r="F438">
        <v>1.7849999999999999</v>
      </c>
      <c r="G438">
        <v>7.4204999999999997</v>
      </c>
      <c r="H438">
        <v>5.1000000000000004E-3</v>
      </c>
      <c r="I438">
        <v>1.5299999999999999E-2</v>
      </c>
      <c r="J438">
        <v>0.39779999999999999</v>
      </c>
      <c r="K438">
        <v>3.0599999999999999E-2</v>
      </c>
      <c r="L438">
        <v>2.0884499999999999</v>
      </c>
      <c r="M438">
        <v>0</v>
      </c>
      <c r="N438">
        <v>1.2749999999999999E-2</v>
      </c>
      <c r="O438">
        <v>0.41055000000000003</v>
      </c>
      <c r="P438">
        <v>0.41055000000000003</v>
      </c>
      <c r="Q438">
        <v>0</v>
      </c>
      <c r="R438">
        <v>0</v>
      </c>
      <c r="S438">
        <v>0</v>
      </c>
      <c r="T438">
        <v>0</v>
      </c>
      <c r="U438">
        <v>0</v>
      </c>
      <c r="V438" s="212">
        <v>0</v>
      </c>
      <c r="W438" s="212">
        <v>0</v>
      </c>
      <c r="X438">
        <v>0</v>
      </c>
      <c r="Y438">
        <v>0</v>
      </c>
      <c r="Z438">
        <v>0</v>
      </c>
      <c r="AA438">
        <v>0</v>
      </c>
      <c r="AB438">
        <v>0</v>
      </c>
      <c r="AC438">
        <v>0</v>
      </c>
      <c r="AD438">
        <v>0</v>
      </c>
      <c r="AE438">
        <v>0</v>
      </c>
      <c r="AF438">
        <v>0</v>
      </c>
      <c r="AG438">
        <v>0</v>
      </c>
      <c r="AH438">
        <v>0</v>
      </c>
      <c r="AI438" s="212">
        <v>0</v>
      </c>
      <c r="AJ438">
        <v>0</v>
      </c>
      <c r="AK438">
        <v>0</v>
      </c>
      <c r="AL438">
        <v>0</v>
      </c>
      <c r="AM438">
        <v>1.5299999999999999E-2</v>
      </c>
      <c r="AN438">
        <v>0</v>
      </c>
      <c r="AO438">
        <v>0.17849999999999999</v>
      </c>
      <c r="AP438">
        <v>0</v>
      </c>
      <c r="AQ438">
        <v>5.1000000000000004E-3</v>
      </c>
      <c r="AR438">
        <v>0.37230000000000002</v>
      </c>
      <c r="AS438">
        <v>1.5299999999999999E-3</v>
      </c>
      <c r="AT438">
        <v>2.5500000000000002E-4</v>
      </c>
      <c r="AU438">
        <v>5.1000000000000004E-3</v>
      </c>
      <c r="AV438">
        <v>7.6499999999999997E-3</v>
      </c>
      <c r="AW438">
        <v>1.0200000000000001E-3</v>
      </c>
      <c r="AX438">
        <v>0.153</v>
      </c>
      <c r="AY438">
        <v>0</v>
      </c>
      <c r="AZ438">
        <v>6.3750000000000001E-2</v>
      </c>
      <c r="BA438">
        <v>0.45900000000000002</v>
      </c>
      <c r="BB438">
        <v>2.5499999999999998E-2</v>
      </c>
      <c r="BC438">
        <v>5.1000000000000004E-3</v>
      </c>
      <c r="BD438">
        <v>0.255</v>
      </c>
      <c r="BE438">
        <v>5.4824999999999999</v>
      </c>
      <c r="BF438">
        <v>0.17849999999999999</v>
      </c>
      <c r="BG438">
        <v>2.5499999999999998E-2</v>
      </c>
      <c r="BH438">
        <v>0</v>
      </c>
      <c r="BI438">
        <v>0</v>
      </c>
      <c r="BJ438">
        <v>0</v>
      </c>
      <c r="BK438">
        <v>0.10199999999999999</v>
      </c>
      <c r="BL438" s="209">
        <v>2.16655022445E-3</v>
      </c>
      <c r="BM438" s="227">
        <v>3.6433757399999999E-5</v>
      </c>
      <c r="BN438" s="227">
        <v>7.7110923390000003E-4</v>
      </c>
      <c r="BO438" s="227">
        <v>1.133307006E-4</v>
      </c>
      <c r="BP438" s="227">
        <v>0</v>
      </c>
      <c r="BQ438" s="227">
        <v>1.6218E-15</v>
      </c>
      <c r="BR438" s="209">
        <v>8.627508789E-4</v>
      </c>
      <c r="BS438" s="209">
        <v>2.5167873720000002E-4</v>
      </c>
      <c r="BT438" s="209">
        <v>3.8661512981999998E-3</v>
      </c>
    </row>
    <row r="439" spans="1:72" x14ac:dyDescent="0.35">
      <c r="A439">
        <v>56</v>
      </c>
      <c r="B439" t="s">
        <v>513</v>
      </c>
      <c r="C439" t="s">
        <v>513</v>
      </c>
      <c r="D439" t="s">
        <v>125</v>
      </c>
      <c r="E439" t="s">
        <v>1340</v>
      </c>
      <c r="F439">
        <v>1.7849999999999999</v>
      </c>
      <c r="G439">
        <v>7.4204999999999997</v>
      </c>
      <c r="H439">
        <v>5.1000000000000004E-3</v>
      </c>
      <c r="I439">
        <v>1.5299999999999999E-2</v>
      </c>
      <c r="J439">
        <v>0.39779999999999999</v>
      </c>
      <c r="K439">
        <v>3.0599999999999999E-2</v>
      </c>
      <c r="L439">
        <v>2.0884499999999999</v>
      </c>
      <c r="M439">
        <v>0</v>
      </c>
      <c r="N439">
        <v>1.2749999999999999E-2</v>
      </c>
      <c r="O439">
        <v>0.41055000000000003</v>
      </c>
      <c r="P439">
        <v>0.41055000000000003</v>
      </c>
      <c r="Q439">
        <v>0</v>
      </c>
      <c r="R439">
        <v>0</v>
      </c>
      <c r="S439">
        <v>0</v>
      </c>
      <c r="T439">
        <v>0</v>
      </c>
      <c r="U439">
        <v>0</v>
      </c>
      <c r="V439">
        <v>0</v>
      </c>
      <c r="W439">
        <v>0</v>
      </c>
      <c r="X439">
        <v>0</v>
      </c>
      <c r="Y439">
        <v>0</v>
      </c>
      <c r="Z439">
        <v>0</v>
      </c>
      <c r="AA439" s="98">
        <v>0</v>
      </c>
      <c r="AB439">
        <v>0</v>
      </c>
      <c r="AC439" s="98">
        <v>0</v>
      </c>
      <c r="AD439">
        <v>0</v>
      </c>
      <c r="AE439">
        <v>0</v>
      </c>
      <c r="AF439">
        <v>0</v>
      </c>
      <c r="AG439">
        <v>0</v>
      </c>
      <c r="AH439">
        <v>0</v>
      </c>
      <c r="AI439">
        <v>0</v>
      </c>
      <c r="AJ439">
        <v>0</v>
      </c>
      <c r="AK439">
        <v>0</v>
      </c>
      <c r="AL439">
        <v>0</v>
      </c>
      <c r="AM439">
        <v>1.5299999999999999E-2</v>
      </c>
      <c r="AN439">
        <v>0</v>
      </c>
      <c r="AO439">
        <v>0.17849999999999999</v>
      </c>
      <c r="AP439">
        <v>0</v>
      </c>
      <c r="AQ439">
        <v>5.1000000000000004E-3</v>
      </c>
      <c r="AR439">
        <v>0.37230000000000002</v>
      </c>
      <c r="AS439" s="98">
        <v>1.5299999999999999E-3</v>
      </c>
      <c r="AT439" s="98">
        <v>2.5500000000000002E-4</v>
      </c>
      <c r="AU439">
        <v>5.1000000000000004E-3</v>
      </c>
      <c r="AV439">
        <v>7.6499999999999997E-3</v>
      </c>
      <c r="AW439">
        <v>1.0200000000000001E-3</v>
      </c>
      <c r="AX439">
        <v>0.153</v>
      </c>
      <c r="AY439">
        <v>0</v>
      </c>
      <c r="AZ439">
        <v>6.3750000000000001E-2</v>
      </c>
      <c r="BA439">
        <v>0.45900000000000002</v>
      </c>
      <c r="BB439">
        <v>2.5499999999999998E-2</v>
      </c>
      <c r="BC439">
        <v>5.1000000000000004E-3</v>
      </c>
      <c r="BD439">
        <v>0.255</v>
      </c>
      <c r="BE439">
        <v>5.4824999999999999</v>
      </c>
      <c r="BF439">
        <v>0.17849999999999999</v>
      </c>
      <c r="BG439">
        <v>2.5499999999999998E-2</v>
      </c>
      <c r="BH439">
        <v>0</v>
      </c>
      <c r="BI439">
        <v>0</v>
      </c>
      <c r="BJ439">
        <v>0</v>
      </c>
      <c r="BK439">
        <v>0.10199999999999999</v>
      </c>
      <c r="BL439" s="227">
        <v>2.16655022445E-3</v>
      </c>
      <c r="BM439" s="227">
        <v>3.6433757399999999E-5</v>
      </c>
      <c r="BN439" s="227">
        <v>7.7110923390000003E-4</v>
      </c>
      <c r="BO439" s="227">
        <v>1.133307006E-4</v>
      </c>
      <c r="BP439" s="227">
        <v>0</v>
      </c>
      <c r="BQ439" s="227">
        <v>1.6218E-15</v>
      </c>
      <c r="BR439" s="227">
        <v>8.627508789E-4</v>
      </c>
      <c r="BS439" s="227">
        <v>2.5167873720000002E-4</v>
      </c>
      <c r="BT439" s="227">
        <v>3.8661512981999998E-3</v>
      </c>
    </row>
    <row r="440" spans="1:72" x14ac:dyDescent="0.35">
      <c r="A440">
        <v>113</v>
      </c>
      <c r="B440" t="s">
        <v>218</v>
      </c>
      <c r="C440" t="s">
        <v>218</v>
      </c>
      <c r="D440" t="s">
        <v>839</v>
      </c>
      <c r="E440" t="s">
        <v>1340</v>
      </c>
      <c r="F440">
        <v>6.8</v>
      </c>
      <c r="G440">
        <v>28.45</v>
      </c>
      <c r="H440" s="98">
        <v>0.64800000000000002</v>
      </c>
      <c r="I440">
        <v>0.13800000000000001</v>
      </c>
      <c r="J440">
        <v>8.3000000000000004E-2</v>
      </c>
      <c r="K440">
        <v>0.09</v>
      </c>
      <c r="L440">
        <v>2.3E-2</v>
      </c>
      <c r="M440">
        <v>0</v>
      </c>
      <c r="N440">
        <v>1.7999999999999999E-2</v>
      </c>
      <c r="O440">
        <v>2.5000000000000001E-2</v>
      </c>
      <c r="P440">
        <v>0.01</v>
      </c>
      <c r="Q440">
        <v>1.4999999999999999E-2</v>
      </c>
      <c r="R440">
        <v>0</v>
      </c>
      <c r="S440">
        <v>0</v>
      </c>
      <c r="T440">
        <v>0</v>
      </c>
      <c r="U440">
        <v>5.7000000000000002E-2</v>
      </c>
      <c r="V440">
        <v>0</v>
      </c>
      <c r="W440">
        <v>0</v>
      </c>
      <c r="X440">
        <v>0</v>
      </c>
      <c r="Y440">
        <v>4.1000000000000002E-2</v>
      </c>
      <c r="Z440">
        <v>1.6E-2</v>
      </c>
      <c r="AA440">
        <v>0</v>
      </c>
      <c r="AB440">
        <v>9.9000000000000005E-2</v>
      </c>
      <c r="AC440">
        <v>1E-3</v>
      </c>
      <c r="AD440">
        <v>9.7000000000000003E-2</v>
      </c>
      <c r="AE440">
        <v>0.46200000000000002</v>
      </c>
      <c r="AF440">
        <v>0.377</v>
      </c>
      <c r="AG440">
        <v>8.5000000000000006E-2</v>
      </c>
      <c r="AH440">
        <v>0</v>
      </c>
      <c r="AI440">
        <v>0</v>
      </c>
      <c r="AJ440">
        <v>0</v>
      </c>
      <c r="AK440">
        <v>0</v>
      </c>
      <c r="AL440">
        <v>0</v>
      </c>
      <c r="AM440">
        <v>1.7000000000000001E-2</v>
      </c>
      <c r="AN440">
        <v>0</v>
      </c>
      <c r="AO440">
        <v>0.13</v>
      </c>
      <c r="AP440">
        <v>0</v>
      </c>
      <c r="AQ440">
        <v>1.2999999999999999E-2</v>
      </c>
      <c r="AR440">
        <v>3.2000000000000001E-2</v>
      </c>
      <c r="AS440" s="98">
        <v>5.9999999999999995E-4</v>
      </c>
      <c r="AT440" s="98">
        <v>5.9999999999999995E-4</v>
      </c>
      <c r="AU440" s="98">
        <v>1.0999999999999999E-2</v>
      </c>
      <c r="AV440">
        <v>3.4000000000000002E-2</v>
      </c>
      <c r="AW440">
        <v>3.8E-3</v>
      </c>
      <c r="AX440">
        <v>0.98199999999999998</v>
      </c>
      <c r="AY440">
        <v>0</v>
      </c>
      <c r="AZ440">
        <v>0</v>
      </c>
      <c r="BA440">
        <v>3.86</v>
      </c>
      <c r="BB440" s="98">
        <v>0</v>
      </c>
      <c r="BC440" s="98">
        <v>2.5000000000000001E-2</v>
      </c>
      <c r="BD440">
        <v>0.95</v>
      </c>
      <c r="BE440">
        <v>4.92</v>
      </c>
      <c r="BF440">
        <v>1.51</v>
      </c>
      <c r="BG440">
        <v>0</v>
      </c>
      <c r="BH440">
        <v>0</v>
      </c>
      <c r="BI440">
        <v>0</v>
      </c>
      <c r="BJ440" s="98">
        <v>2.8000000000000001E-2</v>
      </c>
      <c r="BK440">
        <v>0.55000000000000004</v>
      </c>
      <c r="BL440" s="209">
        <v>2.1093247289999998E-3</v>
      </c>
      <c r="BM440" s="227">
        <v>5.8946179999999995E-4</v>
      </c>
      <c r="BN440" s="227">
        <v>6.54845171E-4</v>
      </c>
      <c r="BO440" s="227">
        <v>3.3727455999999998E-5</v>
      </c>
      <c r="BP440" s="227">
        <v>0</v>
      </c>
      <c r="BQ440" s="227">
        <v>5.3199999999999997E-16</v>
      </c>
      <c r="BR440" s="227">
        <v>2.2855704999999999E-4</v>
      </c>
      <c r="BS440" s="227">
        <v>1.27618577E-4</v>
      </c>
      <c r="BT440" s="209">
        <v>3.8319178489999999E-3</v>
      </c>
    </row>
    <row r="441" spans="1:72" x14ac:dyDescent="0.35">
      <c r="A441">
        <v>130</v>
      </c>
      <c r="B441" t="s">
        <v>248</v>
      </c>
      <c r="C441" t="s">
        <v>248</v>
      </c>
      <c r="D441" t="s">
        <v>251</v>
      </c>
      <c r="E441" t="s">
        <v>1341</v>
      </c>
      <c r="F441">
        <v>74.924999999999997</v>
      </c>
      <c r="G441">
        <v>313.20499999999998</v>
      </c>
      <c r="H441">
        <v>0</v>
      </c>
      <c r="I441">
        <v>0</v>
      </c>
      <c r="J441">
        <v>18.425999999999998</v>
      </c>
      <c r="K441">
        <v>0</v>
      </c>
      <c r="L441">
        <v>7.3999999999999996E-2</v>
      </c>
      <c r="M441">
        <v>0</v>
      </c>
      <c r="N441">
        <v>0</v>
      </c>
      <c r="O441">
        <v>18.5</v>
      </c>
      <c r="P441">
        <v>0</v>
      </c>
      <c r="Q441">
        <v>18.5</v>
      </c>
      <c r="R441">
        <v>18.5</v>
      </c>
      <c r="S441">
        <v>18.5</v>
      </c>
      <c r="T441">
        <v>0</v>
      </c>
      <c r="U441">
        <v>0</v>
      </c>
      <c r="V441">
        <v>0</v>
      </c>
      <c r="W441">
        <v>0</v>
      </c>
      <c r="X441">
        <v>0</v>
      </c>
      <c r="Y441">
        <v>0</v>
      </c>
      <c r="Z441">
        <v>0</v>
      </c>
      <c r="AA441">
        <v>0</v>
      </c>
      <c r="AB441" s="98">
        <v>0</v>
      </c>
      <c r="AC441">
        <v>0</v>
      </c>
      <c r="AD441" s="98">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0.185</v>
      </c>
      <c r="BE441">
        <v>0.37</v>
      </c>
      <c r="BF441">
        <v>0</v>
      </c>
      <c r="BG441">
        <v>0.185</v>
      </c>
      <c r="BH441" s="98">
        <v>0</v>
      </c>
      <c r="BI441">
        <v>0</v>
      </c>
      <c r="BJ441">
        <v>0</v>
      </c>
      <c r="BK441">
        <v>0</v>
      </c>
      <c r="BL441" s="209">
        <v>1.8231811647180001E-2</v>
      </c>
      <c r="BM441" s="227">
        <v>1.3509666736000001E-3</v>
      </c>
      <c r="BN441" s="227">
        <v>4.3726645746799998E-3</v>
      </c>
      <c r="BO441" s="227">
        <v>4.2573401760000002E-3</v>
      </c>
      <c r="BP441" s="227">
        <v>1.2303957799999999E-3</v>
      </c>
      <c r="BQ441" s="227">
        <v>1.0227540000000001E-14</v>
      </c>
      <c r="BR441" s="227">
        <v>3.28114160952E-3</v>
      </c>
      <c r="BS441" s="227">
        <v>6.3614107400000004E-4</v>
      </c>
      <c r="BT441" s="209">
        <v>2.3009111105639999E-2</v>
      </c>
    </row>
    <row r="442" spans="1:72" x14ac:dyDescent="0.35">
      <c r="A442">
        <v>152</v>
      </c>
      <c r="B442" t="s">
        <v>803</v>
      </c>
      <c r="C442" t="s">
        <v>285</v>
      </c>
      <c r="D442" t="s">
        <v>289</v>
      </c>
      <c r="E442" t="s">
        <v>1341</v>
      </c>
      <c r="F442">
        <v>2.0670000000000002</v>
      </c>
      <c r="G442">
        <v>8.6189999999999998</v>
      </c>
      <c r="H442">
        <v>3.1199999999999999E-2</v>
      </c>
      <c r="I442">
        <v>2.7300000000000001E-2</v>
      </c>
      <c r="J442">
        <v>0.35489999999999999</v>
      </c>
      <c r="K442">
        <v>0.12089999999999999</v>
      </c>
      <c r="L442">
        <v>3.3540000000000001</v>
      </c>
      <c r="M442">
        <v>0</v>
      </c>
      <c r="N442">
        <v>1.17E-2</v>
      </c>
      <c r="O442">
        <v>0.24959999999999999</v>
      </c>
      <c r="P442">
        <v>0.2301</v>
      </c>
      <c r="Q442">
        <v>1.95E-2</v>
      </c>
      <c r="R442">
        <v>0</v>
      </c>
      <c r="S442">
        <v>0</v>
      </c>
      <c r="T442">
        <v>0</v>
      </c>
      <c r="U442" s="217">
        <v>0</v>
      </c>
      <c r="V442">
        <v>0</v>
      </c>
      <c r="W442">
        <v>0</v>
      </c>
      <c r="X442">
        <v>0</v>
      </c>
      <c r="Y442" s="217">
        <v>0</v>
      </c>
      <c r="Z442">
        <v>0</v>
      </c>
      <c r="AA442" s="98">
        <v>0</v>
      </c>
      <c r="AB442">
        <v>3.8999999999999998E-3</v>
      </c>
      <c r="AC442" s="98">
        <v>0</v>
      </c>
      <c r="AD442">
        <v>3.8999999999999998E-3</v>
      </c>
      <c r="AE442" s="217">
        <v>1.95E-2</v>
      </c>
      <c r="AF442" s="217">
        <v>7.7999999999999996E-3</v>
      </c>
      <c r="AG442" s="217">
        <v>1.17E-2</v>
      </c>
      <c r="AH442">
        <v>0</v>
      </c>
      <c r="AI442">
        <v>0</v>
      </c>
      <c r="AJ442">
        <v>0</v>
      </c>
      <c r="AK442">
        <v>0</v>
      </c>
      <c r="AL442">
        <v>0</v>
      </c>
      <c r="AM442">
        <v>0.33150000000000002</v>
      </c>
      <c r="AN442">
        <v>0</v>
      </c>
      <c r="AO442">
        <v>3.7440000000000002</v>
      </c>
      <c r="AP442">
        <v>0</v>
      </c>
      <c r="AQ442">
        <v>3.8999999999999998E-3</v>
      </c>
      <c r="AR442">
        <v>0.58499999999999996</v>
      </c>
      <c r="AS442" s="217">
        <v>1.56E-3</v>
      </c>
      <c r="AT442" s="212">
        <v>2.7299999999999998E-3</v>
      </c>
      <c r="AU442">
        <v>1.17E-2</v>
      </c>
      <c r="AV442">
        <v>1.6379999999999999E-2</v>
      </c>
      <c r="AW442" s="98">
        <v>2.3400000000000001E-3</v>
      </c>
      <c r="AX442">
        <v>0.39779999999999999</v>
      </c>
      <c r="AY442">
        <v>0</v>
      </c>
      <c r="AZ442">
        <v>0.31590000000000001</v>
      </c>
      <c r="BA442">
        <v>0.78</v>
      </c>
      <c r="BB442">
        <v>7.8E-2</v>
      </c>
      <c r="BC442" s="212">
        <v>2.3400000000000001E-2</v>
      </c>
      <c r="BD442">
        <v>0.89700000000000002</v>
      </c>
      <c r="BE442">
        <v>3.3540000000000001</v>
      </c>
      <c r="BF442">
        <v>0.35099999999999998</v>
      </c>
      <c r="BG442">
        <v>0.11700000000000001</v>
      </c>
      <c r="BH442">
        <v>0</v>
      </c>
      <c r="BI442">
        <v>0</v>
      </c>
      <c r="BJ442" s="212">
        <v>7.7999999999999996E-3</v>
      </c>
      <c r="BK442">
        <v>7.8E-2</v>
      </c>
      <c r="BL442" s="209">
        <v>4.9982401013999997E-3</v>
      </c>
      <c r="BM442" s="227">
        <v>1.0614767007E-3</v>
      </c>
      <c r="BN442" s="209">
        <v>1.3806274130999999E-3</v>
      </c>
      <c r="BO442" s="227">
        <v>1.7332930679999999E-4</v>
      </c>
      <c r="BP442" s="227">
        <v>0</v>
      </c>
      <c r="BQ442" s="227">
        <v>2.3400000000000002E-15</v>
      </c>
      <c r="BR442" s="227">
        <v>1.1631508355999999E-3</v>
      </c>
      <c r="BS442" s="227">
        <v>3.849204216E-4</v>
      </c>
      <c r="BT442" s="227">
        <v>1.57551079764E-2</v>
      </c>
    </row>
    <row r="443" spans="1:72" x14ac:dyDescent="0.35">
      <c r="A443">
        <v>21</v>
      </c>
      <c r="B443" t="s">
        <v>71</v>
      </c>
      <c r="C443" t="s">
        <v>71</v>
      </c>
      <c r="D443" t="s">
        <v>477</v>
      </c>
      <c r="E443" t="s">
        <v>1339</v>
      </c>
      <c r="F443">
        <v>5.577</v>
      </c>
      <c r="G443">
        <v>23.594999999999999</v>
      </c>
      <c r="H443">
        <v>0</v>
      </c>
      <c r="I443">
        <v>0.34320000000000001</v>
      </c>
      <c r="J443">
        <v>0.98670000000000002</v>
      </c>
      <c r="K443">
        <v>0</v>
      </c>
      <c r="L443">
        <v>41.398499999999999</v>
      </c>
      <c r="M443">
        <v>0</v>
      </c>
      <c r="N443">
        <v>0.1716</v>
      </c>
      <c r="O443">
        <v>0.72929999999999995</v>
      </c>
      <c r="P443">
        <v>0.72929999999999995</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4.29</v>
      </c>
      <c r="AN443">
        <v>0</v>
      </c>
      <c r="AO443">
        <v>51.051000000000002</v>
      </c>
      <c r="AP443">
        <v>0</v>
      </c>
      <c r="AQ443">
        <v>8.5800000000000001E-2</v>
      </c>
      <c r="AR443">
        <v>10.467599999999999</v>
      </c>
      <c r="AS443">
        <v>8.5800000000000008E-3</v>
      </c>
      <c r="AT443">
        <v>0</v>
      </c>
      <c r="AU443">
        <v>8.1509999999999999E-2</v>
      </c>
      <c r="AV443">
        <v>0.12870000000000001</v>
      </c>
      <c r="AW443">
        <v>2.145E-2</v>
      </c>
      <c r="AX443">
        <v>4.4615999999999998</v>
      </c>
      <c r="AY443">
        <v>0</v>
      </c>
      <c r="AZ443">
        <v>4.3329000000000004</v>
      </c>
      <c r="BA443">
        <v>10.725</v>
      </c>
      <c r="BB443">
        <v>1.2869999999999999</v>
      </c>
      <c r="BC443">
        <v>0.12870000000000001</v>
      </c>
      <c r="BD443">
        <v>7.2930000000000001</v>
      </c>
      <c r="BE443">
        <v>68.64</v>
      </c>
      <c r="BF443">
        <v>4.29</v>
      </c>
      <c r="BG443">
        <v>1.2869999999999999</v>
      </c>
      <c r="BH443">
        <v>0</v>
      </c>
      <c r="BI443">
        <v>0</v>
      </c>
      <c r="BJ443">
        <v>8.5800000000000001E-2</v>
      </c>
      <c r="BK443">
        <v>3.4319999999999999</v>
      </c>
      <c r="BL443" s="209">
        <v>4.5748689830844E-2</v>
      </c>
      <c r="BM443" s="227">
        <v>1.1698444414800001E-3</v>
      </c>
      <c r="BN443" s="209">
        <v>2.9225340576431998E-2</v>
      </c>
      <c r="BO443" s="227">
        <v>1.9066223748E-3</v>
      </c>
      <c r="BP443" s="227">
        <v>0</v>
      </c>
      <c r="BQ443" s="227">
        <v>1.795165944E-15</v>
      </c>
      <c r="BR443" s="209">
        <v>7.2362709687839996E-3</v>
      </c>
      <c r="BS443" s="209">
        <v>4.2341246376000003E-3</v>
      </c>
      <c r="BT443" s="209">
        <v>3.5410430415360001E-3</v>
      </c>
    </row>
    <row r="444" spans="1:72" x14ac:dyDescent="0.35">
      <c r="A444">
        <v>104</v>
      </c>
      <c r="B444" t="s">
        <v>803</v>
      </c>
      <c r="C444" t="s">
        <v>209</v>
      </c>
      <c r="D444" t="s">
        <v>210</v>
      </c>
      <c r="E444" t="s">
        <v>1337</v>
      </c>
      <c r="F444">
        <v>3.98</v>
      </c>
      <c r="G444">
        <v>16.66</v>
      </c>
      <c r="H444">
        <v>0.17699999999999999</v>
      </c>
      <c r="I444">
        <v>0.34</v>
      </c>
      <c r="J444">
        <v>0.183</v>
      </c>
      <c r="K444">
        <v>0.153</v>
      </c>
      <c r="L444">
        <v>0.1</v>
      </c>
      <c r="M444">
        <v>0</v>
      </c>
      <c r="N444">
        <v>4.7E-2</v>
      </c>
      <c r="O444">
        <v>6.0999999999999999E-2</v>
      </c>
      <c r="P444">
        <v>3.6999999999999998E-2</v>
      </c>
      <c r="Q444">
        <v>2.4E-2</v>
      </c>
      <c r="R444">
        <v>0</v>
      </c>
      <c r="S444">
        <v>0</v>
      </c>
      <c r="T444">
        <v>0</v>
      </c>
      <c r="U444" s="98">
        <v>2.4E-2</v>
      </c>
      <c r="V444">
        <v>0</v>
      </c>
      <c r="W444">
        <v>0</v>
      </c>
      <c r="X444">
        <v>0</v>
      </c>
      <c r="Y444" s="98">
        <v>1.7000000000000001E-2</v>
      </c>
      <c r="Z444">
        <v>7.0000000000000001E-3</v>
      </c>
      <c r="AA444">
        <v>0</v>
      </c>
      <c r="AB444">
        <v>4.2000000000000003E-2</v>
      </c>
      <c r="AC444">
        <v>0</v>
      </c>
      <c r="AD444">
        <v>4.2000000000000003E-2</v>
      </c>
      <c r="AE444" s="212">
        <v>9.9000000000000005E-2</v>
      </c>
      <c r="AF444" s="212">
        <v>8.5999999999999993E-2</v>
      </c>
      <c r="AG444" s="98">
        <v>1.2E-2</v>
      </c>
      <c r="AH444">
        <v>0</v>
      </c>
      <c r="AI444">
        <v>0</v>
      </c>
      <c r="AJ444">
        <v>0</v>
      </c>
      <c r="AK444">
        <v>0</v>
      </c>
      <c r="AL444">
        <v>0</v>
      </c>
      <c r="AM444" s="98">
        <v>0.04</v>
      </c>
      <c r="AN444">
        <v>0</v>
      </c>
      <c r="AO444">
        <v>0.48</v>
      </c>
      <c r="AP444">
        <v>0</v>
      </c>
      <c r="AQ444">
        <v>8.0000000000000002E-3</v>
      </c>
      <c r="AR444">
        <v>0</v>
      </c>
      <c r="AS444" s="98">
        <v>1.0999999999999999E-2</v>
      </c>
      <c r="AT444">
        <v>3.0999999999999999E-3</v>
      </c>
      <c r="AU444">
        <v>2.1999999999999999E-2</v>
      </c>
      <c r="AV444">
        <v>7.8700000000000006E-2</v>
      </c>
      <c r="AW444" s="212">
        <v>8.0999999999999996E-3</v>
      </c>
      <c r="AX444">
        <v>3.75</v>
      </c>
      <c r="AY444">
        <v>0</v>
      </c>
      <c r="AZ444">
        <v>0</v>
      </c>
      <c r="BA444">
        <v>5.5</v>
      </c>
      <c r="BB444" s="98">
        <v>7.0000000000000007E-2</v>
      </c>
      <c r="BC444">
        <v>8.4000000000000005E-2</v>
      </c>
      <c r="BD444">
        <v>2.25</v>
      </c>
      <c r="BE444">
        <v>17</v>
      </c>
      <c r="BF444">
        <v>2.65</v>
      </c>
      <c r="BG444">
        <v>0.05</v>
      </c>
      <c r="BH444" s="98">
        <v>0</v>
      </c>
      <c r="BI444">
        <v>0.02</v>
      </c>
      <c r="BJ444">
        <v>4.9000000000000002E-2</v>
      </c>
      <c r="BK444">
        <v>0</v>
      </c>
      <c r="BL444" s="209">
        <v>1.211247301E-3</v>
      </c>
      <c r="BM444" s="227">
        <v>1.4511756E-5</v>
      </c>
      <c r="BN444" s="227">
        <v>1.1169736100000001E-4</v>
      </c>
      <c r="BO444" s="227">
        <v>3.3727455999999998E-5</v>
      </c>
      <c r="BP444" s="209">
        <v>0</v>
      </c>
      <c r="BQ444" s="227">
        <v>2.5199999999999999E-15</v>
      </c>
      <c r="BR444" s="227">
        <v>2.9538535999999998E-4</v>
      </c>
      <c r="BS444" s="227">
        <v>7.5705501999999994E-5</v>
      </c>
      <c r="BT444" s="227">
        <v>3.5243461129999998E-3</v>
      </c>
    </row>
    <row r="445" spans="1:72" x14ac:dyDescent="0.35">
      <c r="A445">
        <v>104</v>
      </c>
      <c r="B445" t="s">
        <v>803</v>
      </c>
      <c r="C445" t="s">
        <v>209</v>
      </c>
      <c r="D445" t="s">
        <v>210</v>
      </c>
      <c r="E445" t="s">
        <v>1340</v>
      </c>
      <c r="F445">
        <v>3.98</v>
      </c>
      <c r="G445">
        <v>16.66</v>
      </c>
      <c r="H445">
        <v>0.17699999999999999</v>
      </c>
      <c r="I445">
        <v>0.34</v>
      </c>
      <c r="J445">
        <v>0.183</v>
      </c>
      <c r="K445">
        <v>0.153</v>
      </c>
      <c r="L445">
        <v>0.1</v>
      </c>
      <c r="M445">
        <v>0</v>
      </c>
      <c r="N445">
        <v>4.7E-2</v>
      </c>
      <c r="O445">
        <v>6.0999999999999999E-2</v>
      </c>
      <c r="P445">
        <v>3.6999999999999998E-2</v>
      </c>
      <c r="Q445">
        <v>2.4E-2</v>
      </c>
      <c r="R445">
        <v>0</v>
      </c>
      <c r="S445">
        <v>0</v>
      </c>
      <c r="T445">
        <v>0</v>
      </c>
      <c r="U445" s="212">
        <v>2.4E-2</v>
      </c>
      <c r="V445">
        <v>0</v>
      </c>
      <c r="W445">
        <v>0</v>
      </c>
      <c r="X445">
        <v>0</v>
      </c>
      <c r="Y445" s="212">
        <v>1.7000000000000001E-2</v>
      </c>
      <c r="Z445" s="212">
        <v>7.0000000000000001E-3</v>
      </c>
      <c r="AA445">
        <v>0</v>
      </c>
      <c r="AB445" s="212">
        <v>4.2000000000000003E-2</v>
      </c>
      <c r="AC445">
        <v>0</v>
      </c>
      <c r="AD445" s="212">
        <v>4.2000000000000003E-2</v>
      </c>
      <c r="AE445" s="98">
        <v>9.9000000000000005E-2</v>
      </c>
      <c r="AF445" s="98">
        <v>8.5999999999999993E-2</v>
      </c>
      <c r="AG445">
        <v>1.2E-2</v>
      </c>
      <c r="AH445">
        <v>0</v>
      </c>
      <c r="AI445">
        <v>0</v>
      </c>
      <c r="AJ445">
        <v>0</v>
      </c>
      <c r="AK445">
        <v>0</v>
      </c>
      <c r="AL445">
        <v>0</v>
      </c>
      <c r="AM445">
        <v>0.04</v>
      </c>
      <c r="AN445">
        <v>0</v>
      </c>
      <c r="AO445">
        <v>0.48</v>
      </c>
      <c r="AP445">
        <v>0</v>
      </c>
      <c r="AQ445">
        <v>8.0000000000000002E-3</v>
      </c>
      <c r="AR445">
        <v>0</v>
      </c>
      <c r="AS445" s="212">
        <v>1.0999999999999999E-2</v>
      </c>
      <c r="AT445">
        <v>3.0999999999999999E-3</v>
      </c>
      <c r="AU445">
        <v>2.1999999999999999E-2</v>
      </c>
      <c r="AV445">
        <v>7.8700000000000006E-2</v>
      </c>
      <c r="AW445" s="98">
        <v>8.0999999999999996E-3</v>
      </c>
      <c r="AX445">
        <v>3.75</v>
      </c>
      <c r="AY445">
        <v>0</v>
      </c>
      <c r="AZ445">
        <v>0</v>
      </c>
      <c r="BA445">
        <v>5.5</v>
      </c>
      <c r="BB445">
        <v>7.0000000000000007E-2</v>
      </c>
      <c r="BC445" s="212">
        <v>8.4000000000000005E-2</v>
      </c>
      <c r="BD445">
        <v>2.25</v>
      </c>
      <c r="BE445">
        <v>17</v>
      </c>
      <c r="BF445">
        <v>2.65</v>
      </c>
      <c r="BG445">
        <v>0.05</v>
      </c>
      <c r="BH445">
        <v>0</v>
      </c>
      <c r="BI445">
        <v>0.02</v>
      </c>
      <c r="BJ445" s="212">
        <v>4.9000000000000002E-2</v>
      </c>
      <c r="BK445">
        <v>0</v>
      </c>
      <c r="BL445" s="209">
        <v>1.211247301E-3</v>
      </c>
      <c r="BM445" s="227">
        <v>1.4511756E-5</v>
      </c>
      <c r="BN445" s="227">
        <v>1.1169736100000001E-4</v>
      </c>
      <c r="BO445" s="227">
        <v>3.3727455999999998E-5</v>
      </c>
      <c r="BP445" s="209">
        <v>0</v>
      </c>
      <c r="BQ445" s="227">
        <v>2.5199999999999999E-15</v>
      </c>
      <c r="BR445" s="209">
        <v>2.9538535999999998E-4</v>
      </c>
      <c r="BS445" s="227">
        <v>7.5705501999999994E-5</v>
      </c>
      <c r="BT445" s="227">
        <v>3.5243461129999998E-3</v>
      </c>
    </row>
    <row r="446" spans="1:72" x14ac:dyDescent="0.35">
      <c r="A446">
        <v>31</v>
      </c>
      <c r="B446" t="s">
        <v>71</v>
      </c>
      <c r="C446" t="s">
        <v>71</v>
      </c>
      <c r="D446" t="s">
        <v>511</v>
      </c>
      <c r="E446" t="s">
        <v>1337</v>
      </c>
      <c r="F446">
        <v>2.72</v>
      </c>
      <c r="G446">
        <v>11.356</v>
      </c>
      <c r="H446">
        <v>5.0999999999999997E-2</v>
      </c>
      <c r="I446">
        <v>7.1400000000000005E-2</v>
      </c>
      <c r="J446">
        <v>0.43859999999999999</v>
      </c>
      <c r="K446">
        <v>9.8599999999999993E-2</v>
      </c>
      <c r="L446">
        <v>2.7063999999999999</v>
      </c>
      <c r="M446">
        <v>0</v>
      </c>
      <c r="N446">
        <v>3.0599999999999999E-2</v>
      </c>
      <c r="O446">
        <v>0.19719999999999999</v>
      </c>
      <c r="P446" s="98">
        <v>1.0200000000000001E-2</v>
      </c>
      <c r="Q446">
        <v>0.187</v>
      </c>
      <c r="R446">
        <v>0</v>
      </c>
      <c r="S446">
        <v>0</v>
      </c>
      <c r="T446">
        <v>3.4</v>
      </c>
      <c r="U446">
        <v>1.0200000000000001E-2</v>
      </c>
      <c r="V446" s="98">
        <v>3.3999999999999998E-3</v>
      </c>
      <c r="W446">
        <v>0</v>
      </c>
      <c r="X446">
        <v>0</v>
      </c>
      <c r="Y446" s="98">
        <v>6.7999999999999996E-3</v>
      </c>
      <c r="Z446" s="98">
        <v>0</v>
      </c>
      <c r="AA446">
        <v>0</v>
      </c>
      <c r="AB446" s="98">
        <v>1.3599999999999999E-2</v>
      </c>
      <c r="AC446">
        <v>0</v>
      </c>
      <c r="AD446" s="98">
        <v>1.3599999999999999E-2</v>
      </c>
      <c r="AE446" s="98">
        <v>1.7000000000000001E-2</v>
      </c>
      <c r="AF446" s="98">
        <v>1.7000000000000001E-2</v>
      </c>
      <c r="AG446">
        <v>0</v>
      </c>
      <c r="AH446">
        <v>0</v>
      </c>
      <c r="AI446">
        <v>0</v>
      </c>
      <c r="AJ446">
        <v>0</v>
      </c>
      <c r="AK446">
        <v>0</v>
      </c>
      <c r="AL446">
        <v>0</v>
      </c>
      <c r="AM446">
        <v>0.12920000000000001</v>
      </c>
      <c r="AN446">
        <v>0</v>
      </c>
      <c r="AO446">
        <v>0.88400000000000001</v>
      </c>
      <c r="AP446">
        <v>0</v>
      </c>
      <c r="AQ446" s="98">
        <v>3.3999999999999998E-3</v>
      </c>
      <c r="AR446" s="98">
        <v>0</v>
      </c>
      <c r="AS446" s="98">
        <v>1.0200000000000001E-3</v>
      </c>
      <c r="AT446">
        <v>2.3800000000000002E-3</v>
      </c>
      <c r="AU446">
        <v>4.8959999999999997E-2</v>
      </c>
      <c r="AV446">
        <v>5.7799999999999997E-2</v>
      </c>
      <c r="AW446">
        <v>3.3999999999999998E-3</v>
      </c>
      <c r="AX446">
        <v>1.8258000000000001</v>
      </c>
      <c r="AY446">
        <v>0</v>
      </c>
      <c r="AZ446">
        <v>0.11219999999999999</v>
      </c>
      <c r="BA446">
        <v>1.5640000000000001</v>
      </c>
      <c r="BB446">
        <v>0</v>
      </c>
      <c r="BC446" s="98">
        <v>1.0200000000000001E-2</v>
      </c>
      <c r="BD446">
        <v>0.10199999999999999</v>
      </c>
      <c r="BE446">
        <v>5.1340000000000003</v>
      </c>
      <c r="BF446">
        <v>0.51</v>
      </c>
      <c r="BG446">
        <v>5.78</v>
      </c>
      <c r="BH446" s="98">
        <v>1.3599999999999999E-2</v>
      </c>
      <c r="BI446">
        <v>0</v>
      </c>
      <c r="BJ446" s="98">
        <v>1.3599999999999999E-2</v>
      </c>
      <c r="BK446">
        <v>0</v>
      </c>
      <c r="BL446" s="209">
        <v>3.0174198280000001E-3</v>
      </c>
      <c r="BM446" s="227">
        <v>6.6646456939999999E-4</v>
      </c>
      <c r="BN446" s="227">
        <v>2.150189682E-4</v>
      </c>
      <c r="BO446" s="227">
        <v>1.5110760079999999E-4</v>
      </c>
      <c r="BP446" s="227">
        <v>0</v>
      </c>
      <c r="BQ446" s="227">
        <v>5.5760000000000003E-16</v>
      </c>
      <c r="BR446" s="227">
        <v>9.8678606979999989E-4</v>
      </c>
      <c r="BS446" s="227">
        <v>3.3557164959999999E-4</v>
      </c>
      <c r="BT446" s="227">
        <v>3.3763219920000002E-3</v>
      </c>
    </row>
    <row r="447" spans="1:72" x14ac:dyDescent="0.35">
      <c r="A447">
        <v>39</v>
      </c>
      <c r="B447" t="s">
        <v>513</v>
      </c>
      <c r="C447" t="s">
        <v>513</v>
      </c>
      <c r="D447" t="s">
        <v>107</v>
      </c>
      <c r="E447" t="s">
        <v>1340</v>
      </c>
      <c r="F447">
        <v>1.3140000000000001</v>
      </c>
      <c r="G447">
        <v>5.508</v>
      </c>
      <c r="H447">
        <v>1.8E-3</v>
      </c>
      <c r="I447">
        <v>1.38E-2</v>
      </c>
      <c r="J447">
        <v>0.29160000000000003</v>
      </c>
      <c r="K447">
        <v>3.1199999999999999E-2</v>
      </c>
      <c r="L447">
        <v>0.2238</v>
      </c>
      <c r="M447">
        <v>0</v>
      </c>
      <c r="N447">
        <v>3.78E-2</v>
      </c>
      <c r="O447">
        <v>0.219</v>
      </c>
      <c r="P447">
        <v>0.219</v>
      </c>
      <c r="Q447">
        <v>0</v>
      </c>
      <c r="R447">
        <v>0</v>
      </c>
      <c r="S447">
        <v>0</v>
      </c>
      <c r="T447">
        <v>0</v>
      </c>
      <c r="U447" s="98">
        <v>5.9999999999999995E-4</v>
      </c>
      <c r="V447">
        <v>0</v>
      </c>
      <c r="W447">
        <v>0</v>
      </c>
      <c r="X447">
        <v>0</v>
      </c>
      <c r="Y447">
        <v>0</v>
      </c>
      <c r="Z447">
        <v>0</v>
      </c>
      <c r="AA447">
        <v>0</v>
      </c>
      <c r="AB447">
        <v>0</v>
      </c>
      <c r="AC447">
        <v>0</v>
      </c>
      <c r="AD447">
        <v>0</v>
      </c>
      <c r="AE447" s="98">
        <v>5.9999999999999995E-4</v>
      </c>
      <c r="AF447" s="98">
        <v>5.9999999999999995E-4</v>
      </c>
      <c r="AG447">
        <v>0</v>
      </c>
      <c r="AH447">
        <v>0</v>
      </c>
      <c r="AI447">
        <v>0</v>
      </c>
      <c r="AJ447">
        <v>0</v>
      </c>
      <c r="AK447">
        <v>0</v>
      </c>
      <c r="AL447">
        <v>0</v>
      </c>
      <c r="AM447">
        <v>0.1158</v>
      </c>
      <c r="AN447">
        <v>0</v>
      </c>
      <c r="AO447">
        <v>1.1579999999999999</v>
      </c>
      <c r="AP447">
        <v>0</v>
      </c>
      <c r="AQ447">
        <v>6.0000000000000001E-3</v>
      </c>
      <c r="AR447">
        <v>0.35699999999999998</v>
      </c>
      <c r="AS447">
        <v>1.8000000000000001E-4</v>
      </c>
      <c r="AT447">
        <v>1.8000000000000001E-4</v>
      </c>
      <c r="AU447">
        <v>1.6199999999999999E-2</v>
      </c>
      <c r="AV447">
        <v>1.8599999999999998E-2</v>
      </c>
      <c r="AW447">
        <v>2.4000000000000001E-4</v>
      </c>
      <c r="AX447">
        <v>6.0000000000000001E-3</v>
      </c>
      <c r="AY447">
        <v>0</v>
      </c>
      <c r="AZ447">
        <v>3.5999999999999999E-3</v>
      </c>
      <c r="BA447">
        <v>0.41399999999999998</v>
      </c>
      <c r="BB447">
        <v>1.2E-2</v>
      </c>
      <c r="BC447">
        <v>8.3999999999999995E-3</v>
      </c>
      <c r="BD447">
        <v>0.38400000000000001</v>
      </c>
      <c r="BE447">
        <v>4.4039999999999999</v>
      </c>
      <c r="BF447">
        <v>0.216</v>
      </c>
      <c r="BG447">
        <v>1.7999999999999999E-2</v>
      </c>
      <c r="BH447">
        <v>0</v>
      </c>
      <c r="BI447">
        <v>0</v>
      </c>
      <c r="BJ447">
        <v>2.3999999999999998E-3</v>
      </c>
      <c r="BK447">
        <v>0</v>
      </c>
      <c r="BL447" s="209">
        <v>1.02373746282E-3</v>
      </c>
      <c r="BM447" s="227">
        <v>1.0047107565E-4</v>
      </c>
      <c r="BN447" s="209">
        <v>5.0729601993E-4</v>
      </c>
      <c r="BO447" s="227">
        <v>7.6264894800000005E-5</v>
      </c>
      <c r="BP447" s="227">
        <v>1.0536594E-5</v>
      </c>
      <c r="BQ447" s="227">
        <v>3.0071999999999998E-16</v>
      </c>
      <c r="BR447" s="227">
        <v>9.6011948939999996E-5</v>
      </c>
      <c r="BS447" s="227">
        <v>6.7454536799999994E-5</v>
      </c>
      <c r="BT447" s="227">
        <v>3.0869615956499999E-3</v>
      </c>
    </row>
    <row r="448" spans="1:72" x14ac:dyDescent="0.35">
      <c r="A448">
        <v>135</v>
      </c>
      <c r="B448" t="s">
        <v>255</v>
      </c>
      <c r="C448" t="s">
        <v>255</v>
      </c>
      <c r="D448" t="s">
        <v>263</v>
      </c>
      <c r="E448" t="s">
        <v>1340</v>
      </c>
      <c r="F448">
        <v>2.1619999999999999</v>
      </c>
      <c r="G448">
        <v>8.9700000000000006</v>
      </c>
      <c r="H448">
        <v>0</v>
      </c>
      <c r="I448">
        <v>0</v>
      </c>
      <c r="J448">
        <v>0.46460000000000001</v>
      </c>
      <c r="K448">
        <v>0</v>
      </c>
      <c r="L448">
        <v>4.0940000000000003</v>
      </c>
      <c r="M448">
        <v>3.6799999999999999E-2</v>
      </c>
      <c r="N448">
        <v>4.5999999999999999E-3</v>
      </c>
      <c r="O448">
        <v>0.46460000000000001</v>
      </c>
      <c r="P448">
        <v>0.33579999999999999</v>
      </c>
      <c r="Q448">
        <v>0.1288</v>
      </c>
      <c r="R448">
        <v>0.32200000000000001</v>
      </c>
      <c r="S448">
        <v>0.46</v>
      </c>
      <c r="T448">
        <v>0</v>
      </c>
      <c r="U448">
        <v>0</v>
      </c>
      <c r="V448">
        <v>0</v>
      </c>
      <c r="W448">
        <v>0</v>
      </c>
      <c r="X448">
        <v>0</v>
      </c>
      <c r="Y448">
        <v>0</v>
      </c>
      <c r="Z448">
        <v>0</v>
      </c>
      <c r="AA448">
        <v>0</v>
      </c>
      <c r="AB448">
        <v>0</v>
      </c>
      <c r="AC448" s="9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0.23</v>
      </c>
      <c r="BB448">
        <v>0</v>
      </c>
      <c r="BC448">
        <v>9.1999999999999998E-3</v>
      </c>
      <c r="BD448">
        <v>0.41399999999999998</v>
      </c>
      <c r="BE448">
        <v>0.78200000000000003</v>
      </c>
      <c r="BF448">
        <v>0.13800000000000001</v>
      </c>
      <c r="BG448">
        <v>0.32200000000000001</v>
      </c>
      <c r="BH448">
        <v>0</v>
      </c>
      <c r="BI448">
        <v>0</v>
      </c>
      <c r="BJ448">
        <v>1.38E-2</v>
      </c>
      <c r="BK448">
        <v>0</v>
      </c>
      <c r="BL448" s="209">
        <v>4.9107799249499999E-3</v>
      </c>
      <c r="BM448" s="227">
        <v>9.5827314540000006E-5</v>
      </c>
      <c r="BN448" s="227">
        <v>5.749531444E-4</v>
      </c>
      <c r="BO448" s="227">
        <v>2.242447882E-4</v>
      </c>
      <c r="BP448" s="227">
        <v>9.5377350819999998E-4</v>
      </c>
      <c r="BQ448" s="227">
        <v>4.76675E-16</v>
      </c>
      <c r="BR448" s="227">
        <v>5.9306036199E-4</v>
      </c>
      <c r="BS448" s="227">
        <v>2.1811294910000002E-3</v>
      </c>
      <c r="BT448" s="209">
        <v>3.0810428800699999E-3</v>
      </c>
    </row>
    <row r="449" spans="1:72" x14ac:dyDescent="0.35">
      <c r="A449">
        <v>57</v>
      </c>
      <c r="B449" t="s">
        <v>513</v>
      </c>
      <c r="C449" t="s">
        <v>513</v>
      </c>
      <c r="D449" t="s">
        <v>126</v>
      </c>
      <c r="E449" t="s">
        <v>1338</v>
      </c>
      <c r="F449">
        <v>1.425</v>
      </c>
      <c r="G449">
        <v>5.97</v>
      </c>
      <c r="H449">
        <v>2.5000000000000001E-3</v>
      </c>
      <c r="I449">
        <v>9.4999999999999998E-3</v>
      </c>
      <c r="J449">
        <v>0.32200000000000001</v>
      </c>
      <c r="K449">
        <v>3.0499999999999999E-2</v>
      </c>
      <c r="L449">
        <v>0.113</v>
      </c>
      <c r="M449">
        <v>0</v>
      </c>
      <c r="N449">
        <v>2.2499999999999999E-2</v>
      </c>
      <c r="O449">
        <v>0.3075</v>
      </c>
      <c r="P449">
        <v>0.3</v>
      </c>
      <c r="Q449">
        <v>0</v>
      </c>
      <c r="R449">
        <v>0</v>
      </c>
      <c r="S449">
        <v>0</v>
      </c>
      <c r="T449">
        <v>0</v>
      </c>
      <c r="U449">
        <v>0</v>
      </c>
      <c r="V449">
        <v>0</v>
      </c>
      <c r="W449">
        <v>0</v>
      </c>
      <c r="X449" s="212">
        <v>0</v>
      </c>
      <c r="Y449">
        <v>0</v>
      </c>
      <c r="Z449" s="212">
        <v>0</v>
      </c>
      <c r="AA449">
        <v>0</v>
      </c>
      <c r="AB449">
        <v>0</v>
      </c>
      <c r="AC449">
        <v>0</v>
      </c>
      <c r="AD449">
        <v>0</v>
      </c>
      <c r="AE449">
        <v>0</v>
      </c>
      <c r="AF449" s="212">
        <v>0</v>
      </c>
      <c r="AG449" s="212">
        <v>0</v>
      </c>
      <c r="AH449" s="212">
        <v>0</v>
      </c>
      <c r="AI449">
        <v>0</v>
      </c>
      <c r="AJ449" s="212">
        <v>0</v>
      </c>
      <c r="AK449">
        <v>0</v>
      </c>
      <c r="AL449">
        <v>0</v>
      </c>
      <c r="AM449">
        <v>3.5000000000000001E-3</v>
      </c>
      <c r="AN449">
        <v>0</v>
      </c>
      <c r="AO449">
        <v>0.04</v>
      </c>
      <c r="AP449">
        <v>0</v>
      </c>
      <c r="AQ449">
        <v>7.4999999999999997E-3</v>
      </c>
      <c r="AR449" s="212">
        <v>6.0499999999999998E-2</v>
      </c>
      <c r="AS449" s="98">
        <v>5.0000000000000001E-4</v>
      </c>
      <c r="AT449" s="212">
        <v>0</v>
      </c>
      <c r="AU449">
        <v>3.0000000000000001E-3</v>
      </c>
      <c r="AV449">
        <v>4.4999999999999997E-3</v>
      </c>
      <c r="AW449">
        <v>1.5E-3</v>
      </c>
      <c r="AX449">
        <v>4.0500000000000001E-2</v>
      </c>
      <c r="AY449">
        <v>0</v>
      </c>
      <c r="AZ449">
        <v>0</v>
      </c>
      <c r="BA449">
        <v>0.39500000000000002</v>
      </c>
      <c r="BB449">
        <v>0.45050000000000001</v>
      </c>
      <c r="BC449" s="212">
        <v>9.4999999999999998E-3</v>
      </c>
      <c r="BD449">
        <v>0.24</v>
      </c>
      <c r="BE449">
        <v>2.99</v>
      </c>
      <c r="BF449">
        <v>0.155</v>
      </c>
      <c r="BG449">
        <v>7.4999999999999997E-2</v>
      </c>
      <c r="BH449" s="212">
        <v>0</v>
      </c>
      <c r="BI449">
        <v>0</v>
      </c>
      <c r="BJ449" s="212">
        <v>1E-3</v>
      </c>
      <c r="BK449">
        <v>0</v>
      </c>
      <c r="BL449" s="209">
        <v>1.0593520825000001E-3</v>
      </c>
      <c r="BM449" s="227">
        <v>2.8575496E-5</v>
      </c>
      <c r="BN449" s="209">
        <v>6.0479155549999998E-4</v>
      </c>
      <c r="BO449" s="227">
        <v>8.8886824000000003E-5</v>
      </c>
      <c r="BP449" s="227">
        <v>8.7804949999999997E-6</v>
      </c>
      <c r="BQ449" s="227">
        <v>1.2699999999999999E-15</v>
      </c>
      <c r="BR449" s="227">
        <v>1.6916683900000001E-4</v>
      </c>
      <c r="BS449" s="227">
        <v>5.6212114000000002E-5</v>
      </c>
      <c r="BT449" s="227">
        <v>3.0322755270000001E-3</v>
      </c>
    </row>
    <row r="450" spans="1:72" x14ac:dyDescent="0.35">
      <c r="A450">
        <v>57</v>
      </c>
      <c r="B450" t="s">
        <v>513</v>
      </c>
      <c r="C450" t="s">
        <v>513</v>
      </c>
      <c r="D450" t="s">
        <v>126</v>
      </c>
      <c r="E450" t="s">
        <v>1340</v>
      </c>
      <c r="F450">
        <v>1.425</v>
      </c>
      <c r="G450">
        <v>5.97</v>
      </c>
      <c r="H450" s="98">
        <v>2.5000000000000001E-3</v>
      </c>
      <c r="I450">
        <v>9.4999999999999998E-3</v>
      </c>
      <c r="J450">
        <v>0.32200000000000001</v>
      </c>
      <c r="K450">
        <v>3.0499999999999999E-2</v>
      </c>
      <c r="L450">
        <v>0.113</v>
      </c>
      <c r="M450">
        <v>0</v>
      </c>
      <c r="N450">
        <v>2.2499999999999999E-2</v>
      </c>
      <c r="O450">
        <v>0.3075</v>
      </c>
      <c r="P450">
        <v>0.3</v>
      </c>
      <c r="Q450">
        <v>0</v>
      </c>
      <c r="R450">
        <v>0</v>
      </c>
      <c r="S450">
        <v>0</v>
      </c>
      <c r="T450">
        <v>0</v>
      </c>
      <c r="U450">
        <v>0</v>
      </c>
      <c r="V450">
        <v>0</v>
      </c>
      <c r="W450">
        <v>0</v>
      </c>
      <c r="X450" s="212">
        <v>0</v>
      </c>
      <c r="Y450">
        <v>0</v>
      </c>
      <c r="Z450" s="212">
        <v>0</v>
      </c>
      <c r="AA450">
        <v>0</v>
      </c>
      <c r="AB450">
        <v>0</v>
      </c>
      <c r="AC450" s="212">
        <v>0</v>
      </c>
      <c r="AD450">
        <v>0</v>
      </c>
      <c r="AE450">
        <v>0</v>
      </c>
      <c r="AF450" s="212">
        <v>0</v>
      </c>
      <c r="AG450" s="212">
        <v>0</v>
      </c>
      <c r="AH450" s="212">
        <v>0</v>
      </c>
      <c r="AI450" s="212">
        <v>0</v>
      </c>
      <c r="AJ450" s="212">
        <v>0</v>
      </c>
      <c r="AK450">
        <v>0</v>
      </c>
      <c r="AL450">
        <v>0</v>
      </c>
      <c r="AM450">
        <v>3.5000000000000001E-3</v>
      </c>
      <c r="AN450">
        <v>0</v>
      </c>
      <c r="AO450">
        <v>0.04</v>
      </c>
      <c r="AP450">
        <v>0</v>
      </c>
      <c r="AQ450">
        <v>7.4999999999999997E-3</v>
      </c>
      <c r="AR450" s="212">
        <v>6.0499999999999998E-2</v>
      </c>
      <c r="AS450" s="98">
        <v>5.0000000000000001E-4</v>
      </c>
      <c r="AT450" s="212">
        <v>0</v>
      </c>
      <c r="AU450">
        <v>3.0000000000000001E-3</v>
      </c>
      <c r="AV450">
        <v>4.4999999999999997E-3</v>
      </c>
      <c r="AW450">
        <v>1.5E-3</v>
      </c>
      <c r="AX450">
        <v>4.0500000000000001E-2</v>
      </c>
      <c r="AY450">
        <v>0</v>
      </c>
      <c r="AZ450">
        <v>0</v>
      </c>
      <c r="BA450">
        <v>0.39500000000000002</v>
      </c>
      <c r="BB450">
        <v>0.45050000000000001</v>
      </c>
      <c r="BC450" s="212">
        <v>9.4999999999999998E-3</v>
      </c>
      <c r="BD450">
        <v>0.24</v>
      </c>
      <c r="BE450">
        <v>2.99</v>
      </c>
      <c r="BF450">
        <v>0.155</v>
      </c>
      <c r="BG450">
        <v>7.4999999999999997E-2</v>
      </c>
      <c r="BH450" s="212">
        <v>0</v>
      </c>
      <c r="BI450">
        <v>0</v>
      </c>
      <c r="BJ450" s="98">
        <v>1E-3</v>
      </c>
      <c r="BK450">
        <v>0</v>
      </c>
      <c r="BL450" s="209">
        <v>1.0593520825000001E-3</v>
      </c>
      <c r="BM450" s="227">
        <v>2.8575496E-5</v>
      </c>
      <c r="BN450" s="209">
        <v>6.0479155549999998E-4</v>
      </c>
      <c r="BO450" s="227">
        <v>8.8886824000000003E-5</v>
      </c>
      <c r="BP450" s="227">
        <v>8.7804949999999997E-6</v>
      </c>
      <c r="BQ450" s="227">
        <v>1.2699999999999999E-15</v>
      </c>
      <c r="BR450" s="227">
        <v>1.6916683900000001E-4</v>
      </c>
      <c r="BS450" s="227">
        <v>5.6212114000000002E-5</v>
      </c>
      <c r="BT450" s="209">
        <v>3.0322755270000001E-3</v>
      </c>
    </row>
    <row r="451" spans="1:72" x14ac:dyDescent="0.35">
      <c r="A451">
        <v>41</v>
      </c>
      <c r="B451" t="s">
        <v>513</v>
      </c>
      <c r="C451" t="s">
        <v>513</v>
      </c>
      <c r="D451" t="s">
        <v>109</v>
      </c>
      <c r="E451" t="s">
        <v>1338</v>
      </c>
      <c r="F451">
        <v>0.34</v>
      </c>
      <c r="G451">
        <v>1.42</v>
      </c>
      <c r="H451">
        <v>6.0000000000000001E-3</v>
      </c>
      <c r="I451">
        <v>1.2E-2</v>
      </c>
      <c r="J451">
        <v>4.1000000000000002E-2</v>
      </c>
      <c r="K451">
        <v>3.6999999999999998E-2</v>
      </c>
      <c r="L451">
        <v>0.9</v>
      </c>
      <c r="M451">
        <v>0</v>
      </c>
      <c r="N451">
        <v>4.0000000000000001E-3</v>
      </c>
      <c r="O451">
        <v>4.1000000000000002E-2</v>
      </c>
      <c r="P451">
        <v>3.7999999999999999E-2</v>
      </c>
      <c r="Q451">
        <v>3.0000000000000001E-3</v>
      </c>
      <c r="R451">
        <v>0</v>
      </c>
      <c r="S451">
        <v>0</v>
      </c>
      <c r="T451">
        <v>0</v>
      </c>
      <c r="U451" s="98">
        <v>0</v>
      </c>
      <c r="V451">
        <v>0</v>
      </c>
      <c r="W451">
        <v>0</v>
      </c>
      <c r="X451">
        <v>0</v>
      </c>
      <c r="Y451" s="98">
        <v>0</v>
      </c>
      <c r="Z451">
        <v>0</v>
      </c>
      <c r="AA451">
        <v>0</v>
      </c>
      <c r="AB451">
        <v>0</v>
      </c>
      <c r="AC451">
        <v>0</v>
      </c>
      <c r="AD451">
        <v>0</v>
      </c>
      <c r="AE451">
        <v>4.0000000000000001E-3</v>
      </c>
      <c r="AF451">
        <v>2E-3</v>
      </c>
      <c r="AG451" s="98">
        <v>2E-3</v>
      </c>
      <c r="AH451">
        <v>0</v>
      </c>
      <c r="AI451">
        <v>0</v>
      </c>
      <c r="AJ451">
        <v>0</v>
      </c>
      <c r="AK451">
        <v>0</v>
      </c>
      <c r="AL451">
        <v>0</v>
      </c>
      <c r="AM451" s="98">
        <v>8.0000000000000002E-3</v>
      </c>
      <c r="AN451">
        <v>0</v>
      </c>
      <c r="AO451">
        <v>0.03</v>
      </c>
      <c r="AP451">
        <v>0</v>
      </c>
      <c r="AQ451">
        <v>1.4E-2</v>
      </c>
      <c r="AR451">
        <v>0.107</v>
      </c>
      <c r="AS451" s="98">
        <v>2.9999999999999997E-4</v>
      </c>
      <c r="AT451" s="98">
        <v>5.0000000000000001E-4</v>
      </c>
      <c r="AU451">
        <v>5.0000000000000001E-3</v>
      </c>
      <c r="AV451">
        <v>7.0000000000000001E-3</v>
      </c>
      <c r="AW451" s="98">
        <v>8.9999999999999998E-4</v>
      </c>
      <c r="AX451">
        <v>0.45900000000000002</v>
      </c>
      <c r="AY451">
        <v>0</v>
      </c>
      <c r="AZ451">
        <v>0.27</v>
      </c>
      <c r="BA451">
        <v>0.28000000000000003</v>
      </c>
      <c r="BB451" s="98">
        <v>4.0000000000000001E-3</v>
      </c>
      <c r="BC451">
        <v>1.0999999999999999E-2</v>
      </c>
      <c r="BD451">
        <v>0.27</v>
      </c>
      <c r="BE451">
        <v>1.5</v>
      </c>
      <c r="BF451">
        <v>0.25</v>
      </c>
      <c r="BG451">
        <v>0.01</v>
      </c>
      <c r="BH451">
        <v>0</v>
      </c>
      <c r="BI451">
        <v>0</v>
      </c>
      <c r="BJ451">
        <v>3.0000000000000001E-3</v>
      </c>
      <c r="BK451">
        <v>0</v>
      </c>
      <c r="BL451" s="209">
        <v>1.1799479339999999E-3</v>
      </c>
      <c r="BM451" s="227">
        <v>2.6386618799999998E-4</v>
      </c>
      <c r="BN451" s="227">
        <v>2.55620114E-4</v>
      </c>
      <c r="BO451" s="227">
        <v>4.4443412000000002E-5</v>
      </c>
      <c r="BP451" s="227">
        <v>0</v>
      </c>
      <c r="BQ451" s="227">
        <v>4.4799999999999998E-16</v>
      </c>
      <c r="BR451" s="227">
        <v>2.98243804E-4</v>
      </c>
      <c r="BS451" s="227">
        <v>9.8697544000000002E-5</v>
      </c>
      <c r="BT451" s="209">
        <v>2.965527413E-3</v>
      </c>
    </row>
    <row r="452" spans="1:72" x14ac:dyDescent="0.35">
      <c r="A452">
        <v>135</v>
      </c>
      <c r="B452" t="s">
        <v>255</v>
      </c>
      <c r="C452" t="s">
        <v>255</v>
      </c>
      <c r="D452" t="s">
        <v>263</v>
      </c>
      <c r="E452" t="s">
        <v>1338</v>
      </c>
      <c r="F452">
        <v>2.1619999999999999</v>
      </c>
      <c r="G452">
        <v>8.9700000000000006</v>
      </c>
      <c r="H452">
        <v>0</v>
      </c>
      <c r="I452">
        <v>0</v>
      </c>
      <c r="J452">
        <v>0.46460000000000001</v>
      </c>
      <c r="K452">
        <v>0</v>
      </c>
      <c r="L452">
        <v>4.0940000000000003</v>
      </c>
      <c r="M452">
        <v>3.6799999999999999E-2</v>
      </c>
      <c r="N452">
        <v>4.5999999999999999E-3</v>
      </c>
      <c r="O452">
        <v>0.46460000000000001</v>
      </c>
      <c r="P452" s="98">
        <v>0.33579999999999999</v>
      </c>
      <c r="Q452">
        <v>0.1288</v>
      </c>
      <c r="R452">
        <v>0.32200000000000001</v>
      </c>
      <c r="S452">
        <v>0.46</v>
      </c>
      <c r="T452">
        <v>0</v>
      </c>
      <c r="U452">
        <v>0</v>
      </c>
      <c r="V452">
        <v>0</v>
      </c>
      <c r="W452">
        <v>0</v>
      </c>
      <c r="X452" s="212">
        <v>0</v>
      </c>
      <c r="Y452">
        <v>0</v>
      </c>
      <c r="Z452">
        <v>0</v>
      </c>
      <c r="AA452" s="98">
        <v>0</v>
      </c>
      <c r="AB452">
        <v>0</v>
      </c>
      <c r="AC452" s="98">
        <v>0</v>
      </c>
      <c r="AD452" s="212">
        <v>0</v>
      </c>
      <c r="AE452">
        <v>0</v>
      </c>
      <c r="AF452">
        <v>0</v>
      </c>
      <c r="AG452">
        <v>0</v>
      </c>
      <c r="AH452">
        <v>0</v>
      </c>
      <c r="AI452">
        <v>0</v>
      </c>
      <c r="AJ452">
        <v>0</v>
      </c>
      <c r="AK452">
        <v>0</v>
      </c>
      <c r="AL452">
        <v>0</v>
      </c>
      <c r="AM452">
        <v>0</v>
      </c>
      <c r="AN452">
        <v>0</v>
      </c>
      <c r="AO452">
        <v>0</v>
      </c>
      <c r="AP452">
        <v>0</v>
      </c>
      <c r="AQ452">
        <v>0</v>
      </c>
      <c r="AR452">
        <v>0</v>
      </c>
      <c r="AS452" s="212">
        <v>0</v>
      </c>
      <c r="AT452" s="98">
        <v>0</v>
      </c>
      <c r="AU452">
        <v>0</v>
      </c>
      <c r="AV452">
        <v>0</v>
      </c>
      <c r="AW452" s="98">
        <v>0</v>
      </c>
      <c r="AX452">
        <v>0</v>
      </c>
      <c r="AY452">
        <v>0</v>
      </c>
      <c r="AZ452">
        <v>0</v>
      </c>
      <c r="BA452">
        <v>0.23</v>
      </c>
      <c r="BB452" s="98">
        <v>0</v>
      </c>
      <c r="BC452">
        <v>9.1999999999999998E-3</v>
      </c>
      <c r="BD452">
        <v>0.41399999999999998</v>
      </c>
      <c r="BE452">
        <v>0.78200000000000003</v>
      </c>
      <c r="BF452">
        <v>0.13800000000000001</v>
      </c>
      <c r="BG452">
        <v>0.32200000000000001</v>
      </c>
      <c r="BH452">
        <v>0</v>
      </c>
      <c r="BI452">
        <v>0</v>
      </c>
      <c r="BJ452">
        <v>1.38E-2</v>
      </c>
      <c r="BK452">
        <v>0</v>
      </c>
      <c r="BL452" s="209">
        <v>4.9998450444500003E-3</v>
      </c>
      <c r="BM452" s="227">
        <v>9.8024856899999995E-5</v>
      </c>
      <c r="BN452" s="227">
        <v>5.7981466360000004E-4</v>
      </c>
      <c r="BO452" s="227">
        <v>2.242447882E-4</v>
      </c>
      <c r="BP452" s="227">
        <v>9.5377350819999998E-4</v>
      </c>
      <c r="BQ452" s="227">
        <v>5.3762500000000003E-16</v>
      </c>
      <c r="BR452" s="227">
        <v>6.7933075885E-4</v>
      </c>
      <c r="BS452" s="227">
        <v>2.1811294910000002E-3</v>
      </c>
      <c r="BT452" s="227">
        <v>2.94984050845E-3</v>
      </c>
    </row>
    <row r="453" spans="1:72" x14ac:dyDescent="0.35">
      <c r="A453">
        <v>107</v>
      </c>
      <c r="B453" t="s">
        <v>803</v>
      </c>
      <c r="C453" t="s">
        <v>209</v>
      </c>
      <c r="D453" t="s">
        <v>213</v>
      </c>
      <c r="E453" t="s">
        <v>1337</v>
      </c>
      <c r="F453">
        <v>3.69</v>
      </c>
      <c r="G453">
        <v>15.45</v>
      </c>
      <c r="H453">
        <v>0.30599999999999999</v>
      </c>
      <c r="I453">
        <v>0.1356</v>
      </c>
      <c r="J453">
        <v>8.5800000000000001E-2</v>
      </c>
      <c r="K453">
        <v>4.5600000000000002E-2</v>
      </c>
      <c r="L453">
        <v>7.7999999999999996E-3</v>
      </c>
      <c r="M453">
        <v>0</v>
      </c>
      <c r="N453">
        <v>1.9199999999999998E-2</v>
      </c>
      <c r="O453">
        <v>9.1200000000000003E-2</v>
      </c>
      <c r="P453">
        <v>5.28E-2</v>
      </c>
      <c r="Q453">
        <v>3.8399999999999997E-2</v>
      </c>
      <c r="R453">
        <v>6.6000000000000003E-2</v>
      </c>
      <c r="S453">
        <v>6.6000000000000003E-2</v>
      </c>
      <c r="T453">
        <v>0</v>
      </c>
      <c r="U453">
        <v>5.0999999999999997E-2</v>
      </c>
      <c r="V453">
        <v>0</v>
      </c>
      <c r="W453">
        <v>0</v>
      </c>
      <c r="X453" s="212">
        <v>0</v>
      </c>
      <c r="Y453">
        <v>3.4799999999999998E-2</v>
      </c>
      <c r="Z453" s="212">
        <v>1.14E-2</v>
      </c>
      <c r="AA453">
        <v>0</v>
      </c>
      <c r="AB453">
        <v>0.14760000000000001</v>
      </c>
      <c r="AC453" s="212">
        <v>0</v>
      </c>
      <c r="AD453">
        <v>0.1434</v>
      </c>
      <c r="AE453">
        <v>9.1800000000000007E-2</v>
      </c>
      <c r="AF453" s="212">
        <v>9.1800000000000007E-2</v>
      </c>
      <c r="AG453" s="212">
        <v>0</v>
      </c>
      <c r="AH453" s="212">
        <v>0</v>
      </c>
      <c r="AI453" s="212">
        <v>0</v>
      </c>
      <c r="AJ453" s="212">
        <v>0</v>
      </c>
      <c r="AK453">
        <v>0</v>
      </c>
      <c r="AL453">
        <v>0</v>
      </c>
      <c r="AM453">
        <v>0</v>
      </c>
      <c r="AN453">
        <v>0</v>
      </c>
      <c r="AO453">
        <v>0</v>
      </c>
      <c r="AP453">
        <v>0</v>
      </c>
      <c r="AQ453">
        <v>2.8199999999999999E-2</v>
      </c>
      <c r="AR453" s="212">
        <v>0</v>
      </c>
      <c r="AS453" s="98">
        <v>8.9999999999999998E-4</v>
      </c>
      <c r="AT453" s="98">
        <v>5.9999999999999995E-4</v>
      </c>
      <c r="AU453">
        <v>8.1000000000000003E-2</v>
      </c>
      <c r="AV453">
        <v>0.10362</v>
      </c>
      <c r="AW453">
        <v>2.3400000000000001E-3</v>
      </c>
      <c r="AX453">
        <v>0.49199999999999999</v>
      </c>
      <c r="AY453">
        <v>0</v>
      </c>
      <c r="AZ453">
        <v>0</v>
      </c>
      <c r="BA453">
        <v>2.25</v>
      </c>
      <c r="BB453">
        <v>0</v>
      </c>
      <c r="BC453" s="212">
        <v>1.0800000000000001E-2</v>
      </c>
      <c r="BD453">
        <v>0.19800000000000001</v>
      </c>
      <c r="BE453">
        <v>4.08</v>
      </c>
      <c r="BF453">
        <v>1.05</v>
      </c>
      <c r="BG453">
        <v>2.82</v>
      </c>
      <c r="BH453" s="212">
        <v>7.1999999999999998E-3</v>
      </c>
      <c r="BI453">
        <v>1.2E-2</v>
      </c>
      <c r="BJ453" s="212">
        <v>1.7399999999999999E-2</v>
      </c>
      <c r="BK453">
        <v>0</v>
      </c>
      <c r="BL453" s="209">
        <v>1.5121699602000001E-3</v>
      </c>
      <c r="BM453" s="227">
        <v>1.4125920599999999E-4</v>
      </c>
      <c r="BN453" s="209">
        <v>4.0299184379999998E-4</v>
      </c>
      <c r="BO453" s="227">
        <v>2.9310723E-5</v>
      </c>
      <c r="BP453" s="227">
        <v>8.9553409800000006E-5</v>
      </c>
      <c r="BQ453" s="227">
        <v>1.8240000000000001E-15</v>
      </c>
      <c r="BR453" s="209">
        <v>1.7601645479999999E-4</v>
      </c>
      <c r="BS453" s="227">
        <v>3.1420899359999998E-4</v>
      </c>
      <c r="BT453" s="209">
        <v>2.8702425816000002E-3</v>
      </c>
    </row>
    <row r="454" spans="1:72" x14ac:dyDescent="0.35">
      <c r="A454">
        <v>107</v>
      </c>
      <c r="B454" t="s">
        <v>803</v>
      </c>
      <c r="C454" t="s">
        <v>209</v>
      </c>
      <c r="D454" t="s">
        <v>213</v>
      </c>
      <c r="E454" t="s">
        <v>1340</v>
      </c>
      <c r="F454">
        <v>3.69</v>
      </c>
      <c r="G454">
        <v>15.45</v>
      </c>
      <c r="H454">
        <v>0.30599999999999999</v>
      </c>
      <c r="I454">
        <v>0.1356</v>
      </c>
      <c r="J454">
        <v>8.5800000000000001E-2</v>
      </c>
      <c r="K454">
        <v>4.5600000000000002E-2</v>
      </c>
      <c r="L454">
        <v>7.7999999999999996E-3</v>
      </c>
      <c r="M454">
        <v>0</v>
      </c>
      <c r="N454">
        <v>1.9199999999999998E-2</v>
      </c>
      <c r="O454">
        <v>9.1200000000000003E-2</v>
      </c>
      <c r="P454">
        <v>5.28E-2</v>
      </c>
      <c r="Q454">
        <v>3.8399999999999997E-2</v>
      </c>
      <c r="R454">
        <v>6.6000000000000003E-2</v>
      </c>
      <c r="S454">
        <v>6.6000000000000003E-2</v>
      </c>
      <c r="T454">
        <v>0</v>
      </c>
      <c r="U454">
        <v>5.0999999999999997E-2</v>
      </c>
      <c r="V454">
        <v>0</v>
      </c>
      <c r="W454">
        <v>0</v>
      </c>
      <c r="X454">
        <v>0</v>
      </c>
      <c r="Y454">
        <v>3.4799999999999998E-2</v>
      </c>
      <c r="Z454" s="212">
        <v>1.14E-2</v>
      </c>
      <c r="AA454">
        <v>0</v>
      </c>
      <c r="AB454">
        <v>0.14760000000000001</v>
      </c>
      <c r="AC454" s="98">
        <v>0</v>
      </c>
      <c r="AD454">
        <v>0.1434</v>
      </c>
      <c r="AE454">
        <v>9.1800000000000007E-2</v>
      </c>
      <c r="AF454">
        <v>9.1800000000000007E-2</v>
      </c>
      <c r="AG454" s="98">
        <v>0</v>
      </c>
      <c r="AH454">
        <v>0</v>
      </c>
      <c r="AI454">
        <v>0</v>
      </c>
      <c r="AJ454">
        <v>0</v>
      </c>
      <c r="AK454">
        <v>0</v>
      </c>
      <c r="AL454">
        <v>0</v>
      </c>
      <c r="AM454">
        <v>0</v>
      </c>
      <c r="AN454">
        <v>0</v>
      </c>
      <c r="AO454">
        <v>0</v>
      </c>
      <c r="AP454">
        <v>0</v>
      </c>
      <c r="AQ454">
        <v>2.8199999999999999E-2</v>
      </c>
      <c r="AR454">
        <v>0</v>
      </c>
      <c r="AS454" s="98">
        <v>8.9999999999999998E-4</v>
      </c>
      <c r="AT454" s="98">
        <v>5.9999999999999995E-4</v>
      </c>
      <c r="AU454">
        <v>8.1000000000000003E-2</v>
      </c>
      <c r="AV454">
        <v>0.10362</v>
      </c>
      <c r="AW454" s="212">
        <v>2.3400000000000001E-3</v>
      </c>
      <c r="AX454">
        <v>0.49199999999999999</v>
      </c>
      <c r="AY454">
        <v>0</v>
      </c>
      <c r="AZ454">
        <v>0</v>
      </c>
      <c r="BA454">
        <v>2.25</v>
      </c>
      <c r="BB454">
        <v>0</v>
      </c>
      <c r="BC454">
        <v>1.0800000000000001E-2</v>
      </c>
      <c r="BD454">
        <v>0.19800000000000001</v>
      </c>
      <c r="BE454">
        <v>4.08</v>
      </c>
      <c r="BF454">
        <v>1.05</v>
      </c>
      <c r="BG454">
        <v>2.82</v>
      </c>
      <c r="BH454" s="98">
        <v>7.1999999999999998E-3</v>
      </c>
      <c r="BI454">
        <v>1.2E-2</v>
      </c>
      <c r="BJ454">
        <v>1.7399999999999999E-2</v>
      </c>
      <c r="BK454">
        <v>0</v>
      </c>
      <c r="BL454" s="209">
        <v>1.5121699602000001E-3</v>
      </c>
      <c r="BM454" s="227">
        <v>1.4125920599999999E-4</v>
      </c>
      <c r="BN454" s="209">
        <v>4.0299184379999998E-4</v>
      </c>
      <c r="BO454" s="227">
        <v>2.9310723E-5</v>
      </c>
      <c r="BP454" s="227">
        <v>8.9553409800000006E-5</v>
      </c>
      <c r="BQ454" s="227">
        <v>1.8240000000000001E-15</v>
      </c>
      <c r="BR454" s="227">
        <v>1.7601645479999999E-4</v>
      </c>
      <c r="BS454" s="227">
        <v>3.1420899359999998E-4</v>
      </c>
      <c r="BT454" s="209">
        <v>2.8702425816000002E-3</v>
      </c>
    </row>
    <row r="455" spans="1:72" x14ac:dyDescent="0.35">
      <c r="A455">
        <v>28</v>
      </c>
      <c r="B455" t="s">
        <v>71</v>
      </c>
      <c r="C455" t="s">
        <v>71</v>
      </c>
      <c r="D455" t="s">
        <v>91</v>
      </c>
      <c r="E455" t="s">
        <v>1339</v>
      </c>
      <c r="F455">
        <v>0.32400000000000001</v>
      </c>
      <c r="G455">
        <v>1.3560000000000001</v>
      </c>
      <c r="H455">
        <v>2.3999999999999998E-3</v>
      </c>
      <c r="I455">
        <v>3.7199999999999997E-2</v>
      </c>
      <c r="J455" s="212">
        <v>2.8799999999999999E-2</v>
      </c>
      <c r="K455">
        <v>1.7999999999999999E-2</v>
      </c>
      <c r="L455">
        <v>1.1040000000000001</v>
      </c>
      <c r="M455">
        <v>0</v>
      </c>
      <c r="N455">
        <v>9.5999999999999992E-3</v>
      </c>
      <c r="O455">
        <v>1.44E-2</v>
      </c>
      <c r="P455">
        <v>1.2E-2</v>
      </c>
      <c r="Q455">
        <v>2.3999999999999998E-3</v>
      </c>
      <c r="R455">
        <v>0</v>
      </c>
      <c r="S455">
        <v>0</v>
      </c>
      <c r="T455">
        <v>0</v>
      </c>
      <c r="U455">
        <v>0</v>
      </c>
      <c r="V455">
        <v>0</v>
      </c>
      <c r="W455">
        <v>0</v>
      </c>
      <c r="X455" s="212">
        <v>0</v>
      </c>
      <c r="Y455">
        <v>0</v>
      </c>
      <c r="Z455" s="212">
        <v>0</v>
      </c>
      <c r="AA455">
        <v>0</v>
      </c>
      <c r="AB455">
        <v>0</v>
      </c>
      <c r="AC455" s="212">
        <v>0</v>
      </c>
      <c r="AD455">
        <v>0</v>
      </c>
      <c r="AE455">
        <v>1.1999999999999999E-3</v>
      </c>
      <c r="AF455">
        <v>1.1999999999999999E-3</v>
      </c>
      <c r="AG455">
        <v>0</v>
      </c>
      <c r="AH455" s="212">
        <v>0</v>
      </c>
      <c r="AI455" s="212">
        <v>0</v>
      </c>
      <c r="AJ455" s="212">
        <v>0</v>
      </c>
      <c r="AK455">
        <v>0</v>
      </c>
      <c r="AL455">
        <v>0</v>
      </c>
      <c r="AM455">
        <v>0.32040000000000002</v>
      </c>
      <c r="AN455">
        <v>0</v>
      </c>
      <c r="AO455">
        <v>3.84</v>
      </c>
      <c r="AP455">
        <v>0</v>
      </c>
      <c r="AQ455">
        <v>2.4E-2</v>
      </c>
      <c r="AR455">
        <v>0</v>
      </c>
      <c r="AS455">
        <v>1.32E-3</v>
      </c>
      <c r="AT455">
        <v>1.4400000000000001E-3</v>
      </c>
      <c r="AU455">
        <v>1.32E-2</v>
      </c>
      <c r="AV455">
        <v>1.9439999999999999E-2</v>
      </c>
      <c r="AW455">
        <v>1.8E-3</v>
      </c>
      <c r="AX455">
        <v>1.4279999999999999</v>
      </c>
      <c r="AY455">
        <v>0</v>
      </c>
      <c r="AZ455">
        <v>0.39600000000000002</v>
      </c>
      <c r="BA455">
        <v>0.624</v>
      </c>
      <c r="BB455">
        <v>4.8000000000000001E-2</v>
      </c>
      <c r="BC455" s="212">
        <v>8.3999999999999995E-3</v>
      </c>
      <c r="BD455">
        <v>0.26400000000000001</v>
      </c>
      <c r="BE455">
        <v>3.6</v>
      </c>
      <c r="BF455">
        <v>0.216</v>
      </c>
      <c r="BG455">
        <v>2.4E-2</v>
      </c>
      <c r="BH455" s="212">
        <v>0</v>
      </c>
      <c r="BI455">
        <v>2.3999999999999998E-3</v>
      </c>
      <c r="BJ455" s="212">
        <v>1.0800000000000001E-2</v>
      </c>
      <c r="BK455">
        <v>0</v>
      </c>
      <c r="BL455" s="209">
        <v>9.9188583719999994E-4</v>
      </c>
      <c r="BM455" s="227">
        <v>1.4065187279999999E-4</v>
      </c>
      <c r="BN455" s="209">
        <v>1.8177762600000001E-4</v>
      </c>
      <c r="BO455" s="227">
        <v>5.3332094400000001E-5</v>
      </c>
      <c r="BP455" s="227">
        <v>0</v>
      </c>
      <c r="BQ455" s="227">
        <v>1.0656E-15</v>
      </c>
      <c r="BR455" s="209">
        <v>3.3300073559999998E-4</v>
      </c>
      <c r="BS455" s="227">
        <v>1.184370528E-4</v>
      </c>
      <c r="BT455" s="209">
        <v>2.7823415628E-3</v>
      </c>
    </row>
    <row r="456" spans="1:72" x14ac:dyDescent="0.35">
      <c r="A456">
        <v>58</v>
      </c>
      <c r="B456" t="s">
        <v>513</v>
      </c>
      <c r="C456" t="s">
        <v>513</v>
      </c>
      <c r="D456" t="s">
        <v>127</v>
      </c>
      <c r="E456" t="s">
        <v>1338</v>
      </c>
      <c r="F456">
        <v>2.9239999999999999</v>
      </c>
      <c r="G456">
        <v>12.212</v>
      </c>
      <c r="H456">
        <v>0</v>
      </c>
      <c r="I456">
        <v>5.16E-2</v>
      </c>
      <c r="J456" s="212">
        <v>0.64500000000000002</v>
      </c>
      <c r="K456">
        <v>5.16E-2</v>
      </c>
      <c r="L456">
        <v>7.8259999999999996</v>
      </c>
      <c r="M456">
        <v>0</v>
      </c>
      <c r="N456">
        <v>2.58E-2</v>
      </c>
      <c r="O456">
        <v>0.74819999999999998</v>
      </c>
      <c r="P456">
        <v>0.54179999999999995</v>
      </c>
      <c r="Q456">
        <v>0.2064</v>
      </c>
      <c r="R456">
        <v>0</v>
      </c>
      <c r="S456">
        <v>0</v>
      </c>
      <c r="T456">
        <v>0</v>
      </c>
      <c r="U456">
        <v>0</v>
      </c>
      <c r="V456">
        <v>0</v>
      </c>
      <c r="W456">
        <v>0</v>
      </c>
      <c r="X456" s="212">
        <v>0</v>
      </c>
      <c r="Y456">
        <v>0</v>
      </c>
      <c r="Z456" s="212">
        <v>0</v>
      </c>
      <c r="AA456">
        <v>0</v>
      </c>
      <c r="AB456">
        <v>0</v>
      </c>
      <c r="AC456" s="212">
        <v>0</v>
      </c>
      <c r="AD456">
        <v>0</v>
      </c>
      <c r="AE456">
        <v>0</v>
      </c>
      <c r="AF456">
        <v>0</v>
      </c>
      <c r="AG456">
        <v>0</v>
      </c>
      <c r="AH456" s="212">
        <v>0</v>
      </c>
      <c r="AI456" s="212">
        <v>0</v>
      </c>
      <c r="AJ456" s="212">
        <v>0</v>
      </c>
      <c r="AK456">
        <v>0</v>
      </c>
      <c r="AL456">
        <v>0</v>
      </c>
      <c r="AM456">
        <v>1.6512</v>
      </c>
      <c r="AN456">
        <v>0</v>
      </c>
      <c r="AO456">
        <v>19.78</v>
      </c>
      <c r="AP456">
        <v>0</v>
      </c>
      <c r="AQ456">
        <v>8.6E-3</v>
      </c>
      <c r="AR456">
        <v>0</v>
      </c>
      <c r="AS456">
        <v>6.8799999999999998E-3</v>
      </c>
      <c r="AT456">
        <v>1.72E-3</v>
      </c>
      <c r="AU456">
        <v>1.72E-2</v>
      </c>
      <c r="AV456">
        <v>2.58E-2</v>
      </c>
      <c r="AW456">
        <v>1.204E-2</v>
      </c>
      <c r="AX456">
        <v>0.17199999999999999</v>
      </c>
      <c r="AY456">
        <v>0</v>
      </c>
      <c r="AZ456">
        <v>0.86</v>
      </c>
      <c r="BA456">
        <v>0.77400000000000002</v>
      </c>
      <c r="BB456">
        <v>3.44E-2</v>
      </c>
      <c r="BC456" s="212">
        <v>1.72E-2</v>
      </c>
      <c r="BD456">
        <v>0.68799999999999994</v>
      </c>
      <c r="BE456">
        <v>9.9760000000000009</v>
      </c>
      <c r="BF456">
        <v>0.94599999999999995</v>
      </c>
      <c r="BG456">
        <v>0.17199999999999999</v>
      </c>
      <c r="BH456" s="212">
        <v>0</v>
      </c>
      <c r="BI456">
        <v>0</v>
      </c>
      <c r="BJ456" s="212">
        <v>8.6E-3</v>
      </c>
      <c r="BK456">
        <v>4.1280000000000001</v>
      </c>
      <c r="BL456" s="209">
        <v>6.0778509702000003E-3</v>
      </c>
      <c r="BM456" s="227">
        <v>3.3128196740000001E-4</v>
      </c>
      <c r="BN456" s="209">
        <v>8.7724134880000002E-4</v>
      </c>
      <c r="BO456" s="227">
        <v>3.822133432E-4</v>
      </c>
      <c r="BP456" s="209">
        <v>0</v>
      </c>
      <c r="BQ456" s="227">
        <v>1.7716E-15</v>
      </c>
      <c r="BR456" s="209">
        <v>3.0495196832000001E-3</v>
      </c>
      <c r="BS456" s="209">
        <v>8.4879887839999998E-4</v>
      </c>
      <c r="BT456" s="227">
        <v>2.7573182314000002E-3</v>
      </c>
    </row>
    <row r="457" spans="1:72" x14ac:dyDescent="0.35">
      <c r="A457">
        <v>58</v>
      </c>
      <c r="B457" t="s">
        <v>513</v>
      </c>
      <c r="C457" t="s">
        <v>513</v>
      </c>
      <c r="D457" t="s">
        <v>127</v>
      </c>
      <c r="E457" t="s">
        <v>1340</v>
      </c>
      <c r="F457">
        <v>2.9239999999999999</v>
      </c>
      <c r="G457">
        <v>12.212</v>
      </c>
      <c r="H457" s="212">
        <v>0</v>
      </c>
      <c r="I457">
        <v>5.16E-2</v>
      </c>
      <c r="J457" s="212">
        <v>0.64500000000000002</v>
      </c>
      <c r="K457">
        <v>5.16E-2</v>
      </c>
      <c r="L457">
        <v>7.8259999999999996</v>
      </c>
      <c r="M457">
        <v>0</v>
      </c>
      <c r="N457">
        <v>2.58E-2</v>
      </c>
      <c r="O457">
        <v>0.74819999999999998</v>
      </c>
      <c r="P457">
        <v>0.54179999999999995</v>
      </c>
      <c r="Q457" s="212">
        <v>0.2064</v>
      </c>
      <c r="R457">
        <v>0</v>
      </c>
      <c r="S457">
        <v>0</v>
      </c>
      <c r="T457">
        <v>0</v>
      </c>
      <c r="U457" s="98">
        <v>0</v>
      </c>
      <c r="V457" s="212">
        <v>0</v>
      </c>
      <c r="W457" s="212">
        <v>0</v>
      </c>
      <c r="X457" s="212">
        <v>0</v>
      </c>
      <c r="Y457" s="98">
        <v>0</v>
      </c>
      <c r="Z457" s="212">
        <v>0</v>
      </c>
      <c r="AA457">
        <v>0</v>
      </c>
      <c r="AB457" s="212">
        <v>0</v>
      </c>
      <c r="AC457" s="212">
        <v>0</v>
      </c>
      <c r="AD457" s="212">
        <v>0</v>
      </c>
      <c r="AE457" s="98">
        <v>0</v>
      </c>
      <c r="AF457" s="98">
        <v>0</v>
      </c>
      <c r="AG457" s="98">
        <v>0</v>
      </c>
      <c r="AH457" s="212">
        <v>0</v>
      </c>
      <c r="AI457" s="212">
        <v>0</v>
      </c>
      <c r="AJ457" s="212">
        <v>0</v>
      </c>
      <c r="AK457" s="212">
        <v>0</v>
      </c>
      <c r="AL457">
        <v>0</v>
      </c>
      <c r="AM457">
        <v>1.6512</v>
      </c>
      <c r="AN457">
        <v>0</v>
      </c>
      <c r="AO457">
        <v>19.78</v>
      </c>
      <c r="AP457">
        <v>0</v>
      </c>
      <c r="AQ457" s="212">
        <v>8.6E-3</v>
      </c>
      <c r="AR457">
        <v>0</v>
      </c>
      <c r="AS457" s="98">
        <v>6.8799999999999998E-3</v>
      </c>
      <c r="AT457" s="212">
        <v>1.72E-3</v>
      </c>
      <c r="AU457">
        <v>1.72E-2</v>
      </c>
      <c r="AV457">
        <v>2.58E-2</v>
      </c>
      <c r="AW457" s="98">
        <v>1.204E-2</v>
      </c>
      <c r="AX457">
        <v>0.17199999999999999</v>
      </c>
      <c r="AY457">
        <v>0</v>
      </c>
      <c r="AZ457">
        <v>0.86</v>
      </c>
      <c r="BA457">
        <v>0.77400000000000002</v>
      </c>
      <c r="BB457">
        <v>3.44E-2</v>
      </c>
      <c r="BC457" s="212">
        <v>1.72E-2</v>
      </c>
      <c r="BD457">
        <v>0.68799999999999994</v>
      </c>
      <c r="BE457">
        <v>9.9760000000000009</v>
      </c>
      <c r="BF457">
        <v>0.94599999999999995</v>
      </c>
      <c r="BG457">
        <v>0.17199999999999999</v>
      </c>
      <c r="BH457" s="212">
        <v>0</v>
      </c>
      <c r="BI457">
        <v>0</v>
      </c>
      <c r="BJ457" s="212">
        <v>8.6E-3</v>
      </c>
      <c r="BK457">
        <v>4.1280000000000001</v>
      </c>
      <c r="BL457" s="209">
        <v>6.0778509702000003E-3</v>
      </c>
      <c r="BM457" s="227">
        <v>3.3128196740000001E-4</v>
      </c>
      <c r="BN457" s="227">
        <v>8.7724134880000002E-4</v>
      </c>
      <c r="BO457" s="227">
        <v>3.822133432E-4</v>
      </c>
      <c r="BP457" s="227">
        <v>0</v>
      </c>
      <c r="BQ457" s="227">
        <v>1.7716E-15</v>
      </c>
      <c r="BR457" s="209">
        <v>3.0495196832000001E-3</v>
      </c>
      <c r="BS457" s="227">
        <v>8.4879887839999998E-4</v>
      </c>
      <c r="BT457" s="209">
        <v>2.7573182314000002E-3</v>
      </c>
    </row>
    <row r="458" spans="1:72" x14ac:dyDescent="0.35">
      <c r="A458">
        <v>35</v>
      </c>
      <c r="B458" t="s">
        <v>513</v>
      </c>
      <c r="C458" t="s">
        <v>513</v>
      </c>
      <c r="D458" t="s">
        <v>103</v>
      </c>
      <c r="E458" t="s">
        <v>1337</v>
      </c>
      <c r="F458">
        <v>2.7</v>
      </c>
      <c r="G458">
        <v>11.3</v>
      </c>
      <c r="H458">
        <v>5.0000000000000001E-3</v>
      </c>
      <c r="I458">
        <v>1.4999999999999999E-2</v>
      </c>
      <c r="J458" s="98">
        <v>0.57499999999999996</v>
      </c>
      <c r="K458">
        <v>0.13500000000000001</v>
      </c>
      <c r="L458">
        <v>4.26</v>
      </c>
      <c r="M458">
        <v>0</v>
      </c>
      <c r="N458">
        <v>0.01</v>
      </c>
      <c r="O458">
        <v>0.56499999999999995</v>
      </c>
      <c r="P458">
        <v>0.505</v>
      </c>
      <c r="Q458">
        <v>0.06</v>
      </c>
      <c r="R458">
        <v>0</v>
      </c>
      <c r="S458">
        <v>0</v>
      </c>
      <c r="T458">
        <v>0</v>
      </c>
      <c r="U458">
        <v>0</v>
      </c>
      <c r="V458" s="212">
        <v>0</v>
      </c>
      <c r="W458">
        <v>0</v>
      </c>
      <c r="X458" s="98">
        <v>0</v>
      </c>
      <c r="Y458">
        <v>0</v>
      </c>
      <c r="Z458" s="98">
        <v>0</v>
      </c>
      <c r="AA458">
        <v>0</v>
      </c>
      <c r="AB458">
        <v>0</v>
      </c>
      <c r="AC458" s="98">
        <v>0</v>
      </c>
      <c r="AD458">
        <v>0</v>
      </c>
      <c r="AE458">
        <v>0</v>
      </c>
      <c r="AF458">
        <v>0</v>
      </c>
      <c r="AG458">
        <v>0</v>
      </c>
      <c r="AH458" s="98">
        <v>0</v>
      </c>
      <c r="AI458" s="98">
        <v>0</v>
      </c>
      <c r="AJ458" s="98">
        <v>0</v>
      </c>
      <c r="AK458">
        <v>0</v>
      </c>
      <c r="AL458">
        <v>0</v>
      </c>
      <c r="AM458">
        <v>0.06</v>
      </c>
      <c r="AN458">
        <v>0</v>
      </c>
      <c r="AO458">
        <v>0.7</v>
      </c>
      <c r="AP458">
        <v>0</v>
      </c>
      <c r="AQ458">
        <v>5.0000000000000001E-3</v>
      </c>
      <c r="AR458">
        <v>0.22</v>
      </c>
      <c r="AS458">
        <v>1.5E-3</v>
      </c>
      <c r="AT458">
        <v>2E-3</v>
      </c>
      <c r="AU458">
        <v>0.01</v>
      </c>
      <c r="AV458">
        <v>1.4999999999999999E-2</v>
      </c>
      <c r="AW458">
        <v>2E-3</v>
      </c>
      <c r="AX458">
        <v>0.3</v>
      </c>
      <c r="AY458">
        <v>0</v>
      </c>
      <c r="AZ458">
        <v>0.15</v>
      </c>
      <c r="BA458">
        <v>0.45</v>
      </c>
      <c r="BB458">
        <v>0.05</v>
      </c>
      <c r="BC458" s="98">
        <v>5.0000000000000001E-3</v>
      </c>
      <c r="BD458">
        <v>0.35</v>
      </c>
      <c r="BE458">
        <v>5.25</v>
      </c>
      <c r="BF458">
        <v>0.25</v>
      </c>
      <c r="BG458">
        <v>0.05</v>
      </c>
      <c r="BH458" s="98">
        <v>0</v>
      </c>
      <c r="BI458">
        <v>0</v>
      </c>
      <c r="BJ458" s="98">
        <v>5.0000000000000001E-3</v>
      </c>
      <c r="BK458">
        <v>0.4</v>
      </c>
      <c r="BL458" s="209">
        <v>3.1358897359999999E-3</v>
      </c>
      <c r="BM458" s="227">
        <v>1.4516537275E-4</v>
      </c>
      <c r="BN458" s="209">
        <v>7.8555788925000001E-4</v>
      </c>
      <c r="BO458" s="227">
        <v>2.2221706000000001E-4</v>
      </c>
      <c r="BP458" s="227">
        <v>0</v>
      </c>
      <c r="BQ458" s="227">
        <v>6.4127499999999995E-16</v>
      </c>
      <c r="BR458" s="227">
        <v>1.1713545745E-3</v>
      </c>
      <c r="BS458" s="227">
        <v>4.9348771999999997E-4</v>
      </c>
      <c r="BT458" s="227">
        <v>2.6899683375000002E-3</v>
      </c>
    </row>
    <row r="459" spans="1:72" x14ac:dyDescent="0.35">
      <c r="A459">
        <v>135</v>
      </c>
      <c r="B459" t="s">
        <v>255</v>
      </c>
      <c r="C459" t="s">
        <v>255</v>
      </c>
      <c r="D459" t="s">
        <v>263</v>
      </c>
      <c r="E459" t="s">
        <v>1339</v>
      </c>
      <c r="F459">
        <v>2.1619999999999999</v>
      </c>
      <c r="G459">
        <v>8.9700000000000006</v>
      </c>
      <c r="H459">
        <v>0</v>
      </c>
      <c r="I459">
        <v>0</v>
      </c>
      <c r="J459">
        <v>0.46460000000000001</v>
      </c>
      <c r="K459">
        <v>0</v>
      </c>
      <c r="L459">
        <v>4.0940000000000003</v>
      </c>
      <c r="M459">
        <v>3.6799999999999999E-2</v>
      </c>
      <c r="N459">
        <v>4.5999999999999999E-3</v>
      </c>
      <c r="O459">
        <v>0.46460000000000001</v>
      </c>
      <c r="P459">
        <v>0.33579999999999999</v>
      </c>
      <c r="Q459">
        <v>0.1288</v>
      </c>
      <c r="R459">
        <v>0.32200000000000001</v>
      </c>
      <c r="S459">
        <v>0.46</v>
      </c>
      <c r="T459">
        <v>0</v>
      </c>
      <c r="U459">
        <v>0</v>
      </c>
      <c r="V459">
        <v>0</v>
      </c>
      <c r="W459">
        <v>0</v>
      </c>
      <c r="X459">
        <v>0</v>
      </c>
      <c r="Y459" s="98">
        <v>0</v>
      </c>
      <c r="Z459" s="98">
        <v>0</v>
      </c>
      <c r="AA459">
        <v>0</v>
      </c>
      <c r="AB459">
        <v>0</v>
      </c>
      <c r="AC459" s="98">
        <v>0</v>
      </c>
      <c r="AD459">
        <v>0</v>
      </c>
      <c r="AE459">
        <v>0</v>
      </c>
      <c r="AF459">
        <v>0</v>
      </c>
      <c r="AG459" s="98">
        <v>0</v>
      </c>
      <c r="AH459">
        <v>0</v>
      </c>
      <c r="AI459">
        <v>0</v>
      </c>
      <c r="AJ459">
        <v>0</v>
      </c>
      <c r="AK459" s="98">
        <v>0</v>
      </c>
      <c r="AL459">
        <v>0</v>
      </c>
      <c r="AM459">
        <v>0</v>
      </c>
      <c r="AN459">
        <v>0</v>
      </c>
      <c r="AO459">
        <v>0</v>
      </c>
      <c r="AP459">
        <v>0</v>
      </c>
      <c r="AQ459">
        <v>0</v>
      </c>
      <c r="AR459">
        <v>0</v>
      </c>
      <c r="AS459" s="98">
        <v>0</v>
      </c>
      <c r="AT459">
        <v>0</v>
      </c>
      <c r="AU459">
        <v>0</v>
      </c>
      <c r="AV459">
        <v>0</v>
      </c>
      <c r="AW459">
        <v>0</v>
      </c>
      <c r="AX459">
        <v>0</v>
      </c>
      <c r="AY459">
        <v>0</v>
      </c>
      <c r="AZ459">
        <v>0</v>
      </c>
      <c r="BA459">
        <v>0.23</v>
      </c>
      <c r="BB459">
        <v>0</v>
      </c>
      <c r="BC459">
        <v>9.1999999999999998E-3</v>
      </c>
      <c r="BD459">
        <v>0.41399999999999998</v>
      </c>
      <c r="BE459">
        <v>0.78200000000000003</v>
      </c>
      <c r="BF459">
        <v>0.13800000000000001</v>
      </c>
      <c r="BG459">
        <v>0.32200000000000001</v>
      </c>
      <c r="BH459">
        <v>0</v>
      </c>
      <c r="BI459">
        <v>0</v>
      </c>
      <c r="BJ459">
        <v>1.38E-2</v>
      </c>
      <c r="BK459">
        <v>0</v>
      </c>
      <c r="BL459" s="209">
        <v>5.17797528345E-3</v>
      </c>
      <c r="BM459" s="227">
        <v>1.0241994162E-4</v>
      </c>
      <c r="BN459" s="209">
        <v>5.8953770200000002E-4</v>
      </c>
      <c r="BO459" s="227">
        <v>2.242447882E-4</v>
      </c>
      <c r="BP459" s="227">
        <v>9.5377350819999998E-4</v>
      </c>
      <c r="BQ459" s="227">
        <v>6.59525E-16</v>
      </c>
      <c r="BR459" s="209">
        <v>8.5187155256999999E-4</v>
      </c>
      <c r="BS459" s="227">
        <v>2.1811294910000002E-3</v>
      </c>
      <c r="BT459" s="227">
        <v>2.6874357652100001E-3</v>
      </c>
    </row>
    <row r="460" spans="1:72" x14ac:dyDescent="0.35">
      <c r="A460">
        <v>117</v>
      </c>
      <c r="B460" t="s">
        <v>218</v>
      </c>
      <c r="C460" t="s">
        <v>218</v>
      </c>
      <c r="D460" t="s">
        <v>839</v>
      </c>
      <c r="E460" t="s">
        <v>1337</v>
      </c>
      <c r="F460">
        <v>4.76</v>
      </c>
      <c r="G460">
        <v>19.914999999999999</v>
      </c>
      <c r="H460">
        <v>0.4536</v>
      </c>
      <c r="I460">
        <v>9.6600000000000005E-2</v>
      </c>
      <c r="J460">
        <v>5.8099999999999999E-2</v>
      </c>
      <c r="K460">
        <v>6.3E-2</v>
      </c>
      <c r="L460">
        <v>1.61E-2</v>
      </c>
      <c r="M460">
        <v>0</v>
      </c>
      <c r="N460" s="98">
        <v>1.26E-2</v>
      </c>
      <c r="O460">
        <v>1.7500000000000002E-2</v>
      </c>
      <c r="P460">
        <v>7.0000000000000001E-3</v>
      </c>
      <c r="Q460">
        <v>1.0500000000000001E-2</v>
      </c>
      <c r="R460">
        <v>0</v>
      </c>
      <c r="S460">
        <v>0</v>
      </c>
      <c r="T460">
        <v>0</v>
      </c>
      <c r="U460" s="212">
        <v>3.9899999999999998E-2</v>
      </c>
      <c r="V460">
        <v>0</v>
      </c>
      <c r="W460">
        <v>0</v>
      </c>
      <c r="X460">
        <v>0</v>
      </c>
      <c r="Y460" s="212">
        <v>2.87E-2</v>
      </c>
      <c r="Z460">
        <v>1.12E-2</v>
      </c>
      <c r="AA460">
        <v>0</v>
      </c>
      <c r="AB460">
        <v>6.93E-2</v>
      </c>
      <c r="AC460" s="98">
        <v>6.9999999999999999E-4</v>
      </c>
      <c r="AD460">
        <v>6.7900000000000002E-2</v>
      </c>
      <c r="AE460" s="212">
        <v>0.32340000000000002</v>
      </c>
      <c r="AF460" s="212">
        <v>0.26390000000000002</v>
      </c>
      <c r="AG460" s="212">
        <v>5.9499999999999997E-2</v>
      </c>
      <c r="AH460">
        <v>0</v>
      </c>
      <c r="AI460">
        <v>0</v>
      </c>
      <c r="AJ460">
        <v>0</v>
      </c>
      <c r="AK460">
        <v>0</v>
      </c>
      <c r="AL460">
        <v>0</v>
      </c>
      <c r="AM460">
        <v>1.1900000000000001E-2</v>
      </c>
      <c r="AN460">
        <v>0</v>
      </c>
      <c r="AO460">
        <v>9.0999999999999998E-2</v>
      </c>
      <c r="AP460">
        <v>0</v>
      </c>
      <c r="AQ460">
        <v>9.1000000000000004E-3</v>
      </c>
      <c r="AR460">
        <v>2.24E-2</v>
      </c>
      <c r="AS460">
        <v>4.2000000000000002E-4</v>
      </c>
      <c r="AT460">
        <v>4.2000000000000002E-4</v>
      </c>
      <c r="AU460">
        <v>7.7000000000000002E-3</v>
      </c>
      <c r="AV460" s="98">
        <v>2.3800000000000002E-2</v>
      </c>
      <c r="AW460">
        <v>2.66E-3</v>
      </c>
      <c r="AX460">
        <v>0.68740000000000001</v>
      </c>
      <c r="AY460">
        <v>0</v>
      </c>
      <c r="AZ460">
        <v>0</v>
      </c>
      <c r="BA460">
        <v>2.702</v>
      </c>
      <c r="BB460">
        <v>0</v>
      </c>
      <c r="BC460" s="98">
        <v>1.7500000000000002E-2</v>
      </c>
      <c r="BD460">
        <v>0.66500000000000004</v>
      </c>
      <c r="BE460">
        <v>3.444</v>
      </c>
      <c r="BF460">
        <v>1.0569999999999999</v>
      </c>
      <c r="BG460">
        <v>0</v>
      </c>
      <c r="BH460">
        <v>0</v>
      </c>
      <c r="BI460">
        <v>0</v>
      </c>
      <c r="BJ460">
        <v>1.9599999999999999E-2</v>
      </c>
      <c r="BK460">
        <v>0.38500000000000001</v>
      </c>
      <c r="BL460" s="209">
        <v>1.4765273102999999E-3</v>
      </c>
      <c r="BM460" s="227">
        <v>4.1262325999999997E-4</v>
      </c>
      <c r="BN460" s="227">
        <v>4.5839161970000002E-4</v>
      </c>
      <c r="BO460" s="227">
        <v>2.3609219199999999E-5</v>
      </c>
      <c r="BP460" s="227">
        <v>0</v>
      </c>
      <c r="BQ460" s="227">
        <v>3.724E-16</v>
      </c>
      <c r="BR460" s="227">
        <v>1.5998993500000001E-4</v>
      </c>
      <c r="BS460" s="227">
        <v>8.9333003899999999E-5</v>
      </c>
      <c r="BT460" s="227">
        <v>2.6823424943000001E-3</v>
      </c>
    </row>
    <row r="461" spans="1:72" x14ac:dyDescent="0.35">
      <c r="A461">
        <v>117</v>
      </c>
      <c r="B461" t="s">
        <v>218</v>
      </c>
      <c r="C461" t="s">
        <v>218</v>
      </c>
      <c r="D461" t="s">
        <v>839</v>
      </c>
      <c r="E461" t="s">
        <v>1338</v>
      </c>
      <c r="F461">
        <v>4.76</v>
      </c>
      <c r="G461">
        <v>19.914999999999999</v>
      </c>
      <c r="H461">
        <v>0.4536</v>
      </c>
      <c r="I461">
        <v>9.6600000000000005E-2</v>
      </c>
      <c r="J461">
        <v>5.8099999999999999E-2</v>
      </c>
      <c r="K461">
        <v>6.3E-2</v>
      </c>
      <c r="L461">
        <v>1.61E-2</v>
      </c>
      <c r="M461">
        <v>0</v>
      </c>
      <c r="N461" s="98">
        <v>1.26E-2</v>
      </c>
      <c r="O461">
        <v>1.7500000000000002E-2</v>
      </c>
      <c r="P461">
        <v>7.0000000000000001E-3</v>
      </c>
      <c r="Q461">
        <v>1.0500000000000001E-2</v>
      </c>
      <c r="R461">
        <v>0</v>
      </c>
      <c r="S461">
        <v>0</v>
      </c>
      <c r="T461">
        <v>0</v>
      </c>
      <c r="U461">
        <v>3.9899999999999998E-2</v>
      </c>
      <c r="V461">
        <v>0</v>
      </c>
      <c r="W461">
        <v>0</v>
      </c>
      <c r="X461">
        <v>0</v>
      </c>
      <c r="Y461">
        <v>2.87E-2</v>
      </c>
      <c r="Z461" s="212">
        <v>1.12E-2</v>
      </c>
      <c r="AA461">
        <v>0</v>
      </c>
      <c r="AB461">
        <v>6.93E-2</v>
      </c>
      <c r="AC461" s="98">
        <v>6.9999999999999999E-4</v>
      </c>
      <c r="AD461">
        <v>6.7900000000000002E-2</v>
      </c>
      <c r="AE461">
        <v>0.32340000000000002</v>
      </c>
      <c r="AF461">
        <v>0.26390000000000002</v>
      </c>
      <c r="AG461">
        <v>5.9499999999999997E-2</v>
      </c>
      <c r="AH461">
        <v>0</v>
      </c>
      <c r="AI461">
        <v>0</v>
      </c>
      <c r="AJ461">
        <v>0</v>
      </c>
      <c r="AK461">
        <v>0</v>
      </c>
      <c r="AL461">
        <v>0</v>
      </c>
      <c r="AM461">
        <v>1.1900000000000001E-2</v>
      </c>
      <c r="AN461">
        <v>0</v>
      </c>
      <c r="AO461">
        <v>9.0999999999999998E-2</v>
      </c>
      <c r="AP461">
        <v>0</v>
      </c>
      <c r="AQ461" s="212">
        <v>9.1000000000000004E-3</v>
      </c>
      <c r="AR461">
        <v>2.24E-2</v>
      </c>
      <c r="AS461" s="212">
        <v>4.2000000000000002E-4</v>
      </c>
      <c r="AT461">
        <v>4.2000000000000002E-4</v>
      </c>
      <c r="AU461">
        <v>7.7000000000000002E-3</v>
      </c>
      <c r="AV461" s="98">
        <v>2.3800000000000002E-2</v>
      </c>
      <c r="AW461">
        <v>2.66E-3</v>
      </c>
      <c r="AX461">
        <v>0.68740000000000001</v>
      </c>
      <c r="AY461">
        <v>0</v>
      </c>
      <c r="AZ461">
        <v>0</v>
      </c>
      <c r="BA461">
        <v>2.702</v>
      </c>
      <c r="BB461">
        <v>0</v>
      </c>
      <c r="BC461" s="98">
        <v>1.7500000000000002E-2</v>
      </c>
      <c r="BD461">
        <v>0.66500000000000004</v>
      </c>
      <c r="BE461">
        <v>3.444</v>
      </c>
      <c r="BF461">
        <v>1.0569999999999999</v>
      </c>
      <c r="BG461">
        <v>0</v>
      </c>
      <c r="BH461" s="212">
        <v>0</v>
      </c>
      <c r="BI461">
        <v>0</v>
      </c>
      <c r="BJ461">
        <v>1.9599999999999999E-2</v>
      </c>
      <c r="BK461">
        <v>0.38500000000000001</v>
      </c>
      <c r="BL461" s="209">
        <v>1.4765273102999999E-3</v>
      </c>
      <c r="BM461" s="227">
        <v>4.1262325999999997E-4</v>
      </c>
      <c r="BN461" s="227">
        <v>4.5839161970000002E-4</v>
      </c>
      <c r="BO461" s="227">
        <v>2.3609219199999999E-5</v>
      </c>
      <c r="BP461" s="227">
        <v>0</v>
      </c>
      <c r="BQ461" s="227">
        <v>3.724E-16</v>
      </c>
      <c r="BR461" s="227">
        <v>1.5998993500000001E-4</v>
      </c>
      <c r="BS461" s="227">
        <v>8.9333003899999999E-5</v>
      </c>
      <c r="BT461" s="227">
        <v>2.6823424943000001E-3</v>
      </c>
    </row>
    <row r="462" spans="1:72" x14ac:dyDescent="0.35">
      <c r="A462">
        <v>141</v>
      </c>
      <c r="B462" t="s">
        <v>266</v>
      </c>
      <c r="C462" t="s">
        <v>266</v>
      </c>
      <c r="D462" t="s">
        <v>949</v>
      </c>
      <c r="E462" t="s">
        <v>1341</v>
      </c>
      <c r="F462">
        <v>36.75</v>
      </c>
      <c r="G462">
        <v>153.93</v>
      </c>
      <c r="H462" s="217">
        <v>0</v>
      </c>
      <c r="I462">
        <v>0.49349999999999999</v>
      </c>
      <c r="J462">
        <v>8.5365000000000002</v>
      </c>
      <c r="K462">
        <v>6.3E-2</v>
      </c>
      <c r="L462">
        <v>1.4175</v>
      </c>
      <c r="M462">
        <v>0</v>
      </c>
      <c r="N462">
        <v>0</v>
      </c>
      <c r="O462">
        <v>5.7645</v>
      </c>
      <c r="P462">
        <v>1.1445000000000001</v>
      </c>
      <c r="Q462">
        <v>4.6304999999999996</v>
      </c>
      <c r="R462">
        <v>5.5650000000000004</v>
      </c>
      <c r="S462">
        <v>5.7750000000000004</v>
      </c>
      <c r="T462">
        <v>0</v>
      </c>
      <c r="U462">
        <v>0</v>
      </c>
      <c r="V462">
        <v>0</v>
      </c>
      <c r="W462">
        <v>0</v>
      </c>
      <c r="X462">
        <v>0</v>
      </c>
      <c r="Y462">
        <v>0</v>
      </c>
      <c r="Z462">
        <v>0</v>
      </c>
      <c r="AA462">
        <v>0</v>
      </c>
      <c r="AB462">
        <v>0</v>
      </c>
      <c r="AC462" s="217">
        <v>0</v>
      </c>
      <c r="AD462">
        <v>0</v>
      </c>
      <c r="AE462">
        <v>0</v>
      </c>
      <c r="AF462">
        <v>0</v>
      </c>
      <c r="AG462">
        <v>0</v>
      </c>
      <c r="AH462">
        <v>0</v>
      </c>
      <c r="AI462">
        <v>0</v>
      </c>
      <c r="AJ462">
        <v>0</v>
      </c>
      <c r="AK462">
        <v>0</v>
      </c>
      <c r="AL462">
        <v>0</v>
      </c>
      <c r="AM462">
        <v>0</v>
      </c>
      <c r="AN462">
        <v>0</v>
      </c>
      <c r="AO462">
        <v>0</v>
      </c>
      <c r="AP462">
        <v>0</v>
      </c>
      <c r="AQ462" s="212">
        <v>1.0500000000000001E-2</v>
      </c>
      <c r="AR462">
        <v>0</v>
      </c>
      <c r="AS462" s="217">
        <v>0</v>
      </c>
      <c r="AT462" s="98">
        <v>0</v>
      </c>
      <c r="AU462" s="217">
        <v>0</v>
      </c>
      <c r="AV462">
        <v>8.4000000000000005E-2</v>
      </c>
      <c r="AW462">
        <v>0</v>
      </c>
      <c r="AX462">
        <v>0</v>
      </c>
      <c r="AY462">
        <v>0</v>
      </c>
      <c r="AZ462">
        <v>0</v>
      </c>
      <c r="BA462">
        <v>0.63</v>
      </c>
      <c r="BB462" s="217">
        <v>0</v>
      </c>
      <c r="BC462" s="217">
        <v>0</v>
      </c>
      <c r="BD462">
        <v>1.47</v>
      </c>
      <c r="BE462">
        <v>0</v>
      </c>
      <c r="BF462">
        <v>0</v>
      </c>
      <c r="BG462">
        <v>3.57</v>
      </c>
      <c r="BH462" s="212">
        <v>1.0500000000000001E-2</v>
      </c>
      <c r="BI462">
        <v>0</v>
      </c>
      <c r="BJ462" s="217">
        <v>0</v>
      </c>
      <c r="BK462">
        <v>0</v>
      </c>
      <c r="BL462" s="209">
        <v>1.12475281275E-2</v>
      </c>
      <c r="BM462" s="227">
        <v>1.246578858E-3</v>
      </c>
      <c r="BN462" s="209">
        <v>2.5887568665E-3</v>
      </c>
      <c r="BO462" s="209">
        <v>1.8026800994999999E-3</v>
      </c>
      <c r="BP462" s="209">
        <v>7.3798843649999996E-4</v>
      </c>
      <c r="BQ462" s="227">
        <v>5.2395E-15</v>
      </c>
      <c r="BR462" s="209">
        <v>2.1204942465000002E-3</v>
      </c>
      <c r="BS462" s="209">
        <v>9.0546217650000005E-4</v>
      </c>
      <c r="BT462" s="227">
        <v>1.5433419193499999E-2</v>
      </c>
    </row>
    <row r="463" spans="1:72" x14ac:dyDescent="0.35">
      <c r="A463">
        <v>111</v>
      </c>
      <c r="B463" t="s">
        <v>803</v>
      </c>
      <c r="C463" t="s">
        <v>209</v>
      </c>
      <c r="D463" t="s">
        <v>217</v>
      </c>
      <c r="E463" t="s">
        <v>1341</v>
      </c>
      <c r="F463">
        <v>3.6920000000000002</v>
      </c>
      <c r="G463">
        <v>15.444000000000001</v>
      </c>
      <c r="H463">
        <v>0.36659999999999998</v>
      </c>
      <c r="I463">
        <v>2.0799999999999999E-2</v>
      </c>
      <c r="J463">
        <v>4.6800000000000001E-2</v>
      </c>
      <c r="K463">
        <v>9.0999999999999998E-2</v>
      </c>
      <c r="L463">
        <v>2.0124</v>
      </c>
      <c r="M463">
        <v>0</v>
      </c>
      <c r="N463" s="212">
        <v>6.2399999999999997E-2</v>
      </c>
      <c r="O463">
        <v>0</v>
      </c>
      <c r="P463">
        <v>0</v>
      </c>
      <c r="Q463">
        <v>0</v>
      </c>
      <c r="R463">
        <v>0</v>
      </c>
      <c r="S463">
        <v>0</v>
      </c>
      <c r="T463">
        <v>0</v>
      </c>
      <c r="U463" s="217">
        <v>4.1599999999999998E-2</v>
      </c>
      <c r="V463">
        <v>0</v>
      </c>
      <c r="W463">
        <v>0</v>
      </c>
      <c r="X463">
        <v>0</v>
      </c>
      <c r="Y463" s="217">
        <v>3.3799999999999997E-2</v>
      </c>
      <c r="Z463">
        <v>7.7999999999999996E-3</v>
      </c>
      <c r="AA463">
        <v>0</v>
      </c>
      <c r="AB463">
        <v>0.221</v>
      </c>
      <c r="AC463" s="212">
        <v>2.5999999999999999E-3</v>
      </c>
      <c r="AD463">
        <v>0.21840000000000001</v>
      </c>
      <c r="AE463" s="217">
        <v>2.86E-2</v>
      </c>
      <c r="AF463" s="217">
        <v>2.3400000000000001E-2</v>
      </c>
      <c r="AG463" s="217">
        <v>2.5999999999999999E-3</v>
      </c>
      <c r="AH463">
        <v>0</v>
      </c>
      <c r="AI463">
        <v>0</v>
      </c>
      <c r="AJ463">
        <v>0</v>
      </c>
      <c r="AK463">
        <v>0</v>
      </c>
      <c r="AL463">
        <v>0</v>
      </c>
      <c r="AM463">
        <v>0.46800000000000003</v>
      </c>
      <c r="AN463">
        <v>0</v>
      </c>
      <c r="AO463">
        <v>5.5640000000000001</v>
      </c>
      <c r="AP463">
        <v>0</v>
      </c>
      <c r="AQ463">
        <v>0.182</v>
      </c>
      <c r="AR463">
        <v>0.50180000000000002</v>
      </c>
      <c r="AS463">
        <v>0</v>
      </c>
      <c r="AT463">
        <v>2.5999999999999998E-4</v>
      </c>
      <c r="AU463">
        <v>1.0399999999999999E-3</v>
      </c>
      <c r="AV463" s="212">
        <v>5.1999999999999998E-3</v>
      </c>
      <c r="AW463">
        <v>2.5999999999999998E-4</v>
      </c>
      <c r="AX463">
        <v>2.86E-2</v>
      </c>
      <c r="AY463">
        <v>0</v>
      </c>
      <c r="AZ463">
        <v>0</v>
      </c>
      <c r="BA463">
        <v>0.156</v>
      </c>
      <c r="BB463">
        <v>0</v>
      </c>
      <c r="BC463" s="212">
        <v>3.9E-2</v>
      </c>
      <c r="BD463">
        <v>2.2879999999999998</v>
      </c>
      <c r="BE463">
        <v>0.624</v>
      </c>
      <c r="BF463">
        <v>0.312</v>
      </c>
      <c r="BG463">
        <v>21.19</v>
      </c>
      <c r="BH463">
        <v>5.1999999999999998E-2</v>
      </c>
      <c r="BI463">
        <v>0</v>
      </c>
      <c r="BJ463">
        <v>5.1999999999999998E-3</v>
      </c>
      <c r="BK463">
        <v>0</v>
      </c>
      <c r="BL463" s="209">
        <v>3.9807514707999999E-3</v>
      </c>
      <c r="BM463" s="227">
        <v>2.9855306260000001E-4</v>
      </c>
      <c r="BN463" s="209">
        <v>2.1827850329999999E-3</v>
      </c>
      <c r="BO463" s="227">
        <v>1.14323586E-4</v>
      </c>
      <c r="BP463" s="227">
        <v>0</v>
      </c>
      <c r="BQ463" s="227">
        <v>8.2679999999999995E-15</v>
      </c>
      <c r="BR463" s="209">
        <v>9.3175318339999995E-4</v>
      </c>
      <c r="BS463" s="227">
        <v>2.566136144E-4</v>
      </c>
      <c r="BT463" s="227">
        <v>1.4521673244E-2</v>
      </c>
    </row>
    <row r="464" spans="1:72" x14ac:dyDescent="0.35">
      <c r="A464">
        <v>120</v>
      </c>
      <c r="B464" t="s">
        <v>230</v>
      </c>
      <c r="C464" t="s">
        <v>230</v>
      </c>
      <c r="D464" t="s">
        <v>233</v>
      </c>
      <c r="E464" t="s">
        <v>1341</v>
      </c>
      <c r="F464">
        <v>44.2</v>
      </c>
      <c r="G464">
        <v>185</v>
      </c>
      <c r="H464">
        <v>5</v>
      </c>
      <c r="I464">
        <v>0</v>
      </c>
      <c r="J464">
        <v>0</v>
      </c>
      <c r="K464">
        <v>0</v>
      </c>
      <c r="L464">
        <v>0</v>
      </c>
      <c r="M464">
        <v>0</v>
      </c>
      <c r="N464">
        <v>0</v>
      </c>
      <c r="O464">
        <v>0</v>
      </c>
      <c r="P464">
        <v>0</v>
      </c>
      <c r="Q464">
        <v>0</v>
      </c>
      <c r="R464">
        <v>0</v>
      </c>
      <c r="S464">
        <v>0</v>
      </c>
      <c r="T464">
        <v>0</v>
      </c>
      <c r="U464">
        <v>2.355</v>
      </c>
      <c r="V464">
        <v>0</v>
      </c>
      <c r="W464">
        <v>5.0000000000000001E-3</v>
      </c>
      <c r="X464">
        <v>0.05</v>
      </c>
      <c r="Y464" s="217">
        <v>2.0249999999999999</v>
      </c>
      <c r="Z464" s="217">
        <v>0.24</v>
      </c>
      <c r="AA464">
        <v>0.02</v>
      </c>
      <c r="AB464">
        <v>1.925</v>
      </c>
      <c r="AC464" s="217">
        <v>0.01</v>
      </c>
      <c r="AD464">
        <v>1.905</v>
      </c>
      <c r="AE464">
        <v>0.5</v>
      </c>
      <c r="AF464">
        <v>0.49</v>
      </c>
      <c r="AG464" s="217">
        <v>1.4999999999999999E-2</v>
      </c>
      <c r="AH464">
        <v>0</v>
      </c>
      <c r="AI464">
        <v>0</v>
      </c>
      <c r="AJ464">
        <v>0</v>
      </c>
      <c r="AK464" s="217">
        <v>0</v>
      </c>
      <c r="AL464">
        <v>0</v>
      </c>
      <c r="AM464">
        <v>82.1</v>
      </c>
      <c r="AN464">
        <v>0</v>
      </c>
      <c r="AO464">
        <v>771.5</v>
      </c>
      <c r="AP464">
        <v>0</v>
      </c>
      <c r="AQ464">
        <v>0.89500000000000002</v>
      </c>
      <c r="AR464">
        <v>0.80500000000000005</v>
      </c>
      <c r="AS464" s="217">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s="209">
        <v>4.4796015714999998E-2</v>
      </c>
      <c r="BM464" s="227">
        <v>9.6812021499999995E-4</v>
      </c>
      <c r="BN464" s="227">
        <v>4.6422973500000004E-3</v>
      </c>
      <c r="BO464" s="227">
        <v>7.5397728500000002E-4</v>
      </c>
      <c r="BP464" s="227">
        <v>5.0608210500000005E-4</v>
      </c>
      <c r="BQ464" s="227">
        <v>2.1749999999999999E-14</v>
      </c>
      <c r="BR464" s="227">
        <v>1.62231165E-3</v>
      </c>
      <c r="BS464" s="227">
        <v>2.112684895E-3</v>
      </c>
      <c r="BT464" s="227">
        <v>1.4164165845E-2</v>
      </c>
    </row>
    <row r="465" spans="1:72" x14ac:dyDescent="0.35">
      <c r="A465">
        <v>39</v>
      </c>
      <c r="B465" t="s">
        <v>513</v>
      </c>
      <c r="C465" t="s">
        <v>513</v>
      </c>
      <c r="D465" t="s">
        <v>107</v>
      </c>
      <c r="E465" t="s">
        <v>1338</v>
      </c>
      <c r="F465">
        <v>1.3140000000000001</v>
      </c>
      <c r="G465">
        <v>5.508</v>
      </c>
      <c r="H465">
        <v>1.8E-3</v>
      </c>
      <c r="I465">
        <v>1.38E-2</v>
      </c>
      <c r="J465">
        <v>0.29160000000000003</v>
      </c>
      <c r="K465">
        <v>3.1199999999999999E-2</v>
      </c>
      <c r="L465">
        <v>0.2238</v>
      </c>
      <c r="M465">
        <v>0</v>
      </c>
      <c r="N465">
        <v>3.78E-2</v>
      </c>
      <c r="O465">
        <v>0.219</v>
      </c>
      <c r="P465">
        <v>0.219</v>
      </c>
      <c r="Q465">
        <v>0</v>
      </c>
      <c r="R465">
        <v>0</v>
      </c>
      <c r="S465">
        <v>0</v>
      </c>
      <c r="T465">
        <v>0</v>
      </c>
      <c r="U465" s="98">
        <v>5.9999999999999995E-4</v>
      </c>
      <c r="V465">
        <v>0</v>
      </c>
      <c r="W465">
        <v>0</v>
      </c>
      <c r="X465">
        <v>0</v>
      </c>
      <c r="Y465">
        <v>0</v>
      </c>
      <c r="Z465">
        <v>0</v>
      </c>
      <c r="AA465">
        <v>0</v>
      </c>
      <c r="AB465">
        <v>0</v>
      </c>
      <c r="AC465">
        <v>0</v>
      </c>
      <c r="AD465">
        <v>0</v>
      </c>
      <c r="AE465" s="98">
        <v>5.9999999999999995E-4</v>
      </c>
      <c r="AF465" s="98">
        <v>5.9999999999999995E-4</v>
      </c>
      <c r="AG465">
        <v>0</v>
      </c>
      <c r="AH465">
        <v>0</v>
      </c>
      <c r="AI465">
        <v>0</v>
      </c>
      <c r="AJ465">
        <v>0</v>
      </c>
      <c r="AK465">
        <v>0</v>
      </c>
      <c r="AL465">
        <v>0</v>
      </c>
      <c r="AM465">
        <v>0.1158</v>
      </c>
      <c r="AN465">
        <v>0</v>
      </c>
      <c r="AO465">
        <v>1.1579999999999999</v>
      </c>
      <c r="AP465">
        <v>0</v>
      </c>
      <c r="AQ465">
        <v>6.0000000000000001E-3</v>
      </c>
      <c r="AR465">
        <v>0.35699999999999998</v>
      </c>
      <c r="AS465">
        <v>1.8000000000000001E-4</v>
      </c>
      <c r="AT465">
        <v>1.8000000000000001E-4</v>
      </c>
      <c r="AU465">
        <v>1.6199999999999999E-2</v>
      </c>
      <c r="AV465">
        <v>1.8599999999999998E-2</v>
      </c>
      <c r="AW465">
        <v>2.4000000000000001E-4</v>
      </c>
      <c r="AX465">
        <v>6.0000000000000001E-3</v>
      </c>
      <c r="AY465">
        <v>0</v>
      </c>
      <c r="AZ465">
        <v>3.5999999999999999E-3</v>
      </c>
      <c r="BA465">
        <v>0.41399999999999998</v>
      </c>
      <c r="BB465">
        <v>1.2E-2</v>
      </c>
      <c r="BC465">
        <v>8.3999999999999995E-3</v>
      </c>
      <c r="BD465">
        <v>0.38400000000000001</v>
      </c>
      <c r="BE465">
        <v>4.4039999999999999</v>
      </c>
      <c r="BF465">
        <v>0.216</v>
      </c>
      <c r="BG465">
        <v>1.7999999999999999E-2</v>
      </c>
      <c r="BH465">
        <v>0</v>
      </c>
      <c r="BI465">
        <v>0</v>
      </c>
      <c r="BJ465">
        <v>2.3999999999999998E-3</v>
      </c>
      <c r="BK465">
        <v>0</v>
      </c>
      <c r="BL465" s="209">
        <v>1.0334645915399999E-3</v>
      </c>
      <c r="BM465" s="227">
        <v>1.0658345264999999E-4</v>
      </c>
      <c r="BN465" s="227">
        <v>4.8387759260999999E-4</v>
      </c>
      <c r="BO465" s="227">
        <v>7.6264894800000005E-5</v>
      </c>
      <c r="BP465" s="227">
        <v>1.0536594E-5</v>
      </c>
      <c r="BQ465" s="227">
        <v>3.9624000000000001E-16</v>
      </c>
      <c r="BR465" s="227">
        <v>1.3624257798E-4</v>
      </c>
      <c r="BS465" s="227">
        <v>6.7454536799999994E-5</v>
      </c>
      <c r="BT465" s="227">
        <v>2.5995612790499999E-3</v>
      </c>
    </row>
    <row r="466" spans="1:72" x14ac:dyDescent="0.35">
      <c r="A466">
        <v>100</v>
      </c>
      <c r="B466" t="s">
        <v>195</v>
      </c>
      <c r="C466" t="s">
        <v>195</v>
      </c>
      <c r="D466" t="s">
        <v>788</v>
      </c>
      <c r="E466" t="s">
        <v>1337</v>
      </c>
      <c r="F466">
        <v>1.056</v>
      </c>
      <c r="G466">
        <v>4.4189999999999996</v>
      </c>
      <c r="H466">
        <v>1.44E-2</v>
      </c>
      <c r="I466">
        <v>6.1499999999999999E-2</v>
      </c>
      <c r="J466">
        <v>0.153</v>
      </c>
      <c r="K466">
        <v>0.03</v>
      </c>
      <c r="L466">
        <v>3.2099999999999997E-2</v>
      </c>
      <c r="M466">
        <v>0</v>
      </c>
      <c r="N466">
        <v>8.9999999999999993E-3</v>
      </c>
      <c r="O466">
        <v>1.38E-2</v>
      </c>
      <c r="P466">
        <v>4.7999999999999996E-3</v>
      </c>
      <c r="Q466">
        <v>8.9999999999999993E-3</v>
      </c>
      <c r="R466">
        <v>0</v>
      </c>
      <c r="S466">
        <v>0</v>
      </c>
      <c r="T466">
        <v>0</v>
      </c>
      <c r="U466">
        <v>1.5E-3</v>
      </c>
      <c r="V466">
        <v>0</v>
      </c>
      <c r="W466">
        <v>0</v>
      </c>
      <c r="X466">
        <v>0</v>
      </c>
      <c r="Y466">
        <v>1.1999999999999999E-3</v>
      </c>
      <c r="Z466" s="98">
        <v>2.9999999999999997E-4</v>
      </c>
      <c r="AA466">
        <v>0</v>
      </c>
      <c r="AB466">
        <v>3.0000000000000001E-3</v>
      </c>
      <c r="AC466">
        <v>0</v>
      </c>
      <c r="AD466">
        <v>3.0000000000000001E-3</v>
      </c>
      <c r="AE466">
        <v>6.6E-3</v>
      </c>
      <c r="AF466">
        <v>6.3E-3</v>
      </c>
      <c r="AG466" s="98">
        <v>2.9999999999999997E-4</v>
      </c>
      <c r="AH466">
        <v>0</v>
      </c>
      <c r="AI466">
        <v>0</v>
      </c>
      <c r="AJ466">
        <v>0</v>
      </c>
      <c r="AK466">
        <v>0</v>
      </c>
      <c r="AL466">
        <v>0</v>
      </c>
      <c r="AM466">
        <v>7.4999999999999997E-3</v>
      </c>
      <c r="AN466">
        <v>0</v>
      </c>
      <c r="AO466">
        <v>0.09</v>
      </c>
      <c r="AP466">
        <v>0</v>
      </c>
      <c r="AQ466" s="98">
        <v>8.9999999999999998E-4</v>
      </c>
      <c r="AR466">
        <v>0</v>
      </c>
      <c r="AS466">
        <v>9.3000000000000005E-4</v>
      </c>
      <c r="AT466">
        <v>4.4999999999999999E-4</v>
      </c>
      <c r="AU466">
        <v>6.0000000000000001E-3</v>
      </c>
      <c r="AV466">
        <v>1.626E-2</v>
      </c>
      <c r="AW466">
        <v>1.6199999999999999E-3</v>
      </c>
      <c r="AX466">
        <v>1.671</v>
      </c>
      <c r="AY466">
        <v>0</v>
      </c>
      <c r="AZ466">
        <v>8.9999999999999993E-3</v>
      </c>
      <c r="BA466">
        <v>0.99299999999999999</v>
      </c>
      <c r="BB466">
        <v>8.3999999999999995E-3</v>
      </c>
      <c r="BC466">
        <v>2.07E-2</v>
      </c>
      <c r="BD466">
        <v>0.45</v>
      </c>
      <c r="BE466">
        <v>2.4</v>
      </c>
      <c r="BF466">
        <v>0.48</v>
      </c>
      <c r="BG466">
        <v>7.8E-2</v>
      </c>
      <c r="BH466" s="98">
        <v>2.9999999999999997E-4</v>
      </c>
      <c r="BI466">
        <v>1.4999999999999999E-2</v>
      </c>
      <c r="BJ466">
        <v>2.3999999999999998E-3</v>
      </c>
      <c r="BK466">
        <v>0</v>
      </c>
      <c r="BL466" s="209">
        <v>2.4098516369999999E-4</v>
      </c>
      <c r="BM466" s="227">
        <v>0</v>
      </c>
      <c r="BN466" s="227">
        <v>7.0989234599999997E-5</v>
      </c>
      <c r="BO466" s="227">
        <v>1.01182368E-5</v>
      </c>
      <c r="BP466" s="227">
        <v>0</v>
      </c>
      <c r="BQ466" s="227">
        <v>4.7699999999999996E-16</v>
      </c>
      <c r="BR466" s="227">
        <v>8.6128494000000004E-5</v>
      </c>
      <c r="BS466" s="227">
        <v>2.2711650600000001E-5</v>
      </c>
      <c r="BT466" s="209">
        <v>2.5948231911E-3</v>
      </c>
    </row>
    <row r="467" spans="1:72" x14ac:dyDescent="0.35">
      <c r="A467">
        <v>100</v>
      </c>
      <c r="B467" t="s">
        <v>195</v>
      </c>
      <c r="C467" t="s">
        <v>195</v>
      </c>
      <c r="D467" t="s">
        <v>788</v>
      </c>
      <c r="E467" t="s">
        <v>1340</v>
      </c>
      <c r="F467">
        <v>1.056</v>
      </c>
      <c r="G467">
        <v>4.4189999999999996</v>
      </c>
      <c r="H467">
        <v>1.44E-2</v>
      </c>
      <c r="I467">
        <v>6.1499999999999999E-2</v>
      </c>
      <c r="J467">
        <v>0.153</v>
      </c>
      <c r="K467">
        <v>0.03</v>
      </c>
      <c r="L467">
        <v>3.2099999999999997E-2</v>
      </c>
      <c r="M467">
        <v>0</v>
      </c>
      <c r="N467">
        <v>8.9999999999999993E-3</v>
      </c>
      <c r="O467">
        <v>1.38E-2</v>
      </c>
      <c r="P467">
        <v>4.7999999999999996E-3</v>
      </c>
      <c r="Q467">
        <v>8.9999999999999993E-3</v>
      </c>
      <c r="R467">
        <v>0</v>
      </c>
      <c r="S467">
        <v>0</v>
      </c>
      <c r="T467">
        <v>0</v>
      </c>
      <c r="U467" s="212">
        <v>1.5E-3</v>
      </c>
      <c r="V467">
        <v>0</v>
      </c>
      <c r="W467">
        <v>0</v>
      </c>
      <c r="X467">
        <v>0</v>
      </c>
      <c r="Y467" s="212">
        <v>1.1999999999999999E-3</v>
      </c>
      <c r="Z467" s="98">
        <v>2.9999999999999997E-4</v>
      </c>
      <c r="AA467" s="98">
        <v>0</v>
      </c>
      <c r="AB467" s="212">
        <v>3.0000000000000001E-3</v>
      </c>
      <c r="AC467" s="98">
        <v>0</v>
      </c>
      <c r="AD467" s="212">
        <v>3.0000000000000001E-3</v>
      </c>
      <c r="AE467" s="212">
        <v>6.6E-3</v>
      </c>
      <c r="AF467" s="212">
        <v>6.3E-3</v>
      </c>
      <c r="AG467" s="98">
        <v>2.9999999999999997E-4</v>
      </c>
      <c r="AH467">
        <v>0</v>
      </c>
      <c r="AI467">
        <v>0</v>
      </c>
      <c r="AJ467">
        <v>0</v>
      </c>
      <c r="AK467">
        <v>0</v>
      </c>
      <c r="AL467">
        <v>0</v>
      </c>
      <c r="AM467">
        <v>7.4999999999999997E-3</v>
      </c>
      <c r="AN467">
        <v>0</v>
      </c>
      <c r="AO467">
        <v>0.09</v>
      </c>
      <c r="AP467">
        <v>0</v>
      </c>
      <c r="AQ467" s="98">
        <v>8.9999999999999998E-4</v>
      </c>
      <c r="AR467">
        <v>0</v>
      </c>
      <c r="AS467" s="212">
        <v>9.3000000000000005E-4</v>
      </c>
      <c r="AT467" s="212">
        <v>4.4999999999999999E-4</v>
      </c>
      <c r="AU467">
        <v>6.0000000000000001E-3</v>
      </c>
      <c r="AV467">
        <v>1.626E-2</v>
      </c>
      <c r="AW467" s="98">
        <v>1.6199999999999999E-3</v>
      </c>
      <c r="AX467">
        <v>1.671</v>
      </c>
      <c r="AY467">
        <v>0</v>
      </c>
      <c r="AZ467">
        <v>8.9999999999999993E-3</v>
      </c>
      <c r="BA467">
        <v>0.99299999999999999</v>
      </c>
      <c r="BB467">
        <v>8.3999999999999995E-3</v>
      </c>
      <c r="BC467" s="212">
        <v>2.07E-2</v>
      </c>
      <c r="BD467">
        <v>0.45</v>
      </c>
      <c r="BE467">
        <v>2.4</v>
      </c>
      <c r="BF467">
        <v>0.48</v>
      </c>
      <c r="BG467">
        <v>7.8E-2</v>
      </c>
      <c r="BH467" s="98">
        <v>2.9999999999999997E-4</v>
      </c>
      <c r="BI467">
        <v>1.4999999999999999E-2</v>
      </c>
      <c r="BJ467" s="212">
        <v>2.3999999999999998E-3</v>
      </c>
      <c r="BK467">
        <v>0</v>
      </c>
      <c r="BL467" s="209">
        <v>2.4098516369999999E-4</v>
      </c>
      <c r="BM467" s="227">
        <v>0</v>
      </c>
      <c r="BN467" s="227">
        <v>7.0989234599999997E-5</v>
      </c>
      <c r="BO467" s="227">
        <v>1.01182368E-5</v>
      </c>
      <c r="BP467" s="209">
        <v>0</v>
      </c>
      <c r="BQ467" s="227">
        <v>4.7699999999999996E-16</v>
      </c>
      <c r="BR467" s="227">
        <v>8.6128494000000004E-5</v>
      </c>
      <c r="BS467" s="227">
        <v>2.2711650600000001E-5</v>
      </c>
      <c r="BT467" s="227">
        <v>2.5948231911E-3</v>
      </c>
    </row>
    <row r="468" spans="1:72" x14ac:dyDescent="0.35">
      <c r="A468">
        <v>138</v>
      </c>
      <c r="B468" t="s">
        <v>266</v>
      </c>
      <c r="C468" t="s">
        <v>266</v>
      </c>
      <c r="D468" t="s">
        <v>268</v>
      </c>
      <c r="E468" t="s">
        <v>1341</v>
      </c>
      <c r="F468">
        <v>1.6775</v>
      </c>
      <c r="G468">
        <v>7.0179999999999998</v>
      </c>
      <c r="H468">
        <v>4.9500000000000004E-3</v>
      </c>
      <c r="I468">
        <v>0.12375</v>
      </c>
      <c r="J468">
        <v>0.21229999999999999</v>
      </c>
      <c r="K468">
        <v>0.14025000000000001</v>
      </c>
      <c r="L468">
        <v>1.7600000000000001E-2</v>
      </c>
      <c r="M468">
        <v>0</v>
      </c>
      <c r="N468">
        <v>5.1150000000000001E-2</v>
      </c>
      <c r="O468">
        <v>0</v>
      </c>
      <c r="P468">
        <v>0</v>
      </c>
      <c r="Q468">
        <v>0</v>
      </c>
      <c r="R468">
        <v>0</v>
      </c>
      <c r="S468">
        <v>0</v>
      </c>
      <c r="T468">
        <v>0</v>
      </c>
      <c r="U468">
        <v>2.2000000000000001E-3</v>
      </c>
      <c r="V468" s="212">
        <v>0</v>
      </c>
      <c r="W468">
        <v>0</v>
      </c>
      <c r="X468" s="212">
        <v>0</v>
      </c>
      <c r="Y468">
        <v>1.65E-3</v>
      </c>
      <c r="Z468" s="212">
        <v>5.5000000000000003E-4</v>
      </c>
      <c r="AA468" s="98">
        <v>0</v>
      </c>
      <c r="AB468">
        <v>5.5000000000000003E-4</v>
      </c>
      <c r="AC468">
        <v>0</v>
      </c>
      <c r="AD468">
        <v>5.5000000000000003E-4</v>
      </c>
      <c r="AE468">
        <v>2.2000000000000001E-3</v>
      </c>
      <c r="AF468">
        <v>2.2000000000000001E-3</v>
      </c>
      <c r="AG468" s="217">
        <v>0</v>
      </c>
      <c r="AH468">
        <v>0</v>
      </c>
      <c r="AI468">
        <v>0</v>
      </c>
      <c r="AJ468">
        <v>0</v>
      </c>
      <c r="AK468">
        <v>0</v>
      </c>
      <c r="AL468">
        <v>0</v>
      </c>
      <c r="AM468">
        <v>0</v>
      </c>
      <c r="AN468">
        <v>0</v>
      </c>
      <c r="AO468">
        <v>0</v>
      </c>
      <c r="AP468">
        <v>0</v>
      </c>
      <c r="AQ468">
        <v>5.5000000000000003E-4</v>
      </c>
      <c r="AR468">
        <v>1.0449999999999999E-2</v>
      </c>
      <c r="AS468">
        <v>0</v>
      </c>
      <c r="AT468" s="217">
        <v>4.4000000000000002E-4</v>
      </c>
      <c r="AU468">
        <v>0.24199999999999999</v>
      </c>
      <c r="AV468">
        <v>0.26290000000000002</v>
      </c>
      <c r="AW468" s="217">
        <v>0.14299999999999999</v>
      </c>
      <c r="AX468">
        <v>0</v>
      </c>
      <c r="AY468">
        <v>0</v>
      </c>
      <c r="AZ468">
        <v>0</v>
      </c>
      <c r="BA468">
        <v>1.87</v>
      </c>
      <c r="BB468">
        <v>2.035E-2</v>
      </c>
      <c r="BC468">
        <v>1.925E-2</v>
      </c>
      <c r="BD468">
        <v>0.77</v>
      </c>
      <c r="BE468">
        <v>19.25</v>
      </c>
      <c r="BF468">
        <v>2.2000000000000002</v>
      </c>
      <c r="BG468">
        <v>0.22</v>
      </c>
      <c r="BH468">
        <v>5.5000000000000003E-4</v>
      </c>
      <c r="BI468">
        <v>0</v>
      </c>
      <c r="BJ468">
        <v>1.65E-3</v>
      </c>
      <c r="BK468">
        <v>0</v>
      </c>
      <c r="BL468" s="227">
        <v>1.1224816845000001E-2</v>
      </c>
      <c r="BM468" s="227">
        <v>1.2892956565499999E-3</v>
      </c>
      <c r="BN468" s="227">
        <v>5.4246557530000003E-4</v>
      </c>
      <c r="BO468" s="227">
        <v>4.4136474800000002E-5</v>
      </c>
      <c r="BP468" s="227">
        <v>3.2182346569999999E-4</v>
      </c>
      <c r="BQ468" s="227">
        <v>1.3475000000000001E-14</v>
      </c>
      <c r="BR468" s="227">
        <v>3.8161771725000001E-4</v>
      </c>
      <c r="BS468" s="227">
        <v>2.8802491079999999E-4</v>
      </c>
      <c r="BT468" s="209">
        <v>1.39173991385E-2</v>
      </c>
    </row>
    <row r="469" spans="1:72" x14ac:dyDescent="0.35">
      <c r="A469">
        <v>33</v>
      </c>
      <c r="B469" t="s">
        <v>513</v>
      </c>
      <c r="C469" t="s">
        <v>513</v>
      </c>
      <c r="D469" t="s">
        <v>101</v>
      </c>
      <c r="E469" t="s">
        <v>1339</v>
      </c>
      <c r="F469">
        <v>1.26</v>
      </c>
      <c r="G469">
        <v>5.3235000000000001</v>
      </c>
      <c r="H469" s="98">
        <v>0</v>
      </c>
      <c r="I469">
        <v>6.3E-3</v>
      </c>
      <c r="J469">
        <v>0.30554999999999999</v>
      </c>
      <c r="K469">
        <v>0</v>
      </c>
      <c r="L469">
        <v>2.8287</v>
      </c>
      <c r="M469">
        <v>0</v>
      </c>
      <c r="N469">
        <v>6.3E-3</v>
      </c>
      <c r="O469">
        <v>0.3276</v>
      </c>
      <c r="P469">
        <v>0.27405000000000002</v>
      </c>
      <c r="Q469" s="98">
        <v>5.355E-2</v>
      </c>
      <c r="R469">
        <v>0</v>
      </c>
      <c r="S469">
        <v>0.315</v>
      </c>
      <c r="T469">
        <v>0</v>
      </c>
      <c r="U469" s="212">
        <v>0</v>
      </c>
      <c r="V469">
        <v>0</v>
      </c>
      <c r="W469">
        <v>0</v>
      </c>
      <c r="X469">
        <v>0</v>
      </c>
      <c r="Y469">
        <v>0</v>
      </c>
      <c r="Z469">
        <v>0</v>
      </c>
      <c r="AA469">
        <v>0</v>
      </c>
      <c r="AB469">
        <v>0</v>
      </c>
      <c r="AC469">
        <v>0</v>
      </c>
      <c r="AD469">
        <v>0</v>
      </c>
      <c r="AE469" s="98">
        <v>0</v>
      </c>
      <c r="AF469" s="98">
        <v>0</v>
      </c>
      <c r="AG469">
        <v>0</v>
      </c>
      <c r="AH469">
        <v>0</v>
      </c>
      <c r="AI469">
        <v>0</v>
      </c>
      <c r="AJ469">
        <v>0</v>
      </c>
      <c r="AK469">
        <v>0</v>
      </c>
      <c r="AL469">
        <v>0</v>
      </c>
      <c r="AM469">
        <v>0</v>
      </c>
      <c r="AN469">
        <v>0</v>
      </c>
      <c r="AO469">
        <v>0</v>
      </c>
      <c r="AP469">
        <v>0</v>
      </c>
      <c r="AQ469" s="98">
        <v>0</v>
      </c>
      <c r="AR469">
        <v>0</v>
      </c>
      <c r="AS469" s="212">
        <v>0</v>
      </c>
      <c r="AT469">
        <v>0</v>
      </c>
      <c r="AU469">
        <v>3.4650000000000002E-3</v>
      </c>
      <c r="AV469">
        <v>3.15E-3</v>
      </c>
      <c r="AW469">
        <v>1.575E-3</v>
      </c>
      <c r="AX469">
        <v>3.15E-3</v>
      </c>
      <c r="AY469">
        <v>0</v>
      </c>
      <c r="AZ469">
        <v>6.3E-3</v>
      </c>
      <c r="BA469">
        <v>0.1575</v>
      </c>
      <c r="BB469">
        <v>1.89E-2</v>
      </c>
      <c r="BC469">
        <v>3.15E-3</v>
      </c>
      <c r="BD469">
        <v>0.28349999999999997</v>
      </c>
      <c r="BE469">
        <v>2.1105</v>
      </c>
      <c r="BF469">
        <v>0.126</v>
      </c>
      <c r="BG469">
        <v>9.4500000000000001E-2</v>
      </c>
      <c r="BH469" s="98">
        <v>0</v>
      </c>
      <c r="BI469">
        <v>0</v>
      </c>
      <c r="BJ469" s="98">
        <v>0</v>
      </c>
      <c r="BK469">
        <v>0</v>
      </c>
      <c r="BL469" s="209">
        <v>3.2577288466275E-3</v>
      </c>
      <c r="BM469" s="227">
        <v>9.8469294997500002E-5</v>
      </c>
      <c r="BN469" s="227">
        <v>5.6679745452750002E-4</v>
      </c>
      <c r="BO469" s="227">
        <v>2.155949901E-4</v>
      </c>
      <c r="BP469" s="209">
        <v>1.0324723562999999E-3</v>
      </c>
      <c r="BQ469" s="227">
        <v>6.3529200000000005E-16</v>
      </c>
      <c r="BR469" s="227">
        <v>7.6051141251750004E-4</v>
      </c>
      <c r="BS469" s="227">
        <v>3.1949254889999999E-4</v>
      </c>
      <c r="BT469" s="209">
        <v>2.5837732501875002E-3</v>
      </c>
    </row>
    <row r="470" spans="1:72" x14ac:dyDescent="0.35">
      <c r="A470">
        <v>38</v>
      </c>
      <c r="B470" t="s">
        <v>513</v>
      </c>
      <c r="C470" t="s">
        <v>513</v>
      </c>
      <c r="D470" t="s">
        <v>106</v>
      </c>
      <c r="E470" t="s">
        <v>1340</v>
      </c>
      <c r="F470">
        <v>0.752</v>
      </c>
      <c r="G470">
        <v>3.1680000000000001</v>
      </c>
      <c r="H470">
        <v>0</v>
      </c>
      <c r="I470">
        <v>8.0000000000000002E-3</v>
      </c>
      <c r="J470">
        <v>0.16320000000000001</v>
      </c>
      <c r="K470">
        <v>2.8799999999999999E-2</v>
      </c>
      <c r="L470">
        <v>1.3935999999999999</v>
      </c>
      <c r="M470">
        <v>0</v>
      </c>
      <c r="N470" s="212">
        <v>4.7999999999999996E-3</v>
      </c>
      <c r="O470">
        <v>0.1152</v>
      </c>
      <c r="P470">
        <v>4.48E-2</v>
      </c>
      <c r="Q470">
        <v>7.0400000000000004E-2</v>
      </c>
      <c r="R470">
        <v>0</v>
      </c>
      <c r="S470">
        <v>0</v>
      </c>
      <c r="T470">
        <v>0</v>
      </c>
      <c r="U470">
        <v>0</v>
      </c>
      <c r="V470">
        <v>0</v>
      </c>
      <c r="W470">
        <v>0</v>
      </c>
      <c r="X470">
        <v>0</v>
      </c>
      <c r="Y470">
        <v>0</v>
      </c>
      <c r="Z470">
        <v>0</v>
      </c>
      <c r="AA470">
        <v>0</v>
      </c>
      <c r="AB470">
        <v>0</v>
      </c>
      <c r="AC470" s="212">
        <v>0</v>
      </c>
      <c r="AD470">
        <v>0</v>
      </c>
      <c r="AE470">
        <v>0</v>
      </c>
      <c r="AF470">
        <v>0</v>
      </c>
      <c r="AG470">
        <v>0</v>
      </c>
      <c r="AH470">
        <v>0</v>
      </c>
      <c r="AI470">
        <v>0</v>
      </c>
      <c r="AJ470">
        <v>0</v>
      </c>
      <c r="AK470">
        <v>0</v>
      </c>
      <c r="AL470">
        <v>0</v>
      </c>
      <c r="AM470">
        <v>0.57279999999999998</v>
      </c>
      <c r="AN470">
        <v>0</v>
      </c>
      <c r="AO470">
        <v>6.88</v>
      </c>
      <c r="AP470">
        <v>0</v>
      </c>
      <c r="AQ470">
        <v>4.7999999999999996E-3</v>
      </c>
      <c r="AR470">
        <v>0</v>
      </c>
      <c r="AS470">
        <v>1.6000000000000001E-4</v>
      </c>
      <c r="AT470" s="98">
        <v>3.2000000000000003E-4</v>
      </c>
      <c r="AU470">
        <v>4.7999999999999996E-3</v>
      </c>
      <c r="AV470" s="212">
        <v>6.4000000000000003E-3</v>
      </c>
      <c r="AW470">
        <v>6.4000000000000005E-4</v>
      </c>
      <c r="AX470">
        <v>1.9199999999999998E-2</v>
      </c>
      <c r="AY470">
        <v>0</v>
      </c>
      <c r="AZ470" s="98">
        <v>0.16</v>
      </c>
      <c r="BA470">
        <v>0.224</v>
      </c>
      <c r="BB470">
        <v>6.4000000000000003E-3</v>
      </c>
      <c r="BC470" s="212">
        <v>1.6000000000000001E-3</v>
      </c>
      <c r="BD470">
        <v>0.128</v>
      </c>
      <c r="BE470">
        <v>2.464</v>
      </c>
      <c r="BF470">
        <v>0.16</v>
      </c>
      <c r="BG470">
        <v>0</v>
      </c>
      <c r="BH470">
        <v>0</v>
      </c>
      <c r="BI470">
        <v>3.2000000000000002E-3</v>
      </c>
      <c r="BJ470">
        <v>1.6000000000000001E-3</v>
      </c>
      <c r="BK470">
        <v>9.6000000000000002E-2</v>
      </c>
      <c r="BL470" s="209">
        <v>1.25748718464E-3</v>
      </c>
      <c r="BM470" s="227">
        <v>9.7383795295999994E-5</v>
      </c>
      <c r="BN470" s="227">
        <v>4.5881029539200001E-4</v>
      </c>
      <c r="BO470" s="227">
        <v>7.1109459200000005E-5</v>
      </c>
      <c r="BP470" s="227">
        <v>0</v>
      </c>
      <c r="BQ470" s="227">
        <v>3.3791680000000001E-16</v>
      </c>
      <c r="BR470" s="209">
        <v>3.2576495417600002E-4</v>
      </c>
      <c r="BS470" s="227">
        <v>1.5791607040000001E-4</v>
      </c>
      <c r="BT470" s="209">
        <v>2.582891738624E-3</v>
      </c>
    </row>
    <row r="471" spans="1:72" x14ac:dyDescent="0.35">
      <c r="A471">
        <v>29</v>
      </c>
      <c r="B471" t="s">
        <v>71</v>
      </c>
      <c r="C471" t="s">
        <v>71</v>
      </c>
      <c r="D471" t="s">
        <v>503</v>
      </c>
      <c r="E471" t="s">
        <v>1339</v>
      </c>
      <c r="F471">
        <v>3.1680000000000001</v>
      </c>
      <c r="G471">
        <v>12.936</v>
      </c>
      <c r="H471">
        <v>2.64E-2</v>
      </c>
      <c r="I471">
        <v>6.6000000000000003E-2</v>
      </c>
      <c r="J471">
        <v>0.56759999999999999</v>
      </c>
      <c r="K471">
        <v>0.18479999999999999</v>
      </c>
      <c r="L471">
        <v>12.3024</v>
      </c>
      <c r="M471">
        <v>0</v>
      </c>
      <c r="N471">
        <v>6.6000000000000003E-2</v>
      </c>
      <c r="O471">
        <v>0.66</v>
      </c>
      <c r="P471">
        <v>0.63360000000000005</v>
      </c>
      <c r="Q471">
        <v>2.64E-2</v>
      </c>
      <c r="R471">
        <v>0</v>
      </c>
      <c r="S471">
        <v>0</v>
      </c>
      <c r="T471">
        <v>0</v>
      </c>
      <c r="U471">
        <v>0</v>
      </c>
      <c r="V471">
        <v>0</v>
      </c>
      <c r="W471">
        <v>0</v>
      </c>
      <c r="X471">
        <v>0</v>
      </c>
      <c r="Y471">
        <v>0</v>
      </c>
      <c r="Z471" s="212">
        <v>0</v>
      </c>
      <c r="AA471">
        <v>0</v>
      </c>
      <c r="AB471">
        <v>0</v>
      </c>
      <c r="AC471">
        <v>0</v>
      </c>
      <c r="AD471">
        <v>0</v>
      </c>
      <c r="AE471">
        <v>0</v>
      </c>
      <c r="AF471">
        <v>0</v>
      </c>
      <c r="AG471" s="212">
        <v>0</v>
      </c>
      <c r="AH471">
        <v>0</v>
      </c>
      <c r="AI471">
        <v>0</v>
      </c>
      <c r="AJ471">
        <v>0</v>
      </c>
      <c r="AK471">
        <v>0</v>
      </c>
      <c r="AL471">
        <v>0</v>
      </c>
      <c r="AM471">
        <v>2.2176</v>
      </c>
      <c r="AN471">
        <v>0</v>
      </c>
      <c r="AO471">
        <v>17.556000000000001</v>
      </c>
      <c r="AP471">
        <v>0</v>
      </c>
      <c r="AQ471" s="212">
        <v>0.2772</v>
      </c>
      <c r="AR471">
        <v>0.66</v>
      </c>
      <c r="AS471">
        <v>3.96E-3</v>
      </c>
      <c r="AT471">
        <v>0</v>
      </c>
      <c r="AU471">
        <v>0.10692</v>
      </c>
      <c r="AV471">
        <v>0.1188</v>
      </c>
      <c r="AW471">
        <v>2.904E-2</v>
      </c>
      <c r="AX471">
        <v>5.4383999999999997</v>
      </c>
      <c r="AY471">
        <v>0</v>
      </c>
      <c r="AZ471">
        <v>21.515999999999998</v>
      </c>
      <c r="BA471">
        <v>2.1120000000000001</v>
      </c>
      <c r="BB471">
        <v>0</v>
      </c>
      <c r="BC471">
        <v>3.9600000000000003E-2</v>
      </c>
      <c r="BD471">
        <v>0.92400000000000004</v>
      </c>
      <c r="BE471">
        <v>16.236000000000001</v>
      </c>
      <c r="BF471">
        <v>1.056</v>
      </c>
      <c r="BG471">
        <v>0</v>
      </c>
      <c r="BH471" s="212">
        <v>0</v>
      </c>
      <c r="BI471">
        <v>0</v>
      </c>
      <c r="BJ471">
        <v>1.32E-2</v>
      </c>
      <c r="BK471">
        <v>2.3759999999999999</v>
      </c>
      <c r="BL471" s="209">
        <v>8.6798016492000002E-3</v>
      </c>
      <c r="BM471" s="227">
        <v>5.0316450359999998E-4</v>
      </c>
      <c r="BN471" s="209">
        <v>1.3360662348000001E-3</v>
      </c>
      <c r="BO471" s="227">
        <v>5.866530384E-4</v>
      </c>
      <c r="BP471" s="227">
        <v>0</v>
      </c>
      <c r="BQ471" s="227">
        <v>1.2249600000000001E-15</v>
      </c>
      <c r="BR471" s="209">
        <v>3.5483037743999999E-3</v>
      </c>
      <c r="BS471" s="209">
        <v>1.3028075807999999E-3</v>
      </c>
      <c r="BT471" s="209">
        <v>2.5455949200000002E-3</v>
      </c>
    </row>
    <row r="472" spans="1:72" x14ac:dyDescent="0.35">
      <c r="A472">
        <v>52</v>
      </c>
      <c r="B472" t="s">
        <v>513</v>
      </c>
      <c r="C472" t="s">
        <v>513</v>
      </c>
      <c r="D472" t="s">
        <v>121</v>
      </c>
      <c r="E472" t="s">
        <v>1338</v>
      </c>
      <c r="F472">
        <v>7.5525000000000002</v>
      </c>
      <c r="G472">
        <v>31.481999999999999</v>
      </c>
      <c r="H472">
        <v>7.9500000000000005E-3</v>
      </c>
      <c r="I472">
        <v>8.745E-2</v>
      </c>
      <c r="J472">
        <v>1.6933499999999999</v>
      </c>
      <c r="K472">
        <v>0.1113</v>
      </c>
      <c r="L472">
        <v>5.9625000000000004</v>
      </c>
      <c r="M472">
        <v>0</v>
      </c>
      <c r="N472">
        <v>8.745E-2</v>
      </c>
      <c r="O472">
        <v>1.43895</v>
      </c>
      <c r="P472">
        <v>1.2242999999999999</v>
      </c>
      <c r="Q472">
        <v>0.21465000000000001</v>
      </c>
      <c r="R472">
        <v>0</v>
      </c>
      <c r="S472">
        <v>0</v>
      </c>
      <c r="T472">
        <v>0</v>
      </c>
      <c r="U472">
        <v>0</v>
      </c>
      <c r="V472" s="98">
        <v>0</v>
      </c>
      <c r="W472" s="98">
        <v>0</v>
      </c>
      <c r="X472">
        <v>0</v>
      </c>
      <c r="Y472">
        <v>0</v>
      </c>
      <c r="Z472" s="212">
        <v>0</v>
      </c>
      <c r="AA472" s="98">
        <v>0</v>
      </c>
      <c r="AB472">
        <v>0</v>
      </c>
      <c r="AC472" s="98">
        <v>0</v>
      </c>
      <c r="AD472">
        <v>0</v>
      </c>
      <c r="AE472">
        <v>0</v>
      </c>
      <c r="AF472">
        <v>0</v>
      </c>
      <c r="AG472" s="98">
        <v>0</v>
      </c>
      <c r="AH472" s="98">
        <v>0</v>
      </c>
      <c r="AI472" s="98">
        <v>0</v>
      </c>
      <c r="AJ472" s="98">
        <v>0</v>
      </c>
      <c r="AK472" s="98">
        <v>0</v>
      </c>
      <c r="AL472">
        <v>0</v>
      </c>
      <c r="AM472">
        <v>0.1749</v>
      </c>
      <c r="AN472">
        <v>0</v>
      </c>
      <c r="AO472">
        <v>1.59</v>
      </c>
      <c r="AP472">
        <v>0</v>
      </c>
      <c r="AQ472" s="212">
        <v>1.5900000000000001E-2</v>
      </c>
      <c r="AR472">
        <v>3.9750000000000001E-2</v>
      </c>
      <c r="AS472" s="98">
        <v>1.1925E-2</v>
      </c>
      <c r="AT472" s="98">
        <v>3.1800000000000001E-3</v>
      </c>
      <c r="AU472">
        <v>5.5649999999999998E-2</v>
      </c>
      <c r="AV472">
        <v>7.1550000000000002E-2</v>
      </c>
      <c r="AW472" s="212">
        <v>2.4645E-2</v>
      </c>
      <c r="AX472">
        <v>1.113</v>
      </c>
      <c r="AY472">
        <v>0</v>
      </c>
      <c r="AZ472">
        <v>0.71550000000000002</v>
      </c>
      <c r="BA472">
        <v>1.8285</v>
      </c>
      <c r="BB472">
        <v>0.23849999999999999</v>
      </c>
      <c r="BC472">
        <v>0</v>
      </c>
      <c r="BD472">
        <v>0.47699999999999998</v>
      </c>
      <c r="BE472">
        <v>26.234999999999999</v>
      </c>
      <c r="BF472">
        <v>2.1465000000000001</v>
      </c>
      <c r="BG472">
        <v>0</v>
      </c>
      <c r="BH472" s="98">
        <v>0</v>
      </c>
      <c r="BI472">
        <v>0</v>
      </c>
      <c r="BJ472">
        <v>1.5900000000000001E-2</v>
      </c>
      <c r="BK472">
        <v>2.9415</v>
      </c>
      <c r="BL472" s="209">
        <v>5.6227065695999999E-3</v>
      </c>
      <c r="BM472" s="227">
        <v>6.7054672499999998E-4</v>
      </c>
      <c r="BN472" s="227">
        <v>3.6361906365000001E-4</v>
      </c>
      <c r="BO472" s="227">
        <v>3.5332512539999999E-4</v>
      </c>
      <c r="BP472" s="209">
        <v>0</v>
      </c>
      <c r="BQ472" s="227">
        <v>3.6570000000000002E-14</v>
      </c>
      <c r="BR472" s="209">
        <v>2.5318932391500001E-3</v>
      </c>
      <c r="BS472" s="209">
        <v>7.8464547480000004E-4</v>
      </c>
      <c r="BT472" s="209">
        <v>2.4943903066500001E-3</v>
      </c>
    </row>
    <row r="473" spans="1:72" x14ac:dyDescent="0.35">
      <c r="A473">
        <v>52</v>
      </c>
      <c r="B473" t="s">
        <v>513</v>
      </c>
      <c r="C473" t="s">
        <v>513</v>
      </c>
      <c r="D473" t="s">
        <v>121</v>
      </c>
      <c r="E473" t="s">
        <v>1340</v>
      </c>
      <c r="F473">
        <v>7.5525000000000002</v>
      </c>
      <c r="G473">
        <v>31.481999999999999</v>
      </c>
      <c r="H473">
        <v>7.9500000000000005E-3</v>
      </c>
      <c r="I473">
        <v>8.745E-2</v>
      </c>
      <c r="J473">
        <v>1.6933499999999999</v>
      </c>
      <c r="K473">
        <v>0.1113</v>
      </c>
      <c r="L473">
        <v>5.9625000000000004</v>
      </c>
      <c r="M473">
        <v>0</v>
      </c>
      <c r="N473">
        <v>8.745E-2</v>
      </c>
      <c r="O473">
        <v>1.43895</v>
      </c>
      <c r="P473">
        <v>1.2242999999999999</v>
      </c>
      <c r="Q473">
        <v>0.21465000000000001</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0.1749</v>
      </c>
      <c r="AN473">
        <v>0</v>
      </c>
      <c r="AO473">
        <v>1.59</v>
      </c>
      <c r="AP473">
        <v>0</v>
      </c>
      <c r="AQ473">
        <v>1.5900000000000001E-2</v>
      </c>
      <c r="AR473">
        <v>3.9750000000000001E-2</v>
      </c>
      <c r="AS473" s="212">
        <v>1.1925E-2</v>
      </c>
      <c r="AT473">
        <v>3.1800000000000001E-3</v>
      </c>
      <c r="AU473">
        <v>5.5649999999999998E-2</v>
      </c>
      <c r="AV473">
        <v>7.1550000000000002E-2</v>
      </c>
      <c r="AW473">
        <v>2.4645E-2</v>
      </c>
      <c r="AX473">
        <v>1.113</v>
      </c>
      <c r="AY473">
        <v>0</v>
      </c>
      <c r="AZ473">
        <v>0.71550000000000002</v>
      </c>
      <c r="BA473">
        <v>1.8285</v>
      </c>
      <c r="BB473">
        <v>0.23849999999999999</v>
      </c>
      <c r="BC473">
        <v>0</v>
      </c>
      <c r="BD473">
        <v>0.47699999999999998</v>
      </c>
      <c r="BE473">
        <v>26.234999999999999</v>
      </c>
      <c r="BF473">
        <v>2.1465000000000001</v>
      </c>
      <c r="BG473">
        <v>0</v>
      </c>
      <c r="BH473" s="212">
        <v>0</v>
      </c>
      <c r="BI473">
        <v>0</v>
      </c>
      <c r="BJ473">
        <v>1.5900000000000001E-2</v>
      </c>
      <c r="BK473">
        <v>2.9415</v>
      </c>
      <c r="BL473" s="227">
        <v>5.6227065695999999E-3</v>
      </c>
      <c r="BM473" s="227">
        <v>6.7054672499999998E-4</v>
      </c>
      <c r="BN473" s="209">
        <v>3.6361906365000001E-4</v>
      </c>
      <c r="BO473" s="209">
        <v>3.5332512539999999E-4</v>
      </c>
      <c r="BP473" s="209">
        <v>0</v>
      </c>
      <c r="BQ473" s="227">
        <v>3.6570000000000002E-14</v>
      </c>
      <c r="BR473" s="209">
        <v>2.5318932391500001E-3</v>
      </c>
      <c r="BS473" s="209">
        <v>7.8464547480000004E-4</v>
      </c>
      <c r="BT473" s="227">
        <v>2.4943903066500001E-3</v>
      </c>
    </row>
    <row r="474" spans="1:72" x14ac:dyDescent="0.35">
      <c r="A474">
        <v>143</v>
      </c>
      <c r="B474" t="s">
        <v>803</v>
      </c>
      <c r="C474" t="s">
        <v>273</v>
      </c>
      <c r="D474" t="s">
        <v>276</v>
      </c>
      <c r="E474" t="s">
        <v>1337</v>
      </c>
      <c r="F474">
        <v>0</v>
      </c>
      <c r="G474">
        <v>0</v>
      </c>
      <c r="H474">
        <v>0</v>
      </c>
      <c r="I474">
        <v>0</v>
      </c>
      <c r="J474">
        <v>0</v>
      </c>
      <c r="K474">
        <v>0</v>
      </c>
      <c r="L474">
        <v>0</v>
      </c>
      <c r="M474">
        <v>0</v>
      </c>
      <c r="N474">
        <v>0</v>
      </c>
      <c r="O474">
        <v>0</v>
      </c>
      <c r="P474">
        <v>0</v>
      </c>
      <c r="Q474">
        <v>0</v>
      </c>
      <c r="R474">
        <v>0</v>
      </c>
      <c r="S474">
        <v>0</v>
      </c>
      <c r="T474">
        <v>0</v>
      </c>
      <c r="U474">
        <v>0</v>
      </c>
      <c r="V474">
        <v>0</v>
      </c>
      <c r="W474">
        <v>0</v>
      </c>
      <c r="X474" s="212">
        <v>0</v>
      </c>
      <c r="Y474" s="98">
        <v>0</v>
      </c>
      <c r="Z474" s="98">
        <v>0</v>
      </c>
      <c r="AA474">
        <v>0</v>
      </c>
      <c r="AB474">
        <v>0</v>
      </c>
      <c r="AC474">
        <v>0</v>
      </c>
      <c r="AD474" s="212">
        <v>0</v>
      </c>
      <c r="AE474">
        <v>0</v>
      </c>
      <c r="AF474">
        <v>0</v>
      </c>
      <c r="AG474">
        <v>0</v>
      </c>
      <c r="AH474">
        <v>0</v>
      </c>
      <c r="AI474">
        <v>0</v>
      </c>
      <c r="AJ474">
        <v>0</v>
      </c>
      <c r="AK474">
        <v>0</v>
      </c>
      <c r="AL474">
        <v>0</v>
      </c>
      <c r="AM474">
        <v>0</v>
      </c>
      <c r="AN474">
        <v>0</v>
      </c>
      <c r="AO474">
        <v>0</v>
      </c>
      <c r="AP474">
        <v>0</v>
      </c>
      <c r="AQ474" s="98">
        <v>0</v>
      </c>
      <c r="AR474" s="98">
        <v>0</v>
      </c>
      <c r="AS474" s="98">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s="209">
        <v>4.6545023359999998E-4</v>
      </c>
      <c r="BM474" s="227">
        <v>1.25853696E-5</v>
      </c>
      <c r="BN474" s="227">
        <v>1.251645736E-4</v>
      </c>
      <c r="BO474" s="227">
        <v>1.36360468E-5</v>
      </c>
      <c r="BP474" s="227">
        <v>2.7570785999999999E-5</v>
      </c>
      <c r="BQ474" s="227">
        <v>6.4400000000000001E-16</v>
      </c>
      <c r="BR474" s="209">
        <v>1.150330304E-4</v>
      </c>
      <c r="BS474" s="227">
        <v>3.0282200799999999E-5</v>
      </c>
      <c r="BT474" s="209">
        <v>2.4478121972E-3</v>
      </c>
    </row>
    <row r="475" spans="1:72" x14ac:dyDescent="0.35">
      <c r="A475">
        <v>143</v>
      </c>
      <c r="B475" t="s">
        <v>803</v>
      </c>
      <c r="C475" t="s">
        <v>273</v>
      </c>
      <c r="D475" t="s">
        <v>276</v>
      </c>
      <c r="E475" t="s">
        <v>1338</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s="98">
        <v>0</v>
      </c>
      <c r="AT475" s="98">
        <v>0</v>
      </c>
      <c r="AU475">
        <v>0</v>
      </c>
      <c r="AV475">
        <v>0</v>
      </c>
      <c r="AW475" s="98">
        <v>0</v>
      </c>
      <c r="AX475">
        <v>0</v>
      </c>
      <c r="AY475">
        <v>0</v>
      </c>
      <c r="AZ475">
        <v>0</v>
      </c>
      <c r="BA475">
        <v>0</v>
      </c>
      <c r="BB475">
        <v>0</v>
      </c>
      <c r="BC475">
        <v>0</v>
      </c>
      <c r="BD475">
        <v>0</v>
      </c>
      <c r="BE475">
        <v>0</v>
      </c>
      <c r="BF475">
        <v>0</v>
      </c>
      <c r="BG475">
        <v>0</v>
      </c>
      <c r="BH475" s="212">
        <v>0</v>
      </c>
      <c r="BI475">
        <v>0</v>
      </c>
      <c r="BJ475">
        <v>0</v>
      </c>
      <c r="BK475">
        <v>0</v>
      </c>
      <c r="BL475" s="209">
        <v>4.6545023359999998E-4</v>
      </c>
      <c r="BM475" s="227">
        <v>1.25853696E-5</v>
      </c>
      <c r="BN475" s="209">
        <v>1.251645736E-4</v>
      </c>
      <c r="BO475" s="227">
        <v>1.36360468E-5</v>
      </c>
      <c r="BP475" s="227">
        <v>2.7570785999999999E-5</v>
      </c>
      <c r="BQ475" s="227">
        <v>6.4400000000000001E-16</v>
      </c>
      <c r="BR475" s="227">
        <v>1.150330304E-4</v>
      </c>
      <c r="BS475" s="227">
        <v>3.0282200799999999E-5</v>
      </c>
      <c r="BT475" s="227">
        <v>2.4478121972E-3</v>
      </c>
    </row>
    <row r="476" spans="1:72" x14ac:dyDescent="0.35">
      <c r="A476">
        <v>143</v>
      </c>
      <c r="B476" t="s">
        <v>803</v>
      </c>
      <c r="C476" t="s">
        <v>273</v>
      </c>
      <c r="D476" t="s">
        <v>276</v>
      </c>
      <c r="E476" t="s">
        <v>1339</v>
      </c>
      <c r="F476">
        <v>0</v>
      </c>
      <c r="G476">
        <v>0</v>
      </c>
      <c r="H476">
        <v>0</v>
      </c>
      <c r="I476">
        <v>0</v>
      </c>
      <c r="J476">
        <v>0</v>
      </c>
      <c r="K476">
        <v>0</v>
      </c>
      <c r="L476">
        <v>0</v>
      </c>
      <c r="M476">
        <v>0</v>
      </c>
      <c r="N476">
        <v>0</v>
      </c>
      <c r="O476">
        <v>0</v>
      </c>
      <c r="P476">
        <v>0</v>
      </c>
      <c r="Q476">
        <v>0</v>
      </c>
      <c r="R476">
        <v>0</v>
      </c>
      <c r="S476">
        <v>0</v>
      </c>
      <c r="T476">
        <v>0</v>
      </c>
      <c r="U476" s="212">
        <v>0</v>
      </c>
      <c r="V476">
        <v>0</v>
      </c>
      <c r="W476">
        <v>0</v>
      </c>
      <c r="X476">
        <v>0</v>
      </c>
      <c r="Y476" s="212">
        <v>0</v>
      </c>
      <c r="Z476">
        <v>0</v>
      </c>
      <c r="AA476">
        <v>0</v>
      </c>
      <c r="AB476">
        <v>0</v>
      </c>
      <c r="AC476">
        <v>0</v>
      </c>
      <c r="AD476">
        <v>0</v>
      </c>
      <c r="AE476" s="212">
        <v>0</v>
      </c>
      <c r="AF476" s="212">
        <v>0</v>
      </c>
      <c r="AG476" s="212">
        <v>0</v>
      </c>
      <c r="AH476">
        <v>0</v>
      </c>
      <c r="AI476">
        <v>0</v>
      </c>
      <c r="AJ476">
        <v>0</v>
      </c>
      <c r="AK476">
        <v>0</v>
      </c>
      <c r="AL476">
        <v>0</v>
      </c>
      <c r="AM476">
        <v>0</v>
      </c>
      <c r="AN476">
        <v>0</v>
      </c>
      <c r="AO476">
        <v>0</v>
      </c>
      <c r="AP476">
        <v>0</v>
      </c>
      <c r="AQ476">
        <v>0</v>
      </c>
      <c r="AR476">
        <v>0</v>
      </c>
      <c r="AS476" s="212">
        <v>0</v>
      </c>
      <c r="AT476">
        <v>0</v>
      </c>
      <c r="AU476">
        <v>0</v>
      </c>
      <c r="AV476">
        <v>0</v>
      </c>
      <c r="AW476" s="212">
        <v>0</v>
      </c>
      <c r="AX476">
        <v>0</v>
      </c>
      <c r="AY476">
        <v>0</v>
      </c>
      <c r="AZ476">
        <v>0</v>
      </c>
      <c r="BA476">
        <v>0</v>
      </c>
      <c r="BB476">
        <v>0</v>
      </c>
      <c r="BC476">
        <v>0</v>
      </c>
      <c r="BD476">
        <v>0</v>
      </c>
      <c r="BE476">
        <v>0</v>
      </c>
      <c r="BF476">
        <v>0</v>
      </c>
      <c r="BG476">
        <v>0</v>
      </c>
      <c r="BH476">
        <v>0</v>
      </c>
      <c r="BI476">
        <v>0</v>
      </c>
      <c r="BJ476">
        <v>0</v>
      </c>
      <c r="BK476">
        <v>0</v>
      </c>
      <c r="BL476" s="209">
        <v>4.6545023359999998E-4</v>
      </c>
      <c r="BM476" s="227">
        <v>1.25853696E-5</v>
      </c>
      <c r="BN476" s="209">
        <v>1.251645736E-4</v>
      </c>
      <c r="BO476" s="227">
        <v>1.36360468E-5</v>
      </c>
      <c r="BP476" s="227">
        <v>2.7570785999999999E-5</v>
      </c>
      <c r="BQ476" s="227">
        <v>6.4400000000000001E-16</v>
      </c>
      <c r="BR476" s="209">
        <v>1.150330304E-4</v>
      </c>
      <c r="BS476" s="227">
        <v>3.0282200799999999E-5</v>
      </c>
      <c r="BT476" s="209">
        <v>2.4478121972E-3</v>
      </c>
    </row>
    <row r="477" spans="1:72" x14ac:dyDescent="0.35">
      <c r="A477">
        <v>143</v>
      </c>
      <c r="B477" t="s">
        <v>803</v>
      </c>
      <c r="C477" t="s">
        <v>273</v>
      </c>
      <c r="D477" t="s">
        <v>276</v>
      </c>
      <c r="E477" t="s">
        <v>1340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s="209">
        <v>4.6545023359999998E-4</v>
      </c>
      <c r="BM477" s="227">
        <v>1.25853696E-5</v>
      </c>
      <c r="BN477" s="209">
        <v>1.251645736E-4</v>
      </c>
      <c r="BO477" s="227">
        <v>1.36360468E-5</v>
      </c>
      <c r="BP477" s="227">
        <v>2.7570785999999999E-5</v>
      </c>
      <c r="BQ477" s="227">
        <v>6.4400000000000001E-16</v>
      </c>
      <c r="BR477" s="209">
        <v>1.150330304E-4</v>
      </c>
      <c r="BS477" s="227">
        <v>3.0282200799999999E-5</v>
      </c>
      <c r="BT477" s="227">
        <v>2.4478121972E-3</v>
      </c>
    </row>
    <row r="478" spans="1:72" x14ac:dyDescent="0.35">
      <c r="A478">
        <v>12</v>
      </c>
      <c r="B478" t="s">
        <v>61</v>
      </c>
      <c r="C478" t="s">
        <v>61</v>
      </c>
      <c r="D478" t="s">
        <v>66</v>
      </c>
      <c r="E478" t="s">
        <v>1341</v>
      </c>
      <c r="F478">
        <v>19.039000000000001</v>
      </c>
      <c r="G478">
        <v>79.289000000000001</v>
      </c>
      <c r="H478">
        <v>2.41E-2</v>
      </c>
      <c r="I478">
        <v>0.40970000000000001</v>
      </c>
      <c r="J478">
        <v>3.9523999999999999</v>
      </c>
      <c r="K478">
        <v>0.50609999999999999</v>
      </c>
      <c r="L478">
        <v>18.9908</v>
      </c>
      <c r="M478">
        <v>0</v>
      </c>
      <c r="N478">
        <v>0.21690000000000001</v>
      </c>
      <c r="O478">
        <v>0.1928</v>
      </c>
      <c r="P478">
        <v>0.1205</v>
      </c>
      <c r="Q478">
        <v>7.2300000000000003E-2</v>
      </c>
      <c r="R478">
        <v>0</v>
      </c>
      <c r="S478">
        <v>0</v>
      </c>
      <c r="T478">
        <v>0</v>
      </c>
      <c r="U478" s="212">
        <v>0</v>
      </c>
      <c r="V478">
        <v>0</v>
      </c>
      <c r="W478">
        <v>0</v>
      </c>
      <c r="X478" s="212">
        <v>0</v>
      </c>
      <c r="Y478" s="212">
        <v>0</v>
      </c>
      <c r="Z478">
        <v>0</v>
      </c>
      <c r="AA478">
        <v>0</v>
      </c>
      <c r="AB478">
        <v>0</v>
      </c>
      <c r="AC478">
        <v>0</v>
      </c>
      <c r="AD478" s="212">
        <v>0</v>
      </c>
      <c r="AE478" s="212">
        <v>0</v>
      </c>
      <c r="AF478" s="212">
        <v>0</v>
      </c>
      <c r="AG478" s="212">
        <v>0</v>
      </c>
      <c r="AH478">
        <v>0</v>
      </c>
      <c r="AI478">
        <v>0</v>
      </c>
      <c r="AJ478">
        <v>0</v>
      </c>
      <c r="AK478">
        <v>0</v>
      </c>
      <c r="AL478">
        <v>0</v>
      </c>
      <c r="AM478">
        <v>0.14460000000000001</v>
      </c>
      <c r="AN478">
        <v>0</v>
      </c>
      <c r="AO478">
        <v>1.9279999999999999</v>
      </c>
      <c r="AP478">
        <v>0</v>
      </c>
      <c r="AQ478">
        <v>2.41E-2</v>
      </c>
      <c r="AR478">
        <v>0.28920000000000001</v>
      </c>
      <c r="AS478">
        <v>1.4460000000000001E-2</v>
      </c>
      <c r="AT478">
        <v>7.2300000000000003E-3</v>
      </c>
      <c r="AU478">
        <v>0.48441000000000001</v>
      </c>
      <c r="AV478">
        <v>0.55430000000000001</v>
      </c>
      <c r="AW478">
        <v>5.0610000000000002E-2</v>
      </c>
      <c r="AX478">
        <v>4.6031000000000004</v>
      </c>
      <c r="AY478">
        <v>0</v>
      </c>
      <c r="AZ478">
        <v>5.6875999999999998</v>
      </c>
      <c r="BA478">
        <v>10.363</v>
      </c>
      <c r="BB478">
        <v>4.82E-2</v>
      </c>
      <c r="BC478">
        <v>9.64E-2</v>
      </c>
      <c r="BD478">
        <v>0.96399999999999997</v>
      </c>
      <c r="BE478">
        <v>91.097999999999999</v>
      </c>
      <c r="BF478">
        <v>5.3019999999999996</v>
      </c>
      <c r="BG478">
        <v>0.72299999999999998</v>
      </c>
      <c r="BH478">
        <v>0</v>
      </c>
      <c r="BI478">
        <v>0</v>
      </c>
      <c r="BJ478">
        <v>4.82E-2</v>
      </c>
      <c r="BK478">
        <v>4.82</v>
      </c>
      <c r="BL478" s="209">
        <v>7.7647057861279997E-3</v>
      </c>
      <c r="BM478" s="227">
        <v>6.6447743594399999E-4</v>
      </c>
      <c r="BN478" s="209">
        <v>1.0343122098279999E-3</v>
      </c>
      <c r="BO478" s="227">
        <v>1.2378279355000001E-3</v>
      </c>
      <c r="BP478" s="227">
        <v>0</v>
      </c>
      <c r="BQ478" s="227">
        <v>1.0754384000000001E-15</v>
      </c>
      <c r="BR478" s="209">
        <v>1.480212762952E-3</v>
      </c>
      <c r="BS478" s="209">
        <v>2.2464144056000002E-3</v>
      </c>
      <c r="BT478" s="209">
        <v>1.1977656833044E-2</v>
      </c>
    </row>
    <row r="479" spans="1:72" x14ac:dyDescent="0.35">
      <c r="A479">
        <v>21</v>
      </c>
      <c r="B479" t="s">
        <v>71</v>
      </c>
      <c r="C479" t="s">
        <v>71</v>
      </c>
      <c r="D479" t="s">
        <v>477</v>
      </c>
      <c r="E479" t="s">
        <v>1340</v>
      </c>
      <c r="F479">
        <v>5.577</v>
      </c>
      <c r="G479">
        <v>23.594999999999999</v>
      </c>
      <c r="H479">
        <v>0</v>
      </c>
      <c r="I479">
        <v>0.34320000000000001</v>
      </c>
      <c r="J479">
        <v>0.98670000000000002</v>
      </c>
      <c r="K479">
        <v>0</v>
      </c>
      <c r="L479">
        <v>41.398499999999999</v>
      </c>
      <c r="M479">
        <v>0</v>
      </c>
      <c r="N479">
        <v>0.1716</v>
      </c>
      <c r="O479">
        <v>0.72929999999999995</v>
      </c>
      <c r="P479">
        <v>0.72929999999999995</v>
      </c>
      <c r="Q479">
        <v>0</v>
      </c>
      <c r="R479">
        <v>0</v>
      </c>
      <c r="S479">
        <v>0</v>
      </c>
      <c r="T479">
        <v>0</v>
      </c>
      <c r="U479">
        <v>0</v>
      </c>
      <c r="V479">
        <v>0</v>
      </c>
      <c r="W479">
        <v>0</v>
      </c>
      <c r="X479">
        <v>0</v>
      </c>
      <c r="Y479" s="212">
        <v>0</v>
      </c>
      <c r="Z479" s="212">
        <v>0</v>
      </c>
      <c r="AA479">
        <v>0</v>
      </c>
      <c r="AB479">
        <v>0</v>
      </c>
      <c r="AC479" s="212">
        <v>0</v>
      </c>
      <c r="AD479">
        <v>0</v>
      </c>
      <c r="AE479">
        <v>0</v>
      </c>
      <c r="AF479">
        <v>0</v>
      </c>
      <c r="AG479" s="212">
        <v>0</v>
      </c>
      <c r="AH479">
        <v>0</v>
      </c>
      <c r="AI479">
        <v>0</v>
      </c>
      <c r="AJ479">
        <v>0</v>
      </c>
      <c r="AK479" s="212">
        <v>0</v>
      </c>
      <c r="AL479">
        <v>0</v>
      </c>
      <c r="AM479">
        <v>4.29</v>
      </c>
      <c r="AN479">
        <v>0</v>
      </c>
      <c r="AO479">
        <v>51.051000000000002</v>
      </c>
      <c r="AP479">
        <v>0</v>
      </c>
      <c r="AQ479">
        <v>8.5800000000000001E-2</v>
      </c>
      <c r="AR479">
        <v>10.467599999999999</v>
      </c>
      <c r="AS479" s="212">
        <v>8.5800000000000008E-3</v>
      </c>
      <c r="AT479">
        <v>0</v>
      </c>
      <c r="AU479">
        <v>8.1509999999999999E-2</v>
      </c>
      <c r="AV479">
        <v>0.12870000000000001</v>
      </c>
      <c r="AW479">
        <v>2.145E-2</v>
      </c>
      <c r="AX479">
        <v>4.4615999999999998</v>
      </c>
      <c r="AY479">
        <v>0</v>
      </c>
      <c r="AZ479">
        <v>4.3329000000000004</v>
      </c>
      <c r="BA479">
        <v>10.725</v>
      </c>
      <c r="BB479">
        <v>1.2869999999999999</v>
      </c>
      <c r="BC479">
        <v>0.12870000000000001</v>
      </c>
      <c r="BD479">
        <v>7.2930000000000001</v>
      </c>
      <c r="BE479">
        <v>68.64</v>
      </c>
      <c r="BF479">
        <v>4.29</v>
      </c>
      <c r="BG479">
        <v>1.2869999999999999</v>
      </c>
      <c r="BH479">
        <v>0</v>
      </c>
      <c r="BI479">
        <v>0</v>
      </c>
      <c r="BJ479">
        <v>8.5800000000000001E-2</v>
      </c>
      <c r="BK479">
        <v>3.4319999999999999</v>
      </c>
      <c r="BL479" s="209">
        <v>4.1691254621874001E-2</v>
      </c>
      <c r="BM479" s="227">
        <v>1.08529278858E-3</v>
      </c>
      <c r="BN479" s="209">
        <v>2.9139789593772E-2</v>
      </c>
      <c r="BO479" s="227">
        <v>1.9066223748E-3</v>
      </c>
      <c r="BP479" s="227">
        <v>0</v>
      </c>
      <c r="BQ479" s="227">
        <v>8.5171772399999996E-16</v>
      </c>
      <c r="BR479" s="209">
        <v>3.570100040364E-3</v>
      </c>
      <c r="BS479" s="227">
        <v>4.2341246376000003E-3</v>
      </c>
      <c r="BT479" s="209">
        <v>2.4178531866059999E-3</v>
      </c>
    </row>
    <row r="480" spans="1:72" x14ac:dyDescent="0.35">
      <c r="A480">
        <v>55</v>
      </c>
      <c r="B480" t="s">
        <v>513</v>
      </c>
      <c r="C480" t="s">
        <v>513</v>
      </c>
      <c r="D480" t="s">
        <v>124</v>
      </c>
      <c r="E480" t="s">
        <v>1339</v>
      </c>
      <c r="F480">
        <v>4.3334999999999999</v>
      </c>
      <c r="G480">
        <v>18.157499999999999</v>
      </c>
      <c r="H480">
        <v>8.0999999999999996E-3</v>
      </c>
      <c r="I480">
        <v>3.2399999999999998E-2</v>
      </c>
      <c r="J480">
        <v>0.97065000000000001</v>
      </c>
      <c r="K480">
        <v>0.10125000000000001</v>
      </c>
      <c r="L480">
        <v>0.216</v>
      </c>
      <c r="M480">
        <v>0</v>
      </c>
      <c r="N480">
        <v>2.1600000000000001E-2</v>
      </c>
      <c r="O480">
        <v>0.78300000000000003</v>
      </c>
      <c r="P480">
        <v>0.78300000000000003</v>
      </c>
      <c r="Q480">
        <v>0</v>
      </c>
      <c r="R480">
        <v>0</v>
      </c>
      <c r="S480">
        <v>0</v>
      </c>
      <c r="T480">
        <v>0</v>
      </c>
      <c r="U480">
        <v>0</v>
      </c>
      <c r="V480">
        <v>0</v>
      </c>
      <c r="W480">
        <v>0</v>
      </c>
      <c r="X480">
        <v>0</v>
      </c>
      <c r="Y480" s="212">
        <v>0</v>
      </c>
      <c r="Z480" s="212">
        <v>0</v>
      </c>
      <c r="AA480">
        <v>0</v>
      </c>
      <c r="AB480">
        <v>1.3500000000000001E-3</v>
      </c>
      <c r="AC480" s="212">
        <v>0</v>
      </c>
      <c r="AD480">
        <v>0</v>
      </c>
      <c r="AE480">
        <v>0</v>
      </c>
      <c r="AF480">
        <v>0</v>
      </c>
      <c r="AG480" s="212">
        <v>0</v>
      </c>
      <c r="AH480">
        <v>0</v>
      </c>
      <c r="AI480">
        <v>0</v>
      </c>
      <c r="AJ480">
        <v>0</v>
      </c>
      <c r="AK480" s="212">
        <v>0</v>
      </c>
      <c r="AL480">
        <v>0</v>
      </c>
      <c r="AM480">
        <v>1.0800000000000001E-2</v>
      </c>
      <c r="AN480">
        <v>0</v>
      </c>
      <c r="AO480">
        <v>0.1215</v>
      </c>
      <c r="AP480">
        <v>0</v>
      </c>
      <c r="AQ480">
        <v>9.4500000000000001E-3</v>
      </c>
      <c r="AR480">
        <v>3.6450000000000003E-2</v>
      </c>
      <c r="AS480" s="212">
        <v>6.7500000000000004E-4</v>
      </c>
      <c r="AT480" s="98">
        <v>9.4499999999999998E-4</v>
      </c>
      <c r="AU480">
        <v>1.755E-2</v>
      </c>
      <c r="AV480">
        <v>2.2950000000000002E-2</v>
      </c>
      <c r="AW480">
        <v>2.2950000000000002E-3</v>
      </c>
      <c r="AX480">
        <v>0.25650000000000001</v>
      </c>
      <c r="AY480">
        <v>0</v>
      </c>
      <c r="AZ480" s="98">
        <v>5.4000000000000003E-3</v>
      </c>
      <c r="BA480">
        <v>0.91800000000000004</v>
      </c>
      <c r="BB480">
        <v>0.22950000000000001</v>
      </c>
      <c r="BC480" s="212">
        <v>2.9700000000000001E-2</v>
      </c>
      <c r="BD480">
        <v>0.91800000000000004</v>
      </c>
      <c r="BE480">
        <v>9.8145000000000007</v>
      </c>
      <c r="BF480">
        <v>0.74250000000000005</v>
      </c>
      <c r="BG480">
        <v>0.14849999999999999</v>
      </c>
      <c r="BH480">
        <v>0</v>
      </c>
      <c r="BI480">
        <v>4.0500000000000001E-2</v>
      </c>
      <c r="BJ480">
        <v>5.4000000000000003E-3</v>
      </c>
      <c r="BK480">
        <v>0.13500000000000001</v>
      </c>
      <c r="BL480" s="209">
        <v>1.7747882811000001E-3</v>
      </c>
      <c r="BM480" s="227">
        <v>1.2719837970000001E-4</v>
      </c>
      <c r="BN480" s="209">
        <v>7.7865689474999997E-4</v>
      </c>
      <c r="BO480" s="227">
        <v>5.9998606199999998E-5</v>
      </c>
      <c r="BP480" s="227">
        <v>0</v>
      </c>
      <c r="BQ480" s="227">
        <v>4.8600000000000001E-16</v>
      </c>
      <c r="BR480" s="227">
        <v>5.3231049719999995E-4</v>
      </c>
      <c r="BS480" s="227">
        <v>1.332416844E-4</v>
      </c>
      <c r="BT480" s="227">
        <v>2.4115019665500001E-3</v>
      </c>
    </row>
    <row r="481" spans="1:72" x14ac:dyDescent="0.35">
      <c r="A481">
        <v>22</v>
      </c>
      <c r="B481" t="s">
        <v>71</v>
      </c>
      <c r="C481" t="s">
        <v>71</v>
      </c>
      <c r="D481" t="s">
        <v>481</v>
      </c>
      <c r="E481" t="s">
        <v>1337</v>
      </c>
      <c r="F481">
        <v>8.1000000000000003E-2</v>
      </c>
      <c r="G481">
        <v>0.33900000000000002</v>
      </c>
      <c r="H481" s="98">
        <v>1.1999999999999999E-3</v>
      </c>
      <c r="I481">
        <v>6.3E-3</v>
      </c>
      <c r="J481">
        <v>6.3E-3</v>
      </c>
      <c r="K481">
        <v>1.0200000000000001E-2</v>
      </c>
      <c r="L481">
        <v>0.27389999999999998</v>
      </c>
      <c r="M481">
        <v>0</v>
      </c>
      <c r="N481">
        <v>2.0999999999999999E-3</v>
      </c>
      <c r="O481">
        <v>6.6E-3</v>
      </c>
      <c r="P481">
        <v>6.6E-3</v>
      </c>
      <c r="Q481">
        <v>0</v>
      </c>
      <c r="R481">
        <v>0</v>
      </c>
      <c r="S481">
        <v>0</v>
      </c>
      <c r="T481">
        <v>0</v>
      </c>
      <c r="U481" s="98">
        <v>2.9999999999999997E-4</v>
      </c>
      <c r="V481">
        <v>0</v>
      </c>
      <c r="W481">
        <v>0</v>
      </c>
      <c r="X481">
        <v>0</v>
      </c>
      <c r="Y481" s="98">
        <v>2.9999999999999997E-4</v>
      </c>
      <c r="Z481" s="212">
        <v>0</v>
      </c>
      <c r="AA481">
        <v>0</v>
      </c>
      <c r="AB481">
        <v>0</v>
      </c>
      <c r="AC481" s="212">
        <v>0</v>
      </c>
      <c r="AD481">
        <v>0</v>
      </c>
      <c r="AE481" s="98">
        <v>2.9999999999999997E-4</v>
      </c>
      <c r="AF481" s="98">
        <v>2.9999999999999997E-4</v>
      </c>
      <c r="AG481" s="98">
        <v>2.9999999999999997E-4</v>
      </c>
      <c r="AH481">
        <v>0</v>
      </c>
      <c r="AI481">
        <v>0</v>
      </c>
      <c r="AJ481">
        <v>0</v>
      </c>
      <c r="AK481" s="212">
        <v>0</v>
      </c>
      <c r="AL481">
        <v>0</v>
      </c>
      <c r="AM481">
        <v>6.3E-2</v>
      </c>
      <c r="AN481">
        <v>0</v>
      </c>
      <c r="AO481">
        <v>0.53700000000000003</v>
      </c>
      <c r="AP481">
        <v>0</v>
      </c>
      <c r="AQ481">
        <v>1.1999999999999999E-3</v>
      </c>
      <c r="AR481">
        <v>0.129</v>
      </c>
      <c r="AS481" s="98">
        <v>3.6000000000000002E-4</v>
      </c>
      <c r="AT481" s="212">
        <v>2.7E-4</v>
      </c>
      <c r="AU481">
        <v>2.3999999999999998E-3</v>
      </c>
      <c r="AV481">
        <v>3.3E-3</v>
      </c>
      <c r="AW481" s="212">
        <v>1.8000000000000001E-4</v>
      </c>
      <c r="AX481">
        <v>0.17399999999999999</v>
      </c>
      <c r="AY481">
        <v>0</v>
      </c>
      <c r="AZ481">
        <v>2.4E-2</v>
      </c>
      <c r="BA481">
        <v>0.114</v>
      </c>
      <c r="BB481">
        <v>6.0000000000000001E-3</v>
      </c>
      <c r="BC481" s="98">
        <v>3.0000000000000001E-3</v>
      </c>
      <c r="BD481">
        <v>0.156</v>
      </c>
      <c r="BE481">
        <v>0.85799999999999998</v>
      </c>
      <c r="BF481">
        <v>7.4999999999999997E-2</v>
      </c>
      <c r="BG481">
        <v>0</v>
      </c>
      <c r="BH481">
        <v>0</v>
      </c>
      <c r="BI481">
        <v>3.0000000000000001E-3</v>
      </c>
      <c r="BJ481" s="98">
        <v>1.1999999999999999E-3</v>
      </c>
      <c r="BK481">
        <v>1.7999999999999999E-2</v>
      </c>
      <c r="BL481" s="209">
        <v>3.0087095220000001E-4</v>
      </c>
      <c r="BM481" s="227">
        <v>4.6347984300000002E-5</v>
      </c>
      <c r="BN481" s="227">
        <v>6.4469976600000002E-5</v>
      </c>
      <c r="BO481" s="227">
        <v>1.3191183E-5</v>
      </c>
      <c r="BP481" s="227">
        <v>0</v>
      </c>
      <c r="BQ481" s="227">
        <v>4.5899999999999996E-16</v>
      </c>
      <c r="BR481" s="227">
        <v>8.541198E-5</v>
      </c>
      <c r="BS481" s="227">
        <v>2.96092632E-5</v>
      </c>
      <c r="BT481" s="209">
        <v>2.2731922302E-3</v>
      </c>
    </row>
    <row r="482" spans="1:72" x14ac:dyDescent="0.35">
      <c r="A482">
        <v>19</v>
      </c>
      <c r="B482" t="s">
        <v>71</v>
      </c>
      <c r="C482" t="s">
        <v>71</v>
      </c>
      <c r="D482" t="s">
        <v>468</v>
      </c>
      <c r="E482" t="s">
        <v>1341</v>
      </c>
      <c r="F482">
        <v>2.38</v>
      </c>
      <c r="G482">
        <v>10.37</v>
      </c>
      <c r="H482">
        <v>1.7000000000000001E-2</v>
      </c>
      <c r="I482">
        <v>0.13600000000000001</v>
      </c>
      <c r="J482">
        <v>0.42499999999999999</v>
      </c>
      <c r="K482">
        <v>0</v>
      </c>
      <c r="L482">
        <v>16.353999999999999</v>
      </c>
      <c r="M482">
        <v>0</v>
      </c>
      <c r="N482">
        <v>6.8000000000000005E-2</v>
      </c>
      <c r="O482">
        <v>0.374</v>
      </c>
      <c r="P482">
        <v>0.35699999999999998</v>
      </c>
      <c r="Q482">
        <v>1.7000000000000001E-2</v>
      </c>
      <c r="R482">
        <v>0</v>
      </c>
      <c r="S482">
        <v>0</v>
      </c>
      <c r="T482">
        <v>0</v>
      </c>
      <c r="U482">
        <v>0</v>
      </c>
      <c r="V482">
        <v>0</v>
      </c>
      <c r="W482" s="212">
        <v>0</v>
      </c>
      <c r="X482">
        <v>0</v>
      </c>
      <c r="Y482" s="212">
        <v>0</v>
      </c>
      <c r="Z482" s="212">
        <v>0</v>
      </c>
      <c r="AA482" s="212">
        <v>0</v>
      </c>
      <c r="AB482">
        <v>0</v>
      </c>
      <c r="AC482" s="212">
        <v>0</v>
      </c>
      <c r="AD482">
        <v>0</v>
      </c>
      <c r="AE482">
        <v>1.7000000000000001E-2</v>
      </c>
      <c r="AF482">
        <v>0</v>
      </c>
      <c r="AG482" s="212">
        <v>0</v>
      </c>
      <c r="AH482">
        <v>0</v>
      </c>
      <c r="AI482">
        <v>0</v>
      </c>
      <c r="AJ482" s="217">
        <v>0</v>
      </c>
      <c r="AK482" s="212">
        <v>0</v>
      </c>
      <c r="AL482">
        <v>0</v>
      </c>
      <c r="AM482">
        <v>1.5640000000000001</v>
      </c>
      <c r="AN482">
        <v>0</v>
      </c>
      <c r="AO482">
        <v>18.36</v>
      </c>
      <c r="AP482">
        <v>0</v>
      </c>
      <c r="AQ482">
        <v>0.13600000000000001</v>
      </c>
      <c r="AR482">
        <v>7.5309999999999997</v>
      </c>
      <c r="AS482" s="212">
        <v>5.1000000000000004E-3</v>
      </c>
      <c r="AT482">
        <v>0</v>
      </c>
      <c r="AU482">
        <v>3.7400000000000003E-2</v>
      </c>
      <c r="AV482">
        <v>6.8000000000000005E-2</v>
      </c>
      <c r="AW482" s="212">
        <v>8.5000000000000006E-3</v>
      </c>
      <c r="AX482">
        <v>9.69</v>
      </c>
      <c r="AY482">
        <v>0</v>
      </c>
      <c r="AZ482">
        <v>0.85</v>
      </c>
      <c r="BA482">
        <v>3.91</v>
      </c>
      <c r="BB482">
        <v>0.17</v>
      </c>
      <c r="BC482" s="217">
        <v>5.0999999999999997E-2</v>
      </c>
      <c r="BD482">
        <v>4.25</v>
      </c>
      <c r="BE482">
        <v>30.6</v>
      </c>
      <c r="BF482">
        <v>1.87</v>
      </c>
      <c r="BG482">
        <v>0.51</v>
      </c>
      <c r="BH482">
        <v>0</v>
      </c>
      <c r="BI482">
        <v>0</v>
      </c>
      <c r="BJ482">
        <v>3.4000000000000002E-2</v>
      </c>
      <c r="BK482">
        <v>0.85</v>
      </c>
      <c r="BL482" s="209">
        <v>9.7723857787600007E-3</v>
      </c>
      <c r="BM482" s="227">
        <v>1.00284241238E-3</v>
      </c>
      <c r="BN482" s="227">
        <v>9.4897277769999996E-4</v>
      </c>
      <c r="BO482" s="227">
        <v>7.5553800400000003E-4</v>
      </c>
      <c r="BP482" s="227">
        <v>0</v>
      </c>
      <c r="BQ482" s="227">
        <v>3.9720839999999997E-15</v>
      </c>
      <c r="BR482" s="227">
        <v>4.1213585737599999E-3</v>
      </c>
      <c r="BS482" s="227">
        <v>1.677858248E-3</v>
      </c>
      <c r="BT482" s="227">
        <v>1.078726758434E-2</v>
      </c>
    </row>
    <row r="483" spans="1:72" x14ac:dyDescent="0.35">
      <c r="A483">
        <v>11</v>
      </c>
      <c r="B483" t="s">
        <v>61</v>
      </c>
      <c r="C483" t="s">
        <v>61</v>
      </c>
      <c r="D483" t="s">
        <v>440</v>
      </c>
      <c r="E483" t="s">
        <v>1339</v>
      </c>
      <c r="F483">
        <v>3.1139999999999999</v>
      </c>
      <c r="G483">
        <v>13.032</v>
      </c>
      <c r="H483">
        <v>3.5999999999999999E-3</v>
      </c>
      <c r="I483">
        <v>0</v>
      </c>
      <c r="J483">
        <v>0.75870000000000004</v>
      </c>
      <c r="K483">
        <v>0</v>
      </c>
      <c r="L483">
        <v>0.13500000000000001</v>
      </c>
      <c r="M483">
        <v>0</v>
      </c>
      <c r="N483">
        <v>2.7000000000000001E-3</v>
      </c>
      <c r="O483">
        <v>0</v>
      </c>
      <c r="P483">
        <v>0</v>
      </c>
      <c r="Q483">
        <v>0</v>
      </c>
      <c r="R483">
        <v>0</v>
      </c>
      <c r="S483">
        <v>0</v>
      </c>
      <c r="T483">
        <v>0</v>
      </c>
      <c r="U483">
        <v>0</v>
      </c>
      <c r="V483">
        <v>0</v>
      </c>
      <c r="W483">
        <v>0</v>
      </c>
      <c r="X483" s="98">
        <v>0</v>
      </c>
      <c r="Y483" s="212">
        <v>0</v>
      </c>
      <c r="Z483" s="98">
        <v>0</v>
      </c>
      <c r="AA483">
        <v>0</v>
      </c>
      <c r="AB483">
        <v>0</v>
      </c>
      <c r="AC483" s="98">
        <v>0</v>
      </c>
      <c r="AD483">
        <v>0</v>
      </c>
      <c r="AE483">
        <v>0</v>
      </c>
      <c r="AF483" s="98">
        <v>0</v>
      </c>
      <c r="AG483" s="98">
        <v>0</v>
      </c>
      <c r="AH483" s="98">
        <v>0</v>
      </c>
      <c r="AI483" s="98">
        <v>0</v>
      </c>
      <c r="AJ483" s="98">
        <v>0</v>
      </c>
      <c r="AK483" s="212">
        <v>0</v>
      </c>
      <c r="AL483">
        <v>0</v>
      </c>
      <c r="AM483">
        <v>0</v>
      </c>
      <c r="AN483">
        <v>0</v>
      </c>
      <c r="AO483">
        <v>0</v>
      </c>
      <c r="AP483">
        <v>0</v>
      </c>
      <c r="AQ483">
        <v>0</v>
      </c>
      <c r="AR483" s="98">
        <v>0</v>
      </c>
      <c r="AS483" s="212">
        <v>0</v>
      </c>
      <c r="AT483" s="98">
        <v>0</v>
      </c>
      <c r="AU483">
        <v>1.3500000000000001E-3</v>
      </c>
      <c r="AV483">
        <v>1.8E-3</v>
      </c>
      <c r="AW483">
        <v>0</v>
      </c>
      <c r="AX483">
        <v>0</v>
      </c>
      <c r="AY483">
        <v>0</v>
      </c>
      <c r="AZ483">
        <v>0</v>
      </c>
      <c r="BA483">
        <v>0.57599999999999996</v>
      </c>
      <c r="BB483">
        <v>6.3899999999999998E-2</v>
      </c>
      <c r="BC483" s="98">
        <v>8.9999999999999998E-4</v>
      </c>
      <c r="BD483">
        <v>9.9000000000000005E-2</v>
      </c>
      <c r="BE483">
        <v>0.61199999999999999</v>
      </c>
      <c r="BF483">
        <v>2.7E-2</v>
      </c>
      <c r="BG483">
        <v>2.7E-2</v>
      </c>
      <c r="BH483" s="98">
        <v>0</v>
      </c>
      <c r="BI483">
        <v>0</v>
      </c>
      <c r="BJ483" s="98">
        <v>0</v>
      </c>
      <c r="BK483">
        <v>0</v>
      </c>
      <c r="BL483" s="209">
        <v>8.9622160790400003E-4</v>
      </c>
      <c r="BM483" s="227">
        <v>1.2124205321399999E-4</v>
      </c>
      <c r="BN483" s="227">
        <v>1.7634139345800001E-4</v>
      </c>
      <c r="BO483" s="227">
        <v>2.3112969750000001E-4</v>
      </c>
      <c r="BP483" s="227">
        <v>7.6379542199999994E-5</v>
      </c>
      <c r="BQ483" s="227">
        <v>1.5825419999999999E-16</v>
      </c>
      <c r="BR483" s="227">
        <v>4.2084311867999997E-5</v>
      </c>
      <c r="BS483" s="227">
        <v>3.8103915599999997E-5</v>
      </c>
      <c r="BT483" s="209">
        <v>2.2347694207620001E-3</v>
      </c>
    </row>
    <row r="484" spans="1:72" x14ac:dyDescent="0.35">
      <c r="A484">
        <v>11</v>
      </c>
      <c r="B484" t="s">
        <v>61</v>
      </c>
      <c r="C484" t="s">
        <v>61</v>
      </c>
      <c r="D484" t="s">
        <v>440</v>
      </c>
      <c r="E484" t="s">
        <v>1337</v>
      </c>
      <c r="F484">
        <v>3.1139999999999999</v>
      </c>
      <c r="G484">
        <v>13.032</v>
      </c>
      <c r="H484">
        <v>3.5999999999999999E-3</v>
      </c>
      <c r="I484">
        <v>0</v>
      </c>
      <c r="J484" s="98">
        <v>0.75870000000000004</v>
      </c>
      <c r="K484">
        <v>0</v>
      </c>
      <c r="L484">
        <v>0.13500000000000001</v>
      </c>
      <c r="M484">
        <v>0</v>
      </c>
      <c r="N484">
        <v>2.7000000000000001E-3</v>
      </c>
      <c r="O484">
        <v>0</v>
      </c>
      <c r="P484">
        <v>0</v>
      </c>
      <c r="Q484">
        <v>0</v>
      </c>
      <c r="R484">
        <v>0</v>
      </c>
      <c r="S484">
        <v>0</v>
      </c>
      <c r="T484">
        <v>0</v>
      </c>
      <c r="U484">
        <v>0</v>
      </c>
      <c r="V484">
        <v>0</v>
      </c>
      <c r="W484">
        <v>0</v>
      </c>
      <c r="X484" s="98">
        <v>0</v>
      </c>
      <c r="Y484">
        <v>0</v>
      </c>
      <c r="Z484" s="98">
        <v>0</v>
      </c>
      <c r="AA484">
        <v>0</v>
      </c>
      <c r="AB484" s="212">
        <v>0</v>
      </c>
      <c r="AC484" s="98">
        <v>0</v>
      </c>
      <c r="AD484" s="212">
        <v>0</v>
      </c>
      <c r="AE484">
        <v>0</v>
      </c>
      <c r="AF484">
        <v>0</v>
      </c>
      <c r="AG484">
        <v>0</v>
      </c>
      <c r="AH484" s="98">
        <v>0</v>
      </c>
      <c r="AI484" s="98">
        <v>0</v>
      </c>
      <c r="AJ484" s="98">
        <v>0</v>
      </c>
      <c r="AK484">
        <v>0</v>
      </c>
      <c r="AL484">
        <v>0</v>
      </c>
      <c r="AM484">
        <v>0</v>
      </c>
      <c r="AN484">
        <v>0</v>
      </c>
      <c r="AO484">
        <v>0</v>
      </c>
      <c r="AP484">
        <v>0</v>
      </c>
      <c r="AQ484">
        <v>0</v>
      </c>
      <c r="AR484">
        <v>0</v>
      </c>
      <c r="AS484">
        <v>0</v>
      </c>
      <c r="AT484">
        <v>0</v>
      </c>
      <c r="AU484">
        <v>1.3500000000000001E-3</v>
      </c>
      <c r="AV484">
        <v>1.8E-3</v>
      </c>
      <c r="AW484">
        <v>0</v>
      </c>
      <c r="AX484">
        <v>0</v>
      </c>
      <c r="AY484">
        <v>0</v>
      </c>
      <c r="AZ484">
        <v>0</v>
      </c>
      <c r="BA484">
        <v>0.57599999999999996</v>
      </c>
      <c r="BB484">
        <v>6.3899999999999998E-2</v>
      </c>
      <c r="BC484" s="98">
        <v>8.9999999999999998E-4</v>
      </c>
      <c r="BD484">
        <v>9.9000000000000005E-2</v>
      </c>
      <c r="BE484">
        <v>0.61199999999999999</v>
      </c>
      <c r="BF484">
        <v>2.7E-2</v>
      </c>
      <c r="BG484">
        <v>2.7E-2</v>
      </c>
      <c r="BH484" s="98">
        <v>0</v>
      </c>
      <c r="BI484">
        <v>0</v>
      </c>
      <c r="BJ484" s="98">
        <v>0</v>
      </c>
      <c r="BK484">
        <v>0</v>
      </c>
      <c r="BL484" s="209">
        <v>8.6868401936399998E-4</v>
      </c>
      <c r="BM484" s="227">
        <v>1.18411555824E-4</v>
      </c>
      <c r="BN484" s="209">
        <v>1.59553951128E-4</v>
      </c>
      <c r="BO484" s="227">
        <v>2.3112969750000001E-4</v>
      </c>
      <c r="BP484" s="227">
        <v>7.6379542199999994E-5</v>
      </c>
      <c r="BQ484" s="227">
        <v>1.1493720000000001E-16</v>
      </c>
      <c r="BR484" s="227">
        <v>2.8890968688000002E-5</v>
      </c>
      <c r="BS484" s="227">
        <v>3.8103915599999997E-5</v>
      </c>
      <c r="BT484" s="227">
        <v>2.2330469023919999E-3</v>
      </c>
    </row>
    <row r="485" spans="1:72" x14ac:dyDescent="0.35">
      <c r="A485">
        <v>11</v>
      </c>
      <c r="B485" t="s">
        <v>61</v>
      </c>
      <c r="C485" t="s">
        <v>61</v>
      </c>
      <c r="D485" t="s">
        <v>440</v>
      </c>
      <c r="E485" t="s">
        <v>1338</v>
      </c>
      <c r="F485">
        <v>3.1139999999999999</v>
      </c>
      <c r="G485">
        <v>13.032</v>
      </c>
      <c r="H485">
        <v>3.5999999999999999E-3</v>
      </c>
      <c r="I485">
        <v>0</v>
      </c>
      <c r="J485">
        <v>0.75870000000000004</v>
      </c>
      <c r="K485">
        <v>0</v>
      </c>
      <c r="L485">
        <v>0.13500000000000001</v>
      </c>
      <c r="M485">
        <v>0</v>
      </c>
      <c r="N485">
        <v>2.7000000000000001E-3</v>
      </c>
      <c r="O485">
        <v>0</v>
      </c>
      <c r="P485">
        <v>0</v>
      </c>
      <c r="Q485">
        <v>0</v>
      </c>
      <c r="R485">
        <v>0</v>
      </c>
      <c r="S485">
        <v>0</v>
      </c>
      <c r="T485">
        <v>0</v>
      </c>
      <c r="U485" s="212">
        <v>0</v>
      </c>
      <c r="V485">
        <v>0</v>
      </c>
      <c r="W485">
        <v>0</v>
      </c>
      <c r="X485">
        <v>0</v>
      </c>
      <c r="Y485" s="212">
        <v>0</v>
      </c>
      <c r="Z485" s="98">
        <v>0</v>
      </c>
      <c r="AA485">
        <v>0</v>
      </c>
      <c r="AB485">
        <v>0</v>
      </c>
      <c r="AC485" s="98">
        <v>0</v>
      </c>
      <c r="AD485">
        <v>0</v>
      </c>
      <c r="AE485">
        <v>0</v>
      </c>
      <c r="AF485">
        <v>0</v>
      </c>
      <c r="AG485" s="212">
        <v>0</v>
      </c>
      <c r="AH485">
        <v>0</v>
      </c>
      <c r="AI485">
        <v>0</v>
      </c>
      <c r="AJ485">
        <v>0</v>
      </c>
      <c r="AK485">
        <v>0</v>
      </c>
      <c r="AL485">
        <v>0</v>
      </c>
      <c r="AM485" s="212">
        <v>0</v>
      </c>
      <c r="AN485">
        <v>0</v>
      </c>
      <c r="AO485">
        <v>0</v>
      </c>
      <c r="AP485">
        <v>0</v>
      </c>
      <c r="AQ485" s="98">
        <v>0</v>
      </c>
      <c r="AR485">
        <v>0</v>
      </c>
      <c r="AS485" s="98">
        <v>0</v>
      </c>
      <c r="AT485">
        <v>0</v>
      </c>
      <c r="AU485">
        <v>1.3500000000000001E-3</v>
      </c>
      <c r="AV485">
        <v>1.8E-3</v>
      </c>
      <c r="AW485">
        <v>0</v>
      </c>
      <c r="AX485">
        <v>0</v>
      </c>
      <c r="AY485">
        <v>0</v>
      </c>
      <c r="AZ485">
        <v>0</v>
      </c>
      <c r="BA485">
        <v>0.57599999999999996</v>
      </c>
      <c r="BB485" s="212">
        <v>6.3899999999999998E-2</v>
      </c>
      <c r="BC485" s="98">
        <v>8.9999999999999998E-4</v>
      </c>
      <c r="BD485">
        <v>9.9000000000000005E-2</v>
      </c>
      <c r="BE485">
        <v>0.61199999999999999</v>
      </c>
      <c r="BF485">
        <v>2.7E-2</v>
      </c>
      <c r="BG485">
        <v>2.7E-2</v>
      </c>
      <c r="BH485">
        <v>0</v>
      </c>
      <c r="BI485">
        <v>0</v>
      </c>
      <c r="BJ485">
        <v>0</v>
      </c>
      <c r="BK485">
        <v>0</v>
      </c>
      <c r="BL485" s="209">
        <v>8.4114643082400004E-4</v>
      </c>
      <c r="BM485" s="227">
        <v>1.1558105843400001E-4</v>
      </c>
      <c r="BN485" s="227">
        <v>1.42766508798E-4</v>
      </c>
      <c r="BO485" s="227">
        <v>2.3112969750000001E-4</v>
      </c>
      <c r="BP485" s="227">
        <v>7.6379542199999994E-5</v>
      </c>
      <c r="BQ485" s="227">
        <v>7.1620199999999994E-17</v>
      </c>
      <c r="BR485" s="227">
        <v>1.5697625507999999E-5</v>
      </c>
      <c r="BS485" s="227">
        <v>3.8103915599999997E-5</v>
      </c>
      <c r="BT485" s="209">
        <v>2.2313243840220002E-3</v>
      </c>
    </row>
    <row r="486" spans="1:72" x14ac:dyDescent="0.35">
      <c r="A486">
        <v>11</v>
      </c>
      <c r="B486" t="s">
        <v>61</v>
      </c>
      <c r="C486" t="s">
        <v>61</v>
      </c>
      <c r="D486" t="s">
        <v>440</v>
      </c>
      <c r="E486" t="s">
        <v>1340</v>
      </c>
      <c r="F486">
        <v>3.1139999999999999</v>
      </c>
      <c r="G486">
        <v>13.032</v>
      </c>
      <c r="H486">
        <v>3.5999999999999999E-3</v>
      </c>
      <c r="I486">
        <v>0</v>
      </c>
      <c r="J486">
        <v>0.75870000000000004</v>
      </c>
      <c r="K486">
        <v>0</v>
      </c>
      <c r="L486">
        <v>0.13500000000000001</v>
      </c>
      <c r="M486">
        <v>0</v>
      </c>
      <c r="N486">
        <v>2.7000000000000001E-3</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1.3500000000000001E-3</v>
      </c>
      <c r="AV486">
        <v>1.8E-3</v>
      </c>
      <c r="AW486">
        <v>0</v>
      </c>
      <c r="AX486">
        <v>0</v>
      </c>
      <c r="AY486">
        <v>0</v>
      </c>
      <c r="AZ486">
        <v>0</v>
      </c>
      <c r="BA486">
        <v>0.57599999999999996</v>
      </c>
      <c r="BB486">
        <v>6.3899999999999998E-2</v>
      </c>
      <c r="BC486" s="98">
        <v>8.9999999999999998E-4</v>
      </c>
      <c r="BD486">
        <v>9.9000000000000005E-2</v>
      </c>
      <c r="BE486">
        <v>0.61199999999999999</v>
      </c>
      <c r="BF486">
        <v>2.7E-2</v>
      </c>
      <c r="BG486">
        <v>2.7E-2</v>
      </c>
      <c r="BH486">
        <v>0</v>
      </c>
      <c r="BI486">
        <v>0</v>
      </c>
      <c r="BJ486">
        <v>0</v>
      </c>
      <c r="BK486">
        <v>0</v>
      </c>
      <c r="BL486" s="209">
        <v>8.2462387770000005E-4</v>
      </c>
      <c r="BM486" s="227">
        <v>1.1388276E-4</v>
      </c>
      <c r="BN486" s="209">
        <v>1.326940434E-4</v>
      </c>
      <c r="BO486" s="227">
        <v>2.3112969750000001E-4</v>
      </c>
      <c r="BP486" s="227">
        <v>7.6379542199999994E-5</v>
      </c>
      <c r="BQ486" s="227">
        <v>4.5630000000000001E-17</v>
      </c>
      <c r="BR486" s="227">
        <v>7.7816196000000001E-6</v>
      </c>
      <c r="BS486" s="227">
        <v>3.8103915599999997E-5</v>
      </c>
      <c r="BT486" s="227">
        <v>2.2302908730000002E-3</v>
      </c>
    </row>
    <row r="487" spans="1:72" x14ac:dyDescent="0.35">
      <c r="A487">
        <v>41</v>
      </c>
      <c r="B487" t="s">
        <v>513</v>
      </c>
      <c r="C487" t="s">
        <v>513</v>
      </c>
      <c r="D487" t="s">
        <v>109</v>
      </c>
      <c r="E487" t="s">
        <v>1339</v>
      </c>
      <c r="F487">
        <v>0.255</v>
      </c>
      <c r="G487">
        <v>1.0649999999999999</v>
      </c>
      <c r="H487">
        <v>4.4999999999999997E-3</v>
      </c>
      <c r="I487">
        <v>8.9999999999999993E-3</v>
      </c>
      <c r="J487">
        <v>3.075E-2</v>
      </c>
      <c r="K487">
        <v>2.775E-2</v>
      </c>
      <c r="L487">
        <v>0.67500000000000004</v>
      </c>
      <c r="M487">
        <v>0</v>
      </c>
      <c r="N487">
        <v>3.0000000000000001E-3</v>
      </c>
      <c r="O487">
        <v>3.075E-2</v>
      </c>
      <c r="P487">
        <v>2.8500000000000001E-2</v>
      </c>
      <c r="Q487">
        <v>2.2499999999999998E-3</v>
      </c>
      <c r="R487">
        <v>0</v>
      </c>
      <c r="S487">
        <v>0</v>
      </c>
      <c r="T487">
        <v>0</v>
      </c>
      <c r="U487">
        <v>0</v>
      </c>
      <c r="V487">
        <v>0</v>
      </c>
      <c r="W487">
        <v>0</v>
      </c>
      <c r="X487">
        <v>0</v>
      </c>
      <c r="Y487">
        <v>0</v>
      </c>
      <c r="Z487">
        <v>0</v>
      </c>
      <c r="AA487">
        <v>0</v>
      </c>
      <c r="AB487">
        <v>0</v>
      </c>
      <c r="AC487" s="98">
        <v>0</v>
      </c>
      <c r="AD487">
        <v>0</v>
      </c>
      <c r="AE487">
        <v>3.0000000000000001E-3</v>
      </c>
      <c r="AF487">
        <v>1.5E-3</v>
      </c>
      <c r="AG487" s="98">
        <v>1.5E-3</v>
      </c>
      <c r="AH487">
        <v>0</v>
      </c>
      <c r="AI487">
        <v>0</v>
      </c>
      <c r="AJ487">
        <v>0</v>
      </c>
      <c r="AK487">
        <v>0</v>
      </c>
      <c r="AL487">
        <v>0</v>
      </c>
      <c r="AM487">
        <v>6.0000000000000001E-3</v>
      </c>
      <c r="AN487">
        <v>0</v>
      </c>
      <c r="AO487">
        <v>2.2499999999999999E-2</v>
      </c>
      <c r="AP487" s="98">
        <v>0</v>
      </c>
      <c r="AQ487">
        <v>1.0500000000000001E-2</v>
      </c>
      <c r="AR487">
        <v>8.0250000000000002E-2</v>
      </c>
      <c r="AS487" s="98">
        <v>2.2499999999999999E-4</v>
      </c>
      <c r="AT487">
        <v>3.7500000000000001E-4</v>
      </c>
      <c r="AU487" s="98">
        <v>3.7499999999999999E-3</v>
      </c>
      <c r="AV487">
        <v>5.2500000000000003E-3</v>
      </c>
      <c r="AW487" s="98">
        <v>6.7500000000000004E-4</v>
      </c>
      <c r="AX487">
        <v>0.34425</v>
      </c>
      <c r="AY487">
        <v>0</v>
      </c>
      <c r="AZ487">
        <v>0.20250000000000001</v>
      </c>
      <c r="BA487">
        <v>0.21</v>
      </c>
      <c r="BB487">
        <v>3.0000000000000001E-3</v>
      </c>
      <c r="BC487">
        <v>8.2500000000000004E-3</v>
      </c>
      <c r="BD487">
        <v>0.20250000000000001</v>
      </c>
      <c r="BE487">
        <v>1.125</v>
      </c>
      <c r="BF487">
        <v>0.1875</v>
      </c>
      <c r="BG487">
        <v>7.4999999999999997E-3</v>
      </c>
      <c r="BH487" s="98">
        <v>0</v>
      </c>
      <c r="BI487">
        <v>0</v>
      </c>
      <c r="BJ487">
        <v>2.2499999999999998E-3</v>
      </c>
      <c r="BK487">
        <v>0</v>
      </c>
      <c r="BL487" s="209">
        <v>8.8496095049999995E-4</v>
      </c>
      <c r="BM487" s="227">
        <v>1.9789964100000001E-4</v>
      </c>
      <c r="BN487" s="227">
        <v>1.917150855E-4</v>
      </c>
      <c r="BO487" s="227">
        <v>3.3332559000000001E-5</v>
      </c>
      <c r="BP487" s="227">
        <v>0</v>
      </c>
      <c r="BQ487" s="227">
        <v>3.3599999999999999E-16</v>
      </c>
      <c r="BR487" s="227">
        <v>2.2368285300000001E-4</v>
      </c>
      <c r="BS487" s="227">
        <v>7.4023157999999998E-5</v>
      </c>
      <c r="BT487" s="209">
        <v>2.2241455597500001E-3</v>
      </c>
    </row>
    <row r="488" spans="1:72" x14ac:dyDescent="0.35">
      <c r="A488">
        <v>49</v>
      </c>
      <c r="B488" t="s">
        <v>513</v>
      </c>
      <c r="C488" t="s">
        <v>513</v>
      </c>
      <c r="D488" t="s">
        <v>574</v>
      </c>
      <c r="E488" t="s">
        <v>1338</v>
      </c>
      <c r="F488">
        <v>1.675</v>
      </c>
      <c r="G488">
        <v>7.0350000000000001</v>
      </c>
      <c r="H488">
        <v>2.3449999999999999E-2</v>
      </c>
      <c r="I488">
        <v>3.015E-2</v>
      </c>
      <c r="J488">
        <v>0.25459999999999999</v>
      </c>
      <c r="K488">
        <v>0.16414999999999999</v>
      </c>
      <c r="L488">
        <v>2.8575499999999998</v>
      </c>
      <c r="M488">
        <v>0</v>
      </c>
      <c r="N488" s="212">
        <v>2.01E-2</v>
      </c>
      <c r="O488">
        <v>8.7099999999999997E-2</v>
      </c>
      <c r="P488">
        <v>7.3700000000000002E-2</v>
      </c>
      <c r="Q488">
        <v>1.34E-2</v>
      </c>
      <c r="R488">
        <v>0</v>
      </c>
      <c r="S488">
        <v>0</v>
      </c>
      <c r="T488">
        <v>0</v>
      </c>
      <c r="U488">
        <v>0</v>
      </c>
      <c r="V488">
        <v>0</v>
      </c>
      <c r="W488">
        <v>0</v>
      </c>
      <c r="X488">
        <v>0</v>
      </c>
      <c r="Y488">
        <v>0</v>
      </c>
      <c r="Z488">
        <v>0</v>
      </c>
      <c r="AA488">
        <v>0</v>
      </c>
      <c r="AB488">
        <v>0</v>
      </c>
      <c r="AC488">
        <v>0</v>
      </c>
      <c r="AD488">
        <v>0</v>
      </c>
      <c r="AE488">
        <v>3.3500000000000001E-3</v>
      </c>
      <c r="AF488">
        <v>3.3500000000000001E-3</v>
      </c>
      <c r="AG488">
        <v>0</v>
      </c>
      <c r="AH488">
        <v>0</v>
      </c>
      <c r="AI488">
        <v>0</v>
      </c>
      <c r="AJ488">
        <v>0</v>
      </c>
      <c r="AK488">
        <v>0</v>
      </c>
      <c r="AL488">
        <v>0</v>
      </c>
      <c r="AM488">
        <v>7.0349999999999996E-2</v>
      </c>
      <c r="AN488">
        <v>0</v>
      </c>
      <c r="AO488">
        <v>0.23449999999999999</v>
      </c>
      <c r="AP488">
        <v>0</v>
      </c>
      <c r="AQ488">
        <v>5.3600000000000002E-2</v>
      </c>
      <c r="AR488">
        <v>0</v>
      </c>
      <c r="AS488">
        <v>2.3449999999999999E-3</v>
      </c>
      <c r="AT488">
        <v>2.3449999999999999E-3</v>
      </c>
      <c r="AU488">
        <v>6.7000000000000002E-3</v>
      </c>
      <c r="AV488" s="212">
        <v>1.34E-2</v>
      </c>
      <c r="AW488">
        <v>2.6800000000000001E-3</v>
      </c>
      <c r="AX488">
        <v>1.0385</v>
      </c>
      <c r="AY488">
        <v>0</v>
      </c>
      <c r="AZ488">
        <v>3.35</v>
      </c>
      <c r="BA488">
        <v>0.50249999999999995</v>
      </c>
      <c r="BB488">
        <v>0</v>
      </c>
      <c r="BC488" s="212">
        <v>6.7000000000000002E-3</v>
      </c>
      <c r="BD488">
        <v>2.2444999999999999</v>
      </c>
      <c r="BE488">
        <v>4.3550000000000004</v>
      </c>
      <c r="BF488">
        <v>0.36849999999999999</v>
      </c>
      <c r="BG488">
        <v>0.13400000000000001</v>
      </c>
      <c r="BH488">
        <v>0</v>
      </c>
      <c r="BI488">
        <v>0</v>
      </c>
      <c r="BJ488">
        <v>3.3500000000000001E-3</v>
      </c>
      <c r="BK488">
        <v>1.5745</v>
      </c>
      <c r="BL488" s="209">
        <v>2.8977475343999999E-3</v>
      </c>
      <c r="BM488" s="227">
        <v>3.9909783469999999E-4</v>
      </c>
      <c r="BN488" s="209">
        <v>5.3987195010000001E-4</v>
      </c>
      <c r="BO488" s="227">
        <v>1.4888543019999999E-4</v>
      </c>
      <c r="BP488" s="227">
        <v>0</v>
      </c>
      <c r="BQ488" s="227">
        <v>1.0854E-15</v>
      </c>
      <c r="BR488" s="227">
        <v>1.2218021811500001E-3</v>
      </c>
      <c r="BS488" s="209">
        <v>3.3063677240000001E-4</v>
      </c>
      <c r="BT488" s="209">
        <v>2.1513580471999999E-3</v>
      </c>
    </row>
    <row r="489" spans="1:72" x14ac:dyDescent="0.35">
      <c r="A489">
        <v>49</v>
      </c>
      <c r="B489" t="s">
        <v>513</v>
      </c>
      <c r="C489" t="s">
        <v>513</v>
      </c>
      <c r="D489" t="s">
        <v>574</v>
      </c>
      <c r="E489" t="s">
        <v>1340</v>
      </c>
      <c r="F489">
        <v>1.675</v>
      </c>
      <c r="G489">
        <v>7.0350000000000001</v>
      </c>
      <c r="H489">
        <v>2.3449999999999999E-2</v>
      </c>
      <c r="I489">
        <v>3.015E-2</v>
      </c>
      <c r="J489">
        <v>0.25459999999999999</v>
      </c>
      <c r="K489">
        <v>0.16414999999999999</v>
      </c>
      <c r="L489">
        <v>2.8575499999999998</v>
      </c>
      <c r="M489">
        <v>0</v>
      </c>
      <c r="N489">
        <v>2.01E-2</v>
      </c>
      <c r="O489">
        <v>8.7099999999999997E-2</v>
      </c>
      <c r="P489">
        <v>7.3700000000000002E-2</v>
      </c>
      <c r="Q489">
        <v>1.34E-2</v>
      </c>
      <c r="R489">
        <v>0</v>
      </c>
      <c r="S489">
        <v>0</v>
      </c>
      <c r="T489">
        <v>0</v>
      </c>
      <c r="U489">
        <v>0</v>
      </c>
      <c r="V489">
        <v>0</v>
      </c>
      <c r="W489">
        <v>0</v>
      </c>
      <c r="X489">
        <v>0</v>
      </c>
      <c r="Y489">
        <v>0</v>
      </c>
      <c r="Z489">
        <v>0</v>
      </c>
      <c r="AA489" s="212">
        <v>0</v>
      </c>
      <c r="AB489">
        <v>0</v>
      </c>
      <c r="AC489" s="212">
        <v>0</v>
      </c>
      <c r="AD489">
        <v>0</v>
      </c>
      <c r="AE489">
        <v>3.3500000000000001E-3</v>
      </c>
      <c r="AF489">
        <v>3.3500000000000001E-3</v>
      </c>
      <c r="AG489">
        <v>0</v>
      </c>
      <c r="AH489">
        <v>0</v>
      </c>
      <c r="AI489">
        <v>0</v>
      </c>
      <c r="AJ489">
        <v>0</v>
      </c>
      <c r="AK489">
        <v>0</v>
      </c>
      <c r="AL489">
        <v>0</v>
      </c>
      <c r="AM489">
        <v>7.0349999999999996E-2</v>
      </c>
      <c r="AN489">
        <v>0</v>
      </c>
      <c r="AO489">
        <v>0.23449999999999999</v>
      </c>
      <c r="AP489">
        <v>0</v>
      </c>
      <c r="AQ489">
        <v>5.3600000000000002E-2</v>
      </c>
      <c r="AR489">
        <v>0</v>
      </c>
      <c r="AS489">
        <v>2.3449999999999999E-3</v>
      </c>
      <c r="AT489">
        <v>2.3449999999999999E-3</v>
      </c>
      <c r="AU489">
        <v>6.7000000000000002E-3</v>
      </c>
      <c r="AV489">
        <v>1.34E-2</v>
      </c>
      <c r="AW489">
        <v>2.6800000000000001E-3</v>
      </c>
      <c r="AX489">
        <v>1.0385</v>
      </c>
      <c r="AY489">
        <v>0</v>
      </c>
      <c r="AZ489">
        <v>3.35</v>
      </c>
      <c r="BA489">
        <v>0.50249999999999995</v>
      </c>
      <c r="BB489">
        <v>0</v>
      </c>
      <c r="BC489" s="212">
        <v>6.7000000000000002E-3</v>
      </c>
      <c r="BD489">
        <v>2.2444999999999999</v>
      </c>
      <c r="BE489">
        <v>4.3550000000000004</v>
      </c>
      <c r="BF489">
        <v>0.36849999999999999</v>
      </c>
      <c r="BG489">
        <v>0.13400000000000001</v>
      </c>
      <c r="BH489">
        <v>0</v>
      </c>
      <c r="BI489">
        <v>0</v>
      </c>
      <c r="BJ489">
        <v>3.3500000000000001E-3</v>
      </c>
      <c r="BK489">
        <v>1.5745</v>
      </c>
      <c r="BL489" s="209">
        <v>2.8977475343999999E-3</v>
      </c>
      <c r="BM489" s="227">
        <v>3.9909783469999999E-4</v>
      </c>
      <c r="BN489" s="227">
        <v>5.3987195010000001E-4</v>
      </c>
      <c r="BO489" s="227">
        <v>1.4888543019999999E-4</v>
      </c>
      <c r="BP489" s="227">
        <v>0</v>
      </c>
      <c r="BQ489" s="227">
        <v>1.0854E-15</v>
      </c>
      <c r="BR489" s="227">
        <v>1.2218021811500001E-3</v>
      </c>
      <c r="BS489" s="227">
        <v>3.3063677240000001E-4</v>
      </c>
      <c r="BT489" s="227">
        <v>2.1513580471999999E-3</v>
      </c>
    </row>
    <row r="490" spans="1:72" x14ac:dyDescent="0.35">
      <c r="A490">
        <v>118</v>
      </c>
      <c r="B490" t="s">
        <v>218</v>
      </c>
      <c r="C490" t="s">
        <v>218</v>
      </c>
      <c r="D490" t="s">
        <v>854</v>
      </c>
      <c r="E490" t="s">
        <v>1337</v>
      </c>
      <c r="F490">
        <v>1.3160000000000001</v>
      </c>
      <c r="G490">
        <v>5.5060000000000002</v>
      </c>
      <c r="H490">
        <v>0.12920000000000001</v>
      </c>
      <c r="I490">
        <v>2.64E-2</v>
      </c>
      <c r="J490">
        <v>1E-3</v>
      </c>
      <c r="K490">
        <v>3.2199999999999999E-2</v>
      </c>
      <c r="L490">
        <v>6.4000000000000003E-3</v>
      </c>
      <c r="M490">
        <v>0</v>
      </c>
      <c r="N490" s="98">
        <v>4.7999999999999996E-3</v>
      </c>
      <c r="O490">
        <v>7.1999999999999998E-3</v>
      </c>
      <c r="P490">
        <v>2.2000000000000001E-3</v>
      </c>
      <c r="Q490">
        <v>5.0000000000000001E-3</v>
      </c>
      <c r="R490">
        <v>0</v>
      </c>
      <c r="S490">
        <v>0</v>
      </c>
      <c r="T490">
        <v>0</v>
      </c>
      <c r="U490">
        <v>9.5999999999999992E-3</v>
      </c>
      <c r="V490">
        <v>0</v>
      </c>
      <c r="W490">
        <v>0</v>
      </c>
      <c r="X490">
        <v>0</v>
      </c>
      <c r="Y490">
        <v>6.6E-3</v>
      </c>
      <c r="Z490">
        <v>2.8E-3</v>
      </c>
      <c r="AA490" s="98">
        <v>2.0000000000000001E-4</v>
      </c>
      <c r="AB490">
        <v>0.1022</v>
      </c>
      <c r="AC490" s="98">
        <v>2.0000000000000001E-4</v>
      </c>
      <c r="AD490">
        <v>0.1018</v>
      </c>
      <c r="AE490">
        <v>1.14E-2</v>
      </c>
      <c r="AF490">
        <v>1.14E-2</v>
      </c>
      <c r="AG490" s="212">
        <v>0</v>
      </c>
      <c r="AH490">
        <v>0</v>
      </c>
      <c r="AI490">
        <v>0</v>
      </c>
      <c r="AJ490">
        <v>0</v>
      </c>
      <c r="AK490">
        <v>0</v>
      </c>
      <c r="AL490">
        <v>0</v>
      </c>
      <c r="AM490">
        <v>1.6000000000000001E-3</v>
      </c>
      <c r="AN490">
        <v>0</v>
      </c>
      <c r="AO490">
        <v>1.7999999999999999E-2</v>
      </c>
      <c r="AP490">
        <v>0</v>
      </c>
      <c r="AQ490">
        <v>5.16E-2</v>
      </c>
      <c r="AR490">
        <v>1.32E-2</v>
      </c>
      <c r="AS490">
        <v>3.8000000000000002E-4</v>
      </c>
      <c r="AT490" s="212">
        <v>1.3999999999999999E-4</v>
      </c>
      <c r="AU490">
        <v>2.5200000000000001E-3</v>
      </c>
      <c r="AV490" s="98">
        <v>7.0000000000000001E-3</v>
      </c>
      <c r="AW490" s="98">
        <v>5.0000000000000001E-4</v>
      </c>
      <c r="AX490">
        <v>0.1552</v>
      </c>
      <c r="AY490">
        <v>0</v>
      </c>
      <c r="AZ490">
        <v>0</v>
      </c>
      <c r="BA490">
        <v>0.70799999999999996</v>
      </c>
      <c r="BB490">
        <v>0</v>
      </c>
      <c r="BC490" s="98">
        <v>6.0000000000000001E-3</v>
      </c>
      <c r="BD490">
        <v>0.33200000000000002</v>
      </c>
      <c r="BE490">
        <v>1.64</v>
      </c>
      <c r="BF490">
        <v>0.29599999999999999</v>
      </c>
      <c r="BG490">
        <v>0</v>
      </c>
      <c r="BH490">
        <v>0</v>
      </c>
      <c r="BI490">
        <v>0</v>
      </c>
      <c r="BJ490">
        <v>4.1999999999999997E-3</v>
      </c>
      <c r="BK490">
        <v>0.108</v>
      </c>
      <c r="BL490" s="209">
        <v>5.6387572120000003E-4</v>
      </c>
      <c r="BM490" s="227">
        <v>1.217990534E-4</v>
      </c>
      <c r="BN490" s="227">
        <v>2.9682040999999998E-4</v>
      </c>
      <c r="BO490" s="227">
        <v>6.7454912000000003E-6</v>
      </c>
      <c r="BP490" s="227">
        <v>0</v>
      </c>
      <c r="BQ490" s="227">
        <v>6.4799999999999998E-16</v>
      </c>
      <c r="BR490" s="227">
        <v>5.7782135799999999E-5</v>
      </c>
      <c r="BS490" s="227">
        <v>2.5523715399999998E-5</v>
      </c>
      <c r="BT490" s="227">
        <v>2.1303690760000001E-3</v>
      </c>
    </row>
    <row r="491" spans="1:72" x14ac:dyDescent="0.35">
      <c r="A491">
        <v>118</v>
      </c>
      <c r="B491" t="s">
        <v>218</v>
      </c>
      <c r="C491" t="s">
        <v>218</v>
      </c>
      <c r="D491" t="s">
        <v>854</v>
      </c>
      <c r="E491" t="s">
        <v>1338</v>
      </c>
      <c r="F491">
        <v>1.3160000000000001</v>
      </c>
      <c r="G491">
        <v>5.5060000000000002</v>
      </c>
      <c r="H491">
        <v>0.12920000000000001</v>
      </c>
      <c r="I491">
        <v>2.64E-2</v>
      </c>
      <c r="J491">
        <v>1E-3</v>
      </c>
      <c r="K491">
        <v>3.2199999999999999E-2</v>
      </c>
      <c r="L491">
        <v>6.4000000000000003E-3</v>
      </c>
      <c r="M491">
        <v>0</v>
      </c>
      <c r="N491" s="98">
        <v>4.7999999999999996E-3</v>
      </c>
      <c r="O491">
        <v>7.1999999999999998E-3</v>
      </c>
      <c r="P491">
        <v>2.2000000000000001E-3</v>
      </c>
      <c r="Q491">
        <v>5.0000000000000001E-3</v>
      </c>
      <c r="R491">
        <v>0</v>
      </c>
      <c r="S491">
        <v>0</v>
      </c>
      <c r="T491">
        <v>0</v>
      </c>
      <c r="U491">
        <v>9.5999999999999992E-3</v>
      </c>
      <c r="V491">
        <v>0</v>
      </c>
      <c r="W491">
        <v>0</v>
      </c>
      <c r="X491">
        <v>0</v>
      </c>
      <c r="Y491">
        <v>6.6E-3</v>
      </c>
      <c r="Z491">
        <v>2.8E-3</v>
      </c>
      <c r="AA491" s="98">
        <v>2.0000000000000001E-4</v>
      </c>
      <c r="AB491">
        <v>0.1022</v>
      </c>
      <c r="AC491" s="98">
        <v>2.0000000000000001E-4</v>
      </c>
      <c r="AD491">
        <v>0.1018</v>
      </c>
      <c r="AE491">
        <v>1.14E-2</v>
      </c>
      <c r="AF491">
        <v>1.14E-2</v>
      </c>
      <c r="AG491">
        <v>0</v>
      </c>
      <c r="AH491">
        <v>0</v>
      </c>
      <c r="AI491">
        <v>0</v>
      </c>
      <c r="AJ491">
        <v>0</v>
      </c>
      <c r="AK491">
        <v>0</v>
      </c>
      <c r="AL491">
        <v>0</v>
      </c>
      <c r="AM491">
        <v>1.6000000000000001E-3</v>
      </c>
      <c r="AN491">
        <v>0</v>
      </c>
      <c r="AO491">
        <v>1.7999999999999999E-2</v>
      </c>
      <c r="AP491">
        <v>0</v>
      </c>
      <c r="AQ491">
        <v>5.16E-2</v>
      </c>
      <c r="AR491">
        <v>1.32E-2</v>
      </c>
      <c r="AS491">
        <v>3.8000000000000002E-4</v>
      </c>
      <c r="AT491">
        <v>1.3999999999999999E-4</v>
      </c>
      <c r="AU491">
        <v>2.5200000000000001E-3</v>
      </c>
      <c r="AV491" s="98">
        <v>7.0000000000000001E-3</v>
      </c>
      <c r="AW491" s="98">
        <v>5.0000000000000001E-4</v>
      </c>
      <c r="AX491">
        <v>0.1552</v>
      </c>
      <c r="AY491">
        <v>0</v>
      </c>
      <c r="AZ491">
        <v>0</v>
      </c>
      <c r="BA491">
        <v>0.70799999999999996</v>
      </c>
      <c r="BB491">
        <v>0</v>
      </c>
      <c r="BC491" s="98">
        <v>6.0000000000000001E-3</v>
      </c>
      <c r="BD491">
        <v>0.33200000000000002</v>
      </c>
      <c r="BE491">
        <v>1.64</v>
      </c>
      <c r="BF491">
        <v>0.29599999999999999</v>
      </c>
      <c r="BG491">
        <v>0</v>
      </c>
      <c r="BH491">
        <v>0</v>
      </c>
      <c r="BI491">
        <v>0</v>
      </c>
      <c r="BJ491">
        <v>4.1999999999999997E-3</v>
      </c>
      <c r="BK491">
        <v>0.108</v>
      </c>
      <c r="BL491" s="209">
        <v>5.6387572120000003E-4</v>
      </c>
      <c r="BM491" s="227">
        <v>1.217990534E-4</v>
      </c>
      <c r="BN491" s="227">
        <v>2.9682040999999998E-4</v>
      </c>
      <c r="BO491" s="227">
        <v>6.7454912000000003E-6</v>
      </c>
      <c r="BP491" s="227">
        <v>0</v>
      </c>
      <c r="BQ491" s="227">
        <v>6.4799999999999998E-16</v>
      </c>
      <c r="BR491" s="227">
        <v>5.7782135799999999E-5</v>
      </c>
      <c r="BS491" s="227">
        <v>2.5523715399999998E-5</v>
      </c>
      <c r="BT491" s="227">
        <v>2.1303690760000001E-3</v>
      </c>
    </row>
    <row r="492" spans="1:72" x14ac:dyDescent="0.35">
      <c r="A492">
        <v>136</v>
      </c>
      <c r="B492" t="s">
        <v>255</v>
      </c>
      <c r="C492" t="s">
        <v>255</v>
      </c>
      <c r="D492" t="s">
        <v>264</v>
      </c>
      <c r="E492" t="s">
        <v>1341</v>
      </c>
      <c r="F492">
        <v>11.766</v>
      </c>
      <c r="G492">
        <v>49.183999999999997</v>
      </c>
      <c r="H492" s="217">
        <v>0</v>
      </c>
      <c r="I492">
        <v>0</v>
      </c>
      <c r="J492">
        <v>0</v>
      </c>
      <c r="K492">
        <v>0</v>
      </c>
      <c r="L492">
        <v>3.6040000000000001</v>
      </c>
      <c r="M492">
        <v>1.696</v>
      </c>
      <c r="N492">
        <v>0</v>
      </c>
      <c r="O492">
        <v>0</v>
      </c>
      <c r="P492" s="98">
        <v>0</v>
      </c>
      <c r="Q492">
        <v>0</v>
      </c>
      <c r="R492">
        <v>0</v>
      </c>
      <c r="S492">
        <v>0</v>
      </c>
      <c r="T492">
        <v>0</v>
      </c>
      <c r="U492" s="212">
        <v>0</v>
      </c>
      <c r="V492">
        <v>0</v>
      </c>
      <c r="W492">
        <v>0</v>
      </c>
      <c r="X492">
        <v>0</v>
      </c>
      <c r="Y492" s="212">
        <v>0</v>
      </c>
      <c r="Z492">
        <v>0</v>
      </c>
      <c r="AA492" s="98">
        <v>0</v>
      </c>
      <c r="AB492" s="212">
        <v>0</v>
      </c>
      <c r="AC492" s="98">
        <v>0</v>
      </c>
      <c r="AD492" s="212">
        <v>0</v>
      </c>
      <c r="AE492" s="212">
        <v>0</v>
      </c>
      <c r="AF492" s="212">
        <v>0</v>
      </c>
      <c r="AG492">
        <v>0</v>
      </c>
      <c r="AH492">
        <v>0</v>
      </c>
      <c r="AI492">
        <v>0</v>
      </c>
      <c r="AJ492">
        <v>0</v>
      </c>
      <c r="AK492">
        <v>0</v>
      </c>
      <c r="AL492">
        <v>0</v>
      </c>
      <c r="AM492">
        <v>0</v>
      </c>
      <c r="AN492">
        <v>0</v>
      </c>
      <c r="AO492">
        <v>0</v>
      </c>
      <c r="AP492">
        <v>0</v>
      </c>
      <c r="AQ492" s="217">
        <v>0</v>
      </c>
      <c r="AR492">
        <v>0</v>
      </c>
      <c r="AS492">
        <v>0</v>
      </c>
      <c r="AT492" s="98">
        <v>0</v>
      </c>
      <c r="AU492">
        <v>0</v>
      </c>
      <c r="AV492">
        <v>0</v>
      </c>
      <c r="AW492" s="98">
        <v>0</v>
      </c>
      <c r="AX492">
        <v>0</v>
      </c>
      <c r="AY492">
        <v>0</v>
      </c>
      <c r="AZ492">
        <v>0</v>
      </c>
      <c r="BA492">
        <v>0</v>
      </c>
      <c r="BB492" s="98">
        <v>5.2999999999999999E-2</v>
      </c>
      <c r="BC492" s="212">
        <v>0</v>
      </c>
      <c r="BD492">
        <v>0</v>
      </c>
      <c r="BE492">
        <v>0</v>
      </c>
      <c r="BF492">
        <v>0</v>
      </c>
      <c r="BG492">
        <v>0</v>
      </c>
      <c r="BH492" s="217">
        <v>0</v>
      </c>
      <c r="BI492">
        <v>0</v>
      </c>
      <c r="BJ492" s="217">
        <v>0</v>
      </c>
      <c r="BK492">
        <v>0</v>
      </c>
      <c r="BL492" s="209">
        <v>1.2505190603454E-2</v>
      </c>
      <c r="BM492" s="227">
        <v>7.6378199787599998E-4</v>
      </c>
      <c r="BN492" s="227">
        <v>6.8184019046199998E-4</v>
      </c>
      <c r="BO492" s="227">
        <v>5.8545885550000001E-4</v>
      </c>
      <c r="BP492" s="227">
        <v>6.4781313661E-3</v>
      </c>
      <c r="BQ492" s="227">
        <v>1.1643463999999999E-15</v>
      </c>
      <c r="BR492" s="227">
        <v>3.5070776396600001E-4</v>
      </c>
      <c r="BS492" s="227">
        <v>2.5130405005000002E-3</v>
      </c>
      <c r="BT492" s="209">
        <v>1.0716682611736E-2</v>
      </c>
    </row>
    <row r="493" spans="1:72" x14ac:dyDescent="0.35">
      <c r="A493">
        <v>38</v>
      </c>
      <c r="B493" t="s">
        <v>513</v>
      </c>
      <c r="C493" t="s">
        <v>513</v>
      </c>
      <c r="D493" t="s">
        <v>106</v>
      </c>
      <c r="E493" t="s">
        <v>1338</v>
      </c>
      <c r="F493">
        <v>0.752</v>
      </c>
      <c r="G493">
        <v>3.1680000000000001</v>
      </c>
      <c r="H493">
        <v>0</v>
      </c>
      <c r="I493">
        <v>8.0000000000000002E-3</v>
      </c>
      <c r="J493">
        <v>0.16320000000000001</v>
      </c>
      <c r="K493">
        <v>2.8799999999999999E-2</v>
      </c>
      <c r="L493">
        <v>1.3935999999999999</v>
      </c>
      <c r="M493">
        <v>0</v>
      </c>
      <c r="N493">
        <v>4.7999999999999996E-3</v>
      </c>
      <c r="O493">
        <v>0.1152</v>
      </c>
      <c r="P493">
        <v>4.48E-2</v>
      </c>
      <c r="Q493">
        <v>7.0400000000000004E-2</v>
      </c>
      <c r="R493">
        <v>0</v>
      </c>
      <c r="S493">
        <v>0</v>
      </c>
      <c r="T493">
        <v>0</v>
      </c>
      <c r="U493">
        <v>0</v>
      </c>
      <c r="V493" s="98">
        <v>0</v>
      </c>
      <c r="W493" s="98">
        <v>0</v>
      </c>
      <c r="X493">
        <v>0</v>
      </c>
      <c r="Y493">
        <v>0</v>
      </c>
      <c r="Z493">
        <v>0</v>
      </c>
      <c r="AA493">
        <v>0</v>
      </c>
      <c r="AB493">
        <v>0</v>
      </c>
      <c r="AC493">
        <v>0</v>
      </c>
      <c r="AD493">
        <v>0</v>
      </c>
      <c r="AE493">
        <v>0</v>
      </c>
      <c r="AF493">
        <v>0</v>
      </c>
      <c r="AG493">
        <v>0</v>
      </c>
      <c r="AH493">
        <v>0</v>
      </c>
      <c r="AI493" s="98">
        <v>0</v>
      </c>
      <c r="AJ493">
        <v>0</v>
      </c>
      <c r="AK493">
        <v>0</v>
      </c>
      <c r="AL493">
        <v>0</v>
      </c>
      <c r="AM493">
        <v>0.57279999999999998</v>
      </c>
      <c r="AN493">
        <v>0</v>
      </c>
      <c r="AO493">
        <v>6.88</v>
      </c>
      <c r="AP493">
        <v>0</v>
      </c>
      <c r="AQ493">
        <v>4.7999999999999996E-3</v>
      </c>
      <c r="AR493">
        <v>0</v>
      </c>
      <c r="AS493">
        <v>1.6000000000000001E-4</v>
      </c>
      <c r="AT493">
        <v>3.2000000000000003E-4</v>
      </c>
      <c r="AU493">
        <v>4.7999999999999996E-3</v>
      </c>
      <c r="AV493">
        <v>6.4000000000000003E-3</v>
      </c>
      <c r="AW493">
        <v>6.4000000000000005E-4</v>
      </c>
      <c r="AX493">
        <v>1.9199999999999998E-2</v>
      </c>
      <c r="AY493">
        <v>0</v>
      </c>
      <c r="AZ493">
        <v>0.16</v>
      </c>
      <c r="BA493">
        <v>0.224</v>
      </c>
      <c r="BB493">
        <v>6.4000000000000003E-3</v>
      </c>
      <c r="BC493" s="212">
        <v>1.6000000000000001E-3</v>
      </c>
      <c r="BD493">
        <v>0.128</v>
      </c>
      <c r="BE493">
        <v>2.464</v>
      </c>
      <c r="BF493">
        <v>0.16</v>
      </c>
      <c r="BG493">
        <v>0</v>
      </c>
      <c r="BH493">
        <v>0</v>
      </c>
      <c r="BI493">
        <v>3.2000000000000002E-3</v>
      </c>
      <c r="BJ493">
        <v>1.6000000000000001E-3</v>
      </c>
      <c r="BK493">
        <v>9.6000000000000002E-2</v>
      </c>
      <c r="BL493" s="209">
        <v>1.3363273702399999E-3</v>
      </c>
      <c r="BM493" s="227">
        <v>1.0308298153600001E-4</v>
      </c>
      <c r="BN493" s="227">
        <v>4.36974931872E-4</v>
      </c>
      <c r="BO493" s="227">
        <v>7.1109459200000005E-5</v>
      </c>
      <c r="BP493" s="227">
        <v>0</v>
      </c>
      <c r="BQ493" s="227">
        <v>4.2690879999999999E-16</v>
      </c>
      <c r="BR493" s="227">
        <v>4.3304663161599998E-4</v>
      </c>
      <c r="BS493" s="227">
        <v>1.5791607040000001E-4</v>
      </c>
      <c r="BT493" s="227">
        <v>2.1284392291840001E-3</v>
      </c>
    </row>
    <row r="494" spans="1:72" x14ac:dyDescent="0.35">
      <c r="A494">
        <v>31</v>
      </c>
      <c r="B494" t="s">
        <v>71</v>
      </c>
      <c r="C494" t="s">
        <v>71</v>
      </c>
      <c r="D494" t="s">
        <v>511</v>
      </c>
      <c r="E494" t="s">
        <v>1341</v>
      </c>
      <c r="F494">
        <v>8.16</v>
      </c>
      <c r="G494">
        <v>34.067999999999998</v>
      </c>
      <c r="H494" s="98">
        <v>0.153</v>
      </c>
      <c r="I494" s="98">
        <v>0.2142</v>
      </c>
      <c r="J494">
        <v>1.3158000000000001</v>
      </c>
      <c r="K494">
        <v>0.29580000000000001</v>
      </c>
      <c r="L494">
        <v>8.1191999999999993</v>
      </c>
      <c r="M494">
        <v>0</v>
      </c>
      <c r="N494" s="98">
        <v>9.1800000000000007E-2</v>
      </c>
      <c r="O494">
        <v>0.59160000000000001</v>
      </c>
      <c r="P494">
        <v>3.0599999999999999E-2</v>
      </c>
      <c r="Q494" s="212">
        <v>0.56100000000000005</v>
      </c>
      <c r="R494">
        <v>0</v>
      </c>
      <c r="S494">
        <v>0</v>
      </c>
      <c r="T494">
        <v>10.199999999999999</v>
      </c>
      <c r="U494">
        <v>3.0599999999999999E-2</v>
      </c>
      <c r="V494">
        <v>1.0200000000000001E-2</v>
      </c>
      <c r="W494">
        <v>0</v>
      </c>
      <c r="X494">
        <v>0</v>
      </c>
      <c r="Y494">
        <v>2.0400000000000001E-2</v>
      </c>
      <c r="Z494">
        <v>0</v>
      </c>
      <c r="AA494">
        <v>0</v>
      </c>
      <c r="AB494">
        <v>4.0800000000000003E-2</v>
      </c>
      <c r="AC494">
        <v>0</v>
      </c>
      <c r="AD494">
        <v>4.0800000000000003E-2</v>
      </c>
      <c r="AE494" s="212">
        <v>5.0999999999999997E-2</v>
      </c>
      <c r="AF494" s="212">
        <v>5.0999999999999997E-2</v>
      </c>
      <c r="AG494" s="217">
        <v>0</v>
      </c>
      <c r="AH494">
        <v>0</v>
      </c>
      <c r="AI494">
        <v>0</v>
      </c>
      <c r="AJ494">
        <v>0</v>
      </c>
      <c r="AK494">
        <v>0</v>
      </c>
      <c r="AL494">
        <v>0</v>
      </c>
      <c r="AM494">
        <v>0.3876</v>
      </c>
      <c r="AN494">
        <v>0</v>
      </c>
      <c r="AO494">
        <v>2.6520000000000001</v>
      </c>
      <c r="AP494">
        <v>0</v>
      </c>
      <c r="AQ494">
        <v>1.0200000000000001E-2</v>
      </c>
      <c r="AR494">
        <v>0</v>
      </c>
      <c r="AS494" s="98">
        <v>3.0599999999999998E-3</v>
      </c>
      <c r="AT494" s="217">
        <v>7.1399999999999996E-3</v>
      </c>
      <c r="AU494">
        <v>0.14688000000000001</v>
      </c>
      <c r="AV494">
        <v>0.1734</v>
      </c>
      <c r="AW494" s="98">
        <v>1.0200000000000001E-2</v>
      </c>
      <c r="AX494">
        <v>5.4774000000000003</v>
      </c>
      <c r="AY494">
        <v>0</v>
      </c>
      <c r="AZ494">
        <v>0.33660000000000001</v>
      </c>
      <c r="BA494">
        <v>4.6920000000000002</v>
      </c>
      <c r="BB494">
        <v>0</v>
      </c>
      <c r="BC494" s="212">
        <v>3.0599999999999999E-2</v>
      </c>
      <c r="BD494">
        <v>0.30599999999999999</v>
      </c>
      <c r="BE494">
        <v>15.401999999999999</v>
      </c>
      <c r="BF494">
        <v>1.53</v>
      </c>
      <c r="BG494">
        <v>17.34</v>
      </c>
      <c r="BH494">
        <v>4.0800000000000003E-2</v>
      </c>
      <c r="BI494" s="212">
        <v>0</v>
      </c>
      <c r="BJ494">
        <v>4.0800000000000003E-2</v>
      </c>
      <c r="BK494">
        <v>0</v>
      </c>
      <c r="BL494" s="209">
        <v>9.0522594839999998E-3</v>
      </c>
      <c r="BM494" s="227">
        <v>1.9993937081999999E-3</v>
      </c>
      <c r="BN494" s="227">
        <v>6.4505690460000002E-4</v>
      </c>
      <c r="BO494" s="227">
        <v>4.5332280239999999E-4</v>
      </c>
      <c r="BP494" s="227">
        <v>0</v>
      </c>
      <c r="BQ494" s="227">
        <v>1.6728000000000001E-15</v>
      </c>
      <c r="BR494" s="227">
        <v>2.9603582094000001E-3</v>
      </c>
      <c r="BS494" s="227">
        <v>1.0067149488000001E-3</v>
      </c>
      <c r="BT494" s="227">
        <v>1.0128965976E-2</v>
      </c>
    </row>
    <row r="495" spans="1:72" x14ac:dyDescent="0.35">
      <c r="A495">
        <v>9</v>
      </c>
      <c r="B495" t="s">
        <v>386</v>
      </c>
      <c r="C495" t="s">
        <v>386</v>
      </c>
      <c r="D495" t="s">
        <v>430</v>
      </c>
      <c r="E495" t="s">
        <v>1339</v>
      </c>
      <c r="F495">
        <v>1.73</v>
      </c>
      <c r="G495">
        <v>7.24</v>
      </c>
      <c r="H495">
        <v>1.0999999999999999E-2</v>
      </c>
      <c r="I495">
        <v>4.3499999999999997E-2</v>
      </c>
      <c r="J495">
        <v>0.34200000000000003</v>
      </c>
      <c r="K495">
        <v>3.5499999999999997E-2</v>
      </c>
      <c r="L495">
        <v>6.3500000000000001E-2</v>
      </c>
      <c r="M495">
        <v>0</v>
      </c>
      <c r="N495">
        <v>4.4999999999999997E-3</v>
      </c>
      <c r="O495">
        <v>7.4999999999999997E-3</v>
      </c>
      <c r="P495">
        <v>1.5E-3</v>
      </c>
      <c r="Q495">
        <v>6.0000000000000001E-3</v>
      </c>
      <c r="R495">
        <v>0</v>
      </c>
      <c r="S495">
        <v>0</v>
      </c>
      <c r="T495">
        <v>0.185</v>
      </c>
      <c r="U495">
        <v>2E-3</v>
      </c>
      <c r="V495">
        <v>0</v>
      </c>
      <c r="W495">
        <v>0</v>
      </c>
      <c r="X495">
        <v>0</v>
      </c>
      <c r="Y495">
        <v>1.5E-3</v>
      </c>
      <c r="Z495">
        <v>0</v>
      </c>
      <c r="AA495">
        <v>0</v>
      </c>
      <c r="AB495">
        <v>1.5E-3</v>
      </c>
      <c r="AC495">
        <v>0</v>
      </c>
      <c r="AD495">
        <v>1E-3</v>
      </c>
      <c r="AE495">
        <v>4.4999999999999997E-3</v>
      </c>
      <c r="AF495">
        <v>4.4999999999999997E-3</v>
      </c>
      <c r="AG495" s="98">
        <v>5.0000000000000001E-4</v>
      </c>
      <c r="AH495">
        <v>0</v>
      </c>
      <c r="AI495">
        <v>0</v>
      </c>
      <c r="AJ495">
        <v>0</v>
      </c>
      <c r="AK495">
        <v>0</v>
      </c>
      <c r="AL495">
        <v>0</v>
      </c>
      <c r="AM495">
        <v>2.5000000000000001E-3</v>
      </c>
      <c r="AN495">
        <v>0</v>
      </c>
      <c r="AO495">
        <v>2.5000000000000001E-2</v>
      </c>
      <c r="AP495">
        <v>0</v>
      </c>
      <c r="AQ495">
        <v>2.5000000000000001E-3</v>
      </c>
      <c r="AR495">
        <v>0</v>
      </c>
      <c r="AS495">
        <v>1.1000000000000001E-3</v>
      </c>
      <c r="AT495" s="98">
        <v>2.9999999999999997E-4</v>
      </c>
      <c r="AU495">
        <v>8.3999999999999995E-3</v>
      </c>
      <c r="AV495">
        <v>1.575E-2</v>
      </c>
      <c r="AW495" s="98">
        <v>8.0000000000000004E-4</v>
      </c>
      <c r="AX495">
        <v>0.14749999999999999</v>
      </c>
      <c r="AY495">
        <v>0</v>
      </c>
      <c r="AZ495">
        <v>7.0000000000000001E-3</v>
      </c>
      <c r="BA495">
        <v>0.875</v>
      </c>
      <c r="BB495">
        <v>6.4999999999999997E-3</v>
      </c>
      <c r="BC495">
        <v>8.5000000000000006E-3</v>
      </c>
      <c r="BD495">
        <v>0.125</v>
      </c>
      <c r="BE495">
        <v>1.23</v>
      </c>
      <c r="BF495">
        <v>0.24</v>
      </c>
      <c r="BG495">
        <v>5.0000000000000001E-3</v>
      </c>
      <c r="BH495">
        <v>0</v>
      </c>
      <c r="BI495">
        <v>3.7999999999999999E-2</v>
      </c>
      <c r="BJ495">
        <v>6.4999999999999997E-3</v>
      </c>
      <c r="BK495">
        <v>0</v>
      </c>
      <c r="BL495" s="209">
        <v>5.3333794874000002E-4</v>
      </c>
      <c r="BM495" s="227">
        <v>1.0416498644E-4</v>
      </c>
      <c r="BN495" s="227">
        <v>7.8198563560000003E-5</v>
      </c>
      <c r="BO495" s="227">
        <v>2.9883398499999998E-5</v>
      </c>
      <c r="BP495" s="227">
        <v>7.9847957500000006E-5</v>
      </c>
      <c r="BQ495" s="227">
        <v>1.36074E-16</v>
      </c>
      <c r="BR495" s="227">
        <v>4.9972613799999998E-5</v>
      </c>
      <c r="BS495" s="227">
        <v>2.2231604500000001E-5</v>
      </c>
      <c r="BT495" s="227">
        <v>2.0946765413399999E-3</v>
      </c>
    </row>
    <row r="496" spans="1:72" x14ac:dyDescent="0.35">
      <c r="A496">
        <v>28</v>
      </c>
      <c r="B496" t="s">
        <v>71</v>
      </c>
      <c r="C496" t="s">
        <v>71</v>
      </c>
      <c r="D496" t="s">
        <v>91</v>
      </c>
      <c r="E496" t="s">
        <v>1338</v>
      </c>
      <c r="F496">
        <v>0.24299999999999999</v>
      </c>
      <c r="G496">
        <v>1.0169999999999999</v>
      </c>
      <c r="H496">
        <v>1.8E-3</v>
      </c>
      <c r="I496">
        <v>2.7900000000000001E-2</v>
      </c>
      <c r="J496">
        <v>2.1600000000000001E-2</v>
      </c>
      <c r="K496">
        <v>1.35E-2</v>
      </c>
      <c r="L496">
        <v>0.82799999999999996</v>
      </c>
      <c r="M496">
        <v>0</v>
      </c>
      <c r="N496">
        <v>7.1999999999999998E-3</v>
      </c>
      <c r="O496">
        <v>1.0800000000000001E-2</v>
      </c>
      <c r="P496">
        <v>8.9999999999999993E-3</v>
      </c>
      <c r="Q496">
        <v>1.8E-3</v>
      </c>
      <c r="R496">
        <v>0</v>
      </c>
      <c r="S496">
        <v>0</v>
      </c>
      <c r="T496">
        <v>0</v>
      </c>
      <c r="U496">
        <v>0</v>
      </c>
      <c r="V496">
        <v>0</v>
      </c>
      <c r="W496">
        <v>0</v>
      </c>
      <c r="X496">
        <v>0</v>
      </c>
      <c r="Y496">
        <v>0</v>
      </c>
      <c r="Z496">
        <v>0</v>
      </c>
      <c r="AA496">
        <v>0</v>
      </c>
      <c r="AB496">
        <v>0</v>
      </c>
      <c r="AC496">
        <v>0</v>
      </c>
      <c r="AD496">
        <v>0</v>
      </c>
      <c r="AE496" s="98">
        <v>8.9999999999999998E-4</v>
      </c>
      <c r="AF496" s="98">
        <v>8.9999999999999998E-4</v>
      </c>
      <c r="AG496">
        <v>0</v>
      </c>
      <c r="AH496">
        <v>0</v>
      </c>
      <c r="AI496">
        <v>0</v>
      </c>
      <c r="AJ496">
        <v>0</v>
      </c>
      <c r="AK496">
        <v>0</v>
      </c>
      <c r="AL496">
        <v>0</v>
      </c>
      <c r="AM496">
        <v>0.24030000000000001</v>
      </c>
      <c r="AN496">
        <v>0</v>
      </c>
      <c r="AO496">
        <v>2.88</v>
      </c>
      <c r="AP496">
        <v>0</v>
      </c>
      <c r="AQ496">
        <v>1.7999999999999999E-2</v>
      </c>
      <c r="AR496">
        <v>0</v>
      </c>
      <c r="AS496">
        <v>9.8999999999999999E-4</v>
      </c>
      <c r="AT496">
        <v>1.08E-3</v>
      </c>
      <c r="AU496">
        <v>9.9000000000000008E-3</v>
      </c>
      <c r="AV496">
        <v>1.4579999999999999E-2</v>
      </c>
      <c r="AW496">
        <v>1.3500000000000001E-3</v>
      </c>
      <c r="AX496">
        <v>1.071</v>
      </c>
      <c r="AY496">
        <v>0</v>
      </c>
      <c r="AZ496">
        <v>0.29699999999999999</v>
      </c>
      <c r="BA496">
        <v>0.46800000000000003</v>
      </c>
      <c r="BB496">
        <v>3.5999999999999997E-2</v>
      </c>
      <c r="BC496">
        <v>6.3E-3</v>
      </c>
      <c r="BD496">
        <v>0.19800000000000001</v>
      </c>
      <c r="BE496">
        <v>2.7</v>
      </c>
      <c r="BF496">
        <v>0.16200000000000001</v>
      </c>
      <c r="BG496">
        <v>1.7999999999999999E-2</v>
      </c>
      <c r="BH496">
        <v>0</v>
      </c>
      <c r="BI496">
        <v>1.8E-3</v>
      </c>
      <c r="BJ496">
        <v>8.0999999999999996E-3</v>
      </c>
      <c r="BK496">
        <v>0</v>
      </c>
      <c r="BL496" s="209">
        <v>7.4391437789999995E-4</v>
      </c>
      <c r="BM496" s="227">
        <v>1.054889046E-4</v>
      </c>
      <c r="BN496" s="209">
        <v>1.363332195E-4</v>
      </c>
      <c r="BO496" s="227">
        <v>3.9999070799999999E-5</v>
      </c>
      <c r="BP496" s="227">
        <v>0</v>
      </c>
      <c r="BQ496" s="227">
        <v>7.9920000000000005E-16</v>
      </c>
      <c r="BR496" s="227">
        <v>2.497505517E-4</v>
      </c>
      <c r="BS496" s="227">
        <v>8.8827789600000003E-5</v>
      </c>
      <c r="BT496" s="229">
        <v>2.0867561721E-3</v>
      </c>
    </row>
    <row r="497" spans="1:72" x14ac:dyDescent="0.35">
      <c r="A497">
        <v>9</v>
      </c>
      <c r="B497" t="s">
        <v>386</v>
      </c>
      <c r="C497" t="s">
        <v>386</v>
      </c>
      <c r="D497" t="s">
        <v>430</v>
      </c>
      <c r="E497" t="s">
        <v>1337</v>
      </c>
      <c r="F497">
        <v>1.73</v>
      </c>
      <c r="G497">
        <v>7.24</v>
      </c>
      <c r="H497" s="98">
        <v>1.0999999999999999E-2</v>
      </c>
      <c r="I497">
        <v>4.3499999999999997E-2</v>
      </c>
      <c r="J497">
        <v>0.34200000000000003</v>
      </c>
      <c r="K497">
        <v>3.5499999999999997E-2</v>
      </c>
      <c r="L497">
        <v>6.3500000000000001E-2</v>
      </c>
      <c r="M497">
        <v>0</v>
      </c>
      <c r="N497" s="98">
        <v>4.4999999999999997E-3</v>
      </c>
      <c r="O497" s="98">
        <v>7.4999999999999997E-3</v>
      </c>
      <c r="P497">
        <v>1.5E-3</v>
      </c>
      <c r="Q497">
        <v>6.0000000000000001E-3</v>
      </c>
      <c r="R497">
        <v>0</v>
      </c>
      <c r="S497">
        <v>0</v>
      </c>
      <c r="T497">
        <v>0.185</v>
      </c>
      <c r="U497" s="98">
        <v>2E-3</v>
      </c>
      <c r="V497">
        <v>0</v>
      </c>
      <c r="W497">
        <v>0</v>
      </c>
      <c r="X497">
        <v>0</v>
      </c>
      <c r="Y497" s="98">
        <v>1.5E-3</v>
      </c>
      <c r="Z497">
        <v>0</v>
      </c>
      <c r="AA497">
        <v>0</v>
      </c>
      <c r="AB497">
        <v>1.5E-3</v>
      </c>
      <c r="AC497">
        <v>0</v>
      </c>
      <c r="AD497">
        <v>1E-3</v>
      </c>
      <c r="AE497" s="98">
        <v>4.4999999999999997E-3</v>
      </c>
      <c r="AF497">
        <v>4.4999999999999997E-3</v>
      </c>
      <c r="AG497" s="98">
        <v>5.0000000000000001E-4</v>
      </c>
      <c r="AH497">
        <v>0</v>
      </c>
      <c r="AI497">
        <v>0</v>
      </c>
      <c r="AJ497">
        <v>0</v>
      </c>
      <c r="AK497">
        <v>0</v>
      </c>
      <c r="AL497">
        <v>0</v>
      </c>
      <c r="AM497" s="212">
        <v>2.5000000000000001E-3</v>
      </c>
      <c r="AN497">
        <v>0</v>
      </c>
      <c r="AO497">
        <v>2.5000000000000001E-2</v>
      </c>
      <c r="AP497">
        <v>0</v>
      </c>
      <c r="AQ497" s="98">
        <v>2.5000000000000001E-3</v>
      </c>
      <c r="AR497">
        <v>0</v>
      </c>
      <c r="AS497" s="98">
        <v>1.1000000000000001E-3</v>
      </c>
      <c r="AT497" s="98">
        <v>2.9999999999999997E-4</v>
      </c>
      <c r="AU497">
        <v>8.3999999999999995E-3</v>
      </c>
      <c r="AV497">
        <v>1.575E-2</v>
      </c>
      <c r="AW497" s="98">
        <v>8.0000000000000004E-4</v>
      </c>
      <c r="AX497">
        <v>0.14749999999999999</v>
      </c>
      <c r="AY497">
        <v>0</v>
      </c>
      <c r="AZ497">
        <v>7.0000000000000001E-3</v>
      </c>
      <c r="BA497">
        <v>0.875</v>
      </c>
      <c r="BB497" s="212">
        <v>6.4999999999999997E-3</v>
      </c>
      <c r="BC497" s="98">
        <v>8.5000000000000006E-3</v>
      </c>
      <c r="BD497">
        <v>0.125</v>
      </c>
      <c r="BE497">
        <v>1.23</v>
      </c>
      <c r="BF497">
        <v>0.24</v>
      </c>
      <c r="BG497">
        <v>5.0000000000000001E-3</v>
      </c>
      <c r="BH497">
        <v>0</v>
      </c>
      <c r="BI497">
        <v>3.7999999999999999E-2</v>
      </c>
      <c r="BJ497" s="98">
        <v>6.4999999999999997E-3</v>
      </c>
      <c r="BK497">
        <v>0</v>
      </c>
      <c r="BL497" s="227">
        <v>5.1960881928999995E-4</v>
      </c>
      <c r="BM497" s="227">
        <v>1.0238634974E-4</v>
      </c>
      <c r="BN497" s="227">
        <v>7.6685205259999998E-5</v>
      </c>
      <c r="BO497" s="227">
        <v>2.9883398499999998E-5</v>
      </c>
      <c r="BP497" s="227">
        <v>7.9847957500000006E-5</v>
      </c>
      <c r="BQ497" s="227">
        <v>1.06379E-16</v>
      </c>
      <c r="BR497" s="227">
        <v>3.6331567300000001E-5</v>
      </c>
      <c r="BS497" s="227">
        <v>2.2231604500000001E-5</v>
      </c>
      <c r="BT497" s="227">
        <v>2.0668440101399999E-3</v>
      </c>
    </row>
    <row r="498" spans="1:72" x14ac:dyDescent="0.35">
      <c r="A498">
        <v>21</v>
      </c>
      <c r="B498" t="s">
        <v>71</v>
      </c>
      <c r="C498" t="s">
        <v>71</v>
      </c>
      <c r="D498" t="s">
        <v>477</v>
      </c>
      <c r="E498" t="s">
        <v>1338</v>
      </c>
      <c r="F498">
        <v>5.577</v>
      </c>
      <c r="G498">
        <v>23.594999999999999</v>
      </c>
      <c r="H498">
        <v>0</v>
      </c>
      <c r="I498">
        <v>0.34320000000000001</v>
      </c>
      <c r="J498">
        <v>0.98670000000000002</v>
      </c>
      <c r="K498">
        <v>0</v>
      </c>
      <c r="L498">
        <v>41.398499999999999</v>
      </c>
      <c r="M498">
        <v>0</v>
      </c>
      <c r="N498">
        <v>0.1716</v>
      </c>
      <c r="O498">
        <v>0.72929999999999995</v>
      </c>
      <c r="P498">
        <v>0.72929999999999995</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4.29</v>
      </c>
      <c r="AN498">
        <v>0</v>
      </c>
      <c r="AO498">
        <v>51.051000000000002</v>
      </c>
      <c r="AP498">
        <v>0</v>
      </c>
      <c r="AQ498">
        <v>8.5800000000000001E-2</v>
      </c>
      <c r="AR498">
        <v>10.467599999999999</v>
      </c>
      <c r="AS498">
        <v>8.5800000000000008E-3</v>
      </c>
      <c r="AT498">
        <v>0</v>
      </c>
      <c r="AU498">
        <v>8.1509999999999999E-2</v>
      </c>
      <c r="AV498">
        <v>0.12870000000000001</v>
      </c>
      <c r="AW498">
        <v>2.145E-2</v>
      </c>
      <c r="AX498">
        <v>4.4615999999999998</v>
      </c>
      <c r="AY498">
        <v>0</v>
      </c>
      <c r="AZ498">
        <v>4.3329000000000004</v>
      </c>
      <c r="BA498">
        <v>10.725</v>
      </c>
      <c r="BB498">
        <v>1.2869999999999999</v>
      </c>
      <c r="BC498">
        <v>0.12870000000000001</v>
      </c>
      <c r="BD498">
        <v>7.2930000000000001</v>
      </c>
      <c r="BE498">
        <v>68.64</v>
      </c>
      <c r="BF498">
        <v>4.29</v>
      </c>
      <c r="BG498">
        <v>1.2869999999999999</v>
      </c>
      <c r="BH498">
        <v>0</v>
      </c>
      <c r="BI498">
        <v>0</v>
      </c>
      <c r="BJ498">
        <v>8.5800000000000001E-2</v>
      </c>
      <c r="BK498">
        <v>3.4319999999999999</v>
      </c>
      <c r="BL498" s="209">
        <v>4.0338776218884001E-2</v>
      </c>
      <c r="BM498" s="227">
        <v>1.05710890428E-3</v>
      </c>
      <c r="BN498" s="209">
        <v>2.9111272599551999E-2</v>
      </c>
      <c r="BO498" s="227">
        <v>1.9066223748E-3</v>
      </c>
      <c r="BP498" s="227">
        <v>0</v>
      </c>
      <c r="BQ498" s="227">
        <v>5.3723498400000002E-16</v>
      </c>
      <c r="BR498" s="209">
        <v>2.348043064224E-3</v>
      </c>
      <c r="BS498" s="227">
        <v>4.2341246376000003E-3</v>
      </c>
      <c r="BT498" s="209">
        <v>2.043456568296E-3</v>
      </c>
    </row>
    <row r="499" spans="1:72" x14ac:dyDescent="0.35">
      <c r="A499">
        <v>9</v>
      </c>
      <c r="B499" t="s">
        <v>386</v>
      </c>
      <c r="C499" t="s">
        <v>386</v>
      </c>
      <c r="D499" t="s">
        <v>430</v>
      </c>
      <c r="E499" t="s">
        <v>1338</v>
      </c>
      <c r="F499">
        <v>1.73</v>
      </c>
      <c r="G499">
        <v>7.24</v>
      </c>
      <c r="H499">
        <v>1.0999999999999999E-2</v>
      </c>
      <c r="I499">
        <v>4.3499999999999997E-2</v>
      </c>
      <c r="J499">
        <v>0.34200000000000003</v>
      </c>
      <c r="K499">
        <v>3.5499999999999997E-2</v>
      </c>
      <c r="L499">
        <v>6.3500000000000001E-2</v>
      </c>
      <c r="M499">
        <v>0</v>
      </c>
      <c r="N499">
        <v>4.4999999999999997E-3</v>
      </c>
      <c r="O499">
        <v>7.4999999999999997E-3</v>
      </c>
      <c r="P499">
        <v>1.5E-3</v>
      </c>
      <c r="Q499">
        <v>6.0000000000000001E-3</v>
      </c>
      <c r="R499">
        <v>0</v>
      </c>
      <c r="S499">
        <v>0</v>
      </c>
      <c r="T499">
        <v>0.185</v>
      </c>
      <c r="U499">
        <v>2E-3</v>
      </c>
      <c r="V499">
        <v>0</v>
      </c>
      <c r="W499">
        <v>0</v>
      </c>
      <c r="X499">
        <v>0</v>
      </c>
      <c r="Y499">
        <v>1.5E-3</v>
      </c>
      <c r="Z499" s="212">
        <v>0</v>
      </c>
      <c r="AA499">
        <v>0</v>
      </c>
      <c r="AB499">
        <v>1.5E-3</v>
      </c>
      <c r="AC499">
        <v>0</v>
      </c>
      <c r="AD499">
        <v>1E-3</v>
      </c>
      <c r="AE499">
        <v>4.4999999999999997E-3</v>
      </c>
      <c r="AF499">
        <v>4.4999999999999997E-3</v>
      </c>
      <c r="AG499" s="98">
        <v>5.0000000000000001E-4</v>
      </c>
      <c r="AH499">
        <v>0</v>
      </c>
      <c r="AI499">
        <v>0</v>
      </c>
      <c r="AJ499">
        <v>0</v>
      </c>
      <c r="AK499">
        <v>0</v>
      </c>
      <c r="AL499">
        <v>0</v>
      </c>
      <c r="AM499">
        <v>2.5000000000000001E-3</v>
      </c>
      <c r="AN499">
        <v>0</v>
      </c>
      <c r="AO499">
        <v>2.5000000000000001E-2</v>
      </c>
      <c r="AP499">
        <v>0</v>
      </c>
      <c r="AQ499" s="212">
        <v>2.5000000000000001E-3</v>
      </c>
      <c r="AR499">
        <v>0</v>
      </c>
      <c r="AS499">
        <v>1.1000000000000001E-3</v>
      </c>
      <c r="AT499" s="98">
        <v>2.9999999999999997E-4</v>
      </c>
      <c r="AU499">
        <v>8.3999999999999995E-3</v>
      </c>
      <c r="AV499">
        <v>1.575E-2</v>
      </c>
      <c r="AW499" s="98">
        <v>8.0000000000000004E-4</v>
      </c>
      <c r="AX499">
        <v>0.14749999999999999</v>
      </c>
      <c r="AY499">
        <v>0</v>
      </c>
      <c r="AZ499">
        <v>7.0000000000000001E-3</v>
      </c>
      <c r="BA499">
        <v>0.875</v>
      </c>
      <c r="BB499">
        <v>6.4999999999999997E-3</v>
      </c>
      <c r="BC499">
        <v>8.5000000000000006E-3</v>
      </c>
      <c r="BD499">
        <v>0.125</v>
      </c>
      <c r="BE499">
        <v>1.23</v>
      </c>
      <c r="BF499">
        <v>0.24</v>
      </c>
      <c r="BG499">
        <v>5.0000000000000001E-3</v>
      </c>
      <c r="BH499" s="212">
        <v>0</v>
      </c>
      <c r="BI499">
        <v>3.7999999999999999E-2</v>
      </c>
      <c r="BJ499">
        <v>6.4999999999999997E-3</v>
      </c>
      <c r="BK499">
        <v>0</v>
      </c>
      <c r="BL499" s="209">
        <v>5.0587968984E-4</v>
      </c>
      <c r="BM499" s="227">
        <v>1.0060771304E-4</v>
      </c>
      <c r="BN499" s="227">
        <v>7.5171846959999993E-5</v>
      </c>
      <c r="BO499" s="227">
        <v>2.9883398499999998E-5</v>
      </c>
      <c r="BP499" s="227">
        <v>7.9847957500000006E-5</v>
      </c>
      <c r="BQ499" s="227">
        <v>7.6684000000000003E-17</v>
      </c>
      <c r="BR499" s="227">
        <v>2.26905208E-5</v>
      </c>
      <c r="BS499" s="227">
        <v>2.2231604500000001E-5</v>
      </c>
      <c r="BT499" s="209">
        <v>2.0390114789399999E-3</v>
      </c>
    </row>
    <row r="500" spans="1:72" x14ac:dyDescent="0.35">
      <c r="A500">
        <v>110</v>
      </c>
      <c r="B500" t="s">
        <v>803</v>
      </c>
      <c r="C500" t="s">
        <v>209</v>
      </c>
      <c r="D500" t="s">
        <v>828</v>
      </c>
      <c r="E500" t="s">
        <v>1338</v>
      </c>
      <c r="F500">
        <v>5.52</v>
      </c>
      <c r="G500">
        <v>23.111999999999998</v>
      </c>
      <c r="H500">
        <v>0.53759999999999997</v>
      </c>
      <c r="I500">
        <v>4.9599999999999998E-2</v>
      </c>
      <c r="J500">
        <v>0.1048</v>
      </c>
      <c r="K500">
        <v>7.3599999999999999E-2</v>
      </c>
      <c r="L500">
        <v>1.7600000000000001E-2</v>
      </c>
      <c r="M500">
        <v>0</v>
      </c>
      <c r="N500">
        <v>1.6799999999999999E-2</v>
      </c>
      <c r="O500">
        <v>4.3200000000000002E-2</v>
      </c>
      <c r="P500">
        <v>3.2000000000000002E-3</v>
      </c>
      <c r="Q500">
        <v>0.04</v>
      </c>
      <c r="R500">
        <v>0</v>
      </c>
      <c r="S500">
        <v>0</v>
      </c>
      <c r="T500">
        <v>0</v>
      </c>
      <c r="U500">
        <v>0.48559999999999998</v>
      </c>
      <c r="V500">
        <v>7.1199999999999999E-2</v>
      </c>
      <c r="W500">
        <v>0.25919999999999999</v>
      </c>
      <c r="X500">
        <v>9.8400000000000001E-2</v>
      </c>
      <c r="Y500">
        <v>4.1599999999999998E-2</v>
      </c>
      <c r="Z500" s="212">
        <v>1.52E-2</v>
      </c>
      <c r="AA500">
        <v>0</v>
      </c>
      <c r="AB500">
        <v>2.4E-2</v>
      </c>
      <c r="AC500">
        <v>0</v>
      </c>
      <c r="AD500">
        <v>2.4E-2</v>
      </c>
      <c r="AE500">
        <v>4.0000000000000001E-3</v>
      </c>
      <c r="AF500">
        <v>4.0000000000000001E-3</v>
      </c>
      <c r="AG500" s="212">
        <v>0</v>
      </c>
      <c r="AH500">
        <v>0</v>
      </c>
      <c r="AI500">
        <v>0</v>
      </c>
      <c r="AJ500">
        <v>0</v>
      </c>
      <c r="AK500">
        <v>0</v>
      </c>
      <c r="AL500">
        <v>0</v>
      </c>
      <c r="AM500">
        <v>0</v>
      </c>
      <c r="AN500">
        <v>0</v>
      </c>
      <c r="AO500">
        <v>0</v>
      </c>
      <c r="AP500">
        <v>0</v>
      </c>
      <c r="AQ500">
        <v>0</v>
      </c>
      <c r="AR500">
        <v>0</v>
      </c>
      <c r="AS500">
        <v>2.4000000000000001E-4</v>
      </c>
      <c r="AT500" s="212">
        <v>0</v>
      </c>
      <c r="AU500">
        <v>1.112E-2</v>
      </c>
      <c r="AV500">
        <v>1.9199999999999998E-2</v>
      </c>
      <c r="AW500">
        <v>9.6000000000000002E-4</v>
      </c>
      <c r="AX500">
        <v>4.9599999999999998E-2</v>
      </c>
      <c r="AY500">
        <v>0</v>
      </c>
      <c r="AZ500">
        <v>0</v>
      </c>
      <c r="BA500">
        <v>1.48</v>
      </c>
      <c r="BB500">
        <v>0</v>
      </c>
      <c r="BC500">
        <v>1.9199999999999998E-2</v>
      </c>
      <c r="BD500">
        <v>9.6000000000000002E-2</v>
      </c>
      <c r="BE500">
        <v>6.3440000000000003</v>
      </c>
      <c r="BF500">
        <v>0.872</v>
      </c>
      <c r="BG500">
        <v>0.2</v>
      </c>
      <c r="BH500" s="98">
        <v>8.0000000000000004E-4</v>
      </c>
      <c r="BI500">
        <v>0</v>
      </c>
      <c r="BJ500">
        <v>9.5999999999999992E-3</v>
      </c>
      <c r="BK500">
        <v>0</v>
      </c>
      <c r="BL500" s="209">
        <v>1.2023069904000001E-3</v>
      </c>
      <c r="BM500" s="227">
        <v>3.7930082400000002E-5</v>
      </c>
      <c r="BN500" s="209">
        <v>2.0635763760000001E-4</v>
      </c>
      <c r="BO500" s="227">
        <v>2.6981964800000001E-5</v>
      </c>
      <c r="BP500" s="227">
        <v>0</v>
      </c>
      <c r="BQ500" s="227">
        <v>2.5840000000000002E-15</v>
      </c>
      <c r="BR500" s="209">
        <v>2.7427552320000002E-4</v>
      </c>
      <c r="BS500" s="227">
        <v>1.0209486159999999E-4</v>
      </c>
      <c r="BT500" s="229">
        <v>2.021873856E-3</v>
      </c>
    </row>
    <row r="501" spans="1:72" x14ac:dyDescent="0.35">
      <c r="A501">
        <v>110</v>
      </c>
      <c r="B501" t="s">
        <v>803</v>
      </c>
      <c r="C501" t="s">
        <v>209</v>
      </c>
      <c r="D501" t="s">
        <v>828</v>
      </c>
      <c r="E501" t="s">
        <v>1339</v>
      </c>
      <c r="F501">
        <v>5.52</v>
      </c>
      <c r="G501">
        <v>23.111999999999998</v>
      </c>
      <c r="H501">
        <v>0.53759999999999997</v>
      </c>
      <c r="I501">
        <v>4.9599999999999998E-2</v>
      </c>
      <c r="J501">
        <v>0.1048</v>
      </c>
      <c r="K501">
        <v>7.3599999999999999E-2</v>
      </c>
      <c r="L501">
        <v>1.7600000000000001E-2</v>
      </c>
      <c r="M501">
        <v>0</v>
      </c>
      <c r="N501">
        <v>1.6799999999999999E-2</v>
      </c>
      <c r="O501">
        <v>4.3200000000000002E-2</v>
      </c>
      <c r="P501">
        <v>3.2000000000000002E-3</v>
      </c>
      <c r="Q501">
        <v>0.04</v>
      </c>
      <c r="R501">
        <v>0</v>
      </c>
      <c r="S501">
        <v>0</v>
      </c>
      <c r="T501">
        <v>0</v>
      </c>
      <c r="U501">
        <v>0.48559999999999998</v>
      </c>
      <c r="V501">
        <v>7.1199999999999999E-2</v>
      </c>
      <c r="W501">
        <v>0.25919999999999999</v>
      </c>
      <c r="X501" s="98">
        <v>9.8400000000000001E-2</v>
      </c>
      <c r="Y501">
        <v>4.1599999999999998E-2</v>
      </c>
      <c r="Z501" s="98">
        <v>1.52E-2</v>
      </c>
      <c r="AA501">
        <v>0</v>
      </c>
      <c r="AB501">
        <v>2.4E-2</v>
      </c>
      <c r="AC501">
        <v>0</v>
      </c>
      <c r="AD501">
        <v>2.4E-2</v>
      </c>
      <c r="AE501">
        <v>4.0000000000000001E-3</v>
      </c>
      <c r="AF501" s="98">
        <v>4.0000000000000001E-3</v>
      </c>
      <c r="AG501" s="98">
        <v>0</v>
      </c>
      <c r="AH501" s="98">
        <v>0</v>
      </c>
      <c r="AI501">
        <v>0</v>
      </c>
      <c r="AJ501" s="98">
        <v>0</v>
      </c>
      <c r="AK501">
        <v>0</v>
      </c>
      <c r="AL501">
        <v>0</v>
      </c>
      <c r="AM501">
        <v>0</v>
      </c>
      <c r="AN501">
        <v>0</v>
      </c>
      <c r="AO501">
        <v>0</v>
      </c>
      <c r="AP501">
        <v>0</v>
      </c>
      <c r="AQ501">
        <v>0</v>
      </c>
      <c r="AR501" s="98">
        <v>0</v>
      </c>
      <c r="AS501">
        <v>2.4000000000000001E-4</v>
      </c>
      <c r="AT501" s="98">
        <v>0</v>
      </c>
      <c r="AU501">
        <v>1.112E-2</v>
      </c>
      <c r="AV501">
        <v>1.9199999999999998E-2</v>
      </c>
      <c r="AW501" s="212">
        <v>9.6000000000000002E-4</v>
      </c>
      <c r="AX501">
        <v>4.9599999999999998E-2</v>
      </c>
      <c r="AY501">
        <v>0</v>
      </c>
      <c r="AZ501">
        <v>0</v>
      </c>
      <c r="BA501">
        <v>1.48</v>
      </c>
      <c r="BB501">
        <v>0</v>
      </c>
      <c r="BC501" s="98">
        <v>1.9199999999999998E-2</v>
      </c>
      <c r="BD501">
        <v>9.6000000000000002E-2</v>
      </c>
      <c r="BE501">
        <v>6.3440000000000003</v>
      </c>
      <c r="BF501">
        <v>0.872</v>
      </c>
      <c r="BG501">
        <v>0.2</v>
      </c>
      <c r="BH501" s="98">
        <v>8.0000000000000004E-4</v>
      </c>
      <c r="BI501">
        <v>0</v>
      </c>
      <c r="BJ501" s="98">
        <v>9.5999999999999992E-3</v>
      </c>
      <c r="BK501">
        <v>0</v>
      </c>
      <c r="BL501" s="209">
        <v>1.2023069904000001E-3</v>
      </c>
      <c r="BM501" s="227">
        <v>3.7930082400000002E-5</v>
      </c>
      <c r="BN501" s="227">
        <v>2.0635763760000001E-4</v>
      </c>
      <c r="BO501" s="227">
        <v>2.6981964800000001E-5</v>
      </c>
      <c r="BP501" s="227">
        <v>0</v>
      </c>
      <c r="BQ501" s="227">
        <v>2.5840000000000002E-15</v>
      </c>
      <c r="BR501" s="227">
        <v>2.7427552320000002E-4</v>
      </c>
      <c r="BS501" s="227">
        <v>1.0209486159999999E-4</v>
      </c>
      <c r="BT501" s="227">
        <v>2.021873856E-3</v>
      </c>
    </row>
    <row r="502" spans="1:72" x14ac:dyDescent="0.35">
      <c r="A502">
        <v>119</v>
      </c>
      <c r="B502" t="s">
        <v>218</v>
      </c>
      <c r="C502" t="s">
        <v>218</v>
      </c>
      <c r="D502" t="s">
        <v>857</v>
      </c>
      <c r="E502" t="s">
        <v>1341</v>
      </c>
      <c r="F502">
        <v>16.030999999999999</v>
      </c>
      <c r="G502">
        <v>67.114000000000004</v>
      </c>
      <c r="H502" s="98">
        <v>1.5364</v>
      </c>
      <c r="I502" s="98">
        <v>0.34039999999999998</v>
      </c>
      <c r="J502">
        <v>0.20469999999999999</v>
      </c>
      <c r="K502">
        <v>0.1265</v>
      </c>
      <c r="L502">
        <v>3.2199999999999999E-2</v>
      </c>
      <c r="M502">
        <v>0</v>
      </c>
      <c r="N502" s="98">
        <v>5.9799999999999999E-2</v>
      </c>
      <c r="O502">
        <v>0.11269999999999999</v>
      </c>
      <c r="P502">
        <v>1.15E-2</v>
      </c>
      <c r="Q502">
        <v>0.1012</v>
      </c>
      <c r="R502">
        <v>0</v>
      </c>
      <c r="S502">
        <v>0</v>
      </c>
      <c r="T502">
        <v>0</v>
      </c>
      <c r="U502">
        <v>8.9700000000000002E-2</v>
      </c>
      <c r="V502">
        <v>0</v>
      </c>
      <c r="W502">
        <v>0</v>
      </c>
      <c r="X502">
        <v>0</v>
      </c>
      <c r="Y502">
        <v>5.9799999999999999E-2</v>
      </c>
      <c r="Z502" s="212">
        <v>2.76E-2</v>
      </c>
      <c r="AA502" s="212">
        <v>4.5999999999999999E-3</v>
      </c>
      <c r="AB502">
        <v>0.44850000000000001</v>
      </c>
      <c r="AC502" s="212">
        <v>0</v>
      </c>
      <c r="AD502">
        <v>0.437</v>
      </c>
      <c r="AE502">
        <v>0.72219999999999995</v>
      </c>
      <c r="AF502">
        <v>0.72219999999999995</v>
      </c>
      <c r="AG502" s="212">
        <v>0</v>
      </c>
      <c r="AH502">
        <v>0</v>
      </c>
      <c r="AI502">
        <v>0</v>
      </c>
      <c r="AJ502">
        <v>0</v>
      </c>
      <c r="AK502">
        <v>0</v>
      </c>
      <c r="AL502">
        <v>0</v>
      </c>
      <c r="AM502">
        <v>1.84E-2</v>
      </c>
      <c r="AN502">
        <v>0</v>
      </c>
      <c r="AO502">
        <v>0.23</v>
      </c>
      <c r="AP502">
        <v>0</v>
      </c>
      <c r="AQ502" s="212">
        <v>0.29899999999999999</v>
      </c>
      <c r="AR502">
        <v>0.11269999999999999</v>
      </c>
      <c r="AS502" s="98">
        <v>1.1270000000000001E-2</v>
      </c>
      <c r="AT502">
        <v>5.9800000000000001E-3</v>
      </c>
      <c r="AU502">
        <v>7.6590000000000005E-2</v>
      </c>
      <c r="AV502">
        <v>0.13339999999999999</v>
      </c>
      <c r="AW502" s="98">
        <v>5.0600000000000003E-3</v>
      </c>
      <c r="AX502">
        <v>1.4581999999999999</v>
      </c>
      <c r="AY502">
        <v>0</v>
      </c>
      <c r="AZ502">
        <v>0</v>
      </c>
      <c r="BA502">
        <v>11.27</v>
      </c>
      <c r="BB502">
        <v>0</v>
      </c>
      <c r="BC502">
        <v>0.15409999999999999</v>
      </c>
      <c r="BD502">
        <v>0.437</v>
      </c>
      <c r="BE502">
        <v>14.95</v>
      </c>
      <c r="BF502">
        <v>4.7149999999999999</v>
      </c>
      <c r="BG502">
        <v>2.3E-2</v>
      </c>
      <c r="BH502" s="217">
        <v>0</v>
      </c>
      <c r="BI502">
        <v>0</v>
      </c>
      <c r="BJ502">
        <v>0.19550000000000001</v>
      </c>
      <c r="BK502">
        <v>0</v>
      </c>
      <c r="BL502" s="209">
        <v>5.2303397709999996E-3</v>
      </c>
      <c r="BM502" s="227">
        <v>1.4099386630000001E-3</v>
      </c>
      <c r="BN502" s="227">
        <v>1.8438608903999999E-3</v>
      </c>
      <c r="BO502" s="227">
        <v>7.7573148800000002E-5</v>
      </c>
      <c r="BP502" s="227">
        <v>0</v>
      </c>
      <c r="BQ502" s="227">
        <v>4.0710000000000001E-15</v>
      </c>
      <c r="BR502" s="227">
        <v>5.7671120230000004E-4</v>
      </c>
      <c r="BS502" s="227">
        <v>2.935227271E-4</v>
      </c>
      <c r="BT502" s="227">
        <v>9.9951327999000007E-3</v>
      </c>
    </row>
    <row r="503" spans="1:72" x14ac:dyDescent="0.35">
      <c r="A503">
        <v>9</v>
      </c>
      <c r="B503" t="s">
        <v>386</v>
      </c>
      <c r="C503" t="s">
        <v>386</v>
      </c>
      <c r="D503" t="s">
        <v>430</v>
      </c>
      <c r="E503" t="s">
        <v>1340</v>
      </c>
      <c r="F503">
        <v>1.73</v>
      </c>
      <c r="G503">
        <v>7.24</v>
      </c>
      <c r="H503">
        <v>1.0999999999999999E-2</v>
      </c>
      <c r="I503">
        <v>4.3499999999999997E-2</v>
      </c>
      <c r="J503" s="212">
        <v>0.34200000000000003</v>
      </c>
      <c r="K503">
        <v>3.5499999999999997E-2</v>
      </c>
      <c r="L503">
        <v>6.3500000000000001E-2</v>
      </c>
      <c r="M503">
        <v>0</v>
      </c>
      <c r="N503">
        <v>4.4999999999999997E-3</v>
      </c>
      <c r="O503">
        <v>7.4999999999999997E-3</v>
      </c>
      <c r="P503">
        <v>1.5E-3</v>
      </c>
      <c r="Q503">
        <v>6.0000000000000001E-3</v>
      </c>
      <c r="R503">
        <v>0</v>
      </c>
      <c r="S503">
        <v>0</v>
      </c>
      <c r="T503">
        <v>0.185</v>
      </c>
      <c r="U503">
        <v>2E-3</v>
      </c>
      <c r="V503">
        <v>0</v>
      </c>
      <c r="W503">
        <v>0</v>
      </c>
      <c r="X503" s="212">
        <v>0</v>
      </c>
      <c r="Y503">
        <v>1.5E-3</v>
      </c>
      <c r="Z503" s="212">
        <v>0</v>
      </c>
      <c r="AA503" s="212">
        <v>0</v>
      </c>
      <c r="AB503">
        <v>1.5E-3</v>
      </c>
      <c r="AC503" s="212">
        <v>0</v>
      </c>
      <c r="AD503">
        <v>1E-3</v>
      </c>
      <c r="AE503">
        <v>4.4999999999999997E-3</v>
      </c>
      <c r="AF503">
        <v>4.4999999999999997E-3</v>
      </c>
      <c r="AG503" s="98">
        <v>5.0000000000000001E-4</v>
      </c>
      <c r="AH503" s="212">
        <v>0</v>
      </c>
      <c r="AI503" s="212">
        <v>0</v>
      </c>
      <c r="AJ503" s="212">
        <v>0</v>
      </c>
      <c r="AK503" s="212">
        <v>0</v>
      </c>
      <c r="AL503">
        <v>0</v>
      </c>
      <c r="AM503">
        <v>2.5000000000000001E-3</v>
      </c>
      <c r="AN503">
        <v>0</v>
      </c>
      <c r="AO503">
        <v>2.5000000000000001E-2</v>
      </c>
      <c r="AP503">
        <v>0</v>
      </c>
      <c r="AQ503">
        <v>2.5000000000000001E-3</v>
      </c>
      <c r="AR503">
        <v>0</v>
      </c>
      <c r="AS503">
        <v>1.1000000000000001E-3</v>
      </c>
      <c r="AT503" s="98">
        <v>2.9999999999999997E-4</v>
      </c>
      <c r="AU503">
        <v>8.3999999999999995E-3</v>
      </c>
      <c r="AV503">
        <v>1.575E-2</v>
      </c>
      <c r="AW503" s="98">
        <v>8.0000000000000004E-4</v>
      </c>
      <c r="AX503">
        <v>0.14749999999999999</v>
      </c>
      <c r="AY503">
        <v>0</v>
      </c>
      <c r="AZ503">
        <v>7.0000000000000001E-3</v>
      </c>
      <c r="BA503">
        <v>0.875</v>
      </c>
      <c r="BB503">
        <v>6.4999999999999997E-3</v>
      </c>
      <c r="BC503" s="212">
        <v>8.5000000000000006E-3</v>
      </c>
      <c r="BD503">
        <v>0.125</v>
      </c>
      <c r="BE503">
        <v>1.23</v>
      </c>
      <c r="BF503">
        <v>0.24</v>
      </c>
      <c r="BG503">
        <v>5.0000000000000001E-3</v>
      </c>
      <c r="BH503" s="212">
        <v>0</v>
      </c>
      <c r="BI503">
        <v>3.7999999999999999E-2</v>
      </c>
      <c r="BJ503" s="212">
        <v>6.4999999999999997E-3</v>
      </c>
      <c r="BK503">
        <v>0</v>
      </c>
      <c r="BL503" s="227">
        <v>4.9215056039000004E-4</v>
      </c>
      <c r="BM503" s="227">
        <v>9.8829076339999994E-5</v>
      </c>
      <c r="BN503" s="227">
        <v>7.3658488660000002E-5</v>
      </c>
      <c r="BO503" s="227">
        <v>2.9883398499999998E-5</v>
      </c>
      <c r="BP503" s="227">
        <v>7.9847957500000006E-5</v>
      </c>
      <c r="BQ503" s="227">
        <v>4.6989000000000002E-17</v>
      </c>
      <c r="BR503" s="227">
        <v>9.0494743000000007E-6</v>
      </c>
      <c r="BS503" s="227">
        <v>2.2231604500000001E-5</v>
      </c>
      <c r="BT503" s="227">
        <v>2.0111789477399999E-3</v>
      </c>
    </row>
    <row r="504" spans="1:72" x14ac:dyDescent="0.35">
      <c r="A504">
        <v>37</v>
      </c>
      <c r="B504" t="s">
        <v>513</v>
      </c>
      <c r="C504" t="s">
        <v>513</v>
      </c>
      <c r="D504" t="s">
        <v>105</v>
      </c>
      <c r="E504" t="s">
        <v>1340</v>
      </c>
      <c r="F504">
        <v>0.41399999999999998</v>
      </c>
      <c r="G504">
        <v>1.722</v>
      </c>
      <c r="H504" s="98">
        <v>5.9999999999999995E-4</v>
      </c>
      <c r="I504">
        <v>6.6E-3</v>
      </c>
      <c r="J504">
        <v>8.8200000000000001E-2</v>
      </c>
      <c r="K504">
        <v>1.14E-2</v>
      </c>
      <c r="L504">
        <v>0.48959999999999998</v>
      </c>
      <c r="M504">
        <v>0</v>
      </c>
      <c r="N504">
        <v>3.5999999999999999E-3</v>
      </c>
      <c r="O504">
        <v>8.7599999999999997E-2</v>
      </c>
      <c r="P504">
        <v>8.7599999999999997E-2</v>
      </c>
      <c r="Q504">
        <v>0</v>
      </c>
      <c r="R504">
        <v>0</v>
      </c>
      <c r="S504">
        <v>0</v>
      </c>
      <c r="T504">
        <v>0</v>
      </c>
      <c r="U504" s="212">
        <v>0</v>
      </c>
      <c r="V504">
        <v>0</v>
      </c>
      <c r="W504">
        <v>0</v>
      </c>
      <c r="X504">
        <v>0</v>
      </c>
      <c r="Y504">
        <v>0</v>
      </c>
      <c r="Z504">
        <v>0</v>
      </c>
      <c r="AA504">
        <v>0</v>
      </c>
      <c r="AB504" s="212">
        <v>0</v>
      </c>
      <c r="AC504">
        <v>0</v>
      </c>
      <c r="AD504" s="212">
        <v>0</v>
      </c>
      <c r="AE504">
        <v>0</v>
      </c>
      <c r="AF504">
        <v>0</v>
      </c>
      <c r="AG504">
        <v>0</v>
      </c>
      <c r="AH504">
        <v>0</v>
      </c>
      <c r="AI504">
        <v>0</v>
      </c>
      <c r="AJ504">
        <v>0</v>
      </c>
      <c r="AK504">
        <v>0</v>
      </c>
      <c r="AL504">
        <v>0</v>
      </c>
      <c r="AM504">
        <v>3.5400000000000001E-2</v>
      </c>
      <c r="AN504">
        <v>0</v>
      </c>
      <c r="AO504">
        <v>0.36599999999999999</v>
      </c>
      <c r="AP504">
        <v>0</v>
      </c>
      <c r="AQ504">
        <v>3.5999999999999999E-3</v>
      </c>
      <c r="AR504">
        <v>2.0400000000000001E-2</v>
      </c>
      <c r="AS504">
        <v>1.2E-4</v>
      </c>
      <c r="AT504">
        <v>1.8000000000000001E-4</v>
      </c>
      <c r="AU504">
        <v>1.1999999999999999E-3</v>
      </c>
      <c r="AV504">
        <v>1.98E-3</v>
      </c>
      <c r="AW504">
        <v>4.2000000000000002E-4</v>
      </c>
      <c r="AX504">
        <v>0.1482</v>
      </c>
      <c r="AY504">
        <v>0</v>
      </c>
      <c r="AZ504">
        <v>7.3800000000000004E-2</v>
      </c>
      <c r="BA504">
        <v>0.13200000000000001</v>
      </c>
      <c r="BB504">
        <v>1.1999999999999999E-3</v>
      </c>
      <c r="BC504">
        <v>1.8E-3</v>
      </c>
      <c r="BD504">
        <v>0.10199999999999999</v>
      </c>
      <c r="BE504">
        <v>1.716</v>
      </c>
      <c r="BF504">
        <v>4.8000000000000001E-2</v>
      </c>
      <c r="BG504">
        <v>6.0000000000000001E-3</v>
      </c>
      <c r="BH504">
        <v>0</v>
      </c>
      <c r="BI504">
        <v>0</v>
      </c>
      <c r="BJ504" s="98">
        <v>5.9999999999999995E-4</v>
      </c>
      <c r="BK504">
        <v>0.06</v>
      </c>
      <c r="BL504" s="209">
        <v>7.1722391507399999E-4</v>
      </c>
      <c r="BM504" s="227">
        <v>1.4033327137200001E-4</v>
      </c>
      <c r="BN504" s="227">
        <v>2.41710493782E-4</v>
      </c>
      <c r="BO504" s="227">
        <v>2.66660472E-5</v>
      </c>
      <c r="BP504" s="227">
        <v>0</v>
      </c>
      <c r="BQ504" s="227">
        <v>1.74342E-16</v>
      </c>
      <c r="BR504" s="227">
        <v>7.7851047377999999E-5</v>
      </c>
      <c r="BS504" s="227">
        <v>5.92185264E-5</v>
      </c>
      <c r="BT504" s="209">
        <v>2.0039528256840002E-3</v>
      </c>
    </row>
    <row r="505" spans="1:72" x14ac:dyDescent="0.35">
      <c r="A505">
        <v>25</v>
      </c>
      <c r="B505" t="s">
        <v>71</v>
      </c>
      <c r="C505" t="s">
        <v>71</v>
      </c>
      <c r="D505" t="s">
        <v>87</v>
      </c>
      <c r="E505" t="s">
        <v>1341</v>
      </c>
      <c r="F505">
        <v>13.5</v>
      </c>
      <c r="G505">
        <v>57</v>
      </c>
      <c r="H505">
        <v>7.4999999999999997E-2</v>
      </c>
      <c r="I505">
        <v>0.26250000000000001</v>
      </c>
      <c r="J505">
        <v>2.4750000000000001</v>
      </c>
      <c r="K505">
        <v>0.9</v>
      </c>
      <c r="L505">
        <v>33.524999999999999</v>
      </c>
      <c r="M505">
        <v>0</v>
      </c>
      <c r="N505">
        <v>0.22500000000000001</v>
      </c>
      <c r="O505">
        <v>2.3250000000000002</v>
      </c>
      <c r="P505">
        <v>1.2</v>
      </c>
      <c r="Q505">
        <v>1.125</v>
      </c>
      <c r="R505">
        <v>0</v>
      </c>
      <c r="S505">
        <v>0</v>
      </c>
      <c r="T505">
        <v>0</v>
      </c>
      <c r="U505">
        <v>0</v>
      </c>
      <c r="V505" s="212">
        <v>0</v>
      </c>
      <c r="W505" s="212">
        <v>0</v>
      </c>
      <c r="X505" s="212">
        <v>0</v>
      </c>
      <c r="Y505">
        <v>0</v>
      </c>
      <c r="Z505">
        <v>0</v>
      </c>
      <c r="AA505">
        <v>0</v>
      </c>
      <c r="AB505">
        <v>0</v>
      </c>
      <c r="AC505">
        <v>0</v>
      </c>
      <c r="AD505">
        <v>0</v>
      </c>
      <c r="AE505" s="217">
        <v>3.7499999999999999E-2</v>
      </c>
      <c r="AF505" s="217">
        <v>3.7499999999999999E-2</v>
      </c>
      <c r="AG505" s="212">
        <v>0</v>
      </c>
      <c r="AH505">
        <v>0</v>
      </c>
      <c r="AI505">
        <v>0</v>
      </c>
      <c r="AJ505">
        <v>0</v>
      </c>
      <c r="AK505">
        <v>0</v>
      </c>
      <c r="AL505">
        <v>0</v>
      </c>
      <c r="AM505">
        <v>323.0625</v>
      </c>
      <c r="AN505">
        <v>0</v>
      </c>
      <c r="AO505">
        <v>3260.625</v>
      </c>
      <c r="AP505">
        <v>0</v>
      </c>
      <c r="AQ505">
        <v>0.22500000000000001</v>
      </c>
      <c r="AR505">
        <v>3</v>
      </c>
      <c r="AS505" s="212">
        <v>1.4999999999999999E-2</v>
      </c>
      <c r="AT505">
        <v>0</v>
      </c>
      <c r="AU505" s="212">
        <v>0.3</v>
      </c>
      <c r="AV505">
        <v>0.33750000000000002</v>
      </c>
      <c r="AW505">
        <v>5.2499999999999998E-2</v>
      </c>
      <c r="AX505">
        <v>8.3249999999999993</v>
      </c>
      <c r="AY505">
        <v>0</v>
      </c>
      <c r="AZ505">
        <v>1.8374999999999999</v>
      </c>
      <c r="BA505">
        <v>8.625</v>
      </c>
      <c r="BB505">
        <v>0.1125</v>
      </c>
      <c r="BC505" s="212">
        <v>7.4999999999999997E-2</v>
      </c>
      <c r="BD505">
        <v>9.75</v>
      </c>
      <c r="BE505">
        <v>78.75</v>
      </c>
      <c r="BF505">
        <v>3</v>
      </c>
      <c r="BG505">
        <v>11.625</v>
      </c>
      <c r="BH505" s="212">
        <v>3.7499999999999999E-2</v>
      </c>
      <c r="BI505" s="212">
        <v>0</v>
      </c>
      <c r="BJ505">
        <v>7.4999999999999997E-2</v>
      </c>
      <c r="BK505">
        <v>1.875</v>
      </c>
      <c r="BL505" s="209">
        <v>1.0357786250625001E-2</v>
      </c>
      <c r="BM505" s="227">
        <v>3.9833490749999998E-4</v>
      </c>
      <c r="BN505" s="209">
        <v>1.1796117618750001E-3</v>
      </c>
      <c r="BO505" s="227">
        <v>1.6666279500000001E-3</v>
      </c>
      <c r="BP505" s="227">
        <v>0</v>
      </c>
      <c r="BQ505" s="227">
        <v>8.6527125000000003E-16</v>
      </c>
      <c r="BR505" s="209">
        <v>2.5004185934999999E-3</v>
      </c>
      <c r="BS505" s="209">
        <v>3.7011578999999999E-3</v>
      </c>
      <c r="BT505" s="209">
        <v>9.2927505221250001E-3</v>
      </c>
    </row>
    <row r="506" spans="1:72" x14ac:dyDescent="0.35">
      <c r="A506">
        <v>105</v>
      </c>
      <c r="B506" t="s">
        <v>803</v>
      </c>
      <c r="C506" t="s">
        <v>209</v>
      </c>
      <c r="D506" t="s">
        <v>809</v>
      </c>
      <c r="E506" t="s">
        <v>1337</v>
      </c>
      <c r="F506">
        <v>3.0249999999999999</v>
      </c>
      <c r="G506">
        <v>12.65</v>
      </c>
      <c r="H506">
        <v>0.25650000000000001</v>
      </c>
      <c r="I506">
        <v>0.112</v>
      </c>
      <c r="J506">
        <v>4.65E-2</v>
      </c>
      <c r="K506">
        <v>5.8000000000000003E-2</v>
      </c>
      <c r="L506">
        <v>8.5000000000000006E-3</v>
      </c>
      <c r="M506">
        <v>0</v>
      </c>
      <c r="N506">
        <v>1.8499999999999999E-2</v>
      </c>
      <c r="O506">
        <v>2.3E-2</v>
      </c>
      <c r="P506">
        <v>0</v>
      </c>
      <c r="Q506">
        <v>2.3E-2</v>
      </c>
      <c r="R506">
        <v>0</v>
      </c>
      <c r="S506">
        <v>0</v>
      </c>
      <c r="T506">
        <v>0</v>
      </c>
      <c r="U506">
        <v>3.2000000000000001E-2</v>
      </c>
      <c r="V506">
        <v>0</v>
      </c>
      <c r="W506">
        <v>0</v>
      </c>
      <c r="X506">
        <v>0</v>
      </c>
      <c r="Y506">
        <v>1.6E-2</v>
      </c>
      <c r="Z506">
        <v>5.0000000000000001E-3</v>
      </c>
      <c r="AA506">
        <v>2.5000000000000001E-3</v>
      </c>
      <c r="AB506">
        <v>0.187</v>
      </c>
      <c r="AC506">
        <v>0</v>
      </c>
      <c r="AD506">
        <v>0.18149999999999999</v>
      </c>
      <c r="AE506" s="212">
        <v>2.5499999999999998E-2</v>
      </c>
      <c r="AF506" s="212">
        <v>2.5499999999999998E-2</v>
      </c>
      <c r="AG506">
        <v>0</v>
      </c>
      <c r="AH506">
        <v>0</v>
      </c>
      <c r="AI506">
        <v>0</v>
      </c>
      <c r="AJ506">
        <v>0</v>
      </c>
      <c r="AK506">
        <v>0</v>
      </c>
      <c r="AL506">
        <v>0</v>
      </c>
      <c r="AM506">
        <v>6.0000000000000001E-3</v>
      </c>
      <c r="AN506">
        <v>0</v>
      </c>
      <c r="AO506">
        <v>5.5E-2</v>
      </c>
      <c r="AP506">
        <v>0</v>
      </c>
      <c r="AQ506">
        <v>3.3000000000000002E-2</v>
      </c>
      <c r="AR506">
        <v>1E-3</v>
      </c>
      <c r="AS506">
        <v>9.7999999999999997E-3</v>
      </c>
      <c r="AT506">
        <v>5.5000000000000003E-4</v>
      </c>
      <c r="AU506">
        <v>7.5499999999999998E-2</v>
      </c>
      <c r="AV506">
        <v>9.4E-2</v>
      </c>
      <c r="AW506">
        <v>2.5999999999999999E-3</v>
      </c>
      <c r="AX506">
        <v>0.57499999999999996</v>
      </c>
      <c r="AY506">
        <v>0</v>
      </c>
      <c r="AZ506">
        <v>0</v>
      </c>
      <c r="BA506">
        <v>1.91</v>
      </c>
      <c r="BB506">
        <v>0</v>
      </c>
      <c r="BC506">
        <v>7.4999999999999997E-3</v>
      </c>
      <c r="BD506">
        <v>0.30499999999999999</v>
      </c>
      <c r="BE506">
        <v>3.2549999999999999</v>
      </c>
      <c r="BF506">
        <v>0.85499999999999998</v>
      </c>
      <c r="BG506">
        <v>3.7949999999999999</v>
      </c>
      <c r="BH506">
        <v>9.4999999999999998E-3</v>
      </c>
      <c r="BI506">
        <v>9.1499999999999998E-2</v>
      </c>
      <c r="BJ506">
        <v>1.2999999999999999E-2</v>
      </c>
      <c r="BK506">
        <v>0</v>
      </c>
      <c r="BL506" s="209">
        <v>5.9889512350000005E-4</v>
      </c>
      <c r="BM506" s="227">
        <v>8.1744358999999997E-5</v>
      </c>
      <c r="BN506" s="209">
        <v>2.8752783550000001E-4</v>
      </c>
      <c r="BO506" s="227">
        <v>1.6863727999999999E-5</v>
      </c>
      <c r="BP506" s="227">
        <v>0</v>
      </c>
      <c r="BQ506" s="227">
        <v>1.3150000000000001E-15</v>
      </c>
      <c r="BR506" s="209">
        <v>1.253720005E-4</v>
      </c>
      <c r="BS506" s="227">
        <v>3.7852750999999997E-5</v>
      </c>
      <c r="BT506" s="209">
        <v>1.9353103175E-3</v>
      </c>
    </row>
    <row r="507" spans="1:72" x14ac:dyDescent="0.35">
      <c r="A507">
        <v>105</v>
      </c>
      <c r="B507" t="s">
        <v>803</v>
      </c>
      <c r="C507" t="s">
        <v>209</v>
      </c>
      <c r="D507" t="s">
        <v>809</v>
      </c>
      <c r="E507" t="s">
        <v>1340</v>
      </c>
      <c r="F507">
        <v>3.0249999999999999</v>
      </c>
      <c r="G507">
        <v>12.65</v>
      </c>
      <c r="H507">
        <v>0.25650000000000001</v>
      </c>
      <c r="I507">
        <v>0.112</v>
      </c>
      <c r="J507">
        <v>4.65E-2</v>
      </c>
      <c r="K507">
        <v>5.8000000000000003E-2</v>
      </c>
      <c r="L507">
        <v>8.5000000000000006E-3</v>
      </c>
      <c r="M507">
        <v>0</v>
      </c>
      <c r="N507">
        <v>1.8499999999999999E-2</v>
      </c>
      <c r="O507">
        <v>2.3E-2</v>
      </c>
      <c r="P507">
        <v>0</v>
      </c>
      <c r="Q507">
        <v>2.3E-2</v>
      </c>
      <c r="R507">
        <v>0</v>
      </c>
      <c r="S507">
        <v>0</v>
      </c>
      <c r="T507">
        <v>0</v>
      </c>
      <c r="U507">
        <v>3.2000000000000001E-2</v>
      </c>
      <c r="V507">
        <v>0</v>
      </c>
      <c r="W507">
        <v>0</v>
      </c>
      <c r="X507">
        <v>0</v>
      </c>
      <c r="Y507">
        <v>1.6E-2</v>
      </c>
      <c r="Z507">
        <v>5.0000000000000001E-3</v>
      </c>
      <c r="AA507">
        <v>2.5000000000000001E-3</v>
      </c>
      <c r="AB507">
        <v>0.187</v>
      </c>
      <c r="AC507">
        <v>0</v>
      </c>
      <c r="AD507">
        <v>0.18149999999999999</v>
      </c>
      <c r="AE507">
        <v>2.5499999999999998E-2</v>
      </c>
      <c r="AF507">
        <v>2.5499999999999998E-2</v>
      </c>
      <c r="AG507">
        <v>0</v>
      </c>
      <c r="AH507">
        <v>0</v>
      </c>
      <c r="AI507">
        <v>0</v>
      </c>
      <c r="AJ507">
        <v>0</v>
      </c>
      <c r="AK507">
        <v>0</v>
      </c>
      <c r="AL507">
        <v>0</v>
      </c>
      <c r="AM507">
        <v>6.0000000000000001E-3</v>
      </c>
      <c r="AN507">
        <v>0</v>
      </c>
      <c r="AO507">
        <v>5.5E-2</v>
      </c>
      <c r="AP507" s="212">
        <v>0</v>
      </c>
      <c r="AQ507">
        <v>3.3000000000000002E-2</v>
      </c>
      <c r="AR507">
        <v>1E-3</v>
      </c>
      <c r="AS507" s="212">
        <v>9.7999999999999997E-3</v>
      </c>
      <c r="AT507">
        <v>5.5000000000000003E-4</v>
      </c>
      <c r="AU507" s="212">
        <v>7.5499999999999998E-2</v>
      </c>
      <c r="AV507">
        <v>9.4E-2</v>
      </c>
      <c r="AW507" s="212">
        <v>2.5999999999999999E-3</v>
      </c>
      <c r="AX507">
        <v>0.57499999999999996</v>
      </c>
      <c r="AY507">
        <v>0</v>
      </c>
      <c r="AZ507">
        <v>0</v>
      </c>
      <c r="BA507">
        <v>1.91</v>
      </c>
      <c r="BB507">
        <v>0</v>
      </c>
      <c r="BC507">
        <v>7.4999999999999997E-3</v>
      </c>
      <c r="BD507">
        <v>0.30499999999999999</v>
      </c>
      <c r="BE507">
        <v>3.2549999999999999</v>
      </c>
      <c r="BF507">
        <v>0.85499999999999998</v>
      </c>
      <c r="BG507">
        <v>3.7949999999999999</v>
      </c>
      <c r="BH507">
        <v>9.4999999999999998E-3</v>
      </c>
      <c r="BI507">
        <v>9.1499999999999998E-2</v>
      </c>
      <c r="BJ507">
        <v>1.2999999999999999E-2</v>
      </c>
      <c r="BK507">
        <v>0</v>
      </c>
      <c r="BL507" s="209">
        <v>5.9889512350000005E-4</v>
      </c>
      <c r="BM507" s="227">
        <v>8.1744358999999997E-5</v>
      </c>
      <c r="BN507" s="209">
        <v>2.8752783550000001E-4</v>
      </c>
      <c r="BO507" s="227">
        <v>1.6863727999999999E-5</v>
      </c>
      <c r="BP507" s="209">
        <v>0</v>
      </c>
      <c r="BQ507" s="227">
        <v>1.3150000000000001E-15</v>
      </c>
      <c r="BR507" s="209">
        <v>1.253720005E-4</v>
      </c>
      <c r="BS507" s="227">
        <v>3.7852750999999997E-5</v>
      </c>
      <c r="BT507" s="229">
        <v>1.9353103175E-3</v>
      </c>
    </row>
    <row r="508" spans="1:72" x14ac:dyDescent="0.35">
      <c r="A508">
        <v>8</v>
      </c>
      <c r="B508" t="s">
        <v>386</v>
      </c>
      <c r="C508" t="s">
        <v>386</v>
      </c>
      <c r="D508" t="s">
        <v>58</v>
      </c>
      <c r="E508" t="s">
        <v>1337</v>
      </c>
      <c r="F508">
        <v>0.35599999999999998</v>
      </c>
      <c r="G508">
        <v>1.492</v>
      </c>
      <c r="H508">
        <v>6.1000000000000004E-3</v>
      </c>
      <c r="I508">
        <v>1.44E-2</v>
      </c>
      <c r="J508">
        <v>5.6800000000000003E-2</v>
      </c>
      <c r="K508">
        <v>7.0000000000000001E-3</v>
      </c>
      <c r="L508">
        <v>1.3299999999999999E-2</v>
      </c>
      <c r="M508">
        <v>0</v>
      </c>
      <c r="N508">
        <v>2.3999999999999998E-3</v>
      </c>
      <c r="O508">
        <v>0</v>
      </c>
      <c r="P508">
        <v>0</v>
      </c>
      <c r="Q508">
        <v>0</v>
      </c>
      <c r="R508">
        <v>0</v>
      </c>
      <c r="S508">
        <v>0</v>
      </c>
      <c r="T508">
        <v>0</v>
      </c>
      <c r="U508" s="98">
        <v>6.9999999999999999E-4</v>
      </c>
      <c r="V508">
        <v>0</v>
      </c>
      <c r="W508">
        <v>0</v>
      </c>
      <c r="X508">
        <v>0</v>
      </c>
      <c r="Y508" s="98">
        <v>5.9999999999999995E-4</v>
      </c>
      <c r="Z508">
        <v>0</v>
      </c>
      <c r="AA508">
        <v>0</v>
      </c>
      <c r="AB508">
        <v>1.2999999999999999E-3</v>
      </c>
      <c r="AC508">
        <v>0</v>
      </c>
      <c r="AD508">
        <v>1.1999999999999999E-3</v>
      </c>
      <c r="AE508">
        <v>3.3999999999999998E-3</v>
      </c>
      <c r="AF508">
        <v>3.0999999999999999E-3</v>
      </c>
      <c r="AG508" s="98">
        <v>4.0000000000000002E-4</v>
      </c>
      <c r="AH508">
        <v>0</v>
      </c>
      <c r="AI508">
        <v>0</v>
      </c>
      <c r="AJ508">
        <v>0</v>
      </c>
      <c r="AK508">
        <v>0</v>
      </c>
      <c r="AL508">
        <v>0</v>
      </c>
      <c r="AM508" s="98">
        <v>6.9999999999999999E-4</v>
      </c>
      <c r="AN508">
        <v>0</v>
      </c>
      <c r="AO508">
        <v>8.0000000000000002E-3</v>
      </c>
      <c r="AP508">
        <v>0</v>
      </c>
      <c r="AQ508">
        <v>2.3999999999999998E-3</v>
      </c>
      <c r="AR508">
        <v>0</v>
      </c>
      <c r="AS508">
        <v>3.6000000000000002E-4</v>
      </c>
      <c r="AT508">
        <v>3.2000000000000003E-4</v>
      </c>
      <c r="AU508">
        <v>1.5E-3</v>
      </c>
      <c r="AV508">
        <v>3.8999999999999998E-3</v>
      </c>
      <c r="AW508">
        <v>4.8999999999999998E-4</v>
      </c>
      <c r="AX508">
        <v>0.18</v>
      </c>
      <c r="AY508">
        <v>0</v>
      </c>
      <c r="AZ508">
        <v>0</v>
      </c>
      <c r="BA508">
        <v>0.45700000000000002</v>
      </c>
      <c r="BB508" s="98">
        <v>5.0000000000000001E-4</v>
      </c>
      <c r="BC508">
        <v>4.5999999999999999E-3</v>
      </c>
      <c r="BD508">
        <v>4.7E-2</v>
      </c>
      <c r="BE508">
        <v>0.56299999999999994</v>
      </c>
      <c r="BF508">
        <v>0.19700000000000001</v>
      </c>
      <c r="BG508">
        <v>5.0000000000000001E-3</v>
      </c>
      <c r="BH508">
        <v>0</v>
      </c>
      <c r="BI508">
        <v>8.5000000000000006E-3</v>
      </c>
      <c r="BJ508">
        <v>3.0999999999999999E-3</v>
      </c>
      <c r="BK508">
        <v>0</v>
      </c>
      <c r="BL508" s="209">
        <v>1.0068495180000001E-3</v>
      </c>
      <c r="BM508" s="227">
        <v>1.0289879409999999E-4</v>
      </c>
      <c r="BN508" s="227">
        <v>4.5555737000000003E-5</v>
      </c>
      <c r="BO508" s="227">
        <v>4.3611665999999998E-6</v>
      </c>
      <c r="BP508" s="227">
        <v>0</v>
      </c>
      <c r="BQ508" s="227">
        <v>1.1100000000000001E-15</v>
      </c>
      <c r="BR508" s="227">
        <v>3.8458452600000003E-5</v>
      </c>
      <c r="BS508" s="227">
        <v>4.4463209000000001E-6</v>
      </c>
      <c r="BT508" s="209">
        <v>1.925584799E-3</v>
      </c>
    </row>
    <row r="509" spans="1:72" x14ac:dyDescent="0.35">
      <c r="A509">
        <v>8</v>
      </c>
      <c r="B509" t="s">
        <v>386</v>
      </c>
      <c r="C509" t="s">
        <v>386</v>
      </c>
      <c r="D509" t="s">
        <v>58</v>
      </c>
      <c r="E509" t="s">
        <v>1338</v>
      </c>
      <c r="F509">
        <v>0.35599999999999998</v>
      </c>
      <c r="G509">
        <v>1.492</v>
      </c>
      <c r="H509">
        <v>6.1000000000000004E-3</v>
      </c>
      <c r="I509">
        <v>1.44E-2</v>
      </c>
      <c r="J509">
        <v>5.6800000000000003E-2</v>
      </c>
      <c r="K509">
        <v>7.0000000000000001E-3</v>
      </c>
      <c r="L509">
        <v>1.3299999999999999E-2</v>
      </c>
      <c r="M509">
        <v>0</v>
      </c>
      <c r="N509">
        <v>2.3999999999999998E-3</v>
      </c>
      <c r="O509">
        <v>0</v>
      </c>
      <c r="P509">
        <v>0</v>
      </c>
      <c r="Q509">
        <v>0</v>
      </c>
      <c r="R509">
        <v>0</v>
      </c>
      <c r="S509">
        <v>0</v>
      </c>
      <c r="T509">
        <v>0</v>
      </c>
      <c r="U509" s="98">
        <v>6.9999999999999999E-4</v>
      </c>
      <c r="V509">
        <v>0</v>
      </c>
      <c r="W509" s="98">
        <v>0</v>
      </c>
      <c r="X509">
        <v>0</v>
      </c>
      <c r="Y509" s="98">
        <v>5.9999999999999995E-4</v>
      </c>
      <c r="Z509">
        <v>0</v>
      </c>
      <c r="AA509">
        <v>0</v>
      </c>
      <c r="AB509">
        <v>1.2999999999999999E-3</v>
      </c>
      <c r="AC509">
        <v>0</v>
      </c>
      <c r="AD509">
        <v>1.1999999999999999E-3</v>
      </c>
      <c r="AE509">
        <v>3.3999999999999998E-3</v>
      </c>
      <c r="AF509">
        <v>3.0999999999999999E-3</v>
      </c>
      <c r="AG509" s="98">
        <v>4.0000000000000002E-4</v>
      </c>
      <c r="AH509">
        <v>0</v>
      </c>
      <c r="AI509">
        <v>0</v>
      </c>
      <c r="AJ509">
        <v>0</v>
      </c>
      <c r="AK509">
        <v>0</v>
      </c>
      <c r="AL509">
        <v>0</v>
      </c>
      <c r="AM509" s="98">
        <v>6.9999999999999999E-4</v>
      </c>
      <c r="AN509">
        <v>0</v>
      </c>
      <c r="AO509">
        <v>8.0000000000000002E-3</v>
      </c>
      <c r="AP509">
        <v>0</v>
      </c>
      <c r="AQ509">
        <v>2.3999999999999998E-3</v>
      </c>
      <c r="AR509">
        <v>0</v>
      </c>
      <c r="AS509" s="98">
        <v>3.6000000000000002E-4</v>
      </c>
      <c r="AT509" s="212">
        <v>3.2000000000000003E-4</v>
      </c>
      <c r="AU509">
        <v>1.5E-3</v>
      </c>
      <c r="AV509">
        <v>3.8999999999999998E-3</v>
      </c>
      <c r="AW509" s="98">
        <v>4.8999999999999998E-4</v>
      </c>
      <c r="AX509">
        <v>0.18</v>
      </c>
      <c r="AY509">
        <v>0</v>
      </c>
      <c r="AZ509">
        <v>0</v>
      </c>
      <c r="BA509">
        <v>0.45700000000000002</v>
      </c>
      <c r="BB509" s="98">
        <v>5.0000000000000001E-4</v>
      </c>
      <c r="BC509">
        <v>4.5999999999999999E-3</v>
      </c>
      <c r="BD509">
        <v>4.7E-2</v>
      </c>
      <c r="BE509">
        <v>0.56299999999999994</v>
      </c>
      <c r="BF509">
        <v>0.19700000000000001</v>
      </c>
      <c r="BG509">
        <v>5.0000000000000001E-3</v>
      </c>
      <c r="BH509">
        <v>0</v>
      </c>
      <c r="BI509">
        <v>8.5000000000000006E-3</v>
      </c>
      <c r="BJ509">
        <v>3.0999999999999999E-3</v>
      </c>
      <c r="BK509">
        <v>0</v>
      </c>
      <c r="BL509" s="209">
        <v>1.0068495180000001E-3</v>
      </c>
      <c r="BM509" s="227">
        <v>1.0289879409999999E-4</v>
      </c>
      <c r="BN509" s="227">
        <v>4.5555737000000003E-5</v>
      </c>
      <c r="BO509" s="227">
        <v>4.3611665999999998E-6</v>
      </c>
      <c r="BP509" s="227">
        <v>0</v>
      </c>
      <c r="BQ509" s="227">
        <v>1.1100000000000001E-15</v>
      </c>
      <c r="BR509" s="227">
        <v>3.8458452600000003E-5</v>
      </c>
      <c r="BS509" s="227">
        <v>4.4463209000000001E-6</v>
      </c>
      <c r="BT509" s="209">
        <v>1.925584799E-3</v>
      </c>
    </row>
    <row r="510" spans="1:72" x14ac:dyDescent="0.35">
      <c r="A510">
        <v>29</v>
      </c>
      <c r="B510" t="s">
        <v>71</v>
      </c>
      <c r="C510" t="s">
        <v>71</v>
      </c>
      <c r="D510" t="s">
        <v>503</v>
      </c>
      <c r="E510" t="s">
        <v>1338</v>
      </c>
      <c r="F510">
        <v>2.3759999999999999</v>
      </c>
      <c r="G510">
        <v>9.702</v>
      </c>
      <c r="H510">
        <v>1.9800000000000002E-2</v>
      </c>
      <c r="I510">
        <v>4.9500000000000002E-2</v>
      </c>
      <c r="J510">
        <v>0.42570000000000002</v>
      </c>
      <c r="K510">
        <v>0.1386</v>
      </c>
      <c r="L510">
        <v>9.2268000000000008</v>
      </c>
      <c r="M510">
        <v>0</v>
      </c>
      <c r="N510">
        <v>4.9500000000000002E-2</v>
      </c>
      <c r="O510">
        <v>0.495</v>
      </c>
      <c r="P510">
        <v>0.47520000000000001</v>
      </c>
      <c r="Q510">
        <v>1.9800000000000002E-2</v>
      </c>
      <c r="R510">
        <v>0</v>
      </c>
      <c r="S510">
        <v>0</v>
      </c>
      <c r="T510">
        <v>0</v>
      </c>
      <c r="U510">
        <v>0</v>
      </c>
      <c r="V510">
        <v>0</v>
      </c>
      <c r="W510">
        <v>0</v>
      </c>
      <c r="X510" s="212">
        <v>0</v>
      </c>
      <c r="Y510">
        <v>0</v>
      </c>
      <c r="Z510" s="212">
        <v>0</v>
      </c>
      <c r="AA510">
        <v>0</v>
      </c>
      <c r="AB510">
        <v>0</v>
      </c>
      <c r="AC510">
        <v>0</v>
      </c>
      <c r="AD510">
        <v>0</v>
      </c>
      <c r="AE510">
        <v>0</v>
      </c>
      <c r="AF510" s="212">
        <v>0</v>
      </c>
      <c r="AG510" s="212">
        <v>0</v>
      </c>
      <c r="AH510" s="212">
        <v>0</v>
      </c>
      <c r="AI510">
        <v>0</v>
      </c>
      <c r="AJ510" s="212">
        <v>0</v>
      </c>
      <c r="AK510">
        <v>0</v>
      </c>
      <c r="AL510">
        <v>0</v>
      </c>
      <c r="AM510">
        <v>1.6632</v>
      </c>
      <c r="AN510">
        <v>0</v>
      </c>
      <c r="AO510">
        <v>13.167</v>
      </c>
      <c r="AP510">
        <v>0</v>
      </c>
      <c r="AQ510">
        <v>0.2079</v>
      </c>
      <c r="AR510" s="212">
        <v>0.495</v>
      </c>
      <c r="AS510">
        <v>2.97E-3</v>
      </c>
      <c r="AT510" s="212">
        <v>0</v>
      </c>
      <c r="AU510">
        <v>8.0189999999999997E-2</v>
      </c>
      <c r="AV510">
        <v>8.9099999999999999E-2</v>
      </c>
      <c r="AW510">
        <v>2.1780000000000001E-2</v>
      </c>
      <c r="AX510">
        <v>4.0788000000000002</v>
      </c>
      <c r="AY510">
        <v>0</v>
      </c>
      <c r="AZ510">
        <v>16.137</v>
      </c>
      <c r="BA510">
        <v>1.5840000000000001</v>
      </c>
      <c r="BB510">
        <v>0</v>
      </c>
      <c r="BC510" s="212">
        <v>2.9700000000000001E-2</v>
      </c>
      <c r="BD510">
        <v>0.69299999999999995</v>
      </c>
      <c r="BE510">
        <v>12.177</v>
      </c>
      <c r="BF510">
        <v>0.79200000000000004</v>
      </c>
      <c r="BG510">
        <v>0</v>
      </c>
      <c r="BH510" s="212">
        <v>0</v>
      </c>
      <c r="BI510">
        <v>0</v>
      </c>
      <c r="BJ510" s="212">
        <v>9.9000000000000008E-3</v>
      </c>
      <c r="BK510">
        <v>1.782</v>
      </c>
      <c r="BL510" s="209">
        <v>6.5098512369000001E-3</v>
      </c>
      <c r="BM510" s="227">
        <v>3.7737337769999999E-4</v>
      </c>
      <c r="BN510" s="209">
        <v>1.0020496761000001E-3</v>
      </c>
      <c r="BO510" s="209">
        <v>4.3998977880000003E-4</v>
      </c>
      <c r="BP510" s="209">
        <v>0</v>
      </c>
      <c r="BQ510" s="227">
        <v>9.1872000000000007E-16</v>
      </c>
      <c r="BR510" s="209">
        <v>2.6612278307999999E-3</v>
      </c>
      <c r="BS510" s="209">
        <v>9.7710568559999998E-4</v>
      </c>
      <c r="BT510" s="227">
        <v>1.90919619E-3</v>
      </c>
    </row>
    <row r="511" spans="1:72" x14ac:dyDescent="0.35">
      <c r="A511">
        <v>54</v>
      </c>
      <c r="B511" t="s">
        <v>513</v>
      </c>
      <c r="C511" t="s">
        <v>513</v>
      </c>
      <c r="D511" t="s">
        <v>593</v>
      </c>
      <c r="E511" t="s">
        <v>1339</v>
      </c>
      <c r="F511">
        <v>2.496</v>
      </c>
      <c r="G511">
        <v>10.416</v>
      </c>
      <c r="H511">
        <v>4.7999999999999996E-3</v>
      </c>
      <c r="I511">
        <v>2.4E-2</v>
      </c>
      <c r="J511">
        <v>0.55200000000000005</v>
      </c>
      <c r="K511">
        <v>5.7599999999999998E-2</v>
      </c>
      <c r="L511">
        <v>4.1471999999999998</v>
      </c>
      <c r="M511">
        <v>0</v>
      </c>
      <c r="N511">
        <v>1.44E-2</v>
      </c>
      <c r="O511">
        <v>0.54720000000000002</v>
      </c>
      <c r="P511">
        <v>0.2928</v>
      </c>
      <c r="Q511">
        <v>0.25440000000000002</v>
      </c>
      <c r="R511">
        <v>0</v>
      </c>
      <c r="S511">
        <v>0</v>
      </c>
      <c r="T511">
        <v>0</v>
      </c>
      <c r="U511">
        <v>0</v>
      </c>
      <c r="V511">
        <v>0</v>
      </c>
      <c r="W511">
        <v>0</v>
      </c>
      <c r="X511">
        <v>0</v>
      </c>
      <c r="Y511">
        <v>0</v>
      </c>
      <c r="Z511" s="212">
        <v>0</v>
      </c>
      <c r="AA511">
        <v>0</v>
      </c>
      <c r="AB511">
        <v>0</v>
      </c>
      <c r="AC511">
        <v>0</v>
      </c>
      <c r="AD511">
        <v>0</v>
      </c>
      <c r="AE511">
        <v>0</v>
      </c>
      <c r="AF511">
        <v>0</v>
      </c>
      <c r="AG511" s="212">
        <v>0</v>
      </c>
      <c r="AH511">
        <v>0</v>
      </c>
      <c r="AI511">
        <v>0</v>
      </c>
      <c r="AJ511">
        <v>0</v>
      </c>
      <c r="AK511">
        <v>0</v>
      </c>
      <c r="AL511">
        <v>0</v>
      </c>
      <c r="AM511">
        <v>0.13919999999999999</v>
      </c>
      <c r="AN511">
        <v>0</v>
      </c>
      <c r="AO511">
        <v>1.68</v>
      </c>
      <c r="AP511">
        <v>0</v>
      </c>
      <c r="AQ511">
        <v>0</v>
      </c>
      <c r="AR511">
        <v>3.3599999999999998E-2</v>
      </c>
      <c r="AS511">
        <v>3.8400000000000001E-3</v>
      </c>
      <c r="AT511" s="212">
        <v>0</v>
      </c>
      <c r="AU511">
        <v>1.44E-2</v>
      </c>
      <c r="AV511">
        <v>1.9199999999999998E-2</v>
      </c>
      <c r="AW511">
        <v>4.7999999999999996E-3</v>
      </c>
      <c r="AX511">
        <v>0.57599999999999996</v>
      </c>
      <c r="AY511">
        <v>0</v>
      </c>
      <c r="AZ511">
        <v>2.544</v>
      </c>
      <c r="BA511">
        <v>0.28799999999999998</v>
      </c>
      <c r="BB511">
        <v>0</v>
      </c>
      <c r="BC511">
        <v>9.5999999999999992E-3</v>
      </c>
      <c r="BD511">
        <v>0.67200000000000004</v>
      </c>
      <c r="BE511">
        <v>5.8079999999999998</v>
      </c>
      <c r="BF511">
        <v>0.52800000000000002</v>
      </c>
      <c r="BG511">
        <v>0</v>
      </c>
      <c r="BH511" s="212">
        <v>0</v>
      </c>
      <c r="BI511">
        <v>0</v>
      </c>
      <c r="BJ511">
        <v>4.7999999999999996E-3</v>
      </c>
      <c r="BK511">
        <v>2.3039999999999998</v>
      </c>
      <c r="BL511" s="209">
        <v>4.1868957552000001E-3</v>
      </c>
      <c r="BM511" s="227">
        <v>3.2864178720000002E-4</v>
      </c>
      <c r="BN511" s="209">
        <v>7.2103082879999998E-4</v>
      </c>
      <c r="BO511" s="227">
        <v>2.133283776E-4</v>
      </c>
      <c r="BP511" s="227">
        <v>0</v>
      </c>
      <c r="BQ511" s="227">
        <v>7.3439999999999994E-15</v>
      </c>
      <c r="BR511" s="227">
        <v>1.8200050224E-3</v>
      </c>
      <c r="BS511" s="227">
        <v>4.737482112E-4</v>
      </c>
      <c r="BT511" s="227">
        <v>1.8210919488000001E-3</v>
      </c>
    </row>
    <row r="512" spans="1:72" x14ac:dyDescent="0.35">
      <c r="A512">
        <v>59</v>
      </c>
      <c r="B512" t="s">
        <v>513</v>
      </c>
      <c r="C512" t="s">
        <v>513</v>
      </c>
      <c r="D512" t="s">
        <v>128</v>
      </c>
      <c r="E512" t="s">
        <v>1339</v>
      </c>
      <c r="F512">
        <v>0.20699999999999999</v>
      </c>
      <c r="G512">
        <v>0.86399999999999999</v>
      </c>
      <c r="H512" s="98">
        <v>8.9999999999999998E-4</v>
      </c>
      <c r="I512">
        <v>1.8E-3</v>
      </c>
      <c r="J512">
        <v>4.0050000000000002E-2</v>
      </c>
      <c r="K512">
        <v>1.485E-2</v>
      </c>
      <c r="L512">
        <v>0.39150000000000001</v>
      </c>
      <c r="M512">
        <v>0</v>
      </c>
      <c r="N512" s="98">
        <v>8.9999999999999998E-4</v>
      </c>
      <c r="O512">
        <v>1.5299999999999999E-2</v>
      </c>
      <c r="P512">
        <v>1.5299999999999999E-2</v>
      </c>
      <c r="Q512">
        <v>0</v>
      </c>
      <c r="R512">
        <v>0</v>
      </c>
      <c r="S512">
        <v>0</v>
      </c>
      <c r="T512">
        <v>0</v>
      </c>
      <c r="U512">
        <v>0</v>
      </c>
      <c r="V512">
        <v>0</v>
      </c>
      <c r="W512">
        <v>0</v>
      </c>
      <c r="X512">
        <v>0</v>
      </c>
      <c r="Y512">
        <v>0</v>
      </c>
      <c r="Z512">
        <v>0</v>
      </c>
      <c r="AA512">
        <v>0</v>
      </c>
      <c r="AB512">
        <v>0</v>
      </c>
      <c r="AC512">
        <v>0</v>
      </c>
      <c r="AD512">
        <v>0</v>
      </c>
      <c r="AE512">
        <v>4.4999999999999999E-4</v>
      </c>
      <c r="AF512">
        <v>4.4999999999999999E-4</v>
      </c>
      <c r="AG512">
        <v>4.4999999999999999E-4</v>
      </c>
      <c r="AH512">
        <v>0</v>
      </c>
      <c r="AI512">
        <v>0</v>
      </c>
      <c r="AJ512">
        <v>0</v>
      </c>
      <c r="AK512">
        <v>0</v>
      </c>
      <c r="AL512">
        <v>0</v>
      </c>
      <c r="AM512">
        <v>8.0999999999999996E-3</v>
      </c>
      <c r="AN512">
        <v>0</v>
      </c>
      <c r="AO512">
        <v>9.9000000000000005E-2</v>
      </c>
      <c r="AP512">
        <v>0</v>
      </c>
      <c r="AQ512">
        <v>7.1999999999999998E-3</v>
      </c>
      <c r="AR512">
        <v>0</v>
      </c>
      <c r="AS512">
        <v>2.2499999999999999E-4</v>
      </c>
      <c r="AT512">
        <v>3.1500000000000001E-4</v>
      </c>
      <c r="AU512">
        <v>4.4999999999999999E-4</v>
      </c>
      <c r="AV512" s="98">
        <v>7.6499999999999995E-4</v>
      </c>
      <c r="AW512">
        <v>2.7E-4</v>
      </c>
      <c r="AX512">
        <v>8.9999999999999993E-3</v>
      </c>
      <c r="AY512">
        <v>0</v>
      </c>
      <c r="AZ512">
        <v>4.4999999999999998E-2</v>
      </c>
      <c r="BA512">
        <v>4.0500000000000001E-2</v>
      </c>
      <c r="BB512">
        <v>0</v>
      </c>
      <c r="BC512" s="98">
        <v>3.15E-3</v>
      </c>
      <c r="BD512">
        <v>6.7500000000000004E-2</v>
      </c>
      <c r="BE512">
        <v>0.36</v>
      </c>
      <c r="BF512">
        <v>3.5999999999999997E-2</v>
      </c>
      <c r="BG512">
        <v>4.4999999999999997E-3</v>
      </c>
      <c r="BH512" s="212">
        <v>0</v>
      </c>
      <c r="BI512">
        <v>0</v>
      </c>
      <c r="BJ512">
        <v>1.3500000000000001E-3</v>
      </c>
      <c r="BK512">
        <v>2.2499999999999999E-2</v>
      </c>
      <c r="BL512" s="209">
        <v>5.7672001169999999E-4</v>
      </c>
      <c r="BM512" s="227">
        <v>1.2247808085000001E-4</v>
      </c>
      <c r="BN512" s="227">
        <v>1.5930316305E-4</v>
      </c>
      <c r="BO512" s="227">
        <v>1.9999535399999999E-5</v>
      </c>
      <c r="BP512" s="209">
        <v>0</v>
      </c>
      <c r="BQ512" s="227">
        <v>2.7E-16</v>
      </c>
      <c r="BR512" s="227">
        <v>1.3420971180000001E-4</v>
      </c>
      <c r="BS512" s="227">
        <v>4.4413894800000002E-5</v>
      </c>
      <c r="BT512" s="227">
        <v>1.8178970742000001E-3</v>
      </c>
    </row>
    <row r="513" spans="1:72" x14ac:dyDescent="0.35">
      <c r="A513">
        <v>33</v>
      </c>
      <c r="B513" t="s">
        <v>513</v>
      </c>
      <c r="C513" t="s">
        <v>513</v>
      </c>
      <c r="D513" t="s">
        <v>101</v>
      </c>
      <c r="E513" t="s">
        <v>1337</v>
      </c>
      <c r="F513">
        <v>0.84</v>
      </c>
      <c r="G513">
        <v>3.5489999999999999</v>
      </c>
      <c r="H513">
        <v>0</v>
      </c>
      <c r="I513">
        <v>4.1999999999999997E-3</v>
      </c>
      <c r="J513">
        <v>0.20369999999999999</v>
      </c>
      <c r="K513">
        <v>0</v>
      </c>
      <c r="L513">
        <v>1.8857999999999999</v>
      </c>
      <c r="M513">
        <v>0</v>
      </c>
      <c r="N513">
        <v>4.1999999999999997E-3</v>
      </c>
      <c r="O513">
        <v>0.21840000000000001</v>
      </c>
      <c r="P513">
        <v>0.1827</v>
      </c>
      <c r="Q513">
        <v>3.5700000000000003E-2</v>
      </c>
      <c r="R513">
        <v>0</v>
      </c>
      <c r="S513">
        <v>0.21</v>
      </c>
      <c r="T513">
        <v>0</v>
      </c>
      <c r="U513">
        <v>0</v>
      </c>
      <c r="V513">
        <v>0</v>
      </c>
      <c r="W513">
        <v>0</v>
      </c>
      <c r="X513">
        <v>0</v>
      </c>
      <c r="Y513">
        <v>0</v>
      </c>
      <c r="Z513">
        <v>0</v>
      </c>
      <c r="AA513">
        <v>0</v>
      </c>
      <c r="AB513" s="212">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2.31E-3</v>
      </c>
      <c r="AV513">
        <v>2.0999999999999999E-3</v>
      </c>
      <c r="AW513">
        <v>1.0499999999999999E-3</v>
      </c>
      <c r="AX513">
        <v>2.0999999999999999E-3</v>
      </c>
      <c r="AY513">
        <v>0</v>
      </c>
      <c r="AZ513">
        <v>4.1999999999999997E-3</v>
      </c>
      <c r="BA513">
        <v>0.105</v>
      </c>
      <c r="BB513">
        <v>1.26E-2</v>
      </c>
      <c r="BC513">
        <v>2.0999999999999999E-3</v>
      </c>
      <c r="BD513">
        <v>0.189</v>
      </c>
      <c r="BE513">
        <v>1.407</v>
      </c>
      <c r="BF513">
        <v>8.4000000000000005E-2</v>
      </c>
      <c r="BG513">
        <v>6.3E-2</v>
      </c>
      <c r="BH513">
        <v>0</v>
      </c>
      <c r="BI513">
        <v>0</v>
      </c>
      <c r="BJ513">
        <v>0</v>
      </c>
      <c r="BK513">
        <v>0</v>
      </c>
      <c r="BL513" s="209">
        <v>2.1186824768550001E-3</v>
      </c>
      <c r="BM513" s="227">
        <v>6.4237678994999998E-5</v>
      </c>
      <c r="BN513" s="227">
        <v>3.7474897225499998E-4</v>
      </c>
      <c r="BO513" s="227">
        <v>1.437299934E-4</v>
      </c>
      <c r="BP513" s="227">
        <v>6.8831490420000001E-4</v>
      </c>
      <c r="BQ513" s="227">
        <v>3.8438400000000002E-16</v>
      </c>
      <c r="BR513" s="227">
        <v>4.5566213563499999E-4</v>
      </c>
      <c r="BS513" s="209">
        <v>2.1299503259999999E-4</v>
      </c>
      <c r="BT513" s="209">
        <v>1.8066098331749999E-3</v>
      </c>
    </row>
    <row r="514" spans="1:72" x14ac:dyDescent="0.35">
      <c r="A514">
        <v>20</v>
      </c>
      <c r="B514" t="s">
        <v>71</v>
      </c>
      <c r="C514" t="s">
        <v>71</v>
      </c>
      <c r="D514" t="s">
        <v>473</v>
      </c>
      <c r="E514" t="s">
        <v>1337</v>
      </c>
      <c r="F514">
        <v>0.98799999999999999</v>
      </c>
      <c r="G514">
        <v>4.1420000000000003</v>
      </c>
      <c r="H514">
        <v>3.8E-3</v>
      </c>
      <c r="I514">
        <v>3.7999999999999999E-2</v>
      </c>
      <c r="J514">
        <v>0.16719999999999999</v>
      </c>
      <c r="K514">
        <v>6.4600000000000005E-2</v>
      </c>
      <c r="L514">
        <v>3.496</v>
      </c>
      <c r="M514">
        <v>0</v>
      </c>
      <c r="N514">
        <v>3.04E-2</v>
      </c>
      <c r="O514">
        <v>0.1026</v>
      </c>
      <c r="P514">
        <v>7.5999999999999998E-2</v>
      </c>
      <c r="Q514">
        <v>2.6599999999999999E-2</v>
      </c>
      <c r="R514">
        <v>0</v>
      </c>
      <c r="S514">
        <v>0</v>
      </c>
      <c r="T514">
        <v>0</v>
      </c>
      <c r="U514">
        <v>0</v>
      </c>
      <c r="V514">
        <v>0</v>
      </c>
      <c r="W514">
        <v>0</v>
      </c>
      <c r="X514">
        <v>0</v>
      </c>
      <c r="Y514">
        <v>0</v>
      </c>
      <c r="Z514">
        <v>0</v>
      </c>
      <c r="AA514">
        <v>0</v>
      </c>
      <c r="AB514">
        <v>0</v>
      </c>
      <c r="AC514">
        <v>0</v>
      </c>
      <c r="AD514">
        <v>0</v>
      </c>
      <c r="AE514">
        <v>0</v>
      </c>
      <c r="AF514">
        <v>0</v>
      </c>
      <c r="AG514" s="212">
        <v>0</v>
      </c>
      <c r="AH514">
        <v>0</v>
      </c>
      <c r="AI514">
        <v>0</v>
      </c>
      <c r="AJ514">
        <v>0</v>
      </c>
      <c r="AK514">
        <v>0</v>
      </c>
      <c r="AL514">
        <v>0</v>
      </c>
      <c r="AM514">
        <v>3.04</v>
      </c>
      <c r="AN514">
        <v>0</v>
      </c>
      <c r="AO514">
        <v>36.479999999999997</v>
      </c>
      <c r="AP514">
        <v>0</v>
      </c>
      <c r="AQ514">
        <v>3.7999999999999999E-2</v>
      </c>
      <c r="AR514">
        <v>0</v>
      </c>
      <c r="AS514">
        <v>1.9E-3</v>
      </c>
      <c r="AT514" s="212">
        <v>4.1799999999999997E-3</v>
      </c>
      <c r="AU514">
        <v>2.2800000000000001E-2</v>
      </c>
      <c r="AV514">
        <v>2.9260000000000001E-2</v>
      </c>
      <c r="AW514" s="212">
        <v>1.5200000000000001E-3</v>
      </c>
      <c r="AX514">
        <v>0.83599999999999997</v>
      </c>
      <c r="AY514">
        <v>0</v>
      </c>
      <c r="AZ514">
        <v>0.34200000000000003</v>
      </c>
      <c r="BA514">
        <v>1.6719999999999999</v>
      </c>
      <c r="BB514">
        <v>0</v>
      </c>
      <c r="BC514">
        <v>3.04E-2</v>
      </c>
      <c r="BD514">
        <v>0.79800000000000004</v>
      </c>
      <c r="BE514">
        <v>12.92</v>
      </c>
      <c r="BF514">
        <v>0.45600000000000002</v>
      </c>
      <c r="BG514">
        <v>3.7999999999999999E-2</v>
      </c>
      <c r="BH514">
        <v>0</v>
      </c>
      <c r="BI514">
        <v>0</v>
      </c>
      <c r="BJ514">
        <v>3.8E-3</v>
      </c>
      <c r="BK514">
        <v>1.1020000000000001</v>
      </c>
      <c r="BL514" s="209">
        <v>2.2202222456E-3</v>
      </c>
      <c r="BM514" s="227">
        <v>2.8302624200000001E-5</v>
      </c>
      <c r="BN514" s="227">
        <v>2.86209882E-4</v>
      </c>
      <c r="BO514" s="227">
        <v>1.688849656E-4</v>
      </c>
      <c r="BP514" s="227">
        <v>0</v>
      </c>
      <c r="BQ514" s="227">
        <v>7.2579999999999998E-16</v>
      </c>
      <c r="BR514" s="227">
        <v>1.2085529993999999E-3</v>
      </c>
      <c r="BS514" s="227">
        <v>3.7505066719999998E-4</v>
      </c>
      <c r="BT514" s="227">
        <v>1.7722038073999999E-3</v>
      </c>
    </row>
    <row r="515" spans="1:72" x14ac:dyDescent="0.35">
      <c r="A515">
        <v>37</v>
      </c>
      <c r="B515" t="s">
        <v>513</v>
      </c>
      <c r="C515" t="s">
        <v>513</v>
      </c>
      <c r="D515" t="s">
        <v>105</v>
      </c>
      <c r="E515" t="s">
        <v>1338</v>
      </c>
      <c r="F515">
        <v>0.41399999999999998</v>
      </c>
      <c r="G515">
        <v>1.722</v>
      </c>
      <c r="H515" s="98">
        <v>5.9999999999999995E-4</v>
      </c>
      <c r="I515">
        <v>6.6E-3</v>
      </c>
      <c r="J515">
        <v>8.8200000000000001E-2</v>
      </c>
      <c r="K515">
        <v>1.14E-2</v>
      </c>
      <c r="L515">
        <v>0.48959999999999998</v>
      </c>
      <c r="M515">
        <v>0</v>
      </c>
      <c r="N515">
        <v>3.5999999999999999E-3</v>
      </c>
      <c r="O515">
        <v>8.7599999999999997E-2</v>
      </c>
      <c r="P515">
        <v>8.7599999999999997E-2</v>
      </c>
      <c r="Q515">
        <v>0</v>
      </c>
      <c r="R515">
        <v>0</v>
      </c>
      <c r="S515">
        <v>0</v>
      </c>
      <c r="T515">
        <v>0</v>
      </c>
      <c r="U515" s="98">
        <v>0</v>
      </c>
      <c r="V515">
        <v>0</v>
      </c>
      <c r="W515">
        <v>0</v>
      </c>
      <c r="X515">
        <v>0</v>
      </c>
      <c r="Y515">
        <v>0</v>
      </c>
      <c r="Z515">
        <v>0</v>
      </c>
      <c r="AA515">
        <v>0</v>
      </c>
      <c r="AB515" s="98">
        <v>0</v>
      </c>
      <c r="AC515">
        <v>0</v>
      </c>
      <c r="AD515" s="98">
        <v>0</v>
      </c>
      <c r="AE515">
        <v>0</v>
      </c>
      <c r="AF515">
        <v>0</v>
      </c>
      <c r="AG515">
        <v>0</v>
      </c>
      <c r="AH515">
        <v>0</v>
      </c>
      <c r="AI515">
        <v>0</v>
      </c>
      <c r="AJ515">
        <v>0</v>
      </c>
      <c r="AK515">
        <v>0</v>
      </c>
      <c r="AL515">
        <v>0</v>
      </c>
      <c r="AM515">
        <v>3.5400000000000001E-2</v>
      </c>
      <c r="AN515">
        <v>0</v>
      </c>
      <c r="AO515">
        <v>0.36599999999999999</v>
      </c>
      <c r="AP515">
        <v>0</v>
      </c>
      <c r="AQ515">
        <v>3.5999999999999999E-3</v>
      </c>
      <c r="AR515">
        <v>2.0400000000000001E-2</v>
      </c>
      <c r="AS515">
        <v>1.2E-4</v>
      </c>
      <c r="AT515">
        <v>1.8000000000000001E-4</v>
      </c>
      <c r="AU515">
        <v>1.1999999999999999E-3</v>
      </c>
      <c r="AV515">
        <v>1.98E-3</v>
      </c>
      <c r="AW515">
        <v>4.2000000000000002E-4</v>
      </c>
      <c r="AX515">
        <v>0.1482</v>
      </c>
      <c r="AY515">
        <v>0</v>
      </c>
      <c r="AZ515">
        <v>7.3800000000000004E-2</v>
      </c>
      <c r="BA515">
        <v>0.13200000000000001</v>
      </c>
      <c r="BB515">
        <v>1.1999999999999999E-3</v>
      </c>
      <c r="BC515">
        <v>1.8E-3</v>
      </c>
      <c r="BD515">
        <v>0.10199999999999999</v>
      </c>
      <c r="BE515">
        <v>1.716</v>
      </c>
      <c r="BF515">
        <v>4.8000000000000001E-2</v>
      </c>
      <c r="BG515">
        <v>6.0000000000000001E-3</v>
      </c>
      <c r="BH515">
        <v>0</v>
      </c>
      <c r="BI515">
        <v>0</v>
      </c>
      <c r="BJ515" s="98">
        <v>5.9999999999999995E-4</v>
      </c>
      <c r="BK515">
        <v>0.06</v>
      </c>
      <c r="BL515" s="209">
        <v>7.0702403111400005E-4</v>
      </c>
      <c r="BM515" s="227">
        <v>1.4969227849200001E-4</v>
      </c>
      <c r="BN515" s="209">
        <v>2.0212954750200001E-4</v>
      </c>
      <c r="BO515" s="227">
        <v>2.66660472E-5</v>
      </c>
      <c r="BP515" s="209">
        <v>0</v>
      </c>
      <c r="BQ515" s="227">
        <v>2.41662E-16</v>
      </c>
      <c r="BR515" s="209">
        <v>1.1696348725800001E-4</v>
      </c>
      <c r="BS515" s="227">
        <v>5.92185264E-5</v>
      </c>
      <c r="BT515" s="209">
        <v>1.771744800324E-3</v>
      </c>
    </row>
    <row r="516" spans="1:72" x14ac:dyDescent="0.35">
      <c r="A516">
        <v>69</v>
      </c>
      <c r="B516" t="s">
        <v>610</v>
      </c>
      <c r="C516" t="s">
        <v>610</v>
      </c>
      <c r="D516" t="s">
        <v>648</v>
      </c>
      <c r="E516" t="s">
        <v>1337</v>
      </c>
      <c r="F516">
        <v>1.37</v>
      </c>
      <c r="G516">
        <v>5.72</v>
      </c>
      <c r="H516">
        <v>0.12</v>
      </c>
      <c r="I516">
        <v>3.1E-2</v>
      </c>
      <c r="J516">
        <v>4.3999999999999997E-2</v>
      </c>
      <c r="K516">
        <v>0</v>
      </c>
      <c r="L516">
        <v>0.79800000000000004</v>
      </c>
      <c r="M516">
        <v>0</v>
      </c>
      <c r="N516">
        <v>7.0000000000000001E-3</v>
      </c>
      <c r="O516">
        <v>3.4000000000000002E-2</v>
      </c>
      <c r="P516">
        <v>0</v>
      </c>
      <c r="Q516">
        <v>3.4000000000000002E-2</v>
      </c>
      <c r="R516">
        <v>0</v>
      </c>
      <c r="S516">
        <v>0</v>
      </c>
      <c r="T516">
        <v>0</v>
      </c>
      <c r="U516">
        <v>7.9000000000000001E-2</v>
      </c>
      <c r="V516">
        <v>1.2E-2</v>
      </c>
      <c r="W516">
        <v>4.0000000000000001E-3</v>
      </c>
      <c r="X516">
        <v>1.2E-2</v>
      </c>
      <c r="Y516">
        <v>3.5000000000000003E-2</v>
      </c>
      <c r="Z516">
        <v>1.4E-2</v>
      </c>
      <c r="AA516">
        <v>0</v>
      </c>
      <c r="AB516">
        <v>2.8000000000000001E-2</v>
      </c>
      <c r="AC516">
        <v>1E-3</v>
      </c>
      <c r="AD516">
        <v>2.5999999999999999E-2</v>
      </c>
      <c r="AE516">
        <v>3.0000000000000001E-3</v>
      </c>
      <c r="AF516">
        <v>2E-3</v>
      </c>
      <c r="AG516">
        <v>1E-3</v>
      </c>
      <c r="AH516">
        <v>0</v>
      </c>
      <c r="AI516">
        <v>0</v>
      </c>
      <c r="AJ516">
        <v>0</v>
      </c>
      <c r="AK516">
        <v>0</v>
      </c>
      <c r="AL516">
        <v>0.35099999999999998</v>
      </c>
      <c r="AM516">
        <v>1.0469999999999999</v>
      </c>
      <c r="AN516">
        <v>1.0009999999999999</v>
      </c>
      <c r="AO516">
        <v>0.55000000000000004</v>
      </c>
      <c r="AP516" s="98">
        <v>8.0000000000000004E-4</v>
      </c>
      <c r="AQ516">
        <v>3.0000000000000001E-3</v>
      </c>
      <c r="AR516">
        <v>0</v>
      </c>
      <c r="AS516" s="98">
        <v>4.0000000000000002E-4</v>
      </c>
      <c r="AT516">
        <v>1.2999999999999999E-3</v>
      </c>
      <c r="AU516" s="98">
        <v>5.9999999999999995E-4</v>
      </c>
      <c r="AV516">
        <v>7.7999999999999996E-3</v>
      </c>
      <c r="AW516" s="98">
        <v>4.0000000000000002E-4</v>
      </c>
      <c r="AX516">
        <v>0.10100000000000001</v>
      </c>
      <c r="AY516">
        <v>2.3999999999999998E-3</v>
      </c>
      <c r="AZ516">
        <v>0</v>
      </c>
      <c r="BA516">
        <v>0.83</v>
      </c>
      <c r="BB516">
        <v>8.6999999999999994E-2</v>
      </c>
      <c r="BC516">
        <v>0</v>
      </c>
      <c r="BD516">
        <v>1.05</v>
      </c>
      <c r="BE516">
        <v>1.47</v>
      </c>
      <c r="BF516">
        <v>0.11</v>
      </c>
      <c r="BG516">
        <v>0.37</v>
      </c>
      <c r="BH516">
        <v>1E-3</v>
      </c>
      <c r="BI516">
        <v>1.7000000000000001E-2</v>
      </c>
      <c r="BJ516">
        <v>4.0000000000000001E-3</v>
      </c>
      <c r="BK516">
        <v>0</v>
      </c>
      <c r="BL516" s="209">
        <v>1.1266355498E-3</v>
      </c>
      <c r="BM516" s="227">
        <v>5.6081282200000002E-5</v>
      </c>
      <c r="BN516" s="209">
        <v>2.0630224240000001E-4</v>
      </c>
      <c r="BO516" s="227">
        <v>2.9786948199999999E-5</v>
      </c>
      <c r="BP516" s="227">
        <v>2.5418189999999998E-6</v>
      </c>
      <c r="BQ516" s="227">
        <v>1.5039999999999999E-16</v>
      </c>
      <c r="BR516" s="227">
        <v>3.0976328199999997E-5</v>
      </c>
      <c r="BS516" s="227">
        <v>8.9808228000000002E-5</v>
      </c>
      <c r="BT516" s="227">
        <v>1.7559705644E-3</v>
      </c>
    </row>
    <row r="517" spans="1:72" x14ac:dyDescent="0.35">
      <c r="A517">
        <v>51</v>
      </c>
      <c r="B517" t="s">
        <v>513</v>
      </c>
      <c r="C517" t="s">
        <v>513</v>
      </c>
      <c r="D517" t="s">
        <v>582</v>
      </c>
      <c r="E517" t="s">
        <v>1339</v>
      </c>
      <c r="F517">
        <v>1.2150000000000001</v>
      </c>
      <c r="G517">
        <v>5.085</v>
      </c>
      <c r="H517">
        <v>4.4999999999999997E-3</v>
      </c>
      <c r="I517">
        <v>1.7999999999999999E-2</v>
      </c>
      <c r="J517">
        <v>0.25650000000000001</v>
      </c>
      <c r="K517">
        <v>3.3750000000000002E-2</v>
      </c>
      <c r="L517">
        <v>1.9305000000000001</v>
      </c>
      <c r="M517">
        <v>0</v>
      </c>
      <c r="N517">
        <v>8.9999999999999993E-3</v>
      </c>
      <c r="O517">
        <v>0.216</v>
      </c>
      <c r="P517">
        <v>7.8750000000000001E-2</v>
      </c>
      <c r="Q517">
        <v>0.13725000000000001</v>
      </c>
      <c r="R517">
        <v>0</v>
      </c>
      <c r="S517">
        <v>0</v>
      </c>
      <c r="T517">
        <v>0</v>
      </c>
      <c r="U517">
        <v>0</v>
      </c>
      <c r="V517">
        <v>0</v>
      </c>
      <c r="W517">
        <v>0</v>
      </c>
      <c r="X517">
        <v>0</v>
      </c>
      <c r="Y517">
        <v>0</v>
      </c>
      <c r="Z517">
        <v>0</v>
      </c>
      <c r="AA517">
        <v>0</v>
      </c>
      <c r="AB517" s="212">
        <v>0</v>
      </c>
      <c r="AC517">
        <v>0</v>
      </c>
      <c r="AD517">
        <v>0</v>
      </c>
      <c r="AE517">
        <v>0</v>
      </c>
      <c r="AF517">
        <v>0</v>
      </c>
      <c r="AG517">
        <v>0</v>
      </c>
      <c r="AH517">
        <v>0</v>
      </c>
      <c r="AI517">
        <v>0</v>
      </c>
      <c r="AJ517">
        <v>0</v>
      </c>
      <c r="AK517">
        <v>0</v>
      </c>
      <c r="AL517">
        <v>0</v>
      </c>
      <c r="AM517">
        <v>0.19800000000000001</v>
      </c>
      <c r="AN517">
        <v>0</v>
      </c>
      <c r="AO517">
        <v>1.5075000000000001</v>
      </c>
      <c r="AP517">
        <v>0</v>
      </c>
      <c r="AQ517">
        <v>4.4999999999999997E-3</v>
      </c>
      <c r="AR517">
        <v>0</v>
      </c>
      <c r="AS517">
        <v>3.8249999999999998E-3</v>
      </c>
      <c r="AT517" s="98">
        <v>6.7500000000000004E-4</v>
      </c>
      <c r="AU517">
        <v>8.9999999999999993E-3</v>
      </c>
      <c r="AV517">
        <v>1.125E-2</v>
      </c>
      <c r="AW517" s="98">
        <v>1.3500000000000001E-3</v>
      </c>
      <c r="AX517">
        <v>0.42749999999999999</v>
      </c>
      <c r="AY517">
        <v>0</v>
      </c>
      <c r="AZ517">
        <v>0.94499999999999995</v>
      </c>
      <c r="BA517">
        <v>0.33750000000000002</v>
      </c>
      <c r="BB517">
        <v>2.2499999999999999E-2</v>
      </c>
      <c r="BC517">
        <v>2.2499999999999998E-3</v>
      </c>
      <c r="BD517">
        <v>0.5625</v>
      </c>
      <c r="BE517">
        <v>2.88</v>
      </c>
      <c r="BF517">
        <v>0.20250000000000001</v>
      </c>
      <c r="BG517">
        <v>2.2499999999999999E-2</v>
      </c>
      <c r="BH517">
        <v>0</v>
      </c>
      <c r="BI517">
        <v>0</v>
      </c>
      <c r="BJ517">
        <v>0</v>
      </c>
      <c r="BK517">
        <v>0.5625</v>
      </c>
      <c r="BL517" s="209">
        <v>2.0307147862499999E-3</v>
      </c>
      <c r="BM517" s="227">
        <v>2.345358375E-4</v>
      </c>
      <c r="BN517" s="209">
        <v>5.1515933400000003E-4</v>
      </c>
      <c r="BO517" s="227">
        <v>9.9997677000000004E-5</v>
      </c>
      <c r="BP517" s="227">
        <v>0</v>
      </c>
      <c r="BQ517" s="227">
        <v>9.5624999999999991E-16</v>
      </c>
      <c r="BR517" s="209">
        <v>7.5450993975000004E-4</v>
      </c>
      <c r="BS517" s="209">
        <v>2.2206947400000001E-4</v>
      </c>
      <c r="BT517" s="209">
        <v>1.71610391475E-3</v>
      </c>
    </row>
    <row r="518" spans="1:72" x14ac:dyDescent="0.35">
      <c r="A518">
        <v>31</v>
      </c>
      <c r="B518" t="s">
        <v>71</v>
      </c>
      <c r="C518" t="s">
        <v>71</v>
      </c>
      <c r="D518" t="s">
        <v>511</v>
      </c>
      <c r="E518" t="s">
        <v>1340</v>
      </c>
      <c r="F518">
        <v>1.36</v>
      </c>
      <c r="G518">
        <v>5.6779999999999999</v>
      </c>
      <c r="H518">
        <v>2.5499999999999998E-2</v>
      </c>
      <c r="I518">
        <v>3.5700000000000003E-2</v>
      </c>
      <c r="J518">
        <v>0.21929999999999999</v>
      </c>
      <c r="K518">
        <v>4.9299999999999997E-2</v>
      </c>
      <c r="L518">
        <v>1.3532</v>
      </c>
      <c r="M518">
        <v>0</v>
      </c>
      <c r="N518">
        <v>1.5299999999999999E-2</v>
      </c>
      <c r="O518">
        <v>9.8599999999999993E-2</v>
      </c>
      <c r="P518">
        <v>5.1000000000000004E-3</v>
      </c>
      <c r="Q518">
        <v>9.35E-2</v>
      </c>
      <c r="R518">
        <v>0</v>
      </c>
      <c r="S518">
        <v>0</v>
      </c>
      <c r="T518">
        <v>1.7</v>
      </c>
      <c r="U518">
        <v>5.1000000000000004E-3</v>
      </c>
      <c r="V518">
        <v>1.6999999999999999E-3</v>
      </c>
      <c r="W518">
        <v>0</v>
      </c>
      <c r="X518">
        <v>0</v>
      </c>
      <c r="Y518">
        <v>3.3999999999999998E-3</v>
      </c>
      <c r="Z518">
        <v>0</v>
      </c>
      <c r="AA518">
        <v>0</v>
      </c>
      <c r="AB518">
        <v>6.7999999999999996E-3</v>
      </c>
      <c r="AC518">
        <v>0</v>
      </c>
      <c r="AD518">
        <v>6.7999999999999996E-3</v>
      </c>
      <c r="AE518">
        <v>8.5000000000000006E-3</v>
      </c>
      <c r="AF518">
        <v>8.5000000000000006E-3</v>
      </c>
      <c r="AG518">
        <v>0</v>
      </c>
      <c r="AH518">
        <v>0</v>
      </c>
      <c r="AI518">
        <v>0</v>
      </c>
      <c r="AJ518">
        <v>0</v>
      </c>
      <c r="AK518">
        <v>0</v>
      </c>
      <c r="AL518">
        <v>0</v>
      </c>
      <c r="AM518">
        <v>6.4600000000000005E-2</v>
      </c>
      <c r="AN518">
        <v>0</v>
      </c>
      <c r="AO518">
        <v>0.442</v>
      </c>
      <c r="AP518">
        <v>0</v>
      </c>
      <c r="AQ518">
        <v>1.6999999999999999E-3</v>
      </c>
      <c r="AR518">
        <v>0</v>
      </c>
      <c r="AS518">
        <v>5.1000000000000004E-4</v>
      </c>
      <c r="AT518">
        <v>1.1900000000000001E-3</v>
      </c>
      <c r="AU518">
        <v>2.4479999999999998E-2</v>
      </c>
      <c r="AV518">
        <v>2.8899999999999999E-2</v>
      </c>
      <c r="AW518">
        <v>1.6999999999999999E-3</v>
      </c>
      <c r="AX518">
        <v>0.91290000000000004</v>
      </c>
      <c r="AY518">
        <v>0</v>
      </c>
      <c r="AZ518">
        <v>5.6099999999999997E-2</v>
      </c>
      <c r="BA518">
        <v>0.78200000000000003</v>
      </c>
      <c r="BB518">
        <v>0</v>
      </c>
      <c r="BC518">
        <v>5.1000000000000004E-3</v>
      </c>
      <c r="BD518">
        <v>5.0999999999999997E-2</v>
      </c>
      <c r="BE518">
        <v>2.5670000000000002</v>
      </c>
      <c r="BF518">
        <v>0.255</v>
      </c>
      <c r="BG518">
        <v>2.89</v>
      </c>
      <c r="BH518">
        <v>6.7999999999999996E-3</v>
      </c>
      <c r="BI518">
        <v>0</v>
      </c>
      <c r="BJ518">
        <v>6.7999999999999996E-3</v>
      </c>
      <c r="BK518">
        <v>0</v>
      </c>
      <c r="BL518" s="209">
        <v>1.508709914E-3</v>
      </c>
      <c r="BM518" s="227">
        <v>3.332322847E-4</v>
      </c>
      <c r="BN518" s="209">
        <v>1.075094841E-4</v>
      </c>
      <c r="BO518" s="227">
        <v>7.5553800399999995E-5</v>
      </c>
      <c r="BP518" s="227">
        <v>0</v>
      </c>
      <c r="BQ518" s="227">
        <v>2.7880000000000001E-16</v>
      </c>
      <c r="BR518" s="209">
        <v>4.9339303489999995E-4</v>
      </c>
      <c r="BS518" s="209">
        <v>1.6778582479999999E-4</v>
      </c>
      <c r="BT518" s="209">
        <v>1.6881609960000001E-3</v>
      </c>
    </row>
    <row r="519" spans="1:72" x14ac:dyDescent="0.35">
      <c r="A519">
        <v>45</v>
      </c>
      <c r="B519" t="s">
        <v>513</v>
      </c>
      <c r="C519" t="s">
        <v>513</v>
      </c>
      <c r="D519" t="s">
        <v>114</v>
      </c>
      <c r="E519" t="s">
        <v>1341</v>
      </c>
      <c r="F519">
        <v>6.95</v>
      </c>
      <c r="G519">
        <v>28.911999999999999</v>
      </c>
      <c r="H519">
        <v>2.7799999999999998E-2</v>
      </c>
      <c r="I519">
        <v>0.11119999999999999</v>
      </c>
      <c r="J519">
        <v>1.4456</v>
      </c>
      <c r="K519">
        <v>0.1668</v>
      </c>
      <c r="L519">
        <v>12.093</v>
      </c>
      <c r="M519">
        <v>0</v>
      </c>
      <c r="N519">
        <v>5.5599999999999997E-2</v>
      </c>
      <c r="O519">
        <v>1.1397999999999999</v>
      </c>
      <c r="P519">
        <v>0.58379999999999999</v>
      </c>
      <c r="Q519">
        <v>0.55600000000000005</v>
      </c>
      <c r="R519">
        <v>0</v>
      </c>
      <c r="S519">
        <v>0</v>
      </c>
      <c r="T519">
        <v>0</v>
      </c>
      <c r="U519" s="212">
        <v>0</v>
      </c>
      <c r="V519" s="98">
        <v>0</v>
      </c>
      <c r="W519" s="98">
        <v>0</v>
      </c>
      <c r="X519">
        <v>0</v>
      </c>
      <c r="Y519" s="212">
        <v>0</v>
      </c>
      <c r="Z519">
        <v>0</v>
      </c>
      <c r="AA519">
        <v>0</v>
      </c>
      <c r="AB519">
        <v>0</v>
      </c>
      <c r="AC519">
        <v>0</v>
      </c>
      <c r="AD519">
        <v>0</v>
      </c>
      <c r="AE519">
        <v>0</v>
      </c>
      <c r="AF519">
        <v>0</v>
      </c>
      <c r="AG519" s="212">
        <v>0</v>
      </c>
      <c r="AH519">
        <v>0</v>
      </c>
      <c r="AI519" s="98">
        <v>0</v>
      </c>
      <c r="AJ519">
        <v>0</v>
      </c>
      <c r="AK519">
        <v>0</v>
      </c>
      <c r="AL519">
        <v>0</v>
      </c>
      <c r="AM519" s="212">
        <v>0.63939999999999997</v>
      </c>
      <c r="AN519">
        <v>0</v>
      </c>
      <c r="AO519">
        <v>0.83399999999999996</v>
      </c>
      <c r="AP519">
        <v>0</v>
      </c>
      <c r="AQ519">
        <v>5.5599999999999997E-2</v>
      </c>
      <c r="AR519">
        <v>0</v>
      </c>
      <c r="AS519" s="98">
        <v>3.058E-2</v>
      </c>
      <c r="AT519">
        <v>4.1700000000000001E-3</v>
      </c>
      <c r="AU519">
        <v>6.9500000000000006E-2</v>
      </c>
      <c r="AV519">
        <v>8.3400000000000002E-2</v>
      </c>
      <c r="AW519">
        <v>6.9499999999999996E-3</v>
      </c>
      <c r="AX519">
        <v>4.5869999999999997</v>
      </c>
      <c r="AY519">
        <v>0</v>
      </c>
      <c r="AZ519">
        <v>7.2279999999999998</v>
      </c>
      <c r="BA519">
        <v>2.2240000000000002</v>
      </c>
      <c r="BB519" s="212">
        <v>0.13900000000000001</v>
      </c>
      <c r="BC519" s="98">
        <v>1.3899999999999999E-2</v>
      </c>
      <c r="BD519">
        <v>3.3359999999999999</v>
      </c>
      <c r="BE519">
        <v>16.957999999999998</v>
      </c>
      <c r="BF519">
        <v>1.1120000000000001</v>
      </c>
      <c r="BG519">
        <v>0.13900000000000001</v>
      </c>
      <c r="BH519" s="212">
        <v>0</v>
      </c>
      <c r="BI519">
        <v>0</v>
      </c>
      <c r="BJ519" s="98">
        <v>0</v>
      </c>
      <c r="BK519">
        <v>4.0309999999999997</v>
      </c>
      <c r="BL519" s="209">
        <v>1.1624470295299999E-2</v>
      </c>
      <c r="BM519" s="227">
        <v>1.4529352941E-3</v>
      </c>
      <c r="BN519" s="209">
        <v>1.6997118630999999E-3</v>
      </c>
      <c r="BO519" s="227">
        <v>6.1776342679999998E-4</v>
      </c>
      <c r="BP519" s="227">
        <v>0</v>
      </c>
      <c r="BQ519" s="227">
        <v>5.5599999999999996E-15</v>
      </c>
      <c r="BR519" s="227">
        <v>5.1251155372000002E-3</v>
      </c>
      <c r="BS519" s="227">
        <v>1.3718958616E-3</v>
      </c>
      <c r="BT519" s="209">
        <v>8.8331544443000006E-3</v>
      </c>
    </row>
    <row r="520" spans="1:72" x14ac:dyDescent="0.35">
      <c r="A520">
        <v>91</v>
      </c>
      <c r="B520" t="s">
        <v>171</v>
      </c>
      <c r="C520" t="s">
        <v>171</v>
      </c>
      <c r="D520" t="s">
        <v>752</v>
      </c>
      <c r="E520" t="s">
        <v>1338</v>
      </c>
      <c r="F520">
        <v>0.63</v>
      </c>
      <c r="G520">
        <v>2.6429999999999998</v>
      </c>
      <c r="H520">
        <v>4.1700000000000001E-2</v>
      </c>
      <c r="I520">
        <v>6.3600000000000004E-2</v>
      </c>
      <c r="J520" s="98">
        <v>8.9999999999999998E-4</v>
      </c>
      <c r="K520">
        <v>0</v>
      </c>
      <c r="L520">
        <v>0.19020000000000001</v>
      </c>
      <c r="M520">
        <v>0</v>
      </c>
      <c r="N520">
        <v>3.5999999999999999E-3</v>
      </c>
      <c r="O520">
        <v>0</v>
      </c>
      <c r="P520">
        <v>0</v>
      </c>
      <c r="Q520">
        <v>0</v>
      </c>
      <c r="R520">
        <v>0</v>
      </c>
      <c r="S520">
        <v>0</v>
      </c>
      <c r="T520">
        <v>0</v>
      </c>
      <c r="U520">
        <v>5.4000000000000003E-3</v>
      </c>
      <c r="V520" s="212">
        <v>0</v>
      </c>
      <c r="W520" s="212">
        <v>0</v>
      </c>
      <c r="X520" s="98">
        <v>8.9999999999999998E-4</v>
      </c>
      <c r="Y520">
        <v>3.5999999999999999E-3</v>
      </c>
      <c r="Z520" s="98">
        <v>8.9999999999999998E-4</v>
      </c>
      <c r="AA520">
        <v>0</v>
      </c>
      <c r="AB520">
        <v>1.9800000000000002E-2</v>
      </c>
      <c r="AC520" s="98">
        <v>8.9999999999999998E-4</v>
      </c>
      <c r="AD520">
        <v>1.6500000000000001E-2</v>
      </c>
      <c r="AE520">
        <v>1.2E-2</v>
      </c>
      <c r="AF520">
        <v>5.4000000000000003E-3</v>
      </c>
      <c r="AG520" s="212">
        <v>2.0999999999999999E-3</v>
      </c>
      <c r="AH520" s="98">
        <v>2.9999999999999997E-4</v>
      </c>
      <c r="AI520" s="98">
        <v>8.9999999999999998E-4</v>
      </c>
      <c r="AJ520" s="98">
        <v>2.9999999999999997E-4</v>
      </c>
      <c r="AK520">
        <v>1.8E-3</v>
      </c>
      <c r="AL520">
        <v>0.2001</v>
      </c>
      <c r="AM520">
        <v>1.0800000000000001E-2</v>
      </c>
      <c r="AN520">
        <v>1.0800000000000001E-2</v>
      </c>
      <c r="AO520">
        <v>0</v>
      </c>
      <c r="AP520">
        <v>2.6550000000000001E-2</v>
      </c>
      <c r="AQ520">
        <v>1.47E-2</v>
      </c>
      <c r="AR520">
        <v>3.4500000000000003E-2</v>
      </c>
      <c r="AS520" s="212">
        <v>1.0200000000000001E-3</v>
      </c>
      <c r="AT520">
        <v>1.8000000000000001E-4</v>
      </c>
      <c r="AU520" s="212">
        <v>2.631E-2</v>
      </c>
      <c r="AV520">
        <v>3.6900000000000002E-2</v>
      </c>
      <c r="AW520">
        <v>2.0100000000000001E-3</v>
      </c>
      <c r="AX520">
        <v>2.4299999999999999E-2</v>
      </c>
      <c r="AY520">
        <v>1.473E-2</v>
      </c>
      <c r="AZ520">
        <v>0</v>
      </c>
      <c r="BA520">
        <v>0.73199999999999998</v>
      </c>
      <c r="BB520">
        <v>3.7199999999999997E-2</v>
      </c>
      <c r="BC520" s="98">
        <v>5.9999999999999995E-4</v>
      </c>
      <c r="BD520">
        <v>1.2E-2</v>
      </c>
      <c r="BE520">
        <v>1.2270000000000001</v>
      </c>
      <c r="BF520">
        <v>7.8E-2</v>
      </c>
      <c r="BG520">
        <v>8.1000000000000003E-2</v>
      </c>
      <c r="BH520" s="98">
        <v>2.9999999999999997E-4</v>
      </c>
      <c r="BI520" s="212">
        <v>0.06</v>
      </c>
      <c r="BJ520" s="98">
        <v>8.9999999999999998E-4</v>
      </c>
      <c r="BK520">
        <v>0.105</v>
      </c>
      <c r="BL520" s="209">
        <v>2.0403925728E-3</v>
      </c>
      <c r="BM520" s="209">
        <v>1.0838872380000001E-3</v>
      </c>
      <c r="BN520" s="209">
        <v>1.8410208480000001E-4</v>
      </c>
      <c r="BO520" s="227">
        <v>2.5884502200000001E-5</v>
      </c>
      <c r="BP520" s="209">
        <v>0</v>
      </c>
      <c r="BQ520" s="227">
        <v>3.9599999999999998E-16</v>
      </c>
      <c r="BR520" s="227">
        <v>8.0535769800000004E-5</v>
      </c>
      <c r="BS520" s="227">
        <v>3.1808502900000002E-5</v>
      </c>
      <c r="BT520" s="209">
        <v>1.6106656083000001E-3</v>
      </c>
    </row>
    <row r="521" spans="1:72" x14ac:dyDescent="0.35">
      <c r="A521">
        <v>91</v>
      </c>
      <c r="B521" t="s">
        <v>171</v>
      </c>
      <c r="C521" t="s">
        <v>171</v>
      </c>
      <c r="D521" t="s">
        <v>752</v>
      </c>
      <c r="E521" t="s">
        <v>1339</v>
      </c>
      <c r="F521">
        <v>0.63</v>
      </c>
      <c r="G521">
        <v>2.6429999999999998</v>
      </c>
      <c r="H521">
        <v>4.1700000000000001E-2</v>
      </c>
      <c r="I521">
        <v>6.3600000000000004E-2</v>
      </c>
      <c r="J521" s="98">
        <v>8.9999999999999998E-4</v>
      </c>
      <c r="K521">
        <v>0</v>
      </c>
      <c r="L521">
        <v>0.19020000000000001</v>
      </c>
      <c r="M521">
        <v>0</v>
      </c>
      <c r="N521">
        <v>3.5999999999999999E-3</v>
      </c>
      <c r="O521">
        <v>0</v>
      </c>
      <c r="P521">
        <v>0</v>
      </c>
      <c r="Q521">
        <v>0</v>
      </c>
      <c r="R521">
        <v>0</v>
      </c>
      <c r="S521">
        <v>0</v>
      </c>
      <c r="T521">
        <v>0</v>
      </c>
      <c r="U521">
        <v>5.4000000000000003E-3</v>
      </c>
      <c r="V521">
        <v>0</v>
      </c>
      <c r="W521">
        <v>0</v>
      </c>
      <c r="X521" s="98">
        <v>8.9999999999999998E-4</v>
      </c>
      <c r="Y521">
        <v>3.5999999999999999E-3</v>
      </c>
      <c r="Z521" s="98">
        <v>8.9999999999999998E-4</v>
      </c>
      <c r="AA521">
        <v>0</v>
      </c>
      <c r="AB521">
        <v>1.9800000000000002E-2</v>
      </c>
      <c r="AC521" s="98">
        <v>8.9999999999999998E-4</v>
      </c>
      <c r="AD521">
        <v>1.6500000000000001E-2</v>
      </c>
      <c r="AE521">
        <v>1.2E-2</v>
      </c>
      <c r="AF521">
        <v>5.4000000000000003E-3</v>
      </c>
      <c r="AG521">
        <v>2.0999999999999999E-3</v>
      </c>
      <c r="AH521" s="98">
        <v>2.9999999999999997E-4</v>
      </c>
      <c r="AI521" s="98">
        <v>8.9999999999999998E-4</v>
      </c>
      <c r="AJ521" s="98">
        <v>2.9999999999999997E-4</v>
      </c>
      <c r="AK521">
        <v>1.8E-3</v>
      </c>
      <c r="AL521">
        <v>0.2001</v>
      </c>
      <c r="AM521">
        <v>1.0800000000000001E-2</v>
      </c>
      <c r="AN521">
        <v>1.0800000000000001E-2</v>
      </c>
      <c r="AO521">
        <v>0</v>
      </c>
      <c r="AP521">
        <v>2.6550000000000001E-2</v>
      </c>
      <c r="AQ521">
        <v>1.47E-2</v>
      </c>
      <c r="AR521">
        <v>3.4500000000000003E-2</v>
      </c>
      <c r="AS521">
        <v>1.0200000000000001E-3</v>
      </c>
      <c r="AT521" s="212">
        <v>1.8000000000000001E-4</v>
      </c>
      <c r="AU521">
        <v>2.631E-2</v>
      </c>
      <c r="AV521">
        <v>3.6900000000000002E-2</v>
      </c>
      <c r="AW521">
        <v>2.0100000000000001E-3</v>
      </c>
      <c r="AX521">
        <v>2.4299999999999999E-2</v>
      </c>
      <c r="AY521">
        <v>1.473E-2</v>
      </c>
      <c r="AZ521">
        <v>0</v>
      </c>
      <c r="BA521">
        <v>0.73199999999999998</v>
      </c>
      <c r="BB521">
        <v>3.7199999999999997E-2</v>
      </c>
      <c r="BC521" s="98">
        <v>5.9999999999999995E-4</v>
      </c>
      <c r="BD521">
        <v>1.2E-2</v>
      </c>
      <c r="BE521">
        <v>1.2270000000000001</v>
      </c>
      <c r="BF521">
        <v>7.8E-2</v>
      </c>
      <c r="BG521">
        <v>8.1000000000000003E-2</v>
      </c>
      <c r="BH521" s="98">
        <v>2.9999999999999997E-4</v>
      </c>
      <c r="BI521">
        <v>0.06</v>
      </c>
      <c r="BJ521" s="98">
        <v>8.9999999999999998E-4</v>
      </c>
      <c r="BK521">
        <v>0.105</v>
      </c>
      <c r="BL521" s="209">
        <v>2.0403925728E-3</v>
      </c>
      <c r="BM521" s="227">
        <v>1.0838872380000001E-3</v>
      </c>
      <c r="BN521" s="209">
        <v>1.8410208480000001E-4</v>
      </c>
      <c r="BO521" s="227">
        <v>2.5884502200000001E-5</v>
      </c>
      <c r="BP521" s="227">
        <v>0</v>
      </c>
      <c r="BQ521" s="227">
        <v>3.9599999999999998E-16</v>
      </c>
      <c r="BR521" s="227">
        <v>8.0535769800000004E-5</v>
      </c>
      <c r="BS521" s="227">
        <v>3.1808502900000002E-5</v>
      </c>
      <c r="BT521" s="209">
        <v>1.6106656083000001E-3</v>
      </c>
    </row>
    <row r="522" spans="1:72" x14ac:dyDescent="0.35">
      <c r="A522">
        <v>18</v>
      </c>
      <c r="B522" t="s">
        <v>71</v>
      </c>
      <c r="C522" t="s">
        <v>71</v>
      </c>
      <c r="D522" t="s">
        <v>463</v>
      </c>
      <c r="E522" t="s">
        <v>1341</v>
      </c>
      <c r="F522">
        <v>6.57</v>
      </c>
      <c r="G522">
        <v>26.937000000000001</v>
      </c>
      <c r="H522">
        <v>2.1899999999999999E-2</v>
      </c>
      <c r="I522">
        <v>0.2409</v>
      </c>
      <c r="J522" s="217">
        <v>1.0293000000000001</v>
      </c>
      <c r="K522">
        <v>0.56940000000000002</v>
      </c>
      <c r="L522">
        <v>19.885200000000001</v>
      </c>
      <c r="M522">
        <v>0</v>
      </c>
      <c r="N522">
        <v>0.13139999999999999</v>
      </c>
      <c r="O522">
        <v>1.2483</v>
      </c>
      <c r="P522">
        <v>1.1607000000000001</v>
      </c>
      <c r="Q522">
        <v>8.7599999999999997E-2</v>
      </c>
      <c r="R522">
        <v>0</v>
      </c>
      <c r="S522">
        <v>0</v>
      </c>
      <c r="T522">
        <v>0</v>
      </c>
      <c r="U522">
        <v>0</v>
      </c>
      <c r="V522" s="217">
        <v>0</v>
      </c>
      <c r="W522">
        <v>0</v>
      </c>
      <c r="X522" s="217">
        <v>0</v>
      </c>
      <c r="Y522">
        <v>0</v>
      </c>
      <c r="Z522" s="98">
        <v>0</v>
      </c>
      <c r="AA522">
        <v>0</v>
      </c>
      <c r="AB522">
        <v>0</v>
      </c>
      <c r="AC522" s="98">
        <v>0</v>
      </c>
      <c r="AD522">
        <v>0</v>
      </c>
      <c r="AE522" s="212">
        <v>2.1899999999999999E-2</v>
      </c>
      <c r="AF522" s="212">
        <v>0</v>
      </c>
      <c r="AG522" s="98">
        <v>0</v>
      </c>
      <c r="AH522" s="217">
        <v>0</v>
      </c>
      <c r="AI522" s="217">
        <v>0</v>
      </c>
      <c r="AJ522" s="217">
        <v>0</v>
      </c>
      <c r="AK522">
        <v>0</v>
      </c>
      <c r="AL522">
        <v>0</v>
      </c>
      <c r="AM522">
        <v>0.1095</v>
      </c>
      <c r="AN522">
        <v>0</v>
      </c>
      <c r="AO522">
        <v>1.3140000000000001</v>
      </c>
      <c r="AP522">
        <v>0</v>
      </c>
      <c r="AQ522">
        <v>0</v>
      </c>
      <c r="AR522">
        <v>9.6359999999999992</v>
      </c>
      <c r="AS522">
        <v>1.095E-2</v>
      </c>
      <c r="AT522" s="98">
        <v>0</v>
      </c>
      <c r="AU522">
        <v>7.0080000000000003E-2</v>
      </c>
      <c r="AV522">
        <v>0.1095</v>
      </c>
      <c r="AW522" s="98">
        <v>3.7229999999999999E-2</v>
      </c>
      <c r="AX522">
        <v>4.1829000000000001</v>
      </c>
      <c r="AY522">
        <v>0</v>
      </c>
      <c r="AZ522">
        <v>10.117800000000001</v>
      </c>
      <c r="BA522">
        <v>5.2560000000000002</v>
      </c>
      <c r="BB522">
        <v>0.438</v>
      </c>
      <c r="BC522" s="217">
        <v>4.3799999999999999E-2</v>
      </c>
      <c r="BD522">
        <v>8.9789999999999992</v>
      </c>
      <c r="BE522">
        <v>52.56</v>
      </c>
      <c r="BF522">
        <v>2.4089999999999998</v>
      </c>
      <c r="BG522">
        <v>1.5329999999999999</v>
      </c>
      <c r="BH522" s="217">
        <v>0</v>
      </c>
      <c r="BI522">
        <v>0</v>
      </c>
      <c r="BJ522" s="217">
        <v>2.1899999999999999E-2</v>
      </c>
      <c r="BK522">
        <v>3.0659999999999998</v>
      </c>
      <c r="BL522" s="209">
        <v>1.0955631024579001E-2</v>
      </c>
      <c r="BM522" s="227">
        <v>1.1897406235529999E-3</v>
      </c>
      <c r="BN522" s="227">
        <v>1.2241785321089999E-3</v>
      </c>
      <c r="BO522" s="227">
        <v>9.7331072279999999E-4</v>
      </c>
      <c r="BP522" s="227">
        <v>0</v>
      </c>
      <c r="BQ522" s="227">
        <v>2.0147999999999999E-15</v>
      </c>
      <c r="BR522" s="227">
        <v>3.7309952414880001E-3</v>
      </c>
      <c r="BS522" s="227">
        <v>2.1614762135999999E-3</v>
      </c>
      <c r="BT522" s="227">
        <v>8.6560040733450003E-3</v>
      </c>
    </row>
    <row r="523" spans="1:72" x14ac:dyDescent="0.35">
      <c r="A523">
        <v>55</v>
      </c>
      <c r="B523" t="s">
        <v>513</v>
      </c>
      <c r="C523" t="s">
        <v>513</v>
      </c>
      <c r="D523" t="s">
        <v>124</v>
      </c>
      <c r="E523" t="s">
        <v>1337</v>
      </c>
      <c r="F523">
        <v>2.8889999999999998</v>
      </c>
      <c r="G523">
        <v>12.105</v>
      </c>
      <c r="H523" s="212">
        <v>5.4000000000000003E-3</v>
      </c>
      <c r="I523">
        <v>2.1600000000000001E-2</v>
      </c>
      <c r="J523">
        <v>0.64710000000000001</v>
      </c>
      <c r="K523">
        <v>6.7500000000000004E-2</v>
      </c>
      <c r="L523">
        <v>0.14399999999999999</v>
      </c>
      <c r="M523">
        <v>0</v>
      </c>
      <c r="N523">
        <v>1.44E-2</v>
      </c>
      <c r="O523">
        <v>0.52200000000000002</v>
      </c>
      <c r="P523">
        <v>0.52200000000000002</v>
      </c>
      <c r="Q523">
        <v>0</v>
      </c>
      <c r="R523">
        <v>0</v>
      </c>
      <c r="S523">
        <v>0</v>
      </c>
      <c r="T523">
        <v>0</v>
      </c>
      <c r="U523">
        <v>0</v>
      </c>
      <c r="V523">
        <v>0</v>
      </c>
      <c r="W523">
        <v>0</v>
      </c>
      <c r="X523">
        <v>0</v>
      </c>
      <c r="Y523">
        <v>0</v>
      </c>
      <c r="Z523">
        <v>0</v>
      </c>
      <c r="AA523" s="212">
        <v>0</v>
      </c>
      <c r="AB523" s="98">
        <v>8.9999999999999998E-4</v>
      </c>
      <c r="AC523" s="212">
        <v>0</v>
      </c>
      <c r="AD523">
        <v>0</v>
      </c>
      <c r="AE523">
        <v>0</v>
      </c>
      <c r="AF523">
        <v>0</v>
      </c>
      <c r="AG523">
        <v>0</v>
      </c>
      <c r="AH523">
        <v>0</v>
      </c>
      <c r="AI523">
        <v>0</v>
      </c>
      <c r="AJ523">
        <v>0</v>
      </c>
      <c r="AK523">
        <v>0</v>
      </c>
      <c r="AL523">
        <v>0</v>
      </c>
      <c r="AM523">
        <v>7.1999999999999998E-3</v>
      </c>
      <c r="AN523">
        <v>0</v>
      </c>
      <c r="AO523">
        <v>8.1000000000000003E-2</v>
      </c>
      <c r="AP523">
        <v>0</v>
      </c>
      <c r="AQ523">
        <v>6.3E-3</v>
      </c>
      <c r="AR523">
        <v>2.4299999999999999E-2</v>
      </c>
      <c r="AS523" s="212">
        <v>4.4999999999999999E-4</v>
      </c>
      <c r="AT523" s="212">
        <v>6.3000000000000003E-4</v>
      </c>
      <c r="AU523" s="212">
        <v>1.17E-2</v>
      </c>
      <c r="AV523">
        <v>1.5299999999999999E-2</v>
      </c>
      <c r="AW523">
        <v>1.5299999999999999E-3</v>
      </c>
      <c r="AX523">
        <v>0.17100000000000001</v>
      </c>
      <c r="AY523">
        <v>0</v>
      </c>
      <c r="AZ523">
        <v>3.5999999999999999E-3</v>
      </c>
      <c r="BA523">
        <v>0.61199999999999999</v>
      </c>
      <c r="BB523" s="212">
        <v>0.153</v>
      </c>
      <c r="BC523" s="212">
        <v>1.9800000000000002E-2</v>
      </c>
      <c r="BD523">
        <v>0.61199999999999999</v>
      </c>
      <c r="BE523">
        <v>6.5430000000000001</v>
      </c>
      <c r="BF523">
        <v>0.495</v>
      </c>
      <c r="BG523">
        <v>9.9000000000000005E-2</v>
      </c>
      <c r="BH523">
        <v>0</v>
      </c>
      <c r="BI523">
        <v>2.7E-2</v>
      </c>
      <c r="BJ523" s="212">
        <v>3.5999999999999999E-3</v>
      </c>
      <c r="BK523">
        <v>0.09</v>
      </c>
      <c r="BL523" s="209">
        <v>1.1831921874E-3</v>
      </c>
      <c r="BM523" s="227">
        <v>8.4798919799999997E-5</v>
      </c>
      <c r="BN523" s="227">
        <v>5.1910459650000005E-4</v>
      </c>
      <c r="BO523" s="227">
        <v>3.9999070799999999E-5</v>
      </c>
      <c r="BP523" s="227">
        <v>0</v>
      </c>
      <c r="BQ523" s="227">
        <v>3.2399999999999999E-16</v>
      </c>
      <c r="BR523" s="209">
        <v>3.548736648E-4</v>
      </c>
      <c r="BS523" s="227">
        <v>8.8827789600000003E-5</v>
      </c>
      <c r="BT523" s="209">
        <v>1.6076679777000001E-3</v>
      </c>
    </row>
    <row r="524" spans="1:72" x14ac:dyDescent="0.35">
      <c r="A524">
        <v>16</v>
      </c>
      <c r="B524" t="s">
        <v>71</v>
      </c>
      <c r="C524" t="s">
        <v>71</v>
      </c>
      <c r="D524" t="s">
        <v>76</v>
      </c>
      <c r="E524" t="s">
        <v>1341</v>
      </c>
      <c r="F524">
        <v>8.8559999999999999</v>
      </c>
      <c r="G524">
        <v>35.915999999999997</v>
      </c>
      <c r="H524">
        <v>4.9200000000000001E-2</v>
      </c>
      <c r="I524">
        <v>0.39360000000000001</v>
      </c>
      <c r="J524">
        <v>1.2791999999999999</v>
      </c>
      <c r="K524">
        <v>0.63959999999999995</v>
      </c>
      <c r="L524">
        <v>46.592399999999998</v>
      </c>
      <c r="M524">
        <v>0</v>
      </c>
      <c r="N524">
        <v>0.246</v>
      </c>
      <c r="O524">
        <v>1.3775999999999999</v>
      </c>
      <c r="P524">
        <v>1.3775999999999999</v>
      </c>
      <c r="Q524">
        <v>0</v>
      </c>
      <c r="R524">
        <v>0</v>
      </c>
      <c r="S524">
        <v>0</v>
      </c>
      <c r="T524">
        <v>0</v>
      </c>
      <c r="U524" s="217">
        <v>0</v>
      </c>
      <c r="V524">
        <v>0</v>
      </c>
      <c r="W524">
        <v>0</v>
      </c>
      <c r="X524">
        <v>0</v>
      </c>
      <c r="Y524" s="217">
        <v>0</v>
      </c>
      <c r="Z524" s="217">
        <v>0</v>
      </c>
      <c r="AA524">
        <v>0</v>
      </c>
      <c r="AB524" s="217">
        <v>0</v>
      </c>
      <c r="AC524">
        <v>0</v>
      </c>
      <c r="AD524" s="217">
        <v>0</v>
      </c>
      <c r="AE524" s="217">
        <v>4.9200000000000001E-2</v>
      </c>
      <c r="AF524" s="217">
        <v>4.9200000000000001E-2</v>
      </c>
      <c r="AG524">
        <v>0</v>
      </c>
      <c r="AH524" s="217">
        <v>0</v>
      </c>
      <c r="AI524">
        <v>0</v>
      </c>
      <c r="AJ524">
        <v>0</v>
      </c>
      <c r="AK524">
        <v>0</v>
      </c>
      <c r="AL524">
        <v>0</v>
      </c>
      <c r="AM524">
        <v>21.2544</v>
      </c>
      <c r="AN524">
        <v>0</v>
      </c>
      <c r="AO524">
        <v>254.85599999999999</v>
      </c>
      <c r="AP524">
        <v>0</v>
      </c>
      <c r="AQ524" s="217">
        <v>0.34439999999999998</v>
      </c>
      <c r="AR524">
        <v>1.6728000000000001</v>
      </c>
      <c r="AS524" s="217">
        <v>1.4760000000000001E-2</v>
      </c>
      <c r="AT524">
        <v>0</v>
      </c>
      <c r="AU524">
        <v>0.28536</v>
      </c>
      <c r="AV524">
        <v>0.34439999999999998</v>
      </c>
      <c r="AW524">
        <v>4.9200000000000001E-2</v>
      </c>
      <c r="AX524">
        <v>8.1671999999999993</v>
      </c>
      <c r="AY524">
        <v>0</v>
      </c>
      <c r="AZ524">
        <v>7.2816000000000001</v>
      </c>
      <c r="BA524">
        <v>10.824</v>
      </c>
      <c r="BB524">
        <v>0.98399999999999999</v>
      </c>
      <c r="BC524">
        <v>9.8400000000000001E-2</v>
      </c>
      <c r="BD524">
        <v>5.9039999999999999</v>
      </c>
      <c r="BE524">
        <v>118.08</v>
      </c>
      <c r="BF524">
        <v>4.4279999999999999</v>
      </c>
      <c r="BG524">
        <v>0.98399999999999999</v>
      </c>
      <c r="BH524" s="217">
        <v>0</v>
      </c>
      <c r="BI524">
        <v>0</v>
      </c>
      <c r="BJ524">
        <v>4.9200000000000001E-2</v>
      </c>
      <c r="BK524">
        <v>0</v>
      </c>
      <c r="BL524" s="209">
        <v>5.94224026212E-2</v>
      </c>
      <c r="BM524" s="227">
        <v>1.2563444844000001E-3</v>
      </c>
      <c r="BN524" s="209">
        <v>3.33363587364E-2</v>
      </c>
      <c r="BO524" s="227">
        <v>2.1866158704000002E-3</v>
      </c>
      <c r="BP524" s="227">
        <v>0</v>
      </c>
      <c r="BQ524" s="227">
        <v>4.4772000000000003E-15</v>
      </c>
      <c r="BR524" s="209">
        <v>1.5441356777999999E-2</v>
      </c>
      <c r="BS524" s="209">
        <v>4.8559191648000002E-3</v>
      </c>
      <c r="BT524" s="209">
        <v>8.5443990816000005E-3</v>
      </c>
    </row>
    <row r="525" spans="1:72" x14ac:dyDescent="0.35">
      <c r="A525">
        <v>76</v>
      </c>
      <c r="B525" t="s">
        <v>610</v>
      </c>
      <c r="C525" t="s">
        <v>610</v>
      </c>
      <c r="D525" t="s">
        <v>151</v>
      </c>
      <c r="E525" t="s">
        <v>1337</v>
      </c>
      <c r="F525">
        <v>0.57899999999999996</v>
      </c>
      <c r="G525">
        <v>2.4209999999999998</v>
      </c>
      <c r="H525" s="212">
        <v>2.9100000000000001E-2</v>
      </c>
      <c r="I525">
        <v>9.9000000000000008E-3</v>
      </c>
      <c r="J525">
        <v>6.93E-2</v>
      </c>
      <c r="K525">
        <v>0</v>
      </c>
      <c r="L525">
        <v>0.18959999999999999</v>
      </c>
      <c r="M525">
        <v>0</v>
      </c>
      <c r="N525">
        <v>2.0999999999999999E-3</v>
      </c>
      <c r="O525">
        <v>4.9500000000000002E-2</v>
      </c>
      <c r="P525">
        <v>9.9000000000000008E-3</v>
      </c>
      <c r="Q525">
        <v>3.9600000000000003E-2</v>
      </c>
      <c r="R525">
        <v>3.5999999999999997E-2</v>
      </c>
      <c r="S525">
        <v>3.5999999999999997E-2</v>
      </c>
      <c r="T525">
        <v>0</v>
      </c>
      <c r="U525">
        <v>8.6999999999999994E-3</v>
      </c>
      <c r="V525" s="98">
        <v>2.9999999999999997E-4</v>
      </c>
      <c r="W525" s="98">
        <v>5.9999999999999995E-4</v>
      </c>
      <c r="X525" s="98">
        <v>2.9999999999999997E-4</v>
      </c>
      <c r="Y525">
        <v>3.5999999999999999E-3</v>
      </c>
      <c r="Z525">
        <v>3.5999999999999999E-3</v>
      </c>
      <c r="AA525">
        <v>0</v>
      </c>
      <c r="AB525">
        <v>1.29E-2</v>
      </c>
      <c r="AC525" s="212">
        <v>0</v>
      </c>
      <c r="AD525">
        <v>1.29E-2</v>
      </c>
      <c r="AE525">
        <v>5.7000000000000002E-3</v>
      </c>
      <c r="AF525">
        <v>5.4000000000000003E-3</v>
      </c>
      <c r="AG525" s="98">
        <v>2.9999999999999997E-4</v>
      </c>
      <c r="AH525">
        <v>0</v>
      </c>
      <c r="AI525">
        <v>0</v>
      </c>
      <c r="AJ525">
        <v>0</v>
      </c>
      <c r="AK525">
        <v>0</v>
      </c>
      <c r="AL525">
        <v>6.0000000000000001E-3</v>
      </c>
      <c r="AM525">
        <v>6.0000000000000001E-3</v>
      </c>
      <c r="AN525">
        <v>6.0000000000000001E-3</v>
      </c>
      <c r="AO525">
        <v>0</v>
      </c>
      <c r="AP525">
        <v>0</v>
      </c>
      <c r="AQ525">
        <v>6.0000000000000001E-3</v>
      </c>
      <c r="AR525">
        <v>0</v>
      </c>
      <c r="AS525" s="98">
        <v>9.0000000000000006E-5</v>
      </c>
      <c r="AT525">
        <v>4.4999999999999999E-4</v>
      </c>
      <c r="AU525" s="98">
        <v>2.9999999999999997E-4</v>
      </c>
      <c r="AV525">
        <v>2.6099999999999999E-3</v>
      </c>
      <c r="AW525">
        <v>1.4999999999999999E-4</v>
      </c>
      <c r="AX525">
        <v>6.0000000000000001E-3</v>
      </c>
      <c r="AY525">
        <v>1.5E-3</v>
      </c>
      <c r="AZ525">
        <v>0</v>
      </c>
      <c r="BA525">
        <v>0.252</v>
      </c>
      <c r="BB525">
        <v>3.1800000000000002E-2</v>
      </c>
      <c r="BC525" s="98">
        <v>2.9999999999999997E-4</v>
      </c>
      <c r="BD525">
        <v>0.30299999999999999</v>
      </c>
      <c r="BE525">
        <v>0.438</v>
      </c>
      <c r="BF525">
        <v>4.2000000000000003E-2</v>
      </c>
      <c r="BG525">
        <v>0.14399999999999999</v>
      </c>
      <c r="BH525" s="98">
        <v>2.9999999999999997E-4</v>
      </c>
      <c r="BI525" s="98">
        <v>2.9999999999999997E-4</v>
      </c>
      <c r="BJ525" s="212">
        <v>1.5E-3</v>
      </c>
      <c r="BK525">
        <v>0</v>
      </c>
      <c r="BL525" s="209">
        <v>7.7212789260000005E-4</v>
      </c>
      <c r="BM525" s="227">
        <v>4.3536820800000001E-5</v>
      </c>
      <c r="BN525" s="209">
        <v>1.49864988E-4</v>
      </c>
      <c r="BO525" s="227">
        <v>3.2683944300000002E-5</v>
      </c>
      <c r="BP525" s="227">
        <v>3.8109177000000001E-6</v>
      </c>
      <c r="BQ525" s="227">
        <v>1.149E-16</v>
      </c>
      <c r="BR525" s="227">
        <v>1.24030296E-5</v>
      </c>
      <c r="BS525" s="227">
        <v>2.9033158500000002E-5</v>
      </c>
      <c r="BT525" s="227">
        <v>1.4837747223E-3</v>
      </c>
    </row>
    <row r="526" spans="1:72" x14ac:dyDescent="0.35">
      <c r="A526">
        <v>41</v>
      </c>
      <c r="B526" t="s">
        <v>513</v>
      </c>
      <c r="C526" t="s">
        <v>513</v>
      </c>
      <c r="D526" t="s">
        <v>109</v>
      </c>
      <c r="E526" t="s">
        <v>1337</v>
      </c>
      <c r="F526">
        <v>0.17</v>
      </c>
      <c r="G526">
        <v>0.71</v>
      </c>
      <c r="H526">
        <v>3.0000000000000001E-3</v>
      </c>
      <c r="I526">
        <v>6.0000000000000001E-3</v>
      </c>
      <c r="J526">
        <v>2.0500000000000001E-2</v>
      </c>
      <c r="K526">
        <v>1.8499999999999999E-2</v>
      </c>
      <c r="L526">
        <v>0.45</v>
      </c>
      <c r="M526">
        <v>0</v>
      </c>
      <c r="N526">
        <v>2E-3</v>
      </c>
      <c r="O526">
        <v>2.0500000000000001E-2</v>
      </c>
      <c r="P526">
        <v>1.9E-2</v>
      </c>
      <c r="Q526">
        <v>1.5E-3</v>
      </c>
      <c r="R526">
        <v>0</v>
      </c>
      <c r="S526">
        <v>0</v>
      </c>
      <c r="T526">
        <v>0</v>
      </c>
      <c r="U526">
        <v>0</v>
      </c>
      <c r="V526" s="98">
        <v>0</v>
      </c>
      <c r="W526" s="98">
        <v>0</v>
      </c>
      <c r="X526" s="98">
        <v>0</v>
      </c>
      <c r="Y526">
        <v>0</v>
      </c>
      <c r="Z526">
        <v>0</v>
      </c>
      <c r="AA526">
        <v>0</v>
      </c>
      <c r="AB526">
        <v>0</v>
      </c>
      <c r="AC526">
        <v>0</v>
      </c>
      <c r="AD526">
        <v>0</v>
      </c>
      <c r="AE526">
        <v>2E-3</v>
      </c>
      <c r="AF526">
        <v>1E-3</v>
      </c>
      <c r="AG526" s="98">
        <v>1E-3</v>
      </c>
      <c r="AH526">
        <v>0</v>
      </c>
      <c r="AI526">
        <v>0</v>
      </c>
      <c r="AJ526">
        <v>0</v>
      </c>
      <c r="AK526">
        <v>0</v>
      </c>
      <c r="AL526">
        <v>0</v>
      </c>
      <c r="AM526">
        <v>4.0000000000000001E-3</v>
      </c>
      <c r="AN526">
        <v>0</v>
      </c>
      <c r="AO526">
        <v>1.4999999999999999E-2</v>
      </c>
      <c r="AP526">
        <v>0</v>
      </c>
      <c r="AQ526">
        <v>7.0000000000000001E-3</v>
      </c>
      <c r="AR526">
        <v>5.3499999999999999E-2</v>
      </c>
      <c r="AS526" s="98">
        <v>1.4999999999999999E-4</v>
      </c>
      <c r="AT526" s="98">
        <v>2.5000000000000001E-4</v>
      </c>
      <c r="AU526" s="98">
        <v>2.5000000000000001E-3</v>
      </c>
      <c r="AV526">
        <v>3.5000000000000001E-3</v>
      </c>
      <c r="AW526" s="98">
        <v>4.4999999999999999E-4</v>
      </c>
      <c r="AX526">
        <v>0.22950000000000001</v>
      </c>
      <c r="AY526">
        <v>0</v>
      </c>
      <c r="AZ526">
        <v>0.13500000000000001</v>
      </c>
      <c r="BA526">
        <v>0.14000000000000001</v>
      </c>
      <c r="BB526">
        <v>2E-3</v>
      </c>
      <c r="BC526" s="98">
        <v>5.4999999999999997E-3</v>
      </c>
      <c r="BD526">
        <v>0.13500000000000001</v>
      </c>
      <c r="BE526">
        <v>0.75</v>
      </c>
      <c r="BF526">
        <v>0.125</v>
      </c>
      <c r="BG526">
        <v>5.0000000000000001E-3</v>
      </c>
      <c r="BH526" s="98">
        <v>0</v>
      </c>
      <c r="BI526" s="98">
        <v>0</v>
      </c>
      <c r="BJ526">
        <v>1.5E-3</v>
      </c>
      <c r="BK526">
        <v>0</v>
      </c>
      <c r="BL526" s="209">
        <v>5.8997396699999997E-4</v>
      </c>
      <c r="BM526" s="227">
        <v>1.3193309399999999E-4</v>
      </c>
      <c r="BN526" s="227">
        <v>1.27810057E-4</v>
      </c>
      <c r="BO526" s="227">
        <v>2.2221706000000001E-5</v>
      </c>
      <c r="BP526" s="227">
        <v>0</v>
      </c>
      <c r="BQ526" s="227">
        <v>2.2399999999999999E-16</v>
      </c>
      <c r="BR526" s="227">
        <v>1.49121902E-4</v>
      </c>
      <c r="BS526" s="227">
        <v>4.9348772000000001E-5</v>
      </c>
      <c r="BT526" s="209">
        <v>1.4827637065E-3</v>
      </c>
    </row>
    <row r="527" spans="1:72" x14ac:dyDescent="0.35">
      <c r="A527">
        <v>17</v>
      </c>
      <c r="B527" t="s">
        <v>71</v>
      </c>
      <c r="C527" t="s">
        <v>71</v>
      </c>
      <c r="D527" t="s">
        <v>78</v>
      </c>
      <c r="E527" t="s">
        <v>1341</v>
      </c>
      <c r="F527">
        <v>10.023</v>
      </c>
      <c r="G527">
        <v>41.890999999999998</v>
      </c>
      <c r="H527">
        <v>2.5700000000000001E-2</v>
      </c>
      <c r="I527">
        <v>0.30840000000000001</v>
      </c>
      <c r="J527">
        <v>1.8761000000000001</v>
      </c>
      <c r="K527">
        <v>0.48830000000000001</v>
      </c>
      <c r="L527">
        <v>22.898700000000002</v>
      </c>
      <c r="M527">
        <v>0</v>
      </c>
      <c r="N527">
        <v>0.1285</v>
      </c>
      <c r="O527">
        <v>1.1565000000000001</v>
      </c>
      <c r="P527">
        <v>0.77100000000000002</v>
      </c>
      <c r="Q527">
        <v>0.38550000000000001</v>
      </c>
      <c r="R527">
        <v>0</v>
      </c>
      <c r="S527">
        <v>0</v>
      </c>
      <c r="T527">
        <v>0</v>
      </c>
      <c r="U527">
        <v>0</v>
      </c>
      <c r="V527" s="217">
        <v>0</v>
      </c>
      <c r="W527" s="217">
        <v>0</v>
      </c>
      <c r="X527" s="217">
        <v>0</v>
      </c>
      <c r="Y527">
        <v>0</v>
      </c>
      <c r="Z527">
        <v>0</v>
      </c>
      <c r="AA527" s="217">
        <v>0</v>
      </c>
      <c r="AB527">
        <v>0</v>
      </c>
      <c r="AC527" s="217">
        <v>0</v>
      </c>
      <c r="AD527" s="217">
        <v>0</v>
      </c>
      <c r="AE527">
        <v>0</v>
      </c>
      <c r="AF527">
        <v>0</v>
      </c>
      <c r="AG527" s="217">
        <v>0</v>
      </c>
      <c r="AH527" s="217">
        <v>0</v>
      </c>
      <c r="AI527" s="217">
        <v>0</v>
      </c>
      <c r="AJ527" s="217">
        <v>0</v>
      </c>
      <c r="AK527" s="217">
        <v>0</v>
      </c>
      <c r="AL527">
        <v>0</v>
      </c>
      <c r="AM527">
        <v>5.1400000000000001E-2</v>
      </c>
      <c r="AN527">
        <v>0</v>
      </c>
      <c r="AO527">
        <v>0.51400000000000001</v>
      </c>
      <c r="AP527">
        <v>0</v>
      </c>
      <c r="AQ527">
        <v>0</v>
      </c>
      <c r="AR527">
        <v>0.1285</v>
      </c>
      <c r="AS527" s="217">
        <v>1.0279999999999999E-2</v>
      </c>
      <c r="AT527" s="217">
        <v>0</v>
      </c>
      <c r="AU527">
        <v>3.5979999999999998E-2</v>
      </c>
      <c r="AV527">
        <v>7.7100000000000002E-2</v>
      </c>
      <c r="AW527">
        <v>4.1119999999999997E-2</v>
      </c>
      <c r="AX527">
        <v>5.2427999999999999</v>
      </c>
      <c r="AY527">
        <v>0</v>
      </c>
      <c r="AZ527">
        <v>2.0045999999999999</v>
      </c>
      <c r="BA527">
        <v>8.4809999999999999</v>
      </c>
      <c r="BB527">
        <v>0.51400000000000001</v>
      </c>
      <c r="BC527">
        <v>5.1400000000000001E-2</v>
      </c>
      <c r="BD527">
        <v>7.9669999999999996</v>
      </c>
      <c r="BE527">
        <v>48.83</v>
      </c>
      <c r="BF527">
        <v>2.827</v>
      </c>
      <c r="BG527">
        <v>0.77100000000000002</v>
      </c>
      <c r="BH527" s="217">
        <v>0</v>
      </c>
      <c r="BI527">
        <v>0</v>
      </c>
      <c r="BJ527">
        <v>2.5700000000000001E-2</v>
      </c>
      <c r="BK527">
        <v>1.542</v>
      </c>
      <c r="BL527" s="209">
        <v>9.6612740509950008E-3</v>
      </c>
      <c r="BM527" s="227">
        <v>7.1409876594000004E-4</v>
      </c>
      <c r="BN527" s="209">
        <v>1.1602995047050001E-3</v>
      </c>
      <c r="BO527" s="227">
        <v>1.1421956883999999E-3</v>
      </c>
      <c r="BP527" s="227">
        <v>0</v>
      </c>
      <c r="BQ527" s="227">
        <v>1.0061807E-15</v>
      </c>
      <c r="BR527" s="227">
        <v>3.01653132943E-3</v>
      </c>
      <c r="BS527" s="209">
        <v>2.5365268808000001E-3</v>
      </c>
      <c r="BT527" s="209">
        <v>8.5431067433600003E-3</v>
      </c>
    </row>
    <row r="528" spans="1:72" x14ac:dyDescent="0.35">
      <c r="A528">
        <v>39</v>
      </c>
      <c r="B528" t="s">
        <v>513</v>
      </c>
      <c r="C528" t="s">
        <v>513</v>
      </c>
      <c r="D528" t="s">
        <v>107</v>
      </c>
      <c r="E528" t="s">
        <v>1339</v>
      </c>
      <c r="F528">
        <v>0.98550000000000004</v>
      </c>
      <c r="G528">
        <v>4.1310000000000002</v>
      </c>
      <c r="H528">
        <v>1.3500000000000001E-3</v>
      </c>
      <c r="I528">
        <v>1.035E-2</v>
      </c>
      <c r="J528">
        <v>0.21870000000000001</v>
      </c>
      <c r="K528">
        <v>2.3400000000000001E-2</v>
      </c>
      <c r="L528">
        <v>0.16785</v>
      </c>
      <c r="M528">
        <v>0</v>
      </c>
      <c r="N528">
        <v>2.835E-2</v>
      </c>
      <c r="O528">
        <v>0.16425000000000001</v>
      </c>
      <c r="P528">
        <v>0.16425000000000001</v>
      </c>
      <c r="Q528">
        <v>0</v>
      </c>
      <c r="R528">
        <v>0</v>
      </c>
      <c r="S528">
        <v>0</v>
      </c>
      <c r="T528">
        <v>0</v>
      </c>
      <c r="U528">
        <v>4.4999999999999999E-4</v>
      </c>
      <c r="V528">
        <v>0</v>
      </c>
      <c r="W528">
        <v>0</v>
      </c>
      <c r="X528">
        <v>0</v>
      </c>
      <c r="Y528" s="98">
        <v>0</v>
      </c>
      <c r="Z528" s="98">
        <v>0</v>
      </c>
      <c r="AA528">
        <v>0</v>
      </c>
      <c r="AB528">
        <v>0</v>
      </c>
      <c r="AC528" s="98">
        <v>0</v>
      </c>
      <c r="AD528">
        <v>0</v>
      </c>
      <c r="AE528">
        <v>4.4999999999999999E-4</v>
      </c>
      <c r="AF528">
        <v>4.4999999999999999E-4</v>
      </c>
      <c r="AG528" s="98">
        <v>0</v>
      </c>
      <c r="AH528">
        <v>0</v>
      </c>
      <c r="AI528">
        <v>0</v>
      </c>
      <c r="AJ528">
        <v>0</v>
      </c>
      <c r="AK528" s="98">
        <v>0</v>
      </c>
      <c r="AL528">
        <v>0</v>
      </c>
      <c r="AM528">
        <v>8.6849999999999997E-2</v>
      </c>
      <c r="AN528">
        <v>0</v>
      </c>
      <c r="AO528">
        <v>0.86850000000000005</v>
      </c>
      <c r="AP528">
        <v>0</v>
      </c>
      <c r="AQ528">
        <v>4.4999999999999997E-3</v>
      </c>
      <c r="AR528">
        <v>0.26774999999999999</v>
      </c>
      <c r="AS528" s="98">
        <v>1.35E-4</v>
      </c>
      <c r="AT528">
        <v>1.35E-4</v>
      </c>
      <c r="AU528">
        <v>1.2149999999999999E-2</v>
      </c>
      <c r="AV528">
        <v>1.3950000000000001E-2</v>
      </c>
      <c r="AW528">
        <v>1.8000000000000001E-4</v>
      </c>
      <c r="AX528">
        <v>4.4999999999999997E-3</v>
      </c>
      <c r="AY528">
        <v>0</v>
      </c>
      <c r="AZ528">
        <v>2.7000000000000001E-3</v>
      </c>
      <c r="BA528">
        <v>0.3105</v>
      </c>
      <c r="BB528">
        <v>8.9999999999999993E-3</v>
      </c>
      <c r="BC528">
        <v>6.3E-3</v>
      </c>
      <c r="BD528">
        <v>0.28799999999999998</v>
      </c>
      <c r="BE528">
        <v>3.3029999999999999</v>
      </c>
      <c r="BF528">
        <v>0.16200000000000001</v>
      </c>
      <c r="BG528">
        <v>1.35E-2</v>
      </c>
      <c r="BH528">
        <v>0</v>
      </c>
      <c r="BI528">
        <v>0</v>
      </c>
      <c r="BJ528">
        <v>1.8E-3</v>
      </c>
      <c r="BK528">
        <v>0</v>
      </c>
      <c r="BL528" s="209">
        <v>7.8604146346500001E-4</v>
      </c>
      <c r="BM528" s="227">
        <v>8.6814013612500002E-5</v>
      </c>
      <c r="BN528" s="209">
        <v>3.3656246372250001E-4</v>
      </c>
      <c r="BO528" s="227">
        <v>5.7198671099999997E-5</v>
      </c>
      <c r="BP528" s="227">
        <v>7.9024455000000002E-6</v>
      </c>
      <c r="BQ528" s="227">
        <v>4.0464E-16</v>
      </c>
      <c r="BR528" s="209">
        <v>1.4744139115499999E-4</v>
      </c>
      <c r="BS528" s="227">
        <v>5.0590902599999999E-5</v>
      </c>
      <c r="BT528" s="209">
        <v>1.4013456031125001E-3</v>
      </c>
    </row>
    <row r="529" spans="1:72" x14ac:dyDescent="0.35">
      <c r="A529">
        <v>28</v>
      </c>
      <c r="B529" t="s">
        <v>71</v>
      </c>
      <c r="C529" t="s">
        <v>71</v>
      </c>
      <c r="D529" t="s">
        <v>91</v>
      </c>
      <c r="E529" t="s">
        <v>1337</v>
      </c>
      <c r="F529">
        <v>0.16200000000000001</v>
      </c>
      <c r="G529">
        <v>0.67800000000000005</v>
      </c>
      <c r="H529">
        <v>1.1999999999999999E-3</v>
      </c>
      <c r="I529">
        <v>1.8599999999999998E-2</v>
      </c>
      <c r="J529">
        <v>1.44E-2</v>
      </c>
      <c r="K529">
        <v>8.9999999999999993E-3</v>
      </c>
      <c r="L529">
        <v>0.55200000000000005</v>
      </c>
      <c r="M529">
        <v>0</v>
      </c>
      <c r="N529">
        <v>4.7999999999999996E-3</v>
      </c>
      <c r="O529">
        <v>7.1999999999999998E-3</v>
      </c>
      <c r="P529" s="98">
        <v>6.0000000000000001E-3</v>
      </c>
      <c r="Q529">
        <v>1.1999999999999999E-3</v>
      </c>
      <c r="R529">
        <v>0</v>
      </c>
      <c r="S529">
        <v>0</v>
      </c>
      <c r="T529">
        <v>0</v>
      </c>
      <c r="U529">
        <v>0</v>
      </c>
      <c r="V529" s="98">
        <v>0</v>
      </c>
      <c r="W529">
        <v>0</v>
      </c>
      <c r="X529" s="98">
        <v>0</v>
      </c>
      <c r="Y529">
        <v>0</v>
      </c>
      <c r="Z529" s="98">
        <v>0</v>
      </c>
      <c r="AA529" s="98">
        <v>0</v>
      </c>
      <c r="AB529">
        <v>0</v>
      </c>
      <c r="AC529" s="98">
        <v>0</v>
      </c>
      <c r="AD529">
        <v>0</v>
      </c>
      <c r="AE529" s="98">
        <v>5.9999999999999995E-4</v>
      </c>
      <c r="AF529" s="98">
        <v>5.9999999999999995E-4</v>
      </c>
      <c r="AG529">
        <v>0</v>
      </c>
      <c r="AH529">
        <v>0</v>
      </c>
      <c r="AI529">
        <v>0</v>
      </c>
      <c r="AJ529">
        <v>0</v>
      </c>
      <c r="AK529">
        <v>0</v>
      </c>
      <c r="AL529">
        <v>0</v>
      </c>
      <c r="AM529">
        <v>0.16020000000000001</v>
      </c>
      <c r="AN529">
        <v>0</v>
      </c>
      <c r="AO529">
        <v>1.92</v>
      </c>
      <c r="AP529">
        <v>0</v>
      </c>
      <c r="AQ529">
        <v>1.2E-2</v>
      </c>
      <c r="AR529">
        <v>0</v>
      </c>
      <c r="AS529">
        <v>6.6E-4</v>
      </c>
      <c r="AT529" s="98">
        <v>7.2000000000000005E-4</v>
      </c>
      <c r="AU529">
        <v>6.6E-3</v>
      </c>
      <c r="AV529">
        <v>9.7199999999999995E-3</v>
      </c>
      <c r="AW529" s="98">
        <v>8.9999999999999998E-4</v>
      </c>
      <c r="AX529">
        <v>0.71399999999999997</v>
      </c>
      <c r="AY529">
        <v>0</v>
      </c>
      <c r="AZ529">
        <v>0.19800000000000001</v>
      </c>
      <c r="BA529">
        <v>0.312</v>
      </c>
      <c r="BB529" s="98">
        <v>2.4E-2</v>
      </c>
      <c r="BC529">
        <v>4.1999999999999997E-3</v>
      </c>
      <c r="BD529">
        <v>0.13200000000000001</v>
      </c>
      <c r="BE529">
        <v>1.8</v>
      </c>
      <c r="BF529">
        <v>0.108</v>
      </c>
      <c r="BG529">
        <v>1.2E-2</v>
      </c>
      <c r="BH529">
        <v>0</v>
      </c>
      <c r="BI529">
        <v>1.1999999999999999E-3</v>
      </c>
      <c r="BJ529">
        <v>5.4000000000000003E-3</v>
      </c>
      <c r="BK529">
        <v>0</v>
      </c>
      <c r="BL529" s="209">
        <v>4.9594291859999997E-4</v>
      </c>
      <c r="BM529" s="227">
        <v>7.0325936399999995E-5</v>
      </c>
      <c r="BN529" s="227">
        <v>9.0888813000000005E-5</v>
      </c>
      <c r="BO529" s="227">
        <v>2.66660472E-5</v>
      </c>
      <c r="BP529" s="227">
        <v>0</v>
      </c>
      <c r="BQ529" s="227">
        <v>5.328E-16</v>
      </c>
      <c r="BR529" s="227">
        <v>1.6650036779999999E-4</v>
      </c>
      <c r="BS529" s="227">
        <v>5.92185264E-5</v>
      </c>
      <c r="BT529" s="209">
        <v>1.3911707814E-3</v>
      </c>
    </row>
    <row r="530" spans="1:72" x14ac:dyDescent="0.35">
      <c r="A530">
        <v>69</v>
      </c>
      <c r="B530" t="s">
        <v>610</v>
      </c>
      <c r="C530" t="s">
        <v>610</v>
      </c>
      <c r="D530" t="s">
        <v>648</v>
      </c>
      <c r="E530" t="s">
        <v>1338</v>
      </c>
      <c r="F530">
        <v>0.95899999999999996</v>
      </c>
      <c r="G530">
        <v>4.0039999999999996</v>
      </c>
      <c r="H530" s="212">
        <v>8.4000000000000005E-2</v>
      </c>
      <c r="I530">
        <v>2.1700000000000001E-2</v>
      </c>
      <c r="J530" s="212">
        <v>3.0800000000000001E-2</v>
      </c>
      <c r="K530">
        <v>0</v>
      </c>
      <c r="L530">
        <v>0.55859999999999999</v>
      </c>
      <c r="M530">
        <v>0</v>
      </c>
      <c r="N530">
        <v>4.8999999999999998E-3</v>
      </c>
      <c r="O530">
        <v>2.3800000000000002E-2</v>
      </c>
      <c r="P530">
        <v>0</v>
      </c>
      <c r="Q530">
        <v>2.3800000000000002E-2</v>
      </c>
      <c r="R530">
        <v>0</v>
      </c>
      <c r="S530">
        <v>0</v>
      </c>
      <c r="T530">
        <v>0</v>
      </c>
      <c r="U530" s="212">
        <v>5.5300000000000002E-2</v>
      </c>
      <c r="V530">
        <v>8.3999999999999995E-3</v>
      </c>
      <c r="W530">
        <v>2.8E-3</v>
      </c>
      <c r="X530" s="212">
        <v>8.3999999999999995E-3</v>
      </c>
      <c r="Y530" s="212">
        <v>2.4500000000000001E-2</v>
      </c>
      <c r="Z530" s="212">
        <v>9.7999999999999997E-3</v>
      </c>
      <c r="AA530">
        <v>0</v>
      </c>
      <c r="AB530">
        <v>1.9599999999999999E-2</v>
      </c>
      <c r="AC530" s="98">
        <v>6.9999999999999999E-4</v>
      </c>
      <c r="AD530">
        <v>1.8200000000000001E-2</v>
      </c>
      <c r="AE530" s="212">
        <v>2.0999999999999999E-3</v>
      </c>
      <c r="AF530" s="212">
        <v>1.4E-3</v>
      </c>
      <c r="AG530" s="98">
        <v>6.9999999999999999E-4</v>
      </c>
      <c r="AH530" s="212">
        <v>0</v>
      </c>
      <c r="AI530" s="212">
        <v>0</v>
      </c>
      <c r="AJ530" s="212">
        <v>0</v>
      </c>
      <c r="AK530">
        <v>0</v>
      </c>
      <c r="AL530">
        <v>0.2457</v>
      </c>
      <c r="AM530">
        <v>0.7329</v>
      </c>
      <c r="AN530">
        <v>0.70069999999999999</v>
      </c>
      <c r="AO530">
        <v>0.38500000000000001</v>
      </c>
      <c r="AP530">
        <v>5.5999999999999995E-4</v>
      </c>
      <c r="AQ530">
        <v>2.0999999999999999E-3</v>
      </c>
      <c r="AR530">
        <v>0</v>
      </c>
      <c r="AS530">
        <v>2.7999999999999998E-4</v>
      </c>
      <c r="AT530" s="98">
        <v>9.1E-4</v>
      </c>
      <c r="AU530">
        <v>4.2000000000000002E-4</v>
      </c>
      <c r="AV530">
        <v>5.4599999999999996E-3</v>
      </c>
      <c r="AW530" s="98">
        <v>2.7999999999999998E-4</v>
      </c>
      <c r="AX530">
        <v>7.0699999999999999E-2</v>
      </c>
      <c r="AY530">
        <v>1.6800000000000001E-3</v>
      </c>
      <c r="AZ530">
        <v>0</v>
      </c>
      <c r="BA530">
        <v>0.58099999999999996</v>
      </c>
      <c r="BB530">
        <v>6.0900000000000003E-2</v>
      </c>
      <c r="BC530" s="212">
        <v>0</v>
      </c>
      <c r="BD530">
        <v>0.73499999999999999</v>
      </c>
      <c r="BE530">
        <v>1.0289999999999999</v>
      </c>
      <c r="BF530">
        <v>7.6999999999999999E-2</v>
      </c>
      <c r="BG530">
        <v>0.25900000000000001</v>
      </c>
      <c r="BH530" s="98">
        <v>6.9999999999999999E-4</v>
      </c>
      <c r="BI530">
        <v>1.1900000000000001E-2</v>
      </c>
      <c r="BJ530" s="212">
        <v>2.8E-3</v>
      </c>
      <c r="BK530">
        <v>0</v>
      </c>
      <c r="BL530" s="209">
        <v>7.3711143100000005E-4</v>
      </c>
      <c r="BM530" s="227">
        <v>3.8611922299999997E-5</v>
      </c>
      <c r="BN530" s="209">
        <v>1.350985797E-4</v>
      </c>
      <c r="BO530" s="227">
        <v>2.0809880000000001E-5</v>
      </c>
      <c r="BP530" s="227">
        <v>1.7792733E-6</v>
      </c>
      <c r="BQ530" s="227">
        <v>8.3300000000000005E-17</v>
      </c>
      <c r="BR530" s="227">
        <v>4.6972680999999998E-6</v>
      </c>
      <c r="BS530" s="227">
        <v>6.2865759599999994E-5</v>
      </c>
      <c r="BT530" s="209">
        <v>1.3571591194E-3</v>
      </c>
    </row>
    <row r="531" spans="1:72" x14ac:dyDescent="0.35">
      <c r="A531">
        <v>69</v>
      </c>
      <c r="B531" t="s">
        <v>610</v>
      </c>
      <c r="C531" t="s">
        <v>610</v>
      </c>
      <c r="D531" t="s">
        <v>648</v>
      </c>
      <c r="E531" t="s">
        <v>1340</v>
      </c>
      <c r="F531">
        <v>0.95899999999999996</v>
      </c>
      <c r="G531">
        <v>4.0039999999999996</v>
      </c>
      <c r="H531">
        <v>8.4000000000000005E-2</v>
      </c>
      <c r="I531">
        <v>2.1700000000000001E-2</v>
      </c>
      <c r="J531">
        <v>3.0800000000000001E-2</v>
      </c>
      <c r="K531">
        <v>0</v>
      </c>
      <c r="L531">
        <v>0.55859999999999999</v>
      </c>
      <c r="M531">
        <v>0</v>
      </c>
      <c r="N531">
        <v>4.8999999999999998E-3</v>
      </c>
      <c r="O531">
        <v>2.3800000000000002E-2</v>
      </c>
      <c r="P531">
        <v>0</v>
      </c>
      <c r="Q531">
        <v>2.3800000000000002E-2</v>
      </c>
      <c r="R531">
        <v>0</v>
      </c>
      <c r="S531">
        <v>0</v>
      </c>
      <c r="T531">
        <v>0</v>
      </c>
      <c r="U531">
        <v>5.5300000000000002E-2</v>
      </c>
      <c r="V531">
        <v>8.3999999999999995E-3</v>
      </c>
      <c r="W531">
        <v>2.8E-3</v>
      </c>
      <c r="X531">
        <v>8.3999999999999995E-3</v>
      </c>
      <c r="Y531">
        <v>2.4500000000000001E-2</v>
      </c>
      <c r="Z531">
        <v>9.7999999999999997E-3</v>
      </c>
      <c r="AA531">
        <v>0</v>
      </c>
      <c r="AB531" s="212">
        <v>1.9599999999999999E-2</v>
      </c>
      <c r="AC531" s="98">
        <v>6.9999999999999999E-4</v>
      </c>
      <c r="AD531">
        <v>1.8200000000000001E-2</v>
      </c>
      <c r="AE531">
        <v>2.0999999999999999E-3</v>
      </c>
      <c r="AF531">
        <v>1.4E-3</v>
      </c>
      <c r="AG531" s="98">
        <v>6.9999999999999999E-4</v>
      </c>
      <c r="AH531">
        <v>0</v>
      </c>
      <c r="AI531">
        <v>0</v>
      </c>
      <c r="AJ531">
        <v>0</v>
      </c>
      <c r="AK531">
        <v>0</v>
      </c>
      <c r="AL531">
        <v>0.2457</v>
      </c>
      <c r="AM531">
        <v>0.7329</v>
      </c>
      <c r="AN531">
        <v>0.70069999999999999</v>
      </c>
      <c r="AO531">
        <v>0.38500000000000001</v>
      </c>
      <c r="AP531">
        <v>5.5999999999999995E-4</v>
      </c>
      <c r="AQ531">
        <v>2.0999999999999999E-3</v>
      </c>
      <c r="AR531">
        <v>0</v>
      </c>
      <c r="AS531" s="98">
        <v>2.7999999999999998E-4</v>
      </c>
      <c r="AT531" s="98">
        <v>9.1E-4</v>
      </c>
      <c r="AU531">
        <v>4.2000000000000002E-4</v>
      </c>
      <c r="AV531">
        <v>5.4599999999999996E-3</v>
      </c>
      <c r="AW531">
        <v>2.7999999999999998E-4</v>
      </c>
      <c r="AX531">
        <v>7.0699999999999999E-2</v>
      </c>
      <c r="AY531">
        <v>1.6800000000000001E-3</v>
      </c>
      <c r="AZ531">
        <v>0</v>
      </c>
      <c r="BA531">
        <v>0.58099999999999996</v>
      </c>
      <c r="BB531">
        <v>6.0900000000000003E-2</v>
      </c>
      <c r="BC531">
        <v>0</v>
      </c>
      <c r="BD531">
        <v>0.73499999999999999</v>
      </c>
      <c r="BE531">
        <v>1.0289999999999999</v>
      </c>
      <c r="BF531">
        <v>7.6999999999999999E-2</v>
      </c>
      <c r="BG531">
        <v>0.25900000000000001</v>
      </c>
      <c r="BH531" s="98">
        <v>6.9999999999999999E-4</v>
      </c>
      <c r="BI531">
        <v>1.1900000000000001E-2</v>
      </c>
      <c r="BJ531">
        <v>2.8E-3</v>
      </c>
      <c r="BK531">
        <v>0</v>
      </c>
      <c r="BL531" s="209">
        <v>7.3711143100000005E-4</v>
      </c>
      <c r="BM531" s="227">
        <v>3.8611922299999997E-5</v>
      </c>
      <c r="BN531" s="227">
        <v>1.350985797E-4</v>
      </c>
      <c r="BO531" s="227">
        <v>2.0809880000000001E-5</v>
      </c>
      <c r="BP531" s="227">
        <v>1.7792733E-6</v>
      </c>
      <c r="BQ531" s="227">
        <v>8.3300000000000005E-17</v>
      </c>
      <c r="BR531" s="227">
        <v>4.6972680999999998E-6</v>
      </c>
      <c r="BS531" s="227">
        <v>6.2865759599999994E-5</v>
      </c>
      <c r="BT531" s="209">
        <v>1.3571591194E-3</v>
      </c>
    </row>
    <row r="532" spans="1:72" x14ac:dyDescent="0.35">
      <c r="A532">
        <v>48</v>
      </c>
      <c r="B532" t="s">
        <v>513</v>
      </c>
      <c r="C532" t="s">
        <v>513</v>
      </c>
      <c r="D532" t="s">
        <v>570</v>
      </c>
      <c r="E532" t="s">
        <v>1341</v>
      </c>
      <c r="F532">
        <v>6.048</v>
      </c>
      <c r="G532">
        <v>25.312000000000001</v>
      </c>
      <c r="H532" s="98">
        <v>2.24E-2</v>
      </c>
      <c r="I532">
        <v>8.9599999999999999E-2</v>
      </c>
      <c r="J532" s="212">
        <v>1.2767999999999999</v>
      </c>
      <c r="K532">
        <v>0.16800000000000001</v>
      </c>
      <c r="L532">
        <v>9.6096000000000004</v>
      </c>
      <c r="M532">
        <v>0</v>
      </c>
      <c r="N532">
        <v>4.48E-2</v>
      </c>
      <c r="O532">
        <v>1.0751999999999999</v>
      </c>
      <c r="P532">
        <v>0.39200000000000002</v>
      </c>
      <c r="Q532" s="98">
        <v>0.68320000000000003</v>
      </c>
      <c r="R532">
        <v>0</v>
      </c>
      <c r="S532">
        <v>0</v>
      </c>
      <c r="T532">
        <v>0</v>
      </c>
      <c r="U532">
        <v>0</v>
      </c>
      <c r="V532">
        <v>0</v>
      </c>
      <c r="W532">
        <v>0</v>
      </c>
      <c r="X532" s="212">
        <v>0</v>
      </c>
      <c r="Y532">
        <v>0</v>
      </c>
      <c r="Z532" s="98">
        <v>0</v>
      </c>
      <c r="AA532" s="217">
        <v>0</v>
      </c>
      <c r="AB532">
        <v>0</v>
      </c>
      <c r="AC532" s="217">
        <v>0</v>
      </c>
      <c r="AD532">
        <v>0</v>
      </c>
      <c r="AE532" s="98">
        <v>0</v>
      </c>
      <c r="AF532" s="98">
        <v>0</v>
      </c>
      <c r="AG532" s="98">
        <v>0</v>
      </c>
      <c r="AH532" s="212">
        <v>0</v>
      </c>
      <c r="AI532" s="212">
        <v>0</v>
      </c>
      <c r="AJ532" s="212">
        <v>0</v>
      </c>
      <c r="AK532">
        <v>0</v>
      </c>
      <c r="AL532">
        <v>0</v>
      </c>
      <c r="AM532">
        <v>0.98560000000000003</v>
      </c>
      <c r="AN532">
        <v>0</v>
      </c>
      <c r="AO532">
        <v>7.5039999999999996</v>
      </c>
      <c r="AP532">
        <v>0</v>
      </c>
      <c r="AQ532" s="98">
        <v>2.24E-2</v>
      </c>
      <c r="AR532">
        <v>0</v>
      </c>
      <c r="AS532" s="212">
        <v>1.9040000000000001E-2</v>
      </c>
      <c r="AT532" s="98">
        <v>3.3600000000000001E-3</v>
      </c>
      <c r="AU532">
        <v>4.48E-2</v>
      </c>
      <c r="AV532">
        <v>5.6000000000000001E-2</v>
      </c>
      <c r="AW532">
        <v>6.7200000000000003E-3</v>
      </c>
      <c r="AX532">
        <v>2.1280000000000001</v>
      </c>
      <c r="AY532">
        <v>0</v>
      </c>
      <c r="AZ532">
        <v>4.7039999999999997</v>
      </c>
      <c r="BA532">
        <v>1.68</v>
      </c>
      <c r="BB532">
        <v>0.112</v>
      </c>
      <c r="BC532" s="212">
        <v>1.12E-2</v>
      </c>
      <c r="BD532">
        <v>2.8</v>
      </c>
      <c r="BE532">
        <v>14.336</v>
      </c>
      <c r="BF532">
        <v>1.008</v>
      </c>
      <c r="BG532">
        <v>0.112</v>
      </c>
      <c r="BH532" s="98">
        <v>0</v>
      </c>
      <c r="BI532">
        <v>0</v>
      </c>
      <c r="BJ532" s="212">
        <v>0</v>
      </c>
      <c r="BK532">
        <v>2.8</v>
      </c>
      <c r="BL532" s="209">
        <v>1.0108446936E-2</v>
      </c>
      <c r="BM532" s="227">
        <v>1.1674672799999999E-3</v>
      </c>
      <c r="BN532" s="227">
        <v>2.5643486847999998E-3</v>
      </c>
      <c r="BO532" s="227">
        <v>4.977662144E-4</v>
      </c>
      <c r="BP532" s="227">
        <v>0</v>
      </c>
      <c r="BQ532" s="227">
        <v>4.76E-15</v>
      </c>
      <c r="BR532" s="227">
        <v>3.7557828112E-3</v>
      </c>
      <c r="BS532" s="227">
        <v>1.1054124928000001E-3</v>
      </c>
      <c r="BT532" s="209">
        <v>8.5423839311999997E-3</v>
      </c>
    </row>
    <row r="533" spans="1:72" x14ac:dyDescent="0.35">
      <c r="A533">
        <v>131</v>
      </c>
      <c r="B533" t="s">
        <v>248</v>
      </c>
      <c r="C533" t="s">
        <v>248</v>
      </c>
      <c r="D533" t="s">
        <v>902</v>
      </c>
      <c r="E533" t="s">
        <v>1339</v>
      </c>
      <c r="F533">
        <v>2.2679999999999998</v>
      </c>
      <c r="G533">
        <v>9.4990000000000006</v>
      </c>
      <c r="H533">
        <v>0</v>
      </c>
      <c r="I533">
        <v>0</v>
      </c>
      <c r="J533">
        <v>0.55859999999999999</v>
      </c>
      <c r="K533">
        <v>0</v>
      </c>
      <c r="L533">
        <v>0.1414</v>
      </c>
      <c r="M533">
        <v>0</v>
      </c>
      <c r="N533">
        <v>0</v>
      </c>
      <c r="O533">
        <v>0.27439999999999998</v>
      </c>
      <c r="P533">
        <v>0.15260000000000001</v>
      </c>
      <c r="Q533">
        <v>0.12180000000000001</v>
      </c>
      <c r="R533">
        <v>0.27300000000000002</v>
      </c>
      <c r="S533">
        <v>0.27300000000000002</v>
      </c>
      <c r="T533">
        <v>0</v>
      </c>
      <c r="U533">
        <v>0</v>
      </c>
      <c r="V533">
        <v>0</v>
      </c>
      <c r="W533">
        <v>0</v>
      </c>
      <c r="X533">
        <v>0</v>
      </c>
      <c r="Y533">
        <v>0</v>
      </c>
      <c r="Z533">
        <v>0</v>
      </c>
      <c r="AA533">
        <v>0</v>
      </c>
      <c r="AB533" s="212">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7.6999999999999999E-2</v>
      </c>
      <c r="BB533">
        <v>0</v>
      </c>
      <c r="BC533">
        <v>0</v>
      </c>
      <c r="BD533">
        <v>0</v>
      </c>
      <c r="BE533">
        <v>0</v>
      </c>
      <c r="BF533">
        <v>0</v>
      </c>
      <c r="BG533">
        <v>0</v>
      </c>
      <c r="BH533">
        <v>0</v>
      </c>
      <c r="BI533">
        <v>0</v>
      </c>
      <c r="BJ533">
        <v>0</v>
      </c>
      <c r="BK533">
        <v>0</v>
      </c>
      <c r="BL533" s="209">
        <v>8.7955417934999997E-4</v>
      </c>
      <c r="BM533" s="227">
        <v>1.06708833812E-4</v>
      </c>
      <c r="BN533" s="227">
        <v>9.5414333644000006E-5</v>
      </c>
      <c r="BO533" s="227">
        <v>8.4249085199999995E-5</v>
      </c>
      <c r="BP533" s="227">
        <v>3.7082056970000002E-4</v>
      </c>
      <c r="BQ533" s="227">
        <v>1.4107800000000001E-16</v>
      </c>
      <c r="BR533" s="227">
        <v>6.8913702662000005E-5</v>
      </c>
      <c r="BS533" s="227">
        <v>2.40702028E-5</v>
      </c>
      <c r="BT533" s="209">
        <v>1.2894663659500001E-3</v>
      </c>
    </row>
    <row r="534" spans="1:72" x14ac:dyDescent="0.35">
      <c r="A534">
        <v>131</v>
      </c>
      <c r="B534" t="s">
        <v>248</v>
      </c>
      <c r="C534" t="s">
        <v>248</v>
      </c>
      <c r="D534" t="s">
        <v>902</v>
      </c>
      <c r="E534" t="s">
        <v>1338</v>
      </c>
      <c r="F534">
        <v>2.2679999999999998</v>
      </c>
      <c r="G534">
        <v>9.4990000000000006</v>
      </c>
      <c r="H534">
        <v>0</v>
      </c>
      <c r="I534">
        <v>0</v>
      </c>
      <c r="J534">
        <v>0.55859999999999999</v>
      </c>
      <c r="K534">
        <v>0</v>
      </c>
      <c r="L534">
        <v>0.1414</v>
      </c>
      <c r="M534">
        <v>0</v>
      </c>
      <c r="N534">
        <v>0</v>
      </c>
      <c r="O534">
        <v>0.27439999999999998</v>
      </c>
      <c r="P534">
        <v>0.15260000000000001</v>
      </c>
      <c r="Q534">
        <v>0.12180000000000001</v>
      </c>
      <c r="R534">
        <v>0.27300000000000002</v>
      </c>
      <c r="S534">
        <v>0.27300000000000002</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s="212">
        <v>0</v>
      </c>
      <c r="AT534" s="212">
        <v>0</v>
      </c>
      <c r="AU534">
        <v>0</v>
      </c>
      <c r="AV534">
        <v>0</v>
      </c>
      <c r="AW534">
        <v>0</v>
      </c>
      <c r="AX534">
        <v>0</v>
      </c>
      <c r="AY534">
        <v>0</v>
      </c>
      <c r="AZ534">
        <v>0</v>
      </c>
      <c r="BA534">
        <v>7.6999999999999999E-2</v>
      </c>
      <c r="BB534">
        <v>0</v>
      </c>
      <c r="BC534">
        <v>0</v>
      </c>
      <c r="BD534">
        <v>0</v>
      </c>
      <c r="BE534">
        <v>0</v>
      </c>
      <c r="BF534">
        <v>0</v>
      </c>
      <c r="BG534">
        <v>0</v>
      </c>
      <c r="BH534">
        <v>0</v>
      </c>
      <c r="BI534">
        <v>0</v>
      </c>
      <c r="BJ534">
        <v>0</v>
      </c>
      <c r="BK534">
        <v>0</v>
      </c>
      <c r="BL534" s="209">
        <v>8.6283142085000002E-4</v>
      </c>
      <c r="BM534" s="227">
        <v>1.05053554452E-4</v>
      </c>
      <c r="BN534" s="227">
        <v>8.5597010323999997E-5</v>
      </c>
      <c r="BO534" s="227">
        <v>8.4249085199999995E-5</v>
      </c>
      <c r="BP534" s="227">
        <v>3.7082056970000002E-4</v>
      </c>
      <c r="BQ534" s="227">
        <v>1.15738E-16</v>
      </c>
      <c r="BR534" s="227">
        <v>6.0579481802E-5</v>
      </c>
      <c r="BS534" s="227">
        <v>2.40702028E-5</v>
      </c>
      <c r="BT534" s="227">
        <v>1.28845903445E-3</v>
      </c>
    </row>
    <row r="535" spans="1:72" x14ac:dyDescent="0.35">
      <c r="A535">
        <v>131</v>
      </c>
      <c r="B535" t="s">
        <v>248</v>
      </c>
      <c r="C535" t="s">
        <v>248</v>
      </c>
      <c r="D535" t="s">
        <v>902</v>
      </c>
      <c r="E535" t="s">
        <v>1340</v>
      </c>
      <c r="F535">
        <v>2.2679999999999998</v>
      </c>
      <c r="G535">
        <v>9.4990000000000006</v>
      </c>
      <c r="H535">
        <v>0</v>
      </c>
      <c r="I535">
        <v>0</v>
      </c>
      <c r="J535">
        <v>0.55859999999999999</v>
      </c>
      <c r="K535">
        <v>0</v>
      </c>
      <c r="L535">
        <v>0.1414</v>
      </c>
      <c r="M535">
        <v>0</v>
      </c>
      <c r="N535">
        <v>0</v>
      </c>
      <c r="O535">
        <v>0.27439999999999998</v>
      </c>
      <c r="P535">
        <v>0.15260000000000001</v>
      </c>
      <c r="Q535">
        <v>0.12180000000000001</v>
      </c>
      <c r="R535">
        <v>0.27300000000000002</v>
      </c>
      <c r="S535">
        <v>0.27300000000000002</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7.6999999999999999E-2</v>
      </c>
      <c r="BB535">
        <v>0</v>
      </c>
      <c r="BC535">
        <v>0</v>
      </c>
      <c r="BD535">
        <v>0</v>
      </c>
      <c r="BE535">
        <v>0</v>
      </c>
      <c r="BF535">
        <v>0</v>
      </c>
      <c r="BG535">
        <v>0</v>
      </c>
      <c r="BH535">
        <v>0</v>
      </c>
      <c r="BI535">
        <v>0</v>
      </c>
      <c r="BJ535">
        <v>0</v>
      </c>
      <c r="BK535">
        <v>0</v>
      </c>
      <c r="BL535" s="209">
        <v>8.544700416E-4</v>
      </c>
      <c r="BM535" s="227">
        <v>1.04225914772E-4</v>
      </c>
      <c r="BN535" s="227">
        <v>8.0688348663999999E-5</v>
      </c>
      <c r="BO535" s="227">
        <v>8.4249085199999995E-5</v>
      </c>
      <c r="BP535" s="209">
        <v>3.7082056970000002E-4</v>
      </c>
      <c r="BQ535" s="227">
        <v>1.0306799999999999E-16</v>
      </c>
      <c r="BR535" s="227">
        <v>5.6412371372E-5</v>
      </c>
      <c r="BS535" s="227">
        <v>2.40702028E-5</v>
      </c>
      <c r="BT535" s="227">
        <v>1.2879553686999999E-3</v>
      </c>
    </row>
    <row r="536" spans="1:72" x14ac:dyDescent="0.35">
      <c r="A536">
        <v>29</v>
      </c>
      <c r="B536" t="s">
        <v>71</v>
      </c>
      <c r="C536" t="s">
        <v>71</v>
      </c>
      <c r="D536" t="s">
        <v>503</v>
      </c>
      <c r="E536" t="s">
        <v>1337</v>
      </c>
      <c r="F536">
        <v>1.5840000000000001</v>
      </c>
      <c r="G536">
        <v>6.468</v>
      </c>
      <c r="H536">
        <v>1.32E-2</v>
      </c>
      <c r="I536">
        <v>3.3000000000000002E-2</v>
      </c>
      <c r="J536">
        <v>0.2838</v>
      </c>
      <c r="K536">
        <v>9.2399999999999996E-2</v>
      </c>
      <c r="L536">
        <v>6.1512000000000002</v>
      </c>
      <c r="M536">
        <v>0</v>
      </c>
      <c r="N536">
        <v>3.3000000000000002E-2</v>
      </c>
      <c r="O536">
        <v>0.33</v>
      </c>
      <c r="P536">
        <v>0.31680000000000003</v>
      </c>
      <c r="Q536">
        <v>1.32E-2</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1.1088</v>
      </c>
      <c r="AN536">
        <v>0</v>
      </c>
      <c r="AO536">
        <v>8.7780000000000005</v>
      </c>
      <c r="AP536">
        <v>0</v>
      </c>
      <c r="AQ536">
        <v>0.1386</v>
      </c>
      <c r="AR536">
        <v>0.33</v>
      </c>
      <c r="AS536" s="98">
        <v>1.98E-3</v>
      </c>
      <c r="AT536">
        <v>0</v>
      </c>
      <c r="AU536">
        <v>5.3460000000000001E-2</v>
      </c>
      <c r="AV536">
        <v>5.9400000000000001E-2</v>
      </c>
      <c r="AW536">
        <v>1.452E-2</v>
      </c>
      <c r="AX536">
        <v>2.7191999999999998</v>
      </c>
      <c r="AY536">
        <v>0</v>
      </c>
      <c r="AZ536">
        <v>10.757999999999999</v>
      </c>
      <c r="BA536">
        <v>1.056</v>
      </c>
      <c r="BB536">
        <v>0</v>
      </c>
      <c r="BC536" s="98">
        <v>1.9800000000000002E-2</v>
      </c>
      <c r="BD536">
        <v>0.46200000000000002</v>
      </c>
      <c r="BE536">
        <v>8.1180000000000003</v>
      </c>
      <c r="BF536">
        <v>0.52800000000000002</v>
      </c>
      <c r="BG536">
        <v>0</v>
      </c>
      <c r="BH536">
        <v>0</v>
      </c>
      <c r="BI536">
        <v>0</v>
      </c>
      <c r="BJ536" s="98">
        <v>6.6E-3</v>
      </c>
      <c r="BK536">
        <v>1.1879999999999999</v>
      </c>
      <c r="BL536" s="209">
        <v>4.3399008246000001E-3</v>
      </c>
      <c r="BM536" s="227">
        <v>2.5158225179999999E-4</v>
      </c>
      <c r="BN536" s="209">
        <v>6.6803311740000005E-4</v>
      </c>
      <c r="BO536" s="227">
        <v>2.933265192E-4</v>
      </c>
      <c r="BP536" s="227">
        <v>0</v>
      </c>
      <c r="BQ536" s="227">
        <v>6.1248000000000004E-16</v>
      </c>
      <c r="BR536" s="227">
        <v>1.7741518872E-3</v>
      </c>
      <c r="BS536" s="227">
        <v>6.5140379039999995E-4</v>
      </c>
      <c r="BT536" s="209">
        <v>1.2727974600000001E-3</v>
      </c>
    </row>
    <row r="537" spans="1:72" x14ac:dyDescent="0.35">
      <c r="A537">
        <v>38</v>
      </c>
      <c r="B537" t="s">
        <v>513</v>
      </c>
      <c r="C537" t="s">
        <v>513</v>
      </c>
      <c r="D537" t="s">
        <v>106</v>
      </c>
      <c r="E537" t="s">
        <v>1339</v>
      </c>
      <c r="F537">
        <v>0.56399999999999995</v>
      </c>
      <c r="G537">
        <v>2.3759999999999999</v>
      </c>
      <c r="H537">
        <v>0</v>
      </c>
      <c r="I537">
        <v>6.0000000000000001E-3</v>
      </c>
      <c r="J537">
        <v>0.12239999999999999</v>
      </c>
      <c r="K537">
        <v>2.1600000000000001E-2</v>
      </c>
      <c r="L537">
        <v>1.0451999999999999</v>
      </c>
      <c r="M537">
        <v>0</v>
      </c>
      <c r="N537">
        <v>3.5999999999999999E-3</v>
      </c>
      <c r="O537">
        <v>8.6400000000000005E-2</v>
      </c>
      <c r="P537">
        <v>3.3599999999999998E-2</v>
      </c>
      <c r="Q537">
        <v>5.28E-2</v>
      </c>
      <c r="R537">
        <v>0</v>
      </c>
      <c r="S537">
        <v>0</v>
      </c>
      <c r="T537">
        <v>0</v>
      </c>
      <c r="U537">
        <v>0</v>
      </c>
      <c r="V537">
        <v>0</v>
      </c>
      <c r="W537">
        <v>0</v>
      </c>
      <c r="X537">
        <v>0</v>
      </c>
      <c r="Y537">
        <v>0</v>
      </c>
      <c r="Z537">
        <v>0</v>
      </c>
      <c r="AA537">
        <v>0</v>
      </c>
      <c r="AB537">
        <v>0</v>
      </c>
      <c r="AC537" s="212">
        <v>0</v>
      </c>
      <c r="AD537">
        <v>0</v>
      </c>
      <c r="AE537">
        <v>0</v>
      </c>
      <c r="AF537">
        <v>0</v>
      </c>
      <c r="AG537" s="212">
        <v>0</v>
      </c>
      <c r="AH537">
        <v>0</v>
      </c>
      <c r="AI537">
        <v>0</v>
      </c>
      <c r="AJ537">
        <v>0</v>
      </c>
      <c r="AK537">
        <v>0</v>
      </c>
      <c r="AL537">
        <v>0</v>
      </c>
      <c r="AM537">
        <v>0.42959999999999998</v>
      </c>
      <c r="AN537">
        <v>0</v>
      </c>
      <c r="AO537">
        <v>5.16</v>
      </c>
      <c r="AP537">
        <v>0</v>
      </c>
      <c r="AQ537">
        <v>3.5999999999999999E-3</v>
      </c>
      <c r="AR537">
        <v>0</v>
      </c>
      <c r="AS537" s="212">
        <v>1.2E-4</v>
      </c>
      <c r="AT537" s="212">
        <v>2.4000000000000001E-4</v>
      </c>
      <c r="AU537">
        <v>3.5999999999999999E-3</v>
      </c>
      <c r="AV537">
        <v>4.7999999999999996E-3</v>
      </c>
      <c r="AW537">
        <v>4.8000000000000001E-4</v>
      </c>
      <c r="AX537">
        <v>1.44E-2</v>
      </c>
      <c r="AY537">
        <v>0</v>
      </c>
      <c r="AZ537">
        <v>0.12</v>
      </c>
      <c r="BA537">
        <v>0.16800000000000001</v>
      </c>
      <c r="BB537">
        <v>4.7999999999999996E-3</v>
      </c>
      <c r="BC537">
        <v>1.1999999999999999E-3</v>
      </c>
      <c r="BD537">
        <v>9.6000000000000002E-2</v>
      </c>
      <c r="BE537">
        <v>1.8480000000000001</v>
      </c>
      <c r="BF537">
        <v>0.12</v>
      </c>
      <c r="BG537">
        <v>0</v>
      </c>
      <c r="BH537" s="212">
        <v>0</v>
      </c>
      <c r="BI537">
        <v>2.3999999999999998E-3</v>
      </c>
      <c r="BJ537">
        <v>1.1999999999999999E-3</v>
      </c>
      <c r="BK537">
        <v>7.1999999999999995E-2</v>
      </c>
      <c r="BL537" s="209">
        <v>1.06433217384E-3</v>
      </c>
      <c r="BM537" s="227">
        <v>8.1800345316000007E-5</v>
      </c>
      <c r="BN537" s="209">
        <v>3.1053585013199997E-4</v>
      </c>
      <c r="BO537" s="227">
        <v>5.3332094400000001E-5</v>
      </c>
      <c r="BP537" s="227">
        <v>0</v>
      </c>
      <c r="BQ537" s="227">
        <v>3.9026279999999999E-16</v>
      </c>
      <c r="BR537" s="209">
        <v>4.09269294696E-4</v>
      </c>
      <c r="BS537" s="209">
        <v>1.184370528E-4</v>
      </c>
      <c r="BT537" s="209">
        <v>1.238448070704E-3</v>
      </c>
    </row>
    <row r="538" spans="1:72" x14ac:dyDescent="0.35">
      <c r="A538">
        <v>54</v>
      </c>
      <c r="B538" t="s">
        <v>513</v>
      </c>
      <c r="C538" t="s">
        <v>513</v>
      </c>
      <c r="D538" t="s">
        <v>593</v>
      </c>
      <c r="E538" t="s">
        <v>1337</v>
      </c>
      <c r="F538">
        <v>1.6639999999999999</v>
      </c>
      <c r="G538">
        <v>6.944</v>
      </c>
      <c r="H538" s="212">
        <v>3.2000000000000002E-3</v>
      </c>
      <c r="I538">
        <v>1.6E-2</v>
      </c>
      <c r="J538">
        <v>0.36799999999999999</v>
      </c>
      <c r="K538">
        <v>3.8399999999999997E-2</v>
      </c>
      <c r="L538">
        <v>2.7648000000000001</v>
      </c>
      <c r="M538">
        <v>0</v>
      </c>
      <c r="N538" s="212">
        <v>9.5999999999999992E-3</v>
      </c>
      <c r="O538">
        <v>0.36480000000000001</v>
      </c>
      <c r="P538">
        <v>0.19520000000000001</v>
      </c>
      <c r="Q538">
        <v>0.1696</v>
      </c>
      <c r="R538">
        <v>0</v>
      </c>
      <c r="S538">
        <v>0</v>
      </c>
      <c r="T538">
        <v>0</v>
      </c>
      <c r="U538">
        <v>0</v>
      </c>
      <c r="V538">
        <v>0</v>
      </c>
      <c r="W538">
        <v>0</v>
      </c>
      <c r="X538">
        <v>0</v>
      </c>
      <c r="Y538">
        <v>0</v>
      </c>
      <c r="Z538" s="212">
        <v>0</v>
      </c>
      <c r="AA538">
        <v>0</v>
      </c>
      <c r="AB538">
        <v>0</v>
      </c>
      <c r="AC538">
        <v>0</v>
      </c>
      <c r="AD538">
        <v>0</v>
      </c>
      <c r="AE538" s="212">
        <v>0</v>
      </c>
      <c r="AF538" s="212">
        <v>0</v>
      </c>
      <c r="AG538" s="212">
        <v>0</v>
      </c>
      <c r="AH538">
        <v>0</v>
      </c>
      <c r="AI538">
        <v>0</v>
      </c>
      <c r="AJ538">
        <v>0</v>
      </c>
      <c r="AK538">
        <v>0</v>
      </c>
      <c r="AL538">
        <v>0</v>
      </c>
      <c r="AM538">
        <v>9.2799999999999994E-2</v>
      </c>
      <c r="AN538">
        <v>0</v>
      </c>
      <c r="AO538">
        <v>1.1200000000000001</v>
      </c>
      <c r="AP538">
        <v>0</v>
      </c>
      <c r="AQ538">
        <v>0</v>
      </c>
      <c r="AR538">
        <v>2.24E-2</v>
      </c>
      <c r="AS538">
        <v>2.5600000000000002E-3</v>
      </c>
      <c r="AT538" s="212">
        <v>0</v>
      </c>
      <c r="AU538" s="212">
        <v>9.5999999999999992E-3</v>
      </c>
      <c r="AV538">
        <v>1.2800000000000001E-2</v>
      </c>
      <c r="AW538">
        <v>3.2000000000000002E-3</v>
      </c>
      <c r="AX538">
        <v>0.38400000000000001</v>
      </c>
      <c r="AY538">
        <v>0</v>
      </c>
      <c r="AZ538">
        <v>1.696</v>
      </c>
      <c r="BA538">
        <v>0.192</v>
      </c>
      <c r="BB538">
        <v>0</v>
      </c>
      <c r="BC538">
        <v>6.4000000000000003E-3</v>
      </c>
      <c r="BD538">
        <v>0.44800000000000001</v>
      </c>
      <c r="BE538">
        <v>3.8719999999999999</v>
      </c>
      <c r="BF538">
        <v>0.35199999999999998</v>
      </c>
      <c r="BG538">
        <v>0</v>
      </c>
      <c r="BH538" s="212">
        <v>0</v>
      </c>
      <c r="BI538">
        <v>0</v>
      </c>
      <c r="BJ538" s="212">
        <v>3.2000000000000002E-3</v>
      </c>
      <c r="BK538">
        <v>1.536</v>
      </c>
      <c r="BL538" s="209">
        <v>2.7912638367999999E-3</v>
      </c>
      <c r="BM538" s="227">
        <v>2.1909452480000001E-4</v>
      </c>
      <c r="BN538" s="209">
        <v>4.8068721919999999E-4</v>
      </c>
      <c r="BO538" s="227">
        <v>1.4221891840000001E-4</v>
      </c>
      <c r="BP538" s="227">
        <v>0</v>
      </c>
      <c r="BQ538" s="227">
        <v>4.8959999999999999E-15</v>
      </c>
      <c r="BR538" s="227">
        <v>1.2133366815999999E-3</v>
      </c>
      <c r="BS538" s="209">
        <v>3.1583214080000002E-4</v>
      </c>
      <c r="BT538" s="227">
        <v>1.2140612992000001E-3</v>
      </c>
    </row>
    <row r="539" spans="1:72" x14ac:dyDescent="0.35">
      <c r="A539">
        <v>56</v>
      </c>
      <c r="B539" t="s">
        <v>513</v>
      </c>
      <c r="C539" t="s">
        <v>513</v>
      </c>
      <c r="D539" t="s">
        <v>125</v>
      </c>
      <c r="E539" t="s">
        <v>1341</v>
      </c>
      <c r="F539">
        <v>3.57</v>
      </c>
      <c r="G539">
        <v>14.840999999999999</v>
      </c>
      <c r="H539" s="212">
        <v>1.0200000000000001E-2</v>
      </c>
      <c r="I539">
        <v>3.0599999999999999E-2</v>
      </c>
      <c r="J539">
        <v>0.79559999999999997</v>
      </c>
      <c r="K539">
        <v>6.1199999999999997E-2</v>
      </c>
      <c r="L539">
        <v>4.1768999999999998</v>
      </c>
      <c r="M539">
        <v>0</v>
      </c>
      <c r="N539">
        <v>2.5499999999999998E-2</v>
      </c>
      <c r="O539">
        <v>0.82110000000000005</v>
      </c>
      <c r="P539">
        <v>0.82110000000000005</v>
      </c>
      <c r="Q539">
        <v>0</v>
      </c>
      <c r="R539">
        <v>0</v>
      </c>
      <c r="S539">
        <v>0</v>
      </c>
      <c r="T539">
        <v>0</v>
      </c>
      <c r="U539" s="98">
        <v>0</v>
      </c>
      <c r="V539">
        <v>0</v>
      </c>
      <c r="W539">
        <v>0</v>
      </c>
      <c r="X539">
        <v>0</v>
      </c>
      <c r="Y539" s="98">
        <v>0</v>
      </c>
      <c r="Z539">
        <v>0</v>
      </c>
      <c r="AA539">
        <v>0</v>
      </c>
      <c r="AB539" s="98">
        <v>0</v>
      </c>
      <c r="AC539" s="212">
        <v>0</v>
      </c>
      <c r="AD539" s="98">
        <v>0</v>
      </c>
      <c r="AE539" s="98">
        <v>0</v>
      </c>
      <c r="AF539" s="98">
        <v>0</v>
      </c>
      <c r="AG539" s="98">
        <v>0</v>
      </c>
      <c r="AH539">
        <v>0</v>
      </c>
      <c r="AI539">
        <v>0</v>
      </c>
      <c r="AJ539">
        <v>0</v>
      </c>
      <c r="AK539">
        <v>0</v>
      </c>
      <c r="AL539">
        <v>0</v>
      </c>
      <c r="AM539">
        <v>3.0599999999999999E-2</v>
      </c>
      <c r="AN539">
        <v>0</v>
      </c>
      <c r="AO539">
        <v>0.35699999999999998</v>
      </c>
      <c r="AP539">
        <v>0</v>
      </c>
      <c r="AQ539" s="98">
        <v>1.0200000000000001E-2</v>
      </c>
      <c r="AR539">
        <v>0.74460000000000004</v>
      </c>
      <c r="AS539">
        <v>3.0599999999999998E-3</v>
      </c>
      <c r="AT539">
        <v>5.1000000000000004E-4</v>
      </c>
      <c r="AU539">
        <v>1.0200000000000001E-2</v>
      </c>
      <c r="AV539">
        <v>1.5299999999999999E-2</v>
      </c>
      <c r="AW539" s="98">
        <v>2.0400000000000001E-3</v>
      </c>
      <c r="AX539">
        <v>0.30599999999999999</v>
      </c>
      <c r="AY539">
        <v>0</v>
      </c>
      <c r="AZ539">
        <v>0.1275</v>
      </c>
      <c r="BA539">
        <v>0.91800000000000004</v>
      </c>
      <c r="BB539">
        <v>5.0999999999999997E-2</v>
      </c>
      <c r="BC539" s="98">
        <v>1.0200000000000001E-2</v>
      </c>
      <c r="BD539">
        <v>0.51</v>
      </c>
      <c r="BE539">
        <v>10.965</v>
      </c>
      <c r="BF539">
        <v>0.35699999999999998</v>
      </c>
      <c r="BG539">
        <v>5.0999999999999997E-2</v>
      </c>
      <c r="BH539" s="212">
        <v>0</v>
      </c>
      <c r="BI539">
        <v>0</v>
      </c>
      <c r="BJ539" s="98">
        <v>0</v>
      </c>
      <c r="BK539">
        <v>0.20399999999999999</v>
      </c>
      <c r="BL539" s="209">
        <v>4.3331004489E-3</v>
      </c>
      <c r="BM539" s="227">
        <v>7.2867514799999998E-5</v>
      </c>
      <c r="BN539" s="227">
        <v>1.5422184678000001E-3</v>
      </c>
      <c r="BO539" s="227">
        <v>2.266614012E-4</v>
      </c>
      <c r="BP539" s="227">
        <v>0</v>
      </c>
      <c r="BQ539" s="227">
        <v>3.2436000000000001E-15</v>
      </c>
      <c r="BR539" s="227">
        <v>1.7255017578E-3</v>
      </c>
      <c r="BS539" s="227">
        <v>5.0335747440000004E-4</v>
      </c>
      <c r="BT539" s="209">
        <v>7.7323025963999996E-3</v>
      </c>
    </row>
    <row r="540" spans="1:72" x14ac:dyDescent="0.35">
      <c r="A540">
        <v>59</v>
      </c>
      <c r="B540" t="s">
        <v>513</v>
      </c>
      <c r="C540" t="s">
        <v>513</v>
      </c>
      <c r="D540" t="s">
        <v>128</v>
      </c>
      <c r="E540" t="s">
        <v>1337</v>
      </c>
      <c r="F540">
        <v>0.13800000000000001</v>
      </c>
      <c r="G540">
        <v>0.57599999999999996</v>
      </c>
      <c r="H540" s="98">
        <v>5.9999999999999995E-4</v>
      </c>
      <c r="I540">
        <v>1.1999999999999999E-3</v>
      </c>
      <c r="J540">
        <v>2.6700000000000002E-2</v>
      </c>
      <c r="K540">
        <v>9.9000000000000008E-3</v>
      </c>
      <c r="L540">
        <v>0.26100000000000001</v>
      </c>
      <c r="M540">
        <v>0</v>
      </c>
      <c r="N540" s="98">
        <v>5.9999999999999995E-4</v>
      </c>
      <c r="O540">
        <v>1.0200000000000001E-2</v>
      </c>
      <c r="P540">
        <v>1.0200000000000001E-2</v>
      </c>
      <c r="Q540">
        <v>0</v>
      </c>
      <c r="R540">
        <v>0</v>
      </c>
      <c r="S540">
        <v>0</v>
      </c>
      <c r="T540">
        <v>0</v>
      </c>
      <c r="U540">
        <v>0</v>
      </c>
      <c r="V540">
        <v>0</v>
      </c>
      <c r="W540">
        <v>0</v>
      </c>
      <c r="X540">
        <v>0</v>
      </c>
      <c r="Y540">
        <v>0</v>
      </c>
      <c r="Z540">
        <v>0</v>
      </c>
      <c r="AA540">
        <v>0</v>
      </c>
      <c r="AB540">
        <v>0</v>
      </c>
      <c r="AC540">
        <v>0</v>
      </c>
      <c r="AD540">
        <v>0</v>
      </c>
      <c r="AE540" s="98">
        <v>2.9999999999999997E-4</v>
      </c>
      <c r="AF540" s="98">
        <v>2.9999999999999997E-4</v>
      </c>
      <c r="AG540" s="98">
        <v>2.9999999999999997E-4</v>
      </c>
      <c r="AH540">
        <v>0</v>
      </c>
      <c r="AI540">
        <v>0</v>
      </c>
      <c r="AJ540">
        <v>0</v>
      </c>
      <c r="AK540">
        <v>0</v>
      </c>
      <c r="AL540">
        <v>0</v>
      </c>
      <c r="AM540">
        <v>5.4000000000000003E-3</v>
      </c>
      <c r="AN540">
        <v>0</v>
      </c>
      <c r="AO540">
        <v>6.6000000000000003E-2</v>
      </c>
      <c r="AP540">
        <v>0</v>
      </c>
      <c r="AQ540">
        <v>4.7999999999999996E-3</v>
      </c>
      <c r="AR540">
        <v>0</v>
      </c>
      <c r="AS540" s="98">
        <v>1.4999999999999999E-4</v>
      </c>
      <c r="AT540">
        <v>2.1000000000000001E-4</v>
      </c>
      <c r="AU540" s="98">
        <v>2.9999999999999997E-4</v>
      </c>
      <c r="AV540">
        <v>5.1000000000000004E-4</v>
      </c>
      <c r="AW540" s="212">
        <v>1.8000000000000001E-4</v>
      </c>
      <c r="AX540">
        <v>6.0000000000000001E-3</v>
      </c>
      <c r="AY540">
        <v>0</v>
      </c>
      <c r="AZ540">
        <v>0.03</v>
      </c>
      <c r="BA540">
        <v>2.7E-2</v>
      </c>
      <c r="BB540">
        <v>0</v>
      </c>
      <c r="BC540">
        <v>2.0999999999999999E-3</v>
      </c>
      <c r="BD540">
        <v>4.4999999999999998E-2</v>
      </c>
      <c r="BE540">
        <v>0.24</v>
      </c>
      <c r="BF540">
        <v>2.4E-2</v>
      </c>
      <c r="BG540">
        <v>3.0000000000000001E-3</v>
      </c>
      <c r="BH540" s="98">
        <v>0</v>
      </c>
      <c r="BI540">
        <v>0</v>
      </c>
      <c r="BJ540" s="98">
        <v>8.9999999999999998E-4</v>
      </c>
      <c r="BK540">
        <v>1.4999999999999999E-2</v>
      </c>
      <c r="BL540" s="209">
        <v>3.8448000779999999E-4</v>
      </c>
      <c r="BM540" s="227">
        <v>8.1652053900000006E-5</v>
      </c>
      <c r="BN540" s="209">
        <v>1.0620210869999999E-4</v>
      </c>
      <c r="BO540" s="227">
        <v>1.33330236E-5</v>
      </c>
      <c r="BP540" s="227">
        <v>0</v>
      </c>
      <c r="BQ540" s="227">
        <v>1.7999999999999999E-16</v>
      </c>
      <c r="BR540" s="227">
        <v>8.9473141200000004E-5</v>
      </c>
      <c r="BS540" s="227">
        <v>2.96092632E-5</v>
      </c>
      <c r="BT540" s="209">
        <v>1.2119313828000001E-3</v>
      </c>
    </row>
    <row r="541" spans="1:72" x14ac:dyDescent="0.35">
      <c r="A541">
        <v>32</v>
      </c>
      <c r="B541" t="s">
        <v>513</v>
      </c>
      <c r="C541" t="s">
        <v>513</v>
      </c>
      <c r="D541" t="s">
        <v>514</v>
      </c>
      <c r="E541" t="s">
        <v>1341</v>
      </c>
      <c r="F541">
        <v>6.1920000000000002</v>
      </c>
      <c r="G541">
        <v>25.8</v>
      </c>
      <c r="H541" s="217">
        <v>0</v>
      </c>
      <c r="I541">
        <v>0</v>
      </c>
      <c r="J541">
        <v>1.3673999999999999</v>
      </c>
      <c r="K541">
        <v>0.29670000000000002</v>
      </c>
      <c r="L541">
        <v>11.210100000000001</v>
      </c>
      <c r="M541">
        <v>0</v>
      </c>
      <c r="N541" s="217">
        <v>2.58E-2</v>
      </c>
      <c r="O541">
        <v>1.2770999999999999</v>
      </c>
      <c r="P541">
        <v>0.83850000000000002</v>
      </c>
      <c r="Q541">
        <v>0.43859999999999999</v>
      </c>
      <c r="R541">
        <v>0</v>
      </c>
      <c r="S541">
        <v>0</v>
      </c>
      <c r="T541">
        <v>0</v>
      </c>
      <c r="U541">
        <v>0</v>
      </c>
      <c r="V541" s="217">
        <v>0</v>
      </c>
      <c r="W541">
        <v>0</v>
      </c>
      <c r="X541" s="217">
        <v>0</v>
      </c>
      <c r="Y541">
        <v>0</v>
      </c>
      <c r="Z541" s="217">
        <v>0</v>
      </c>
      <c r="AA541" s="98">
        <v>0</v>
      </c>
      <c r="AB541">
        <v>0</v>
      </c>
      <c r="AC541" s="98">
        <v>0</v>
      </c>
      <c r="AD541">
        <v>0</v>
      </c>
      <c r="AE541" s="217">
        <v>0</v>
      </c>
      <c r="AF541" s="217">
        <v>0</v>
      </c>
      <c r="AG541" s="217">
        <v>0</v>
      </c>
      <c r="AH541">
        <v>0</v>
      </c>
      <c r="AI541">
        <v>0</v>
      </c>
      <c r="AJ541">
        <v>0</v>
      </c>
      <c r="AK541">
        <v>0</v>
      </c>
      <c r="AL541">
        <v>0</v>
      </c>
      <c r="AM541">
        <v>0.25800000000000001</v>
      </c>
      <c r="AN541">
        <v>0</v>
      </c>
      <c r="AO541">
        <v>2.8380000000000001</v>
      </c>
      <c r="AP541">
        <v>0</v>
      </c>
      <c r="AQ541">
        <v>3.8699999999999998E-2</v>
      </c>
      <c r="AR541">
        <v>0.3483</v>
      </c>
      <c r="AS541" s="98">
        <v>1.2899999999999999E-3</v>
      </c>
      <c r="AT541" s="98">
        <v>0</v>
      </c>
      <c r="AU541" s="217">
        <v>1.5480000000000001E-2</v>
      </c>
      <c r="AV541">
        <v>1.5480000000000001E-2</v>
      </c>
      <c r="AW541">
        <v>5.1599999999999997E-3</v>
      </c>
      <c r="AX541">
        <v>0.37409999999999999</v>
      </c>
      <c r="AY541">
        <v>0</v>
      </c>
      <c r="AZ541">
        <v>0.61919999999999997</v>
      </c>
      <c r="BA541">
        <v>0.90300000000000002</v>
      </c>
      <c r="BB541">
        <v>0</v>
      </c>
      <c r="BC541">
        <v>1.29E-2</v>
      </c>
      <c r="BD541">
        <v>0.38700000000000001</v>
      </c>
      <c r="BE541">
        <v>7.9980000000000002</v>
      </c>
      <c r="BF541">
        <v>0.51600000000000001</v>
      </c>
      <c r="BG541">
        <v>0</v>
      </c>
      <c r="BH541">
        <v>0</v>
      </c>
      <c r="BI541">
        <v>0</v>
      </c>
      <c r="BJ541" s="217">
        <v>0</v>
      </c>
      <c r="BK541">
        <v>1.032</v>
      </c>
      <c r="BL541" s="227">
        <v>7.594457814E-3</v>
      </c>
      <c r="BM541" s="227">
        <v>2.646632241E-4</v>
      </c>
      <c r="BN541" s="227">
        <v>1.5134682351E-3</v>
      </c>
      <c r="BO541" s="227">
        <v>5.7332001479999998E-4</v>
      </c>
      <c r="BP541" s="227">
        <v>0</v>
      </c>
      <c r="BQ541" s="227">
        <v>1.7672999999999999E-15</v>
      </c>
      <c r="BR541" s="227">
        <v>3.2721792602999999E-3</v>
      </c>
      <c r="BS541" s="227">
        <v>1.2731983176E-3</v>
      </c>
      <c r="BT541" s="209">
        <v>6.7031668215E-3</v>
      </c>
    </row>
    <row r="542" spans="1:72" x14ac:dyDescent="0.35">
      <c r="A542">
        <v>40</v>
      </c>
      <c r="B542" t="s">
        <v>513</v>
      </c>
      <c r="C542" t="s">
        <v>513</v>
      </c>
      <c r="D542" t="s">
        <v>108</v>
      </c>
      <c r="E542" t="s">
        <v>1341</v>
      </c>
      <c r="F542">
        <v>2.0089999999999999</v>
      </c>
      <c r="G542">
        <v>8.4280000000000008</v>
      </c>
      <c r="H542">
        <v>9.7999999999999997E-3</v>
      </c>
      <c r="I542">
        <v>2.4500000000000001E-2</v>
      </c>
      <c r="J542">
        <v>0.40670000000000001</v>
      </c>
      <c r="K542">
        <v>9.3100000000000002E-2</v>
      </c>
      <c r="L542">
        <v>4.3463000000000003</v>
      </c>
      <c r="M542">
        <v>0</v>
      </c>
      <c r="N542">
        <v>1.9599999999999999E-2</v>
      </c>
      <c r="O542">
        <v>0.3871</v>
      </c>
      <c r="P542">
        <v>0.35770000000000002</v>
      </c>
      <c r="Q542">
        <v>2.9399999999999999E-2</v>
      </c>
      <c r="R542">
        <v>0</v>
      </c>
      <c r="S542">
        <v>0</v>
      </c>
      <c r="T542">
        <v>0</v>
      </c>
      <c r="U542">
        <v>0</v>
      </c>
      <c r="V542">
        <v>0</v>
      </c>
      <c r="W542">
        <v>0</v>
      </c>
      <c r="X542">
        <v>0</v>
      </c>
      <c r="Y542">
        <v>0</v>
      </c>
      <c r="Z542">
        <v>0</v>
      </c>
      <c r="AA542">
        <v>0</v>
      </c>
      <c r="AB542">
        <v>0</v>
      </c>
      <c r="AC542">
        <v>0</v>
      </c>
      <c r="AD542">
        <v>0</v>
      </c>
      <c r="AE542">
        <v>4.8999999999999998E-3</v>
      </c>
      <c r="AF542">
        <v>4.8999999999999998E-3</v>
      </c>
      <c r="AG542">
        <v>0</v>
      </c>
      <c r="AH542">
        <v>0</v>
      </c>
      <c r="AI542">
        <v>0</v>
      </c>
      <c r="AJ542">
        <v>0</v>
      </c>
      <c r="AK542">
        <v>0</v>
      </c>
      <c r="AL542">
        <v>0</v>
      </c>
      <c r="AM542">
        <v>3.9199999999999999E-2</v>
      </c>
      <c r="AN542">
        <v>0</v>
      </c>
      <c r="AO542">
        <v>0.49</v>
      </c>
      <c r="AP542">
        <v>0</v>
      </c>
      <c r="AQ542">
        <v>2.9399999999999999E-2</v>
      </c>
      <c r="AR542">
        <v>0.245</v>
      </c>
      <c r="AS542">
        <v>4.8999999999999998E-4</v>
      </c>
      <c r="AT542" s="217">
        <v>9.7999999999999997E-4</v>
      </c>
      <c r="AU542">
        <v>2.1559999999999999E-2</v>
      </c>
      <c r="AV542">
        <v>2.4500000000000001E-2</v>
      </c>
      <c r="AW542">
        <v>3.4299999999999999E-3</v>
      </c>
      <c r="AX542">
        <v>4.1993</v>
      </c>
      <c r="AY542">
        <v>0</v>
      </c>
      <c r="AZ542" s="217">
        <v>2.9792000000000001</v>
      </c>
      <c r="BA542">
        <v>0.98</v>
      </c>
      <c r="BB542">
        <v>4.9000000000000002E-2</v>
      </c>
      <c r="BC542">
        <v>1.47E-2</v>
      </c>
      <c r="BD542">
        <v>0.88200000000000001</v>
      </c>
      <c r="BE542">
        <v>6.37</v>
      </c>
      <c r="BF542">
        <v>0.53900000000000003</v>
      </c>
      <c r="BG542">
        <v>4.9000000000000002E-2</v>
      </c>
      <c r="BH542">
        <v>0</v>
      </c>
      <c r="BI542">
        <v>0</v>
      </c>
      <c r="BJ542">
        <v>9.7999999999999997E-3</v>
      </c>
      <c r="BK542">
        <v>0.14699999999999999</v>
      </c>
      <c r="BL542" s="227">
        <v>2.6417015665319999E-3</v>
      </c>
      <c r="BM542" s="227">
        <v>1.7002005794900001E-4</v>
      </c>
      <c r="BN542" s="227">
        <v>7.56912412459E-4</v>
      </c>
      <c r="BO542" s="227">
        <v>2.1777271879999999E-4</v>
      </c>
      <c r="BP542" s="227">
        <v>0</v>
      </c>
      <c r="BQ542" s="227">
        <v>5.2184019999999998E-16</v>
      </c>
      <c r="BR542" s="227">
        <v>6.5704718144799998E-4</v>
      </c>
      <c r="BS542" s="227">
        <v>4.8361796560000001E-4</v>
      </c>
      <c r="BT542" s="209">
        <v>6.6719940095480001E-3</v>
      </c>
    </row>
    <row r="543" spans="1:72" x14ac:dyDescent="0.35">
      <c r="A543">
        <v>51</v>
      </c>
      <c r="B543" t="s">
        <v>513</v>
      </c>
      <c r="C543" t="s">
        <v>513</v>
      </c>
      <c r="D543" t="s">
        <v>582</v>
      </c>
      <c r="E543" t="s">
        <v>1337</v>
      </c>
      <c r="F543">
        <v>0.81</v>
      </c>
      <c r="G543">
        <v>3.39</v>
      </c>
      <c r="H543" s="212">
        <v>3.0000000000000001E-3</v>
      </c>
      <c r="I543">
        <v>1.2E-2</v>
      </c>
      <c r="J543">
        <v>0.17100000000000001</v>
      </c>
      <c r="K543">
        <v>2.2499999999999999E-2</v>
      </c>
      <c r="L543">
        <v>1.2869999999999999</v>
      </c>
      <c r="M543">
        <v>0</v>
      </c>
      <c r="N543">
        <v>6.0000000000000001E-3</v>
      </c>
      <c r="O543">
        <v>0.14399999999999999</v>
      </c>
      <c r="P543">
        <v>5.2499999999999998E-2</v>
      </c>
      <c r="Q543" s="212">
        <v>9.1499999999999998E-2</v>
      </c>
      <c r="R543">
        <v>0</v>
      </c>
      <c r="S543">
        <v>0</v>
      </c>
      <c r="T543">
        <v>0</v>
      </c>
      <c r="U543" s="212">
        <v>0</v>
      </c>
      <c r="V543" s="98">
        <v>0</v>
      </c>
      <c r="W543" s="98">
        <v>0</v>
      </c>
      <c r="X543" s="98">
        <v>0</v>
      </c>
      <c r="Y543" s="212">
        <v>0</v>
      </c>
      <c r="Z543">
        <v>0</v>
      </c>
      <c r="AA543">
        <v>0</v>
      </c>
      <c r="AB543">
        <v>0</v>
      </c>
      <c r="AC543">
        <v>0</v>
      </c>
      <c r="AD543">
        <v>0</v>
      </c>
      <c r="AE543" s="212">
        <v>0</v>
      </c>
      <c r="AF543">
        <v>0</v>
      </c>
      <c r="AG543" s="98">
        <v>0</v>
      </c>
      <c r="AH543">
        <v>0</v>
      </c>
      <c r="AI543">
        <v>0</v>
      </c>
      <c r="AJ543">
        <v>0</v>
      </c>
      <c r="AK543">
        <v>0</v>
      </c>
      <c r="AL543">
        <v>0</v>
      </c>
      <c r="AM543">
        <v>0.13200000000000001</v>
      </c>
      <c r="AN543">
        <v>0</v>
      </c>
      <c r="AO543">
        <v>1.0049999999999999</v>
      </c>
      <c r="AP543">
        <v>0</v>
      </c>
      <c r="AQ543" s="212">
        <v>3.0000000000000001E-3</v>
      </c>
      <c r="AR543">
        <v>0</v>
      </c>
      <c r="AS543" s="98">
        <v>2.5500000000000002E-3</v>
      </c>
      <c r="AT543" s="212">
        <v>4.4999999999999999E-4</v>
      </c>
      <c r="AU543" s="98">
        <v>6.0000000000000001E-3</v>
      </c>
      <c r="AV543">
        <v>7.4999999999999997E-3</v>
      </c>
      <c r="AW543" s="98">
        <v>8.9999999999999998E-4</v>
      </c>
      <c r="AX543">
        <v>0.28499999999999998</v>
      </c>
      <c r="AY543">
        <v>0</v>
      </c>
      <c r="AZ543">
        <v>0.63</v>
      </c>
      <c r="BA543">
        <v>0.22500000000000001</v>
      </c>
      <c r="BB543">
        <v>1.4999999999999999E-2</v>
      </c>
      <c r="BC543" s="98">
        <v>1.5E-3</v>
      </c>
      <c r="BD543">
        <v>0.375</v>
      </c>
      <c r="BE543">
        <v>1.92</v>
      </c>
      <c r="BF543">
        <v>0.13500000000000001</v>
      </c>
      <c r="BG543">
        <v>1.4999999999999999E-2</v>
      </c>
      <c r="BH543" s="98">
        <v>0</v>
      </c>
      <c r="BI543" s="98">
        <v>0</v>
      </c>
      <c r="BJ543" s="212">
        <v>0</v>
      </c>
      <c r="BK543">
        <v>0.375</v>
      </c>
      <c r="BL543" s="209">
        <v>1.3538098574999999E-3</v>
      </c>
      <c r="BM543" s="227">
        <v>1.56357225E-4</v>
      </c>
      <c r="BN543" s="209">
        <v>3.4343955600000002E-4</v>
      </c>
      <c r="BO543" s="227">
        <v>6.6665118000000002E-5</v>
      </c>
      <c r="BP543" s="227">
        <v>0</v>
      </c>
      <c r="BQ543" s="227">
        <v>6.3750000000000001E-16</v>
      </c>
      <c r="BR543" s="227">
        <v>5.0300662649999995E-4</v>
      </c>
      <c r="BS543" s="227">
        <v>1.48046316E-4</v>
      </c>
      <c r="BT543" s="227">
        <v>1.1440692764999999E-3</v>
      </c>
    </row>
    <row r="544" spans="1:72" x14ac:dyDescent="0.35">
      <c r="A544">
        <v>116</v>
      </c>
      <c r="B544" t="s">
        <v>218</v>
      </c>
      <c r="C544" t="s">
        <v>218</v>
      </c>
      <c r="D544" t="s">
        <v>850</v>
      </c>
      <c r="E544" t="s">
        <v>1341</v>
      </c>
      <c r="F544">
        <v>8.2880000000000003</v>
      </c>
      <c r="G544">
        <v>34.692</v>
      </c>
      <c r="H544" s="98">
        <v>0.74480000000000002</v>
      </c>
      <c r="I544">
        <v>0.2898</v>
      </c>
      <c r="J544">
        <v>7.0000000000000001E-3</v>
      </c>
      <c r="K544">
        <v>0.26179999999999998</v>
      </c>
      <c r="L544">
        <v>5.1799999999999999E-2</v>
      </c>
      <c r="M544">
        <v>0</v>
      </c>
      <c r="N544" s="98">
        <v>4.48E-2</v>
      </c>
      <c r="O544">
        <v>5.04E-2</v>
      </c>
      <c r="P544" s="212">
        <v>1.54E-2</v>
      </c>
      <c r="Q544">
        <v>3.6400000000000002E-2</v>
      </c>
      <c r="R544">
        <v>0</v>
      </c>
      <c r="S544">
        <v>0</v>
      </c>
      <c r="T544">
        <v>0</v>
      </c>
      <c r="U544">
        <v>6.1600000000000002E-2</v>
      </c>
      <c r="V544" s="98">
        <v>0</v>
      </c>
      <c r="W544">
        <v>0</v>
      </c>
      <c r="X544" s="98">
        <v>0</v>
      </c>
      <c r="Y544">
        <v>4.9000000000000002E-2</v>
      </c>
      <c r="Z544" s="98">
        <v>1.26E-2</v>
      </c>
      <c r="AA544" s="212">
        <v>0</v>
      </c>
      <c r="AB544">
        <v>0.48580000000000001</v>
      </c>
      <c r="AC544" s="212">
        <v>2.8E-3</v>
      </c>
      <c r="AD544">
        <v>0.48299999999999998</v>
      </c>
      <c r="AE544" s="212">
        <v>0.16239999999999999</v>
      </c>
      <c r="AF544" s="212">
        <v>0.16239999999999999</v>
      </c>
      <c r="AG544">
        <v>0</v>
      </c>
      <c r="AH544">
        <v>0</v>
      </c>
      <c r="AI544">
        <v>0</v>
      </c>
      <c r="AJ544">
        <v>0</v>
      </c>
      <c r="AK544">
        <v>0</v>
      </c>
      <c r="AL544">
        <v>0</v>
      </c>
      <c r="AM544">
        <v>7.0000000000000001E-3</v>
      </c>
      <c r="AN544">
        <v>0</v>
      </c>
      <c r="AO544">
        <v>8.4000000000000005E-2</v>
      </c>
      <c r="AP544">
        <v>0</v>
      </c>
      <c r="AQ544" s="212">
        <v>0.3528</v>
      </c>
      <c r="AR544">
        <v>0</v>
      </c>
      <c r="AS544" s="212">
        <v>1.6800000000000001E-3</v>
      </c>
      <c r="AT544" s="217">
        <v>8.3999999999999995E-3</v>
      </c>
      <c r="AU544" s="212">
        <v>5.8380000000000001E-2</v>
      </c>
      <c r="AV544" s="212">
        <v>0.10639999999999999</v>
      </c>
      <c r="AW544" s="217">
        <v>1.4E-3</v>
      </c>
      <c r="AX544">
        <v>0.66080000000000005</v>
      </c>
      <c r="AY544">
        <v>0</v>
      </c>
      <c r="AZ544">
        <v>0</v>
      </c>
      <c r="BA544">
        <v>8.218</v>
      </c>
      <c r="BB544" s="212">
        <v>0</v>
      </c>
      <c r="BC544" s="212">
        <v>4.48E-2</v>
      </c>
      <c r="BD544">
        <v>4.1440000000000001</v>
      </c>
      <c r="BE544">
        <v>14.14</v>
      </c>
      <c r="BF544">
        <v>3.8220000000000001</v>
      </c>
      <c r="BG544">
        <v>0</v>
      </c>
      <c r="BH544">
        <v>0</v>
      </c>
      <c r="BI544">
        <v>0</v>
      </c>
      <c r="BJ544" s="212">
        <v>4.48E-2</v>
      </c>
      <c r="BK544">
        <v>0.84</v>
      </c>
      <c r="BL544" s="209">
        <v>3.183685078E-3</v>
      </c>
      <c r="BM544" s="227">
        <v>8.5822353400000001E-4</v>
      </c>
      <c r="BN544" s="209">
        <v>1.1223501072E-3</v>
      </c>
      <c r="BO544" s="227">
        <v>4.7218438399999999E-5</v>
      </c>
      <c r="BP544" s="227">
        <v>0</v>
      </c>
      <c r="BQ544" s="227">
        <v>2.478E-15</v>
      </c>
      <c r="BR544" s="227">
        <v>3.5104160140000002E-4</v>
      </c>
      <c r="BS544" s="227">
        <v>1.786660078E-4</v>
      </c>
      <c r="BT544" s="209">
        <v>6.0839938781999999E-3</v>
      </c>
    </row>
    <row r="545" spans="1:72" x14ac:dyDescent="0.35">
      <c r="A545">
        <v>90</v>
      </c>
      <c r="B545" t="s">
        <v>171</v>
      </c>
      <c r="C545" t="s">
        <v>171</v>
      </c>
      <c r="D545" t="s">
        <v>747</v>
      </c>
      <c r="E545" t="s">
        <v>1337</v>
      </c>
      <c r="F545">
        <v>0.376</v>
      </c>
      <c r="G545">
        <v>1.5720000000000001</v>
      </c>
      <c r="H545">
        <v>2.0799999999999999E-2</v>
      </c>
      <c r="I545">
        <v>4.4999999999999998E-2</v>
      </c>
      <c r="J545">
        <v>2.2000000000000001E-3</v>
      </c>
      <c r="K545">
        <v>0</v>
      </c>
      <c r="L545">
        <v>0.12939999999999999</v>
      </c>
      <c r="M545">
        <v>0</v>
      </c>
      <c r="N545">
        <v>2.5999999999999999E-3</v>
      </c>
      <c r="O545">
        <v>0</v>
      </c>
      <c r="P545" s="212">
        <v>0</v>
      </c>
      <c r="Q545">
        <v>0</v>
      </c>
      <c r="R545">
        <v>0</v>
      </c>
      <c r="S545">
        <v>0</v>
      </c>
      <c r="T545">
        <v>0</v>
      </c>
      <c r="U545">
        <v>4.7999999999999996E-3</v>
      </c>
      <c r="V545">
        <v>0</v>
      </c>
      <c r="W545">
        <v>0</v>
      </c>
      <c r="X545" s="98">
        <v>5.9999999999999995E-4</v>
      </c>
      <c r="Y545">
        <v>3.3999999999999998E-3</v>
      </c>
      <c r="Z545" s="98">
        <v>5.9999999999999995E-4</v>
      </c>
      <c r="AA545" s="212">
        <v>0</v>
      </c>
      <c r="AB545">
        <v>7.1999999999999998E-3</v>
      </c>
      <c r="AC545" s="212">
        <v>1E-3</v>
      </c>
      <c r="AD545">
        <v>5.4000000000000003E-3</v>
      </c>
      <c r="AE545">
        <v>6.7999999999999996E-3</v>
      </c>
      <c r="AF545" s="98">
        <v>8.0000000000000004E-4</v>
      </c>
      <c r="AG545" s="98">
        <v>4.0000000000000002E-4</v>
      </c>
      <c r="AH545" s="98">
        <v>4.0000000000000002E-4</v>
      </c>
      <c r="AI545">
        <v>1E-3</v>
      </c>
      <c r="AJ545" s="98">
        <v>5.9999999999999995E-4</v>
      </c>
      <c r="AK545">
        <v>2.8E-3</v>
      </c>
      <c r="AL545">
        <v>0.12280000000000001</v>
      </c>
      <c r="AM545">
        <v>9.1999999999999998E-3</v>
      </c>
      <c r="AN545">
        <v>9.1999999999999998E-3</v>
      </c>
      <c r="AO545">
        <v>0</v>
      </c>
      <c r="AP545">
        <v>4.9700000000000001E-2</v>
      </c>
      <c r="AQ545">
        <v>4.1999999999999997E-3</v>
      </c>
      <c r="AR545" s="98">
        <v>4.0000000000000002E-4</v>
      </c>
      <c r="AS545" s="98">
        <v>3.2000000000000003E-4</v>
      </c>
      <c r="AT545" s="98">
        <v>2.0000000000000001E-4</v>
      </c>
      <c r="AU545">
        <v>1.6820000000000002E-2</v>
      </c>
      <c r="AV545">
        <v>2.4400000000000002E-2</v>
      </c>
      <c r="AW545" s="212">
        <v>1.2999999999999999E-3</v>
      </c>
      <c r="AX545">
        <v>6.6E-3</v>
      </c>
      <c r="AY545">
        <v>1.3299999999999999E-2</v>
      </c>
      <c r="AZ545">
        <v>0</v>
      </c>
      <c r="BA545">
        <v>0.498</v>
      </c>
      <c r="BB545" s="212">
        <v>0.1764</v>
      </c>
      <c r="BC545" s="98">
        <v>5.9999999999999995E-4</v>
      </c>
      <c r="BD545">
        <v>8.0000000000000002E-3</v>
      </c>
      <c r="BE545">
        <v>0.73599999999999999</v>
      </c>
      <c r="BF545">
        <v>5.6000000000000001E-2</v>
      </c>
      <c r="BG545">
        <v>0.05</v>
      </c>
      <c r="BH545" s="98">
        <v>2.0000000000000001E-4</v>
      </c>
      <c r="BI545">
        <v>4.9799999999999997E-2</v>
      </c>
      <c r="BJ545" s="98">
        <v>5.9999999999999995E-4</v>
      </c>
      <c r="BK545">
        <v>7.0000000000000007E-2</v>
      </c>
      <c r="BL545" s="209">
        <v>1.3602617151999999E-3</v>
      </c>
      <c r="BM545" s="227">
        <v>7.2259149199999995E-4</v>
      </c>
      <c r="BN545" s="209">
        <v>1.2273472319999999E-4</v>
      </c>
      <c r="BO545" s="227">
        <v>1.7256334799999999E-5</v>
      </c>
      <c r="BP545" s="227">
        <v>0</v>
      </c>
      <c r="BQ545" s="227">
        <v>2.64E-16</v>
      </c>
      <c r="BR545" s="227">
        <v>5.3690513200000002E-5</v>
      </c>
      <c r="BS545" s="227">
        <v>2.1205668600000001E-5</v>
      </c>
      <c r="BT545" s="227">
        <v>1.0737770722E-3</v>
      </c>
    </row>
    <row r="546" spans="1:72" x14ac:dyDescent="0.35">
      <c r="A546">
        <v>37</v>
      </c>
      <c r="B546" t="s">
        <v>513</v>
      </c>
      <c r="C546" t="s">
        <v>513</v>
      </c>
      <c r="D546" t="s">
        <v>105</v>
      </c>
      <c r="E546" t="s">
        <v>1339</v>
      </c>
      <c r="F546">
        <v>0.3105</v>
      </c>
      <c r="G546">
        <v>1.2915000000000001</v>
      </c>
      <c r="H546">
        <v>4.4999999999999999E-4</v>
      </c>
      <c r="I546">
        <v>4.9500000000000004E-3</v>
      </c>
      <c r="J546">
        <v>6.615E-2</v>
      </c>
      <c r="K546">
        <v>8.5500000000000003E-3</v>
      </c>
      <c r="L546">
        <v>0.36720000000000003</v>
      </c>
      <c r="M546">
        <v>0</v>
      </c>
      <c r="N546">
        <v>2.7000000000000001E-3</v>
      </c>
      <c r="O546">
        <v>6.5699999999999995E-2</v>
      </c>
      <c r="P546" s="212">
        <v>6.5699999999999995E-2</v>
      </c>
      <c r="Q546">
        <v>0</v>
      </c>
      <c r="R546">
        <v>0</v>
      </c>
      <c r="S546">
        <v>0</v>
      </c>
      <c r="T546">
        <v>0</v>
      </c>
      <c r="U546">
        <v>0</v>
      </c>
      <c r="V546">
        <v>0</v>
      </c>
      <c r="W546">
        <v>0</v>
      </c>
      <c r="X546">
        <v>0</v>
      </c>
      <c r="Y546">
        <v>0</v>
      </c>
      <c r="Z546">
        <v>0</v>
      </c>
      <c r="AA546" s="212">
        <v>0</v>
      </c>
      <c r="AB546">
        <v>0</v>
      </c>
      <c r="AC546" s="98">
        <v>0</v>
      </c>
      <c r="AD546">
        <v>0</v>
      </c>
      <c r="AE546">
        <v>0</v>
      </c>
      <c r="AF546">
        <v>0</v>
      </c>
      <c r="AG546" s="212">
        <v>0</v>
      </c>
      <c r="AH546">
        <v>0</v>
      </c>
      <c r="AI546">
        <v>0</v>
      </c>
      <c r="AJ546">
        <v>0</v>
      </c>
      <c r="AK546">
        <v>0</v>
      </c>
      <c r="AL546">
        <v>0</v>
      </c>
      <c r="AM546">
        <v>2.6550000000000001E-2</v>
      </c>
      <c r="AN546">
        <v>0</v>
      </c>
      <c r="AO546">
        <v>0.27450000000000002</v>
      </c>
      <c r="AP546">
        <v>0</v>
      </c>
      <c r="AQ546">
        <v>2.7000000000000001E-3</v>
      </c>
      <c r="AR546">
        <v>1.5299999999999999E-2</v>
      </c>
      <c r="AS546" s="98">
        <v>9.0000000000000006E-5</v>
      </c>
      <c r="AT546" s="212">
        <v>1.35E-4</v>
      </c>
      <c r="AU546" s="98">
        <v>8.9999999999999998E-4</v>
      </c>
      <c r="AV546">
        <v>1.485E-3</v>
      </c>
      <c r="AW546" s="212">
        <v>3.1500000000000001E-4</v>
      </c>
      <c r="AX546">
        <v>0.11115</v>
      </c>
      <c r="AY546">
        <v>0</v>
      </c>
      <c r="AZ546">
        <v>5.5350000000000003E-2</v>
      </c>
      <c r="BA546">
        <v>9.9000000000000005E-2</v>
      </c>
      <c r="BB546" s="98">
        <v>8.9999999999999998E-4</v>
      </c>
      <c r="BC546">
        <v>1.3500000000000001E-3</v>
      </c>
      <c r="BD546">
        <v>7.6499999999999999E-2</v>
      </c>
      <c r="BE546">
        <v>1.2869999999999999</v>
      </c>
      <c r="BF546">
        <v>3.5999999999999997E-2</v>
      </c>
      <c r="BG546">
        <v>4.4999999999999997E-3</v>
      </c>
      <c r="BH546" s="98">
        <v>0</v>
      </c>
      <c r="BI546">
        <v>0</v>
      </c>
      <c r="BJ546">
        <v>4.4999999999999999E-4</v>
      </c>
      <c r="BK546">
        <v>4.4999999999999998E-2</v>
      </c>
      <c r="BL546" s="209">
        <v>5.1879315388049995E-4</v>
      </c>
      <c r="BM546" s="227">
        <v>1.2279809187900001E-4</v>
      </c>
      <c r="BN546" s="209">
        <v>1.070685960615E-4</v>
      </c>
      <c r="BO546" s="227">
        <v>1.9999535399999999E-5</v>
      </c>
      <c r="BP546" s="227">
        <v>0</v>
      </c>
      <c r="BQ546" s="227">
        <v>2.5698150000000001E-16</v>
      </c>
      <c r="BR546" s="209">
        <v>1.3172411030849999E-4</v>
      </c>
      <c r="BS546" s="227">
        <v>4.4413894800000002E-5</v>
      </c>
      <c r="BT546" s="209">
        <v>1.067574571713E-3</v>
      </c>
    </row>
    <row r="547" spans="1:72" x14ac:dyDescent="0.35">
      <c r="A547">
        <v>39</v>
      </c>
      <c r="B547" t="s">
        <v>513</v>
      </c>
      <c r="C547" t="s">
        <v>513</v>
      </c>
      <c r="D547" t="s">
        <v>107</v>
      </c>
      <c r="E547" t="s">
        <v>1337</v>
      </c>
      <c r="F547">
        <v>0.65700000000000003</v>
      </c>
      <c r="G547">
        <v>2.754</v>
      </c>
      <c r="H547" s="98">
        <v>8.9999999999999998E-4</v>
      </c>
      <c r="I547">
        <v>6.8999999999999999E-3</v>
      </c>
      <c r="J547">
        <v>0.14580000000000001</v>
      </c>
      <c r="K547">
        <v>1.5599999999999999E-2</v>
      </c>
      <c r="L547">
        <v>0.1119</v>
      </c>
      <c r="M547">
        <v>0</v>
      </c>
      <c r="N547" s="212">
        <v>1.89E-2</v>
      </c>
      <c r="O547">
        <v>0.1095</v>
      </c>
      <c r="P547" s="212">
        <v>0.1095</v>
      </c>
      <c r="Q547">
        <v>0</v>
      </c>
      <c r="R547">
        <v>0</v>
      </c>
      <c r="S547">
        <v>0</v>
      </c>
      <c r="T547">
        <v>0</v>
      </c>
      <c r="U547" s="98">
        <v>2.9999999999999997E-4</v>
      </c>
      <c r="V547">
        <v>0</v>
      </c>
      <c r="W547">
        <v>0</v>
      </c>
      <c r="X547">
        <v>0</v>
      </c>
      <c r="Y547">
        <v>0</v>
      </c>
      <c r="Z547" s="212">
        <v>0</v>
      </c>
      <c r="AA547" s="212">
        <v>0</v>
      </c>
      <c r="AB547">
        <v>0</v>
      </c>
      <c r="AC547" s="212">
        <v>0</v>
      </c>
      <c r="AD547">
        <v>0</v>
      </c>
      <c r="AE547" s="98">
        <v>2.9999999999999997E-4</v>
      </c>
      <c r="AF547" s="98">
        <v>2.9999999999999997E-4</v>
      </c>
      <c r="AG547" s="212">
        <v>0</v>
      </c>
      <c r="AH547">
        <v>0</v>
      </c>
      <c r="AI547">
        <v>0</v>
      </c>
      <c r="AJ547">
        <v>0</v>
      </c>
      <c r="AK547">
        <v>0</v>
      </c>
      <c r="AL547">
        <v>0</v>
      </c>
      <c r="AM547">
        <v>5.79E-2</v>
      </c>
      <c r="AN547">
        <v>0</v>
      </c>
      <c r="AO547">
        <v>0.57899999999999996</v>
      </c>
      <c r="AP547">
        <v>0</v>
      </c>
      <c r="AQ547" s="212">
        <v>3.0000000000000001E-3</v>
      </c>
      <c r="AR547">
        <v>0.17849999999999999</v>
      </c>
      <c r="AS547" s="98">
        <v>9.0000000000000006E-5</v>
      </c>
      <c r="AT547" s="98">
        <v>9.0000000000000006E-5</v>
      </c>
      <c r="AU547" s="212">
        <v>8.0999999999999996E-3</v>
      </c>
      <c r="AV547">
        <v>9.2999999999999992E-3</v>
      </c>
      <c r="AW547" s="212">
        <v>1.2E-4</v>
      </c>
      <c r="AX547">
        <v>3.0000000000000001E-3</v>
      </c>
      <c r="AY547">
        <v>0</v>
      </c>
      <c r="AZ547">
        <v>1.8E-3</v>
      </c>
      <c r="BA547">
        <v>0.20699999999999999</v>
      </c>
      <c r="BB547" s="212">
        <v>6.0000000000000001E-3</v>
      </c>
      <c r="BC547" s="98">
        <v>4.1999999999999997E-3</v>
      </c>
      <c r="BD547">
        <v>0.192</v>
      </c>
      <c r="BE547">
        <v>2.202</v>
      </c>
      <c r="BF547">
        <v>0.108</v>
      </c>
      <c r="BG547">
        <v>8.9999999999999993E-3</v>
      </c>
      <c r="BH547">
        <v>0</v>
      </c>
      <c r="BI547">
        <v>0</v>
      </c>
      <c r="BJ547" s="212">
        <v>1.1999999999999999E-3</v>
      </c>
      <c r="BK547">
        <v>0</v>
      </c>
      <c r="BL547" s="209">
        <v>5.2159586013000002E-4</v>
      </c>
      <c r="BM547" s="227">
        <v>5.6347914825000002E-5</v>
      </c>
      <c r="BN547" s="209">
        <v>2.3022958264499999E-4</v>
      </c>
      <c r="BO547" s="227">
        <v>3.8132447400000003E-5</v>
      </c>
      <c r="BP547" s="227">
        <v>5.2682970000000002E-6</v>
      </c>
      <c r="BQ547" s="227">
        <v>2.4588000000000001E-16</v>
      </c>
      <c r="BR547" s="227">
        <v>8.8236603510000004E-5</v>
      </c>
      <c r="BS547" s="227">
        <v>3.3727268399999997E-5</v>
      </c>
      <c r="BT547" s="227">
        <v>1.056080481225E-3</v>
      </c>
    </row>
    <row r="548" spans="1:72" x14ac:dyDescent="0.35">
      <c r="A548">
        <v>21</v>
      </c>
      <c r="B548" t="s">
        <v>71</v>
      </c>
      <c r="C548" t="s">
        <v>71</v>
      </c>
      <c r="D548" t="s">
        <v>477</v>
      </c>
      <c r="E548" t="s">
        <v>1337</v>
      </c>
      <c r="F548">
        <v>1.859</v>
      </c>
      <c r="G548">
        <v>7.8650000000000002</v>
      </c>
      <c r="H548">
        <v>0</v>
      </c>
      <c r="I548">
        <v>0.1144</v>
      </c>
      <c r="J548">
        <v>0.32890000000000003</v>
      </c>
      <c r="K548">
        <v>0</v>
      </c>
      <c r="L548">
        <v>13.7995</v>
      </c>
      <c r="M548">
        <v>0</v>
      </c>
      <c r="N548">
        <v>5.7200000000000001E-2</v>
      </c>
      <c r="O548">
        <v>0.24310000000000001</v>
      </c>
      <c r="P548" s="212">
        <v>0.24310000000000001</v>
      </c>
      <c r="Q548">
        <v>0</v>
      </c>
      <c r="R548">
        <v>0</v>
      </c>
      <c r="S548">
        <v>0</v>
      </c>
      <c r="T548">
        <v>0</v>
      </c>
      <c r="U548">
        <v>0</v>
      </c>
      <c r="V548" s="212">
        <v>0</v>
      </c>
      <c r="W548" s="212">
        <v>0</v>
      </c>
      <c r="X548" s="212">
        <v>0</v>
      </c>
      <c r="Y548">
        <v>0</v>
      </c>
      <c r="Z548">
        <v>0</v>
      </c>
      <c r="AA548" s="212">
        <v>0</v>
      </c>
      <c r="AB548">
        <v>0</v>
      </c>
      <c r="AC548" s="212">
        <v>0</v>
      </c>
      <c r="AD548">
        <v>0</v>
      </c>
      <c r="AE548">
        <v>0</v>
      </c>
      <c r="AF548">
        <v>0</v>
      </c>
      <c r="AG548" s="212">
        <v>0</v>
      </c>
      <c r="AH548">
        <v>0</v>
      </c>
      <c r="AI548">
        <v>0</v>
      </c>
      <c r="AJ548">
        <v>0</v>
      </c>
      <c r="AK548">
        <v>0</v>
      </c>
      <c r="AL548">
        <v>0</v>
      </c>
      <c r="AM548">
        <v>1.43</v>
      </c>
      <c r="AN548">
        <v>0</v>
      </c>
      <c r="AO548">
        <v>17.016999999999999</v>
      </c>
      <c r="AP548">
        <v>0</v>
      </c>
      <c r="AQ548">
        <v>2.86E-2</v>
      </c>
      <c r="AR548">
        <v>3.4891999999999999</v>
      </c>
      <c r="AS548" s="212">
        <v>2.8600000000000001E-3</v>
      </c>
      <c r="AT548" s="212">
        <v>0</v>
      </c>
      <c r="AU548" s="212">
        <v>2.717E-2</v>
      </c>
      <c r="AV548">
        <v>4.2900000000000001E-2</v>
      </c>
      <c r="AW548" s="212">
        <v>7.1500000000000001E-3</v>
      </c>
      <c r="AX548">
        <v>1.4872000000000001</v>
      </c>
      <c r="AY548">
        <v>0</v>
      </c>
      <c r="AZ548">
        <v>1.4442999999999999</v>
      </c>
      <c r="BA548">
        <v>3.5750000000000002</v>
      </c>
      <c r="BB548" s="212">
        <v>0.42899999999999999</v>
      </c>
      <c r="BC548" s="212">
        <v>4.2900000000000001E-2</v>
      </c>
      <c r="BD548">
        <v>2.431</v>
      </c>
      <c r="BE548">
        <v>22.88</v>
      </c>
      <c r="BF548">
        <v>1.43</v>
      </c>
      <c r="BG548">
        <v>0.42899999999999999</v>
      </c>
      <c r="BH548" s="212">
        <v>0</v>
      </c>
      <c r="BI548" s="212">
        <v>0</v>
      </c>
      <c r="BJ548">
        <v>2.86E-2</v>
      </c>
      <c r="BK548">
        <v>1.1439999999999999</v>
      </c>
      <c r="BL548" s="209">
        <v>1.4798737142618E-2</v>
      </c>
      <c r="BM548" s="227">
        <v>3.8055351906000001E-4</v>
      </c>
      <c r="BN548" s="209">
        <v>9.7322745274039998E-3</v>
      </c>
      <c r="BO548" s="227">
        <v>6.3554079160000004E-4</v>
      </c>
      <c r="BP548" s="227">
        <v>0</v>
      </c>
      <c r="BQ548" s="227">
        <v>4.9356106800000004E-16</v>
      </c>
      <c r="BR548" s="209">
        <v>2.0047379975479999E-3</v>
      </c>
      <c r="BS548" s="209">
        <v>1.4113748792000001E-3</v>
      </c>
      <c r="BT548" s="209">
        <v>1.0555488077419999E-3</v>
      </c>
    </row>
    <row r="549" spans="1:72" x14ac:dyDescent="0.35">
      <c r="A549">
        <v>110</v>
      </c>
      <c r="B549" t="s">
        <v>803</v>
      </c>
      <c r="C549" t="s">
        <v>209</v>
      </c>
      <c r="D549" t="s">
        <v>828</v>
      </c>
      <c r="E549" t="s">
        <v>1337</v>
      </c>
      <c r="F549">
        <v>2.76</v>
      </c>
      <c r="G549">
        <v>11.555999999999999</v>
      </c>
      <c r="H549">
        <v>0.26879999999999998</v>
      </c>
      <c r="I549">
        <v>2.4799999999999999E-2</v>
      </c>
      <c r="J549">
        <v>5.2400000000000002E-2</v>
      </c>
      <c r="K549">
        <v>3.6799999999999999E-2</v>
      </c>
      <c r="L549">
        <v>8.8000000000000005E-3</v>
      </c>
      <c r="M549">
        <v>0</v>
      </c>
      <c r="N549">
        <v>8.3999999999999995E-3</v>
      </c>
      <c r="O549">
        <v>2.1600000000000001E-2</v>
      </c>
      <c r="P549">
        <v>1.6000000000000001E-3</v>
      </c>
      <c r="Q549">
        <v>0.02</v>
      </c>
      <c r="R549">
        <v>0</v>
      </c>
      <c r="S549">
        <v>0</v>
      </c>
      <c r="T549">
        <v>0</v>
      </c>
      <c r="U549">
        <v>0.24279999999999999</v>
      </c>
      <c r="V549">
        <v>3.56E-2</v>
      </c>
      <c r="W549">
        <v>0.12959999999999999</v>
      </c>
      <c r="X549">
        <v>4.9200000000000001E-2</v>
      </c>
      <c r="Y549">
        <v>2.0799999999999999E-2</v>
      </c>
      <c r="Z549">
        <v>7.6E-3</v>
      </c>
      <c r="AA549">
        <v>0</v>
      </c>
      <c r="AB549">
        <v>1.2E-2</v>
      </c>
      <c r="AC549">
        <v>0</v>
      </c>
      <c r="AD549">
        <v>1.2E-2</v>
      </c>
      <c r="AE549">
        <v>2E-3</v>
      </c>
      <c r="AF549">
        <v>2E-3</v>
      </c>
      <c r="AG549">
        <v>0</v>
      </c>
      <c r="AH549">
        <v>0</v>
      </c>
      <c r="AI549">
        <v>0</v>
      </c>
      <c r="AJ549">
        <v>0</v>
      </c>
      <c r="AK549">
        <v>0</v>
      </c>
      <c r="AL549">
        <v>0</v>
      </c>
      <c r="AM549">
        <v>0</v>
      </c>
      <c r="AN549">
        <v>0</v>
      </c>
      <c r="AO549">
        <v>0</v>
      </c>
      <c r="AP549">
        <v>0</v>
      </c>
      <c r="AQ549">
        <v>0</v>
      </c>
      <c r="AR549">
        <v>0</v>
      </c>
      <c r="AS549">
        <v>1.2E-4</v>
      </c>
      <c r="AT549" s="98">
        <v>0</v>
      </c>
      <c r="AU549">
        <v>5.5599999999999998E-3</v>
      </c>
      <c r="AV549">
        <v>9.5999999999999992E-3</v>
      </c>
      <c r="AW549" s="98">
        <v>4.8000000000000001E-4</v>
      </c>
      <c r="AX549">
        <v>2.4799999999999999E-2</v>
      </c>
      <c r="AY549">
        <v>0</v>
      </c>
      <c r="AZ549">
        <v>0</v>
      </c>
      <c r="BA549">
        <v>0.74</v>
      </c>
      <c r="BB549">
        <v>0</v>
      </c>
      <c r="BC549">
        <v>9.5999999999999992E-3</v>
      </c>
      <c r="BD549">
        <v>4.8000000000000001E-2</v>
      </c>
      <c r="BE549">
        <v>3.1720000000000002</v>
      </c>
      <c r="BF549">
        <v>0.436</v>
      </c>
      <c r="BG549">
        <v>0.1</v>
      </c>
      <c r="BH549" s="98">
        <v>4.0000000000000002E-4</v>
      </c>
      <c r="BI549">
        <v>0</v>
      </c>
      <c r="BJ549">
        <v>4.7999999999999996E-3</v>
      </c>
      <c r="BK549">
        <v>0</v>
      </c>
      <c r="BL549" s="209">
        <v>6.0115349520000003E-4</v>
      </c>
      <c r="BM549" s="227">
        <v>1.8965041200000001E-5</v>
      </c>
      <c r="BN549" s="209">
        <v>1.031788188E-4</v>
      </c>
      <c r="BO549" s="227">
        <v>1.3490982400000001E-5</v>
      </c>
      <c r="BP549" s="209">
        <v>0</v>
      </c>
      <c r="BQ549" s="227">
        <v>1.2920000000000001E-15</v>
      </c>
      <c r="BR549" s="209">
        <v>1.3713776160000001E-4</v>
      </c>
      <c r="BS549" s="227">
        <v>5.1047430799999997E-5</v>
      </c>
      <c r="BT549" s="209">
        <v>1.010936928E-3</v>
      </c>
    </row>
    <row r="550" spans="1:72" x14ac:dyDescent="0.35">
      <c r="A550">
        <v>110</v>
      </c>
      <c r="B550" t="s">
        <v>803</v>
      </c>
      <c r="C550" t="s">
        <v>209</v>
      </c>
      <c r="D550" t="s">
        <v>828</v>
      </c>
      <c r="E550" t="s">
        <v>1340</v>
      </c>
      <c r="F550">
        <v>2.76</v>
      </c>
      <c r="G550">
        <v>11.555999999999999</v>
      </c>
      <c r="H550" s="98">
        <v>0.26879999999999998</v>
      </c>
      <c r="I550">
        <v>2.4799999999999999E-2</v>
      </c>
      <c r="J550">
        <v>5.2400000000000002E-2</v>
      </c>
      <c r="K550">
        <v>3.6799999999999999E-2</v>
      </c>
      <c r="L550">
        <v>8.8000000000000005E-3</v>
      </c>
      <c r="M550">
        <v>0</v>
      </c>
      <c r="N550">
        <v>8.3999999999999995E-3</v>
      </c>
      <c r="O550">
        <v>2.1600000000000001E-2</v>
      </c>
      <c r="P550">
        <v>1.6000000000000001E-3</v>
      </c>
      <c r="Q550">
        <v>0.02</v>
      </c>
      <c r="R550">
        <v>0</v>
      </c>
      <c r="S550">
        <v>0</v>
      </c>
      <c r="T550">
        <v>0</v>
      </c>
      <c r="U550" s="98">
        <v>0.24279999999999999</v>
      </c>
      <c r="V550">
        <v>3.56E-2</v>
      </c>
      <c r="W550">
        <v>0.12959999999999999</v>
      </c>
      <c r="X550">
        <v>4.9200000000000001E-2</v>
      </c>
      <c r="Y550">
        <v>2.0799999999999999E-2</v>
      </c>
      <c r="Z550">
        <v>7.6E-3</v>
      </c>
      <c r="AA550">
        <v>0</v>
      </c>
      <c r="AB550">
        <v>1.2E-2</v>
      </c>
      <c r="AC550">
        <v>0</v>
      </c>
      <c r="AD550">
        <v>1.2E-2</v>
      </c>
      <c r="AE550" s="98">
        <v>2E-3</v>
      </c>
      <c r="AF550" s="98">
        <v>2E-3</v>
      </c>
      <c r="AG550">
        <v>0</v>
      </c>
      <c r="AH550">
        <v>0</v>
      </c>
      <c r="AI550">
        <v>0</v>
      </c>
      <c r="AJ550">
        <v>0</v>
      </c>
      <c r="AK550">
        <v>0</v>
      </c>
      <c r="AL550">
        <v>0</v>
      </c>
      <c r="AM550">
        <v>0</v>
      </c>
      <c r="AN550">
        <v>0</v>
      </c>
      <c r="AO550">
        <v>0</v>
      </c>
      <c r="AP550">
        <v>0</v>
      </c>
      <c r="AQ550">
        <v>0</v>
      </c>
      <c r="AR550">
        <v>0</v>
      </c>
      <c r="AS550" s="98">
        <v>1.2E-4</v>
      </c>
      <c r="AT550" s="98">
        <v>0</v>
      </c>
      <c r="AU550">
        <v>5.5599999999999998E-3</v>
      </c>
      <c r="AV550">
        <v>9.5999999999999992E-3</v>
      </c>
      <c r="AW550">
        <v>4.8000000000000001E-4</v>
      </c>
      <c r="AX550">
        <v>2.4799999999999999E-2</v>
      </c>
      <c r="AY550">
        <v>0</v>
      </c>
      <c r="AZ550">
        <v>0</v>
      </c>
      <c r="BA550">
        <v>0.74</v>
      </c>
      <c r="BB550">
        <v>0</v>
      </c>
      <c r="BC550">
        <v>9.5999999999999992E-3</v>
      </c>
      <c r="BD550">
        <v>4.8000000000000001E-2</v>
      </c>
      <c r="BE550">
        <v>3.1720000000000002</v>
      </c>
      <c r="BF550">
        <v>0.436</v>
      </c>
      <c r="BG550">
        <v>0.1</v>
      </c>
      <c r="BH550" s="98">
        <v>4.0000000000000002E-4</v>
      </c>
      <c r="BI550">
        <v>0</v>
      </c>
      <c r="BJ550">
        <v>4.7999999999999996E-3</v>
      </c>
      <c r="BK550">
        <v>0</v>
      </c>
      <c r="BL550" s="209">
        <v>6.0115349520000003E-4</v>
      </c>
      <c r="BM550" s="227">
        <v>1.8965041200000001E-5</v>
      </c>
      <c r="BN550" s="209">
        <v>1.031788188E-4</v>
      </c>
      <c r="BO550" s="227">
        <v>1.3490982400000001E-5</v>
      </c>
      <c r="BP550" s="227">
        <v>0</v>
      </c>
      <c r="BQ550" s="227">
        <v>1.2920000000000001E-15</v>
      </c>
      <c r="BR550" s="227">
        <v>1.3713776160000001E-4</v>
      </c>
      <c r="BS550" s="227">
        <v>5.1047430799999997E-5</v>
      </c>
      <c r="BT550" s="209">
        <v>1.010936928E-3</v>
      </c>
    </row>
    <row r="551" spans="1:72" x14ac:dyDescent="0.35">
      <c r="A551">
        <v>114</v>
      </c>
      <c r="B551" t="s">
        <v>218</v>
      </c>
      <c r="C551" t="s">
        <v>218</v>
      </c>
      <c r="D551" t="s">
        <v>842</v>
      </c>
      <c r="E551" t="s">
        <v>1339</v>
      </c>
      <c r="F551">
        <v>1.212</v>
      </c>
      <c r="G551">
        <v>5.0720000000000001</v>
      </c>
      <c r="H551">
        <v>9.7000000000000003E-2</v>
      </c>
      <c r="I551">
        <v>4.1000000000000002E-2</v>
      </c>
      <c r="J551">
        <v>4.3400000000000001E-2</v>
      </c>
      <c r="K551">
        <v>6.0000000000000001E-3</v>
      </c>
      <c r="L551">
        <v>7.7999999999999996E-3</v>
      </c>
      <c r="M551">
        <v>0</v>
      </c>
      <c r="N551">
        <v>4.7999999999999996E-3</v>
      </c>
      <c r="O551">
        <v>1.3599999999999999E-2</v>
      </c>
      <c r="P551">
        <v>2.3999999999999998E-3</v>
      </c>
      <c r="Q551">
        <v>1.12E-2</v>
      </c>
      <c r="R551">
        <v>0</v>
      </c>
      <c r="S551">
        <v>0</v>
      </c>
      <c r="T551">
        <v>0</v>
      </c>
      <c r="U551">
        <v>1.2200000000000001E-2</v>
      </c>
      <c r="V551">
        <v>0</v>
      </c>
      <c r="W551">
        <v>0</v>
      </c>
      <c r="X551" s="212">
        <v>0</v>
      </c>
      <c r="Y551">
        <v>1.0800000000000001E-2</v>
      </c>
      <c r="Z551" s="212">
        <v>1.1999999999999999E-3</v>
      </c>
      <c r="AA551">
        <v>0</v>
      </c>
      <c r="AB551">
        <v>6.54E-2</v>
      </c>
      <c r="AC551" s="98">
        <v>5.9999999999999995E-4</v>
      </c>
      <c r="AD551">
        <v>6.4000000000000001E-2</v>
      </c>
      <c r="AE551">
        <v>1.46E-2</v>
      </c>
      <c r="AF551" s="212">
        <v>1.4E-2</v>
      </c>
      <c r="AG551" s="98">
        <v>4.0000000000000002E-4</v>
      </c>
      <c r="AH551" s="212">
        <v>0</v>
      </c>
      <c r="AI551">
        <v>0</v>
      </c>
      <c r="AJ551" s="212">
        <v>0</v>
      </c>
      <c r="AK551">
        <v>0</v>
      </c>
      <c r="AL551">
        <v>0</v>
      </c>
      <c r="AM551">
        <v>2.3400000000000001E-2</v>
      </c>
      <c r="AN551">
        <v>0</v>
      </c>
      <c r="AO551">
        <v>0.28000000000000003</v>
      </c>
      <c r="AP551">
        <v>0</v>
      </c>
      <c r="AQ551">
        <v>1.04E-2</v>
      </c>
      <c r="AR551" s="212">
        <v>0</v>
      </c>
      <c r="AS551">
        <v>1.64E-3</v>
      </c>
      <c r="AT551" s="212">
        <v>3.4000000000000002E-4</v>
      </c>
      <c r="AU551">
        <v>2.2000000000000001E-3</v>
      </c>
      <c r="AV551">
        <v>9.0399999999999994E-3</v>
      </c>
      <c r="AW551" s="98">
        <v>2.0000000000000001E-4</v>
      </c>
      <c r="AX551">
        <v>0.11600000000000001</v>
      </c>
      <c r="AY551">
        <v>0</v>
      </c>
      <c r="AZ551">
        <v>0</v>
      </c>
      <c r="BA551">
        <v>1</v>
      </c>
      <c r="BB551">
        <v>1.24E-2</v>
      </c>
      <c r="BC551" s="212">
        <v>1.34E-2</v>
      </c>
      <c r="BD551">
        <v>0.27</v>
      </c>
      <c r="BE551">
        <v>2.1800000000000002</v>
      </c>
      <c r="BF551">
        <v>0.316</v>
      </c>
      <c r="BG551">
        <v>1.2E-2</v>
      </c>
      <c r="BH551" s="212">
        <v>0</v>
      </c>
      <c r="BI551">
        <v>4.0000000000000001E-3</v>
      </c>
      <c r="BJ551" s="212">
        <v>2.5999999999999999E-3</v>
      </c>
      <c r="BK551">
        <v>0.1</v>
      </c>
      <c r="BL551" s="227">
        <v>4.4379594960000001E-4</v>
      </c>
      <c r="BM551" s="227">
        <v>1.230804002E-4</v>
      </c>
      <c r="BN551" s="209">
        <v>1.4133332379999999E-4</v>
      </c>
      <c r="BO551" s="227">
        <v>6.7454912000000003E-6</v>
      </c>
      <c r="BP551" s="227">
        <v>0</v>
      </c>
      <c r="BQ551" s="227">
        <v>1.3880000000000001E-16</v>
      </c>
      <c r="BR551" s="227">
        <v>4.9926791600000003E-5</v>
      </c>
      <c r="BS551" s="227">
        <v>2.5523715399999998E-5</v>
      </c>
      <c r="BT551" s="227">
        <v>1.0023907368000001E-3</v>
      </c>
    </row>
    <row r="552" spans="1:72" x14ac:dyDescent="0.35">
      <c r="A552">
        <v>76</v>
      </c>
      <c r="B552" t="s">
        <v>610</v>
      </c>
      <c r="C552" t="s">
        <v>610</v>
      </c>
      <c r="D552" t="s">
        <v>151</v>
      </c>
      <c r="E552" t="s">
        <v>1338</v>
      </c>
      <c r="F552">
        <v>0.38600000000000001</v>
      </c>
      <c r="G552">
        <v>1.6140000000000001</v>
      </c>
      <c r="H552" s="98">
        <v>1.9400000000000001E-2</v>
      </c>
      <c r="I552">
        <v>6.6E-3</v>
      </c>
      <c r="J552">
        <v>4.6199999999999998E-2</v>
      </c>
      <c r="K552">
        <v>0</v>
      </c>
      <c r="L552">
        <v>0.12640000000000001</v>
      </c>
      <c r="M552">
        <v>0</v>
      </c>
      <c r="N552">
        <v>1.4E-3</v>
      </c>
      <c r="O552">
        <v>3.3000000000000002E-2</v>
      </c>
      <c r="P552">
        <v>6.6E-3</v>
      </c>
      <c r="Q552" s="98">
        <v>2.64E-2</v>
      </c>
      <c r="R552">
        <v>2.4E-2</v>
      </c>
      <c r="S552">
        <v>2.4E-2</v>
      </c>
      <c r="T552">
        <v>0</v>
      </c>
      <c r="U552" s="98">
        <v>5.7999999999999996E-3</v>
      </c>
      <c r="V552" s="98">
        <v>2.0000000000000001E-4</v>
      </c>
      <c r="W552" s="98">
        <v>4.0000000000000002E-4</v>
      </c>
      <c r="X552" s="98">
        <v>2.0000000000000001E-4</v>
      </c>
      <c r="Y552" s="98">
        <v>2.3999999999999998E-3</v>
      </c>
      <c r="Z552">
        <v>2.3999999999999998E-3</v>
      </c>
      <c r="AA552">
        <v>0</v>
      </c>
      <c r="AB552">
        <v>8.6E-3</v>
      </c>
      <c r="AC552">
        <v>0</v>
      </c>
      <c r="AD552">
        <v>8.6E-3</v>
      </c>
      <c r="AE552" s="98">
        <v>3.8E-3</v>
      </c>
      <c r="AF552" s="212">
        <v>3.5999999999999999E-3</v>
      </c>
      <c r="AG552" s="98">
        <v>2.0000000000000001E-4</v>
      </c>
      <c r="AH552">
        <v>0</v>
      </c>
      <c r="AI552">
        <v>0</v>
      </c>
      <c r="AJ552">
        <v>0</v>
      </c>
      <c r="AK552">
        <v>0</v>
      </c>
      <c r="AL552">
        <v>4.0000000000000001E-3</v>
      </c>
      <c r="AM552">
        <v>4.0000000000000001E-3</v>
      </c>
      <c r="AN552">
        <v>4.0000000000000001E-3</v>
      </c>
      <c r="AO552">
        <v>0</v>
      </c>
      <c r="AP552">
        <v>0</v>
      </c>
      <c r="AQ552" s="98">
        <v>4.0000000000000001E-3</v>
      </c>
      <c r="AR552">
        <v>0</v>
      </c>
      <c r="AS552" s="98">
        <v>6.0000000000000002E-5</v>
      </c>
      <c r="AT552" s="98">
        <v>2.9999999999999997E-4</v>
      </c>
      <c r="AU552" s="98">
        <v>2.0000000000000001E-4</v>
      </c>
      <c r="AV552">
        <v>1.74E-3</v>
      </c>
      <c r="AW552" s="98">
        <v>1E-4</v>
      </c>
      <c r="AX552">
        <v>4.0000000000000001E-3</v>
      </c>
      <c r="AY552">
        <v>1E-3</v>
      </c>
      <c r="AZ552">
        <v>0</v>
      </c>
      <c r="BA552">
        <v>0.16800000000000001</v>
      </c>
      <c r="BB552">
        <v>2.12E-2</v>
      </c>
      <c r="BC552" s="98">
        <v>2.0000000000000001E-4</v>
      </c>
      <c r="BD552">
        <v>0.20200000000000001</v>
      </c>
      <c r="BE552">
        <v>0.29199999999999998</v>
      </c>
      <c r="BF552">
        <v>2.8000000000000001E-2</v>
      </c>
      <c r="BG552">
        <v>9.6000000000000002E-2</v>
      </c>
      <c r="BH552" s="98">
        <v>2.0000000000000001E-4</v>
      </c>
      <c r="BI552" s="98">
        <v>2.0000000000000001E-4</v>
      </c>
      <c r="BJ552" s="98">
        <v>1E-3</v>
      </c>
      <c r="BK552">
        <v>0</v>
      </c>
      <c r="BL552" s="227">
        <v>5.1475192840000003E-4</v>
      </c>
      <c r="BM552" s="227">
        <v>2.9024547200000001E-5</v>
      </c>
      <c r="BN552" s="227">
        <v>9.9909992000000002E-5</v>
      </c>
      <c r="BO552" s="227">
        <v>2.1789296200000001E-5</v>
      </c>
      <c r="BP552" s="227">
        <v>2.5406117999999999E-6</v>
      </c>
      <c r="BQ552" s="227">
        <v>7.6600000000000002E-17</v>
      </c>
      <c r="BR552" s="227">
        <v>8.2686864000000008E-6</v>
      </c>
      <c r="BS552" s="227">
        <v>1.9355439000000001E-5</v>
      </c>
      <c r="BT552" s="227">
        <v>9.8918314820000005E-4</v>
      </c>
    </row>
    <row r="553" spans="1:72" x14ac:dyDescent="0.35">
      <c r="A553">
        <v>76</v>
      </c>
      <c r="B553" t="s">
        <v>610</v>
      </c>
      <c r="C553" t="s">
        <v>610</v>
      </c>
      <c r="D553" t="s">
        <v>151</v>
      </c>
      <c r="E553" t="s">
        <v>1340</v>
      </c>
      <c r="F553">
        <v>0.38600000000000001</v>
      </c>
      <c r="G553">
        <v>1.6140000000000001</v>
      </c>
      <c r="H553">
        <v>1.9400000000000001E-2</v>
      </c>
      <c r="I553">
        <v>6.6E-3</v>
      </c>
      <c r="J553">
        <v>4.6199999999999998E-2</v>
      </c>
      <c r="K553">
        <v>0</v>
      </c>
      <c r="L553">
        <v>0.12640000000000001</v>
      </c>
      <c r="M553">
        <v>0</v>
      </c>
      <c r="N553">
        <v>1.4E-3</v>
      </c>
      <c r="O553">
        <v>3.3000000000000002E-2</v>
      </c>
      <c r="P553">
        <v>6.6E-3</v>
      </c>
      <c r="Q553">
        <v>2.64E-2</v>
      </c>
      <c r="R553">
        <v>2.4E-2</v>
      </c>
      <c r="S553">
        <v>2.4E-2</v>
      </c>
      <c r="T553">
        <v>0</v>
      </c>
      <c r="U553">
        <v>5.7999999999999996E-3</v>
      </c>
      <c r="V553" s="98">
        <v>2.0000000000000001E-4</v>
      </c>
      <c r="W553" s="98">
        <v>4.0000000000000002E-4</v>
      </c>
      <c r="X553" s="98">
        <v>2.0000000000000001E-4</v>
      </c>
      <c r="Y553">
        <v>2.3999999999999998E-3</v>
      </c>
      <c r="Z553">
        <v>2.3999999999999998E-3</v>
      </c>
      <c r="AA553">
        <v>0</v>
      </c>
      <c r="AB553">
        <v>8.6E-3</v>
      </c>
      <c r="AC553">
        <v>0</v>
      </c>
      <c r="AD553">
        <v>8.6E-3</v>
      </c>
      <c r="AE553">
        <v>3.8E-3</v>
      </c>
      <c r="AF553">
        <v>3.5999999999999999E-3</v>
      </c>
      <c r="AG553" s="98">
        <v>2.0000000000000001E-4</v>
      </c>
      <c r="AH553">
        <v>0</v>
      </c>
      <c r="AI553">
        <v>0</v>
      </c>
      <c r="AJ553">
        <v>0</v>
      </c>
      <c r="AK553">
        <v>0</v>
      </c>
      <c r="AL553">
        <v>4.0000000000000001E-3</v>
      </c>
      <c r="AM553">
        <v>4.0000000000000001E-3</v>
      </c>
      <c r="AN553">
        <v>4.0000000000000001E-3</v>
      </c>
      <c r="AO553">
        <v>0</v>
      </c>
      <c r="AP553">
        <v>0</v>
      </c>
      <c r="AQ553">
        <v>4.0000000000000001E-3</v>
      </c>
      <c r="AR553">
        <v>0</v>
      </c>
      <c r="AS553" s="98">
        <v>6.0000000000000002E-5</v>
      </c>
      <c r="AT553" s="98">
        <v>2.9999999999999997E-4</v>
      </c>
      <c r="AU553" s="98">
        <v>2.0000000000000001E-4</v>
      </c>
      <c r="AV553">
        <v>1.74E-3</v>
      </c>
      <c r="AW553" s="98">
        <v>1E-4</v>
      </c>
      <c r="AX553">
        <v>4.0000000000000001E-3</v>
      </c>
      <c r="AY553">
        <v>1E-3</v>
      </c>
      <c r="AZ553">
        <v>0</v>
      </c>
      <c r="BA553">
        <v>0.16800000000000001</v>
      </c>
      <c r="BB553">
        <v>2.12E-2</v>
      </c>
      <c r="BC553" s="98">
        <v>2.0000000000000001E-4</v>
      </c>
      <c r="BD553">
        <v>0.20200000000000001</v>
      </c>
      <c r="BE553">
        <v>0.29199999999999998</v>
      </c>
      <c r="BF553">
        <v>2.8000000000000001E-2</v>
      </c>
      <c r="BG553">
        <v>9.6000000000000002E-2</v>
      </c>
      <c r="BH553" s="98">
        <v>2.0000000000000001E-4</v>
      </c>
      <c r="BI553" s="98">
        <v>2.0000000000000001E-4</v>
      </c>
      <c r="BJ553">
        <v>1E-3</v>
      </c>
      <c r="BK553">
        <v>0</v>
      </c>
      <c r="BL553" s="209">
        <v>5.1475192840000003E-4</v>
      </c>
      <c r="BM553" s="227">
        <v>2.9024547200000001E-5</v>
      </c>
      <c r="BN553" s="227">
        <v>9.9909992000000002E-5</v>
      </c>
      <c r="BO553" s="227">
        <v>2.1789296200000001E-5</v>
      </c>
      <c r="BP553" s="227">
        <v>2.5406117999999999E-6</v>
      </c>
      <c r="BQ553" s="227">
        <v>7.6600000000000002E-17</v>
      </c>
      <c r="BR553" s="227">
        <v>8.2686864000000008E-6</v>
      </c>
      <c r="BS553" s="227">
        <v>1.9355439000000001E-5</v>
      </c>
      <c r="BT553" s="227">
        <v>9.8918314820000005E-4</v>
      </c>
    </row>
    <row r="554" spans="1:72" x14ac:dyDescent="0.35">
      <c r="A554">
        <v>76</v>
      </c>
      <c r="B554" t="s">
        <v>610</v>
      </c>
      <c r="C554" t="s">
        <v>610</v>
      </c>
      <c r="D554" t="s">
        <v>151</v>
      </c>
      <c r="E554" t="s">
        <v>1339</v>
      </c>
      <c r="F554">
        <v>0.38600000000000001</v>
      </c>
      <c r="G554">
        <v>1.6140000000000001</v>
      </c>
      <c r="H554" s="212">
        <v>1.9400000000000001E-2</v>
      </c>
      <c r="I554">
        <v>6.6E-3</v>
      </c>
      <c r="J554">
        <v>4.6199999999999998E-2</v>
      </c>
      <c r="K554">
        <v>0</v>
      </c>
      <c r="L554">
        <v>0.12640000000000001</v>
      </c>
      <c r="M554">
        <v>0</v>
      </c>
      <c r="N554">
        <v>1.4E-3</v>
      </c>
      <c r="O554">
        <v>3.3000000000000002E-2</v>
      </c>
      <c r="P554">
        <v>6.6E-3</v>
      </c>
      <c r="Q554">
        <v>2.64E-2</v>
      </c>
      <c r="R554">
        <v>2.4E-2</v>
      </c>
      <c r="S554">
        <v>2.4E-2</v>
      </c>
      <c r="T554">
        <v>0</v>
      </c>
      <c r="U554" s="98">
        <v>5.7999999999999996E-3</v>
      </c>
      <c r="V554" s="98">
        <v>2.0000000000000001E-4</v>
      </c>
      <c r="W554" s="98">
        <v>4.0000000000000002E-4</v>
      </c>
      <c r="X554" s="98">
        <v>2.0000000000000001E-4</v>
      </c>
      <c r="Y554" s="98">
        <v>2.3999999999999998E-3</v>
      </c>
      <c r="Z554" s="98">
        <v>2.3999999999999998E-3</v>
      </c>
      <c r="AA554">
        <v>0</v>
      </c>
      <c r="AB554">
        <v>8.6E-3</v>
      </c>
      <c r="AC554">
        <v>0</v>
      </c>
      <c r="AD554">
        <v>8.6E-3</v>
      </c>
      <c r="AE554" s="98">
        <v>3.8E-3</v>
      </c>
      <c r="AF554" s="98">
        <v>3.5999999999999999E-3</v>
      </c>
      <c r="AG554" s="98">
        <v>2.0000000000000001E-4</v>
      </c>
      <c r="AH554">
        <v>0</v>
      </c>
      <c r="AI554">
        <v>0</v>
      </c>
      <c r="AJ554">
        <v>0</v>
      </c>
      <c r="AK554">
        <v>0</v>
      </c>
      <c r="AL554">
        <v>4.0000000000000001E-3</v>
      </c>
      <c r="AM554">
        <v>4.0000000000000001E-3</v>
      </c>
      <c r="AN554">
        <v>4.0000000000000001E-3</v>
      </c>
      <c r="AO554">
        <v>0</v>
      </c>
      <c r="AP554">
        <v>0</v>
      </c>
      <c r="AQ554">
        <v>4.0000000000000001E-3</v>
      </c>
      <c r="AR554">
        <v>0</v>
      </c>
      <c r="AS554" s="98">
        <v>6.0000000000000002E-5</v>
      </c>
      <c r="AT554" s="98">
        <v>2.9999999999999997E-4</v>
      </c>
      <c r="AU554" s="98">
        <v>2.0000000000000001E-4</v>
      </c>
      <c r="AV554">
        <v>1.74E-3</v>
      </c>
      <c r="AW554" s="98">
        <v>1E-4</v>
      </c>
      <c r="AX554">
        <v>4.0000000000000001E-3</v>
      </c>
      <c r="AY554">
        <v>1E-3</v>
      </c>
      <c r="AZ554">
        <v>0</v>
      </c>
      <c r="BA554">
        <v>0.16800000000000001</v>
      </c>
      <c r="BB554">
        <v>2.12E-2</v>
      </c>
      <c r="BC554" s="98">
        <v>2.0000000000000001E-4</v>
      </c>
      <c r="BD554">
        <v>0.20200000000000001</v>
      </c>
      <c r="BE554">
        <v>0.29199999999999998</v>
      </c>
      <c r="BF554">
        <v>2.8000000000000001E-2</v>
      </c>
      <c r="BG554">
        <v>9.6000000000000002E-2</v>
      </c>
      <c r="BH554" s="98">
        <v>2.0000000000000001E-4</v>
      </c>
      <c r="BI554" s="98">
        <v>2.0000000000000001E-4</v>
      </c>
      <c r="BJ554">
        <v>1E-3</v>
      </c>
      <c r="BK554">
        <v>0</v>
      </c>
      <c r="BL554" s="209">
        <v>5.3323593354000004E-4</v>
      </c>
      <c r="BM554" s="227">
        <v>2.9269358680000001E-5</v>
      </c>
      <c r="BN554" s="209">
        <v>1.0351739166E-4</v>
      </c>
      <c r="BO554" s="227">
        <v>2.1803490980000001E-5</v>
      </c>
      <c r="BP554" s="227">
        <v>2.5406117999999999E-6</v>
      </c>
      <c r="BQ554" s="227">
        <v>8.4479999999999994E-17</v>
      </c>
      <c r="BR554" s="227">
        <v>1.4419416E-5</v>
      </c>
      <c r="BS554" s="227">
        <v>1.9355439000000001E-5</v>
      </c>
      <c r="BT554" s="209">
        <v>9.4486249635999996E-4</v>
      </c>
    </row>
    <row r="555" spans="1:72" x14ac:dyDescent="0.35">
      <c r="A555">
        <v>50</v>
      </c>
      <c r="B555" t="s">
        <v>513</v>
      </c>
      <c r="C555" t="s">
        <v>513</v>
      </c>
      <c r="D555" t="s">
        <v>119</v>
      </c>
      <c r="E555" t="s">
        <v>1339</v>
      </c>
      <c r="F555">
        <v>0.90300000000000002</v>
      </c>
      <c r="G555">
        <v>3.8220000000000001</v>
      </c>
      <c r="H555">
        <v>1.0500000000000001E-2</v>
      </c>
      <c r="I555">
        <v>1.89E-2</v>
      </c>
      <c r="J555">
        <v>0.17430000000000001</v>
      </c>
      <c r="K555">
        <v>1.89E-2</v>
      </c>
      <c r="L555">
        <v>1.8606</v>
      </c>
      <c r="M555">
        <v>0</v>
      </c>
      <c r="N555">
        <v>1.6799999999999999E-2</v>
      </c>
      <c r="O555">
        <v>0.1449</v>
      </c>
      <c r="P555">
        <v>8.4000000000000005E-2</v>
      </c>
      <c r="Q555">
        <v>6.0900000000000003E-2</v>
      </c>
      <c r="R555">
        <v>0</v>
      </c>
      <c r="S555">
        <v>0</v>
      </c>
      <c r="T555">
        <v>0</v>
      </c>
      <c r="U555">
        <v>2.0999999999999999E-3</v>
      </c>
      <c r="V555" s="212">
        <v>0</v>
      </c>
      <c r="W555" s="212">
        <v>0</v>
      </c>
      <c r="X555" s="212">
        <v>0</v>
      </c>
      <c r="Y555">
        <v>2.0999999999999999E-3</v>
      </c>
      <c r="Z555">
        <v>0</v>
      </c>
      <c r="AA555">
        <v>0</v>
      </c>
      <c r="AB555">
        <v>2.0999999999999999E-3</v>
      </c>
      <c r="AC555">
        <v>0</v>
      </c>
      <c r="AD555">
        <v>2.0999999999999999E-3</v>
      </c>
      <c r="AE555">
        <v>2.0999999999999999E-3</v>
      </c>
      <c r="AF555">
        <v>2.0999999999999999E-3</v>
      </c>
      <c r="AG555" s="212">
        <v>0</v>
      </c>
      <c r="AH555">
        <v>0</v>
      </c>
      <c r="AI555">
        <v>0</v>
      </c>
      <c r="AJ555">
        <v>0</v>
      </c>
      <c r="AK555">
        <v>0</v>
      </c>
      <c r="AL555">
        <v>0</v>
      </c>
      <c r="AM555">
        <v>0.54179999999999995</v>
      </c>
      <c r="AN555">
        <v>0</v>
      </c>
      <c r="AO555">
        <v>5.5650000000000004</v>
      </c>
      <c r="AP555">
        <v>0</v>
      </c>
      <c r="AQ555">
        <v>6.3E-3</v>
      </c>
      <c r="AR555">
        <v>0</v>
      </c>
      <c r="AS555" s="212">
        <v>1.47E-3</v>
      </c>
      <c r="AT555" s="212">
        <v>4.2000000000000002E-4</v>
      </c>
      <c r="AU555" s="212">
        <v>6.3E-3</v>
      </c>
      <c r="AV555">
        <v>8.3999999999999995E-3</v>
      </c>
      <c r="AW555" s="212">
        <v>4.2000000000000002E-4</v>
      </c>
      <c r="AX555">
        <v>0.48299999999999998</v>
      </c>
      <c r="AY555">
        <v>0</v>
      </c>
      <c r="AZ555">
        <v>0.73499999999999999</v>
      </c>
      <c r="BA555">
        <v>0.378</v>
      </c>
      <c r="BB555">
        <v>6.3E-3</v>
      </c>
      <c r="BC555" s="212">
        <v>2.0999999999999999E-3</v>
      </c>
      <c r="BD555">
        <v>0.48299999999999998</v>
      </c>
      <c r="BE555">
        <v>2.7090000000000001</v>
      </c>
      <c r="BF555">
        <v>0.16800000000000001</v>
      </c>
      <c r="BG555">
        <v>2.1000000000000001E-2</v>
      </c>
      <c r="BH555" s="212">
        <v>0</v>
      </c>
      <c r="BI555" s="212">
        <v>0</v>
      </c>
      <c r="BJ555">
        <v>2.0999999999999999E-3</v>
      </c>
      <c r="BK555">
        <v>1.071</v>
      </c>
      <c r="BL555" s="209">
        <v>1.7175937674E-3</v>
      </c>
      <c r="BM555" s="227">
        <v>8.3653124100000004E-5</v>
      </c>
      <c r="BN555" s="209">
        <v>5.4108537839999999E-4</v>
      </c>
      <c r="BO555" s="227">
        <v>9.3331165200000006E-5</v>
      </c>
      <c r="BP555" s="227">
        <v>0</v>
      </c>
      <c r="BQ555" s="227">
        <v>4.9560000000000001E-16</v>
      </c>
      <c r="BR555" s="227">
        <v>6.5258637779999997E-4</v>
      </c>
      <c r="BS555" s="209">
        <v>2.0726484239999999E-4</v>
      </c>
      <c r="BT555" s="227">
        <v>9.3269105369999999E-4</v>
      </c>
    </row>
    <row r="556" spans="1:72" x14ac:dyDescent="0.35">
      <c r="A556">
        <v>57</v>
      </c>
      <c r="B556" t="s">
        <v>513</v>
      </c>
      <c r="C556" t="s">
        <v>513</v>
      </c>
      <c r="D556" t="s">
        <v>126</v>
      </c>
      <c r="E556" t="s">
        <v>1341</v>
      </c>
      <c r="F556">
        <v>2.85</v>
      </c>
      <c r="G556">
        <v>11.94</v>
      </c>
      <c r="H556">
        <v>5.0000000000000001E-3</v>
      </c>
      <c r="I556">
        <v>1.9E-2</v>
      </c>
      <c r="J556">
        <v>0.64400000000000002</v>
      </c>
      <c r="K556">
        <v>6.0999999999999999E-2</v>
      </c>
      <c r="L556">
        <v>0.22600000000000001</v>
      </c>
      <c r="M556">
        <v>0</v>
      </c>
      <c r="N556">
        <v>4.4999999999999998E-2</v>
      </c>
      <c r="O556">
        <v>0.61499999999999999</v>
      </c>
      <c r="P556">
        <v>0.6</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s="212">
        <v>0</v>
      </c>
      <c r="AK556">
        <v>0</v>
      </c>
      <c r="AL556">
        <v>0</v>
      </c>
      <c r="AM556">
        <v>7.0000000000000001E-3</v>
      </c>
      <c r="AN556">
        <v>0</v>
      </c>
      <c r="AO556">
        <v>0.08</v>
      </c>
      <c r="AP556">
        <v>0</v>
      </c>
      <c r="AQ556">
        <v>1.4999999999999999E-2</v>
      </c>
      <c r="AR556">
        <v>0.121</v>
      </c>
      <c r="AS556" s="217">
        <v>1E-3</v>
      </c>
      <c r="AT556" s="217">
        <v>0</v>
      </c>
      <c r="AU556">
        <v>6.0000000000000001E-3</v>
      </c>
      <c r="AV556">
        <v>8.9999999999999993E-3</v>
      </c>
      <c r="AW556">
        <v>3.0000000000000001E-3</v>
      </c>
      <c r="AX556">
        <v>8.1000000000000003E-2</v>
      </c>
      <c r="AY556">
        <v>0</v>
      </c>
      <c r="AZ556">
        <v>0</v>
      </c>
      <c r="BA556">
        <v>0.79</v>
      </c>
      <c r="BB556">
        <v>0.90100000000000002</v>
      </c>
      <c r="BC556">
        <v>1.9E-2</v>
      </c>
      <c r="BD556">
        <v>0.48</v>
      </c>
      <c r="BE556">
        <v>5.98</v>
      </c>
      <c r="BF556">
        <v>0.31</v>
      </c>
      <c r="BG556">
        <v>0.15</v>
      </c>
      <c r="BH556">
        <v>0</v>
      </c>
      <c r="BI556">
        <v>0</v>
      </c>
      <c r="BJ556">
        <v>2E-3</v>
      </c>
      <c r="BK556">
        <v>0</v>
      </c>
      <c r="BL556" s="209">
        <v>2.1187041650000001E-3</v>
      </c>
      <c r="BM556" s="227">
        <v>5.7150992E-5</v>
      </c>
      <c r="BN556" s="209">
        <v>1.209583111E-3</v>
      </c>
      <c r="BO556" s="227">
        <v>1.7777364800000001E-4</v>
      </c>
      <c r="BP556" s="227">
        <v>1.7560989999999999E-5</v>
      </c>
      <c r="BQ556" s="227">
        <v>2.5399999999999999E-15</v>
      </c>
      <c r="BR556" s="209">
        <v>3.3833367800000002E-4</v>
      </c>
      <c r="BS556" s="227">
        <v>1.12424228E-4</v>
      </c>
      <c r="BT556" s="209">
        <v>6.0645510540000003E-3</v>
      </c>
    </row>
    <row r="557" spans="1:72" x14ac:dyDescent="0.35">
      <c r="A557">
        <v>15</v>
      </c>
      <c r="B557" t="s">
        <v>61</v>
      </c>
      <c r="C557" t="s">
        <v>61</v>
      </c>
      <c r="D557" t="s">
        <v>69</v>
      </c>
      <c r="E557" t="s">
        <v>1339</v>
      </c>
      <c r="F557">
        <v>1.8360000000000001</v>
      </c>
      <c r="G557">
        <v>7.6319999999999997</v>
      </c>
      <c r="H557" s="98">
        <v>3.5999999999999999E-3</v>
      </c>
      <c r="I557">
        <v>4.3200000000000002E-2</v>
      </c>
      <c r="J557">
        <v>0.3528</v>
      </c>
      <c r="K557">
        <v>9.3600000000000003E-2</v>
      </c>
      <c r="L557">
        <v>3.0815999999999999</v>
      </c>
      <c r="M557">
        <v>0</v>
      </c>
      <c r="N557" s="98">
        <v>2.52E-2</v>
      </c>
      <c r="O557">
        <v>0.33839999999999998</v>
      </c>
      <c r="P557">
        <v>0</v>
      </c>
      <c r="Q557" s="98">
        <v>0.33839999999999998</v>
      </c>
      <c r="R557">
        <v>0</v>
      </c>
      <c r="S557">
        <v>0</v>
      </c>
      <c r="T557">
        <v>0</v>
      </c>
      <c r="U557">
        <v>0</v>
      </c>
      <c r="V557" s="212">
        <v>0</v>
      </c>
      <c r="W557" s="212">
        <v>0</v>
      </c>
      <c r="X557" s="212">
        <v>0</v>
      </c>
      <c r="Y557">
        <v>0</v>
      </c>
      <c r="Z557">
        <v>0</v>
      </c>
      <c r="AA557">
        <v>0</v>
      </c>
      <c r="AB557">
        <v>0</v>
      </c>
      <c r="AC557">
        <v>0</v>
      </c>
      <c r="AD557">
        <v>0</v>
      </c>
      <c r="AE557" s="98">
        <v>0</v>
      </c>
      <c r="AF557" s="98">
        <v>0</v>
      </c>
      <c r="AG557" s="212">
        <v>0</v>
      </c>
      <c r="AH557">
        <v>0</v>
      </c>
      <c r="AI557">
        <v>0</v>
      </c>
      <c r="AJ557">
        <v>0</v>
      </c>
      <c r="AK557">
        <v>0</v>
      </c>
      <c r="AL557">
        <v>0</v>
      </c>
      <c r="AM557">
        <v>0</v>
      </c>
      <c r="AN557">
        <v>0</v>
      </c>
      <c r="AO557">
        <v>0</v>
      </c>
      <c r="AP557">
        <v>0</v>
      </c>
      <c r="AQ557" s="98">
        <v>0</v>
      </c>
      <c r="AR557">
        <v>0</v>
      </c>
      <c r="AS557" s="98">
        <v>0</v>
      </c>
      <c r="AT557" s="98">
        <v>3.6000000000000002E-4</v>
      </c>
      <c r="AU557" s="98">
        <v>6.4799999999999996E-3</v>
      </c>
      <c r="AV557">
        <v>1.44E-2</v>
      </c>
      <c r="AW557" s="98">
        <v>1.4400000000000001E-3</v>
      </c>
      <c r="AX557">
        <v>2.4948000000000001</v>
      </c>
      <c r="AY557">
        <v>0</v>
      </c>
      <c r="AZ557">
        <v>0.1188</v>
      </c>
      <c r="BA557">
        <v>1.008</v>
      </c>
      <c r="BB557">
        <v>1.7999999999999999E-2</v>
      </c>
      <c r="BC557" s="98">
        <v>1.0800000000000001E-2</v>
      </c>
      <c r="BD557">
        <v>0.79200000000000004</v>
      </c>
      <c r="BE557">
        <v>10.08</v>
      </c>
      <c r="BF557">
        <v>0.504</v>
      </c>
      <c r="BG557">
        <v>0.72</v>
      </c>
      <c r="BH557" s="98">
        <v>0</v>
      </c>
      <c r="BI557" s="98">
        <v>0</v>
      </c>
      <c r="BJ557" s="98">
        <v>1.44E-2</v>
      </c>
      <c r="BK557">
        <v>0.61199999999999999</v>
      </c>
      <c r="BL557" s="227">
        <v>9.8540611308000009E-4</v>
      </c>
      <c r="BM557" s="227">
        <v>3.8144849760000002E-5</v>
      </c>
      <c r="BN557" s="227">
        <v>1.1193292692E-4</v>
      </c>
      <c r="BO557" s="227">
        <v>1.5999628319999999E-4</v>
      </c>
      <c r="BP557" s="209">
        <v>0</v>
      </c>
      <c r="BQ557" s="227">
        <v>8.0633519999999998E-17</v>
      </c>
      <c r="BR557" s="227">
        <v>2.3237048188799999E-4</v>
      </c>
      <c r="BS557" s="227">
        <v>3.5531115840000001E-4</v>
      </c>
      <c r="BT557" s="227">
        <v>8.9054425231200002E-4</v>
      </c>
    </row>
    <row r="558" spans="1:72" x14ac:dyDescent="0.35">
      <c r="A558">
        <v>15</v>
      </c>
      <c r="B558" t="s">
        <v>61</v>
      </c>
      <c r="C558" t="s">
        <v>61</v>
      </c>
      <c r="D558" t="s">
        <v>69</v>
      </c>
      <c r="E558" t="s">
        <v>1337</v>
      </c>
      <c r="F558">
        <v>1.8360000000000001</v>
      </c>
      <c r="G558">
        <v>7.6319999999999997</v>
      </c>
      <c r="H558">
        <v>3.5999999999999999E-3</v>
      </c>
      <c r="I558">
        <v>4.3200000000000002E-2</v>
      </c>
      <c r="J558">
        <v>0.3528</v>
      </c>
      <c r="K558">
        <v>9.3600000000000003E-2</v>
      </c>
      <c r="L558">
        <v>3.0815999999999999</v>
      </c>
      <c r="M558">
        <v>0</v>
      </c>
      <c r="N558">
        <v>2.52E-2</v>
      </c>
      <c r="O558">
        <v>0.33839999999999998</v>
      </c>
      <c r="P558">
        <v>0</v>
      </c>
      <c r="Q558">
        <v>0.33839999999999998</v>
      </c>
      <c r="R558">
        <v>0</v>
      </c>
      <c r="S558">
        <v>0</v>
      </c>
      <c r="T558">
        <v>0</v>
      </c>
      <c r="U558">
        <v>0</v>
      </c>
      <c r="V558">
        <v>0</v>
      </c>
      <c r="W558">
        <v>0</v>
      </c>
      <c r="X558">
        <v>0</v>
      </c>
      <c r="Y558">
        <v>0</v>
      </c>
      <c r="Z558" s="98">
        <v>0</v>
      </c>
      <c r="AA558">
        <v>0</v>
      </c>
      <c r="AB558">
        <v>0</v>
      </c>
      <c r="AC558" s="98">
        <v>0</v>
      </c>
      <c r="AD558">
        <v>0</v>
      </c>
      <c r="AE558">
        <v>0</v>
      </c>
      <c r="AF558">
        <v>0</v>
      </c>
      <c r="AG558" s="98">
        <v>0</v>
      </c>
      <c r="AH558">
        <v>0</v>
      </c>
      <c r="AI558">
        <v>0</v>
      </c>
      <c r="AJ558">
        <v>0</v>
      </c>
      <c r="AK558">
        <v>0</v>
      </c>
      <c r="AL558">
        <v>0</v>
      </c>
      <c r="AM558">
        <v>0</v>
      </c>
      <c r="AN558">
        <v>0</v>
      </c>
      <c r="AO558">
        <v>0</v>
      </c>
      <c r="AP558">
        <v>0</v>
      </c>
      <c r="AQ558">
        <v>0</v>
      </c>
      <c r="AR558">
        <v>0</v>
      </c>
      <c r="AS558">
        <v>0</v>
      </c>
      <c r="AT558">
        <v>3.6000000000000002E-4</v>
      </c>
      <c r="AU558">
        <v>6.4799999999999996E-3</v>
      </c>
      <c r="AV558">
        <v>1.44E-2</v>
      </c>
      <c r="AW558" s="98">
        <v>1.4400000000000001E-3</v>
      </c>
      <c r="AX558">
        <v>2.4948000000000001</v>
      </c>
      <c r="AY558">
        <v>0</v>
      </c>
      <c r="AZ558">
        <v>0.1188</v>
      </c>
      <c r="BA558">
        <v>1.008</v>
      </c>
      <c r="BB558">
        <v>1.7999999999999999E-2</v>
      </c>
      <c r="BC558">
        <v>1.0800000000000001E-2</v>
      </c>
      <c r="BD558">
        <v>0.79200000000000004</v>
      </c>
      <c r="BE558">
        <v>10.08</v>
      </c>
      <c r="BF558">
        <v>0.504</v>
      </c>
      <c r="BG558">
        <v>0.72</v>
      </c>
      <c r="BH558">
        <v>0</v>
      </c>
      <c r="BI558">
        <v>0</v>
      </c>
      <c r="BJ558">
        <v>1.44E-2</v>
      </c>
      <c r="BK558">
        <v>0.61199999999999999</v>
      </c>
      <c r="BL558" s="227">
        <v>8.9599244328000002E-4</v>
      </c>
      <c r="BM558" s="227">
        <v>3.7191836160000001E-5</v>
      </c>
      <c r="BN558" s="227">
        <v>9.8834904720000003E-5</v>
      </c>
      <c r="BO558" s="227">
        <v>1.5999628319999999E-4</v>
      </c>
      <c r="BP558" s="227">
        <v>0</v>
      </c>
      <c r="BQ558" s="227">
        <v>5.6308320000000004E-17</v>
      </c>
      <c r="BR558" s="227">
        <v>1.5567345100799999E-4</v>
      </c>
      <c r="BS558" s="227">
        <v>3.5531115840000001E-4</v>
      </c>
      <c r="BT558" s="209">
        <v>8.7494627419199998E-4</v>
      </c>
    </row>
    <row r="559" spans="1:72" x14ac:dyDescent="0.35">
      <c r="A559">
        <v>58</v>
      </c>
      <c r="B559" t="s">
        <v>513</v>
      </c>
      <c r="C559" t="s">
        <v>513</v>
      </c>
      <c r="D559" t="s">
        <v>127</v>
      </c>
      <c r="E559" t="s">
        <v>1341</v>
      </c>
      <c r="F559">
        <v>5.8479999999999999</v>
      </c>
      <c r="G559">
        <v>24.423999999999999</v>
      </c>
      <c r="H559" s="217">
        <v>0</v>
      </c>
      <c r="I559">
        <v>0.1032</v>
      </c>
      <c r="J559">
        <v>1.29</v>
      </c>
      <c r="K559">
        <v>0.1032</v>
      </c>
      <c r="L559">
        <v>15.651999999999999</v>
      </c>
      <c r="M559">
        <v>0</v>
      </c>
      <c r="N559">
        <v>5.16E-2</v>
      </c>
      <c r="O559">
        <v>1.4964</v>
      </c>
      <c r="P559">
        <v>1.0835999999999999</v>
      </c>
      <c r="Q559">
        <v>0.4128</v>
      </c>
      <c r="R559">
        <v>0</v>
      </c>
      <c r="S559">
        <v>0</v>
      </c>
      <c r="T559">
        <v>0</v>
      </c>
      <c r="U559" s="217">
        <v>0</v>
      </c>
      <c r="V559">
        <v>0</v>
      </c>
      <c r="W559">
        <v>0</v>
      </c>
      <c r="X559">
        <v>0</v>
      </c>
      <c r="Y559" s="212">
        <v>0</v>
      </c>
      <c r="Z559">
        <v>0</v>
      </c>
      <c r="AA559">
        <v>0</v>
      </c>
      <c r="AB559" s="212">
        <v>0</v>
      </c>
      <c r="AC559">
        <v>0</v>
      </c>
      <c r="AD559" s="212">
        <v>0</v>
      </c>
      <c r="AE559" s="217">
        <v>0</v>
      </c>
      <c r="AF559" s="217">
        <v>0</v>
      </c>
      <c r="AG559" s="212">
        <v>0</v>
      </c>
      <c r="AH559">
        <v>0</v>
      </c>
      <c r="AI559">
        <v>0</v>
      </c>
      <c r="AJ559">
        <v>0</v>
      </c>
      <c r="AK559">
        <v>0</v>
      </c>
      <c r="AL559">
        <v>0</v>
      </c>
      <c r="AM559">
        <v>3.3024</v>
      </c>
      <c r="AN559">
        <v>0</v>
      </c>
      <c r="AO559">
        <v>39.56</v>
      </c>
      <c r="AP559">
        <v>0</v>
      </c>
      <c r="AQ559" s="212">
        <v>1.72E-2</v>
      </c>
      <c r="AR559">
        <v>0</v>
      </c>
      <c r="AS559" s="217">
        <v>1.376E-2</v>
      </c>
      <c r="AT559" s="217">
        <v>3.4399999999999999E-3</v>
      </c>
      <c r="AU559">
        <v>3.44E-2</v>
      </c>
      <c r="AV559">
        <v>5.16E-2</v>
      </c>
      <c r="AW559" s="212">
        <v>2.4080000000000001E-2</v>
      </c>
      <c r="AX559">
        <v>0.34399999999999997</v>
      </c>
      <c r="AY559">
        <v>0</v>
      </c>
      <c r="AZ559">
        <v>1.72</v>
      </c>
      <c r="BA559">
        <v>1.548</v>
      </c>
      <c r="BB559">
        <v>6.88E-2</v>
      </c>
      <c r="BC559" s="212">
        <v>3.44E-2</v>
      </c>
      <c r="BD559">
        <v>1.3759999999999999</v>
      </c>
      <c r="BE559">
        <v>19.952000000000002</v>
      </c>
      <c r="BF559">
        <v>1.8919999999999999</v>
      </c>
      <c r="BG559">
        <v>0.34399999999999997</v>
      </c>
      <c r="BH559" s="212">
        <v>0</v>
      </c>
      <c r="BI559">
        <v>0</v>
      </c>
      <c r="BJ559" s="212">
        <v>1.72E-2</v>
      </c>
      <c r="BK559">
        <v>8.2560000000000002</v>
      </c>
      <c r="BL559" s="209">
        <v>1.2155701940400001E-2</v>
      </c>
      <c r="BM559" s="227">
        <v>6.6256393480000001E-4</v>
      </c>
      <c r="BN559" s="209">
        <v>1.7544826976E-3</v>
      </c>
      <c r="BO559" s="227">
        <v>7.6442668640000001E-4</v>
      </c>
      <c r="BP559" s="227">
        <v>0</v>
      </c>
      <c r="BQ559" s="227">
        <v>3.5432000000000001E-15</v>
      </c>
      <c r="BR559" s="209">
        <v>6.0990393664000003E-3</v>
      </c>
      <c r="BS559" s="209">
        <v>1.6975977568E-3</v>
      </c>
      <c r="BT559" s="209">
        <v>5.5146364628000004E-3</v>
      </c>
    </row>
    <row r="560" spans="1:72" x14ac:dyDescent="0.35">
      <c r="A560">
        <v>15</v>
      </c>
      <c r="B560" t="s">
        <v>61</v>
      </c>
      <c r="C560" t="s">
        <v>61</v>
      </c>
      <c r="D560" t="s">
        <v>69</v>
      </c>
      <c r="E560" t="s">
        <v>1338</v>
      </c>
      <c r="F560">
        <v>1.8360000000000001</v>
      </c>
      <c r="G560">
        <v>7.6319999999999997</v>
      </c>
      <c r="H560">
        <v>3.5999999999999999E-3</v>
      </c>
      <c r="I560">
        <v>4.3200000000000002E-2</v>
      </c>
      <c r="J560">
        <v>0.3528</v>
      </c>
      <c r="K560">
        <v>9.3600000000000003E-2</v>
      </c>
      <c r="L560">
        <v>3.0815999999999999</v>
      </c>
      <c r="M560">
        <v>0</v>
      </c>
      <c r="N560">
        <v>2.52E-2</v>
      </c>
      <c r="O560">
        <v>0.33839999999999998</v>
      </c>
      <c r="P560">
        <v>0</v>
      </c>
      <c r="Q560">
        <v>0.33839999999999998</v>
      </c>
      <c r="R560">
        <v>0</v>
      </c>
      <c r="S560">
        <v>0</v>
      </c>
      <c r="T560">
        <v>0</v>
      </c>
      <c r="U560" s="212">
        <v>0</v>
      </c>
      <c r="V560">
        <v>0</v>
      </c>
      <c r="W560">
        <v>0</v>
      </c>
      <c r="X560" s="212">
        <v>0</v>
      </c>
      <c r="Y560" s="212">
        <v>0</v>
      </c>
      <c r="Z560" s="212">
        <v>0</v>
      </c>
      <c r="AA560">
        <v>0</v>
      </c>
      <c r="AB560" s="212">
        <v>0</v>
      </c>
      <c r="AC560" s="212">
        <v>0</v>
      </c>
      <c r="AD560" s="212">
        <v>0</v>
      </c>
      <c r="AE560" s="212">
        <v>0</v>
      </c>
      <c r="AF560" s="212">
        <v>0</v>
      </c>
      <c r="AG560" s="212">
        <v>0</v>
      </c>
      <c r="AH560" s="212">
        <v>0</v>
      </c>
      <c r="AI560" s="212">
        <v>0</v>
      </c>
      <c r="AJ560" s="212">
        <v>0</v>
      </c>
      <c r="AK560">
        <v>0</v>
      </c>
      <c r="AL560">
        <v>0</v>
      </c>
      <c r="AM560">
        <v>0</v>
      </c>
      <c r="AN560">
        <v>0</v>
      </c>
      <c r="AO560">
        <v>0</v>
      </c>
      <c r="AP560">
        <v>0</v>
      </c>
      <c r="AQ560" s="212">
        <v>0</v>
      </c>
      <c r="AR560" s="212">
        <v>0</v>
      </c>
      <c r="AS560">
        <v>0</v>
      </c>
      <c r="AT560" s="212">
        <v>3.6000000000000002E-4</v>
      </c>
      <c r="AU560">
        <v>6.4799999999999996E-3</v>
      </c>
      <c r="AV560">
        <v>1.44E-2</v>
      </c>
      <c r="AW560" s="212">
        <v>1.4400000000000001E-3</v>
      </c>
      <c r="AX560">
        <v>2.4948000000000001</v>
      </c>
      <c r="AY560">
        <v>0</v>
      </c>
      <c r="AZ560">
        <v>0.1188</v>
      </c>
      <c r="BA560">
        <v>1.008</v>
      </c>
      <c r="BB560">
        <v>1.7999999999999999E-2</v>
      </c>
      <c r="BC560" s="212">
        <v>1.0800000000000001E-2</v>
      </c>
      <c r="BD560">
        <v>0.79200000000000004</v>
      </c>
      <c r="BE560">
        <v>10.08</v>
      </c>
      <c r="BF560">
        <v>0.504</v>
      </c>
      <c r="BG560">
        <v>0.72</v>
      </c>
      <c r="BH560" s="212">
        <v>0</v>
      </c>
      <c r="BI560">
        <v>0</v>
      </c>
      <c r="BJ560" s="212">
        <v>1.44E-2</v>
      </c>
      <c r="BK560">
        <v>0.61199999999999999</v>
      </c>
      <c r="BL560" s="209">
        <v>7.5293057160000004E-4</v>
      </c>
      <c r="BM560" s="227">
        <v>3.5667014400000001E-5</v>
      </c>
      <c r="BN560" s="227">
        <v>7.7878069199999994E-5</v>
      </c>
      <c r="BO560" s="227">
        <v>1.5999628319999999E-4</v>
      </c>
      <c r="BP560" s="209">
        <v>0</v>
      </c>
      <c r="BQ560" s="227">
        <v>1.7388E-17</v>
      </c>
      <c r="BR560" s="227">
        <v>3.2958201599999998E-5</v>
      </c>
      <c r="BS560" s="227">
        <v>3.5531115840000001E-4</v>
      </c>
      <c r="BT560" s="209">
        <v>8.4998950919999998E-4</v>
      </c>
    </row>
    <row r="561" spans="1:72" x14ac:dyDescent="0.35">
      <c r="A561">
        <v>15</v>
      </c>
      <c r="B561" t="s">
        <v>61</v>
      </c>
      <c r="C561" t="s">
        <v>61</v>
      </c>
      <c r="D561" t="s">
        <v>69</v>
      </c>
      <c r="E561" t="s">
        <v>1340</v>
      </c>
      <c r="F561">
        <v>1.8360000000000001</v>
      </c>
      <c r="G561">
        <v>7.6319999999999997</v>
      </c>
      <c r="H561">
        <v>3.5999999999999999E-3</v>
      </c>
      <c r="I561">
        <v>4.3200000000000002E-2</v>
      </c>
      <c r="J561">
        <v>0.3528</v>
      </c>
      <c r="K561">
        <v>9.3600000000000003E-2</v>
      </c>
      <c r="L561">
        <v>3.0815999999999999</v>
      </c>
      <c r="M561">
        <v>0</v>
      </c>
      <c r="N561">
        <v>2.52E-2</v>
      </c>
      <c r="O561">
        <v>0.33839999999999998</v>
      </c>
      <c r="P561">
        <v>0</v>
      </c>
      <c r="Q561">
        <v>0.33839999999999998</v>
      </c>
      <c r="R561">
        <v>0</v>
      </c>
      <c r="S561">
        <v>0</v>
      </c>
      <c r="T561">
        <v>0</v>
      </c>
      <c r="U561" s="212">
        <v>0</v>
      </c>
      <c r="V561">
        <v>0</v>
      </c>
      <c r="W561">
        <v>0</v>
      </c>
      <c r="X561">
        <v>0</v>
      </c>
      <c r="Y561" s="212">
        <v>0</v>
      </c>
      <c r="Z561">
        <v>0</v>
      </c>
      <c r="AA561">
        <v>0</v>
      </c>
      <c r="AB561">
        <v>0</v>
      </c>
      <c r="AC561">
        <v>0</v>
      </c>
      <c r="AD561">
        <v>0</v>
      </c>
      <c r="AE561" s="212">
        <v>0</v>
      </c>
      <c r="AF561" s="212">
        <v>0</v>
      </c>
      <c r="AG561" s="212">
        <v>0</v>
      </c>
      <c r="AH561">
        <v>0</v>
      </c>
      <c r="AI561">
        <v>0</v>
      </c>
      <c r="AJ561">
        <v>0</v>
      </c>
      <c r="AK561">
        <v>0</v>
      </c>
      <c r="AL561">
        <v>0</v>
      </c>
      <c r="AM561">
        <v>0</v>
      </c>
      <c r="AN561">
        <v>0</v>
      </c>
      <c r="AO561">
        <v>0</v>
      </c>
      <c r="AP561">
        <v>0</v>
      </c>
      <c r="AQ561">
        <v>0</v>
      </c>
      <c r="AR561">
        <v>0</v>
      </c>
      <c r="AS561" s="212">
        <v>0</v>
      </c>
      <c r="AT561">
        <v>3.6000000000000002E-4</v>
      </c>
      <c r="AU561">
        <v>6.4799999999999996E-3</v>
      </c>
      <c r="AV561">
        <v>1.44E-2</v>
      </c>
      <c r="AW561">
        <v>1.4400000000000001E-3</v>
      </c>
      <c r="AX561">
        <v>2.4948000000000001</v>
      </c>
      <c r="AY561">
        <v>0</v>
      </c>
      <c r="AZ561">
        <v>0.1188</v>
      </c>
      <c r="BA561">
        <v>1.008</v>
      </c>
      <c r="BB561">
        <v>1.7999999999999999E-2</v>
      </c>
      <c r="BC561" s="212">
        <v>1.0800000000000001E-2</v>
      </c>
      <c r="BD561">
        <v>0.79200000000000004</v>
      </c>
      <c r="BE561">
        <v>10.08</v>
      </c>
      <c r="BF561">
        <v>0.504</v>
      </c>
      <c r="BG561">
        <v>0.72</v>
      </c>
      <c r="BH561">
        <v>0</v>
      </c>
      <c r="BI561">
        <v>0</v>
      </c>
      <c r="BJ561" s="212">
        <v>1.44E-2</v>
      </c>
      <c r="BK561">
        <v>0.61199999999999999</v>
      </c>
      <c r="BL561" s="209">
        <v>7.5293057160000004E-4</v>
      </c>
      <c r="BM561" s="227">
        <v>3.5667014400000001E-5</v>
      </c>
      <c r="BN561" s="227">
        <v>7.7878069199999994E-5</v>
      </c>
      <c r="BO561" s="209">
        <v>1.5999628319999999E-4</v>
      </c>
      <c r="BP561" s="227">
        <v>0</v>
      </c>
      <c r="BQ561" s="227">
        <v>1.7388E-17</v>
      </c>
      <c r="BR561" s="227">
        <v>3.2958201599999998E-5</v>
      </c>
      <c r="BS561" s="209">
        <v>3.5531115840000001E-4</v>
      </c>
      <c r="BT561" s="227">
        <v>8.4998950919999998E-4</v>
      </c>
    </row>
    <row r="562" spans="1:72" x14ac:dyDescent="0.35">
      <c r="A562">
        <v>38</v>
      </c>
      <c r="B562" t="s">
        <v>513</v>
      </c>
      <c r="C562" t="s">
        <v>513</v>
      </c>
      <c r="D562" t="s">
        <v>106</v>
      </c>
      <c r="E562" t="s">
        <v>1337</v>
      </c>
      <c r="F562">
        <v>0.376</v>
      </c>
      <c r="G562">
        <v>1.5840000000000001</v>
      </c>
      <c r="H562" s="212">
        <v>0</v>
      </c>
      <c r="I562">
        <v>4.0000000000000001E-3</v>
      </c>
      <c r="J562">
        <v>8.1600000000000006E-2</v>
      </c>
      <c r="K562">
        <v>1.44E-2</v>
      </c>
      <c r="L562">
        <v>0.69679999999999997</v>
      </c>
      <c r="M562">
        <v>0</v>
      </c>
      <c r="N562">
        <v>2.3999999999999998E-3</v>
      </c>
      <c r="O562">
        <v>5.7599999999999998E-2</v>
      </c>
      <c r="P562">
        <v>2.24E-2</v>
      </c>
      <c r="Q562">
        <v>3.5200000000000002E-2</v>
      </c>
      <c r="R562">
        <v>0</v>
      </c>
      <c r="S562">
        <v>0</v>
      </c>
      <c r="T562">
        <v>0</v>
      </c>
      <c r="U562" s="98">
        <v>0</v>
      </c>
      <c r="V562">
        <v>0</v>
      </c>
      <c r="W562">
        <v>0</v>
      </c>
      <c r="X562">
        <v>0</v>
      </c>
      <c r="Y562" s="98">
        <v>0</v>
      </c>
      <c r="Z562" s="98">
        <v>0</v>
      </c>
      <c r="AA562">
        <v>0</v>
      </c>
      <c r="AB562" s="98">
        <v>0</v>
      </c>
      <c r="AC562">
        <v>0</v>
      </c>
      <c r="AD562" s="98">
        <v>0</v>
      </c>
      <c r="AE562" s="98">
        <v>0</v>
      </c>
      <c r="AF562" s="98">
        <v>0</v>
      </c>
      <c r="AG562" s="212">
        <v>0</v>
      </c>
      <c r="AH562" s="98">
        <v>0</v>
      </c>
      <c r="AI562">
        <v>0</v>
      </c>
      <c r="AJ562">
        <v>0</v>
      </c>
      <c r="AK562">
        <v>0</v>
      </c>
      <c r="AL562">
        <v>0</v>
      </c>
      <c r="AM562">
        <v>0.28639999999999999</v>
      </c>
      <c r="AN562">
        <v>0</v>
      </c>
      <c r="AO562">
        <v>3.44</v>
      </c>
      <c r="AP562">
        <v>0</v>
      </c>
      <c r="AQ562" s="98">
        <v>2.3999999999999998E-3</v>
      </c>
      <c r="AR562">
        <v>0</v>
      </c>
      <c r="AS562" s="98">
        <v>8.0000000000000007E-5</v>
      </c>
      <c r="AT562" s="212">
        <v>1.6000000000000001E-4</v>
      </c>
      <c r="AU562">
        <v>2.3999999999999998E-3</v>
      </c>
      <c r="AV562">
        <v>3.2000000000000002E-3</v>
      </c>
      <c r="AW562" s="212">
        <v>3.2000000000000003E-4</v>
      </c>
      <c r="AX562">
        <v>9.5999999999999992E-3</v>
      </c>
      <c r="AY562">
        <v>0</v>
      </c>
      <c r="AZ562">
        <v>0.08</v>
      </c>
      <c r="BA562">
        <v>0.112</v>
      </c>
      <c r="BB562">
        <v>3.2000000000000002E-3</v>
      </c>
      <c r="BC562" s="98">
        <v>8.0000000000000004E-4</v>
      </c>
      <c r="BD562">
        <v>6.4000000000000001E-2</v>
      </c>
      <c r="BE562">
        <v>1.232</v>
      </c>
      <c r="BF562">
        <v>0.08</v>
      </c>
      <c r="BG562">
        <v>0</v>
      </c>
      <c r="BH562" s="98">
        <v>0</v>
      </c>
      <c r="BI562">
        <v>1.6000000000000001E-3</v>
      </c>
      <c r="BJ562" s="98">
        <v>8.0000000000000004E-4</v>
      </c>
      <c r="BK562">
        <v>4.8000000000000001E-2</v>
      </c>
      <c r="BL562" s="227">
        <v>7.0758377792000003E-4</v>
      </c>
      <c r="BM562" s="227">
        <v>5.4391083888000003E-5</v>
      </c>
      <c r="BN562" s="209">
        <v>2.0756978417599999E-4</v>
      </c>
      <c r="BO562" s="227">
        <v>3.5554729600000003E-5</v>
      </c>
      <c r="BP562" s="227">
        <v>0</v>
      </c>
      <c r="BQ562" s="227">
        <v>2.5795040000000001E-16</v>
      </c>
      <c r="BR562" s="227">
        <v>2.7016415452800003E-4</v>
      </c>
      <c r="BS562" s="227">
        <v>7.8958035200000004E-5</v>
      </c>
      <c r="BT562" s="209">
        <v>8.36993359872E-4</v>
      </c>
    </row>
    <row r="563" spans="1:72" x14ac:dyDescent="0.35">
      <c r="A563">
        <v>69</v>
      </c>
      <c r="B563" t="s">
        <v>610</v>
      </c>
      <c r="C563" t="s">
        <v>610</v>
      </c>
      <c r="D563" t="s">
        <v>648</v>
      </c>
      <c r="E563" t="s">
        <v>1339</v>
      </c>
      <c r="F563">
        <v>0.68500000000000005</v>
      </c>
      <c r="G563">
        <v>2.86</v>
      </c>
      <c r="H563">
        <v>0.06</v>
      </c>
      <c r="I563">
        <v>1.55E-2</v>
      </c>
      <c r="J563">
        <v>2.1999999999999999E-2</v>
      </c>
      <c r="K563">
        <v>0</v>
      </c>
      <c r="L563">
        <v>0.39900000000000002</v>
      </c>
      <c r="M563">
        <v>0</v>
      </c>
      <c r="N563">
        <v>3.5000000000000001E-3</v>
      </c>
      <c r="O563">
        <v>1.7000000000000001E-2</v>
      </c>
      <c r="P563">
        <v>0</v>
      </c>
      <c r="Q563">
        <v>1.7000000000000001E-2</v>
      </c>
      <c r="R563">
        <v>0</v>
      </c>
      <c r="S563">
        <v>0</v>
      </c>
      <c r="T563">
        <v>0</v>
      </c>
      <c r="U563" s="212">
        <v>3.95E-2</v>
      </c>
      <c r="V563">
        <v>6.0000000000000001E-3</v>
      </c>
      <c r="W563">
        <v>2E-3</v>
      </c>
      <c r="X563">
        <v>6.0000000000000001E-3</v>
      </c>
      <c r="Y563" s="212">
        <v>1.7500000000000002E-2</v>
      </c>
      <c r="Z563">
        <v>7.0000000000000001E-3</v>
      </c>
      <c r="AA563">
        <v>0</v>
      </c>
      <c r="AB563" s="212">
        <v>1.4E-2</v>
      </c>
      <c r="AC563" s="98">
        <v>5.0000000000000001E-4</v>
      </c>
      <c r="AD563" s="212">
        <v>1.2999999999999999E-2</v>
      </c>
      <c r="AE563" s="212">
        <v>1.5E-3</v>
      </c>
      <c r="AF563" s="212">
        <v>1E-3</v>
      </c>
      <c r="AG563" s="98">
        <v>5.0000000000000001E-4</v>
      </c>
      <c r="AH563">
        <v>0</v>
      </c>
      <c r="AI563">
        <v>0</v>
      </c>
      <c r="AJ563">
        <v>0</v>
      </c>
      <c r="AK563">
        <v>0</v>
      </c>
      <c r="AL563">
        <v>0.17549999999999999</v>
      </c>
      <c r="AM563">
        <v>0.52349999999999997</v>
      </c>
      <c r="AN563">
        <v>0.50049999999999994</v>
      </c>
      <c r="AO563">
        <v>0.27500000000000002</v>
      </c>
      <c r="AP563" s="98">
        <v>4.0000000000000002E-4</v>
      </c>
      <c r="AQ563" s="212">
        <v>1.5E-3</v>
      </c>
      <c r="AR563">
        <v>0</v>
      </c>
      <c r="AS563" s="98">
        <v>2.0000000000000001E-4</v>
      </c>
      <c r="AT563">
        <v>6.4999999999999997E-4</v>
      </c>
      <c r="AU563" s="98">
        <v>2.9999999999999997E-4</v>
      </c>
      <c r="AV563">
        <v>3.8999999999999998E-3</v>
      </c>
      <c r="AW563" s="98">
        <v>2.0000000000000001E-4</v>
      </c>
      <c r="AX563">
        <v>5.0500000000000003E-2</v>
      </c>
      <c r="AY563">
        <v>1.1999999999999999E-3</v>
      </c>
      <c r="AZ563">
        <v>0</v>
      </c>
      <c r="BA563">
        <v>0.41499999999999998</v>
      </c>
      <c r="BB563">
        <v>4.3499999999999997E-2</v>
      </c>
      <c r="BC563" s="212">
        <v>0</v>
      </c>
      <c r="BD563">
        <v>0.52500000000000002</v>
      </c>
      <c r="BE563">
        <v>0.73499999999999999</v>
      </c>
      <c r="BF563">
        <v>5.5E-2</v>
      </c>
      <c r="BG563">
        <v>0.185</v>
      </c>
      <c r="BH563" s="98">
        <v>5.0000000000000001E-4</v>
      </c>
      <c r="BI563">
        <v>8.5000000000000006E-3</v>
      </c>
      <c r="BJ563" s="212">
        <v>2E-3</v>
      </c>
      <c r="BK563">
        <v>0</v>
      </c>
      <c r="BL563" s="209">
        <v>5.8172257984999995E-4</v>
      </c>
      <c r="BM563" s="227">
        <v>2.8270989400000001E-5</v>
      </c>
      <c r="BN563" s="227">
        <v>1.0647718905E-4</v>
      </c>
      <c r="BO563" s="227">
        <v>1.490811115E-5</v>
      </c>
      <c r="BP563" s="227">
        <v>1.2709094999999999E-6</v>
      </c>
      <c r="BQ563" s="227">
        <v>8.3050000000000001E-17</v>
      </c>
      <c r="BR563" s="227">
        <v>2.1554650399999998E-5</v>
      </c>
      <c r="BS563" s="227">
        <v>4.4904114000000001E-5</v>
      </c>
      <c r="BT563" s="209">
        <v>8.3227823779999995E-4</v>
      </c>
    </row>
    <row r="564" spans="1:72" x14ac:dyDescent="0.35">
      <c r="A564">
        <v>52</v>
      </c>
      <c r="B564" t="s">
        <v>513</v>
      </c>
      <c r="C564" t="s">
        <v>513</v>
      </c>
      <c r="D564" t="s">
        <v>121</v>
      </c>
      <c r="E564" t="s">
        <v>1341</v>
      </c>
      <c r="F564">
        <v>15.105</v>
      </c>
      <c r="G564">
        <v>62.963999999999999</v>
      </c>
      <c r="H564">
        <v>1.5900000000000001E-2</v>
      </c>
      <c r="I564">
        <v>0.1749</v>
      </c>
      <c r="J564">
        <v>3.3866999999999998</v>
      </c>
      <c r="K564">
        <v>0.22259999999999999</v>
      </c>
      <c r="L564">
        <v>11.925000000000001</v>
      </c>
      <c r="M564">
        <v>0</v>
      </c>
      <c r="N564">
        <v>0.1749</v>
      </c>
      <c r="O564">
        <v>2.8778999999999999</v>
      </c>
      <c r="P564">
        <v>2.4485999999999999</v>
      </c>
      <c r="Q564">
        <v>0.42930000000000001</v>
      </c>
      <c r="R564">
        <v>0</v>
      </c>
      <c r="S564">
        <v>0</v>
      </c>
      <c r="T564">
        <v>0</v>
      </c>
      <c r="U564">
        <v>0</v>
      </c>
      <c r="V564">
        <v>0</v>
      </c>
      <c r="W564">
        <v>0</v>
      </c>
      <c r="X564">
        <v>0</v>
      </c>
      <c r="Y564">
        <v>0</v>
      </c>
      <c r="Z564">
        <v>0</v>
      </c>
      <c r="AA564">
        <v>0</v>
      </c>
      <c r="AB564">
        <v>0</v>
      </c>
      <c r="AC564" s="212">
        <v>0</v>
      </c>
      <c r="AD564">
        <v>0</v>
      </c>
      <c r="AE564">
        <v>0</v>
      </c>
      <c r="AF564">
        <v>0</v>
      </c>
      <c r="AG564">
        <v>0</v>
      </c>
      <c r="AH564">
        <v>0</v>
      </c>
      <c r="AI564">
        <v>0</v>
      </c>
      <c r="AJ564">
        <v>0</v>
      </c>
      <c r="AK564">
        <v>0</v>
      </c>
      <c r="AL564">
        <v>0</v>
      </c>
      <c r="AM564">
        <v>0.3498</v>
      </c>
      <c r="AN564">
        <v>0</v>
      </c>
      <c r="AO564">
        <v>3.18</v>
      </c>
      <c r="AP564">
        <v>0</v>
      </c>
      <c r="AQ564">
        <v>3.1800000000000002E-2</v>
      </c>
      <c r="AR564">
        <v>7.9500000000000001E-2</v>
      </c>
      <c r="AS564" s="217">
        <v>2.385E-2</v>
      </c>
      <c r="AT564" s="212">
        <v>6.3600000000000002E-3</v>
      </c>
      <c r="AU564">
        <v>0.1113</v>
      </c>
      <c r="AV564">
        <v>0.1431</v>
      </c>
      <c r="AW564">
        <v>4.929E-2</v>
      </c>
      <c r="AX564">
        <v>2.226</v>
      </c>
      <c r="AY564">
        <v>0</v>
      </c>
      <c r="AZ564">
        <v>1.431</v>
      </c>
      <c r="BA564">
        <v>3.657</v>
      </c>
      <c r="BB564">
        <v>0.47699999999999998</v>
      </c>
      <c r="BC564" s="217">
        <v>0</v>
      </c>
      <c r="BD564">
        <v>0.95399999999999996</v>
      </c>
      <c r="BE564">
        <v>52.47</v>
      </c>
      <c r="BF564">
        <v>4.2930000000000001</v>
      </c>
      <c r="BG564">
        <v>0</v>
      </c>
      <c r="BH564">
        <v>0</v>
      </c>
      <c r="BI564">
        <v>0</v>
      </c>
      <c r="BJ564" s="217">
        <v>3.1800000000000002E-2</v>
      </c>
      <c r="BK564">
        <v>5.883</v>
      </c>
      <c r="BL564" s="209">
        <v>1.12454131392E-2</v>
      </c>
      <c r="BM564" s="227">
        <v>1.34109345E-3</v>
      </c>
      <c r="BN564" s="209">
        <v>7.2723812730000003E-4</v>
      </c>
      <c r="BO564" s="227">
        <v>7.0665025079999998E-4</v>
      </c>
      <c r="BP564" s="227">
        <v>0</v>
      </c>
      <c r="BQ564" s="227">
        <v>7.3140000000000004E-14</v>
      </c>
      <c r="BR564" s="209">
        <v>5.0637864783000001E-3</v>
      </c>
      <c r="BS564" s="209">
        <v>1.5692909496000001E-3</v>
      </c>
      <c r="BT564" s="209">
        <v>4.9887806133000001E-3</v>
      </c>
    </row>
    <row r="565" spans="1:72" x14ac:dyDescent="0.35">
      <c r="A565">
        <v>55</v>
      </c>
      <c r="B565" t="s">
        <v>513</v>
      </c>
      <c r="C565" t="s">
        <v>513</v>
      </c>
      <c r="D565" t="s">
        <v>124</v>
      </c>
      <c r="E565" t="s">
        <v>1338</v>
      </c>
      <c r="F565">
        <v>1.4444999999999999</v>
      </c>
      <c r="G565">
        <v>6.0525000000000002</v>
      </c>
      <c r="H565">
        <v>2.7000000000000001E-3</v>
      </c>
      <c r="I565">
        <v>1.0800000000000001E-2</v>
      </c>
      <c r="J565">
        <v>0.32355</v>
      </c>
      <c r="K565">
        <v>3.3750000000000002E-2</v>
      </c>
      <c r="L565">
        <v>7.1999999999999995E-2</v>
      </c>
      <c r="M565">
        <v>0</v>
      </c>
      <c r="N565">
        <v>7.1999999999999998E-3</v>
      </c>
      <c r="O565">
        <v>0.26100000000000001</v>
      </c>
      <c r="P565">
        <v>0.26100000000000001</v>
      </c>
      <c r="Q565">
        <v>0</v>
      </c>
      <c r="R565">
        <v>0</v>
      </c>
      <c r="S565">
        <v>0</v>
      </c>
      <c r="T565">
        <v>0</v>
      </c>
      <c r="U565">
        <v>0</v>
      </c>
      <c r="V565">
        <v>0</v>
      </c>
      <c r="W565">
        <v>0</v>
      </c>
      <c r="X565">
        <v>0</v>
      </c>
      <c r="Y565">
        <v>0</v>
      </c>
      <c r="Z565" s="98">
        <v>0</v>
      </c>
      <c r="AA565">
        <v>0</v>
      </c>
      <c r="AB565">
        <v>4.4999999999999999E-4</v>
      </c>
      <c r="AC565" s="98">
        <v>0</v>
      </c>
      <c r="AD565">
        <v>0</v>
      </c>
      <c r="AE565">
        <v>0</v>
      </c>
      <c r="AF565">
        <v>0</v>
      </c>
      <c r="AG565" s="98">
        <v>0</v>
      </c>
      <c r="AH565">
        <v>0</v>
      </c>
      <c r="AI565">
        <v>0</v>
      </c>
      <c r="AJ565">
        <v>0</v>
      </c>
      <c r="AK565">
        <v>0</v>
      </c>
      <c r="AL565">
        <v>0</v>
      </c>
      <c r="AM565">
        <v>3.5999999999999999E-3</v>
      </c>
      <c r="AN565">
        <v>0</v>
      </c>
      <c r="AO565">
        <v>4.0500000000000001E-2</v>
      </c>
      <c r="AP565">
        <v>0</v>
      </c>
      <c r="AQ565">
        <v>3.15E-3</v>
      </c>
      <c r="AR565">
        <v>1.2149999999999999E-2</v>
      </c>
      <c r="AS565" s="212">
        <v>2.2499999999999999E-4</v>
      </c>
      <c r="AT565" s="212">
        <v>3.1500000000000001E-4</v>
      </c>
      <c r="AU565">
        <v>5.8500000000000002E-3</v>
      </c>
      <c r="AV565">
        <v>7.6499999999999997E-3</v>
      </c>
      <c r="AW565" s="98">
        <v>7.6499999999999995E-4</v>
      </c>
      <c r="AX565">
        <v>8.5500000000000007E-2</v>
      </c>
      <c r="AY565">
        <v>0</v>
      </c>
      <c r="AZ565">
        <v>1.8E-3</v>
      </c>
      <c r="BA565">
        <v>0.30599999999999999</v>
      </c>
      <c r="BB565">
        <v>7.6499999999999999E-2</v>
      </c>
      <c r="BC565">
        <v>9.9000000000000008E-3</v>
      </c>
      <c r="BD565">
        <v>0.30599999999999999</v>
      </c>
      <c r="BE565">
        <v>3.2715000000000001</v>
      </c>
      <c r="BF565">
        <v>0.2475</v>
      </c>
      <c r="BG565">
        <v>4.9500000000000002E-2</v>
      </c>
      <c r="BH565">
        <v>0</v>
      </c>
      <c r="BI565">
        <v>1.35E-2</v>
      </c>
      <c r="BJ565">
        <v>1.8E-3</v>
      </c>
      <c r="BK565">
        <v>4.4999999999999998E-2</v>
      </c>
      <c r="BL565" s="227">
        <v>5.9159609370000002E-4</v>
      </c>
      <c r="BM565" s="227">
        <v>4.2399459899999998E-5</v>
      </c>
      <c r="BN565" s="227">
        <v>2.5955229825000003E-4</v>
      </c>
      <c r="BO565" s="227">
        <v>1.9999535399999999E-5</v>
      </c>
      <c r="BP565" s="227">
        <v>0</v>
      </c>
      <c r="BQ565" s="227">
        <v>1.6199999999999999E-16</v>
      </c>
      <c r="BR565" s="227">
        <v>1.774368324E-4</v>
      </c>
      <c r="BS565" s="227">
        <v>4.4413894800000002E-5</v>
      </c>
      <c r="BT565" s="209">
        <v>8.0383398885000004E-4</v>
      </c>
    </row>
    <row r="566" spans="1:72" x14ac:dyDescent="0.35">
      <c r="A566">
        <v>55</v>
      </c>
      <c r="B566" t="s">
        <v>513</v>
      </c>
      <c r="C566" t="s">
        <v>513</v>
      </c>
      <c r="D566" t="s">
        <v>124</v>
      </c>
      <c r="E566" t="s">
        <v>1340</v>
      </c>
      <c r="F566">
        <v>1.4444999999999999</v>
      </c>
      <c r="G566">
        <v>6.0525000000000002</v>
      </c>
      <c r="H566">
        <v>2.7000000000000001E-3</v>
      </c>
      <c r="I566">
        <v>1.0800000000000001E-2</v>
      </c>
      <c r="J566">
        <v>0.32355</v>
      </c>
      <c r="K566">
        <v>3.3750000000000002E-2</v>
      </c>
      <c r="L566">
        <v>7.1999999999999995E-2</v>
      </c>
      <c r="M566">
        <v>0</v>
      </c>
      <c r="N566">
        <v>7.1999999999999998E-3</v>
      </c>
      <c r="O566">
        <v>0.26100000000000001</v>
      </c>
      <c r="P566">
        <v>0.26100000000000001</v>
      </c>
      <c r="Q566">
        <v>0</v>
      </c>
      <c r="R566">
        <v>0</v>
      </c>
      <c r="S566">
        <v>0</v>
      </c>
      <c r="T566">
        <v>0</v>
      </c>
      <c r="U566">
        <v>0</v>
      </c>
      <c r="V566">
        <v>0</v>
      </c>
      <c r="W566">
        <v>0</v>
      </c>
      <c r="X566">
        <v>0</v>
      </c>
      <c r="Y566">
        <v>0</v>
      </c>
      <c r="Z566">
        <v>0</v>
      </c>
      <c r="AA566">
        <v>0</v>
      </c>
      <c r="AB566">
        <v>4.4999999999999999E-4</v>
      </c>
      <c r="AC566" s="212">
        <v>0</v>
      </c>
      <c r="AD566">
        <v>0</v>
      </c>
      <c r="AE566">
        <v>0</v>
      </c>
      <c r="AF566">
        <v>0</v>
      </c>
      <c r="AG566">
        <v>0</v>
      </c>
      <c r="AH566">
        <v>0</v>
      </c>
      <c r="AI566">
        <v>0</v>
      </c>
      <c r="AJ566" s="98">
        <v>0</v>
      </c>
      <c r="AK566">
        <v>0</v>
      </c>
      <c r="AL566">
        <v>0</v>
      </c>
      <c r="AM566">
        <v>3.5999999999999999E-3</v>
      </c>
      <c r="AN566">
        <v>0</v>
      </c>
      <c r="AO566">
        <v>4.0500000000000001E-2</v>
      </c>
      <c r="AP566">
        <v>0</v>
      </c>
      <c r="AQ566">
        <v>3.15E-3</v>
      </c>
      <c r="AR566">
        <v>1.2149999999999999E-2</v>
      </c>
      <c r="AS566">
        <v>2.2499999999999999E-4</v>
      </c>
      <c r="AT566">
        <v>3.1500000000000001E-4</v>
      </c>
      <c r="AU566">
        <v>5.8500000000000002E-3</v>
      </c>
      <c r="AV566">
        <v>7.6499999999999997E-3</v>
      </c>
      <c r="AW566">
        <v>7.6499999999999995E-4</v>
      </c>
      <c r="AX566">
        <v>8.5500000000000007E-2</v>
      </c>
      <c r="AY566">
        <v>0</v>
      </c>
      <c r="AZ566">
        <v>1.8E-3</v>
      </c>
      <c r="BA566">
        <v>0.30599999999999999</v>
      </c>
      <c r="BB566">
        <v>7.6499999999999999E-2</v>
      </c>
      <c r="BC566" s="212">
        <v>9.9000000000000008E-3</v>
      </c>
      <c r="BD566">
        <v>0.30599999999999999</v>
      </c>
      <c r="BE566">
        <v>3.2715000000000001</v>
      </c>
      <c r="BF566">
        <v>0.2475</v>
      </c>
      <c r="BG566">
        <v>4.9500000000000002E-2</v>
      </c>
      <c r="BH566">
        <v>0</v>
      </c>
      <c r="BI566">
        <v>1.35E-2</v>
      </c>
      <c r="BJ566">
        <v>1.8E-3</v>
      </c>
      <c r="BK566">
        <v>4.4999999999999998E-2</v>
      </c>
      <c r="BL566" s="209">
        <v>5.9159609370000002E-4</v>
      </c>
      <c r="BM566" s="227">
        <v>4.2399459899999998E-5</v>
      </c>
      <c r="BN566" s="209">
        <v>2.5955229825000003E-4</v>
      </c>
      <c r="BO566" s="227">
        <v>1.9999535399999999E-5</v>
      </c>
      <c r="BP566" s="209">
        <v>0</v>
      </c>
      <c r="BQ566" s="227">
        <v>1.6199999999999999E-16</v>
      </c>
      <c r="BR566" s="209">
        <v>1.774368324E-4</v>
      </c>
      <c r="BS566" s="227">
        <v>4.4413894800000002E-5</v>
      </c>
      <c r="BT566" s="209">
        <v>8.0383398885000004E-4</v>
      </c>
    </row>
    <row r="567" spans="1:72" x14ac:dyDescent="0.35">
      <c r="A567">
        <v>30</v>
      </c>
      <c r="B567" t="s">
        <v>71</v>
      </c>
      <c r="C567" t="s">
        <v>71</v>
      </c>
      <c r="D567" t="s">
        <v>93</v>
      </c>
      <c r="E567" t="s">
        <v>1339</v>
      </c>
      <c r="F567">
        <v>0.79200000000000004</v>
      </c>
      <c r="G567">
        <v>3.3119999999999998</v>
      </c>
      <c r="H567" s="212">
        <v>1.2E-2</v>
      </c>
      <c r="I567">
        <v>2.4E-2</v>
      </c>
      <c r="J567">
        <v>0.12479999999999999</v>
      </c>
      <c r="K567">
        <v>4.1599999999999998E-2</v>
      </c>
      <c r="L567">
        <v>0.59279999999999999</v>
      </c>
      <c r="M567">
        <v>0</v>
      </c>
      <c r="N567">
        <v>4.0000000000000001E-3</v>
      </c>
      <c r="O567">
        <v>2.8799999999999999E-2</v>
      </c>
      <c r="P567">
        <v>3.2000000000000002E-3</v>
      </c>
      <c r="Q567">
        <v>2.5600000000000001E-2</v>
      </c>
      <c r="R567">
        <v>0</v>
      </c>
      <c r="S567">
        <v>0</v>
      </c>
      <c r="T567">
        <v>0.8</v>
      </c>
      <c r="U567">
        <v>4.7999999999999996E-3</v>
      </c>
      <c r="V567">
        <v>2.3999999999999998E-3</v>
      </c>
      <c r="W567">
        <v>0</v>
      </c>
      <c r="X567">
        <v>0</v>
      </c>
      <c r="Y567">
        <v>1.6000000000000001E-3</v>
      </c>
      <c r="Z567" s="98">
        <v>8.0000000000000004E-4</v>
      </c>
      <c r="AA567">
        <v>0</v>
      </c>
      <c r="AB567">
        <v>2.3999999999999998E-3</v>
      </c>
      <c r="AC567">
        <v>0</v>
      </c>
      <c r="AD567">
        <v>2.3999999999999998E-3</v>
      </c>
      <c r="AE567">
        <v>2.3999999999999998E-3</v>
      </c>
      <c r="AF567">
        <v>2.3999999999999998E-3</v>
      </c>
      <c r="AG567">
        <v>0</v>
      </c>
      <c r="AH567">
        <v>0</v>
      </c>
      <c r="AI567">
        <v>0</v>
      </c>
      <c r="AJ567">
        <v>0</v>
      </c>
      <c r="AK567">
        <v>0</v>
      </c>
      <c r="AL567">
        <v>0</v>
      </c>
      <c r="AM567">
        <v>3.5999999999999997E-2</v>
      </c>
      <c r="AN567">
        <v>0</v>
      </c>
      <c r="AO567">
        <v>0.28799999999999998</v>
      </c>
      <c r="AP567">
        <v>0</v>
      </c>
      <c r="AQ567" s="98">
        <v>8.0000000000000004E-4</v>
      </c>
      <c r="AR567">
        <v>1.6000000000000001E-3</v>
      </c>
      <c r="AS567" s="98">
        <v>8.0000000000000004E-4</v>
      </c>
      <c r="AT567" s="212">
        <v>4.8000000000000001E-4</v>
      </c>
      <c r="AU567" s="212">
        <v>1.248E-2</v>
      </c>
      <c r="AV567">
        <v>1.52E-2</v>
      </c>
      <c r="AW567">
        <v>1.2800000000000001E-3</v>
      </c>
      <c r="AX567">
        <v>0.5464</v>
      </c>
      <c r="AY567">
        <v>0</v>
      </c>
      <c r="AZ567">
        <v>4.5600000000000002E-2</v>
      </c>
      <c r="BA567">
        <v>0.52800000000000002</v>
      </c>
      <c r="BB567" s="212">
        <v>0</v>
      </c>
      <c r="BC567" s="212">
        <v>3.2000000000000002E-3</v>
      </c>
      <c r="BD567">
        <v>4.8000000000000001E-2</v>
      </c>
      <c r="BE567">
        <v>1.1759999999999999</v>
      </c>
      <c r="BF567">
        <v>0.184</v>
      </c>
      <c r="BG567">
        <v>8.0000000000000002E-3</v>
      </c>
      <c r="BH567">
        <v>0</v>
      </c>
      <c r="BI567">
        <v>3.2000000000000001E-2</v>
      </c>
      <c r="BJ567" s="212">
        <v>3.2000000000000002E-3</v>
      </c>
      <c r="BK567">
        <v>0</v>
      </c>
      <c r="BL567" s="209">
        <v>7.0998113600000004E-4</v>
      </c>
      <c r="BM567" s="227">
        <v>1.5681519279999999E-4</v>
      </c>
      <c r="BN567" s="227">
        <v>5.0592698400000002E-5</v>
      </c>
      <c r="BO567" s="227">
        <v>3.5554729600000003E-5</v>
      </c>
      <c r="BP567" s="227">
        <v>0</v>
      </c>
      <c r="BQ567" s="227">
        <v>1.3119999999999999E-16</v>
      </c>
      <c r="BR567" s="209">
        <v>2.321849576E-4</v>
      </c>
      <c r="BS567" s="227">
        <v>7.8958035200000004E-5</v>
      </c>
      <c r="BT567" s="227">
        <v>7.9442870400000002E-4</v>
      </c>
    </row>
    <row r="568" spans="1:72" x14ac:dyDescent="0.35">
      <c r="A568">
        <v>49</v>
      </c>
      <c r="B568" t="s">
        <v>513</v>
      </c>
      <c r="C568" t="s">
        <v>513</v>
      </c>
      <c r="D568" t="s">
        <v>574</v>
      </c>
      <c r="E568" t="s">
        <v>1341</v>
      </c>
      <c r="F568">
        <v>3.35</v>
      </c>
      <c r="G568">
        <v>14.07</v>
      </c>
      <c r="H568">
        <v>4.6899999999999997E-2</v>
      </c>
      <c r="I568">
        <v>6.0299999999999999E-2</v>
      </c>
      <c r="J568">
        <v>0.50919999999999999</v>
      </c>
      <c r="K568">
        <v>0.32829999999999998</v>
      </c>
      <c r="L568">
        <v>5.7150999999999996</v>
      </c>
      <c r="M568">
        <v>0</v>
      </c>
      <c r="N568">
        <v>4.02E-2</v>
      </c>
      <c r="O568">
        <v>0.17419999999999999</v>
      </c>
      <c r="P568">
        <v>0.1474</v>
      </c>
      <c r="Q568">
        <v>2.6800000000000001E-2</v>
      </c>
      <c r="R568">
        <v>0</v>
      </c>
      <c r="S568">
        <v>0</v>
      </c>
      <c r="T568">
        <v>0</v>
      </c>
      <c r="U568">
        <v>0</v>
      </c>
      <c r="V568">
        <v>0</v>
      </c>
      <c r="W568">
        <v>0</v>
      </c>
      <c r="X568">
        <v>0</v>
      </c>
      <c r="Y568">
        <v>0</v>
      </c>
      <c r="Z568">
        <v>0</v>
      </c>
      <c r="AA568">
        <v>0</v>
      </c>
      <c r="AB568">
        <v>0</v>
      </c>
      <c r="AC568" s="217">
        <v>0</v>
      </c>
      <c r="AD568">
        <v>0</v>
      </c>
      <c r="AE568">
        <v>6.7000000000000002E-3</v>
      </c>
      <c r="AF568">
        <v>6.7000000000000002E-3</v>
      </c>
      <c r="AG568" s="217">
        <v>0</v>
      </c>
      <c r="AH568">
        <v>0</v>
      </c>
      <c r="AI568">
        <v>0</v>
      </c>
      <c r="AJ568">
        <v>0</v>
      </c>
      <c r="AK568">
        <v>0</v>
      </c>
      <c r="AL568">
        <v>0</v>
      </c>
      <c r="AM568">
        <v>0.14069999999999999</v>
      </c>
      <c r="AN568">
        <v>0</v>
      </c>
      <c r="AO568">
        <v>0.46899999999999997</v>
      </c>
      <c r="AP568" s="217">
        <v>0</v>
      </c>
      <c r="AQ568">
        <v>0.1072</v>
      </c>
      <c r="AR568">
        <v>0</v>
      </c>
      <c r="AS568" s="217">
        <v>4.6899999999999997E-3</v>
      </c>
      <c r="AT568" s="212">
        <v>4.6899999999999997E-3</v>
      </c>
      <c r="AU568" s="217">
        <v>1.34E-2</v>
      </c>
      <c r="AV568">
        <v>2.6800000000000001E-2</v>
      </c>
      <c r="AW568" s="217">
        <v>5.3600000000000002E-3</v>
      </c>
      <c r="AX568">
        <v>2.077</v>
      </c>
      <c r="AY568">
        <v>0</v>
      </c>
      <c r="AZ568">
        <v>6.7</v>
      </c>
      <c r="BA568">
        <v>1.0049999999999999</v>
      </c>
      <c r="BB568">
        <v>0</v>
      </c>
      <c r="BC568">
        <v>1.34E-2</v>
      </c>
      <c r="BD568">
        <v>4.4889999999999999</v>
      </c>
      <c r="BE568">
        <v>8.7100000000000009</v>
      </c>
      <c r="BF568">
        <v>0.73699999999999999</v>
      </c>
      <c r="BG568">
        <v>0.26800000000000002</v>
      </c>
      <c r="BH568" s="217">
        <v>0</v>
      </c>
      <c r="BI568">
        <v>0</v>
      </c>
      <c r="BJ568">
        <v>6.7000000000000002E-3</v>
      </c>
      <c r="BK568">
        <v>3.149</v>
      </c>
      <c r="BL568" s="209">
        <v>5.7954950687999999E-3</v>
      </c>
      <c r="BM568" s="227">
        <v>7.9819566939999997E-4</v>
      </c>
      <c r="BN568" s="227">
        <v>1.0797439002E-3</v>
      </c>
      <c r="BO568" s="227">
        <v>2.9777086039999999E-4</v>
      </c>
      <c r="BP568" s="227">
        <v>0</v>
      </c>
      <c r="BQ568" s="227">
        <v>2.1708000000000001E-15</v>
      </c>
      <c r="BR568" s="227">
        <v>2.4436043623000002E-3</v>
      </c>
      <c r="BS568" s="227">
        <v>6.6127354480000002E-4</v>
      </c>
      <c r="BT568" s="227">
        <v>4.3027160943999998E-3</v>
      </c>
    </row>
    <row r="569" spans="1:72" x14ac:dyDescent="0.35">
      <c r="A569">
        <v>37</v>
      </c>
      <c r="B569" t="s">
        <v>513</v>
      </c>
      <c r="C569" t="s">
        <v>513</v>
      </c>
      <c r="D569" t="s">
        <v>105</v>
      </c>
      <c r="E569" t="s">
        <v>1337</v>
      </c>
      <c r="F569">
        <v>0.20699999999999999</v>
      </c>
      <c r="G569">
        <v>0.86099999999999999</v>
      </c>
      <c r="H569" s="98">
        <v>2.9999999999999997E-4</v>
      </c>
      <c r="I569">
        <v>3.3E-3</v>
      </c>
      <c r="J569">
        <v>4.41E-2</v>
      </c>
      <c r="K569">
        <v>5.7000000000000002E-3</v>
      </c>
      <c r="L569">
        <v>0.24479999999999999</v>
      </c>
      <c r="M569">
        <v>0</v>
      </c>
      <c r="N569">
        <v>1.8E-3</v>
      </c>
      <c r="O569">
        <v>4.3799999999999999E-2</v>
      </c>
      <c r="P569">
        <v>4.3799999999999999E-2</v>
      </c>
      <c r="Q569">
        <v>0</v>
      </c>
      <c r="R569">
        <v>0</v>
      </c>
      <c r="S569">
        <v>0</v>
      </c>
      <c r="T569">
        <v>0</v>
      </c>
      <c r="U569">
        <v>0</v>
      </c>
      <c r="V569">
        <v>0</v>
      </c>
      <c r="W569">
        <v>0</v>
      </c>
      <c r="X569">
        <v>0</v>
      </c>
      <c r="Y569">
        <v>0</v>
      </c>
      <c r="Z569" s="212">
        <v>0</v>
      </c>
      <c r="AA569">
        <v>0</v>
      </c>
      <c r="AB569">
        <v>0</v>
      </c>
      <c r="AC569" s="212">
        <v>0</v>
      </c>
      <c r="AD569">
        <v>0</v>
      </c>
      <c r="AE569">
        <v>0</v>
      </c>
      <c r="AF569">
        <v>0</v>
      </c>
      <c r="AG569" s="212">
        <v>0</v>
      </c>
      <c r="AH569">
        <v>0</v>
      </c>
      <c r="AI569">
        <v>0</v>
      </c>
      <c r="AJ569">
        <v>0</v>
      </c>
      <c r="AK569">
        <v>0</v>
      </c>
      <c r="AL569">
        <v>0</v>
      </c>
      <c r="AM569">
        <v>1.77E-2</v>
      </c>
      <c r="AN569">
        <v>0</v>
      </c>
      <c r="AO569">
        <v>0.183</v>
      </c>
      <c r="AP569">
        <v>0</v>
      </c>
      <c r="AQ569">
        <v>1.8E-3</v>
      </c>
      <c r="AR569">
        <v>1.0200000000000001E-2</v>
      </c>
      <c r="AS569" s="98">
        <v>6.0000000000000002E-5</v>
      </c>
      <c r="AT569" s="98">
        <v>9.0000000000000006E-5</v>
      </c>
      <c r="AU569" s="98">
        <v>5.9999999999999995E-4</v>
      </c>
      <c r="AV569">
        <v>9.8999999999999999E-4</v>
      </c>
      <c r="AW569" s="212">
        <v>2.1000000000000001E-4</v>
      </c>
      <c r="AX569">
        <v>7.4099999999999999E-2</v>
      </c>
      <c r="AY569">
        <v>0</v>
      </c>
      <c r="AZ569">
        <v>3.6900000000000002E-2</v>
      </c>
      <c r="BA569">
        <v>6.6000000000000003E-2</v>
      </c>
      <c r="BB569" s="98">
        <v>5.9999999999999995E-4</v>
      </c>
      <c r="BC569" s="98">
        <v>8.9999999999999998E-4</v>
      </c>
      <c r="BD569">
        <v>5.0999999999999997E-2</v>
      </c>
      <c r="BE569">
        <v>0.85799999999999998</v>
      </c>
      <c r="BF569">
        <v>2.4E-2</v>
      </c>
      <c r="BG569">
        <v>3.0000000000000001E-3</v>
      </c>
      <c r="BH569">
        <v>0</v>
      </c>
      <c r="BI569">
        <v>0</v>
      </c>
      <c r="BJ569" s="98">
        <v>2.9999999999999997E-4</v>
      </c>
      <c r="BK569">
        <v>0.03</v>
      </c>
      <c r="BL569" s="209">
        <v>3.48412073577E-4</v>
      </c>
      <c r="BM569" s="227">
        <v>7.9525642806000006E-5</v>
      </c>
      <c r="BN569" s="227">
        <v>8.1274300610999995E-5</v>
      </c>
      <c r="BO569" s="227">
        <v>1.33330236E-5</v>
      </c>
      <c r="BP569" s="227">
        <v>0</v>
      </c>
      <c r="BQ569" s="227">
        <v>1.5449099999999999E-16</v>
      </c>
      <c r="BR569" s="227">
        <v>7.8037963569000006E-5</v>
      </c>
      <c r="BS569" s="227">
        <v>2.96092632E-5</v>
      </c>
      <c r="BT569" s="227">
        <v>7.6976838748200004E-4</v>
      </c>
    </row>
    <row r="570" spans="1:72" x14ac:dyDescent="0.35">
      <c r="A570">
        <v>113</v>
      </c>
      <c r="B570" t="s">
        <v>218</v>
      </c>
      <c r="C570" t="s">
        <v>218</v>
      </c>
      <c r="D570" t="s">
        <v>839</v>
      </c>
      <c r="E570" t="s">
        <v>1339</v>
      </c>
      <c r="F570">
        <v>1.36</v>
      </c>
      <c r="G570">
        <v>5.69</v>
      </c>
      <c r="H570" s="212">
        <v>0.12959999999999999</v>
      </c>
      <c r="I570">
        <v>2.76E-2</v>
      </c>
      <c r="J570">
        <v>1.66E-2</v>
      </c>
      <c r="K570">
        <v>1.7999999999999999E-2</v>
      </c>
      <c r="L570">
        <v>4.5999999999999999E-3</v>
      </c>
      <c r="M570">
        <v>0</v>
      </c>
      <c r="N570">
        <v>3.5999999999999999E-3</v>
      </c>
      <c r="O570">
        <v>5.0000000000000001E-3</v>
      </c>
      <c r="P570">
        <v>2E-3</v>
      </c>
      <c r="Q570" s="212">
        <v>3.0000000000000001E-3</v>
      </c>
      <c r="R570">
        <v>0</v>
      </c>
      <c r="S570">
        <v>0</v>
      </c>
      <c r="T570">
        <v>0</v>
      </c>
      <c r="U570">
        <v>1.14E-2</v>
      </c>
      <c r="V570">
        <v>0</v>
      </c>
      <c r="W570">
        <v>0</v>
      </c>
      <c r="X570">
        <v>0</v>
      </c>
      <c r="Y570">
        <v>8.2000000000000007E-3</v>
      </c>
      <c r="Z570" s="212">
        <v>3.2000000000000002E-3</v>
      </c>
      <c r="AA570">
        <v>0</v>
      </c>
      <c r="AB570">
        <v>1.9800000000000002E-2</v>
      </c>
      <c r="AC570" s="98">
        <v>2.0000000000000001E-4</v>
      </c>
      <c r="AD570">
        <v>1.9400000000000001E-2</v>
      </c>
      <c r="AE570" s="212">
        <v>9.2399999999999996E-2</v>
      </c>
      <c r="AF570" s="212">
        <v>7.5399999999999995E-2</v>
      </c>
      <c r="AG570" s="212">
        <v>1.7000000000000001E-2</v>
      </c>
      <c r="AH570">
        <v>0</v>
      </c>
      <c r="AI570">
        <v>0</v>
      </c>
      <c r="AJ570">
        <v>0</v>
      </c>
      <c r="AK570">
        <v>0</v>
      </c>
      <c r="AL570">
        <v>0</v>
      </c>
      <c r="AM570">
        <v>3.3999999999999998E-3</v>
      </c>
      <c r="AN570">
        <v>0</v>
      </c>
      <c r="AO570">
        <v>2.5999999999999999E-2</v>
      </c>
      <c r="AP570" s="212">
        <v>0</v>
      </c>
      <c r="AQ570" s="212">
        <v>2.5999999999999999E-3</v>
      </c>
      <c r="AR570">
        <v>6.4000000000000003E-3</v>
      </c>
      <c r="AS570" s="212">
        <v>1.2E-4</v>
      </c>
      <c r="AT570">
        <v>1.2E-4</v>
      </c>
      <c r="AU570" s="212">
        <v>2.2000000000000001E-3</v>
      </c>
      <c r="AV570">
        <v>6.7999999999999996E-3</v>
      </c>
      <c r="AW570" s="212">
        <v>7.6000000000000004E-4</v>
      </c>
      <c r="AX570">
        <v>0.19639999999999999</v>
      </c>
      <c r="AY570">
        <v>0</v>
      </c>
      <c r="AZ570">
        <v>0</v>
      </c>
      <c r="BA570">
        <v>0.77200000000000002</v>
      </c>
      <c r="BB570">
        <v>0</v>
      </c>
      <c r="BC570" s="98">
        <v>5.0000000000000001E-3</v>
      </c>
      <c r="BD570">
        <v>0.19</v>
      </c>
      <c r="BE570">
        <v>0.98399999999999999</v>
      </c>
      <c r="BF570">
        <v>0.30199999999999999</v>
      </c>
      <c r="BG570">
        <v>0</v>
      </c>
      <c r="BH570" s="212">
        <v>0</v>
      </c>
      <c r="BI570">
        <v>0</v>
      </c>
      <c r="BJ570" s="212">
        <v>5.5999999999999999E-3</v>
      </c>
      <c r="BK570">
        <v>0.11</v>
      </c>
      <c r="BL570" s="209">
        <v>4.2186494579999999E-4</v>
      </c>
      <c r="BM570" s="227">
        <v>1.1789236E-4</v>
      </c>
      <c r="BN570" s="209">
        <v>1.309690342E-4</v>
      </c>
      <c r="BO570" s="227">
        <v>6.7454912000000003E-6</v>
      </c>
      <c r="BP570" s="227">
        <v>0</v>
      </c>
      <c r="BQ570" s="227">
        <v>1.064E-16</v>
      </c>
      <c r="BR570" s="227">
        <v>4.5711409999999998E-5</v>
      </c>
      <c r="BS570" s="227">
        <v>2.5523715399999998E-5</v>
      </c>
      <c r="BT570" s="227">
        <v>7.6638356979999997E-4</v>
      </c>
    </row>
    <row r="571" spans="1:72" x14ac:dyDescent="0.35">
      <c r="A571">
        <v>144</v>
      </c>
      <c r="B571" t="s">
        <v>803</v>
      </c>
      <c r="C571" t="s">
        <v>273</v>
      </c>
      <c r="D571" t="s">
        <v>277</v>
      </c>
      <c r="E571" t="s">
        <v>1337</v>
      </c>
      <c r="F571">
        <v>0</v>
      </c>
      <c r="G571">
        <v>0</v>
      </c>
      <c r="H571">
        <v>0</v>
      </c>
      <c r="I571">
        <v>0</v>
      </c>
      <c r="J571">
        <v>0</v>
      </c>
      <c r="K571">
        <v>0</v>
      </c>
      <c r="L571">
        <v>0</v>
      </c>
      <c r="M571">
        <v>0</v>
      </c>
      <c r="N571">
        <v>0</v>
      </c>
      <c r="O571">
        <v>0</v>
      </c>
      <c r="P571">
        <v>0</v>
      </c>
      <c r="Q571">
        <v>0</v>
      </c>
      <c r="R571">
        <v>0</v>
      </c>
      <c r="S571">
        <v>0</v>
      </c>
      <c r="T571">
        <v>0</v>
      </c>
      <c r="U571">
        <v>0</v>
      </c>
      <c r="V571">
        <v>0</v>
      </c>
      <c r="W571">
        <v>0</v>
      </c>
      <c r="X571">
        <v>0</v>
      </c>
      <c r="Y571">
        <v>0</v>
      </c>
      <c r="Z571">
        <v>0</v>
      </c>
      <c r="AA571">
        <v>0</v>
      </c>
      <c r="AB571">
        <v>0</v>
      </c>
      <c r="AC571" s="212">
        <v>0</v>
      </c>
      <c r="AD571">
        <v>0</v>
      </c>
      <c r="AE571">
        <v>0</v>
      </c>
      <c r="AF571">
        <v>0</v>
      </c>
      <c r="AG571" s="212">
        <v>0</v>
      </c>
      <c r="AH571">
        <v>0</v>
      </c>
      <c r="AI571">
        <v>0</v>
      </c>
      <c r="AJ571">
        <v>0</v>
      </c>
      <c r="AK571">
        <v>0</v>
      </c>
      <c r="AL571">
        <v>0</v>
      </c>
      <c r="AM571">
        <v>0</v>
      </c>
      <c r="AN571">
        <v>0</v>
      </c>
      <c r="AO571">
        <v>0</v>
      </c>
      <c r="AP571">
        <v>0</v>
      </c>
      <c r="AQ571">
        <v>0</v>
      </c>
      <c r="AR571">
        <v>0</v>
      </c>
      <c r="AS571">
        <v>0</v>
      </c>
      <c r="AT571">
        <v>0</v>
      </c>
      <c r="AU571">
        <v>0</v>
      </c>
      <c r="AV571">
        <v>0</v>
      </c>
      <c r="AW571" s="212">
        <v>0</v>
      </c>
      <c r="AX571">
        <v>0</v>
      </c>
      <c r="AY571">
        <v>0</v>
      </c>
      <c r="AZ571">
        <v>0</v>
      </c>
      <c r="BA571">
        <v>0</v>
      </c>
      <c r="BB571">
        <v>0</v>
      </c>
      <c r="BC571">
        <v>0</v>
      </c>
      <c r="BD571">
        <v>0</v>
      </c>
      <c r="BE571">
        <v>0</v>
      </c>
      <c r="BF571">
        <v>0</v>
      </c>
      <c r="BG571">
        <v>0</v>
      </c>
      <c r="BH571">
        <v>0</v>
      </c>
      <c r="BI571">
        <v>0</v>
      </c>
      <c r="BJ571">
        <v>0</v>
      </c>
      <c r="BK571">
        <v>0</v>
      </c>
      <c r="BL571" s="209">
        <v>1.2930922895E-3</v>
      </c>
      <c r="BM571" s="227">
        <v>1.4619319849999999E-4</v>
      </c>
      <c r="BN571" s="209">
        <v>3.8819073050000002E-4</v>
      </c>
      <c r="BO571" s="227">
        <v>1.7045058549999999E-4</v>
      </c>
      <c r="BP571" s="227">
        <v>3.4463482500000002E-5</v>
      </c>
      <c r="BQ571" s="227">
        <v>3.5550000000000001E-16</v>
      </c>
      <c r="BR571" s="209">
        <v>1.0309508649999999E-4</v>
      </c>
      <c r="BS571" s="227">
        <v>4.3117246499999998E-5</v>
      </c>
      <c r="BT571" s="209">
        <v>7.3961629150000004E-4</v>
      </c>
    </row>
    <row r="572" spans="1:72" x14ac:dyDescent="0.35">
      <c r="A572">
        <v>144</v>
      </c>
      <c r="B572" t="s">
        <v>803</v>
      </c>
      <c r="C572" t="s">
        <v>273</v>
      </c>
      <c r="D572" t="s">
        <v>277</v>
      </c>
      <c r="E572" t="s">
        <v>1338</v>
      </c>
      <c r="F572">
        <v>0</v>
      </c>
      <c r="G572">
        <v>0</v>
      </c>
      <c r="H572">
        <v>0</v>
      </c>
      <c r="I572">
        <v>0</v>
      </c>
      <c r="J572">
        <v>0</v>
      </c>
      <c r="K572">
        <v>0</v>
      </c>
      <c r="L572">
        <v>0</v>
      </c>
      <c r="M572">
        <v>0</v>
      </c>
      <c r="N572">
        <v>0</v>
      </c>
      <c r="O572">
        <v>0</v>
      </c>
      <c r="P572">
        <v>0</v>
      </c>
      <c r="Q572">
        <v>0</v>
      </c>
      <c r="R572">
        <v>0</v>
      </c>
      <c r="S572">
        <v>0</v>
      </c>
      <c r="T572">
        <v>0</v>
      </c>
      <c r="U572">
        <v>0</v>
      </c>
      <c r="V572">
        <v>0</v>
      </c>
      <c r="W572">
        <v>0</v>
      </c>
      <c r="X572">
        <v>0</v>
      </c>
      <c r="Y572">
        <v>0</v>
      </c>
      <c r="Z572" s="212">
        <v>0</v>
      </c>
      <c r="AA572">
        <v>0</v>
      </c>
      <c r="AB572">
        <v>0</v>
      </c>
      <c r="AC572" s="212">
        <v>0</v>
      </c>
      <c r="AD572">
        <v>0</v>
      </c>
      <c r="AE572">
        <v>0</v>
      </c>
      <c r="AF572">
        <v>0</v>
      </c>
      <c r="AG572" s="212">
        <v>0</v>
      </c>
      <c r="AH572">
        <v>0</v>
      </c>
      <c r="AI572">
        <v>0</v>
      </c>
      <c r="AJ572">
        <v>0</v>
      </c>
      <c r="AK572">
        <v>0</v>
      </c>
      <c r="AL572">
        <v>0</v>
      </c>
      <c r="AM572">
        <v>0</v>
      </c>
      <c r="AN572">
        <v>0</v>
      </c>
      <c r="AO572">
        <v>0</v>
      </c>
      <c r="AP572">
        <v>0</v>
      </c>
      <c r="AQ572">
        <v>0</v>
      </c>
      <c r="AR572">
        <v>0</v>
      </c>
      <c r="AS572" s="212">
        <v>0</v>
      </c>
      <c r="AT572" s="98">
        <v>0</v>
      </c>
      <c r="AU572" s="212">
        <v>0</v>
      </c>
      <c r="AV572">
        <v>0</v>
      </c>
      <c r="AW572" s="98">
        <v>0</v>
      </c>
      <c r="AX572">
        <v>0</v>
      </c>
      <c r="AY572">
        <v>0</v>
      </c>
      <c r="AZ572">
        <v>0</v>
      </c>
      <c r="BA572">
        <v>0</v>
      </c>
      <c r="BB572" s="212">
        <v>0</v>
      </c>
      <c r="BC572">
        <v>0</v>
      </c>
      <c r="BD572">
        <v>0</v>
      </c>
      <c r="BE572">
        <v>0</v>
      </c>
      <c r="BF572">
        <v>0</v>
      </c>
      <c r="BG572">
        <v>0</v>
      </c>
      <c r="BH572" s="212">
        <v>0</v>
      </c>
      <c r="BI572">
        <v>0</v>
      </c>
      <c r="BJ572">
        <v>0</v>
      </c>
      <c r="BK572">
        <v>0</v>
      </c>
      <c r="BL572" s="209">
        <v>1.2930922895E-3</v>
      </c>
      <c r="BM572" s="227">
        <v>1.4619319849999999E-4</v>
      </c>
      <c r="BN572" s="209">
        <v>3.8819073050000002E-4</v>
      </c>
      <c r="BO572" s="227">
        <v>1.7045058549999999E-4</v>
      </c>
      <c r="BP572" s="227">
        <v>3.4463482500000002E-5</v>
      </c>
      <c r="BQ572" s="227">
        <v>3.5550000000000001E-16</v>
      </c>
      <c r="BR572" s="209">
        <v>1.0309508649999999E-4</v>
      </c>
      <c r="BS572" s="227">
        <v>4.3117246499999998E-5</v>
      </c>
      <c r="BT572" s="209">
        <v>7.3961629150000004E-4</v>
      </c>
    </row>
    <row r="573" spans="1:72" x14ac:dyDescent="0.35">
      <c r="A573">
        <v>144</v>
      </c>
      <c r="B573" t="s">
        <v>803</v>
      </c>
      <c r="C573" t="s">
        <v>273</v>
      </c>
      <c r="D573" t="s">
        <v>277</v>
      </c>
      <c r="E573" t="s">
        <v>1339</v>
      </c>
      <c r="F573">
        <v>0</v>
      </c>
      <c r="G573">
        <v>0</v>
      </c>
      <c r="H573">
        <v>0</v>
      </c>
      <c r="I573">
        <v>0</v>
      </c>
      <c r="J573">
        <v>0</v>
      </c>
      <c r="K573">
        <v>0</v>
      </c>
      <c r="L573">
        <v>0</v>
      </c>
      <c r="M573">
        <v>0</v>
      </c>
      <c r="N573">
        <v>0</v>
      </c>
      <c r="O573">
        <v>0</v>
      </c>
      <c r="P573">
        <v>0</v>
      </c>
      <c r="Q573">
        <v>0</v>
      </c>
      <c r="R573">
        <v>0</v>
      </c>
      <c r="S573">
        <v>0</v>
      </c>
      <c r="T573">
        <v>0</v>
      </c>
      <c r="U573">
        <v>0</v>
      </c>
      <c r="V573">
        <v>0</v>
      </c>
      <c r="W573">
        <v>0</v>
      </c>
      <c r="X573">
        <v>0</v>
      </c>
      <c r="Y573">
        <v>0</v>
      </c>
      <c r="Z573" s="212">
        <v>0</v>
      </c>
      <c r="AA573">
        <v>0</v>
      </c>
      <c r="AB573">
        <v>0</v>
      </c>
      <c r="AC573" s="212">
        <v>0</v>
      </c>
      <c r="AD573">
        <v>0</v>
      </c>
      <c r="AE573">
        <v>0</v>
      </c>
      <c r="AF573">
        <v>0</v>
      </c>
      <c r="AG573" s="212">
        <v>0</v>
      </c>
      <c r="AH573">
        <v>0</v>
      </c>
      <c r="AI573">
        <v>0</v>
      </c>
      <c r="AJ573">
        <v>0</v>
      </c>
      <c r="AK573">
        <v>0</v>
      </c>
      <c r="AL573">
        <v>0</v>
      </c>
      <c r="AM573">
        <v>0</v>
      </c>
      <c r="AN573">
        <v>0</v>
      </c>
      <c r="AO573">
        <v>0</v>
      </c>
      <c r="AP573">
        <v>0</v>
      </c>
      <c r="AQ573">
        <v>0</v>
      </c>
      <c r="AR573">
        <v>0</v>
      </c>
      <c r="AS573">
        <v>0</v>
      </c>
      <c r="AT573">
        <v>0</v>
      </c>
      <c r="AU573">
        <v>0</v>
      </c>
      <c r="AV573">
        <v>0</v>
      </c>
      <c r="AW573" s="212">
        <v>0</v>
      </c>
      <c r="AX573">
        <v>0</v>
      </c>
      <c r="AY573">
        <v>0</v>
      </c>
      <c r="AZ573">
        <v>0</v>
      </c>
      <c r="BA573">
        <v>0</v>
      </c>
      <c r="BB573">
        <v>0</v>
      </c>
      <c r="BC573">
        <v>0</v>
      </c>
      <c r="BD573">
        <v>0</v>
      </c>
      <c r="BE573">
        <v>0</v>
      </c>
      <c r="BF573">
        <v>0</v>
      </c>
      <c r="BG573">
        <v>0</v>
      </c>
      <c r="BH573">
        <v>0</v>
      </c>
      <c r="BI573">
        <v>0</v>
      </c>
      <c r="BJ573">
        <v>0</v>
      </c>
      <c r="BK573">
        <v>0</v>
      </c>
      <c r="BL573" s="209">
        <v>1.2930922895E-3</v>
      </c>
      <c r="BM573" s="227">
        <v>1.4619319849999999E-4</v>
      </c>
      <c r="BN573" s="227">
        <v>3.8819073050000002E-4</v>
      </c>
      <c r="BO573" s="227">
        <v>1.7045058549999999E-4</v>
      </c>
      <c r="BP573" s="227">
        <v>3.4463482500000002E-5</v>
      </c>
      <c r="BQ573" s="227">
        <v>3.5550000000000001E-16</v>
      </c>
      <c r="BR573" s="227">
        <v>1.0309508649999999E-4</v>
      </c>
      <c r="BS573" s="227">
        <v>4.3117246499999998E-5</v>
      </c>
      <c r="BT573" s="227">
        <v>7.3961629150000004E-4</v>
      </c>
    </row>
    <row r="574" spans="1:72" x14ac:dyDescent="0.35">
      <c r="A574">
        <v>144</v>
      </c>
      <c r="B574" t="s">
        <v>803</v>
      </c>
      <c r="C574" t="s">
        <v>273</v>
      </c>
      <c r="D574" t="s">
        <v>277</v>
      </c>
      <c r="E574" t="s">
        <v>1340</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s="212">
        <v>0</v>
      </c>
      <c r="AU574">
        <v>0</v>
      </c>
      <c r="AV574">
        <v>0</v>
      </c>
      <c r="AW574">
        <v>0</v>
      </c>
      <c r="AX574">
        <v>0</v>
      </c>
      <c r="AY574">
        <v>0</v>
      </c>
      <c r="AZ574" s="212">
        <v>0</v>
      </c>
      <c r="BA574">
        <v>0</v>
      </c>
      <c r="BB574">
        <v>0</v>
      </c>
      <c r="BC574">
        <v>0</v>
      </c>
      <c r="BD574">
        <v>0</v>
      </c>
      <c r="BE574">
        <v>0</v>
      </c>
      <c r="BF574">
        <v>0</v>
      </c>
      <c r="BG574">
        <v>0</v>
      </c>
      <c r="BH574">
        <v>0</v>
      </c>
      <c r="BI574">
        <v>0</v>
      </c>
      <c r="BJ574">
        <v>0</v>
      </c>
      <c r="BK574">
        <v>0</v>
      </c>
      <c r="BL574" s="209">
        <v>1.2930922895E-3</v>
      </c>
      <c r="BM574" s="227">
        <v>1.4619319849999999E-4</v>
      </c>
      <c r="BN574" s="209">
        <v>3.8819073050000002E-4</v>
      </c>
      <c r="BO574" s="227">
        <v>1.7045058549999999E-4</v>
      </c>
      <c r="BP574" s="227">
        <v>3.4463482500000002E-5</v>
      </c>
      <c r="BQ574" s="227">
        <v>3.5550000000000001E-16</v>
      </c>
      <c r="BR574" s="209">
        <v>1.0309508649999999E-4</v>
      </c>
      <c r="BS574" s="227">
        <v>4.3117246499999998E-5</v>
      </c>
      <c r="BT574" s="227">
        <v>7.3961629150000004E-4</v>
      </c>
    </row>
    <row r="575" spans="1:72" x14ac:dyDescent="0.35">
      <c r="A575">
        <v>142</v>
      </c>
      <c r="B575" t="s">
        <v>266</v>
      </c>
      <c r="C575" t="s">
        <v>266</v>
      </c>
      <c r="D575" t="s">
        <v>955</v>
      </c>
      <c r="E575" t="s">
        <v>1341</v>
      </c>
      <c r="F575">
        <v>2.0085000000000002</v>
      </c>
      <c r="G575">
        <v>8.4109999999999996</v>
      </c>
      <c r="H575" s="212">
        <v>2.5999999999999999E-3</v>
      </c>
      <c r="I575">
        <v>7.6050000000000006E-2</v>
      </c>
      <c r="J575">
        <v>0.4017</v>
      </c>
      <c r="K575">
        <v>2.4049999999999998E-2</v>
      </c>
      <c r="L575">
        <v>3.4450000000000001E-2</v>
      </c>
      <c r="M575">
        <v>0</v>
      </c>
      <c r="N575">
        <v>0.11115</v>
      </c>
      <c r="O575">
        <v>0</v>
      </c>
      <c r="P575">
        <v>0</v>
      </c>
      <c r="Q575" s="212">
        <v>0</v>
      </c>
      <c r="R575">
        <v>0</v>
      </c>
      <c r="S575">
        <v>0</v>
      </c>
      <c r="T575">
        <v>0</v>
      </c>
      <c r="U575">
        <v>0</v>
      </c>
      <c r="V575">
        <v>0</v>
      </c>
      <c r="W575">
        <v>0</v>
      </c>
      <c r="X575">
        <v>0</v>
      </c>
      <c r="Y575">
        <v>0</v>
      </c>
      <c r="Z575">
        <v>0</v>
      </c>
      <c r="AA575">
        <v>0</v>
      </c>
      <c r="AB575">
        <v>0</v>
      </c>
      <c r="AC575">
        <v>0</v>
      </c>
      <c r="AD575">
        <v>0</v>
      </c>
      <c r="AE575" s="212">
        <v>6.4999999999999997E-4</v>
      </c>
      <c r="AF575" s="212">
        <v>0</v>
      </c>
      <c r="AG575">
        <v>6.4999999999999997E-4</v>
      </c>
      <c r="AH575">
        <v>0</v>
      </c>
      <c r="AI575">
        <v>0</v>
      </c>
      <c r="AJ575">
        <v>0</v>
      </c>
      <c r="AK575">
        <v>0</v>
      </c>
      <c r="AL575">
        <v>0</v>
      </c>
      <c r="AM575">
        <v>0</v>
      </c>
      <c r="AN575">
        <v>0</v>
      </c>
      <c r="AO575">
        <v>0</v>
      </c>
      <c r="AP575">
        <v>0</v>
      </c>
      <c r="AQ575" s="212">
        <v>0</v>
      </c>
      <c r="AR575">
        <v>0</v>
      </c>
      <c r="AS575">
        <v>3.2499999999999999E-4</v>
      </c>
      <c r="AT575" s="212">
        <v>4.4850000000000003E-3</v>
      </c>
      <c r="AU575">
        <v>8.1900000000000001E-2</v>
      </c>
      <c r="AV575">
        <v>9.4575000000000006E-2</v>
      </c>
      <c r="AW575">
        <v>4.7450000000000001E-3</v>
      </c>
      <c r="AX575">
        <v>6.6949999999999996E-2</v>
      </c>
      <c r="AY575">
        <v>0</v>
      </c>
      <c r="AZ575" s="212">
        <v>0</v>
      </c>
      <c r="BA575">
        <v>2.8730000000000002</v>
      </c>
      <c r="BB575">
        <v>0</v>
      </c>
      <c r="BC575">
        <v>2.5999999999999999E-2</v>
      </c>
      <c r="BD575">
        <v>0.35749999999999998</v>
      </c>
      <c r="BE575">
        <v>42.874000000000002</v>
      </c>
      <c r="BF575">
        <v>2.3595000000000002</v>
      </c>
      <c r="BG575">
        <v>0.84499999999999997</v>
      </c>
      <c r="BH575" s="212">
        <v>1.9499999999999999E-3</v>
      </c>
      <c r="BI575">
        <v>0</v>
      </c>
      <c r="BJ575">
        <v>2.0799999999999999E-2</v>
      </c>
      <c r="BK575">
        <v>0</v>
      </c>
      <c r="BL575" s="209">
        <v>7.1839794649999997E-4</v>
      </c>
      <c r="BM575" s="227">
        <v>2.04512256E-5</v>
      </c>
      <c r="BN575" s="227">
        <v>2.0339243210000001E-4</v>
      </c>
      <c r="BO575" s="227">
        <v>2.2158576049999998E-5</v>
      </c>
      <c r="BP575" s="227">
        <v>0</v>
      </c>
      <c r="BQ575" s="227">
        <v>1.0464999999999999E-15</v>
      </c>
      <c r="BR575" s="227">
        <v>1.8692867440000001E-4</v>
      </c>
      <c r="BS575" s="227">
        <v>5.6052420450000003E-5</v>
      </c>
      <c r="BT575" s="209">
        <v>3.97769482045E-3</v>
      </c>
    </row>
    <row r="576" spans="1:72" x14ac:dyDescent="0.35">
      <c r="A576">
        <v>125</v>
      </c>
      <c r="B576" t="s">
        <v>230</v>
      </c>
      <c r="C576" t="s">
        <v>230</v>
      </c>
      <c r="D576" t="s">
        <v>240</v>
      </c>
      <c r="E576" t="s">
        <v>1337</v>
      </c>
      <c r="F576">
        <v>0.26519999999999999</v>
      </c>
      <c r="G576">
        <v>1.1100000000000001</v>
      </c>
      <c r="H576" s="98">
        <v>0.03</v>
      </c>
      <c r="I576">
        <v>0</v>
      </c>
      <c r="J576">
        <v>0</v>
      </c>
      <c r="K576">
        <v>0</v>
      </c>
      <c r="L576">
        <v>0</v>
      </c>
      <c r="M576">
        <v>0</v>
      </c>
      <c r="N576">
        <v>0</v>
      </c>
      <c r="O576">
        <v>0</v>
      </c>
      <c r="P576">
        <v>0</v>
      </c>
      <c r="Q576">
        <v>0</v>
      </c>
      <c r="R576">
        <v>0</v>
      </c>
      <c r="S576">
        <v>0</v>
      </c>
      <c r="T576">
        <v>0</v>
      </c>
      <c r="U576" s="98">
        <v>4.4400000000000004E-3</v>
      </c>
      <c r="V576">
        <v>0</v>
      </c>
      <c r="W576">
        <v>0</v>
      </c>
      <c r="X576">
        <v>0</v>
      </c>
      <c r="Y576" s="98">
        <v>2.5799999999999998E-3</v>
      </c>
      <c r="Z576">
        <v>1.6199999999999999E-3</v>
      </c>
      <c r="AA576">
        <v>1.8000000000000001E-4</v>
      </c>
      <c r="AB576">
        <v>1.1730000000000001E-2</v>
      </c>
      <c r="AC576" s="98">
        <v>0</v>
      </c>
      <c r="AD576">
        <v>1.167E-2</v>
      </c>
      <c r="AE576" s="98">
        <v>1.251E-2</v>
      </c>
      <c r="AF576" s="98">
        <v>1.239E-2</v>
      </c>
      <c r="AG576" s="98">
        <v>1.2E-4</v>
      </c>
      <c r="AH576">
        <v>0</v>
      </c>
      <c r="AI576">
        <v>0</v>
      </c>
      <c r="AJ576">
        <v>0</v>
      </c>
      <c r="AK576">
        <v>0</v>
      </c>
      <c r="AL576">
        <v>0</v>
      </c>
      <c r="AM576">
        <v>0</v>
      </c>
      <c r="AN576">
        <v>0</v>
      </c>
      <c r="AO576">
        <v>0</v>
      </c>
      <c r="AP576">
        <v>0</v>
      </c>
      <c r="AQ576">
        <v>4.2000000000000002E-4</v>
      </c>
      <c r="AR576">
        <v>0</v>
      </c>
      <c r="AS576">
        <v>0</v>
      </c>
      <c r="AT576">
        <v>0</v>
      </c>
      <c r="AU576">
        <v>0</v>
      </c>
      <c r="AV576">
        <v>0</v>
      </c>
      <c r="AW576">
        <v>0</v>
      </c>
      <c r="AX576">
        <v>0</v>
      </c>
      <c r="AY576">
        <v>0</v>
      </c>
      <c r="AZ576">
        <v>0</v>
      </c>
      <c r="BA576">
        <v>0</v>
      </c>
      <c r="BB576">
        <v>0</v>
      </c>
      <c r="BC576">
        <v>0</v>
      </c>
      <c r="BD576">
        <v>0</v>
      </c>
      <c r="BE576">
        <v>0</v>
      </c>
      <c r="BF576">
        <v>0</v>
      </c>
      <c r="BG576">
        <v>0</v>
      </c>
      <c r="BH576" s="98">
        <v>0</v>
      </c>
      <c r="BI576">
        <v>0</v>
      </c>
      <c r="BJ576" s="98">
        <v>0</v>
      </c>
      <c r="BK576">
        <v>0</v>
      </c>
      <c r="BL576" s="209">
        <v>2.7855196608E-4</v>
      </c>
      <c r="BM576" s="227">
        <v>3.7983203700000002E-5</v>
      </c>
      <c r="BN576" s="227">
        <v>2.1358617749999999E-5</v>
      </c>
      <c r="BO576" s="227">
        <v>2.0039168100000002E-6</v>
      </c>
      <c r="BP576" s="227">
        <v>3.0364926299999998E-6</v>
      </c>
      <c r="BQ576" s="227">
        <v>5.0699999999999996E-16</v>
      </c>
      <c r="BR576" s="227">
        <v>6.1696658400000002E-6</v>
      </c>
      <c r="BS576" s="227">
        <v>1.267610937E-5</v>
      </c>
      <c r="BT576" s="227">
        <v>7.0058442509999999E-4</v>
      </c>
    </row>
    <row r="577" spans="1:72" x14ac:dyDescent="0.35">
      <c r="A577">
        <v>125</v>
      </c>
      <c r="B577" t="s">
        <v>230</v>
      </c>
      <c r="C577" t="s">
        <v>230</v>
      </c>
      <c r="D577" t="s">
        <v>240</v>
      </c>
      <c r="E577" t="s">
        <v>1338</v>
      </c>
      <c r="F577">
        <v>0.26519999999999999</v>
      </c>
      <c r="G577">
        <v>1.1100000000000001</v>
      </c>
      <c r="H577" s="98">
        <v>0.03</v>
      </c>
      <c r="I577">
        <v>0</v>
      </c>
      <c r="J577">
        <v>0</v>
      </c>
      <c r="K577">
        <v>0</v>
      </c>
      <c r="L577">
        <v>0</v>
      </c>
      <c r="M577">
        <v>0</v>
      </c>
      <c r="N577">
        <v>0</v>
      </c>
      <c r="O577">
        <v>0</v>
      </c>
      <c r="P577">
        <v>0</v>
      </c>
      <c r="Q577">
        <v>0</v>
      </c>
      <c r="R577">
        <v>0</v>
      </c>
      <c r="S577">
        <v>0</v>
      </c>
      <c r="T577">
        <v>0</v>
      </c>
      <c r="U577" s="98">
        <v>4.4400000000000004E-3</v>
      </c>
      <c r="V577">
        <v>0</v>
      </c>
      <c r="W577">
        <v>0</v>
      </c>
      <c r="X577">
        <v>0</v>
      </c>
      <c r="Y577" s="98">
        <v>2.5799999999999998E-3</v>
      </c>
      <c r="Z577">
        <v>1.6199999999999999E-3</v>
      </c>
      <c r="AA577">
        <v>1.8000000000000001E-4</v>
      </c>
      <c r="AB577" s="98">
        <v>1.1730000000000001E-2</v>
      </c>
      <c r="AC577">
        <v>0</v>
      </c>
      <c r="AD577" s="98">
        <v>1.167E-2</v>
      </c>
      <c r="AE577" s="98">
        <v>1.251E-2</v>
      </c>
      <c r="AF577" s="98">
        <v>1.239E-2</v>
      </c>
      <c r="AG577" s="98">
        <v>1.2E-4</v>
      </c>
      <c r="AH577">
        <v>0</v>
      </c>
      <c r="AI577">
        <v>0</v>
      </c>
      <c r="AJ577">
        <v>0</v>
      </c>
      <c r="AK577">
        <v>0</v>
      </c>
      <c r="AL577">
        <v>0</v>
      </c>
      <c r="AM577">
        <v>0</v>
      </c>
      <c r="AN577">
        <v>0</v>
      </c>
      <c r="AO577">
        <v>0</v>
      </c>
      <c r="AP577">
        <v>0</v>
      </c>
      <c r="AQ577" s="98">
        <v>4.2000000000000002E-4</v>
      </c>
      <c r="AR577">
        <v>0</v>
      </c>
      <c r="AS577" s="98">
        <v>0</v>
      </c>
      <c r="AT577" s="98">
        <v>0</v>
      </c>
      <c r="AU577">
        <v>0</v>
      </c>
      <c r="AV577">
        <v>0</v>
      </c>
      <c r="AW577" s="98">
        <v>0</v>
      </c>
      <c r="AX577">
        <v>0</v>
      </c>
      <c r="AY577">
        <v>0</v>
      </c>
      <c r="AZ577" s="212">
        <v>0</v>
      </c>
      <c r="BA577">
        <v>0</v>
      </c>
      <c r="BB577">
        <v>0</v>
      </c>
      <c r="BC577" s="98">
        <v>0</v>
      </c>
      <c r="BD577">
        <v>0</v>
      </c>
      <c r="BE577">
        <v>0</v>
      </c>
      <c r="BF577">
        <v>0</v>
      </c>
      <c r="BG577">
        <v>0</v>
      </c>
      <c r="BH577">
        <v>0</v>
      </c>
      <c r="BI577">
        <v>0</v>
      </c>
      <c r="BJ577" s="98">
        <v>0</v>
      </c>
      <c r="BK577">
        <v>0</v>
      </c>
      <c r="BL577" s="209">
        <v>2.7855196608E-4</v>
      </c>
      <c r="BM577" s="227">
        <v>3.7983203700000002E-5</v>
      </c>
      <c r="BN577" s="227">
        <v>2.1358617749999999E-5</v>
      </c>
      <c r="BO577" s="227">
        <v>2.0039168100000002E-6</v>
      </c>
      <c r="BP577" s="227">
        <v>3.0364926299999998E-6</v>
      </c>
      <c r="BQ577" s="227">
        <v>5.0699999999999996E-16</v>
      </c>
      <c r="BR577" s="227">
        <v>6.1696658400000002E-6</v>
      </c>
      <c r="BS577" s="227">
        <v>1.267610937E-5</v>
      </c>
      <c r="BT577" s="209">
        <v>7.0058442509999999E-4</v>
      </c>
    </row>
    <row r="578" spans="1:72" x14ac:dyDescent="0.35">
      <c r="A578">
        <v>125</v>
      </c>
      <c r="B578" t="s">
        <v>230</v>
      </c>
      <c r="C578" t="s">
        <v>230</v>
      </c>
      <c r="D578" t="s">
        <v>240</v>
      </c>
      <c r="E578" t="s">
        <v>1339</v>
      </c>
      <c r="F578">
        <v>0.26519999999999999</v>
      </c>
      <c r="G578">
        <v>1.1100000000000001</v>
      </c>
      <c r="H578">
        <v>0.03</v>
      </c>
      <c r="I578">
        <v>0</v>
      </c>
      <c r="J578">
        <v>0</v>
      </c>
      <c r="K578">
        <v>0</v>
      </c>
      <c r="L578">
        <v>0</v>
      </c>
      <c r="M578">
        <v>0</v>
      </c>
      <c r="N578">
        <v>0</v>
      </c>
      <c r="O578">
        <v>0</v>
      </c>
      <c r="P578">
        <v>0</v>
      </c>
      <c r="Q578">
        <v>0</v>
      </c>
      <c r="R578">
        <v>0</v>
      </c>
      <c r="S578">
        <v>0</v>
      </c>
      <c r="T578">
        <v>0</v>
      </c>
      <c r="U578" s="98">
        <v>4.4400000000000004E-3</v>
      </c>
      <c r="V578">
        <v>0</v>
      </c>
      <c r="W578">
        <v>0</v>
      </c>
      <c r="X578">
        <v>0</v>
      </c>
      <c r="Y578" s="98">
        <v>2.5799999999999998E-3</v>
      </c>
      <c r="Z578">
        <v>1.6199999999999999E-3</v>
      </c>
      <c r="AA578">
        <v>1.8000000000000001E-4</v>
      </c>
      <c r="AB578" s="98">
        <v>1.1730000000000001E-2</v>
      </c>
      <c r="AC578" s="212">
        <v>0</v>
      </c>
      <c r="AD578" s="98">
        <v>1.167E-2</v>
      </c>
      <c r="AE578" s="98">
        <v>1.251E-2</v>
      </c>
      <c r="AF578" s="98">
        <v>1.239E-2</v>
      </c>
      <c r="AG578">
        <v>1.2E-4</v>
      </c>
      <c r="AH578">
        <v>0</v>
      </c>
      <c r="AI578">
        <v>0</v>
      </c>
      <c r="AJ578">
        <v>0</v>
      </c>
      <c r="AK578">
        <v>0</v>
      </c>
      <c r="AL578">
        <v>0</v>
      </c>
      <c r="AM578">
        <v>0</v>
      </c>
      <c r="AN578">
        <v>0</v>
      </c>
      <c r="AO578">
        <v>0</v>
      </c>
      <c r="AP578">
        <v>0</v>
      </c>
      <c r="AQ578">
        <v>4.2000000000000002E-4</v>
      </c>
      <c r="AR578">
        <v>0</v>
      </c>
      <c r="AS578" s="212">
        <v>0</v>
      </c>
      <c r="AT578" s="212">
        <v>0</v>
      </c>
      <c r="AU578">
        <v>0</v>
      </c>
      <c r="AV578">
        <v>0</v>
      </c>
      <c r="AW578">
        <v>0</v>
      </c>
      <c r="AX578">
        <v>0</v>
      </c>
      <c r="AY578">
        <v>0</v>
      </c>
      <c r="AZ578" s="212">
        <v>0</v>
      </c>
      <c r="BA578">
        <v>0</v>
      </c>
      <c r="BB578">
        <v>0</v>
      </c>
      <c r="BC578" s="98">
        <v>0</v>
      </c>
      <c r="BD578">
        <v>0</v>
      </c>
      <c r="BE578">
        <v>0</v>
      </c>
      <c r="BF578">
        <v>0</v>
      </c>
      <c r="BG578">
        <v>0</v>
      </c>
      <c r="BH578">
        <v>0</v>
      </c>
      <c r="BI578">
        <v>0</v>
      </c>
      <c r="BJ578" s="98">
        <v>0</v>
      </c>
      <c r="BK578">
        <v>0</v>
      </c>
      <c r="BL578" s="209">
        <v>2.7855196608E-4</v>
      </c>
      <c r="BM578" s="227">
        <v>3.7983203700000002E-5</v>
      </c>
      <c r="BN578" s="227">
        <v>2.1358617749999999E-5</v>
      </c>
      <c r="BO578" s="227">
        <v>2.0039168100000002E-6</v>
      </c>
      <c r="BP578" s="227">
        <v>3.0364926299999998E-6</v>
      </c>
      <c r="BQ578" s="227">
        <v>5.0699999999999996E-16</v>
      </c>
      <c r="BR578" s="227">
        <v>6.1696658400000002E-6</v>
      </c>
      <c r="BS578" s="227">
        <v>1.267610937E-5</v>
      </c>
      <c r="BT578" s="209">
        <v>7.0058442509999999E-4</v>
      </c>
    </row>
    <row r="579" spans="1:72" x14ac:dyDescent="0.35">
      <c r="A579">
        <v>125</v>
      </c>
      <c r="B579" t="s">
        <v>230</v>
      </c>
      <c r="C579" t="s">
        <v>230</v>
      </c>
      <c r="D579" t="s">
        <v>240</v>
      </c>
      <c r="E579" t="s">
        <v>1340</v>
      </c>
      <c r="F579">
        <v>0.26519999999999999</v>
      </c>
      <c r="G579">
        <v>1.1100000000000001</v>
      </c>
      <c r="H579">
        <v>0.03</v>
      </c>
      <c r="I579">
        <v>0</v>
      </c>
      <c r="J579">
        <v>0</v>
      </c>
      <c r="K579">
        <v>0</v>
      </c>
      <c r="L579">
        <v>0</v>
      </c>
      <c r="M579">
        <v>0</v>
      </c>
      <c r="N579">
        <v>0</v>
      </c>
      <c r="O579">
        <v>0</v>
      </c>
      <c r="P579">
        <v>0</v>
      </c>
      <c r="Q579">
        <v>0</v>
      </c>
      <c r="R579">
        <v>0</v>
      </c>
      <c r="S579">
        <v>0</v>
      </c>
      <c r="T579">
        <v>0</v>
      </c>
      <c r="U579">
        <v>4.4400000000000004E-3</v>
      </c>
      <c r="V579">
        <v>0</v>
      </c>
      <c r="W579">
        <v>0</v>
      </c>
      <c r="X579">
        <v>0</v>
      </c>
      <c r="Y579">
        <v>2.5799999999999998E-3</v>
      </c>
      <c r="Z579">
        <v>1.6199999999999999E-3</v>
      </c>
      <c r="AA579" s="98">
        <v>1.8000000000000001E-4</v>
      </c>
      <c r="AB579">
        <v>1.1730000000000001E-2</v>
      </c>
      <c r="AC579">
        <v>0</v>
      </c>
      <c r="AD579">
        <v>1.167E-2</v>
      </c>
      <c r="AE579">
        <v>1.251E-2</v>
      </c>
      <c r="AF579">
        <v>1.239E-2</v>
      </c>
      <c r="AG579">
        <v>1.2E-4</v>
      </c>
      <c r="AH579">
        <v>0</v>
      </c>
      <c r="AI579">
        <v>0</v>
      </c>
      <c r="AJ579">
        <v>0</v>
      </c>
      <c r="AK579">
        <v>0</v>
      </c>
      <c r="AL579">
        <v>0</v>
      </c>
      <c r="AM579">
        <v>0</v>
      </c>
      <c r="AN579">
        <v>0</v>
      </c>
      <c r="AO579">
        <v>0</v>
      </c>
      <c r="AP579">
        <v>0</v>
      </c>
      <c r="AQ579">
        <v>4.2000000000000002E-4</v>
      </c>
      <c r="AR579">
        <v>0</v>
      </c>
      <c r="AS579">
        <v>0</v>
      </c>
      <c r="AT579">
        <v>0</v>
      </c>
      <c r="AU579">
        <v>0</v>
      </c>
      <c r="AV579">
        <v>0</v>
      </c>
      <c r="AW579">
        <v>0</v>
      </c>
      <c r="AX579">
        <v>0</v>
      </c>
      <c r="AY579">
        <v>0</v>
      </c>
      <c r="AZ579">
        <v>0</v>
      </c>
      <c r="BA579">
        <v>0</v>
      </c>
      <c r="BB579">
        <v>0</v>
      </c>
      <c r="BC579" s="212">
        <v>0</v>
      </c>
      <c r="BD579">
        <v>0</v>
      </c>
      <c r="BE579">
        <v>0</v>
      </c>
      <c r="BF579">
        <v>0</v>
      </c>
      <c r="BG579">
        <v>0</v>
      </c>
      <c r="BH579">
        <v>0</v>
      </c>
      <c r="BI579">
        <v>0</v>
      </c>
      <c r="BJ579">
        <v>0</v>
      </c>
      <c r="BK579">
        <v>0</v>
      </c>
      <c r="BL579" s="227">
        <v>2.7855196608E-4</v>
      </c>
      <c r="BM579" s="227">
        <v>3.7983203700000002E-5</v>
      </c>
      <c r="BN579" s="227">
        <v>2.1358617749999999E-5</v>
      </c>
      <c r="BO579" s="227">
        <v>2.0039168100000002E-6</v>
      </c>
      <c r="BP579" s="227">
        <v>3.0364926299999998E-6</v>
      </c>
      <c r="BQ579" s="227">
        <v>5.0699999999999996E-16</v>
      </c>
      <c r="BR579" s="227">
        <v>6.1696658400000002E-6</v>
      </c>
      <c r="BS579" s="227">
        <v>1.267610937E-5</v>
      </c>
      <c r="BT579" s="227">
        <v>7.0058442509999999E-4</v>
      </c>
    </row>
    <row r="580" spans="1:72" x14ac:dyDescent="0.35">
      <c r="A580">
        <v>29</v>
      </c>
      <c r="B580" t="s">
        <v>71</v>
      </c>
      <c r="C580" t="s">
        <v>71</v>
      </c>
      <c r="D580" t="s">
        <v>503</v>
      </c>
      <c r="E580" t="s">
        <v>1341</v>
      </c>
      <c r="F580">
        <v>4.7519999999999998</v>
      </c>
      <c r="G580">
        <v>19.404</v>
      </c>
      <c r="H580">
        <v>3.9600000000000003E-2</v>
      </c>
      <c r="I580">
        <v>9.9000000000000005E-2</v>
      </c>
      <c r="J580">
        <v>0.85140000000000005</v>
      </c>
      <c r="K580">
        <v>0.2772</v>
      </c>
      <c r="L580">
        <v>18.453600000000002</v>
      </c>
      <c r="M580">
        <v>0</v>
      </c>
      <c r="N580">
        <v>9.9000000000000005E-2</v>
      </c>
      <c r="O580">
        <v>0.99</v>
      </c>
      <c r="P580">
        <v>0.95040000000000002</v>
      </c>
      <c r="Q580">
        <v>3.9600000000000003E-2</v>
      </c>
      <c r="R580">
        <v>0</v>
      </c>
      <c r="S580">
        <v>0</v>
      </c>
      <c r="T580">
        <v>0</v>
      </c>
      <c r="U580" s="217">
        <v>0</v>
      </c>
      <c r="V580" s="212">
        <v>0</v>
      </c>
      <c r="W580" s="212">
        <v>0</v>
      </c>
      <c r="X580" s="212">
        <v>0</v>
      </c>
      <c r="Y580" s="217">
        <v>0</v>
      </c>
      <c r="Z580">
        <v>0</v>
      </c>
      <c r="AA580">
        <v>0</v>
      </c>
      <c r="AB580" s="217">
        <v>0</v>
      </c>
      <c r="AC580">
        <v>0</v>
      </c>
      <c r="AD580" s="217">
        <v>0</v>
      </c>
      <c r="AE580" s="217">
        <v>0</v>
      </c>
      <c r="AF580" s="217">
        <v>0</v>
      </c>
      <c r="AG580" s="212">
        <v>0</v>
      </c>
      <c r="AH580">
        <v>0</v>
      </c>
      <c r="AI580">
        <v>0</v>
      </c>
      <c r="AJ580">
        <v>0</v>
      </c>
      <c r="AK580">
        <v>0</v>
      </c>
      <c r="AL580">
        <v>0</v>
      </c>
      <c r="AM580">
        <v>3.3264</v>
      </c>
      <c r="AN580">
        <v>0</v>
      </c>
      <c r="AO580">
        <v>26.334</v>
      </c>
      <c r="AP580">
        <v>0</v>
      </c>
      <c r="AQ580">
        <v>0.4158</v>
      </c>
      <c r="AR580">
        <v>0.99</v>
      </c>
      <c r="AS580" s="212">
        <v>5.94E-3</v>
      </c>
      <c r="AT580" s="212">
        <v>0</v>
      </c>
      <c r="AU580" s="212">
        <v>0.16037999999999999</v>
      </c>
      <c r="AV580">
        <v>0.1782</v>
      </c>
      <c r="AW580" s="217">
        <v>4.3560000000000001E-2</v>
      </c>
      <c r="AX580">
        <v>8.1576000000000004</v>
      </c>
      <c r="AY580">
        <v>0</v>
      </c>
      <c r="AZ580">
        <v>32.274000000000001</v>
      </c>
      <c r="BA580">
        <v>3.1680000000000001</v>
      </c>
      <c r="BB580">
        <v>0</v>
      </c>
      <c r="BC580" s="217">
        <v>5.9400000000000001E-2</v>
      </c>
      <c r="BD580">
        <v>1.3859999999999999</v>
      </c>
      <c r="BE580">
        <v>24.353999999999999</v>
      </c>
      <c r="BF580">
        <v>1.5840000000000001</v>
      </c>
      <c r="BG580">
        <v>0</v>
      </c>
      <c r="BH580" s="212">
        <v>0</v>
      </c>
      <c r="BI580" s="212">
        <v>0</v>
      </c>
      <c r="BJ580" s="217">
        <v>1.9800000000000002E-2</v>
      </c>
      <c r="BK580">
        <v>3.5640000000000001</v>
      </c>
      <c r="BL580" s="209">
        <v>1.30197024738E-2</v>
      </c>
      <c r="BM580" s="227">
        <v>7.5474675539999997E-4</v>
      </c>
      <c r="BN580" s="209">
        <v>2.0040993522000001E-3</v>
      </c>
      <c r="BO580" s="227">
        <v>8.7997955760000005E-4</v>
      </c>
      <c r="BP580" s="227">
        <v>0</v>
      </c>
      <c r="BQ580" s="227">
        <v>1.8374400000000001E-15</v>
      </c>
      <c r="BR580" s="209">
        <v>5.3224556615999999E-3</v>
      </c>
      <c r="BS580" s="209">
        <v>1.9542113712E-3</v>
      </c>
      <c r="BT580" s="209">
        <v>3.8183923800000001E-3</v>
      </c>
    </row>
    <row r="581" spans="1:72" x14ac:dyDescent="0.35">
      <c r="A581">
        <v>28</v>
      </c>
      <c r="B581" t="s">
        <v>71</v>
      </c>
      <c r="C581" t="s">
        <v>71</v>
      </c>
      <c r="D581" t="s">
        <v>91</v>
      </c>
      <c r="E581" t="s">
        <v>1340</v>
      </c>
      <c r="F581">
        <v>8.1000000000000003E-2</v>
      </c>
      <c r="G581">
        <v>0.33900000000000002</v>
      </c>
      <c r="H581" s="98">
        <v>5.9999999999999995E-4</v>
      </c>
      <c r="I581">
        <v>9.2999999999999992E-3</v>
      </c>
      <c r="J581">
        <v>7.1999999999999998E-3</v>
      </c>
      <c r="K581">
        <v>4.4999999999999997E-3</v>
      </c>
      <c r="L581">
        <v>0.27600000000000002</v>
      </c>
      <c r="M581">
        <v>0</v>
      </c>
      <c r="N581">
        <v>2.3999999999999998E-3</v>
      </c>
      <c r="O581">
        <v>3.5999999999999999E-3</v>
      </c>
      <c r="P581">
        <v>3.0000000000000001E-3</v>
      </c>
      <c r="Q581" s="98">
        <v>5.9999999999999995E-4</v>
      </c>
      <c r="R581">
        <v>0</v>
      </c>
      <c r="S581">
        <v>0</v>
      </c>
      <c r="T581">
        <v>0</v>
      </c>
      <c r="U581" s="212">
        <v>0</v>
      </c>
      <c r="V581">
        <v>0</v>
      </c>
      <c r="W581">
        <v>0</v>
      </c>
      <c r="X581">
        <v>0</v>
      </c>
      <c r="Y581" s="212">
        <v>0</v>
      </c>
      <c r="Z581">
        <v>0</v>
      </c>
      <c r="AA581">
        <v>0</v>
      </c>
      <c r="AB581">
        <v>0</v>
      </c>
      <c r="AC581">
        <v>0</v>
      </c>
      <c r="AD581">
        <v>0</v>
      </c>
      <c r="AE581" s="98">
        <v>2.9999999999999997E-4</v>
      </c>
      <c r="AF581" s="98">
        <v>2.9999999999999997E-4</v>
      </c>
      <c r="AG581">
        <v>0</v>
      </c>
      <c r="AH581">
        <v>0</v>
      </c>
      <c r="AI581">
        <v>0</v>
      </c>
      <c r="AJ581">
        <v>0</v>
      </c>
      <c r="AK581">
        <v>0</v>
      </c>
      <c r="AL581">
        <v>0</v>
      </c>
      <c r="AM581">
        <v>8.0100000000000005E-2</v>
      </c>
      <c r="AN581">
        <v>0</v>
      </c>
      <c r="AO581">
        <v>0.96</v>
      </c>
      <c r="AP581">
        <v>0</v>
      </c>
      <c r="AQ581">
        <v>6.0000000000000001E-3</v>
      </c>
      <c r="AR581">
        <v>0</v>
      </c>
      <c r="AS581">
        <v>3.3E-4</v>
      </c>
      <c r="AT581">
        <v>3.6000000000000002E-4</v>
      </c>
      <c r="AU581">
        <v>3.3E-3</v>
      </c>
      <c r="AV581">
        <v>4.8599999999999997E-3</v>
      </c>
      <c r="AW581">
        <v>4.4999999999999999E-4</v>
      </c>
      <c r="AX581">
        <v>0.35699999999999998</v>
      </c>
      <c r="AY581">
        <v>0</v>
      </c>
      <c r="AZ581">
        <v>9.9000000000000005E-2</v>
      </c>
      <c r="BA581">
        <v>0.156</v>
      </c>
      <c r="BB581">
        <v>1.2E-2</v>
      </c>
      <c r="BC581">
        <v>2.0999999999999999E-3</v>
      </c>
      <c r="BD581">
        <v>6.6000000000000003E-2</v>
      </c>
      <c r="BE581">
        <v>0.9</v>
      </c>
      <c r="BF581">
        <v>5.3999999999999999E-2</v>
      </c>
      <c r="BG581">
        <v>6.0000000000000001E-3</v>
      </c>
      <c r="BH581" s="212">
        <v>0</v>
      </c>
      <c r="BI581" s="98">
        <v>5.9999999999999995E-4</v>
      </c>
      <c r="BJ581" s="212">
        <v>2.7000000000000001E-3</v>
      </c>
      <c r="BK581">
        <v>0</v>
      </c>
      <c r="BL581" s="209">
        <v>2.4797145929999998E-4</v>
      </c>
      <c r="BM581" s="227">
        <v>3.5162968199999998E-5</v>
      </c>
      <c r="BN581" s="227">
        <v>4.5444406500000003E-5</v>
      </c>
      <c r="BO581" s="227">
        <v>1.33330236E-5</v>
      </c>
      <c r="BP581" s="227">
        <v>0</v>
      </c>
      <c r="BQ581" s="227">
        <v>2.664E-16</v>
      </c>
      <c r="BR581" s="227">
        <v>8.3250183899999996E-5</v>
      </c>
      <c r="BS581" s="227">
        <v>2.96092632E-5</v>
      </c>
      <c r="BT581" s="209">
        <v>6.955853907E-4</v>
      </c>
    </row>
    <row r="582" spans="1:72" x14ac:dyDescent="0.35">
      <c r="A582">
        <v>117</v>
      </c>
      <c r="B582" t="s">
        <v>218</v>
      </c>
      <c r="C582" t="s">
        <v>218</v>
      </c>
      <c r="D582" t="s">
        <v>839</v>
      </c>
      <c r="E582" t="s">
        <v>1341</v>
      </c>
      <c r="F582">
        <v>4.76</v>
      </c>
      <c r="G582">
        <v>19.914999999999999</v>
      </c>
      <c r="H582" s="98">
        <v>0.4536</v>
      </c>
      <c r="I582">
        <v>9.6600000000000005E-2</v>
      </c>
      <c r="J582">
        <v>5.8099999999999999E-2</v>
      </c>
      <c r="K582">
        <v>6.3E-2</v>
      </c>
      <c r="L582">
        <v>1.61E-2</v>
      </c>
      <c r="M582">
        <v>0</v>
      </c>
      <c r="N582" s="217">
        <v>1.26E-2</v>
      </c>
      <c r="O582">
        <v>1.7500000000000002E-2</v>
      </c>
      <c r="P582">
        <v>7.0000000000000001E-3</v>
      </c>
      <c r="Q582">
        <v>1.0500000000000001E-2</v>
      </c>
      <c r="R582">
        <v>0</v>
      </c>
      <c r="S582">
        <v>0</v>
      </c>
      <c r="T582">
        <v>0</v>
      </c>
      <c r="U582">
        <v>3.9899999999999998E-2</v>
      </c>
      <c r="V582">
        <v>0</v>
      </c>
      <c r="W582">
        <v>0</v>
      </c>
      <c r="X582">
        <v>0</v>
      </c>
      <c r="Y582">
        <v>2.87E-2</v>
      </c>
      <c r="Z582" s="217">
        <v>1.12E-2</v>
      </c>
      <c r="AA582">
        <v>0</v>
      </c>
      <c r="AB582">
        <v>6.93E-2</v>
      </c>
      <c r="AC582" s="98">
        <v>6.9999999999999999E-4</v>
      </c>
      <c r="AD582">
        <v>6.7900000000000002E-2</v>
      </c>
      <c r="AE582">
        <v>0.32340000000000002</v>
      </c>
      <c r="AF582">
        <v>0.26390000000000002</v>
      </c>
      <c r="AG582" s="217">
        <v>5.9499999999999997E-2</v>
      </c>
      <c r="AH582">
        <v>0</v>
      </c>
      <c r="AI582">
        <v>0</v>
      </c>
      <c r="AJ582">
        <v>0</v>
      </c>
      <c r="AK582">
        <v>0</v>
      </c>
      <c r="AL582">
        <v>0</v>
      </c>
      <c r="AM582">
        <v>1.1900000000000001E-2</v>
      </c>
      <c r="AN582">
        <v>0</v>
      </c>
      <c r="AO582">
        <v>9.0999999999999998E-2</v>
      </c>
      <c r="AP582">
        <v>0</v>
      </c>
      <c r="AQ582">
        <v>9.1000000000000004E-3</v>
      </c>
      <c r="AR582">
        <v>2.24E-2</v>
      </c>
      <c r="AS582" s="98">
        <v>4.2000000000000002E-4</v>
      </c>
      <c r="AT582" s="98">
        <v>4.2000000000000002E-4</v>
      </c>
      <c r="AU582" s="98">
        <v>7.7000000000000002E-3</v>
      </c>
      <c r="AV582" s="217">
        <v>2.3800000000000002E-2</v>
      </c>
      <c r="AW582" s="217">
        <v>2.66E-3</v>
      </c>
      <c r="AX582">
        <v>0.68740000000000001</v>
      </c>
      <c r="AY582">
        <v>0</v>
      </c>
      <c r="AZ582">
        <v>0</v>
      </c>
      <c r="BA582">
        <v>2.702</v>
      </c>
      <c r="BB582" s="98">
        <v>0</v>
      </c>
      <c r="BC582" s="98">
        <v>1.7500000000000002E-2</v>
      </c>
      <c r="BD582">
        <v>0.66500000000000004</v>
      </c>
      <c r="BE582">
        <v>3.444</v>
      </c>
      <c r="BF582">
        <v>1.0569999999999999</v>
      </c>
      <c r="BG582">
        <v>0</v>
      </c>
      <c r="BH582" s="217">
        <v>0</v>
      </c>
      <c r="BI582">
        <v>0</v>
      </c>
      <c r="BJ582" s="98">
        <v>1.9599999999999999E-2</v>
      </c>
      <c r="BK582">
        <v>0.38500000000000001</v>
      </c>
      <c r="BL582" s="209">
        <v>1.4765273102999999E-3</v>
      </c>
      <c r="BM582" s="227">
        <v>4.1262325999999997E-4</v>
      </c>
      <c r="BN582" s="227">
        <v>4.5839161970000002E-4</v>
      </c>
      <c r="BO582" s="227">
        <v>2.3609219199999999E-5</v>
      </c>
      <c r="BP582" s="227">
        <v>0</v>
      </c>
      <c r="BQ582" s="227">
        <v>3.724E-16</v>
      </c>
      <c r="BR582" s="227">
        <v>1.5998993500000001E-4</v>
      </c>
      <c r="BS582" s="227">
        <v>8.9333003899999999E-5</v>
      </c>
      <c r="BT582" s="209">
        <v>2.6823424943000001E-3</v>
      </c>
    </row>
    <row r="583" spans="1:72" x14ac:dyDescent="0.35">
      <c r="A583">
        <v>13</v>
      </c>
      <c r="B583" t="s">
        <v>61</v>
      </c>
      <c r="C583" t="s">
        <v>61</v>
      </c>
      <c r="D583" t="s">
        <v>442</v>
      </c>
      <c r="E583" t="s">
        <v>1339</v>
      </c>
      <c r="F583">
        <v>1.038</v>
      </c>
      <c r="G583">
        <v>4.3440000000000003</v>
      </c>
      <c r="H583" s="212">
        <v>1.1999999999999999E-3</v>
      </c>
      <c r="I583">
        <v>0</v>
      </c>
      <c r="J583">
        <v>0.25290000000000001</v>
      </c>
      <c r="K583">
        <v>0</v>
      </c>
      <c r="L583">
        <v>4.4999999999999998E-2</v>
      </c>
      <c r="M583">
        <v>0</v>
      </c>
      <c r="N583" s="98">
        <v>8.9999999999999998E-4</v>
      </c>
      <c r="O583">
        <v>0</v>
      </c>
      <c r="P583">
        <v>0</v>
      </c>
      <c r="Q583">
        <v>0</v>
      </c>
      <c r="R583">
        <v>0</v>
      </c>
      <c r="S583">
        <v>0</v>
      </c>
      <c r="T583">
        <v>0</v>
      </c>
      <c r="U583">
        <v>0</v>
      </c>
      <c r="V583" s="212">
        <v>0</v>
      </c>
      <c r="W583">
        <v>0</v>
      </c>
      <c r="X583" s="212">
        <v>0</v>
      </c>
      <c r="Y583">
        <v>0</v>
      </c>
      <c r="Z583" s="98">
        <v>0</v>
      </c>
      <c r="AA583">
        <v>0</v>
      </c>
      <c r="AB583">
        <v>0</v>
      </c>
      <c r="AC583">
        <v>0</v>
      </c>
      <c r="AD583">
        <v>0</v>
      </c>
      <c r="AE583">
        <v>0</v>
      </c>
      <c r="AF583">
        <v>0</v>
      </c>
      <c r="AG583" s="98">
        <v>0</v>
      </c>
      <c r="AH583">
        <v>0</v>
      </c>
      <c r="AI583">
        <v>0</v>
      </c>
      <c r="AJ583">
        <v>0</v>
      </c>
      <c r="AK583">
        <v>0</v>
      </c>
      <c r="AL583">
        <v>0</v>
      </c>
      <c r="AM583">
        <v>0</v>
      </c>
      <c r="AN583">
        <v>0</v>
      </c>
      <c r="AO583">
        <v>0</v>
      </c>
      <c r="AP583">
        <v>0</v>
      </c>
      <c r="AQ583" s="98">
        <v>0</v>
      </c>
      <c r="AR583">
        <v>0</v>
      </c>
      <c r="AS583">
        <v>0</v>
      </c>
      <c r="AT583">
        <v>0</v>
      </c>
      <c r="AU583">
        <v>4.4999999999999999E-4</v>
      </c>
      <c r="AV583" s="98">
        <v>5.9999999999999995E-4</v>
      </c>
      <c r="AW583">
        <v>0</v>
      </c>
      <c r="AX583">
        <v>0</v>
      </c>
      <c r="AY583">
        <v>0</v>
      </c>
      <c r="AZ583">
        <v>0</v>
      </c>
      <c r="BA583">
        <v>0.192</v>
      </c>
      <c r="BB583">
        <v>2.1299999999999999E-2</v>
      </c>
      <c r="BC583" s="98">
        <v>2.9999999999999997E-4</v>
      </c>
      <c r="BD583">
        <v>3.3000000000000002E-2</v>
      </c>
      <c r="BE583">
        <v>0.20399999999999999</v>
      </c>
      <c r="BF583">
        <v>8.9999999999999993E-3</v>
      </c>
      <c r="BG583">
        <v>8.9999999999999993E-3</v>
      </c>
      <c r="BH583" s="98">
        <v>0</v>
      </c>
      <c r="BI583">
        <v>0</v>
      </c>
      <c r="BJ583">
        <v>0</v>
      </c>
      <c r="BK583">
        <v>0</v>
      </c>
      <c r="BL583" s="209">
        <v>4.2946264686599998E-4</v>
      </c>
      <c r="BM583" s="227">
        <v>3.7413680928000003E-5</v>
      </c>
      <c r="BN583" s="227">
        <v>5.4416602836E-5</v>
      </c>
      <c r="BO583" s="227">
        <v>7.1323542900000002E-5</v>
      </c>
      <c r="BP583" s="227">
        <v>1.7448592500000001E-4</v>
      </c>
      <c r="BQ583" s="227">
        <v>4.8787800000000002E-17</v>
      </c>
      <c r="BR583" s="227">
        <v>1.4028103956000001E-5</v>
      </c>
      <c r="BS583" s="227">
        <v>1.27013052E-5</v>
      </c>
      <c r="BT583" s="209">
        <v>6.8962004626800001E-4</v>
      </c>
    </row>
    <row r="584" spans="1:72" x14ac:dyDescent="0.35">
      <c r="A584">
        <v>13</v>
      </c>
      <c r="B584" t="s">
        <v>61</v>
      </c>
      <c r="C584" t="s">
        <v>61</v>
      </c>
      <c r="D584" t="s">
        <v>442</v>
      </c>
      <c r="E584" t="s">
        <v>1337</v>
      </c>
      <c r="F584">
        <v>1.038</v>
      </c>
      <c r="G584">
        <v>4.3440000000000003</v>
      </c>
      <c r="H584">
        <v>1.1999999999999999E-3</v>
      </c>
      <c r="I584">
        <v>0</v>
      </c>
      <c r="J584">
        <v>0.25290000000000001</v>
      </c>
      <c r="K584">
        <v>0</v>
      </c>
      <c r="L584">
        <v>4.4999999999999998E-2</v>
      </c>
      <c r="M584">
        <v>0</v>
      </c>
      <c r="N584" s="98">
        <v>8.9999999999999998E-4</v>
      </c>
      <c r="O584">
        <v>0</v>
      </c>
      <c r="P584">
        <v>0</v>
      </c>
      <c r="Q584">
        <v>0</v>
      </c>
      <c r="R584">
        <v>0</v>
      </c>
      <c r="S584">
        <v>0</v>
      </c>
      <c r="T584">
        <v>0</v>
      </c>
      <c r="U584">
        <v>0</v>
      </c>
      <c r="V584">
        <v>0</v>
      </c>
      <c r="W584">
        <v>0</v>
      </c>
      <c r="X584">
        <v>0</v>
      </c>
      <c r="Y584">
        <v>0</v>
      </c>
      <c r="Z584">
        <v>0</v>
      </c>
      <c r="AA584">
        <v>0</v>
      </c>
      <c r="AB584">
        <v>0</v>
      </c>
      <c r="AC584" s="212">
        <v>0</v>
      </c>
      <c r="AD584">
        <v>0</v>
      </c>
      <c r="AE584">
        <v>0</v>
      </c>
      <c r="AF584">
        <v>0</v>
      </c>
      <c r="AG584">
        <v>0</v>
      </c>
      <c r="AH584">
        <v>0</v>
      </c>
      <c r="AI584">
        <v>0</v>
      </c>
      <c r="AJ584">
        <v>0</v>
      </c>
      <c r="AK584">
        <v>0</v>
      </c>
      <c r="AL584">
        <v>0</v>
      </c>
      <c r="AM584">
        <v>0</v>
      </c>
      <c r="AN584">
        <v>0</v>
      </c>
      <c r="AO584">
        <v>0</v>
      </c>
      <c r="AP584">
        <v>0</v>
      </c>
      <c r="AQ584">
        <v>0</v>
      </c>
      <c r="AR584">
        <v>0</v>
      </c>
      <c r="AS584">
        <v>0</v>
      </c>
      <c r="AT584">
        <v>0</v>
      </c>
      <c r="AU584">
        <v>4.4999999999999999E-4</v>
      </c>
      <c r="AV584" s="98">
        <v>5.9999999999999995E-4</v>
      </c>
      <c r="AW584">
        <v>0</v>
      </c>
      <c r="AX584">
        <v>0</v>
      </c>
      <c r="AY584">
        <v>0</v>
      </c>
      <c r="AZ584">
        <v>0</v>
      </c>
      <c r="BA584">
        <v>0.192</v>
      </c>
      <c r="BB584">
        <v>2.1299999999999999E-2</v>
      </c>
      <c r="BC584" s="98">
        <v>2.9999999999999997E-4</v>
      </c>
      <c r="BD584">
        <v>3.3000000000000002E-2</v>
      </c>
      <c r="BE584">
        <v>0.20399999999999999</v>
      </c>
      <c r="BF584">
        <v>8.9999999999999993E-3</v>
      </c>
      <c r="BG584">
        <v>8.9999999999999993E-3</v>
      </c>
      <c r="BH584">
        <v>0</v>
      </c>
      <c r="BI584">
        <v>0</v>
      </c>
      <c r="BJ584">
        <v>0</v>
      </c>
      <c r="BK584">
        <v>0</v>
      </c>
      <c r="BL584" s="209">
        <v>4.2063842295600001E-4</v>
      </c>
      <c r="BM584" s="227">
        <v>3.6540227148E-5</v>
      </c>
      <c r="BN584" s="227">
        <v>4.9236221976000001E-5</v>
      </c>
      <c r="BO584" s="227">
        <v>7.1323542900000002E-5</v>
      </c>
      <c r="BP584" s="227">
        <v>1.7448592500000001E-4</v>
      </c>
      <c r="BQ584" s="227">
        <v>3.5434800000000002E-17</v>
      </c>
      <c r="BR584" s="227">
        <v>9.630322896E-6</v>
      </c>
      <c r="BS584" s="227">
        <v>1.27013052E-5</v>
      </c>
      <c r="BT584" s="209">
        <v>6.8908850008800001E-4</v>
      </c>
    </row>
    <row r="585" spans="1:72" x14ac:dyDescent="0.35">
      <c r="A585">
        <v>13</v>
      </c>
      <c r="B585" t="s">
        <v>61</v>
      </c>
      <c r="C585" t="s">
        <v>61</v>
      </c>
      <c r="D585" t="s">
        <v>442</v>
      </c>
      <c r="E585" t="s">
        <v>1338</v>
      </c>
      <c r="F585">
        <v>1.038</v>
      </c>
      <c r="G585">
        <v>4.3440000000000003</v>
      </c>
      <c r="H585">
        <v>1.1999999999999999E-3</v>
      </c>
      <c r="I585">
        <v>0</v>
      </c>
      <c r="J585">
        <v>0.25290000000000001</v>
      </c>
      <c r="K585">
        <v>0</v>
      </c>
      <c r="L585">
        <v>4.4999999999999998E-2</v>
      </c>
      <c r="M585">
        <v>0</v>
      </c>
      <c r="N585" s="98">
        <v>8.9999999999999998E-4</v>
      </c>
      <c r="O585">
        <v>0</v>
      </c>
      <c r="P585">
        <v>0</v>
      </c>
      <c r="Q585">
        <v>0</v>
      </c>
      <c r="R585">
        <v>0</v>
      </c>
      <c r="S585">
        <v>0</v>
      </c>
      <c r="T585">
        <v>0</v>
      </c>
      <c r="U585">
        <v>0</v>
      </c>
      <c r="V585">
        <v>0</v>
      </c>
      <c r="W585">
        <v>0</v>
      </c>
      <c r="X585">
        <v>0</v>
      </c>
      <c r="Y585">
        <v>0</v>
      </c>
      <c r="Z585">
        <v>0</v>
      </c>
      <c r="AA585">
        <v>0</v>
      </c>
      <c r="AB585">
        <v>0</v>
      </c>
      <c r="AC585" s="212">
        <v>0</v>
      </c>
      <c r="AD585">
        <v>0</v>
      </c>
      <c r="AE585">
        <v>0</v>
      </c>
      <c r="AF585">
        <v>0</v>
      </c>
      <c r="AG585">
        <v>0</v>
      </c>
      <c r="AH585">
        <v>0</v>
      </c>
      <c r="AI585">
        <v>0</v>
      </c>
      <c r="AJ585">
        <v>0</v>
      </c>
      <c r="AK585">
        <v>0</v>
      </c>
      <c r="AL585">
        <v>0</v>
      </c>
      <c r="AM585">
        <v>0</v>
      </c>
      <c r="AN585">
        <v>0</v>
      </c>
      <c r="AO585">
        <v>0</v>
      </c>
      <c r="AP585">
        <v>0</v>
      </c>
      <c r="AQ585">
        <v>0</v>
      </c>
      <c r="AR585">
        <v>0</v>
      </c>
      <c r="AS585">
        <v>0</v>
      </c>
      <c r="AT585">
        <v>0</v>
      </c>
      <c r="AU585">
        <v>4.4999999999999999E-4</v>
      </c>
      <c r="AV585" s="98">
        <v>5.9999999999999995E-4</v>
      </c>
      <c r="AW585">
        <v>0</v>
      </c>
      <c r="AX585">
        <v>0</v>
      </c>
      <c r="AY585">
        <v>0</v>
      </c>
      <c r="AZ585">
        <v>0</v>
      </c>
      <c r="BA585">
        <v>0.192</v>
      </c>
      <c r="BB585">
        <v>2.1299999999999999E-2</v>
      </c>
      <c r="BC585" s="98">
        <v>2.9999999999999997E-4</v>
      </c>
      <c r="BD585">
        <v>3.3000000000000002E-2</v>
      </c>
      <c r="BE585">
        <v>0.20399999999999999</v>
      </c>
      <c r="BF585">
        <v>8.9999999999999993E-3</v>
      </c>
      <c r="BG585">
        <v>8.9999999999999993E-3</v>
      </c>
      <c r="BH585">
        <v>0</v>
      </c>
      <c r="BI585">
        <v>0</v>
      </c>
      <c r="BJ585">
        <v>0</v>
      </c>
      <c r="BK585">
        <v>0</v>
      </c>
      <c r="BL585" s="209">
        <v>4.1181419904599999E-4</v>
      </c>
      <c r="BM585" s="227">
        <v>3.5666773367999998E-5</v>
      </c>
      <c r="BN585" s="227">
        <v>4.4055841116000001E-5</v>
      </c>
      <c r="BO585" s="227">
        <v>7.1323542900000002E-5</v>
      </c>
      <c r="BP585" s="227">
        <v>1.7448592500000001E-4</v>
      </c>
      <c r="BQ585" s="227">
        <v>2.2081799999999999E-17</v>
      </c>
      <c r="BR585" s="227">
        <v>5.232541836E-6</v>
      </c>
      <c r="BS585" s="227">
        <v>1.27013052E-5</v>
      </c>
      <c r="BT585" s="227">
        <v>6.8855695390800001E-4</v>
      </c>
    </row>
    <row r="586" spans="1:72" x14ac:dyDescent="0.35">
      <c r="A586">
        <v>13</v>
      </c>
      <c r="B586" t="s">
        <v>61</v>
      </c>
      <c r="C586" t="s">
        <v>61</v>
      </c>
      <c r="D586" t="s">
        <v>442</v>
      </c>
      <c r="E586" t="s">
        <v>1340</v>
      </c>
      <c r="F586">
        <v>1.038</v>
      </c>
      <c r="G586">
        <v>4.3440000000000003</v>
      </c>
      <c r="H586" s="212">
        <v>1.1999999999999999E-3</v>
      </c>
      <c r="I586">
        <v>0</v>
      </c>
      <c r="J586">
        <v>0.25290000000000001</v>
      </c>
      <c r="K586">
        <v>0</v>
      </c>
      <c r="L586">
        <v>4.4999999999999998E-2</v>
      </c>
      <c r="M586">
        <v>0</v>
      </c>
      <c r="N586" s="98">
        <v>8.9999999999999998E-4</v>
      </c>
      <c r="O586">
        <v>0</v>
      </c>
      <c r="P586">
        <v>0</v>
      </c>
      <c r="Q586">
        <v>0</v>
      </c>
      <c r="R586">
        <v>0</v>
      </c>
      <c r="S586">
        <v>0</v>
      </c>
      <c r="T586">
        <v>0</v>
      </c>
      <c r="U586">
        <v>0</v>
      </c>
      <c r="V586">
        <v>0</v>
      </c>
      <c r="W586" s="212">
        <v>0</v>
      </c>
      <c r="X586">
        <v>0</v>
      </c>
      <c r="Y586">
        <v>0</v>
      </c>
      <c r="Z586">
        <v>0</v>
      </c>
      <c r="AA586">
        <v>0</v>
      </c>
      <c r="AB586">
        <v>0</v>
      </c>
      <c r="AC586">
        <v>0</v>
      </c>
      <c r="AD586">
        <v>0</v>
      </c>
      <c r="AE586" s="98">
        <v>0</v>
      </c>
      <c r="AF586" s="98">
        <v>0</v>
      </c>
      <c r="AG586" s="212">
        <v>0</v>
      </c>
      <c r="AH586">
        <v>0</v>
      </c>
      <c r="AI586">
        <v>0</v>
      </c>
      <c r="AJ586">
        <v>0</v>
      </c>
      <c r="AK586">
        <v>0</v>
      </c>
      <c r="AL586">
        <v>0</v>
      </c>
      <c r="AM586">
        <v>0</v>
      </c>
      <c r="AN586">
        <v>0</v>
      </c>
      <c r="AO586">
        <v>0</v>
      </c>
      <c r="AP586">
        <v>0</v>
      </c>
      <c r="AQ586">
        <v>0</v>
      </c>
      <c r="AR586">
        <v>0</v>
      </c>
      <c r="AS586" s="98">
        <v>0</v>
      </c>
      <c r="AT586">
        <v>0</v>
      </c>
      <c r="AU586" s="212">
        <v>4.4999999999999999E-4</v>
      </c>
      <c r="AV586" s="98">
        <v>5.9999999999999995E-4</v>
      </c>
      <c r="AW586" s="98">
        <v>0</v>
      </c>
      <c r="AX586">
        <v>0</v>
      </c>
      <c r="AY586">
        <v>0</v>
      </c>
      <c r="AZ586">
        <v>0</v>
      </c>
      <c r="BA586">
        <v>0.192</v>
      </c>
      <c r="BB586">
        <v>2.1299999999999999E-2</v>
      </c>
      <c r="BC586" s="98">
        <v>2.9999999999999997E-4</v>
      </c>
      <c r="BD586">
        <v>3.3000000000000002E-2</v>
      </c>
      <c r="BE586">
        <v>0.20399999999999999</v>
      </c>
      <c r="BF586">
        <v>8.9999999999999993E-3</v>
      </c>
      <c r="BG586">
        <v>8.9999999999999993E-3</v>
      </c>
      <c r="BH586" s="98">
        <v>0</v>
      </c>
      <c r="BI586">
        <v>0</v>
      </c>
      <c r="BJ586" s="212">
        <v>0</v>
      </c>
      <c r="BK586">
        <v>0</v>
      </c>
      <c r="BL586" s="209">
        <v>4.065196647E-4</v>
      </c>
      <c r="BM586" s="227">
        <v>3.5142701099999999E-5</v>
      </c>
      <c r="BN586" s="227">
        <v>4.0947612600000003E-5</v>
      </c>
      <c r="BO586" s="227">
        <v>7.1323542900000002E-5</v>
      </c>
      <c r="BP586" s="227">
        <v>1.7448592500000001E-4</v>
      </c>
      <c r="BQ586" s="227">
        <v>1.407E-17</v>
      </c>
      <c r="BR586" s="227">
        <v>2.5938732E-6</v>
      </c>
      <c r="BS586" s="227">
        <v>1.27013052E-5</v>
      </c>
      <c r="BT586" s="209">
        <v>6.8823802620000005E-4</v>
      </c>
    </row>
    <row r="587" spans="1:72" x14ac:dyDescent="0.35">
      <c r="A587">
        <v>20</v>
      </c>
      <c r="B587" t="s">
        <v>71</v>
      </c>
      <c r="C587" t="s">
        <v>71</v>
      </c>
      <c r="D587" t="s">
        <v>473</v>
      </c>
      <c r="E587" t="s">
        <v>1341</v>
      </c>
      <c r="F587">
        <v>1.482</v>
      </c>
      <c r="G587">
        <v>6.2130000000000001</v>
      </c>
      <c r="H587" s="217">
        <v>5.7000000000000002E-3</v>
      </c>
      <c r="I587">
        <v>5.7000000000000002E-2</v>
      </c>
      <c r="J587">
        <v>0.25080000000000002</v>
      </c>
      <c r="K587">
        <v>9.69E-2</v>
      </c>
      <c r="L587">
        <v>5.2439999999999998</v>
      </c>
      <c r="M587">
        <v>0</v>
      </c>
      <c r="N587">
        <v>4.5600000000000002E-2</v>
      </c>
      <c r="O587">
        <v>0.15390000000000001</v>
      </c>
      <c r="P587">
        <v>0.114</v>
      </c>
      <c r="Q587">
        <v>3.9899999999999998E-2</v>
      </c>
      <c r="R587">
        <v>0</v>
      </c>
      <c r="S587">
        <v>0</v>
      </c>
      <c r="T587">
        <v>0</v>
      </c>
      <c r="U587" s="98">
        <v>0</v>
      </c>
      <c r="V587">
        <v>0</v>
      </c>
      <c r="W587" s="217">
        <v>0</v>
      </c>
      <c r="X587">
        <v>0</v>
      </c>
      <c r="Y587" s="98">
        <v>0</v>
      </c>
      <c r="Z587">
        <v>0</v>
      </c>
      <c r="AA587">
        <v>0</v>
      </c>
      <c r="AB587">
        <v>0</v>
      </c>
      <c r="AC587">
        <v>0</v>
      </c>
      <c r="AD587">
        <v>0</v>
      </c>
      <c r="AE587" s="98">
        <v>0</v>
      </c>
      <c r="AF587" s="98">
        <v>0</v>
      </c>
      <c r="AG587" s="98">
        <v>0</v>
      </c>
      <c r="AH587">
        <v>0</v>
      </c>
      <c r="AI587">
        <v>0</v>
      </c>
      <c r="AJ587">
        <v>0</v>
      </c>
      <c r="AK587">
        <v>0</v>
      </c>
      <c r="AL587">
        <v>0</v>
      </c>
      <c r="AM587">
        <v>4.5599999999999996</v>
      </c>
      <c r="AN587">
        <v>0</v>
      </c>
      <c r="AO587">
        <v>54.72</v>
      </c>
      <c r="AP587">
        <v>0</v>
      </c>
      <c r="AQ587" s="217">
        <v>5.7000000000000002E-2</v>
      </c>
      <c r="AR587">
        <v>0</v>
      </c>
      <c r="AS587" s="217">
        <v>2.8500000000000001E-3</v>
      </c>
      <c r="AT587" s="217">
        <v>6.2700000000000004E-3</v>
      </c>
      <c r="AU587">
        <v>3.4200000000000001E-2</v>
      </c>
      <c r="AV587">
        <v>4.3889999999999998E-2</v>
      </c>
      <c r="AW587" s="217">
        <v>2.2799999999999999E-3</v>
      </c>
      <c r="AX587">
        <v>1.254</v>
      </c>
      <c r="AY587">
        <v>0</v>
      </c>
      <c r="AZ587">
        <v>0.51300000000000001</v>
      </c>
      <c r="BA587">
        <v>2.508</v>
      </c>
      <c r="BB587">
        <v>0</v>
      </c>
      <c r="BC587" s="217">
        <v>4.5600000000000002E-2</v>
      </c>
      <c r="BD587">
        <v>1.1970000000000001</v>
      </c>
      <c r="BE587">
        <v>19.38</v>
      </c>
      <c r="BF587">
        <v>0.68400000000000005</v>
      </c>
      <c r="BG587">
        <v>5.7000000000000002E-2</v>
      </c>
      <c r="BH587">
        <v>0</v>
      </c>
      <c r="BI587">
        <v>0</v>
      </c>
      <c r="BJ587">
        <v>5.7000000000000002E-3</v>
      </c>
      <c r="BK587">
        <v>1.653</v>
      </c>
      <c r="BL587" s="209">
        <v>3.3303333684000002E-3</v>
      </c>
      <c r="BM587" s="227">
        <v>4.2453936299999997E-5</v>
      </c>
      <c r="BN587" s="209">
        <v>4.2931482299999999E-4</v>
      </c>
      <c r="BO587" s="227">
        <v>2.5332744839999999E-4</v>
      </c>
      <c r="BP587" s="227">
        <v>0</v>
      </c>
      <c r="BQ587" s="227">
        <v>1.0886999999999999E-15</v>
      </c>
      <c r="BR587" s="209">
        <v>1.8128294991E-3</v>
      </c>
      <c r="BS587" s="227">
        <v>5.625760008E-4</v>
      </c>
      <c r="BT587" s="229">
        <v>2.6583057111000002E-3</v>
      </c>
    </row>
    <row r="588" spans="1:72" x14ac:dyDescent="0.35">
      <c r="A588">
        <v>29</v>
      </c>
      <c r="B588" t="s">
        <v>71</v>
      </c>
      <c r="C588" t="s">
        <v>71</v>
      </c>
      <c r="D588" t="s">
        <v>503</v>
      </c>
      <c r="E588" t="s">
        <v>1340</v>
      </c>
      <c r="F588">
        <v>0.79200000000000004</v>
      </c>
      <c r="G588">
        <v>3.234</v>
      </c>
      <c r="H588" s="212">
        <v>6.6E-3</v>
      </c>
      <c r="I588">
        <v>1.6500000000000001E-2</v>
      </c>
      <c r="J588">
        <v>0.1419</v>
      </c>
      <c r="K588">
        <v>4.6199999999999998E-2</v>
      </c>
      <c r="L588">
        <v>3.0756000000000001</v>
      </c>
      <c r="M588">
        <v>0</v>
      </c>
      <c r="N588">
        <v>1.6500000000000001E-2</v>
      </c>
      <c r="O588">
        <v>0.16500000000000001</v>
      </c>
      <c r="P588">
        <v>0.15840000000000001</v>
      </c>
      <c r="Q588">
        <v>6.6E-3</v>
      </c>
      <c r="R588">
        <v>0</v>
      </c>
      <c r="S588">
        <v>0</v>
      </c>
      <c r="T588">
        <v>0</v>
      </c>
      <c r="U588">
        <v>0</v>
      </c>
      <c r="V588">
        <v>0</v>
      </c>
      <c r="W588">
        <v>0</v>
      </c>
      <c r="X588">
        <v>0</v>
      </c>
      <c r="Y588">
        <v>0</v>
      </c>
      <c r="Z588">
        <v>0</v>
      </c>
      <c r="AA588">
        <v>0</v>
      </c>
      <c r="AB588">
        <v>0</v>
      </c>
      <c r="AC588" s="212">
        <v>0</v>
      </c>
      <c r="AD588">
        <v>0</v>
      </c>
      <c r="AE588">
        <v>0</v>
      </c>
      <c r="AF588">
        <v>0</v>
      </c>
      <c r="AG588">
        <v>0</v>
      </c>
      <c r="AH588">
        <v>0</v>
      </c>
      <c r="AI588">
        <v>0</v>
      </c>
      <c r="AJ588">
        <v>0</v>
      </c>
      <c r="AK588">
        <v>0</v>
      </c>
      <c r="AL588">
        <v>0</v>
      </c>
      <c r="AM588">
        <v>0.5544</v>
      </c>
      <c r="AN588">
        <v>0</v>
      </c>
      <c r="AO588">
        <v>4.3890000000000002</v>
      </c>
      <c r="AP588">
        <v>0</v>
      </c>
      <c r="AQ588">
        <v>6.93E-2</v>
      </c>
      <c r="AR588">
        <v>0.16500000000000001</v>
      </c>
      <c r="AS588" s="212">
        <v>9.8999999999999999E-4</v>
      </c>
      <c r="AT588" s="212">
        <v>0</v>
      </c>
      <c r="AU588" s="212">
        <v>2.673E-2</v>
      </c>
      <c r="AV588">
        <v>2.9700000000000001E-2</v>
      </c>
      <c r="AW588">
        <v>7.26E-3</v>
      </c>
      <c r="AX588">
        <v>1.3595999999999999</v>
      </c>
      <c r="AY588">
        <v>0</v>
      </c>
      <c r="AZ588">
        <v>5.3789999999999996</v>
      </c>
      <c r="BA588">
        <v>0.52800000000000002</v>
      </c>
      <c r="BB588" s="212">
        <v>0</v>
      </c>
      <c r="BC588" s="212">
        <v>9.9000000000000008E-3</v>
      </c>
      <c r="BD588">
        <v>0.23100000000000001</v>
      </c>
      <c r="BE588">
        <v>4.0590000000000002</v>
      </c>
      <c r="BF588">
        <v>0.26400000000000001</v>
      </c>
      <c r="BG588">
        <v>0</v>
      </c>
      <c r="BH588">
        <v>0</v>
      </c>
      <c r="BI588">
        <v>0</v>
      </c>
      <c r="BJ588" s="212">
        <v>3.3E-3</v>
      </c>
      <c r="BK588">
        <v>0.59399999999999997</v>
      </c>
      <c r="BL588" s="209">
        <v>2.1699504123E-3</v>
      </c>
      <c r="BM588" s="227">
        <v>1.257911259E-4</v>
      </c>
      <c r="BN588" s="209">
        <v>3.3401655870000002E-4</v>
      </c>
      <c r="BO588" s="227">
        <v>1.466632596E-4</v>
      </c>
      <c r="BP588" s="227">
        <v>0</v>
      </c>
      <c r="BQ588" s="227">
        <v>3.0624000000000002E-16</v>
      </c>
      <c r="BR588" s="209">
        <v>8.8707594359999998E-4</v>
      </c>
      <c r="BS588" s="209">
        <v>3.2570189519999998E-4</v>
      </c>
      <c r="BT588" s="227">
        <v>6.3639873000000005E-4</v>
      </c>
    </row>
    <row r="589" spans="1:72" x14ac:dyDescent="0.35">
      <c r="A589">
        <v>135</v>
      </c>
      <c r="B589" t="s">
        <v>255</v>
      </c>
      <c r="C589" t="s">
        <v>255</v>
      </c>
      <c r="D589" t="s">
        <v>263</v>
      </c>
      <c r="E589" t="s">
        <v>1341</v>
      </c>
      <c r="F589">
        <v>2.1619999999999999</v>
      </c>
      <c r="G589">
        <v>8.9700000000000006</v>
      </c>
      <c r="H589" s="217">
        <v>0</v>
      </c>
      <c r="I589">
        <v>0</v>
      </c>
      <c r="J589">
        <v>0.46460000000000001</v>
      </c>
      <c r="K589">
        <v>0</v>
      </c>
      <c r="L589">
        <v>4.0940000000000003</v>
      </c>
      <c r="M589">
        <v>3.6799999999999999E-2</v>
      </c>
      <c r="N589" s="212">
        <v>4.5999999999999999E-3</v>
      </c>
      <c r="O589">
        <v>0.46460000000000001</v>
      </c>
      <c r="P589">
        <v>0.33579999999999999</v>
      </c>
      <c r="Q589">
        <v>0.1288</v>
      </c>
      <c r="R589">
        <v>0.32200000000000001</v>
      </c>
      <c r="S589">
        <v>0.46</v>
      </c>
      <c r="T589">
        <v>0</v>
      </c>
      <c r="U589">
        <v>0</v>
      </c>
      <c r="V589">
        <v>0</v>
      </c>
      <c r="W589">
        <v>0</v>
      </c>
      <c r="X589">
        <v>0</v>
      </c>
      <c r="Y589" s="98">
        <v>0</v>
      </c>
      <c r="Z589" s="98">
        <v>0</v>
      </c>
      <c r="AA589" s="212">
        <v>0</v>
      </c>
      <c r="AB589">
        <v>0</v>
      </c>
      <c r="AC589" s="98">
        <v>0</v>
      </c>
      <c r="AD589">
        <v>0</v>
      </c>
      <c r="AE589">
        <v>0</v>
      </c>
      <c r="AF589">
        <v>0</v>
      </c>
      <c r="AG589" s="98">
        <v>0</v>
      </c>
      <c r="AH589">
        <v>0</v>
      </c>
      <c r="AI589">
        <v>0</v>
      </c>
      <c r="AJ589">
        <v>0</v>
      </c>
      <c r="AK589" s="98">
        <v>0</v>
      </c>
      <c r="AL589">
        <v>0</v>
      </c>
      <c r="AM589">
        <v>0</v>
      </c>
      <c r="AN589">
        <v>0</v>
      </c>
      <c r="AO589">
        <v>0</v>
      </c>
      <c r="AP589">
        <v>0</v>
      </c>
      <c r="AQ589">
        <v>0</v>
      </c>
      <c r="AR589">
        <v>0</v>
      </c>
      <c r="AS589" s="98">
        <v>0</v>
      </c>
      <c r="AT589" s="217">
        <v>0</v>
      </c>
      <c r="AU589" s="217">
        <v>0</v>
      </c>
      <c r="AV589" s="212">
        <v>0</v>
      </c>
      <c r="AW589" s="212">
        <v>0</v>
      </c>
      <c r="AX589">
        <v>0</v>
      </c>
      <c r="AY589">
        <v>0</v>
      </c>
      <c r="AZ589">
        <v>0</v>
      </c>
      <c r="BA589">
        <v>0.23</v>
      </c>
      <c r="BB589" s="217">
        <v>0</v>
      </c>
      <c r="BC589" s="217">
        <v>9.1999999999999998E-3</v>
      </c>
      <c r="BD589">
        <v>0.41399999999999998</v>
      </c>
      <c r="BE589">
        <v>0.78200000000000003</v>
      </c>
      <c r="BF589">
        <v>0.13800000000000001</v>
      </c>
      <c r="BG589">
        <v>0.32200000000000001</v>
      </c>
      <c r="BH589" s="217">
        <v>0</v>
      </c>
      <c r="BI589">
        <v>0</v>
      </c>
      <c r="BJ589" s="217">
        <v>1.38E-2</v>
      </c>
      <c r="BK589">
        <v>0</v>
      </c>
      <c r="BL589" s="209">
        <v>5.2136013312499997E-3</v>
      </c>
      <c r="BM589" s="227">
        <v>1.03298958564E-4</v>
      </c>
      <c r="BN589" s="209">
        <v>5.9148230968000001E-4</v>
      </c>
      <c r="BO589" s="227">
        <v>2.242447882E-4</v>
      </c>
      <c r="BP589" s="227">
        <v>9.5377350819999998E-4</v>
      </c>
      <c r="BQ589" s="227">
        <v>6.8390500000000002E-16</v>
      </c>
      <c r="BR589" s="227">
        <v>8.8637971131399996E-4</v>
      </c>
      <c r="BS589" s="227">
        <v>2.1811294910000002E-3</v>
      </c>
      <c r="BT589" s="227">
        <v>2.634954816562E-3</v>
      </c>
    </row>
    <row r="590" spans="1:72" x14ac:dyDescent="0.35">
      <c r="A590">
        <v>112</v>
      </c>
      <c r="B590" t="s">
        <v>218</v>
      </c>
      <c r="C590" t="s">
        <v>218</v>
      </c>
      <c r="D590" t="s">
        <v>834</v>
      </c>
      <c r="E590" t="s">
        <v>1339</v>
      </c>
      <c r="F590">
        <v>0.46</v>
      </c>
      <c r="G590">
        <v>1.9279999999999999</v>
      </c>
      <c r="H590">
        <v>4.4000000000000003E-3</v>
      </c>
      <c r="I590">
        <v>6.4000000000000003E-3</v>
      </c>
      <c r="J590">
        <v>0.09</v>
      </c>
      <c r="K590">
        <v>1.5800000000000002E-2</v>
      </c>
      <c r="L590">
        <v>8.1000000000000003E-2</v>
      </c>
      <c r="M590">
        <v>0</v>
      </c>
      <c r="N590" s="212">
        <v>2.3999999999999998E-3</v>
      </c>
      <c r="O590">
        <v>1.4E-2</v>
      </c>
      <c r="P590">
        <v>6.7999999999999996E-3</v>
      </c>
      <c r="Q590">
        <v>7.1999999999999998E-3</v>
      </c>
      <c r="R590">
        <v>0</v>
      </c>
      <c r="S590">
        <v>0</v>
      </c>
      <c r="T590">
        <v>0</v>
      </c>
      <c r="U590" s="98">
        <v>5.9999999999999995E-4</v>
      </c>
      <c r="V590">
        <v>0</v>
      </c>
      <c r="W590">
        <v>0</v>
      </c>
      <c r="X590">
        <v>0</v>
      </c>
      <c r="Y590" s="98">
        <v>5.9999999999999995E-4</v>
      </c>
      <c r="Z590">
        <v>0</v>
      </c>
      <c r="AA590" s="212">
        <v>0</v>
      </c>
      <c r="AB590">
        <v>1.4E-3</v>
      </c>
      <c r="AC590" s="212">
        <v>0</v>
      </c>
      <c r="AD590">
        <v>1.4E-3</v>
      </c>
      <c r="AE590" s="98">
        <v>1.6000000000000001E-3</v>
      </c>
      <c r="AF590" s="98">
        <v>1.4E-3</v>
      </c>
      <c r="AG590" s="98">
        <v>2.0000000000000001E-4</v>
      </c>
      <c r="AH590">
        <v>0</v>
      </c>
      <c r="AI590">
        <v>0</v>
      </c>
      <c r="AJ590">
        <v>0</v>
      </c>
      <c r="AK590">
        <v>0</v>
      </c>
      <c r="AL590">
        <v>0</v>
      </c>
      <c r="AM590">
        <v>2E-3</v>
      </c>
      <c r="AN590">
        <v>0</v>
      </c>
      <c r="AO590">
        <v>2.4E-2</v>
      </c>
      <c r="AP590">
        <v>0</v>
      </c>
      <c r="AQ590">
        <v>1E-3</v>
      </c>
      <c r="AR590">
        <v>0</v>
      </c>
      <c r="AS590" s="98">
        <v>4.8000000000000001E-4</v>
      </c>
      <c r="AT590">
        <v>3.6000000000000002E-4</v>
      </c>
      <c r="AU590">
        <v>2.5999999999999999E-3</v>
      </c>
      <c r="AV590" s="212">
        <v>3.6600000000000001E-3</v>
      </c>
      <c r="AW590" s="212">
        <v>1E-3</v>
      </c>
      <c r="AX590">
        <v>0.124</v>
      </c>
      <c r="AY590">
        <v>0</v>
      </c>
      <c r="AZ590">
        <v>5.1999999999999998E-2</v>
      </c>
      <c r="BA590">
        <v>0.214</v>
      </c>
      <c r="BB590">
        <v>0</v>
      </c>
      <c r="BC590" s="98">
        <v>1.8E-3</v>
      </c>
      <c r="BD590">
        <v>5.8000000000000003E-2</v>
      </c>
      <c r="BE590">
        <v>1.18</v>
      </c>
      <c r="BF590">
        <v>6.6000000000000003E-2</v>
      </c>
      <c r="BG590">
        <v>4.0000000000000001E-3</v>
      </c>
      <c r="BH590">
        <v>0</v>
      </c>
      <c r="BI590">
        <v>4.0000000000000001E-3</v>
      </c>
      <c r="BJ590" s="98">
        <v>1.1999999999999999E-3</v>
      </c>
      <c r="BK590">
        <v>7.3999999999999996E-2</v>
      </c>
      <c r="BL590" s="209">
        <v>4.3241431939999999E-4</v>
      </c>
      <c r="BM590" s="227">
        <v>1.239985004E-4</v>
      </c>
      <c r="BN590" s="209">
        <v>1.08052607E-4</v>
      </c>
      <c r="BO590" s="227">
        <v>6.7454912000000003E-6</v>
      </c>
      <c r="BP590" s="227">
        <v>0</v>
      </c>
      <c r="BQ590" s="227">
        <v>1.4559999999999999E-16</v>
      </c>
      <c r="BR590" s="227">
        <v>7.3565549599999996E-5</v>
      </c>
      <c r="BS590" s="227">
        <v>2.5523715399999998E-5</v>
      </c>
      <c r="BT590" s="209">
        <v>6.2932404300000005E-4</v>
      </c>
    </row>
    <row r="591" spans="1:72" x14ac:dyDescent="0.35">
      <c r="A591">
        <v>50</v>
      </c>
      <c r="B591" t="s">
        <v>513</v>
      </c>
      <c r="C591" t="s">
        <v>513</v>
      </c>
      <c r="D591" t="s">
        <v>119</v>
      </c>
      <c r="E591" t="s">
        <v>1337</v>
      </c>
      <c r="F591">
        <v>0.60199999999999998</v>
      </c>
      <c r="G591">
        <v>2.548</v>
      </c>
      <c r="H591">
        <v>7.0000000000000001E-3</v>
      </c>
      <c r="I591">
        <v>1.26E-2</v>
      </c>
      <c r="J591">
        <v>0.1162</v>
      </c>
      <c r="K591">
        <v>1.26E-2</v>
      </c>
      <c r="L591">
        <v>1.2403999999999999</v>
      </c>
      <c r="M591">
        <v>0</v>
      </c>
      <c r="N591">
        <v>1.12E-2</v>
      </c>
      <c r="O591">
        <v>9.6600000000000005E-2</v>
      </c>
      <c r="P591">
        <v>5.6000000000000001E-2</v>
      </c>
      <c r="Q591">
        <v>4.0599999999999997E-2</v>
      </c>
      <c r="R591">
        <v>0</v>
      </c>
      <c r="S591">
        <v>0</v>
      </c>
      <c r="T591">
        <v>0</v>
      </c>
      <c r="U591" s="212">
        <v>1.4E-3</v>
      </c>
      <c r="V591">
        <v>0</v>
      </c>
      <c r="W591">
        <v>0</v>
      </c>
      <c r="X591">
        <v>0</v>
      </c>
      <c r="Y591" s="212">
        <v>1.4E-3</v>
      </c>
      <c r="Z591">
        <v>0</v>
      </c>
      <c r="AA591" s="212">
        <v>0</v>
      </c>
      <c r="AB591" s="212">
        <v>1.4E-3</v>
      </c>
      <c r="AC591" s="212">
        <v>0</v>
      </c>
      <c r="AD591" s="212">
        <v>1.4E-3</v>
      </c>
      <c r="AE591" s="212">
        <v>1.4E-3</v>
      </c>
      <c r="AF591" s="212">
        <v>1.4E-3</v>
      </c>
      <c r="AG591" s="212">
        <v>0</v>
      </c>
      <c r="AH591">
        <v>0</v>
      </c>
      <c r="AI591">
        <v>0</v>
      </c>
      <c r="AJ591">
        <v>0</v>
      </c>
      <c r="AK591">
        <v>0</v>
      </c>
      <c r="AL591">
        <v>0</v>
      </c>
      <c r="AM591">
        <v>0.36120000000000002</v>
      </c>
      <c r="AN591">
        <v>0</v>
      </c>
      <c r="AO591">
        <v>3.71</v>
      </c>
      <c r="AP591">
        <v>0</v>
      </c>
      <c r="AQ591" s="212">
        <v>4.1999999999999997E-3</v>
      </c>
      <c r="AR591">
        <v>0</v>
      </c>
      <c r="AS591">
        <v>9.7999999999999997E-4</v>
      </c>
      <c r="AT591">
        <v>2.7999999999999998E-4</v>
      </c>
      <c r="AU591">
        <v>4.1999999999999997E-3</v>
      </c>
      <c r="AV591">
        <v>5.5999999999999999E-3</v>
      </c>
      <c r="AW591" s="212">
        <v>2.7999999999999998E-4</v>
      </c>
      <c r="AX591">
        <v>0.32200000000000001</v>
      </c>
      <c r="AY591">
        <v>0</v>
      </c>
      <c r="AZ591">
        <v>0.49</v>
      </c>
      <c r="BA591">
        <v>0.252</v>
      </c>
      <c r="BB591">
        <v>4.1999999999999997E-3</v>
      </c>
      <c r="BC591" s="212">
        <v>1.4E-3</v>
      </c>
      <c r="BD591">
        <v>0.32200000000000001</v>
      </c>
      <c r="BE591">
        <v>1.806</v>
      </c>
      <c r="BF591">
        <v>0.112</v>
      </c>
      <c r="BG591">
        <v>1.4E-2</v>
      </c>
      <c r="BH591">
        <v>0</v>
      </c>
      <c r="BI591">
        <v>0</v>
      </c>
      <c r="BJ591" s="212">
        <v>1.4E-3</v>
      </c>
      <c r="BK591">
        <v>0.71399999999999997</v>
      </c>
      <c r="BL591" s="209">
        <v>1.1450625116000001E-3</v>
      </c>
      <c r="BM591" s="227">
        <v>5.5768749400000001E-5</v>
      </c>
      <c r="BN591" s="209">
        <v>3.6072358559999999E-4</v>
      </c>
      <c r="BO591" s="227">
        <v>6.22207768E-5</v>
      </c>
      <c r="BP591" s="227">
        <v>0</v>
      </c>
      <c r="BQ591" s="227">
        <v>3.304E-16</v>
      </c>
      <c r="BR591" s="209">
        <v>4.3505758519999998E-4</v>
      </c>
      <c r="BS591" s="209">
        <v>1.3817656160000001E-4</v>
      </c>
      <c r="BT591" s="209">
        <v>6.2179403579999996E-4</v>
      </c>
    </row>
    <row r="592" spans="1:72" x14ac:dyDescent="0.35">
      <c r="A592">
        <v>35</v>
      </c>
      <c r="B592" t="s">
        <v>513</v>
      </c>
      <c r="C592" t="s">
        <v>513</v>
      </c>
      <c r="D592" t="s">
        <v>103</v>
      </c>
      <c r="E592" t="s">
        <v>1341</v>
      </c>
      <c r="F592">
        <v>2.7</v>
      </c>
      <c r="G592">
        <v>11.3</v>
      </c>
      <c r="H592">
        <v>5.0000000000000001E-3</v>
      </c>
      <c r="I592">
        <v>1.4999999999999999E-2</v>
      </c>
      <c r="J592" s="212">
        <v>0.57499999999999996</v>
      </c>
      <c r="K592">
        <v>0.13500000000000001</v>
      </c>
      <c r="L592">
        <v>4.26</v>
      </c>
      <c r="M592">
        <v>0</v>
      </c>
      <c r="N592">
        <v>0.01</v>
      </c>
      <c r="O592">
        <v>0.56499999999999995</v>
      </c>
      <c r="P592">
        <v>0.505</v>
      </c>
      <c r="Q592">
        <v>0.06</v>
      </c>
      <c r="R592">
        <v>0</v>
      </c>
      <c r="S592">
        <v>0</v>
      </c>
      <c r="T592">
        <v>0</v>
      </c>
      <c r="U592">
        <v>0</v>
      </c>
      <c r="V592">
        <v>0</v>
      </c>
      <c r="W592">
        <v>0</v>
      </c>
      <c r="X592" s="212">
        <v>0</v>
      </c>
      <c r="Y592">
        <v>0</v>
      </c>
      <c r="Z592" s="212">
        <v>0</v>
      </c>
      <c r="AA592">
        <v>0</v>
      </c>
      <c r="AB592">
        <v>0</v>
      </c>
      <c r="AC592" s="212">
        <v>0</v>
      </c>
      <c r="AD592">
        <v>0</v>
      </c>
      <c r="AE592">
        <v>0</v>
      </c>
      <c r="AF592">
        <v>0</v>
      </c>
      <c r="AG592" s="98">
        <v>0</v>
      </c>
      <c r="AH592" s="212">
        <v>0</v>
      </c>
      <c r="AI592" s="212">
        <v>0</v>
      </c>
      <c r="AJ592" s="212">
        <v>0</v>
      </c>
      <c r="AK592">
        <v>0</v>
      </c>
      <c r="AL592">
        <v>0</v>
      </c>
      <c r="AM592">
        <v>0.06</v>
      </c>
      <c r="AN592">
        <v>0</v>
      </c>
      <c r="AO592">
        <v>0.7</v>
      </c>
      <c r="AP592">
        <v>0</v>
      </c>
      <c r="AQ592">
        <v>5.0000000000000001E-3</v>
      </c>
      <c r="AR592">
        <v>0.22</v>
      </c>
      <c r="AS592">
        <v>1.5E-3</v>
      </c>
      <c r="AT592" s="98">
        <v>2E-3</v>
      </c>
      <c r="AU592">
        <v>0.01</v>
      </c>
      <c r="AV592">
        <v>1.4999999999999999E-2</v>
      </c>
      <c r="AW592" s="98">
        <v>2E-3</v>
      </c>
      <c r="AX592">
        <v>0.3</v>
      </c>
      <c r="AY592">
        <v>0</v>
      </c>
      <c r="AZ592">
        <v>0.15</v>
      </c>
      <c r="BA592">
        <v>0.45</v>
      </c>
      <c r="BB592">
        <v>0.05</v>
      </c>
      <c r="BC592" s="212">
        <v>5.0000000000000001E-3</v>
      </c>
      <c r="BD592">
        <v>0.35</v>
      </c>
      <c r="BE592">
        <v>5.25</v>
      </c>
      <c r="BF592">
        <v>0.25</v>
      </c>
      <c r="BG592">
        <v>0.05</v>
      </c>
      <c r="BH592" s="212">
        <v>0</v>
      </c>
      <c r="BI592">
        <v>0</v>
      </c>
      <c r="BJ592" s="212">
        <v>5.0000000000000001E-3</v>
      </c>
      <c r="BK592">
        <v>0.4</v>
      </c>
      <c r="BL592" s="209">
        <v>3.1985707949999998E-3</v>
      </c>
      <c r="BM592" s="227">
        <v>1.4683987E-4</v>
      </c>
      <c r="BN592" s="227">
        <v>7.8959462999999999E-4</v>
      </c>
      <c r="BO592" s="227">
        <v>2.2221706000000001E-4</v>
      </c>
      <c r="BP592" s="227">
        <v>0</v>
      </c>
      <c r="BQ592" s="227">
        <v>6.7000000000000004E-16</v>
      </c>
      <c r="BR592" s="227">
        <v>1.2305955899999999E-3</v>
      </c>
      <c r="BS592" s="227">
        <v>4.9348771999999997E-4</v>
      </c>
      <c r="BT592" s="209">
        <v>2.5857122399999999E-3</v>
      </c>
    </row>
    <row r="593" spans="1:72" x14ac:dyDescent="0.35">
      <c r="A593">
        <v>54</v>
      </c>
      <c r="B593" t="s">
        <v>513</v>
      </c>
      <c r="C593" t="s">
        <v>513</v>
      </c>
      <c r="D593" t="s">
        <v>593</v>
      </c>
      <c r="E593" t="s">
        <v>1338</v>
      </c>
      <c r="F593">
        <v>0.83199999999999996</v>
      </c>
      <c r="G593">
        <v>3.472</v>
      </c>
      <c r="H593" s="212">
        <v>1.6000000000000001E-3</v>
      </c>
      <c r="I593">
        <v>8.0000000000000002E-3</v>
      </c>
      <c r="J593">
        <v>0.184</v>
      </c>
      <c r="K593">
        <v>1.9199999999999998E-2</v>
      </c>
      <c r="L593">
        <v>1.3824000000000001</v>
      </c>
      <c r="M593">
        <v>0</v>
      </c>
      <c r="N593">
        <v>4.7999999999999996E-3</v>
      </c>
      <c r="O593">
        <v>0.18240000000000001</v>
      </c>
      <c r="P593">
        <v>9.7600000000000006E-2</v>
      </c>
      <c r="Q593">
        <v>8.48E-2</v>
      </c>
      <c r="R593">
        <v>0</v>
      </c>
      <c r="S593">
        <v>0</v>
      </c>
      <c r="T593">
        <v>0</v>
      </c>
      <c r="U593" s="98">
        <v>0</v>
      </c>
      <c r="V593">
        <v>0</v>
      </c>
      <c r="W593">
        <v>0</v>
      </c>
      <c r="X593">
        <v>0</v>
      </c>
      <c r="Y593">
        <v>0</v>
      </c>
      <c r="Z593">
        <v>0</v>
      </c>
      <c r="AA593" s="212">
        <v>0</v>
      </c>
      <c r="AB593">
        <v>0</v>
      </c>
      <c r="AC593" s="212">
        <v>0</v>
      </c>
      <c r="AD593">
        <v>0</v>
      </c>
      <c r="AE593" s="98">
        <v>0</v>
      </c>
      <c r="AF593" s="98">
        <v>0</v>
      </c>
      <c r="AG593">
        <v>0</v>
      </c>
      <c r="AH593">
        <v>0</v>
      </c>
      <c r="AI593">
        <v>0</v>
      </c>
      <c r="AJ593">
        <v>0</v>
      </c>
      <c r="AK593">
        <v>0</v>
      </c>
      <c r="AL593">
        <v>0</v>
      </c>
      <c r="AM593">
        <v>4.6399999999999997E-2</v>
      </c>
      <c r="AN593">
        <v>0</v>
      </c>
      <c r="AO593">
        <v>0.56000000000000005</v>
      </c>
      <c r="AP593">
        <v>0</v>
      </c>
      <c r="AQ593" s="212">
        <v>0</v>
      </c>
      <c r="AR593">
        <v>1.12E-2</v>
      </c>
      <c r="AS593">
        <v>1.2800000000000001E-3</v>
      </c>
      <c r="AT593" s="212">
        <v>0</v>
      </c>
      <c r="AU593">
        <v>4.7999999999999996E-3</v>
      </c>
      <c r="AV593">
        <v>6.4000000000000003E-3</v>
      </c>
      <c r="AW593" s="212">
        <v>1.6000000000000001E-3</v>
      </c>
      <c r="AX593">
        <v>0.192</v>
      </c>
      <c r="AY593">
        <v>0</v>
      </c>
      <c r="AZ593">
        <v>0.84799999999999998</v>
      </c>
      <c r="BA593">
        <v>9.6000000000000002E-2</v>
      </c>
      <c r="BB593">
        <v>0</v>
      </c>
      <c r="BC593">
        <v>3.2000000000000002E-3</v>
      </c>
      <c r="BD593">
        <v>0.224</v>
      </c>
      <c r="BE593">
        <v>1.9359999999999999</v>
      </c>
      <c r="BF593">
        <v>0.17599999999999999</v>
      </c>
      <c r="BG593">
        <v>0</v>
      </c>
      <c r="BH593" s="212">
        <v>0</v>
      </c>
      <c r="BI593">
        <v>0</v>
      </c>
      <c r="BJ593" s="212">
        <v>1.6000000000000001E-3</v>
      </c>
      <c r="BK593">
        <v>0.76800000000000002</v>
      </c>
      <c r="BL593" s="209">
        <v>1.3956319184E-3</v>
      </c>
      <c r="BM593" s="227">
        <v>1.095472624E-4</v>
      </c>
      <c r="BN593" s="209">
        <v>2.4034360959999999E-4</v>
      </c>
      <c r="BO593" s="227">
        <v>7.1109459200000005E-5</v>
      </c>
      <c r="BP593" s="227">
        <v>0</v>
      </c>
      <c r="BQ593" s="227">
        <v>2.4479999999999999E-15</v>
      </c>
      <c r="BR593" s="227">
        <v>6.0666834079999997E-4</v>
      </c>
      <c r="BS593" s="227">
        <v>1.5791607040000001E-4</v>
      </c>
      <c r="BT593" s="209">
        <v>6.0703064960000003E-4</v>
      </c>
    </row>
    <row r="594" spans="1:72" x14ac:dyDescent="0.35">
      <c r="A594">
        <v>54</v>
      </c>
      <c r="B594" t="s">
        <v>513</v>
      </c>
      <c r="C594" t="s">
        <v>513</v>
      </c>
      <c r="D594" t="s">
        <v>593</v>
      </c>
      <c r="E594" t="s">
        <v>1340</v>
      </c>
      <c r="F594">
        <v>0.83199999999999996</v>
      </c>
      <c r="G594">
        <v>3.472</v>
      </c>
      <c r="H594">
        <v>1.6000000000000001E-3</v>
      </c>
      <c r="I594">
        <v>8.0000000000000002E-3</v>
      </c>
      <c r="J594">
        <v>0.184</v>
      </c>
      <c r="K594">
        <v>1.9199999999999998E-2</v>
      </c>
      <c r="L594">
        <v>1.3824000000000001</v>
      </c>
      <c r="M594">
        <v>0</v>
      </c>
      <c r="N594">
        <v>4.7999999999999996E-3</v>
      </c>
      <c r="O594">
        <v>0.18240000000000001</v>
      </c>
      <c r="P594">
        <v>9.7600000000000006E-2</v>
      </c>
      <c r="Q594">
        <v>8.48E-2</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4.6399999999999997E-2</v>
      </c>
      <c r="AN594">
        <v>0</v>
      </c>
      <c r="AO594">
        <v>0.56000000000000005</v>
      </c>
      <c r="AP594">
        <v>0</v>
      </c>
      <c r="AQ594">
        <v>0</v>
      </c>
      <c r="AR594">
        <v>1.12E-2</v>
      </c>
      <c r="AS594">
        <v>1.2800000000000001E-3</v>
      </c>
      <c r="AT594">
        <v>0</v>
      </c>
      <c r="AU594">
        <v>4.7999999999999996E-3</v>
      </c>
      <c r="AV594">
        <v>6.4000000000000003E-3</v>
      </c>
      <c r="AW594">
        <v>1.6000000000000001E-3</v>
      </c>
      <c r="AX594">
        <v>0.192</v>
      </c>
      <c r="AY594">
        <v>0</v>
      </c>
      <c r="AZ594">
        <v>0.84799999999999998</v>
      </c>
      <c r="BA594">
        <v>9.6000000000000002E-2</v>
      </c>
      <c r="BB594">
        <v>0</v>
      </c>
      <c r="BC594">
        <v>3.2000000000000002E-3</v>
      </c>
      <c r="BD594">
        <v>0.224</v>
      </c>
      <c r="BE594">
        <v>1.9359999999999999</v>
      </c>
      <c r="BF594">
        <v>0.17599999999999999</v>
      </c>
      <c r="BG594">
        <v>0</v>
      </c>
      <c r="BH594" s="212">
        <v>0</v>
      </c>
      <c r="BI594">
        <v>0</v>
      </c>
      <c r="BJ594">
        <v>1.6000000000000001E-3</v>
      </c>
      <c r="BK594">
        <v>0.76800000000000002</v>
      </c>
      <c r="BL594" s="209">
        <v>1.3956319184E-3</v>
      </c>
      <c r="BM594" s="227">
        <v>1.095472624E-4</v>
      </c>
      <c r="BN594" s="227">
        <v>2.4034360959999999E-4</v>
      </c>
      <c r="BO594" s="227">
        <v>7.1109459200000005E-5</v>
      </c>
      <c r="BP594" s="227">
        <v>0</v>
      </c>
      <c r="BQ594" s="227">
        <v>2.4479999999999999E-15</v>
      </c>
      <c r="BR594" s="209">
        <v>6.0666834079999997E-4</v>
      </c>
      <c r="BS594" s="227">
        <v>1.5791607040000001E-4</v>
      </c>
      <c r="BT594" s="209">
        <v>6.0703064960000003E-4</v>
      </c>
    </row>
    <row r="595" spans="1:72" x14ac:dyDescent="0.35">
      <c r="A595">
        <v>59</v>
      </c>
      <c r="B595" t="s">
        <v>513</v>
      </c>
      <c r="C595" t="s">
        <v>513</v>
      </c>
      <c r="D595" t="s">
        <v>128</v>
      </c>
      <c r="E595" t="s">
        <v>1338</v>
      </c>
      <c r="F595">
        <v>6.9000000000000006E-2</v>
      </c>
      <c r="G595">
        <v>0.28799999999999998</v>
      </c>
      <c r="H595" s="98">
        <v>2.9999999999999997E-4</v>
      </c>
      <c r="I595" s="98">
        <v>5.9999999999999995E-4</v>
      </c>
      <c r="J595">
        <v>1.3350000000000001E-2</v>
      </c>
      <c r="K595">
        <v>4.9500000000000004E-3</v>
      </c>
      <c r="L595">
        <v>0.1305</v>
      </c>
      <c r="M595">
        <v>0</v>
      </c>
      <c r="N595" s="98">
        <v>2.9999999999999997E-4</v>
      </c>
      <c r="O595">
        <v>5.1000000000000004E-3</v>
      </c>
      <c r="P595">
        <v>5.1000000000000004E-3</v>
      </c>
      <c r="Q595">
        <v>0</v>
      </c>
      <c r="R595">
        <v>0</v>
      </c>
      <c r="S595">
        <v>0</v>
      </c>
      <c r="T595">
        <v>0</v>
      </c>
      <c r="U595">
        <v>0</v>
      </c>
      <c r="V595">
        <v>0</v>
      </c>
      <c r="W595">
        <v>0</v>
      </c>
      <c r="X595">
        <v>0</v>
      </c>
      <c r="Y595">
        <v>0</v>
      </c>
      <c r="Z595" s="212">
        <v>0</v>
      </c>
      <c r="AA595">
        <v>0</v>
      </c>
      <c r="AB595">
        <v>0</v>
      </c>
      <c r="AC595" s="212">
        <v>0</v>
      </c>
      <c r="AD595">
        <v>0</v>
      </c>
      <c r="AE595">
        <v>1.4999999999999999E-4</v>
      </c>
      <c r="AF595">
        <v>1.4999999999999999E-4</v>
      </c>
      <c r="AG595" s="212">
        <v>1.4999999999999999E-4</v>
      </c>
      <c r="AH595">
        <v>0</v>
      </c>
      <c r="AI595">
        <v>0</v>
      </c>
      <c r="AJ595">
        <v>0</v>
      </c>
      <c r="AK595">
        <v>0</v>
      </c>
      <c r="AL595">
        <v>0</v>
      </c>
      <c r="AM595">
        <v>2.7000000000000001E-3</v>
      </c>
      <c r="AN595">
        <v>0</v>
      </c>
      <c r="AO595">
        <v>3.3000000000000002E-2</v>
      </c>
      <c r="AP595">
        <v>0</v>
      </c>
      <c r="AQ595">
        <v>2.3999999999999998E-3</v>
      </c>
      <c r="AR595">
        <v>0</v>
      </c>
      <c r="AS595" s="98">
        <v>7.4999999999999993E-5</v>
      </c>
      <c r="AT595">
        <v>1.05E-4</v>
      </c>
      <c r="AU595">
        <v>1.4999999999999999E-4</v>
      </c>
      <c r="AV595">
        <v>2.5500000000000002E-4</v>
      </c>
      <c r="AW595" s="98">
        <v>9.0000000000000006E-5</v>
      </c>
      <c r="AX595">
        <v>3.0000000000000001E-3</v>
      </c>
      <c r="AY595">
        <v>0</v>
      </c>
      <c r="AZ595">
        <v>1.4999999999999999E-2</v>
      </c>
      <c r="BA595">
        <v>1.35E-2</v>
      </c>
      <c r="BB595">
        <v>0</v>
      </c>
      <c r="BC595">
        <v>1.0499999999999999E-3</v>
      </c>
      <c r="BD595">
        <v>2.2499999999999999E-2</v>
      </c>
      <c r="BE595">
        <v>0.12</v>
      </c>
      <c r="BF595">
        <v>1.2E-2</v>
      </c>
      <c r="BG595">
        <v>1.5E-3</v>
      </c>
      <c r="BH595">
        <v>0</v>
      </c>
      <c r="BI595">
        <v>0</v>
      </c>
      <c r="BJ595">
        <v>4.4999999999999999E-4</v>
      </c>
      <c r="BK595">
        <v>7.4999999999999997E-3</v>
      </c>
      <c r="BL595" s="209">
        <v>1.922400039E-4</v>
      </c>
      <c r="BM595" s="227">
        <v>4.0826026950000003E-5</v>
      </c>
      <c r="BN595" s="227">
        <v>5.3101054349999997E-5</v>
      </c>
      <c r="BO595" s="227">
        <v>6.6665118000000001E-6</v>
      </c>
      <c r="BP595" s="227">
        <v>0</v>
      </c>
      <c r="BQ595" s="227">
        <v>8.9999999999999996E-17</v>
      </c>
      <c r="BR595" s="227">
        <v>4.4736570600000002E-5</v>
      </c>
      <c r="BS595" s="227">
        <v>1.48046316E-5</v>
      </c>
      <c r="BT595" s="227">
        <v>6.0596569140000005E-4</v>
      </c>
    </row>
    <row r="596" spans="1:72" x14ac:dyDescent="0.35">
      <c r="A596">
        <v>59</v>
      </c>
      <c r="B596" t="s">
        <v>513</v>
      </c>
      <c r="C596" t="s">
        <v>513</v>
      </c>
      <c r="D596" t="s">
        <v>128</v>
      </c>
      <c r="E596" t="s">
        <v>1340</v>
      </c>
      <c r="F596">
        <v>6.9000000000000006E-2</v>
      </c>
      <c r="G596">
        <v>0.28799999999999998</v>
      </c>
      <c r="H596" s="98">
        <v>2.9999999999999997E-4</v>
      </c>
      <c r="I596" s="98">
        <v>5.9999999999999995E-4</v>
      </c>
      <c r="J596">
        <v>1.3350000000000001E-2</v>
      </c>
      <c r="K596">
        <v>4.9500000000000004E-3</v>
      </c>
      <c r="L596">
        <v>0.1305</v>
      </c>
      <c r="M596">
        <v>0</v>
      </c>
      <c r="N596" s="98">
        <v>2.9999999999999997E-4</v>
      </c>
      <c r="O596">
        <v>5.1000000000000004E-3</v>
      </c>
      <c r="P596">
        <v>5.1000000000000004E-3</v>
      </c>
      <c r="Q596">
        <v>0</v>
      </c>
      <c r="R596">
        <v>0</v>
      </c>
      <c r="S596">
        <v>0</v>
      </c>
      <c r="T596">
        <v>0</v>
      </c>
      <c r="U596">
        <v>0</v>
      </c>
      <c r="V596">
        <v>0</v>
      </c>
      <c r="W596">
        <v>0</v>
      </c>
      <c r="X596">
        <v>0</v>
      </c>
      <c r="Y596">
        <v>0</v>
      </c>
      <c r="Z596">
        <v>0</v>
      </c>
      <c r="AA596">
        <v>0</v>
      </c>
      <c r="AB596">
        <v>0</v>
      </c>
      <c r="AC596">
        <v>0</v>
      </c>
      <c r="AD596">
        <v>0</v>
      </c>
      <c r="AE596">
        <v>1.4999999999999999E-4</v>
      </c>
      <c r="AF596">
        <v>1.4999999999999999E-4</v>
      </c>
      <c r="AG596">
        <v>1.4999999999999999E-4</v>
      </c>
      <c r="AH596">
        <v>0</v>
      </c>
      <c r="AI596">
        <v>0</v>
      </c>
      <c r="AJ596">
        <v>0</v>
      </c>
      <c r="AK596">
        <v>0</v>
      </c>
      <c r="AL596">
        <v>0</v>
      </c>
      <c r="AM596">
        <v>2.7000000000000001E-3</v>
      </c>
      <c r="AN596">
        <v>0</v>
      </c>
      <c r="AO596">
        <v>3.3000000000000002E-2</v>
      </c>
      <c r="AP596">
        <v>0</v>
      </c>
      <c r="AQ596">
        <v>2.3999999999999998E-3</v>
      </c>
      <c r="AR596">
        <v>0</v>
      </c>
      <c r="AS596" s="98">
        <v>7.4999999999999993E-5</v>
      </c>
      <c r="AT596">
        <v>1.05E-4</v>
      </c>
      <c r="AU596">
        <v>1.4999999999999999E-4</v>
      </c>
      <c r="AV596">
        <v>2.5500000000000002E-4</v>
      </c>
      <c r="AW596" s="98">
        <v>9.0000000000000006E-5</v>
      </c>
      <c r="AX596">
        <v>3.0000000000000001E-3</v>
      </c>
      <c r="AY596">
        <v>0</v>
      </c>
      <c r="AZ596">
        <v>1.4999999999999999E-2</v>
      </c>
      <c r="BA596">
        <v>1.35E-2</v>
      </c>
      <c r="BB596">
        <v>0</v>
      </c>
      <c r="BC596">
        <v>1.0499999999999999E-3</v>
      </c>
      <c r="BD596">
        <v>2.2499999999999999E-2</v>
      </c>
      <c r="BE596">
        <v>0.12</v>
      </c>
      <c r="BF596">
        <v>1.2E-2</v>
      </c>
      <c r="BG596">
        <v>1.5E-3</v>
      </c>
      <c r="BH596">
        <v>0</v>
      </c>
      <c r="BI596">
        <v>0</v>
      </c>
      <c r="BJ596">
        <v>4.4999999999999999E-4</v>
      </c>
      <c r="BK596">
        <v>7.4999999999999997E-3</v>
      </c>
      <c r="BL596" s="209">
        <v>1.922400039E-4</v>
      </c>
      <c r="BM596" s="227">
        <v>4.0826026950000003E-5</v>
      </c>
      <c r="BN596" s="227">
        <v>5.3101054349999997E-5</v>
      </c>
      <c r="BO596" s="227">
        <v>6.6665118000000001E-6</v>
      </c>
      <c r="BP596" s="227">
        <v>0</v>
      </c>
      <c r="BQ596" s="227">
        <v>8.9999999999999996E-17</v>
      </c>
      <c r="BR596" s="227">
        <v>4.4736570600000002E-5</v>
      </c>
      <c r="BS596" s="227">
        <v>1.48046316E-5</v>
      </c>
      <c r="BT596" s="209">
        <v>6.0596569140000005E-4</v>
      </c>
    </row>
    <row r="597" spans="1:72" x14ac:dyDescent="0.35">
      <c r="A597">
        <v>30</v>
      </c>
      <c r="B597" t="s">
        <v>71</v>
      </c>
      <c r="C597" t="s">
        <v>71</v>
      </c>
      <c r="D597" t="s">
        <v>93</v>
      </c>
      <c r="E597" t="s">
        <v>1338</v>
      </c>
      <c r="F597">
        <v>0.59399999999999997</v>
      </c>
      <c r="G597">
        <v>2.484</v>
      </c>
      <c r="H597" s="212">
        <v>8.9999999999999993E-3</v>
      </c>
      <c r="I597" s="212">
        <v>1.7999999999999999E-2</v>
      </c>
      <c r="J597">
        <v>9.3600000000000003E-2</v>
      </c>
      <c r="K597">
        <v>3.1199999999999999E-2</v>
      </c>
      <c r="L597">
        <v>0.4446</v>
      </c>
      <c r="M597">
        <v>0</v>
      </c>
      <c r="N597" s="212">
        <v>3.0000000000000001E-3</v>
      </c>
      <c r="O597">
        <v>2.1600000000000001E-2</v>
      </c>
      <c r="P597">
        <v>2.3999999999999998E-3</v>
      </c>
      <c r="Q597">
        <v>1.9199999999999998E-2</v>
      </c>
      <c r="R597">
        <v>0</v>
      </c>
      <c r="S597">
        <v>0</v>
      </c>
      <c r="T597">
        <v>0.6</v>
      </c>
      <c r="U597" s="212">
        <v>3.5999999999999999E-3</v>
      </c>
      <c r="V597">
        <v>1.8E-3</v>
      </c>
      <c r="W597">
        <v>0</v>
      </c>
      <c r="X597">
        <v>0</v>
      </c>
      <c r="Y597" s="212">
        <v>1.1999999999999999E-3</v>
      </c>
      <c r="Z597" s="98">
        <v>5.9999999999999995E-4</v>
      </c>
      <c r="AA597">
        <v>0</v>
      </c>
      <c r="AB597">
        <v>1.8E-3</v>
      </c>
      <c r="AC597">
        <v>0</v>
      </c>
      <c r="AD597">
        <v>1.8E-3</v>
      </c>
      <c r="AE597">
        <v>1.8E-3</v>
      </c>
      <c r="AF597">
        <v>1.8E-3</v>
      </c>
      <c r="AG597" s="212">
        <v>0</v>
      </c>
      <c r="AH597">
        <v>0</v>
      </c>
      <c r="AI597">
        <v>0</v>
      </c>
      <c r="AJ597">
        <v>0</v>
      </c>
      <c r="AK597">
        <v>0</v>
      </c>
      <c r="AL597">
        <v>0</v>
      </c>
      <c r="AM597">
        <v>2.7E-2</v>
      </c>
      <c r="AN597">
        <v>0</v>
      </c>
      <c r="AO597">
        <v>0.216</v>
      </c>
      <c r="AP597">
        <v>0</v>
      </c>
      <c r="AQ597" s="98">
        <v>5.9999999999999995E-4</v>
      </c>
      <c r="AR597">
        <v>1.1999999999999999E-3</v>
      </c>
      <c r="AS597" s="98">
        <v>5.9999999999999995E-4</v>
      </c>
      <c r="AT597">
        <v>3.6000000000000002E-4</v>
      </c>
      <c r="AU597">
        <v>9.3600000000000003E-3</v>
      </c>
      <c r="AV597">
        <v>1.14E-2</v>
      </c>
      <c r="AW597" s="212">
        <v>9.6000000000000002E-4</v>
      </c>
      <c r="AX597">
        <v>0.4098</v>
      </c>
      <c r="AY597">
        <v>0</v>
      </c>
      <c r="AZ597">
        <v>3.4200000000000001E-2</v>
      </c>
      <c r="BA597">
        <v>0.39600000000000002</v>
      </c>
      <c r="BB597">
        <v>0</v>
      </c>
      <c r="BC597">
        <v>2.3999999999999998E-3</v>
      </c>
      <c r="BD597">
        <v>3.5999999999999997E-2</v>
      </c>
      <c r="BE597">
        <v>0.88200000000000001</v>
      </c>
      <c r="BF597">
        <v>0.13800000000000001</v>
      </c>
      <c r="BG597">
        <v>6.0000000000000001E-3</v>
      </c>
      <c r="BH597">
        <v>0</v>
      </c>
      <c r="BI597">
        <v>2.4E-2</v>
      </c>
      <c r="BJ597">
        <v>2.3999999999999998E-3</v>
      </c>
      <c r="BK597">
        <v>0</v>
      </c>
      <c r="BL597" s="209">
        <v>5.3248585200000003E-4</v>
      </c>
      <c r="BM597" s="227">
        <v>1.176113946E-4</v>
      </c>
      <c r="BN597" s="227">
        <v>3.7944523799999998E-5</v>
      </c>
      <c r="BO597" s="227">
        <v>2.66660472E-5</v>
      </c>
      <c r="BP597" s="227">
        <v>0</v>
      </c>
      <c r="BQ597" s="227">
        <v>9.8399999999999994E-17</v>
      </c>
      <c r="BR597" s="209">
        <v>1.7413871819999999E-4</v>
      </c>
      <c r="BS597" s="227">
        <v>5.92185264E-5</v>
      </c>
      <c r="BT597" s="209">
        <v>5.9582152800000002E-4</v>
      </c>
    </row>
    <row r="598" spans="1:72" x14ac:dyDescent="0.35">
      <c r="A598">
        <v>51</v>
      </c>
      <c r="B598" t="s">
        <v>513</v>
      </c>
      <c r="C598" t="s">
        <v>513</v>
      </c>
      <c r="D598" t="s">
        <v>582</v>
      </c>
      <c r="E598" t="s">
        <v>1338</v>
      </c>
      <c r="F598">
        <v>0.40500000000000003</v>
      </c>
      <c r="G598">
        <v>1.6950000000000001</v>
      </c>
      <c r="H598" s="212">
        <v>1.5E-3</v>
      </c>
      <c r="I598" s="212">
        <v>6.0000000000000001E-3</v>
      </c>
      <c r="J598">
        <v>8.5500000000000007E-2</v>
      </c>
      <c r="K598">
        <v>1.125E-2</v>
      </c>
      <c r="L598">
        <v>0.64349999999999996</v>
      </c>
      <c r="M598">
        <v>0</v>
      </c>
      <c r="N598" s="212">
        <v>3.0000000000000001E-3</v>
      </c>
      <c r="O598">
        <v>7.1999999999999995E-2</v>
      </c>
      <c r="P598">
        <v>2.6249999999999999E-2</v>
      </c>
      <c r="Q598">
        <v>4.5749999999999999E-2</v>
      </c>
      <c r="R598">
        <v>0</v>
      </c>
      <c r="S598">
        <v>0</v>
      </c>
      <c r="T598">
        <v>0</v>
      </c>
      <c r="U598">
        <v>0</v>
      </c>
      <c r="V598">
        <v>0</v>
      </c>
      <c r="W598">
        <v>0</v>
      </c>
      <c r="X598">
        <v>0</v>
      </c>
      <c r="Y598">
        <v>0</v>
      </c>
      <c r="Z598">
        <v>0</v>
      </c>
      <c r="AA598">
        <v>0</v>
      </c>
      <c r="AB598">
        <v>0</v>
      </c>
      <c r="AC598">
        <v>0</v>
      </c>
      <c r="AD598">
        <v>0</v>
      </c>
      <c r="AE598">
        <v>0</v>
      </c>
      <c r="AF598">
        <v>0</v>
      </c>
      <c r="AG598">
        <v>0</v>
      </c>
      <c r="AH598">
        <v>0</v>
      </c>
      <c r="AI598">
        <v>0</v>
      </c>
      <c r="AJ598">
        <v>0</v>
      </c>
      <c r="AK598">
        <v>0</v>
      </c>
      <c r="AL598">
        <v>0</v>
      </c>
      <c r="AM598">
        <v>6.6000000000000003E-2</v>
      </c>
      <c r="AN598">
        <v>0</v>
      </c>
      <c r="AO598">
        <v>0.50249999999999995</v>
      </c>
      <c r="AP598">
        <v>0</v>
      </c>
      <c r="AQ598">
        <v>1.5E-3</v>
      </c>
      <c r="AR598">
        <v>0</v>
      </c>
      <c r="AS598" s="212">
        <v>1.2750000000000001E-3</v>
      </c>
      <c r="AT598">
        <v>2.2499999999999999E-4</v>
      </c>
      <c r="AU598">
        <v>3.0000000000000001E-3</v>
      </c>
      <c r="AV598">
        <v>3.7499999999999999E-3</v>
      </c>
      <c r="AW598" s="212">
        <v>4.4999999999999999E-4</v>
      </c>
      <c r="AX598">
        <v>0.14249999999999999</v>
      </c>
      <c r="AY598">
        <v>0</v>
      </c>
      <c r="AZ598">
        <v>0.315</v>
      </c>
      <c r="BA598">
        <v>0.1125</v>
      </c>
      <c r="BB598">
        <v>7.4999999999999997E-3</v>
      </c>
      <c r="BC598">
        <v>7.5000000000000002E-4</v>
      </c>
      <c r="BD598">
        <v>0.1875</v>
      </c>
      <c r="BE598">
        <v>0.96</v>
      </c>
      <c r="BF598">
        <v>6.7500000000000004E-2</v>
      </c>
      <c r="BG598">
        <v>7.4999999999999997E-3</v>
      </c>
      <c r="BH598">
        <v>0</v>
      </c>
      <c r="BI598">
        <v>0</v>
      </c>
      <c r="BJ598">
        <v>0</v>
      </c>
      <c r="BK598">
        <v>0.1875</v>
      </c>
      <c r="BL598" s="209">
        <v>6.7690492874999996E-4</v>
      </c>
      <c r="BM598" s="227">
        <v>7.8178612500000001E-5</v>
      </c>
      <c r="BN598" s="209">
        <v>1.7171977800000001E-4</v>
      </c>
      <c r="BO598" s="227">
        <v>3.3332559000000001E-5</v>
      </c>
      <c r="BP598" s="227">
        <v>0</v>
      </c>
      <c r="BQ598" s="227">
        <v>3.1875E-16</v>
      </c>
      <c r="BR598" s="209">
        <v>2.5150331324999998E-4</v>
      </c>
      <c r="BS598" s="227">
        <v>7.4023157999999998E-5</v>
      </c>
      <c r="BT598" s="209">
        <v>5.7203463824999996E-4</v>
      </c>
    </row>
    <row r="599" spans="1:72" x14ac:dyDescent="0.35">
      <c r="A599">
        <v>51</v>
      </c>
      <c r="B599" t="s">
        <v>513</v>
      </c>
      <c r="C599" t="s">
        <v>513</v>
      </c>
      <c r="D599" t="s">
        <v>582</v>
      </c>
      <c r="E599" t="s">
        <v>1340</v>
      </c>
      <c r="F599">
        <v>0.40500000000000003</v>
      </c>
      <c r="G599">
        <v>1.6950000000000001</v>
      </c>
      <c r="H599">
        <v>1.5E-3</v>
      </c>
      <c r="I599">
        <v>6.0000000000000001E-3</v>
      </c>
      <c r="J599">
        <v>8.5500000000000007E-2</v>
      </c>
      <c r="K599">
        <v>1.125E-2</v>
      </c>
      <c r="L599">
        <v>0.64349999999999996</v>
      </c>
      <c r="M599">
        <v>0</v>
      </c>
      <c r="N599">
        <v>3.0000000000000001E-3</v>
      </c>
      <c r="O599">
        <v>7.1999999999999995E-2</v>
      </c>
      <c r="P599">
        <v>2.6249999999999999E-2</v>
      </c>
      <c r="Q599">
        <v>4.5749999999999999E-2</v>
      </c>
      <c r="R599">
        <v>0</v>
      </c>
      <c r="S599">
        <v>0</v>
      </c>
      <c r="T599">
        <v>0</v>
      </c>
      <c r="U599" s="98">
        <v>0</v>
      </c>
      <c r="V599">
        <v>0</v>
      </c>
      <c r="W599">
        <v>0</v>
      </c>
      <c r="X599">
        <v>0</v>
      </c>
      <c r="Y599" s="98">
        <v>0</v>
      </c>
      <c r="Z599" s="212">
        <v>0</v>
      </c>
      <c r="AA599" s="98">
        <v>0</v>
      </c>
      <c r="AB599" s="98">
        <v>0</v>
      </c>
      <c r="AC599">
        <v>0</v>
      </c>
      <c r="AD599" s="98">
        <v>0</v>
      </c>
      <c r="AE599" s="98">
        <v>0</v>
      </c>
      <c r="AF599" s="98">
        <v>0</v>
      </c>
      <c r="AG599" s="98">
        <v>0</v>
      </c>
      <c r="AH599">
        <v>0</v>
      </c>
      <c r="AI599">
        <v>0</v>
      </c>
      <c r="AJ599">
        <v>0</v>
      </c>
      <c r="AK599">
        <v>0</v>
      </c>
      <c r="AL599">
        <v>0</v>
      </c>
      <c r="AM599">
        <v>6.6000000000000003E-2</v>
      </c>
      <c r="AN599">
        <v>0</v>
      </c>
      <c r="AO599">
        <v>0.50249999999999995</v>
      </c>
      <c r="AP599">
        <v>0</v>
      </c>
      <c r="AQ599" s="98">
        <v>1.5E-3</v>
      </c>
      <c r="AR599">
        <v>0</v>
      </c>
      <c r="AS599" s="212">
        <v>1.2750000000000001E-3</v>
      </c>
      <c r="AT599">
        <v>2.2499999999999999E-4</v>
      </c>
      <c r="AU599">
        <v>3.0000000000000001E-3</v>
      </c>
      <c r="AV599">
        <v>3.7499999999999999E-3</v>
      </c>
      <c r="AW599" s="98">
        <v>4.4999999999999999E-4</v>
      </c>
      <c r="AX599">
        <v>0.14249999999999999</v>
      </c>
      <c r="AY599">
        <v>0</v>
      </c>
      <c r="AZ599">
        <v>0.315</v>
      </c>
      <c r="BA599">
        <v>0.1125</v>
      </c>
      <c r="BB599">
        <v>7.4999999999999997E-3</v>
      </c>
      <c r="BC599" s="98">
        <v>7.5000000000000002E-4</v>
      </c>
      <c r="BD599">
        <v>0.1875</v>
      </c>
      <c r="BE599">
        <v>0.96</v>
      </c>
      <c r="BF599">
        <v>6.7500000000000004E-2</v>
      </c>
      <c r="BG599">
        <v>7.4999999999999997E-3</v>
      </c>
      <c r="BH599">
        <v>0</v>
      </c>
      <c r="BI599">
        <v>0</v>
      </c>
      <c r="BJ599" s="98">
        <v>0</v>
      </c>
      <c r="BK599">
        <v>0.1875</v>
      </c>
      <c r="BL599" s="227">
        <v>6.7690492874999996E-4</v>
      </c>
      <c r="BM599" s="227">
        <v>7.8178612500000001E-5</v>
      </c>
      <c r="BN599" s="227">
        <v>1.7171977800000001E-4</v>
      </c>
      <c r="BO599" s="227">
        <v>3.3332559000000001E-5</v>
      </c>
      <c r="BP599" s="227">
        <v>0</v>
      </c>
      <c r="BQ599" s="227">
        <v>3.1875E-16</v>
      </c>
      <c r="BR599" s="227">
        <v>2.5150331324999998E-4</v>
      </c>
      <c r="BS599" s="227">
        <v>7.4023157999999998E-5</v>
      </c>
      <c r="BT599" s="209">
        <v>5.7203463824999996E-4</v>
      </c>
    </row>
    <row r="600" spans="1:72" x14ac:dyDescent="0.35">
      <c r="A600">
        <v>121</v>
      </c>
      <c r="B600" t="s">
        <v>230</v>
      </c>
      <c r="C600" t="s">
        <v>230</v>
      </c>
      <c r="D600" t="s">
        <v>236</v>
      </c>
      <c r="E600" t="s">
        <v>1337</v>
      </c>
      <c r="F600">
        <v>0.70720000000000005</v>
      </c>
      <c r="G600">
        <v>2.96</v>
      </c>
      <c r="H600">
        <v>0.08</v>
      </c>
      <c r="I600">
        <v>0</v>
      </c>
      <c r="J600">
        <v>0</v>
      </c>
      <c r="K600">
        <v>0</v>
      </c>
      <c r="L600">
        <v>0</v>
      </c>
      <c r="M600">
        <v>0</v>
      </c>
      <c r="N600" s="98">
        <v>0</v>
      </c>
      <c r="O600">
        <v>0</v>
      </c>
      <c r="P600">
        <v>0</v>
      </c>
      <c r="Q600">
        <v>0</v>
      </c>
      <c r="R600">
        <v>0</v>
      </c>
      <c r="S600">
        <v>0</v>
      </c>
      <c r="T600">
        <v>0</v>
      </c>
      <c r="U600">
        <v>1.192E-2</v>
      </c>
      <c r="V600">
        <v>0</v>
      </c>
      <c r="W600">
        <v>0</v>
      </c>
      <c r="X600">
        <v>0</v>
      </c>
      <c r="Y600">
        <v>8.0800000000000004E-3</v>
      </c>
      <c r="Z600">
        <v>3.2799999999999999E-3</v>
      </c>
      <c r="AA600">
        <v>2.4000000000000001E-4</v>
      </c>
      <c r="AB600">
        <v>1.7840000000000002E-2</v>
      </c>
      <c r="AC600">
        <v>0</v>
      </c>
      <c r="AD600">
        <v>1.7600000000000001E-2</v>
      </c>
      <c r="AE600">
        <v>4.6719999999999998E-2</v>
      </c>
      <c r="AF600">
        <v>4.088E-2</v>
      </c>
      <c r="AG600">
        <v>5.9199999999999999E-3</v>
      </c>
      <c r="AH600">
        <v>0</v>
      </c>
      <c r="AI600">
        <v>0</v>
      </c>
      <c r="AJ600">
        <v>0</v>
      </c>
      <c r="AK600">
        <v>0</v>
      </c>
      <c r="AL600">
        <v>0</v>
      </c>
      <c r="AM600">
        <v>0</v>
      </c>
      <c r="AN600">
        <v>0</v>
      </c>
      <c r="AO600">
        <v>0</v>
      </c>
      <c r="AP600">
        <v>0</v>
      </c>
      <c r="AQ600">
        <v>9.5999999999999992E-3</v>
      </c>
      <c r="AR600">
        <v>0</v>
      </c>
      <c r="AS600">
        <v>0</v>
      </c>
      <c r="AT600">
        <v>0</v>
      </c>
      <c r="AU600">
        <v>0</v>
      </c>
      <c r="AV600" s="98">
        <v>0</v>
      </c>
      <c r="AW600">
        <v>0</v>
      </c>
      <c r="AX600">
        <v>0</v>
      </c>
      <c r="AY600">
        <v>0</v>
      </c>
      <c r="AZ600">
        <v>0</v>
      </c>
      <c r="BA600">
        <v>0</v>
      </c>
      <c r="BB600">
        <v>0</v>
      </c>
      <c r="BC600" s="98">
        <v>0</v>
      </c>
      <c r="BD600">
        <v>0</v>
      </c>
      <c r="BE600">
        <v>0</v>
      </c>
      <c r="BF600">
        <v>0</v>
      </c>
      <c r="BG600">
        <v>0</v>
      </c>
      <c r="BH600">
        <v>0</v>
      </c>
      <c r="BI600">
        <v>0</v>
      </c>
      <c r="BJ600">
        <v>0</v>
      </c>
      <c r="BK600">
        <v>0</v>
      </c>
      <c r="BL600" s="209">
        <v>1.9632665528E-4</v>
      </c>
      <c r="BM600" s="227">
        <v>2.2591901600000002E-6</v>
      </c>
      <c r="BN600" s="227">
        <v>1.7389045199999999E-5</v>
      </c>
      <c r="BO600" s="227">
        <v>5.2506904000000003E-6</v>
      </c>
      <c r="BP600" s="227">
        <v>8.09731368E-6</v>
      </c>
      <c r="BQ600" s="227">
        <v>3.9279999999999999E-16</v>
      </c>
      <c r="BR600" s="227">
        <v>2.36308288E-5</v>
      </c>
      <c r="BS600" s="227">
        <v>3.3802958320000001E-5</v>
      </c>
      <c r="BT600" s="227">
        <v>5.4867020288000003E-4</v>
      </c>
    </row>
    <row r="601" spans="1:72" x14ac:dyDescent="0.35">
      <c r="A601">
        <v>121</v>
      </c>
      <c r="B601" t="s">
        <v>230</v>
      </c>
      <c r="C601" t="s">
        <v>230</v>
      </c>
      <c r="D601" t="s">
        <v>236</v>
      </c>
      <c r="E601" t="s">
        <v>1338</v>
      </c>
      <c r="F601">
        <v>0.70720000000000005</v>
      </c>
      <c r="G601">
        <v>2.96</v>
      </c>
      <c r="H601">
        <v>0.08</v>
      </c>
      <c r="I601">
        <v>0</v>
      </c>
      <c r="J601">
        <v>0</v>
      </c>
      <c r="K601">
        <v>0</v>
      </c>
      <c r="L601">
        <v>0</v>
      </c>
      <c r="M601">
        <v>0</v>
      </c>
      <c r="N601">
        <v>0</v>
      </c>
      <c r="O601">
        <v>0</v>
      </c>
      <c r="P601">
        <v>0</v>
      </c>
      <c r="Q601">
        <v>0</v>
      </c>
      <c r="R601">
        <v>0</v>
      </c>
      <c r="S601">
        <v>0</v>
      </c>
      <c r="T601">
        <v>0</v>
      </c>
      <c r="U601">
        <v>1.192E-2</v>
      </c>
      <c r="V601">
        <v>0</v>
      </c>
      <c r="W601">
        <v>0</v>
      </c>
      <c r="X601" s="98">
        <v>0</v>
      </c>
      <c r="Y601">
        <v>8.0800000000000004E-3</v>
      </c>
      <c r="Z601" s="98">
        <v>3.2799999999999999E-3</v>
      </c>
      <c r="AA601">
        <v>2.4000000000000001E-4</v>
      </c>
      <c r="AB601">
        <v>1.7840000000000002E-2</v>
      </c>
      <c r="AC601" s="98">
        <v>0</v>
      </c>
      <c r="AD601">
        <v>1.7600000000000001E-2</v>
      </c>
      <c r="AE601">
        <v>4.6719999999999998E-2</v>
      </c>
      <c r="AF601" s="98">
        <v>4.088E-2</v>
      </c>
      <c r="AG601" s="98">
        <v>5.9199999999999999E-3</v>
      </c>
      <c r="AH601" s="98">
        <v>0</v>
      </c>
      <c r="AI601" s="98">
        <v>0</v>
      </c>
      <c r="AJ601" s="98">
        <v>0</v>
      </c>
      <c r="AK601">
        <v>0</v>
      </c>
      <c r="AL601">
        <v>0</v>
      </c>
      <c r="AM601">
        <v>0</v>
      </c>
      <c r="AN601">
        <v>0</v>
      </c>
      <c r="AO601">
        <v>0</v>
      </c>
      <c r="AP601">
        <v>0</v>
      </c>
      <c r="AQ601">
        <v>9.5999999999999992E-3</v>
      </c>
      <c r="AR601" s="98">
        <v>0</v>
      </c>
      <c r="AS601">
        <v>0</v>
      </c>
      <c r="AT601" s="98">
        <v>0</v>
      </c>
      <c r="AU601">
        <v>0</v>
      </c>
      <c r="AV601">
        <v>0</v>
      </c>
      <c r="AW601">
        <v>0</v>
      </c>
      <c r="AX601">
        <v>0</v>
      </c>
      <c r="AY601">
        <v>0</v>
      </c>
      <c r="AZ601">
        <v>0</v>
      </c>
      <c r="BA601">
        <v>0</v>
      </c>
      <c r="BB601">
        <v>0</v>
      </c>
      <c r="BC601" s="98">
        <v>0</v>
      </c>
      <c r="BD601">
        <v>0</v>
      </c>
      <c r="BE601">
        <v>0</v>
      </c>
      <c r="BF601">
        <v>0</v>
      </c>
      <c r="BG601">
        <v>0</v>
      </c>
      <c r="BH601" s="98">
        <v>0</v>
      </c>
      <c r="BI601">
        <v>0</v>
      </c>
      <c r="BJ601" s="98">
        <v>0</v>
      </c>
      <c r="BK601">
        <v>0</v>
      </c>
      <c r="BL601" s="209">
        <v>1.9632665528E-4</v>
      </c>
      <c r="BM601" s="227">
        <v>2.2591901600000002E-6</v>
      </c>
      <c r="BN601" s="227">
        <v>1.7389045199999999E-5</v>
      </c>
      <c r="BO601" s="227">
        <v>5.2506904000000003E-6</v>
      </c>
      <c r="BP601" s="227">
        <v>8.09731368E-6</v>
      </c>
      <c r="BQ601" s="227">
        <v>3.9279999999999999E-16</v>
      </c>
      <c r="BR601" s="227">
        <v>2.36308288E-5</v>
      </c>
      <c r="BS601" s="227">
        <v>3.3802958320000001E-5</v>
      </c>
      <c r="BT601" s="209">
        <v>5.4867020288000003E-4</v>
      </c>
    </row>
    <row r="602" spans="1:72" x14ac:dyDescent="0.35">
      <c r="A602">
        <v>121</v>
      </c>
      <c r="B602" t="s">
        <v>230</v>
      </c>
      <c r="C602" t="s">
        <v>230</v>
      </c>
      <c r="D602" t="s">
        <v>236</v>
      </c>
      <c r="E602" t="s">
        <v>1339</v>
      </c>
      <c r="F602">
        <v>0.70720000000000005</v>
      </c>
      <c r="G602">
        <v>2.96</v>
      </c>
      <c r="H602" s="212">
        <v>0.08</v>
      </c>
      <c r="I602" s="212">
        <v>0</v>
      </c>
      <c r="J602">
        <v>0</v>
      </c>
      <c r="K602">
        <v>0</v>
      </c>
      <c r="L602">
        <v>0</v>
      </c>
      <c r="M602">
        <v>0</v>
      </c>
      <c r="N602" s="212">
        <v>0</v>
      </c>
      <c r="O602">
        <v>0</v>
      </c>
      <c r="P602">
        <v>0</v>
      </c>
      <c r="Q602">
        <v>0</v>
      </c>
      <c r="R602">
        <v>0</v>
      </c>
      <c r="S602">
        <v>0</v>
      </c>
      <c r="T602">
        <v>0</v>
      </c>
      <c r="U602" s="98">
        <v>1.192E-2</v>
      </c>
      <c r="V602">
        <v>0</v>
      </c>
      <c r="W602">
        <v>0</v>
      </c>
      <c r="X602" s="98">
        <v>0</v>
      </c>
      <c r="Y602" s="98">
        <v>8.0800000000000004E-3</v>
      </c>
      <c r="Z602" s="98">
        <v>3.2799999999999999E-3</v>
      </c>
      <c r="AA602">
        <v>2.4000000000000001E-4</v>
      </c>
      <c r="AB602" s="98">
        <v>1.7840000000000002E-2</v>
      </c>
      <c r="AC602" s="98">
        <v>0</v>
      </c>
      <c r="AD602" s="98">
        <v>1.7600000000000001E-2</v>
      </c>
      <c r="AE602" s="98">
        <v>4.6719999999999998E-2</v>
      </c>
      <c r="AF602" s="98">
        <v>4.088E-2</v>
      </c>
      <c r="AG602" s="98">
        <v>5.9199999999999999E-3</v>
      </c>
      <c r="AH602" s="98">
        <v>0</v>
      </c>
      <c r="AI602" s="98">
        <v>0</v>
      </c>
      <c r="AJ602" s="98">
        <v>0</v>
      </c>
      <c r="AK602">
        <v>0</v>
      </c>
      <c r="AL602">
        <v>0</v>
      </c>
      <c r="AM602">
        <v>0</v>
      </c>
      <c r="AN602">
        <v>0</v>
      </c>
      <c r="AO602">
        <v>0</v>
      </c>
      <c r="AP602">
        <v>0</v>
      </c>
      <c r="AQ602" s="98">
        <v>9.5999999999999992E-3</v>
      </c>
      <c r="AR602" s="98">
        <v>0</v>
      </c>
      <c r="AS602" s="212">
        <v>0</v>
      </c>
      <c r="AT602" s="98">
        <v>0</v>
      </c>
      <c r="AU602">
        <v>0</v>
      </c>
      <c r="AV602">
        <v>0</v>
      </c>
      <c r="AW602" s="212">
        <v>0</v>
      </c>
      <c r="AX602">
        <v>0</v>
      </c>
      <c r="AY602">
        <v>0</v>
      </c>
      <c r="AZ602">
        <v>0</v>
      </c>
      <c r="BA602">
        <v>0</v>
      </c>
      <c r="BB602">
        <v>0</v>
      </c>
      <c r="BC602" s="98">
        <v>0</v>
      </c>
      <c r="BD602">
        <v>0</v>
      </c>
      <c r="BE602">
        <v>0</v>
      </c>
      <c r="BF602">
        <v>0</v>
      </c>
      <c r="BG602">
        <v>0</v>
      </c>
      <c r="BH602" s="98">
        <v>0</v>
      </c>
      <c r="BI602">
        <v>0</v>
      </c>
      <c r="BJ602" s="98">
        <v>0</v>
      </c>
      <c r="BK602">
        <v>0</v>
      </c>
      <c r="BL602" s="227">
        <v>1.9632665528E-4</v>
      </c>
      <c r="BM602" s="227">
        <v>2.2591901600000002E-6</v>
      </c>
      <c r="BN602" s="227">
        <v>1.7389045199999999E-5</v>
      </c>
      <c r="BO602" s="227">
        <v>5.2506904000000003E-6</v>
      </c>
      <c r="BP602" s="227">
        <v>8.09731368E-6</v>
      </c>
      <c r="BQ602" s="227">
        <v>3.9279999999999999E-16</v>
      </c>
      <c r="BR602" s="227">
        <v>2.36308288E-5</v>
      </c>
      <c r="BS602" s="227">
        <v>3.3802958320000001E-5</v>
      </c>
      <c r="BT602" s="227">
        <v>5.4867020288000003E-4</v>
      </c>
    </row>
    <row r="603" spans="1:72" x14ac:dyDescent="0.35">
      <c r="A603">
        <v>121</v>
      </c>
      <c r="B603" t="s">
        <v>230</v>
      </c>
      <c r="C603" t="s">
        <v>230</v>
      </c>
      <c r="D603" t="s">
        <v>236</v>
      </c>
      <c r="E603" t="s">
        <v>1340</v>
      </c>
      <c r="F603">
        <v>0.70720000000000005</v>
      </c>
      <c r="G603">
        <v>2.96</v>
      </c>
      <c r="H603">
        <v>0.08</v>
      </c>
      <c r="I603">
        <v>0</v>
      </c>
      <c r="J603" s="98">
        <v>0</v>
      </c>
      <c r="K603">
        <v>0</v>
      </c>
      <c r="L603">
        <v>0</v>
      </c>
      <c r="M603">
        <v>0</v>
      </c>
      <c r="N603">
        <v>0</v>
      </c>
      <c r="O603">
        <v>0</v>
      </c>
      <c r="P603">
        <v>0</v>
      </c>
      <c r="Q603">
        <v>0</v>
      </c>
      <c r="R603">
        <v>0</v>
      </c>
      <c r="S603">
        <v>0</v>
      </c>
      <c r="T603">
        <v>0</v>
      </c>
      <c r="U603" s="98">
        <v>1.192E-2</v>
      </c>
      <c r="V603">
        <v>0</v>
      </c>
      <c r="W603">
        <v>0</v>
      </c>
      <c r="X603" s="98">
        <v>0</v>
      </c>
      <c r="Y603">
        <v>8.0800000000000004E-3</v>
      </c>
      <c r="Z603" s="98">
        <v>3.2799999999999999E-3</v>
      </c>
      <c r="AA603">
        <v>2.4000000000000001E-4</v>
      </c>
      <c r="AB603">
        <v>1.7840000000000002E-2</v>
      </c>
      <c r="AC603" s="98">
        <v>0</v>
      </c>
      <c r="AD603">
        <v>1.7600000000000001E-2</v>
      </c>
      <c r="AE603" s="98">
        <v>4.6719999999999998E-2</v>
      </c>
      <c r="AF603" s="98">
        <v>4.088E-2</v>
      </c>
      <c r="AG603" s="98">
        <v>5.9199999999999999E-3</v>
      </c>
      <c r="AH603" s="98">
        <v>0</v>
      </c>
      <c r="AI603" s="98">
        <v>0</v>
      </c>
      <c r="AJ603" s="98">
        <v>0</v>
      </c>
      <c r="AK603" s="98">
        <v>0</v>
      </c>
      <c r="AL603">
        <v>0</v>
      </c>
      <c r="AM603">
        <v>0</v>
      </c>
      <c r="AN603">
        <v>0</v>
      </c>
      <c r="AO603">
        <v>0</v>
      </c>
      <c r="AP603">
        <v>0</v>
      </c>
      <c r="AQ603">
        <v>9.5999999999999992E-3</v>
      </c>
      <c r="AR603">
        <v>0</v>
      </c>
      <c r="AS603">
        <v>0</v>
      </c>
      <c r="AT603" s="98">
        <v>0</v>
      </c>
      <c r="AU603">
        <v>0</v>
      </c>
      <c r="AV603">
        <v>0</v>
      </c>
      <c r="AW603">
        <v>0</v>
      </c>
      <c r="AX603">
        <v>0</v>
      </c>
      <c r="AY603">
        <v>0</v>
      </c>
      <c r="AZ603">
        <v>0</v>
      </c>
      <c r="BA603">
        <v>0</v>
      </c>
      <c r="BB603">
        <v>0</v>
      </c>
      <c r="BC603" s="98">
        <v>0</v>
      </c>
      <c r="BD603">
        <v>0</v>
      </c>
      <c r="BE603">
        <v>0</v>
      </c>
      <c r="BF603">
        <v>0</v>
      </c>
      <c r="BG603">
        <v>0</v>
      </c>
      <c r="BH603" s="98">
        <v>0</v>
      </c>
      <c r="BI603">
        <v>0</v>
      </c>
      <c r="BJ603" s="98">
        <v>0</v>
      </c>
      <c r="BK603">
        <v>0</v>
      </c>
      <c r="BL603" s="209">
        <v>1.9632665528E-4</v>
      </c>
      <c r="BM603" s="227">
        <v>2.2591901600000002E-6</v>
      </c>
      <c r="BN603" s="227">
        <v>1.7389045199999999E-5</v>
      </c>
      <c r="BO603" s="227">
        <v>5.2506904000000003E-6</v>
      </c>
      <c r="BP603" s="227">
        <v>8.09731368E-6</v>
      </c>
      <c r="BQ603" s="227">
        <v>3.9279999999999999E-16</v>
      </c>
      <c r="BR603" s="227">
        <v>2.36308288E-5</v>
      </c>
      <c r="BS603" s="227">
        <v>3.3802958320000001E-5</v>
      </c>
      <c r="BT603" s="209">
        <v>5.4867020288000003E-4</v>
      </c>
    </row>
    <row r="604" spans="1:72" x14ac:dyDescent="0.35">
      <c r="A604">
        <v>90</v>
      </c>
      <c r="B604" t="s">
        <v>171</v>
      </c>
      <c r="C604" t="s">
        <v>171</v>
      </c>
      <c r="D604" t="s">
        <v>747</v>
      </c>
      <c r="E604" t="s">
        <v>1338</v>
      </c>
      <c r="F604">
        <v>0.188</v>
      </c>
      <c r="G604">
        <v>0.78600000000000003</v>
      </c>
      <c r="H604">
        <v>1.04E-2</v>
      </c>
      <c r="I604">
        <v>2.2499999999999999E-2</v>
      </c>
      <c r="J604">
        <v>1.1000000000000001E-3</v>
      </c>
      <c r="K604">
        <v>0</v>
      </c>
      <c r="L604">
        <v>6.4699999999999994E-2</v>
      </c>
      <c r="M604">
        <v>0</v>
      </c>
      <c r="N604" s="212">
        <v>1.2999999999999999E-3</v>
      </c>
      <c r="O604">
        <v>0</v>
      </c>
      <c r="P604">
        <v>0</v>
      </c>
      <c r="Q604">
        <v>0</v>
      </c>
      <c r="R604">
        <v>0</v>
      </c>
      <c r="S604">
        <v>0</v>
      </c>
      <c r="T604">
        <v>0</v>
      </c>
      <c r="U604">
        <v>2.3999999999999998E-3</v>
      </c>
      <c r="V604">
        <v>0</v>
      </c>
      <c r="W604">
        <v>0</v>
      </c>
      <c r="X604" s="98">
        <v>2.9999999999999997E-4</v>
      </c>
      <c r="Y604">
        <v>1.6999999999999999E-3</v>
      </c>
      <c r="Z604" s="98">
        <v>2.9999999999999997E-4</v>
      </c>
      <c r="AA604">
        <v>0</v>
      </c>
      <c r="AB604">
        <v>3.5999999999999999E-3</v>
      </c>
      <c r="AC604" s="98">
        <v>5.0000000000000001E-4</v>
      </c>
      <c r="AD604">
        <v>2.7000000000000001E-3</v>
      </c>
      <c r="AE604">
        <v>3.3999999999999998E-3</v>
      </c>
      <c r="AF604" s="98">
        <v>4.0000000000000002E-4</v>
      </c>
      <c r="AG604" s="98">
        <v>2.0000000000000001E-4</v>
      </c>
      <c r="AH604" s="98">
        <v>2.0000000000000001E-4</v>
      </c>
      <c r="AI604" s="98">
        <v>5.0000000000000001E-4</v>
      </c>
      <c r="AJ604" s="98">
        <v>2.9999999999999997E-4</v>
      </c>
      <c r="AK604">
        <v>1.4E-3</v>
      </c>
      <c r="AL604">
        <v>6.1400000000000003E-2</v>
      </c>
      <c r="AM604">
        <v>4.5999999999999999E-3</v>
      </c>
      <c r="AN604">
        <v>4.5999999999999999E-3</v>
      </c>
      <c r="AO604">
        <v>0</v>
      </c>
      <c r="AP604">
        <v>2.4850000000000001E-2</v>
      </c>
      <c r="AQ604">
        <v>2.0999999999999999E-3</v>
      </c>
      <c r="AR604" s="98">
        <v>2.0000000000000001E-4</v>
      </c>
      <c r="AS604" s="98">
        <v>1.6000000000000001E-4</v>
      </c>
      <c r="AT604" s="98">
        <v>1E-4</v>
      </c>
      <c r="AU604">
        <v>8.4100000000000008E-3</v>
      </c>
      <c r="AV604" s="212">
        <v>1.2200000000000001E-2</v>
      </c>
      <c r="AW604">
        <v>6.4999999999999997E-4</v>
      </c>
      <c r="AX604">
        <v>3.3E-3</v>
      </c>
      <c r="AY604">
        <v>6.6499999999999997E-3</v>
      </c>
      <c r="AZ604">
        <v>0</v>
      </c>
      <c r="BA604">
        <v>0.249</v>
      </c>
      <c r="BB604">
        <v>8.8200000000000001E-2</v>
      </c>
      <c r="BC604" s="98">
        <v>2.9999999999999997E-4</v>
      </c>
      <c r="BD604">
        <v>4.0000000000000001E-3</v>
      </c>
      <c r="BE604">
        <v>0.36799999999999999</v>
      </c>
      <c r="BF604">
        <v>2.8000000000000001E-2</v>
      </c>
      <c r="BG604">
        <v>2.5000000000000001E-2</v>
      </c>
      <c r="BH604" s="98">
        <v>1E-4</v>
      </c>
      <c r="BI604">
        <v>2.4899999999999999E-2</v>
      </c>
      <c r="BJ604" s="98">
        <v>2.9999999999999997E-4</v>
      </c>
      <c r="BK604">
        <v>3.5000000000000003E-2</v>
      </c>
      <c r="BL604" s="209">
        <v>6.8013085759999995E-4</v>
      </c>
      <c r="BM604" s="227">
        <v>3.6129574599999998E-4</v>
      </c>
      <c r="BN604" s="227">
        <v>6.1367361599999994E-5</v>
      </c>
      <c r="BO604" s="227">
        <v>8.6281673999999993E-6</v>
      </c>
      <c r="BP604" s="227">
        <v>0</v>
      </c>
      <c r="BQ604" s="227">
        <v>1.32E-16</v>
      </c>
      <c r="BR604" s="227">
        <v>2.6845256600000001E-5</v>
      </c>
      <c r="BS604" s="227">
        <v>1.0602834300000001E-5</v>
      </c>
      <c r="BT604" s="227">
        <v>5.3688853610000002E-4</v>
      </c>
    </row>
    <row r="605" spans="1:72" x14ac:dyDescent="0.35">
      <c r="A605">
        <v>143</v>
      </c>
      <c r="B605" t="s">
        <v>803</v>
      </c>
      <c r="C605" t="s">
        <v>273</v>
      </c>
      <c r="D605" t="s">
        <v>276</v>
      </c>
      <c r="E605" t="s">
        <v>1341</v>
      </c>
      <c r="F605">
        <v>0</v>
      </c>
      <c r="G605">
        <v>0</v>
      </c>
      <c r="H605">
        <v>0</v>
      </c>
      <c r="I605">
        <v>0</v>
      </c>
      <c r="J605">
        <v>0</v>
      </c>
      <c r="K605">
        <v>0</v>
      </c>
      <c r="L605">
        <v>0</v>
      </c>
      <c r="M605">
        <v>0</v>
      </c>
      <c r="N605">
        <v>0</v>
      </c>
      <c r="O605">
        <v>0</v>
      </c>
      <c r="P605">
        <v>0</v>
      </c>
      <c r="Q605">
        <v>0</v>
      </c>
      <c r="R605">
        <v>0</v>
      </c>
      <c r="S605">
        <v>0</v>
      </c>
      <c r="T605">
        <v>0</v>
      </c>
      <c r="U605">
        <v>0</v>
      </c>
      <c r="V605">
        <v>0</v>
      </c>
      <c r="W605">
        <v>0</v>
      </c>
      <c r="X605" s="217">
        <v>0</v>
      </c>
      <c r="Y605">
        <v>0</v>
      </c>
      <c r="Z605" s="217">
        <v>0</v>
      </c>
      <c r="AA605">
        <v>0</v>
      </c>
      <c r="AB605">
        <v>0</v>
      </c>
      <c r="AC605" s="217">
        <v>0</v>
      </c>
      <c r="AD605">
        <v>0</v>
      </c>
      <c r="AE605">
        <v>0</v>
      </c>
      <c r="AF605" s="217">
        <v>0</v>
      </c>
      <c r="AG605" s="217">
        <v>0</v>
      </c>
      <c r="AH605" s="217">
        <v>0</v>
      </c>
      <c r="AI605" s="217">
        <v>0</v>
      </c>
      <c r="AJ605" s="217">
        <v>0</v>
      </c>
      <c r="AK605">
        <v>0</v>
      </c>
      <c r="AL605">
        <v>0</v>
      </c>
      <c r="AM605">
        <v>0</v>
      </c>
      <c r="AN605">
        <v>0</v>
      </c>
      <c r="AO605">
        <v>0</v>
      </c>
      <c r="AP605">
        <v>0</v>
      </c>
      <c r="AQ605">
        <v>0</v>
      </c>
      <c r="AR605" s="217">
        <v>0</v>
      </c>
      <c r="AS605">
        <v>0</v>
      </c>
      <c r="AT605" s="217">
        <v>0</v>
      </c>
      <c r="AU605">
        <v>0</v>
      </c>
      <c r="AV605">
        <v>0</v>
      </c>
      <c r="AW605">
        <v>0</v>
      </c>
      <c r="AX605">
        <v>0</v>
      </c>
      <c r="AY605">
        <v>0</v>
      </c>
      <c r="AZ605">
        <v>0</v>
      </c>
      <c r="BA605">
        <v>0</v>
      </c>
      <c r="BB605">
        <v>0</v>
      </c>
      <c r="BC605" s="217">
        <v>0</v>
      </c>
      <c r="BD605">
        <v>0</v>
      </c>
      <c r="BE605">
        <v>0</v>
      </c>
      <c r="BF605">
        <v>0</v>
      </c>
      <c r="BG605">
        <v>0</v>
      </c>
      <c r="BH605" s="217">
        <v>0</v>
      </c>
      <c r="BI605">
        <v>0</v>
      </c>
      <c r="BJ605" s="217">
        <v>0</v>
      </c>
      <c r="BK605">
        <v>0</v>
      </c>
      <c r="BL605" s="209">
        <v>4.6545023359999998E-4</v>
      </c>
      <c r="BM605" s="227">
        <v>1.25853696E-5</v>
      </c>
      <c r="BN605" s="209">
        <v>1.251645736E-4</v>
      </c>
      <c r="BO605" s="227">
        <v>1.36360468E-5</v>
      </c>
      <c r="BP605" s="227">
        <v>2.7570785999999999E-5</v>
      </c>
      <c r="BQ605" s="227">
        <v>6.4400000000000001E-16</v>
      </c>
      <c r="BR605" s="227">
        <v>1.150330304E-4</v>
      </c>
      <c r="BS605" s="227">
        <v>3.0282200799999999E-5</v>
      </c>
      <c r="BT605" s="227">
        <v>2.4478121972E-3</v>
      </c>
    </row>
    <row r="606" spans="1:72" x14ac:dyDescent="0.35">
      <c r="A606">
        <v>91</v>
      </c>
      <c r="B606" t="s">
        <v>171</v>
      </c>
      <c r="C606" t="s">
        <v>171</v>
      </c>
      <c r="D606" t="s">
        <v>752</v>
      </c>
      <c r="E606" t="s">
        <v>1340</v>
      </c>
      <c r="F606">
        <v>0.21</v>
      </c>
      <c r="G606">
        <v>0.88100000000000001</v>
      </c>
      <c r="H606" s="98">
        <v>1.3899999999999999E-2</v>
      </c>
      <c r="I606">
        <v>2.12E-2</v>
      </c>
      <c r="J606" s="98">
        <v>2.9999999999999997E-4</v>
      </c>
      <c r="K606">
        <v>0</v>
      </c>
      <c r="L606">
        <v>6.3399999999999998E-2</v>
      </c>
      <c r="M606">
        <v>0</v>
      </c>
      <c r="N606">
        <v>1.1999999999999999E-3</v>
      </c>
      <c r="O606">
        <v>0</v>
      </c>
      <c r="P606">
        <v>0</v>
      </c>
      <c r="Q606" s="98">
        <v>0</v>
      </c>
      <c r="R606">
        <v>0</v>
      </c>
      <c r="S606">
        <v>0</v>
      </c>
      <c r="T606">
        <v>0</v>
      </c>
      <c r="U606" s="212">
        <v>1.8E-3</v>
      </c>
      <c r="V606" s="98">
        <v>0</v>
      </c>
      <c r="W606" s="98">
        <v>0</v>
      </c>
      <c r="X606" s="98">
        <v>2.9999999999999997E-4</v>
      </c>
      <c r="Y606" s="212">
        <v>1.1999999999999999E-3</v>
      </c>
      <c r="Z606" s="98">
        <v>2.9999999999999997E-4</v>
      </c>
      <c r="AA606">
        <v>0</v>
      </c>
      <c r="AB606" s="98">
        <v>6.6E-3</v>
      </c>
      <c r="AC606" s="98">
        <v>2.9999999999999997E-4</v>
      </c>
      <c r="AD606" s="98">
        <v>5.4999999999999997E-3</v>
      </c>
      <c r="AE606" s="98">
        <v>4.0000000000000001E-3</v>
      </c>
      <c r="AF606" s="98">
        <v>1.8E-3</v>
      </c>
      <c r="AG606" s="98">
        <v>6.9999999999999999E-4</v>
      </c>
      <c r="AH606" s="98">
        <v>1E-4</v>
      </c>
      <c r="AI606" s="98">
        <v>2.9999999999999997E-4</v>
      </c>
      <c r="AJ606" s="98">
        <v>1E-4</v>
      </c>
      <c r="AK606" s="98">
        <v>5.9999999999999995E-4</v>
      </c>
      <c r="AL606">
        <v>6.6699999999999995E-2</v>
      </c>
      <c r="AM606">
        <v>3.5999999999999999E-3</v>
      </c>
      <c r="AN606">
        <v>3.5999999999999999E-3</v>
      </c>
      <c r="AO606">
        <v>0</v>
      </c>
      <c r="AP606">
        <v>8.8500000000000002E-3</v>
      </c>
      <c r="AQ606" s="98">
        <v>4.8999999999999998E-3</v>
      </c>
      <c r="AR606" s="212">
        <v>1.15E-2</v>
      </c>
      <c r="AS606">
        <v>3.4000000000000002E-4</v>
      </c>
      <c r="AT606" s="98">
        <v>6.0000000000000002E-5</v>
      </c>
      <c r="AU606">
        <v>8.77E-3</v>
      </c>
      <c r="AV606">
        <v>1.23E-2</v>
      </c>
      <c r="AW606">
        <v>6.7000000000000002E-4</v>
      </c>
      <c r="AX606">
        <v>8.0999999999999996E-3</v>
      </c>
      <c r="AY606">
        <v>4.9100000000000003E-3</v>
      </c>
      <c r="AZ606">
        <v>0</v>
      </c>
      <c r="BA606">
        <v>0.24399999999999999</v>
      </c>
      <c r="BB606">
        <v>1.24E-2</v>
      </c>
      <c r="BC606" s="98">
        <v>2.0000000000000001E-4</v>
      </c>
      <c r="BD606">
        <v>4.0000000000000001E-3</v>
      </c>
      <c r="BE606">
        <v>0.40899999999999997</v>
      </c>
      <c r="BF606">
        <v>2.5999999999999999E-2</v>
      </c>
      <c r="BG606">
        <v>2.7E-2</v>
      </c>
      <c r="BH606" s="98">
        <v>1E-4</v>
      </c>
      <c r="BI606">
        <v>0.02</v>
      </c>
      <c r="BJ606" s="98">
        <v>2.9999999999999997E-4</v>
      </c>
      <c r="BK606">
        <v>3.5000000000000003E-2</v>
      </c>
      <c r="BL606" s="209">
        <v>6.8013085759999995E-4</v>
      </c>
      <c r="BM606" s="227">
        <v>3.6129574599999998E-4</v>
      </c>
      <c r="BN606" s="227">
        <v>6.1367361599999994E-5</v>
      </c>
      <c r="BO606" s="227">
        <v>8.6281673999999993E-6</v>
      </c>
      <c r="BP606" s="227">
        <v>0</v>
      </c>
      <c r="BQ606" s="227">
        <v>1.32E-16</v>
      </c>
      <c r="BR606" s="227">
        <v>2.6845256600000001E-5</v>
      </c>
      <c r="BS606" s="227">
        <v>1.0602834300000001E-5</v>
      </c>
      <c r="BT606" s="209">
        <v>5.3688853610000002E-4</v>
      </c>
    </row>
    <row r="607" spans="1:72" x14ac:dyDescent="0.35">
      <c r="A607">
        <v>109</v>
      </c>
      <c r="B607" t="s">
        <v>803</v>
      </c>
      <c r="C607" t="s">
        <v>209</v>
      </c>
      <c r="D607" t="s">
        <v>824</v>
      </c>
      <c r="E607" t="s">
        <v>1338</v>
      </c>
      <c r="F607">
        <v>0.70399999999999996</v>
      </c>
      <c r="G607">
        <v>2.9460000000000002</v>
      </c>
      <c r="H607">
        <v>6.7000000000000004E-2</v>
      </c>
      <c r="I607">
        <v>6.7999999999999996E-3</v>
      </c>
      <c r="J607" s="212">
        <v>1.2200000000000001E-2</v>
      </c>
      <c r="K607">
        <v>1.7999999999999999E-2</v>
      </c>
      <c r="L607">
        <v>9.4E-2</v>
      </c>
      <c r="M607">
        <v>0</v>
      </c>
      <c r="N607">
        <v>2E-3</v>
      </c>
      <c r="O607">
        <v>9.5999999999999992E-3</v>
      </c>
      <c r="P607" s="98">
        <v>2.0000000000000001E-4</v>
      </c>
      <c r="Q607">
        <v>9.4000000000000004E-3</v>
      </c>
      <c r="R607">
        <v>0</v>
      </c>
      <c r="S607">
        <v>0</v>
      </c>
      <c r="T607">
        <v>0</v>
      </c>
      <c r="U607" s="212">
        <v>5.8400000000000001E-2</v>
      </c>
      <c r="V607">
        <v>9.7999999999999997E-3</v>
      </c>
      <c r="W607">
        <v>3.0599999999999999E-2</v>
      </c>
      <c r="X607" s="212">
        <v>1.0200000000000001E-2</v>
      </c>
      <c r="Y607">
        <v>5.7999999999999996E-3</v>
      </c>
      <c r="Z607" s="212">
        <v>1.6000000000000001E-3</v>
      </c>
      <c r="AA607" s="98">
        <v>5.9999999999999995E-4</v>
      </c>
      <c r="AB607">
        <v>4.4000000000000003E-3</v>
      </c>
      <c r="AC607" s="98">
        <v>2.0000000000000001E-4</v>
      </c>
      <c r="AD607">
        <v>4.1999999999999997E-3</v>
      </c>
      <c r="AE607" s="212">
        <v>1.1999999999999999E-3</v>
      </c>
      <c r="AF607" s="212">
        <v>1.1999999999999999E-3</v>
      </c>
      <c r="AG607" s="212">
        <v>0</v>
      </c>
      <c r="AH607" s="212">
        <v>0</v>
      </c>
      <c r="AI607" s="212">
        <v>0</v>
      </c>
      <c r="AJ607" s="212">
        <v>0</v>
      </c>
      <c r="AK607" s="212">
        <v>0</v>
      </c>
      <c r="AL607">
        <v>0</v>
      </c>
      <c r="AM607">
        <v>0</v>
      </c>
      <c r="AN607">
        <v>0</v>
      </c>
      <c r="AO607">
        <v>0</v>
      </c>
      <c r="AP607">
        <v>0</v>
      </c>
      <c r="AQ607">
        <v>1.4E-3</v>
      </c>
      <c r="AR607">
        <v>0</v>
      </c>
      <c r="AS607">
        <v>1.3999999999999999E-4</v>
      </c>
      <c r="AT607" s="98">
        <v>4.0000000000000003E-5</v>
      </c>
      <c r="AU607">
        <v>1E-3</v>
      </c>
      <c r="AV607">
        <v>2.14E-3</v>
      </c>
      <c r="AW607" s="98">
        <v>1E-4</v>
      </c>
      <c r="AX607">
        <v>5.1999999999999998E-2</v>
      </c>
      <c r="AY607">
        <v>0</v>
      </c>
      <c r="AZ607">
        <v>6.0000000000000001E-3</v>
      </c>
      <c r="BA607">
        <v>0.22600000000000001</v>
      </c>
      <c r="BB607" s="98">
        <v>5.9999999999999995E-4</v>
      </c>
      <c r="BC607" s="212">
        <v>3.5999999999999999E-3</v>
      </c>
      <c r="BD607">
        <v>2.8000000000000001E-2</v>
      </c>
      <c r="BE607">
        <v>0.71</v>
      </c>
      <c r="BF607">
        <v>8.5999999999999993E-2</v>
      </c>
      <c r="BG607">
        <v>0.04</v>
      </c>
      <c r="BH607" s="212">
        <v>0</v>
      </c>
      <c r="BI607">
        <v>2E-3</v>
      </c>
      <c r="BJ607" s="212">
        <v>1E-3</v>
      </c>
      <c r="BK607">
        <v>9.6000000000000002E-2</v>
      </c>
      <c r="BL607" s="209">
        <v>3.0057674760000002E-4</v>
      </c>
      <c r="BM607" s="227">
        <v>9.4825206000000005E-6</v>
      </c>
      <c r="BN607" s="227">
        <v>5.1589409400000002E-5</v>
      </c>
      <c r="BO607" s="227">
        <v>6.7454912000000003E-6</v>
      </c>
      <c r="BP607" s="227">
        <v>0</v>
      </c>
      <c r="BQ607" s="227">
        <v>6.4600000000000004E-16</v>
      </c>
      <c r="BR607" s="227">
        <v>6.8568880800000005E-5</v>
      </c>
      <c r="BS607" s="227">
        <v>2.5523715399999998E-5</v>
      </c>
      <c r="BT607" s="209">
        <v>5.0546846400000001E-4</v>
      </c>
    </row>
    <row r="608" spans="1:72" x14ac:dyDescent="0.35">
      <c r="A608">
        <v>109</v>
      </c>
      <c r="B608" t="s">
        <v>803</v>
      </c>
      <c r="C608" t="s">
        <v>209</v>
      </c>
      <c r="D608" t="s">
        <v>824</v>
      </c>
      <c r="E608" t="s">
        <v>1339</v>
      </c>
      <c r="F608">
        <v>0.70399999999999996</v>
      </c>
      <c r="G608">
        <v>2.9460000000000002</v>
      </c>
      <c r="H608">
        <v>6.7000000000000004E-2</v>
      </c>
      <c r="I608">
        <v>6.7999999999999996E-3</v>
      </c>
      <c r="J608">
        <v>1.2200000000000001E-2</v>
      </c>
      <c r="K608">
        <v>1.7999999999999999E-2</v>
      </c>
      <c r="L608">
        <v>9.4E-2</v>
      </c>
      <c r="M608">
        <v>0</v>
      </c>
      <c r="N608">
        <v>2E-3</v>
      </c>
      <c r="O608">
        <v>9.5999999999999992E-3</v>
      </c>
      <c r="P608" s="98">
        <v>2.0000000000000001E-4</v>
      </c>
      <c r="Q608">
        <v>9.4000000000000004E-3</v>
      </c>
      <c r="R608">
        <v>0</v>
      </c>
      <c r="S608">
        <v>0</v>
      </c>
      <c r="T608">
        <v>0</v>
      </c>
      <c r="U608">
        <v>5.8400000000000001E-2</v>
      </c>
      <c r="V608">
        <v>9.7999999999999997E-3</v>
      </c>
      <c r="W608">
        <v>3.0599999999999999E-2</v>
      </c>
      <c r="X608">
        <v>1.0200000000000001E-2</v>
      </c>
      <c r="Y608">
        <v>5.7999999999999996E-3</v>
      </c>
      <c r="Z608">
        <v>1.6000000000000001E-3</v>
      </c>
      <c r="AA608" s="98">
        <v>5.9999999999999995E-4</v>
      </c>
      <c r="AB608">
        <v>4.4000000000000003E-3</v>
      </c>
      <c r="AC608" s="98">
        <v>2.0000000000000001E-4</v>
      </c>
      <c r="AD608">
        <v>4.1999999999999997E-3</v>
      </c>
      <c r="AE608">
        <v>1.1999999999999999E-3</v>
      </c>
      <c r="AF608">
        <v>1.1999999999999999E-3</v>
      </c>
      <c r="AG608" s="98">
        <v>0</v>
      </c>
      <c r="AH608">
        <v>0</v>
      </c>
      <c r="AI608">
        <v>0</v>
      </c>
      <c r="AJ608">
        <v>0</v>
      </c>
      <c r="AK608">
        <v>0</v>
      </c>
      <c r="AL608">
        <v>0</v>
      </c>
      <c r="AM608">
        <v>0</v>
      </c>
      <c r="AN608">
        <v>0</v>
      </c>
      <c r="AO608">
        <v>0</v>
      </c>
      <c r="AP608">
        <v>0</v>
      </c>
      <c r="AQ608">
        <v>1.4E-3</v>
      </c>
      <c r="AR608">
        <v>0</v>
      </c>
      <c r="AS608">
        <v>1.3999999999999999E-4</v>
      </c>
      <c r="AT608" s="98">
        <v>4.0000000000000003E-5</v>
      </c>
      <c r="AU608">
        <v>1E-3</v>
      </c>
      <c r="AV608">
        <v>2.14E-3</v>
      </c>
      <c r="AW608" s="98">
        <v>1E-4</v>
      </c>
      <c r="AX608">
        <v>5.1999999999999998E-2</v>
      </c>
      <c r="AY608">
        <v>0</v>
      </c>
      <c r="AZ608">
        <v>6.0000000000000001E-3</v>
      </c>
      <c r="BA608">
        <v>0.22600000000000001</v>
      </c>
      <c r="BB608" s="98">
        <v>5.9999999999999995E-4</v>
      </c>
      <c r="BC608">
        <v>3.5999999999999999E-3</v>
      </c>
      <c r="BD608">
        <v>2.8000000000000001E-2</v>
      </c>
      <c r="BE608">
        <v>0.71</v>
      </c>
      <c r="BF608">
        <v>8.5999999999999993E-2</v>
      </c>
      <c r="BG608">
        <v>0.04</v>
      </c>
      <c r="BH608">
        <v>0</v>
      </c>
      <c r="BI608">
        <v>2E-3</v>
      </c>
      <c r="BJ608">
        <v>1E-3</v>
      </c>
      <c r="BK608">
        <v>9.6000000000000002E-2</v>
      </c>
      <c r="BL608" s="209">
        <v>3.0057674760000002E-4</v>
      </c>
      <c r="BM608" s="227">
        <v>9.4825206000000005E-6</v>
      </c>
      <c r="BN608" s="227">
        <v>5.1589409400000002E-5</v>
      </c>
      <c r="BO608" s="227">
        <v>6.7454912000000003E-6</v>
      </c>
      <c r="BP608" s="227">
        <v>0</v>
      </c>
      <c r="BQ608" s="227">
        <v>6.4600000000000004E-16</v>
      </c>
      <c r="BR608" s="227">
        <v>6.8568880800000005E-5</v>
      </c>
      <c r="BS608" s="227">
        <v>2.5523715399999998E-5</v>
      </c>
      <c r="BT608" s="209">
        <v>5.0546846400000001E-4</v>
      </c>
    </row>
    <row r="609" spans="1:72" x14ac:dyDescent="0.35">
      <c r="A609">
        <v>11</v>
      </c>
      <c r="B609" t="s">
        <v>61</v>
      </c>
      <c r="C609" t="s">
        <v>61</v>
      </c>
      <c r="D609" t="s">
        <v>440</v>
      </c>
      <c r="E609" t="s">
        <v>1341</v>
      </c>
      <c r="F609">
        <v>3.1139999999999999</v>
      </c>
      <c r="G609">
        <v>13.032</v>
      </c>
      <c r="H609" s="212">
        <v>3.5999999999999999E-3</v>
      </c>
      <c r="I609">
        <v>0</v>
      </c>
      <c r="J609">
        <v>0.75870000000000004</v>
      </c>
      <c r="K609">
        <v>0</v>
      </c>
      <c r="L609">
        <v>0.13500000000000001</v>
      </c>
      <c r="M609">
        <v>0</v>
      </c>
      <c r="N609">
        <v>2.7000000000000001E-3</v>
      </c>
      <c r="O609">
        <v>0</v>
      </c>
      <c r="P609" s="217">
        <v>0</v>
      </c>
      <c r="Q609" s="212">
        <v>0</v>
      </c>
      <c r="R609">
        <v>0</v>
      </c>
      <c r="S609">
        <v>0</v>
      </c>
      <c r="T609">
        <v>0</v>
      </c>
      <c r="U609" s="212">
        <v>0</v>
      </c>
      <c r="V609" s="217">
        <v>0</v>
      </c>
      <c r="W609" s="217">
        <v>0</v>
      </c>
      <c r="X609" s="217">
        <v>0</v>
      </c>
      <c r="Y609" s="212">
        <v>0</v>
      </c>
      <c r="Z609">
        <v>0</v>
      </c>
      <c r="AA609" s="217">
        <v>0</v>
      </c>
      <c r="AB609">
        <v>0</v>
      </c>
      <c r="AC609" s="217">
        <v>0</v>
      </c>
      <c r="AD609">
        <v>0</v>
      </c>
      <c r="AE609" s="212">
        <v>0</v>
      </c>
      <c r="AF609">
        <v>0</v>
      </c>
      <c r="AG609" s="217">
        <v>0</v>
      </c>
      <c r="AH609">
        <v>0</v>
      </c>
      <c r="AI609">
        <v>0</v>
      </c>
      <c r="AJ609" s="98">
        <v>0</v>
      </c>
      <c r="AK609">
        <v>0</v>
      </c>
      <c r="AL609">
        <v>0</v>
      </c>
      <c r="AM609">
        <v>0</v>
      </c>
      <c r="AN609">
        <v>0</v>
      </c>
      <c r="AO609">
        <v>0</v>
      </c>
      <c r="AP609">
        <v>0</v>
      </c>
      <c r="AQ609" s="212">
        <v>0</v>
      </c>
      <c r="AR609">
        <v>0</v>
      </c>
      <c r="AS609" s="217">
        <v>0</v>
      </c>
      <c r="AT609" s="217">
        <v>0</v>
      </c>
      <c r="AU609" s="217">
        <v>1.3500000000000001E-3</v>
      </c>
      <c r="AV609">
        <v>1.8E-3</v>
      </c>
      <c r="AW609" s="217">
        <v>0</v>
      </c>
      <c r="AX609">
        <v>0</v>
      </c>
      <c r="AY609">
        <v>0</v>
      </c>
      <c r="AZ609">
        <v>0</v>
      </c>
      <c r="BA609">
        <v>0.57599999999999996</v>
      </c>
      <c r="BB609" s="217">
        <v>6.3899999999999998E-2</v>
      </c>
      <c r="BC609" s="98">
        <v>8.9999999999999998E-4</v>
      </c>
      <c r="BD609">
        <v>9.9000000000000005E-2</v>
      </c>
      <c r="BE609">
        <v>0.61199999999999999</v>
      </c>
      <c r="BF609">
        <v>2.7E-2</v>
      </c>
      <c r="BG609">
        <v>2.7E-2</v>
      </c>
      <c r="BH609" s="217">
        <v>0</v>
      </c>
      <c r="BI609" s="217">
        <v>0</v>
      </c>
      <c r="BJ609" s="212">
        <v>0</v>
      </c>
      <c r="BK609">
        <v>0</v>
      </c>
      <c r="BL609" s="209">
        <v>9.2375919644399997E-4</v>
      </c>
      <c r="BM609" s="209">
        <v>1.24072550604E-4</v>
      </c>
      <c r="BN609" s="209">
        <v>1.9312883578799999E-4</v>
      </c>
      <c r="BO609" s="209">
        <v>2.3112969750000001E-4</v>
      </c>
      <c r="BP609" s="227">
        <v>7.6379542199999994E-5</v>
      </c>
      <c r="BQ609" s="227">
        <v>2.015712E-16</v>
      </c>
      <c r="BR609" s="227">
        <v>5.5277655048E-5</v>
      </c>
      <c r="BS609" s="227">
        <v>3.8103915599999997E-5</v>
      </c>
      <c r="BT609" s="209">
        <v>2.2364919391320002E-3</v>
      </c>
    </row>
    <row r="610" spans="1:72" x14ac:dyDescent="0.35">
      <c r="A610">
        <v>114</v>
      </c>
      <c r="B610" t="s">
        <v>218</v>
      </c>
      <c r="C610" t="s">
        <v>218</v>
      </c>
      <c r="D610" t="s">
        <v>842</v>
      </c>
      <c r="E610" t="s">
        <v>1337</v>
      </c>
      <c r="F610">
        <v>0.60599999999999998</v>
      </c>
      <c r="G610">
        <v>2.536</v>
      </c>
      <c r="H610">
        <v>4.8500000000000001E-2</v>
      </c>
      <c r="I610">
        <v>2.0500000000000001E-2</v>
      </c>
      <c r="J610">
        <v>2.1700000000000001E-2</v>
      </c>
      <c r="K610">
        <v>3.0000000000000001E-3</v>
      </c>
      <c r="L610">
        <v>3.8999999999999998E-3</v>
      </c>
      <c r="M610">
        <v>0</v>
      </c>
      <c r="N610">
        <v>2.3999999999999998E-3</v>
      </c>
      <c r="O610">
        <v>6.7999999999999996E-3</v>
      </c>
      <c r="P610" s="212">
        <v>1.1999999999999999E-3</v>
      </c>
      <c r="Q610">
        <v>5.5999999999999999E-3</v>
      </c>
      <c r="R610">
        <v>0</v>
      </c>
      <c r="S610">
        <v>0</v>
      </c>
      <c r="T610">
        <v>0</v>
      </c>
      <c r="U610">
        <v>6.1000000000000004E-3</v>
      </c>
      <c r="V610">
        <v>0</v>
      </c>
      <c r="W610">
        <v>0</v>
      </c>
      <c r="X610">
        <v>0</v>
      </c>
      <c r="Y610">
        <v>5.4000000000000003E-3</v>
      </c>
      <c r="Z610" s="98">
        <v>5.9999999999999995E-4</v>
      </c>
      <c r="AA610" s="212">
        <v>0</v>
      </c>
      <c r="AB610">
        <v>3.27E-2</v>
      </c>
      <c r="AC610" s="98">
        <v>2.9999999999999997E-4</v>
      </c>
      <c r="AD610">
        <v>3.2000000000000001E-2</v>
      </c>
      <c r="AE610">
        <v>7.3000000000000001E-3</v>
      </c>
      <c r="AF610">
        <v>7.0000000000000001E-3</v>
      </c>
      <c r="AG610" s="98">
        <v>2.0000000000000001E-4</v>
      </c>
      <c r="AH610">
        <v>0</v>
      </c>
      <c r="AI610">
        <v>0</v>
      </c>
      <c r="AJ610">
        <v>0</v>
      </c>
      <c r="AK610">
        <v>0</v>
      </c>
      <c r="AL610">
        <v>0</v>
      </c>
      <c r="AM610">
        <v>1.17E-2</v>
      </c>
      <c r="AN610">
        <v>0</v>
      </c>
      <c r="AO610">
        <v>0.14000000000000001</v>
      </c>
      <c r="AP610">
        <v>0</v>
      </c>
      <c r="AQ610">
        <v>5.1999999999999998E-3</v>
      </c>
      <c r="AR610">
        <v>0</v>
      </c>
      <c r="AS610">
        <v>8.1999999999999998E-4</v>
      </c>
      <c r="AT610" s="98">
        <v>1.7000000000000001E-4</v>
      </c>
      <c r="AU610">
        <v>1.1000000000000001E-3</v>
      </c>
      <c r="AV610">
        <v>4.5199999999999997E-3</v>
      </c>
      <c r="AW610" s="98">
        <v>1E-4</v>
      </c>
      <c r="AX610">
        <v>5.8000000000000003E-2</v>
      </c>
      <c r="AY610">
        <v>0</v>
      </c>
      <c r="AZ610">
        <v>0</v>
      </c>
      <c r="BA610">
        <v>0.5</v>
      </c>
      <c r="BB610" s="212">
        <v>6.1999999999999998E-3</v>
      </c>
      <c r="BC610">
        <v>6.7000000000000002E-3</v>
      </c>
      <c r="BD610">
        <v>0.13500000000000001</v>
      </c>
      <c r="BE610">
        <v>1.0900000000000001</v>
      </c>
      <c r="BF610">
        <v>0.158</v>
      </c>
      <c r="BG610">
        <v>6.0000000000000001E-3</v>
      </c>
      <c r="BH610">
        <v>0</v>
      </c>
      <c r="BI610">
        <v>2E-3</v>
      </c>
      <c r="BJ610">
        <v>1.2999999999999999E-3</v>
      </c>
      <c r="BK610">
        <v>0.05</v>
      </c>
      <c r="BL610" s="209">
        <v>2.218979748E-4</v>
      </c>
      <c r="BM610" s="227">
        <v>6.1540200100000002E-5</v>
      </c>
      <c r="BN610" s="227">
        <v>7.0666661899999997E-5</v>
      </c>
      <c r="BO610" s="227">
        <v>3.3727456000000002E-6</v>
      </c>
      <c r="BP610" s="227">
        <v>0</v>
      </c>
      <c r="BQ610" s="227">
        <v>6.9400000000000004E-17</v>
      </c>
      <c r="BR610" s="227">
        <v>2.4963395800000001E-5</v>
      </c>
      <c r="BS610" s="227">
        <v>1.2761857699999999E-5</v>
      </c>
      <c r="BT610" s="209">
        <v>5.0119536840000003E-4</v>
      </c>
    </row>
    <row r="611" spans="1:72" x14ac:dyDescent="0.35">
      <c r="A611">
        <v>114</v>
      </c>
      <c r="B611" t="s">
        <v>218</v>
      </c>
      <c r="C611" t="s">
        <v>218</v>
      </c>
      <c r="D611" t="s">
        <v>842</v>
      </c>
      <c r="E611" t="s">
        <v>1338</v>
      </c>
      <c r="F611">
        <v>0.60599999999999998</v>
      </c>
      <c r="G611">
        <v>2.536</v>
      </c>
      <c r="H611" s="98">
        <v>4.8500000000000001E-2</v>
      </c>
      <c r="I611">
        <v>2.0500000000000001E-2</v>
      </c>
      <c r="J611">
        <v>2.1700000000000001E-2</v>
      </c>
      <c r="K611">
        <v>3.0000000000000001E-3</v>
      </c>
      <c r="L611">
        <v>3.8999999999999998E-3</v>
      </c>
      <c r="M611">
        <v>0</v>
      </c>
      <c r="N611">
        <v>2.3999999999999998E-3</v>
      </c>
      <c r="O611">
        <v>6.7999999999999996E-3</v>
      </c>
      <c r="P611">
        <v>1.1999999999999999E-3</v>
      </c>
      <c r="Q611" s="98">
        <v>5.5999999999999999E-3</v>
      </c>
      <c r="R611">
        <v>0</v>
      </c>
      <c r="S611">
        <v>0</v>
      </c>
      <c r="T611">
        <v>0</v>
      </c>
      <c r="U611">
        <v>6.1000000000000004E-3</v>
      </c>
      <c r="V611">
        <v>0</v>
      </c>
      <c r="W611">
        <v>0</v>
      </c>
      <c r="X611">
        <v>0</v>
      </c>
      <c r="Y611" s="212">
        <v>5.4000000000000003E-3</v>
      </c>
      <c r="Z611" s="98">
        <v>5.9999999999999995E-4</v>
      </c>
      <c r="AA611" s="212">
        <v>0</v>
      </c>
      <c r="AB611">
        <v>3.27E-2</v>
      </c>
      <c r="AC611" s="98">
        <v>2.9999999999999997E-4</v>
      </c>
      <c r="AD611">
        <v>3.2000000000000001E-2</v>
      </c>
      <c r="AE611" s="98">
        <v>7.3000000000000001E-3</v>
      </c>
      <c r="AF611" s="98">
        <v>7.0000000000000001E-3</v>
      </c>
      <c r="AG611" s="98">
        <v>2.0000000000000001E-4</v>
      </c>
      <c r="AH611">
        <v>0</v>
      </c>
      <c r="AI611">
        <v>0</v>
      </c>
      <c r="AJ611">
        <v>0</v>
      </c>
      <c r="AK611">
        <v>0</v>
      </c>
      <c r="AL611">
        <v>0</v>
      </c>
      <c r="AM611">
        <v>1.17E-2</v>
      </c>
      <c r="AN611">
        <v>0</v>
      </c>
      <c r="AO611">
        <v>0.14000000000000001</v>
      </c>
      <c r="AP611" s="98">
        <v>0</v>
      </c>
      <c r="AQ611" s="98">
        <v>5.1999999999999998E-3</v>
      </c>
      <c r="AR611" s="212">
        <v>0</v>
      </c>
      <c r="AS611" s="98">
        <v>8.1999999999999998E-4</v>
      </c>
      <c r="AT611">
        <v>1.7000000000000001E-4</v>
      </c>
      <c r="AU611" s="98">
        <v>1.1000000000000001E-3</v>
      </c>
      <c r="AV611">
        <v>4.5199999999999997E-3</v>
      </c>
      <c r="AW611" s="98">
        <v>1E-4</v>
      </c>
      <c r="AX611">
        <v>5.8000000000000003E-2</v>
      </c>
      <c r="AY611">
        <v>0</v>
      </c>
      <c r="AZ611">
        <v>0</v>
      </c>
      <c r="BA611">
        <v>0.5</v>
      </c>
      <c r="BB611">
        <v>6.1999999999999998E-3</v>
      </c>
      <c r="BC611">
        <v>6.7000000000000002E-3</v>
      </c>
      <c r="BD611">
        <v>0.13500000000000001</v>
      </c>
      <c r="BE611">
        <v>1.0900000000000001</v>
      </c>
      <c r="BF611">
        <v>0.158</v>
      </c>
      <c r="BG611">
        <v>6.0000000000000001E-3</v>
      </c>
      <c r="BH611" s="98">
        <v>0</v>
      </c>
      <c r="BI611">
        <v>2E-3</v>
      </c>
      <c r="BJ611" s="98">
        <v>1.2999999999999999E-3</v>
      </c>
      <c r="BK611">
        <v>0.05</v>
      </c>
      <c r="BL611" s="209">
        <v>2.218979748E-4</v>
      </c>
      <c r="BM611" s="227">
        <v>6.1540200100000002E-5</v>
      </c>
      <c r="BN611" s="227">
        <v>7.0666661899999997E-5</v>
      </c>
      <c r="BO611" s="227">
        <v>3.3727456000000002E-6</v>
      </c>
      <c r="BP611" s="227">
        <v>0</v>
      </c>
      <c r="BQ611" s="227">
        <v>6.9400000000000004E-17</v>
      </c>
      <c r="BR611" s="227">
        <v>2.4963395800000001E-5</v>
      </c>
      <c r="BS611" s="227">
        <v>1.2761857699999999E-5</v>
      </c>
      <c r="BT611" s="209">
        <v>5.0119536840000003E-4</v>
      </c>
    </row>
    <row r="612" spans="1:72" x14ac:dyDescent="0.35">
      <c r="A612">
        <v>114</v>
      </c>
      <c r="B612" t="s">
        <v>218</v>
      </c>
      <c r="C612" t="s">
        <v>218</v>
      </c>
      <c r="D612" t="s">
        <v>842</v>
      </c>
      <c r="E612" t="s">
        <v>1340</v>
      </c>
      <c r="F612">
        <v>0.60599999999999998</v>
      </c>
      <c r="G612">
        <v>2.536</v>
      </c>
      <c r="H612">
        <v>4.8500000000000001E-2</v>
      </c>
      <c r="I612">
        <v>2.0500000000000001E-2</v>
      </c>
      <c r="J612">
        <v>2.1700000000000001E-2</v>
      </c>
      <c r="K612">
        <v>3.0000000000000001E-3</v>
      </c>
      <c r="L612">
        <v>3.8999999999999998E-3</v>
      </c>
      <c r="M612">
        <v>0</v>
      </c>
      <c r="N612">
        <v>2.3999999999999998E-3</v>
      </c>
      <c r="O612">
        <v>6.7999999999999996E-3</v>
      </c>
      <c r="P612">
        <v>1.1999999999999999E-3</v>
      </c>
      <c r="Q612">
        <v>5.5999999999999999E-3</v>
      </c>
      <c r="R612">
        <v>0</v>
      </c>
      <c r="S612">
        <v>0</v>
      </c>
      <c r="T612">
        <v>0</v>
      </c>
      <c r="U612">
        <v>6.1000000000000004E-3</v>
      </c>
      <c r="V612">
        <v>0</v>
      </c>
      <c r="W612">
        <v>0</v>
      </c>
      <c r="X612">
        <v>0</v>
      </c>
      <c r="Y612">
        <v>5.4000000000000003E-3</v>
      </c>
      <c r="Z612" s="98">
        <v>5.9999999999999995E-4</v>
      </c>
      <c r="AA612" s="212">
        <v>0</v>
      </c>
      <c r="AB612">
        <v>3.27E-2</v>
      </c>
      <c r="AC612" s="98">
        <v>2.9999999999999997E-4</v>
      </c>
      <c r="AD612">
        <v>3.2000000000000001E-2</v>
      </c>
      <c r="AE612">
        <v>7.3000000000000001E-3</v>
      </c>
      <c r="AF612">
        <v>7.0000000000000001E-3</v>
      </c>
      <c r="AG612" s="98">
        <v>2.0000000000000001E-4</v>
      </c>
      <c r="AH612">
        <v>0</v>
      </c>
      <c r="AI612">
        <v>0</v>
      </c>
      <c r="AJ612">
        <v>0</v>
      </c>
      <c r="AK612">
        <v>0</v>
      </c>
      <c r="AL612">
        <v>0</v>
      </c>
      <c r="AM612">
        <v>1.17E-2</v>
      </c>
      <c r="AN612">
        <v>0</v>
      </c>
      <c r="AO612">
        <v>0.14000000000000001</v>
      </c>
      <c r="AP612">
        <v>0</v>
      </c>
      <c r="AQ612" s="212">
        <v>5.1999999999999998E-3</v>
      </c>
      <c r="AR612">
        <v>0</v>
      </c>
      <c r="AS612" s="98">
        <v>8.1999999999999998E-4</v>
      </c>
      <c r="AT612">
        <v>1.7000000000000001E-4</v>
      </c>
      <c r="AU612" s="98">
        <v>1.1000000000000001E-3</v>
      </c>
      <c r="AV612">
        <v>4.5199999999999997E-3</v>
      </c>
      <c r="AW612" s="98">
        <v>1E-4</v>
      </c>
      <c r="AX612">
        <v>5.8000000000000003E-2</v>
      </c>
      <c r="AY612">
        <v>0</v>
      </c>
      <c r="AZ612">
        <v>0</v>
      </c>
      <c r="BA612">
        <v>0.5</v>
      </c>
      <c r="BB612" s="98">
        <v>6.1999999999999998E-3</v>
      </c>
      <c r="BC612">
        <v>6.7000000000000002E-3</v>
      </c>
      <c r="BD612">
        <v>0.13500000000000001</v>
      </c>
      <c r="BE612">
        <v>1.0900000000000001</v>
      </c>
      <c r="BF612">
        <v>0.158</v>
      </c>
      <c r="BG612">
        <v>6.0000000000000001E-3</v>
      </c>
      <c r="BH612" s="98">
        <v>0</v>
      </c>
      <c r="BI612">
        <v>2E-3</v>
      </c>
      <c r="BJ612">
        <v>1.2999999999999999E-3</v>
      </c>
      <c r="BK612">
        <v>0.05</v>
      </c>
      <c r="BL612" s="209">
        <v>2.218979748E-4</v>
      </c>
      <c r="BM612" s="227">
        <v>6.1540200100000002E-5</v>
      </c>
      <c r="BN612" s="227">
        <v>7.0666661899999997E-5</v>
      </c>
      <c r="BO612" s="227">
        <v>3.3727456000000002E-6</v>
      </c>
      <c r="BP612" s="227">
        <v>0</v>
      </c>
      <c r="BQ612" s="227">
        <v>6.9400000000000004E-17</v>
      </c>
      <c r="BR612" s="227">
        <v>2.4963395800000001E-5</v>
      </c>
      <c r="BS612" s="227">
        <v>1.2761857699999999E-5</v>
      </c>
      <c r="BT612" s="209">
        <v>5.0119536840000003E-4</v>
      </c>
    </row>
    <row r="613" spans="1:72" x14ac:dyDescent="0.35">
      <c r="A613">
        <v>118</v>
      </c>
      <c r="B613" t="s">
        <v>218</v>
      </c>
      <c r="C613" t="s">
        <v>218</v>
      </c>
      <c r="D613" t="s">
        <v>854</v>
      </c>
      <c r="E613" t="s">
        <v>1341</v>
      </c>
      <c r="F613">
        <v>1.3160000000000001</v>
      </c>
      <c r="G613">
        <v>5.5060000000000002</v>
      </c>
      <c r="H613" s="98">
        <v>0.12920000000000001</v>
      </c>
      <c r="I613">
        <v>2.64E-2</v>
      </c>
      <c r="J613">
        <v>1E-3</v>
      </c>
      <c r="K613">
        <v>3.2199999999999999E-2</v>
      </c>
      <c r="L613">
        <v>6.4000000000000003E-3</v>
      </c>
      <c r="M613">
        <v>0</v>
      </c>
      <c r="N613">
        <v>4.7999999999999996E-3</v>
      </c>
      <c r="O613">
        <v>7.1999999999999998E-3</v>
      </c>
      <c r="P613">
        <v>2.2000000000000001E-3</v>
      </c>
      <c r="Q613">
        <v>5.0000000000000001E-3</v>
      </c>
      <c r="R613">
        <v>0</v>
      </c>
      <c r="S613">
        <v>0</v>
      </c>
      <c r="T613">
        <v>0</v>
      </c>
      <c r="U613">
        <v>9.5999999999999992E-3</v>
      </c>
      <c r="V613">
        <v>0</v>
      </c>
      <c r="W613">
        <v>0</v>
      </c>
      <c r="X613">
        <v>0</v>
      </c>
      <c r="Y613">
        <v>6.6E-3</v>
      </c>
      <c r="Z613" s="217">
        <v>2.8E-3</v>
      </c>
      <c r="AA613" s="98">
        <v>2.0000000000000001E-4</v>
      </c>
      <c r="AB613">
        <v>0.1022</v>
      </c>
      <c r="AC613" s="98">
        <v>2.0000000000000001E-4</v>
      </c>
      <c r="AD613">
        <v>0.1018</v>
      </c>
      <c r="AE613">
        <v>1.14E-2</v>
      </c>
      <c r="AF613">
        <v>1.14E-2</v>
      </c>
      <c r="AG613" s="217">
        <v>0</v>
      </c>
      <c r="AH613">
        <v>0</v>
      </c>
      <c r="AI613">
        <v>0</v>
      </c>
      <c r="AJ613">
        <v>0</v>
      </c>
      <c r="AK613">
        <v>0</v>
      </c>
      <c r="AL613">
        <v>0</v>
      </c>
      <c r="AM613">
        <v>1.6000000000000001E-3</v>
      </c>
      <c r="AN613">
        <v>0</v>
      </c>
      <c r="AO613">
        <v>1.7999999999999999E-2</v>
      </c>
      <c r="AP613">
        <v>0</v>
      </c>
      <c r="AQ613" s="98">
        <v>5.16E-2</v>
      </c>
      <c r="AR613">
        <v>1.32E-2</v>
      </c>
      <c r="AS613" s="212">
        <v>3.8000000000000002E-4</v>
      </c>
      <c r="AT613" s="98">
        <v>1.3999999999999999E-4</v>
      </c>
      <c r="AU613" s="212">
        <v>2.5200000000000001E-3</v>
      </c>
      <c r="AV613">
        <v>7.0000000000000001E-3</v>
      </c>
      <c r="AW613" s="98">
        <v>5.0000000000000001E-4</v>
      </c>
      <c r="AX613">
        <v>0.1552</v>
      </c>
      <c r="AY613">
        <v>0</v>
      </c>
      <c r="AZ613">
        <v>0</v>
      </c>
      <c r="BA613">
        <v>0.70799999999999996</v>
      </c>
      <c r="BB613" s="212">
        <v>0</v>
      </c>
      <c r="BC613" s="212">
        <v>6.0000000000000001E-3</v>
      </c>
      <c r="BD613">
        <v>0.33200000000000002</v>
      </c>
      <c r="BE613">
        <v>1.64</v>
      </c>
      <c r="BF613">
        <v>0.29599999999999999</v>
      </c>
      <c r="BG613">
        <v>0</v>
      </c>
      <c r="BH613" s="98">
        <v>0</v>
      </c>
      <c r="BI613">
        <v>0</v>
      </c>
      <c r="BJ613" s="98">
        <v>4.1999999999999997E-3</v>
      </c>
      <c r="BK613">
        <v>0.108</v>
      </c>
      <c r="BL613" s="227">
        <v>5.6387572120000003E-4</v>
      </c>
      <c r="BM613" s="227">
        <v>1.217990534E-4</v>
      </c>
      <c r="BN613" s="227">
        <v>2.9682040999999998E-4</v>
      </c>
      <c r="BO613" s="227">
        <v>6.7454912000000003E-6</v>
      </c>
      <c r="BP613" s="227">
        <v>0</v>
      </c>
      <c r="BQ613" s="227">
        <v>6.4799999999999998E-16</v>
      </c>
      <c r="BR613" s="227">
        <v>5.7782135799999999E-5</v>
      </c>
      <c r="BS613" s="227">
        <v>2.5523715399999998E-5</v>
      </c>
      <c r="BT613" s="209">
        <v>2.1303690760000001E-3</v>
      </c>
    </row>
    <row r="614" spans="1:72" x14ac:dyDescent="0.35">
      <c r="A614">
        <v>71</v>
      </c>
      <c r="B614" t="s">
        <v>610</v>
      </c>
      <c r="C614" t="s">
        <v>610</v>
      </c>
      <c r="D614" t="s">
        <v>146</v>
      </c>
      <c r="E614" t="s">
        <v>1340</v>
      </c>
      <c r="F614">
        <v>0.77500000000000002</v>
      </c>
      <c r="G614">
        <v>3.1930000000000001</v>
      </c>
      <c r="H614" s="98">
        <v>3.0999999999999999E-3</v>
      </c>
      <c r="I614">
        <v>2.4799999999999999E-2</v>
      </c>
      <c r="J614">
        <v>0.15809999999999999</v>
      </c>
      <c r="K614">
        <v>0</v>
      </c>
      <c r="L614">
        <v>2.8954</v>
      </c>
      <c r="M614">
        <v>0</v>
      </c>
      <c r="N614">
        <v>1.8599999999999998E-2</v>
      </c>
      <c r="O614">
        <v>0.15809999999999999</v>
      </c>
      <c r="P614">
        <v>0</v>
      </c>
      <c r="Q614" s="98">
        <v>0.15809999999999999</v>
      </c>
      <c r="R614">
        <v>0</v>
      </c>
      <c r="S614">
        <v>0</v>
      </c>
      <c r="T614">
        <v>0</v>
      </c>
      <c r="U614" s="98">
        <v>3.0999999999999999E-3</v>
      </c>
      <c r="V614">
        <v>0</v>
      </c>
      <c r="W614">
        <v>0</v>
      </c>
      <c r="X614">
        <v>0</v>
      </c>
      <c r="Y614" s="98">
        <v>0</v>
      </c>
      <c r="Z614" s="212">
        <v>0</v>
      </c>
      <c r="AA614">
        <v>0</v>
      </c>
      <c r="AB614">
        <v>0</v>
      </c>
      <c r="AC614" s="212">
        <v>0</v>
      </c>
      <c r="AD614">
        <v>0</v>
      </c>
      <c r="AE614" s="98">
        <v>0</v>
      </c>
      <c r="AF614">
        <v>0</v>
      </c>
      <c r="AG614" s="212">
        <v>0</v>
      </c>
      <c r="AH614">
        <v>0</v>
      </c>
      <c r="AI614">
        <v>0</v>
      </c>
      <c r="AJ614">
        <v>0</v>
      </c>
      <c r="AK614">
        <v>0</v>
      </c>
      <c r="AL614">
        <v>3.1E-2</v>
      </c>
      <c r="AM614">
        <v>2.7900000000000001E-2</v>
      </c>
      <c r="AN614">
        <v>2.4799999999999999E-2</v>
      </c>
      <c r="AO614">
        <v>0</v>
      </c>
      <c r="AP614">
        <v>0</v>
      </c>
      <c r="AQ614" s="98">
        <v>0</v>
      </c>
      <c r="AR614">
        <v>0</v>
      </c>
      <c r="AS614" s="98">
        <v>1.24E-3</v>
      </c>
      <c r="AT614" s="98">
        <v>4.3400000000000001E-3</v>
      </c>
      <c r="AU614" s="98">
        <v>2.48E-3</v>
      </c>
      <c r="AV614">
        <v>8.0599999999999995E-3</v>
      </c>
      <c r="AW614" s="98">
        <v>1.24E-3</v>
      </c>
      <c r="AX614">
        <v>6.2E-2</v>
      </c>
      <c r="AY614">
        <v>5.5799999999999999E-3</v>
      </c>
      <c r="AZ614">
        <v>3.0999999999999999E-3</v>
      </c>
      <c r="BA614">
        <v>2.4180000000000001</v>
      </c>
      <c r="BB614">
        <v>0</v>
      </c>
      <c r="BC614" s="98">
        <v>3.0999999999999999E-3</v>
      </c>
      <c r="BD614">
        <v>3.1930000000000001</v>
      </c>
      <c r="BE614">
        <v>4.4329999999999998</v>
      </c>
      <c r="BF614">
        <v>0.31</v>
      </c>
      <c r="BG614">
        <v>1.488</v>
      </c>
      <c r="BH614">
        <v>3.0999999999999999E-3</v>
      </c>
      <c r="BI614" s="98">
        <v>5.5800000000000002E-2</v>
      </c>
      <c r="BJ614" s="98">
        <v>1.24E-2</v>
      </c>
      <c r="BK614">
        <v>0</v>
      </c>
      <c r="BL614" s="227">
        <v>2.16612330244E-3</v>
      </c>
      <c r="BM614" s="227">
        <v>1.5437411619999998E-5</v>
      </c>
      <c r="BN614" s="227">
        <v>5.6788512499999998E-5</v>
      </c>
      <c r="BO614" s="227">
        <v>8.1994094799999995E-6</v>
      </c>
      <c r="BP614" s="227">
        <v>1.5102610348999999E-3</v>
      </c>
      <c r="BQ614" s="227">
        <v>4.1478000000000001E-17</v>
      </c>
      <c r="BR614" s="227">
        <v>1.0373245854E-4</v>
      </c>
      <c r="BS614" s="227">
        <v>2.759503781E-4</v>
      </c>
      <c r="BT614" s="227">
        <v>4.8336341668000002E-4</v>
      </c>
    </row>
    <row r="615" spans="1:72" x14ac:dyDescent="0.35">
      <c r="A615">
        <v>30</v>
      </c>
      <c r="B615" t="s">
        <v>71</v>
      </c>
      <c r="C615" t="s">
        <v>71</v>
      </c>
      <c r="D615" t="s">
        <v>93</v>
      </c>
      <c r="E615" t="s">
        <v>1337</v>
      </c>
      <c r="F615">
        <v>0.39600000000000002</v>
      </c>
      <c r="G615">
        <v>1.6559999999999999</v>
      </c>
      <c r="H615">
        <v>6.0000000000000001E-3</v>
      </c>
      <c r="I615">
        <v>1.2E-2</v>
      </c>
      <c r="J615">
        <v>6.2399999999999997E-2</v>
      </c>
      <c r="K615">
        <v>2.0799999999999999E-2</v>
      </c>
      <c r="L615">
        <v>0.2964</v>
      </c>
      <c r="M615">
        <v>0</v>
      </c>
      <c r="N615">
        <v>2E-3</v>
      </c>
      <c r="O615">
        <v>1.44E-2</v>
      </c>
      <c r="P615">
        <v>1.6000000000000001E-3</v>
      </c>
      <c r="Q615">
        <v>1.2800000000000001E-2</v>
      </c>
      <c r="R615">
        <v>0</v>
      </c>
      <c r="S615">
        <v>0</v>
      </c>
      <c r="T615">
        <v>0.4</v>
      </c>
      <c r="U615">
        <v>2.3999999999999998E-3</v>
      </c>
      <c r="V615">
        <v>1.1999999999999999E-3</v>
      </c>
      <c r="W615">
        <v>0</v>
      </c>
      <c r="X615">
        <v>0</v>
      </c>
      <c r="Y615" s="98">
        <v>8.0000000000000004E-4</v>
      </c>
      <c r="Z615" s="98">
        <v>4.0000000000000002E-4</v>
      </c>
      <c r="AA615">
        <v>0</v>
      </c>
      <c r="AB615">
        <v>1.1999999999999999E-3</v>
      </c>
      <c r="AC615" s="212">
        <v>0</v>
      </c>
      <c r="AD615">
        <v>1.1999999999999999E-3</v>
      </c>
      <c r="AE615">
        <v>1.1999999999999999E-3</v>
      </c>
      <c r="AF615">
        <v>1.1999999999999999E-3</v>
      </c>
      <c r="AG615" s="212">
        <v>0</v>
      </c>
      <c r="AH615">
        <v>0</v>
      </c>
      <c r="AI615">
        <v>0</v>
      </c>
      <c r="AJ615">
        <v>0</v>
      </c>
      <c r="AK615">
        <v>0</v>
      </c>
      <c r="AL615">
        <v>0</v>
      </c>
      <c r="AM615">
        <v>1.7999999999999999E-2</v>
      </c>
      <c r="AN615">
        <v>0</v>
      </c>
      <c r="AO615">
        <v>0.14399999999999999</v>
      </c>
      <c r="AP615" s="212">
        <v>0</v>
      </c>
      <c r="AQ615" s="98">
        <v>4.0000000000000002E-4</v>
      </c>
      <c r="AR615" s="98">
        <v>8.0000000000000004E-4</v>
      </c>
      <c r="AS615" s="98">
        <v>4.0000000000000002E-4</v>
      </c>
      <c r="AT615" s="212">
        <v>2.4000000000000001E-4</v>
      </c>
      <c r="AU615" s="212">
        <v>6.2399999999999999E-3</v>
      </c>
      <c r="AV615">
        <v>7.6E-3</v>
      </c>
      <c r="AW615" s="212">
        <v>6.4000000000000005E-4</v>
      </c>
      <c r="AX615">
        <v>0.2732</v>
      </c>
      <c r="AY615">
        <v>0</v>
      </c>
      <c r="AZ615">
        <v>2.2800000000000001E-2</v>
      </c>
      <c r="BA615">
        <v>0.26400000000000001</v>
      </c>
      <c r="BB615">
        <v>0</v>
      </c>
      <c r="BC615">
        <v>1.6000000000000001E-3</v>
      </c>
      <c r="BD615">
        <v>2.4E-2</v>
      </c>
      <c r="BE615">
        <v>0.58799999999999997</v>
      </c>
      <c r="BF615">
        <v>9.1999999999999998E-2</v>
      </c>
      <c r="BG615">
        <v>4.0000000000000001E-3</v>
      </c>
      <c r="BH615" s="212">
        <v>0</v>
      </c>
      <c r="BI615">
        <v>1.6E-2</v>
      </c>
      <c r="BJ615">
        <v>1.6000000000000001E-3</v>
      </c>
      <c r="BK615">
        <v>0</v>
      </c>
      <c r="BL615" s="209">
        <v>3.5499056800000002E-4</v>
      </c>
      <c r="BM615" s="227">
        <v>7.8407596399999993E-5</v>
      </c>
      <c r="BN615" s="227">
        <v>2.5296349200000001E-5</v>
      </c>
      <c r="BO615" s="227">
        <v>1.7777364800000001E-5</v>
      </c>
      <c r="BP615" s="209">
        <v>0</v>
      </c>
      <c r="BQ615" s="227">
        <v>6.5599999999999996E-17</v>
      </c>
      <c r="BR615" s="209">
        <v>1.160924788E-4</v>
      </c>
      <c r="BS615" s="227">
        <v>3.9479017600000002E-5</v>
      </c>
      <c r="BT615" s="227">
        <v>3.9721435200000001E-4</v>
      </c>
    </row>
    <row r="616" spans="1:72" x14ac:dyDescent="0.35">
      <c r="A616">
        <v>113</v>
      </c>
      <c r="B616" t="s">
        <v>218</v>
      </c>
      <c r="C616" t="s">
        <v>218</v>
      </c>
      <c r="D616" t="s">
        <v>839</v>
      </c>
      <c r="E616" t="s">
        <v>1337</v>
      </c>
      <c r="F616">
        <v>0.68</v>
      </c>
      <c r="G616">
        <v>2.8450000000000002</v>
      </c>
      <c r="H616">
        <v>6.4799999999999996E-2</v>
      </c>
      <c r="I616">
        <v>1.38E-2</v>
      </c>
      <c r="J616">
        <v>8.3000000000000001E-3</v>
      </c>
      <c r="K616">
        <v>8.9999999999999993E-3</v>
      </c>
      <c r="L616">
        <v>2.3E-3</v>
      </c>
      <c r="M616">
        <v>0</v>
      </c>
      <c r="N616">
        <v>1.8E-3</v>
      </c>
      <c r="O616">
        <v>2.5000000000000001E-3</v>
      </c>
      <c r="P616">
        <v>1E-3</v>
      </c>
      <c r="Q616">
        <v>1.5E-3</v>
      </c>
      <c r="R616">
        <v>0</v>
      </c>
      <c r="S616">
        <v>0</v>
      </c>
      <c r="T616">
        <v>0</v>
      </c>
      <c r="U616">
        <v>5.7000000000000002E-3</v>
      </c>
      <c r="V616">
        <v>0</v>
      </c>
      <c r="W616">
        <v>0</v>
      </c>
      <c r="X616">
        <v>0</v>
      </c>
      <c r="Y616">
        <v>4.1000000000000003E-3</v>
      </c>
      <c r="Z616">
        <v>1.6000000000000001E-3</v>
      </c>
      <c r="AA616">
        <v>0</v>
      </c>
      <c r="AB616">
        <v>9.9000000000000008E-3</v>
      </c>
      <c r="AC616" s="98">
        <v>1E-4</v>
      </c>
      <c r="AD616">
        <v>9.7000000000000003E-3</v>
      </c>
      <c r="AE616">
        <v>4.6199999999999998E-2</v>
      </c>
      <c r="AF616">
        <v>3.7699999999999997E-2</v>
      </c>
      <c r="AG616">
        <v>8.5000000000000006E-3</v>
      </c>
      <c r="AH616">
        <v>0</v>
      </c>
      <c r="AI616">
        <v>0</v>
      </c>
      <c r="AJ616">
        <v>0</v>
      </c>
      <c r="AK616">
        <v>0</v>
      </c>
      <c r="AL616">
        <v>0</v>
      </c>
      <c r="AM616">
        <v>1.6999999999999999E-3</v>
      </c>
      <c r="AN616">
        <v>0</v>
      </c>
      <c r="AO616">
        <v>1.2999999999999999E-2</v>
      </c>
      <c r="AP616">
        <v>0</v>
      </c>
      <c r="AQ616">
        <v>1.2999999999999999E-3</v>
      </c>
      <c r="AR616">
        <v>3.2000000000000002E-3</v>
      </c>
      <c r="AS616" s="98">
        <v>6.0000000000000002E-5</v>
      </c>
      <c r="AT616" s="98">
        <v>6.0000000000000002E-5</v>
      </c>
      <c r="AU616">
        <v>1.1000000000000001E-3</v>
      </c>
      <c r="AV616">
        <v>3.3999999999999998E-3</v>
      </c>
      <c r="AW616">
        <v>3.8000000000000002E-4</v>
      </c>
      <c r="AX616">
        <v>9.8199999999999996E-2</v>
      </c>
      <c r="AY616">
        <v>0</v>
      </c>
      <c r="AZ616">
        <v>0</v>
      </c>
      <c r="BA616">
        <v>0.38600000000000001</v>
      </c>
      <c r="BB616">
        <v>0</v>
      </c>
      <c r="BC616">
        <v>2.5000000000000001E-3</v>
      </c>
      <c r="BD616">
        <v>9.5000000000000001E-2</v>
      </c>
      <c r="BE616">
        <v>0.49199999999999999</v>
      </c>
      <c r="BF616">
        <v>0.151</v>
      </c>
      <c r="BG616">
        <v>0</v>
      </c>
      <c r="BH616">
        <v>0</v>
      </c>
      <c r="BI616">
        <v>0</v>
      </c>
      <c r="BJ616">
        <v>2.8E-3</v>
      </c>
      <c r="BK616">
        <v>5.5E-2</v>
      </c>
      <c r="BL616" s="209">
        <v>2.1093247289999999E-4</v>
      </c>
      <c r="BM616" s="227">
        <v>5.894618E-5</v>
      </c>
      <c r="BN616" s="227">
        <v>6.5484517099999998E-5</v>
      </c>
      <c r="BO616" s="227">
        <v>3.3727456000000002E-6</v>
      </c>
      <c r="BP616" s="227">
        <v>0</v>
      </c>
      <c r="BQ616" s="227">
        <v>5.32E-17</v>
      </c>
      <c r="BR616" s="227">
        <v>2.2855704999999999E-5</v>
      </c>
      <c r="BS616" s="227">
        <v>1.2761857699999999E-5</v>
      </c>
      <c r="BT616" s="209">
        <v>3.8319178489999999E-4</v>
      </c>
    </row>
    <row r="617" spans="1:72" x14ac:dyDescent="0.35">
      <c r="A617">
        <v>113</v>
      </c>
      <c r="B617" t="s">
        <v>218</v>
      </c>
      <c r="C617" t="s">
        <v>218</v>
      </c>
      <c r="D617" t="s">
        <v>839</v>
      </c>
      <c r="E617" t="s">
        <v>1338</v>
      </c>
      <c r="F617">
        <v>0.68</v>
      </c>
      <c r="G617">
        <v>2.8450000000000002</v>
      </c>
      <c r="H617" s="212">
        <v>6.4799999999999996E-2</v>
      </c>
      <c r="I617">
        <v>1.38E-2</v>
      </c>
      <c r="J617">
        <v>8.3000000000000001E-3</v>
      </c>
      <c r="K617">
        <v>8.9999999999999993E-3</v>
      </c>
      <c r="L617">
        <v>2.3E-3</v>
      </c>
      <c r="M617">
        <v>0</v>
      </c>
      <c r="N617" s="212">
        <v>1.8E-3</v>
      </c>
      <c r="O617" s="212">
        <v>2.5000000000000001E-3</v>
      </c>
      <c r="P617">
        <v>1E-3</v>
      </c>
      <c r="Q617">
        <v>1.5E-3</v>
      </c>
      <c r="R617">
        <v>0</v>
      </c>
      <c r="S617">
        <v>0</v>
      </c>
      <c r="T617">
        <v>0</v>
      </c>
      <c r="U617" s="212">
        <v>5.7000000000000002E-3</v>
      </c>
      <c r="V617">
        <v>0</v>
      </c>
      <c r="W617">
        <v>0</v>
      </c>
      <c r="X617">
        <v>0</v>
      </c>
      <c r="Y617" s="212">
        <v>4.1000000000000003E-3</v>
      </c>
      <c r="Z617">
        <v>1.6000000000000001E-3</v>
      </c>
      <c r="AA617">
        <v>0</v>
      </c>
      <c r="AB617" s="212">
        <v>9.9000000000000008E-3</v>
      </c>
      <c r="AC617" s="98">
        <v>1E-4</v>
      </c>
      <c r="AD617" s="212">
        <v>9.7000000000000003E-3</v>
      </c>
      <c r="AE617" s="212">
        <v>4.6199999999999998E-2</v>
      </c>
      <c r="AF617" s="212">
        <v>3.7699999999999997E-2</v>
      </c>
      <c r="AG617" s="212">
        <v>8.5000000000000006E-3</v>
      </c>
      <c r="AH617">
        <v>0</v>
      </c>
      <c r="AI617">
        <v>0</v>
      </c>
      <c r="AJ617">
        <v>0</v>
      </c>
      <c r="AK617">
        <v>0</v>
      </c>
      <c r="AL617">
        <v>0</v>
      </c>
      <c r="AM617">
        <v>1.6999999999999999E-3</v>
      </c>
      <c r="AN617">
        <v>0</v>
      </c>
      <c r="AO617">
        <v>1.2999999999999999E-2</v>
      </c>
      <c r="AP617">
        <v>0</v>
      </c>
      <c r="AQ617" s="212">
        <v>1.2999999999999999E-3</v>
      </c>
      <c r="AR617">
        <v>3.2000000000000002E-3</v>
      </c>
      <c r="AS617" s="98">
        <v>6.0000000000000002E-5</v>
      </c>
      <c r="AT617" s="98">
        <v>6.0000000000000002E-5</v>
      </c>
      <c r="AU617">
        <v>1.1000000000000001E-3</v>
      </c>
      <c r="AV617">
        <v>3.3999999999999998E-3</v>
      </c>
      <c r="AW617" s="212">
        <v>3.8000000000000002E-4</v>
      </c>
      <c r="AX617">
        <v>9.8199999999999996E-2</v>
      </c>
      <c r="AY617">
        <v>0</v>
      </c>
      <c r="AZ617">
        <v>0</v>
      </c>
      <c r="BA617">
        <v>0.38600000000000001</v>
      </c>
      <c r="BB617">
        <v>0</v>
      </c>
      <c r="BC617" s="212">
        <v>2.5000000000000001E-3</v>
      </c>
      <c r="BD617">
        <v>9.5000000000000001E-2</v>
      </c>
      <c r="BE617">
        <v>0.49199999999999999</v>
      </c>
      <c r="BF617">
        <v>0.151</v>
      </c>
      <c r="BG617">
        <v>0</v>
      </c>
      <c r="BH617">
        <v>0</v>
      </c>
      <c r="BI617">
        <v>0</v>
      </c>
      <c r="BJ617" s="212">
        <v>2.8E-3</v>
      </c>
      <c r="BK617">
        <v>5.5E-2</v>
      </c>
      <c r="BL617" s="209">
        <v>2.1093247289999999E-4</v>
      </c>
      <c r="BM617" s="227">
        <v>5.894618E-5</v>
      </c>
      <c r="BN617" s="227">
        <v>6.5484517099999998E-5</v>
      </c>
      <c r="BO617" s="227">
        <v>3.3727456000000002E-6</v>
      </c>
      <c r="BP617" s="227">
        <v>0</v>
      </c>
      <c r="BQ617" s="227">
        <v>5.32E-17</v>
      </c>
      <c r="BR617" s="227">
        <v>2.2855704999999999E-5</v>
      </c>
      <c r="BS617" s="227">
        <v>1.2761857699999999E-5</v>
      </c>
      <c r="BT617" s="227">
        <v>3.8319178489999999E-4</v>
      </c>
    </row>
    <row r="618" spans="1:72" x14ac:dyDescent="0.35">
      <c r="A618">
        <v>110</v>
      </c>
      <c r="B618" t="s">
        <v>803</v>
      </c>
      <c r="C618" t="s">
        <v>209</v>
      </c>
      <c r="D618" t="s">
        <v>828</v>
      </c>
      <c r="E618" t="s">
        <v>1341</v>
      </c>
      <c r="F618">
        <v>5.52</v>
      </c>
      <c r="G618">
        <v>23.111999999999998</v>
      </c>
      <c r="H618">
        <v>0.53759999999999997</v>
      </c>
      <c r="I618">
        <v>4.9599999999999998E-2</v>
      </c>
      <c r="J618">
        <v>0.1048</v>
      </c>
      <c r="K618">
        <v>7.3599999999999999E-2</v>
      </c>
      <c r="L618">
        <v>1.7600000000000001E-2</v>
      </c>
      <c r="M618">
        <v>0</v>
      </c>
      <c r="N618">
        <v>1.6799999999999999E-2</v>
      </c>
      <c r="O618">
        <v>4.3200000000000002E-2</v>
      </c>
      <c r="P618">
        <v>3.2000000000000002E-3</v>
      </c>
      <c r="Q618">
        <v>0.04</v>
      </c>
      <c r="R618">
        <v>0</v>
      </c>
      <c r="S618">
        <v>0</v>
      </c>
      <c r="T618">
        <v>0</v>
      </c>
      <c r="U618">
        <v>0.48559999999999998</v>
      </c>
      <c r="V618">
        <v>7.1199999999999999E-2</v>
      </c>
      <c r="W618">
        <v>0.25919999999999999</v>
      </c>
      <c r="X618">
        <v>9.8400000000000001E-2</v>
      </c>
      <c r="Y618">
        <v>4.1599999999999998E-2</v>
      </c>
      <c r="Z618">
        <v>1.52E-2</v>
      </c>
      <c r="AA618">
        <v>0</v>
      </c>
      <c r="AB618">
        <v>2.4E-2</v>
      </c>
      <c r="AC618" s="217">
        <v>0</v>
      </c>
      <c r="AD618">
        <v>2.4E-2</v>
      </c>
      <c r="AE618">
        <v>4.0000000000000001E-3</v>
      </c>
      <c r="AF618">
        <v>4.0000000000000001E-3</v>
      </c>
      <c r="AG618">
        <v>0</v>
      </c>
      <c r="AH618">
        <v>0</v>
      </c>
      <c r="AI618">
        <v>0</v>
      </c>
      <c r="AJ618">
        <v>0</v>
      </c>
      <c r="AK618">
        <v>0</v>
      </c>
      <c r="AL618">
        <v>0</v>
      </c>
      <c r="AM618">
        <v>0</v>
      </c>
      <c r="AN618">
        <v>0</v>
      </c>
      <c r="AO618">
        <v>0</v>
      </c>
      <c r="AP618">
        <v>0</v>
      </c>
      <c r="AQ618">
        <v>0</v>
      </c>
      <c r="AR618">
        <v>0</v>
      </c>
      <c r="AS618" s="217">
        <v>2.4000000000000001E-4</v>
      </c>
      <c r="AT618" s="217">
        <v>0</v>
      </c>
      <c r="AU618">
        <v>1.112E-2</v>
      </c>
      <c r="AV618">
        <v>1.9199999999999998E-2</v>
      </c>
      <c r="AW618">
        <v>9.6000000000000002E-4</v>
      </c>
      <c r="AX618">
        <v>4.9599999999999998E-2</v>
      </c>
      <c r="AY618">
        <v>0</v>
      </c>
      <c r="AZ618">
        <v>0</v>
      </c>
      <c r="BA618">
        <v>1.48</v>
      </c>
      <c r="BB618">
        <v>0</v>
      </c>
      <c r="BC618">
        <v>1.9199999999999998E-2</v>
      </c>
      <c r="BD618">
        <v>9.6000000000000002E-2</v>
      </c>
      <c r="BE618">
        <v>6.3440000000000003</v>
      </c>
      <c r="BF618">
        <v>0.872</v>
      </c>
      <c r="BG618">
        <v>0.2</v>
      </c>
      <c r="BH618" s="98">
        <v>8.0000000000000004E-4</v>
      </c>
      <c r="BI618">
        <v>0</v>
      </c>
      <c r="BJ618">
        <v>9.5999999999999992E-3</v>
      </c>
      <c r="BK618">
        <v>0</v>
      </c>
      <c r="BL618" s="209">
        <v>1.2023069904000001E-3</v>
      </c>
      <c r="BM618" s="227">
        <v>3.7930082400000002E-5</v>
      </c>
      <c r="BN618" s="209">
        <v>2.0635763760000001E-4</v>
      </c>
      <c r="BO618" s="227">
        <v>2.6981964800000001E-5</v>
      </c>
      <c r="BP618" s="227">
        <v>0</v>
      </c>
      <c r="BQ618" s="227">
        <v>2.5840000000000002E-15</v>
      </c>
      <c r="BR618" s="209">
        <v>2.7427552320000002E-4</v>
      </c>
      <c r="BS618" s="209">
        <v>1.0209486159999999E-4</v>
      </c>
      <c r="BT618" s="209">
        <v>2.021873856E-3</v>
      </c>
    </row>
    <row r="619" spans="1:72" x14ac:dyDescent="0.35">
      <c r="A619">
        <v>21</v>
      </c>
      <c r="B619" t="s">
        <v>71</v>
      </c>
      <c r="C619" t="s">
        <v>71</v>
      </c>
      <c r="D619" t="s">
        <v>477</v>
      </c>
      <c r="E619" t="s">
        <v>1341</v>
      </c>
      <c r="F619">
        <v>2.7949999999999999</v>
      </c>
      <c r="G619">
        <v>11.824999999999999</v>
      </c>
      <c r="H619" s="217">
        <v>0</v>
      </c>
      <c r="I619">
        <v>0.17199999999999999</v>
      </c>
      <c r="J619">
        <v>0.4945</v>
      </c>
      <c r="K619">
        <v>0</v>
      </c>
      <c r="L619">
        <v>20.747499999999999</v>
      </c>
      <c r="M619">
        <v>0</v>
      </c>
      <c r="N619">
        <v>8.5999999999999993E-2</v>
      </c>
      <c r="O619">
        <v>0.36549999999999999</v>
      </c>
      <c r="P619">
        <v>0.36549999999999999</v>
      </c>
      <c r="Q619" s="217">
        <v>0</v>
      </c>
      <c r="R619">
        <v>0</v>
      </c>
      <c r="S619">
        <v>0</v>
      </c>
      <c r="T619">
        <v>0</v>
      </c>
      <c r="U619">
        <v>0</v>
      </c>
      <c r="V619" s="217">
        <v>0</v>
      </c>
      <c r="W619" s="217">
        <v>0</v>
      </c>
      <c r="X619">
        <v>0</v>
      </c>
      <c r="Y619">
        <v>0</v>
      </c>
      <c r="Z619">
        <v>0</v>
      </c>
      <c r="AA619">
        <v>0</v>
      </c>
      <c r="AB619">
        <v>0</v>
      </c>
      <c r="AC619" s="212">
        <v>0</v>
      </c>
      <c r="AD619">
        <v>0</v>
      </c>
      <c r="AE619" s="98">
        <v>0</v>
      </c>
      <c r="AF619" s="98">
        <v>0</v>
      </c>
      <c r="AG619">
        <v>0</v>
      </c>
      <c r="AH619">
        <v>0</v>
      </c>
      <c r="AI619" s="217">
        <v>0</v>
      </c>
      <c r="AJ619">
        <v>0</v>
      </c>
      <c r="AK619">
        <v>0</v>
      </c>
      <c r="AL619">
        <v>0</v>
      </c>
      <c r="AM619">
        <v>2.15</v>
      </c>
      <c r="AN619">
        <v>0</v>
      </c>
      <c r="AO619">
        <v>25.585000000000001</v>
      </c>
      <c r="AP619">
        <v>0</v>
      </c>
      <c r="AQ619" s="217">
        <v>4.2999999999999997E-2</v>
      </c>
      <c r="AR619">
        <v>5.2460000000000004</v>
      </c>
      <c r="AS619" s="212">
        <v>4.3E-3</v>
      </c>
      <c r="AT619" s="212">
        <v>0</v>
      </c>
      <c r="AU619">
        <v>4.0849999999999997E-2</v>
      </c>
      <c r="AV619">
        <v>6.4500000000000002E-2</v>
      </c>
      <c r="AW619">
        <v>1.0749999999999999E-2</v>
      </c>
      <c r="AX619">
        <v>2.2360000000000002</v>
      </c>
      <c r="AY619">
        <v>0</v>
      </c>
      <c r="AZ619">
        <v>2.1715</v>
      </c>
      <c r="BA619">
        <v>5.375</v>
      </c>
      <c r="BB619">
        <v>0.64500000000000002</v>
      </c>
      <c r="BC619" s="212">
        <v>6.4500000000000002E-2</v>
      </c>
      <c r="BD619">
        <v>3.6549999999999998</v>
      </c>
      <c r="BE619">
        <v>34.4</v>
      </c>
      <c r="BF619">
        <v>2.15</v>
      </c>
      <c r="BG619">
        <v>0.64500000000000002</v>
      </c>
      <c r="BH619" s="217">
        <v>0</v>
      </c>
      <c r="BI619">
        <v>0</v>
      </c>
      <c r="BJ619" s="212">
        <v>4.2999999999999997E-2</v>
      </c>
      <c r="BK619">
        <v>1.72</v>
      </c>
      <c r="BL619" s="209">
        <v>2.3605480583390001E-2</v>
      </c>
      <c r="BM619" s="227">
        <v>6.0041046630000003E-4</v>
      </c>
      <c r="BN619" s="209">
        <v>1.4661024190419999E-2</v>
      </c>
      <c r="BO619" s="227">
        <v>9.5553335800000003E-4</v>
      </c>
      <c r="BP619" s="227">
        <v>0</v>
      </c>
      <c r="BQ619" s="227">
        <v>1.0572831399999999E-15</v>
      </c>
      <c r="BR619" s="209">
        <v>4.2390221635400004E-3</v>
      </c>
      <c r="BS619" s="227">
        <v>2.1219971960000001E-3</v>
      </c>
      <c r="BT619" s="209">
        <v>1.9622832794099999E-3</v>
      </c>
    </row>
    <row r="620" spans="1:72" x14ac:dyDescent="0.35">
      <c r="A620">
        <v>112</v>
      </c>
      <c r="B620" t="s">
        <v>218</v>
      </c>
      <c r="C620" t="s">
        <v>218</v>
      </c>
      <c r="D620" t="s">
        <v>834</v>
      </c>
      <c r="E620" t="s">
        <v>1337</v>
      </c>
      <c r="F620">
        <v>0.23</v>
      </c>
      <c r="G620">
        <v>0.96399999999999997</v>
      </c>
      <c r="H620" s="212">
        <v>2.2000000000000001E-3</v>
      </c>
      <c r="I620">
        <v>3.2000000000000002E-3</v>
      </c>
      <c r="J620">
        <v>4.4999999999999998E-2</v>
      </c>
      <c r="K620">
        <v>7.9000000000000008E-3</v>
      </c>
      <c r="L620">
        <v>4.0500000000000001E-2</v>
      </c>
      <c r="M620">
        <v>0</v>
      </c>
      <c r="N620">
        <v>1.1999999999999999E-3</v>
      </c>
      <c r="O620">
        <v>7.0000000000000001E-3</v>
      </c>
      <c r="P620">
        <v>3.3999999999999998E-3</v>
      </c>
      <c r="Q620" s="212">
        <v>3.5999999999999999E-3</v>
      </c>
      <c r="R620">
        <v>0</v>
      </c>
      <c r="S620">
        <v>0</v>
      </c>
      <c r="T620">
        <v>0</v>
      </c>
      <c r="U620" s="98">
        <v>2.9999999999999997E-4</v>
      </c>
      <c r="V620">
        <v>0</v>
      </c>
      <c r="W620">
        <v>0</v>
      </c>
      <c r="X620">
        <v>0</v>
      </c>
      <c r="Y620" s="98">
        <v>2.9999999999999997E-4</v>
      </c>
      <c r="Z620">
        <v>0</v>
      </c>
      <c r="AA620">
        <v>0</v>
      </c>
      <c r="AB620" s="98">
        <v>6.9999999999999999E-4</v>
      </c>
      <c r="AC620">
        <v>0</v>
      </c>
      <c r="AD620" s="98">
        <v>6.9999999999999999E-4</v>
      </c>
      <c r="AE620" s="98">
        <v>8.0000000000000004E-4</v>
      </c>
      <c r="AF620" s="98">
        <v>6.9999999999999999E-4</v>
      </c>
      <c r="AG620" s="98">
        <v>1E-4</v>
      </c>
      <c r="AH620">
        <v>0</v>
      </c>
      <c r="AI620">
        <v>0</v>
      </c>
      <c r="AJ620">
        <v>0</v>
      </c>
      <c r="AK620">
        <v>0</v>
      </c>
      <c r="AL620">
        <v>0</v>
      </c>
      <c r="AM620">
        <v>1E-3</v>
      </c>
      <c r="AN620">
        <v>0</v>
      </c>
      <c r="AO620">
        <v>1.2E-2</v>
      </c>
      <c r="AP620">
        <v>0</v>
      </c>
      <c r="AQ620" s="98">
        <v>5.0000000000000001E-4</v>
      </c>
      <c r="AR620">
        <v>0</v>
      </c>
      <c r="AS620">
        <v>2.4000000000000001E-4</v>
      </c>
      <c r="AT620">
        <v>1.8000000000000001E-4</v>
      </c>
      <c r="AU620">
        <v>1.2999999999999999E-3</v>
      </c>
      <c r="AV620">
        <v>1.83E-3</v>
      </c>
      <c r="AW620" s="98">
        <v>5.0000000000000001E-4</v>
      </c>
      <c r="AX620">
        <v>6.2E-2</v>
      </c>
      <c r="AY620">
        <v>0</v>
      </c>
      <c r="AZ620">
        <v>2.5999999999999999E-2</v>
      </c>
      <c r="BA620">
        <v>0.107</v>
      </c>
      <c r="BB620">
        <v>0</v>
      </c>
      <c r="BC620" s="98">
        <v>8.9999999999999998E-4</v>
      </c>
      <c r="BD620">
        <v>2.9000000000000001E-2</v>
      </c>
      <c r="BE620">
        <v>0.59</v>
      </c>
      <c r="BF620">
        <v>3.3000000000000002E-2</v>
      </c>
      <c r="BG620">
        <v>2E-3</v>
      </c>
      <c r="BH620" s="98">
        <v>0</v>
      </c>
      <c r="BI620">
        <v>2E-3</v>
      </c>
      <c r="BJ620" s="98">
        <v>5.9999999999999995E-4</v>
      </c>
      <c r="BK620">
        <v>3.6999999999999998E-2</v>
      </c>
      <c r="BL620" s="209">
        <v>2.1620715969999999E-4</v>
      </c>
      <c r="BM620" s="227">
        <v>6.1999250200000001E-5</v>
      </c>
      <c r="BN620" s="227">
        <v>5.4026303500000001E-5</v>
      </c>
      <c r="BO620" s="227">
        <v>3.3727456000000002E-6</v>
      </c>
      <c r="BP620" s="227">
        <v>0</v>
      </c>
      <c r="BQ620" s="227">
        <v>7.2799999999999995E-17</v>
      </c>
      <c r="BR620" s="227">
        <v>3.6782774799999998E-5</v>
      </c>
      <c r="BS620" s="227">
        <v>1.2761857699999999E-5</v>
      </c>
      <c r="BT620" s="209">
        <v>3.1466202150000003E-4</v>
      </c>
    </row>
    <row r="621" spans="1:72" x14ac:dyDescent="0.35">
      <c r="A621">
        <v>112</v>
      </c>
      <c r="B621" t="s">
        <v>218</v>
      </c>
      <c r="C621" t="s">
        <v>218</v>
      </c>
      <c r="D621" t="s">
        <v>834</v>
      </c>
      <c r="E621" t="s">
        <v>1338</v>
      </c>
      <c r="F621">
        <v>0.23</v>
      </c>
      <c r="G621">
        <v>0.96399999999999997</v>
      </c>
      <c r="H621" s="212">
        <v>2.2000000000000001E-3</v>
      </c>
      <c r="I621" s="212">
        <v>3.2000000000000002E-3</v>
      </c>
      <c r="J621">
        <v>4.4999999999999998E-2</v>
      </c>
      <c r="K621">
        <v>7.9000000000000008E-3</v>
      </c>
      <c r="L621">
        <v>4.0500000000000001E-2</v>
      </c>
      <c r="M621">
        <v>0</v>
      </c>
      <c r="N621" s="212">
        <v>1.1999999999999999E-3</v>
      </c>
      <c r="O621">
        <v>7.0000000000000001E-3</v>
      </c>
      <c r="P621">
        <v>3.3999999999999998E-3</v>
      </c>
      <c r="Q621">
        <v>3.5999999999999999E-3</v>
      </c>
      <c r="R621">
        <v>0</v>
      </c>
      <c r="S621">
        <v>0</v>
      </c>
      <c r="T621">
        <v>0</v>
      </c>
      <c r="U621" s="98">
        <v>2.9999999999999997E-4</v>
      </c>
      <c r="V621">
        <v>0</v>
      </c>
      <c r="W621">
        <v>0</v>
      </c>
      <c r="X621" s="98">
        <v>0</v>
      </c>
      <c r="Y621" s="98">
        <v>2.9999999999999997E-4</v>
      </c>
      <c r="Z621" s="98">
        <v>0</v>
      </c>
      <c r="AA621">
        <v>0</v>
      </c>
      <c r="AB621" s="98">
        <v>6.9999999999999999E-4</v>
      </c>
      <c r="AC621" s="98">
        <v>0</v>
      </c>
      <c r="AD621" s="98">
        <v>6.9999999999999999E-4</v>
      </c>
      <c r="AE621" s="98">
        <v>8.0000000000000004E-4</v>
      </c>
      <c r="AF621" s="98">
        <v>6.9999999999999999E-4</v>
      </c>
      <c r="AG621" s="98">
        <v>1E-4</v>
      </c>
      <c r="AH621" s="98">
        <v>0</v>
      </c>
      <c r="AI621" s="98">
        <v>0</v>
      </c>
      <c r="AJ621" s="98">
        <v>0</v>
      </c>
      <c r="AK621">
        <v>0</v>
      </c>
      <c r="AL621">
        <v>0</v>
      </c>
      <c r="AM621">
        <v>1E-3</v>
      </c>
      <c r="AN621">
        <v>0</v>
      </c>
      <c r="AO621">
        <v>1.2E-2</v>
      </c>
      <c r="AP621">
        <v>0</v>
      </c>
      <c r="AQ621" s="98">
        <v>5.0000000000000001E-4</v>
      </c>
      <c r="AR621" s="98">
        <v>0</v>
      </c>
      <c r="AS621" s="212">
        <v>2.4000000000000001E-4</v>
      </c>
      <c r="AT621" s="98">
        <v>1.8000000000000001E-4</v>
      </c>
      <c r="AU621">
        <v>1.2999999999999999E-3</v>
      </c>
      <c r="AV621">
        <v>1.83E-3</v>
      </c>
      <c r="AW621" s="98">
        <v>5.0000000000000001E-4</v>
      </c>
      <c r="AX621">
        <v>6.2E-2</v>
      </c>
      <c r="AY621">
        <v>0</v>
      </c>
      <c r="AZ621">
        <v>2.5999999999999999E-2</v>
      </c>
      <c r="BA621">
        <v>0.107</v>
      </c>
      <c r="BB621">
        <v>0</v>
      </c>
      <c r="BC621" s="98">
        <v>8.9999999999999998E-4</v>
      </c>
      <c r="BD621">
        <v>2.9000000000000001E-2</v>
      </c>
      <c r="BE621">
        <v>0.59</v>
      </c>
      <c r="BF621">
        <v>3.3000000000000002E-2</v>
      </c>
      <c r="BG621">
        <v>2E-3</v>
      </c>
      <c r="BH621" s="98">
        <v>0</v>
      </c>
      <c r="BI621">
        <v>2E-3</v>
      </c>
      <c r="BJ621" s="98">
        <v>5.9999999999999995E-4</v>
      </c>
      <c r="BK621">
        <v>3.6999999999999998E-2</v>
      </c>
      <c r="BL621" s="209">
        <v>2.1620715969999999E-4</v>
      </c>
      <c r="BM621" s="227">
        <v>6.1999250200000001E-5</v>
      </c>
      <c r="BN621" s="227">
        <v>5.4026303500000001E-5</v>
      </c>
      <c r="BO621" s="227">
        <v>3.3727456000000002E-6</v>
      </c>
      <c r="BP621" s="209">
        <v>0</v>
      </c>
      <c r="BQ621" s="227">
        <v>7.2799999999999995E-17</v>
      </c>
      <c r="BR621" s="227">
        <v>3.6782774799999998E-5</v>
      </c>
      <c r="BS621" s="227">
        <v>1.2761857699999999E-5</v>
      </c>
      <c r="BT621" s="227">
        <v>3.1466202150000003E-4</v>
      </c>
    </row>
    <row r="622" spans="1:72" x14ac:dyDescent="0.35">
      <c r="A622">
        <v>112</v>
      </c>
      <c r="B622" t="s">
        <v>218</v>
      </c>
      <c r="C622" t="s">
        <v>218</v>
      </c>
      <c r="D622" t="s">
        <v>834</v>
      </c>
      <c r="E622" t="s">
        <v>1340</v>
      </c>
      <c r="F622">
        <v>0.23</v>
      </c>
      <c r="G622">
        <v>0.96399999999999997</v>
      </c>
      <c r="H622" s="98">
        <v>2.2000000000000001E-3</v>
      </c>
      <c r="I622">
        <v>3.2000000000000002E-3</v>
      </c>
      <c r="J622">
        <v>4.4999999999999998E-2</v>
      </c>
      <c r="K622">
        <v>7.9000000000000008E-3</v>
      </c>
      <c r="L622">
        <v>4.0500000000000001E-2</v>
      </c>
      <c r="M622">
        <v>0</v>
      </c>
      <c r="N622" s="212">
        <v>1.1999999999999999E-3</v>
      </c>
      <c r="O622">
        <v>7.0000000000000001E-3</v>
      </c>
      <c r="P622" s="212">
        <v>3.3999999999999998E-3</v>
      </c>
      <c r="Q622">
        <v>3.5999999999999999E-3</v>
      </c>
      <c r="R622">
        <v>0</v>
      </c>
      <c r="S622">
        <v>0</v>
      </c>
      <c r="T622">
        <v>0</v>
      </c>
      <c r="U622" s="98">
        <v>2.9999999999999997E-4</v>
      </c>
      <c r="V622">
        <v>0</v>
      </c>
      <c r="W622">
        <v>0</v>
      </c>
      <c r="X622">
        <v>0</v>
      </c>
      <c r="Y622" s="98">
        <v>2.9999999999999997E-4</v>
      </c>
      <c r="Z622" s="212">
        <v>0</v>
      </c>
      <c r="AA622" s="212">
        <v>0</v>
      </c>
      <c r="AB622" s="98">
        <v>6.9999999999999999E-4</v>
      </c>
      <c r="AC622" s="212">
        <v>0</v>
      </c>
      <c r="AD622" s="98">
        <v>6.9999999999999999E-4</v>
      </c>
      <c r="AE622" s="98">
        <v>8.0000000000000004E-4</v>
      </c>
      <c r="AF622" s="98">
        <v>6.9999999999999999E-4</v>
      </c>
      <c r="AG622" s="98">
        <v>1E-4</v>
      </c>
      <c r="AH622">
        <v>0</v>
      </c>
      <c r="AI622">
        <v>0</v>
      </c>
      <c r="AJ622">
        <v>0</v>
      </c>
      <c r="AK622">
        <v>0</v>
      </c>
      <c r="AL622">
        <v>0</v>
      </c>
      <c r="AM622">
        <v>1E-3</v>
      </c>
      <c r="AN622">
        <v>0</v>
      </c>
      <c r="AO622">
        <v>1.2E-2</v>
      </c>
      <c r="AP622">
        <v>0</v>
      </c>
      <c r="AQ622" s="98">
        <v>5.0000000000000001E-4</v>
      </c>
      <c r="AR622">
        <v>0</v>
      </c>
      <c r="AS622" s="98">
        <v>2.4000000000000001E-4</v>
      </c>
      <c r="AT622" s="98">
        <v>1.8000000000000001E-4</v>
      </c>
      <c r="AU622" s="212">
        <v>1.2999999999999999E-3</v>
      </c>
      <c r="AV622">
        <v>1.83E-3</v>
      </c>
      <c r="AW622" s="98">
        <v>5.0000000000000001E-4</v>
      </c>
      <c r="AX622">
        <v>6.2E-2</v>
      </c>
      <c r="AY622">
        <v>0</v>
      </c>
      <c r="AZ622">
        <v>2.5999999999999999E-2</v>
      </c>
      <c r="BA622">
        <v>0.107</v>
      </c>
      <c r="BB622" s="212">
        <v>0</v>
      </c>
      <c r="BC622" s="98">
        <v>8.9999999999999998E-4</v>
      </c>
      <c r="BD622">
        <v>2.9000000000000001E-2</v>
      </c>
      <c r="BE622">
        <v>0.59</v>
      </c>
      <c r="BF622">
        <v>3.3000000000000002E-2</v>
      </c>
      <c r="BG622">
        <v>2E-3</v>
      </c>
      <c r="BH622" s="98">
        <v>0</v>
      </c>
      <c r="BI622">
        <v>2E-3</v>
      </c>
      <c r="BJ622" s="98">
        <v>5.9999999999999995E-4</v>
      </c>
      <c r="BK622">
        <v>3.6999999999999998E-2</v>
      </c>
      <c r="BL622" s="209">
        <v>2.1620715969999999E-4</v>
      </c>
      <c r="BM622" s="227">
        <v>6.1999250200000001E-5</v>
      </c>
      <c r="BN622" s="227">
        <v>5.4026303500000001E-5</v>
      </c>
      <c r="BO622" s="227">
        <v>3.3727456000000002E-6</v>
      </c>
      <c r="BP622" s="227">
        <v>0</v>
      </c>
      <c r="BQ622" s="227">
        <v>7.2799999999999995E-17</v>
      </c>
      <c r="BR622" s="227">
        <v>3.6782774799999998E-5</v>
      </c>
      <c r="BS622" s="227">
        <v>1.2761857699999999E-5</v>
      </c>
      <c r="BT622" s="227">
        <v>3.1466202150000003E-4</v>
      </c>
    </row>
    <row r="623" spans="1:72" x14ac:dyDescent="0.35">
      <c r="A623">
        <v>33</v>
      </c>
      <c r="B623" t="s">
        <v>513</v>
      </c>
      <c r="C623" t="s">
        <v>513</v>
      </c>
      <c r="D623" t="s">
        <v>101</v>
      </c>
      <c r="E623" t="s">
        <v>1341</v>
      </c>
      <c r="F623">
        <v>0.84</v>
      </c>
      <c r="G623">
        <v>3.5489999999999999</v>
      </c>
      <c r="H623">
        <v>0</v>
      </c>
      <c r="I623">
        <v>4.1999999999999997E-3</v>
      </c>
      <c r="J623">
        <v>0.20369999999999999</v>
      </c>
      <c r="K623">
        <v>0</v>
      </c>
      <c r="L623">
        <v>1.8857999999999999</v>
      </c>
      <c r="M623">
        <v>0</v>
      </c>
      <c r="N623">
        <v>4.1999999999999997E-3</v>
      </c>
      <c r="O623">
        <v>0.21840000000000001</v>
      </c>
      <c r="P623">
        <v>0.1827</v>
      </c>
      <c r="Q623">
        <v>3.5700000000000003E-2</v>
      </c>
      <c r="R623">
        <v>0</v>
      </c>
      <c r="S623">
        <v>0.21</v>
      </c>
      <c r="T623">
        <v>0</v>
      </c>
      <c r="U623" s="217">
        <v>0</v>
      </c>
      <c r="V623" s="212">
        <v>0</v>
      </c>
      <c r="W623" s="212">
        <v>0</v>
      </c>
      <c r="X623" s="212">
        <v>0</v>
      </c>
      <c r="Y623" s="217">
        <v>0</v>
      </c>
      <c r="Z623">
        <v>0</v>
      </c>
      <c r="AA623">
        <v>0</v>
      </c>
      <c r="AB623" s="217">
        <v>0</v>
      </c>
      <c r="AC623">
        <v>0</v>
      </c>
      <c r="AD623" s="217">
        <v>0</v>
      </c>
      <c r="AE623" s="217">
        <v>0</v>
      </c>
      <c r="AF623" s="217">
        <v>0</v>
      </c>
      <c r="AG623" s="217">
        <v>0</v>
      </c>
      <c r="AH623">
        <v>0</v>
      </c>
      <c r="AI623">
        <v>0</v>
      </c>
      <c r="AJ623">
        <v>0</v>
      </c>
      <c r="AK623">
        <v>0</v>
      </c>
      <c r="AL623">
        <v>0</v>
      </c>
      <c r="AM623">
        <v>0</v>
      </c>
      <c r="AN623">
        <v>0</v>
      </c>
      <c r="AO623">
        <v>0</v>
      </c>
      <c r="AP623">
        <v>0</v>
      </c>
      <c r="AQ623" s="217">
        <v>0</v>
      </c>
      <c r="AR623">
        <v>0</v>
      </c>
      <c r="AS623" s="217">
        <v>0</v>
      </c>
      <c r="AT623" s="212">
        <v>0</v>
      </c>
      <c r="AU623" s="212">
        <v>2.31E-3</v>
      </c>
      <c r="AV623">
        <v>2.0999999999999999E-3</v>
      </c>
      <c r="AW623" s="217">
        <v>1.0499999999999999E-3</v>
      </c>
      <c r="AX623">
        <v>2.0999999999999999E-3</v>
      </c>
      <c r="AY623">
        <v>0</v>
      </c>
      <c r="AZ623">
        <v>4.1999999999999997E-3</v>
      </c>
      <c r="BA623">
        <v>0.105</v>
      </c>
      <c r="BB623">
        <v>1.26E-2</v>
      </c>
      <c r="BC623" s="217">
        <v>2.0999999999999999E-3</v>
      </c>
      <c r="BD623">
        <v>0.189</v>
      </c>
      <c r="BE623">
        <v>1.407</v>
      </c>
      <c r="BF623">
        <v>8.4000000000000005E-2</v>
      </c>
      <c r="BG623">
        <v>6.3E-2</v>
      </c>
      <c r="BH623" s="212">
        <v>0</v>
      </c>
      <c r="BI623" s="212">
        <v>0</v>
      </c>
      <c r="BJ623" s="217">
        <v>0</v>
      </c>
      <c r="BK623">
        <v>0</v>
      </c>
      <c r="BL623" s="209">
        <v>2.1983876081999999E-3</v>
      </c>
      <c r="BM623" s="227">
        <v>6.6350455499999996E-5</v>
      </c>
      <c r="BN623" s="227">
        <v>3.7942296839999997E-4</v>
      </c>
      <c r="BO623" s="227">
        <v>1.437299934E-4</v>
      </c>
      <c r="BP623" s="227">
        <v>6.8831490420000001E-4</v>
      </c>
      <c r="BQ623" s="227">
        <v>4.4309999999999999E-16</v>
      </c>
      <c r="BR623" s="227">
        <v>5.3268034469999999E-4</v>
      </c>
      <c r="BS623" s="227">
        <v>2.1299503259999999E-4</v>
      </c>
      <c r="BT623" s="227">
        <v>1.6804683335999999E-3</v>
      </c>
    </row>
    <row r="624" spans="1:72" x14ac:dyDescent="0.35">
      <c r="A624">
        <v>50</v>
      </c>
      <c r="B624" t="s">
        <v>513</v>
      </c>
      <c r="C624" t="s">
        <v>513</v>
      </c>
      <c r="D624" t="s">
        <v>119</v>
      </c>
      <c r="E624" t="s">
        <v>1338</v>
      </c>
      <c r="F624">
        <v>0.30099999999999999</v>
      </c>
      <c r="G624">
        <v>1.274</v>
      </c>
      <c r="H624" s="212">
        <v>3.5000000000000001E-3</v>
      </c>
      <c r="I624">
        <v>6.3E-3</v>
      </c>
      <c r="J624">
        <v>5.8099999999999999E-2</v>
      </c>
      <c r="K624">
        <v>6.3E-3</v>
      </c>
      <c r="L624">
        <v>0.62019999999999997</v>
      </c>
      <c r="M624">
        <v>0</v>
      </c>
      <c r="N624">
        <v>5.5999999999999999E-3</v>
      </c>
      <c r="O624">
        <v>4.8300000000000003E-2</v>
      </c>
      <c r="P624">
        <v>2.8000000000000001E-2</v>
      </c>
      <c r="Q624">
        <v>2.0299999999999999E-2</v>
      </c>
      <c r="R624">
        <v>0</v>
      </c>
      <c r="S624">
        <v>0</v>
      </c>
      <c r="T624">
        <v>0</v>
      </c>
      <c r="U624" s="98">
        <v>6.9999999999999999E-4</v>
      </c>
      <c r="V624">
        <v>0</v>
      </c>
      <c r="W624">
        <v>0</v>
      </c>
      <c r="X624">
        <v>0</v>
      </c>
      <c r="Y624" s="98">
        <v>6.9999999999999999E-4</v>
      </c>
      <c r="Z624">
        <v>0</v>
      </c>
      <c r="AA624">
        <v>0</v>
      </c>
      <c r="AB624" s="98">
        <v>6.9999999999999999E-4</v>
      </c>
      <c r="AC624" s="212">
        <v>0</v>
      </c>
      <c r="AD624" s="98">
        <v>6.9999999999999999E-4</v>
      </c>
      <c r="AE624" s="98">
        <v>6.9999999999999999E-4</v>
      </c>
      <c r="AF624" s="98">
        <v>6.9999999999999999E-4</v>
      </c>
      <c r="AG624" s="212">
        <v>0</v>
      </c>
      <c r="AH624">
        <v>0</v>
      </c>
      <c r="AI624">
        <v>0</v>
      </c>
      <c r="AJ624">
        <v>0</v>
      </c>
      <c r="AK624">
        <v>0</v>
      </c>
      <c r="AL624">
        <v>0</v>
      </c>
      <c r="AM624">
        <v>0.18060000000000001</v>
      </c>
      <c r="AN624">
        <v>0</v>
      </c>
      <c r="AO624">
        <v>1.855</v>
      </c>
      <c r="AP624">
        <v>0</v>
      </c>
      <c r="AQ624">
        <v>2.0999999999999999E-3</v>
      </c>
      <c r="AR624">
        <v>0</v>
      </c>
      <c r="AS624">
        <v>4.8999999999999998E-4</v>
      </c>
      <c r="AT624">
        <v>1.3999999999999999E-4</v>
      </c>
      <c r="AU624">
        <v>2.0999999999999999E-3</v>
      </c>
      <c r="AV624">
        <v>2.8E-3</v>
      </c>
      <c r="AW624">
        <v>1.3999999999999999E-4</v>
      </c>
      <c r="AX624">
        <v>0.161</v>
      </c>
      <c r="AY624">
        <v>0</v>
      </c>
      <c r="AZ624">
        <v>0.245</v>
      </c>
      <c r="BA624">
        <v>0.126</v>
      </c>
      <c r="BB624">
        <v>2.0999999999999999E-3</v>
      </c>
      <c r="BC624" s="98">
        <v>6.9999999999999999E-4</v>
      </c>
      <c r="BD624">
        <v>0.161</v>
      </c>
      <c r="BE624">
        <v>0.90300000000000002</v>
      </c>
      <c r="BF624">
        <v>5.6000000000000001E-2</v>
      </c>
      <c r="BG624">
        <v>7.0000000000000001E-3</v>
      </c>
      <c r="BH624" s="212">
        <v>0</v>
      </c>
      <c r="BI624">
        <v>0</v>
      </c>
      <c r="BJ624" s="98">
        <v>6.9999999999999999E-4</v>
      </c>
      <c r="BK624">
        <v>0.35699999999999998</v>
      </c>
      <c r="BL624" s="209">
        <v>5.7253125580000004E-4</v>
      </c>
      <c r="BM624" s="227">
        <v>2.78843747E-5</v>
      </c>
      <c r="BN624" s="227">
        <v>1.803617928E-4</v>
      </c>
      <c r="BO624" s="227">
        <v>3.11103884E-5</v>
      </c>
      <c r="BP624" s="227">
        <v>0</v>
      </c>
      <c r="BQ624" s="227">
        <v>1.652E-16</v>
      </c>
      <c r="BR624" s="227">
        <v>2.1752879259999999E-4</v>
      </c>
      <c r="BS624" s="227">
        <v>6.9088280800000005E-5</v>
      </c>
      <c r="BT624" s="209">
        <v>3.1089701789999998E-4</v>
      </c>
    </row>
    <row r="625" spans="1:72" x14ac:dyDescent="0.35">
      <c r="A625">
        <v>50</v>
      </c>
      <c r="B625" t="s">
        <v>513</v>
      </c>
      <c r="C625" t="s">
        <v>513</v>
      </c>
      <c r="D625" t="s">
        <v>119</v>
      </c>
      <c r="E625" t="s">
        <v>1340</v>
      </c>
      <c r="F625">
        <v>0.30099999999999999</v>
      </c>
      <c r="G625">
        <v>1.274</v>
      </c>
      <c r="H625" s="212">
        <v>3.5000000000000001E-3</v>
      </c>
      <c r="I625">
        <v>6.3E-3</v>
      </c>
      <c r="J625">
        <v>5.8099999999999999E-2</v>
      </c>
      <c r="K625">
        <v>6.3E-3</v>
      </c>
      <c r="L625">
        <v>0.62019999999999997</v>
      </c>
      <c r="M625">
        <v>0</v>
      </c>
      <c r="N625">
        <v>5.5999999999999999E-3</v>
      </c>
      <c r="O625">
        <v>4.8300000000000003E-2</v>
      </c>
      <c r="P625">
        <v>2.8000000000000001E-2</v>
      </c>
      <c r="Q625">
        <v>2.0299999999999999E-2</v>
      </c>
      <c r="R625">
        <v>0</v>
      </c>
      <c r="S625">
        <v>0</v>
      </c>
      <c r="T625">
        <v>0</v>
      </c>
      <c r="U625" s="98">
        <v>6.9999999999999999E-4</v>
      </c>
      <c r="V625">
        <v>0</v>
      </c>
      <c r="W625">
        <v>0</v>
      </c>
      <c r="X625">
        <v>0</v>
      </c>
      <c r="Y625" s="98">
        <v>6.9999999999999999E-4</v>
      </c>
      <c r="Z625">
        <v>0</v>
      </c>
      <c r="AA625">
        <v>0</v>
      </c>
      <c r="AB625" s="98">
        <v>6.9999999999999999E-4</v>
      </c>
      <c r="AC625">
        <v>0</v>
      </c>
      <c r="AD625" s="98">
        <v>6.9999999999999999E-4</v>
      </c>
      <c r="AE625" s="98">
        <v>6.9999999999999999E-4</v>
      </c>
      <c r="AF625" s="98">
        <v>6.9999999999999999E-4</v>
      </c>
      <c r="AG625" s="212">
        <v>0</v>
      </c>
      <c r="AH625">
        <v>0</v>
      </c>
      <c r="AI625">
        <v>0</v>
      </c>
      <c r="AJ625">
        <v>0</v>
      </c>
      <c r="AK625">
        <v>0</v>
      </c>
      <c r="AL625">
        <v>0</v>
      </c>
      <c r="AM625">
        <v>0.18060000000000001</v>
      </c>
      <c r="AN625">
        <v>0</v>
      </c>
      <c r="AO625">
        <v>1.855</v>
      </c>
      <c r="AP625">
        <v>0</v>
      </c>
      <c r="AQ625" s="212">
        <v>2.0999999999999999E-3</v>
      </c>
      <c r="AR625">
        <v>0</v>
      </c>
      <c r="AS625" s="212">
        <v>4.8999999999999998E-4</v>
      </c>
      <c r="AT625" s="212">
        <v>1.3999999999999999E-4</v>
      </c>
      <c r="AU625">
        <v>2.0999999999999999E-3</v>
      </c>
      <c r="AV625">
        <v>2.8E-3</v>
      </c>
      <c r="AW625" s="212">
        <v>1.3999999999999999E-4</v>
      </c>
      <c r="AX625">
        <v>0.161</v>
      </c>
      <c r="AY625">
        <v>0</v>
      </c>
      <c r="AZ625">
        <v>0.245</v>
      </c>
      <c r="BA625">
        <v>0.126</v>
      </c>
      <c r="BB625">
        <v>2.0999999999999999E-3</v>
      </c>
      <c r="BC625" s="98">
        <v>6.9999999999999999E-4</v>
      </c>
      <c r="BD625">
        <v>0.161</v>
      </c>
      <c r="BE625">
        <v>0.90300000000000002</v>
      </c>
      <c r="BF625">
        <v>5.6000000000000001E-2</v>
      </c>
      <c r="BG625">
        <v>7.0000000000000001E-3</v>
      </c>
      <c r="BH625">
        <v>0</v>
      </c>
      <c r="BI625">
        <v>0</v>
      </c>
      <c r="BJ625" s="98">
        <v>6.9999999999999999E-4</v>
      </c>
      <c r="BK625">
        <v>0.35699999999999998</v>
      </c>
      <c r="BL625" s="209">
        <v>5.7253125580000004E-4</v>
      </c>
      <c r="BM625" s="227">
        <v>2.78843747E-5</v>
      </c>
      <c r="BN625" s="209">
        <v>1.803617928E-4</v>
      </c>
      <c r="BO625" s="227">
        <v>3.11103884E-5</v>
      </c>
      <c r="BP625" s="227">
        <v>0</v>
      </c>
      <c r="BQ625" s="227">
        <v>1.652E-16</v>
      </c>
      <c r="BR625" s="227">
        <v>2.1752879259999999E-4</v>
      </c>
      <c r="BS625" s="227">
        <v>6.9088280800000005E-5</v>
      </c>
      <c r="BT625" s="209">
        <v>3.1089701789999998E-4</v>
      </c>
    </row>
    <row r="626" spans="1:72" x14ac:dyDescent="0.35">
      <c r="A626">
        <v>109</v>
      </c>
      <c r="B626" t="s">
        <v>803</v>
      </c>
      <c r="C626" t="s">
        <v>209</v>
      </c>
      <c r="D626" t="s">
        <v>824</v>
      </c>
      <c r="E626" t="s">
        <v>1337</v>
      </c>
      <c r="F626">
        <v>0.35199999999999998</v>
      </c>
      <c r="G626">
        <v>1.4730000000000001</v>
      </c>
      <c r="H626">
        <v>3.3500000000000002E-2</v>
      </c>
      <c r="I626">
        <v>3.3999999999999998E-3</v>
      </c>
      <c r="J626">
        <v>6.1000000000000004E-3</v>
      </c>
      <c r="K626">
        <v>8.9999999999999993E-3</v>
      </c>
      <c r="L626">
        <v>4.7E-2</v>
      </c>
      <c r="M626">
        <v>0</v>
      </c>
      <c r="N626" s="98">
        <v>1E-3</v>
      </c>
      <c r="O626">
        <v>4.7999999999999996E-3</v>
      </c>
      <c r="P626" s="98">
        <v>1E-4</v>
      </c>
      <c r="Q626">
        <v>4.7000000000000002E-3</v>
      </c>
      <c r="R626">
        <v>0</v>
      </c>
      <c r="S626">
        <v>0</v>
      </c>
      <c r="T626">
        <v>0</v>
      </c>
      <c r="U626" s="212">
        <v>2.92E-2</v>
      </c>
      <c r="V626">
        <v>4.8999999999999998E-3</v>
      </c>
      <c r="W626">
        <v>1.5299999999999999E-2</v>
      </c>
      <c r="X626">
        <v>5.1000000000000004E-3</v>
      </c>
      <c r="Y626" s="212">
        <v>2.8999999999999998E-3</v>
      </c>
      <c r="Z626" s="98">
        <v>8.0000000000000004E-4</v>
      </c>
      <c r="AA626" s="98">
        <v>2.9999999999999997E-4</v>
      </c>
      <c r="AB626" s="212">
        <v>2.2000000000000001E-3</v>
      </c>
      <c r="AC626" s="98">
        <v>1E-4</v>
      </c>
      <c r="AD626" s="212">
        <v>2.0999999999999999E-3</v>
      </c>
      <c r="AE626" s="98">
        <v>5.9999999999999995E-4</v>
      </c>
      <c r="AF626" s="98">
        <v>5.9999999999999995E-4</v>
      </c>
      <c r="AG626">
        <v>0</v>
      </c>
      <c r="AH626">
        <v>0</v>
      </c>
      <c r="AI626">
        <v>0</v>
      </c>
      <c r="AJ626">
        <v>0</v>
      </c>
      <c r="AK626">
        <v>0</v>
      </c>
      <c r="AL626">
        <v>0</v>
      </c>
      <c r="AM626">
        <v>0</v>
      </c>
      <c r="AN626">
        <v>0</v>
      </c>
      <c r="AO626">
        <v>0</v>
      </c>
      <c r="AP626">
        <v>0</v>
      </c>
      <c r="AQ626" s="98">
        <v>6.9999999999999999E-4</v>
      </c>
      <c r="AR626">
        <v>0</v>
      </c>
      <c r="AS626" s="98">
        <v>6.9999999999999994E-5</v>
      </c>
      <c r="AT626" s="98">
        <v>2.0000000000000002E-5</v>
      </c>
      <c r="AU626" s="98">
        <v>5.0000000000000001E-4</v>
      </c>
      <c r="AV626" s="98">
        <v>1.07E-3</v>
      </c>
      <c r="AW626" s="98">
        <v>5.0000000000000002E-5</v>
      </c>
      <c r="AX626">
        <v>2.5999999999999999E-2</v>
      </c>
      <c r="AY626">
        <v>0</v>
      </c>
      <c r="AZ626">
        <v>3.0000000000000001E-3</v>
      </c>
      <c r="BA626">
        <v>0.113</v>
      </c>
      <c r="BB626" s="98">
        <v>2.9999999999999997E-4</v>
      </c>
      <c r="BC626" s="98">
        <v>1.8E-3</v>
      </c>
      <c r="BD626">
        <v>1.4E-2</v>
      </c>
      <c r="BE626">
        <v>0.35499999999999998</v>
      </c>
      <c r="BF626">
        <v>4.2999999999999997E-2</v>
      </c>
      <c r="BG626">
        <v>0.02</v>
      </c>
      <c r="BH626">
        <v>0</v>
      </c>
      <c r="BI626">
        <v>1E-3</v>
      </c>
      <c r="BJ626" s="98">
        <v>5.0000000000000001E-4</v>
      </c>
      <c r="BK626">
        <v>4.8000000000000001E-2</v>
      </c>
      <c r="BL626" s="209">
        <v>1.5028837380000001E-4</v>
      </c>
      <c r="BM626" s="227">
        <v>4.7412603000000002E-6</v>
      </c>
      <c r="BN626" s="227">
        <v>2.5794704700000001E-5</v>
      </c>
      <c r="BO626" s="227">
        <v>3.3727456000000002E-6</v>
      </c>
      <c r="BP626" s="227">
        <v>0</v>
      </c>
      <c r="BQ626" s="227">
        <v>3.2300000000000002E-16</v>
      </c>
      <c r="BR626" s="227">
        <v>3.4284440400000002E-5</v>
      </c>
      <c r="BS626" s="227">
        <v>1.2761857699999999E-5</v>
      </c>
      <c r="BT626" s="209">
        <v>2.52734232E-4</v>
      </c>
    </row>
    <row r="627" spans="1:72" x14ac:dyDescent="0.35">
      <c r="A627">
        <v>109</v>
      </c>
      <c r="B627" t="s">
        <v>803</v>
      </c>
      <c r="C627" t="s">
        <v>209</v>
      </c>
      <c r="D627" t="s">
        <v>824</v>
      </c>
      <c r="E627" t="s">
        <v>1340</v>
      </c>
      <c r="F627">
        <v>0.35199999999999998</v>
      </c>
      <c r="G627">
        <v>1.4730000000000001</v>
      </c>
      <c r="H627" s="98">
        <v>3.3500000000000002E-2</v>
      </c>
      <c r="I627">
        <v>3.3999999999999998E-3</v>
      </c>
      <c r="J627">
        <v>6.1000000000000004E-3</v>
      </c>
      <c r="K627">
        <v>8.9999999999999993E-3</v>
      </c>
      <c r="L627">
        <v>4.7E-2</v>
      </c>
      <c r="M627">
        <v>0</v>
      </c>
      <c r="N627" s="98">
        <v>1E-3</v>
      </c>
      <c r="O627">
        <v>4.7999999999999996E-3</v>
      </c>
      <c r="P627" s="98">
        <v>1E-4</v>
      </c>
      <c r="Q627">
        <v>4.7000000000000002E-3</v>
      </c>
      <c r="R627">
        <v>0</v>
      </c>
      <c r="S627">
        <v>0</v>
      </c>
      <c r="T627">
        <v>0</v>
      </c>
      <c r="U627">
        <v>2.92E-2</v>
      </c>
      <c r="V627">
        <v>4.8999999999999998E-3</v>
      </c>
      <c r="W627">
        <v>1.5299999999999999E-2</v>
      </c>
      <c r="X627">
        <v>5.1000000000000004E-3</v>
      </c>
      <c r="Y627">
        <v>2.8999999999999998E-3</v>
      </c>
      <c r="Z627" s="98">
        <v>8.0000000000000004E-4</v>
      </c>
      <c r="AA627" s="98">
        <v>2.9999999999999997E-4</v>
      </c>
      <c r="AB627">
        <v>2.2000000000000001E-3</v>
      </c>
      <c r="AC627" s="98">
        <v>1E-4</v>
      </c>
      <c r="AD627">
        <v>2.0999999999999999E-3</v>
      </c>
      <c r="AE627" s="98">
        <v>5.9999999999999995E-4</v>
      </c>
      <c r="AF627" s="98">
        <v>5.9999999999999995E-4</v>
      </c>
      <c r="AG627" s="98">
        <v>0</v>
      </c>
      <c r="AH627">
        <v>0</v>
      </c>
      <c r="AI627">
        <v>0</v>
      </c>
      <c r="AJ627">
        <v>0</v>
      </c>
      <c r="AK627">
        <v>0</v>
      </c>
      <c r="AL627">
        <v>0</v>
      </c>
      <c r="AM627">
        <v>0</v>
      </c>
      <c r="AN627">
        <v>0</v>
      </c>
      <c r="AO627">
        <v>0</v>
      </c>
      <c r="AP627">
        <v>0</v>
      </c>
      <c r="AQ627" s="98">
        <v>6.9999999999999999E-4</v>
      </c>
      <c r="AR627">
        <v>0</v>
      </c>
      <c r="AS627" s="98">
        <v>6.9999999999999994E-5</v>
      </c>
      <c r="AT627" s="98">
        <v>2.0000000000000002E-5</v>
      </c>
      <c r="AU627" s="98">
        <v>5.0000000000000001E-4</v>
      </c>
      <c r="AV627">
        <v>1.07E-3</v>
      </c>
      <c r="AW627" s="98">
        <v>5.0000000000000002E-5</v>
      </c>
      <c r="AX627">
        <v>2.5999999999999999E-2</v>
      </c>
      <c r="AY627">
        <v>0</v>
      </c>
      <c r="AZ627">
        <v>3.0000000000000001E-3</v>
      </c>
      <c r="BA627">
        <v>0.113</v>
      </c>
      <c r="BB627" s="98">
        <v>2.9999999999999997E-4</v>
      </c>
      <c r="BC627">
        <v>1.8E-3</v>
      </c>
      <c r="BD627">
        <v>1.4E-2</v>
      </c>
      <c r="BE627">
        <v>0.35499999999999998</v>
      </c>
      <c r="BF627">
        <v>4.2999999999999997E-2</v>
      </c>
      <c r="BG627">
        <v>0.02</v>
      </c>
      <c r="BH627">
        <v>0</v>
      </c>
      <c r="BI627">
        <v>1E-3</v>
      </c>
      <c r="BJ627" s="98">
        <v>5.0000000000000001E-4</v>
      </c>
      <c r="BK627">
        <v>4.8000000000000001E-2</v>
      </c>
      <c r="BL627" s="209">
        <v>1.5028837380000001E-4</v>
      </c>
      <c r="BM627" s="227">
        <v>4.7412603000000002E-6</v>
      </c>
      <c r="BN627" s="227">
        <v>2.5794704700000001E-5</v>
      </c>
      <c r="BO627" s="227">
        <v>3.3727456000000002E-6</v>
      </c>
      <c r="BP627" s="227">
        <v>0</v>
      </c>
      <c r="BQ627" s="227">
        <v>3.2300000000000002E-16</v>
      </c>
      <c r="BR627" s="227">
        <v>3.4284440400000002E-5</v>
      </c>
      <c r="BS627" s="227">
        <v>1.2761857699999999E-5</v>
      </c>
      <c r="BT627" s="227">
        <v>2.52734232E-4</v>
      </c>
    </row>
    <row r="628" spans="1:72" x14ac:dyDescent="0.35">
      <c r="A628">
        <v>14</v>
      </c>
      <c r="B628" t="s">
        <v>61</v>
      </c>
      <c r="C628" t="s">
        <v>61</v>
      </c>
      <c r="D628" t="s">
        <v>68</v>
      </c>
      <c r="E628" t="s">
        <v>1337</v>
      </c>
      <c r="F628">
        <v>0.246</v>
      </c>
      <c r="G628">
        <v>1.032</v>
      </c>
      <c r="H628" s="98">
        <v>8.9999999999999998E-4</v>
      </c>
      <c r="I628">
        <v>3.8999999999999998E-3</v>
      </c>
      <c r="J628">
        <v>5.0999999999999997E-2</v>
      </c>
      <c r="K628">
        <v>8.0999999999999996E-3</v>
      </c>
      <c r="L628">
        <v>0.2409</v>
      </c>
      <c r="M628">
        <v>0</v>
      </c>
      <c r="N628">
        <v>3.3E-3</v>
      </c>
      <c r="O628">
        <v>1.26E-2</v>
      </c>
      <c r="P628">
        <v>5.1000000000000004E-3</v>
      </c>
      <c r="Q628">
        <v>7.4999999999999997E-3</v>
      </c>
      <c r="R628">
        <v>0</v>
      </c>
      <c r="S628">
        <v>0</v>
      </c>
      <c r="T628">
        <v>0</v>
      </c>
      <c r="U628" s="98">
        <v>2.9999999999999997E-4</v>
      </c>
      <c r="V628">
        <v>0</v>
      </c>
      <c r="W628">
        <v>0</v>
      </c>
      <c r="X628">
        <v>0</v>
      </c>
      <c r="Y628" s="98">
        <v>2.9999999999999997E-4</v>
      </c>
      <c r="Z628">
        <v>0</v>
      </c>
      <c r="AA628">
        <v>0</v>
      </c>
      <c r="AB628" s="212">
        <v>0</v>
      </c>
      <c r="AC628">
        <v>0</v>
      </c>
      <c r="AD628" s="212">
        <v>0</v>
      </c>
      <c r="AE628" s="98">
        <v>2.9999999999999997E-4</v>
      </c>
      <c r="AF628" s="98">
        <v>2.9999999999999997E-4</v>
      </c>
      <c r="AG628">
        <v>0</v>
      </c>
      <c r="AH628">
        <v>0</v>
      </c>
      <c r="AI628">
        <v>0</v>
      </c>
      <c r="AJ628">
        <v>0</v>
      </c>
      <c r="AK628">
        <v>0</v>
      </c>
      <c r="AL628">
        <v>0</v>
      </c>
      <c r="AM628">
        <v>1.1174999999999999</v>
      </c>
      <c r="AN628">
        <v>0</v>
      </c>
      <c r="AO628">
        <v>13.41</v>
      </c>
      <c r="AP628">
        <v>0</v>
      </c>
      <c r="AQ628">
        <v>0</v>
      </c>
      <c r="AR628">
        <v>0</v>
      </c>
      <c r="AS628">
        <v>1.8000000000000001E-4</v>
      </c>
      <c r="AT628">
        <v>1.8000000000000001E-4</v>
      </c>
      <c r="AU628">
        <v>1.6800000000000001E-3</v>
      </c>
      <c r="AV628">
        <v>2.31E-3</v>
      </c>
      <c r="AW628" s="212">
        <v>5.4000000000000001E-4</v>
      </c>
      <c r="AX628">
        <v>3.3000000000000002E-2</v>
      </c>
      <c r="AY628">
        <v>0</v>
      </c>
      <c r="AZ628">
        <v>7.1999999999999998E-3</v>
      </c>
      <c r="BA628">
        <v>0.14099999999999999</v>
      </c>
      <c r="BB628">
        <v>6.0000000000000001E-3</v>
      </c>
      <c r="BC628" s="212">
        <v>2.7000000000000001E-3</v>
      </c>
      <c r="BD628">
        <v>0.13500000000000001</v>
      </c>
      <c r="BE628">
        <v>1.224</v>
      </c>
      <c r="BF628">
        <v>4.4999999999999998E-2</v>
      </c>
      <c r="BG628">
        <v>9.9000000000000005E-2</v>
      </c>
      <c r="BH628" s="98">
        <v>2.9999999999999997E-4</v>
      </c>
      <c r="BI628">
        <v>0</v>
      </c>
      <c r="BJ628" s="98">
        <v>5.9999999999999995E-4</v>
      </c>
      <c r="BK628">
        <v>0.06</v>
      </c>
      <c r="BL628" s="209">
        <v>2.050355586E-4</v>
      </c>
      <c r="BM628" s="227">
        <v>1.9591825199999999E-5</v>
      </c>
      <c r="BN628" s="227">
        <v>3.4841349299999997E-5</v>
      </c>
      <c r="BO628" s="227">
        <v>1.5408646500000001E-5</v>
      </c>
      <c r="BP628" s="227">
        <v>0</v>
      </c>
      <c r="BQ628" s="227">
        <v>5.2200000000000003E-17</v>
      </c>
      <c r="BR628" s="227">
        <v>8.9086704900000004E-5</v>
      </c>
      <c r="BS628" s="227">
        <v>2.7963664799999999E-5</v>
      </c>
      <c r="BT628" s="227">
        <v>2.255768403E-4</v>
      </c>
    </row>
    <row r="629" spans="1:72" x14ac:dyDescent="0.35">
      <c r="A629">
        <v>14</v>
      </c>
      <c r="B629" t="s">
        <v>61</v>
      </c>
      <c r="C629" t="s">
        <v>61</v>
      </c>
      <c r="D629" t="s">
        <v>68</v>
      </c>
      <c r="E629" t="s">
        <v>1338</v>
      </c>
      <c r="F629">
        <v>0.246</v>
      </c>
      <c r="G629">
        <v>1.032</v>
      </c>
      <c r="H629" s="98">
        <v>8.9999999999999998E-4</v>
      </c>
      <c r="I629">
        <v>3.8999999999999998E-3</v>
      </c>
      <c r="J629">
        <v>5.0999999999999997E-2</v>
      </c>
      <c r="K629">
        <v>8.0999999999999996E-3</v>
      </c>
      <c r="L629">
        <v>0.2409</v>
      </c>
      <c r="M629">
        <v>0</v>
      </c>
      <c r="N629">
        <v>3.3E-3</v>
      </c>
      <c r="O629">
        <v>1.26E-2</v>
      </c>
      <c r="P629" s="212">
        <v>5.1000000000000004E-3</v>
      </c>
      <c r="Q629">
        <v>7.4999999999999997E-3</v>
      </c>
      <c r="R629">
        <v>0</v>
      </c>
      <c r="S629">
        <v>0</v>
      </c>
      <c r="T629">
        <v>0</v>
      </c>
      <c r="U629" s="98">
        <v>2.9999999999999997E-4</v>
      </c>
      <c r="V629">
        <v>0</v>
      </c>
      <c r="W629">
        <v>0</v>
      </c>
      <c r="X629">
        <v>0</v>
      </c>
      <c r="Y629" s="98">
        <v>2.9999999999999997E-4</v>
      </c>
      <c r="Z629" s="212">
        <v>0</v>
      </c>
      <c r="AA629" s="212">
        <v>0</v>
      </c>
      <c r="AB629">
        <v>0</v>
      </c>
      <c r="AC629" s="212">
        <v>0</v>
      </c>
      <c r="AD629">
        <v>0</v>
      </c>
      <c r="AE629" s="98">
        <v>2.9999999999999997E-4</v>
      </c>
      <c r="AF629" s="98">
        <v>2.9999999999999997E-4</v>
      </c>
      <c r="AG629">
        <v>0</v>
      </c>
      <c r="AH629">
        <v>0</v>
      </c>
      <c r="AI629">
        <v>0</v>
      </c>
      <c r="AJ629">
        <v>0</v>
      </c>
      <c r="AK629">
        <v>0</v>
      </c>
      <c r="AL629">
        <v>0</v>
      </c>
      <c r="AM629">
        <v>1.1174999999999999</v>
      </c>
      <c r="AN629">
        <v>0</v>
      </c>
      <c r="AO629">
        <v>13.41</v>
      </c>
      <c r="AP629">
        <v>0</v>
      </c>
      <c r="AQ629" s="212">
        <v>0</v>
      </c>
      <c r="AR629">
        <v>0</v>
      </c>
      <c r="AS629" s="212">
        <v>1.8000000000000001E-4</v>
      </c>
      <c r="AT629" s="212">
        <v>1.8000000000000001E-4</v>
      </c>
      <c r="AU629" s="212">
        <v>1.6800000000000001E-3</v>
      </c>
      <c r="AV629">
        <v>2.31E-3</v>
      </c>
      <c r="AW629" s="212">
        <v>5.4000000000000001E-4</v>
      </c>
      <c r="AX629">
        <v>3.3000000000000002E-2</v>
      </c>
      <c r="AY629">
        <v>0</v>
      </c>
      <c r="AZ629">
        <v>7.1999999999999998E-3</v>
      </c>
      <c r="BA629">
        <v>0.14099999999999999</v>
      </c>
      <c r="BB629" s="212">
        <v>6.0000000000000001E-3</v>
      </c>
      <c r="BC629">
        <v>2.7000000000000001E-3</v>
      </c>
      <c r="BD629">
        <v>0.13500000000000001</v>
      </c>
      <c r="BE629">
        <v>1.224</v>
      </c>
      <c r="BF629">
        <v>4.4999999999999998E-2</v>
      </c>
      <c r="BG629">
        <v>9.9000000000000005E-2</v>
      </c>
      <c r="BH629" s="98">
        <v>2.9999999999999997E-4</v>
      </c>
      <c r="BI629">
        <v>0</v>
      </c>
      <c r="BJ629" s="98">
        <v>5.9999999999999995E-4</v>
      </c>
      <c r="BK629">
        <v>0.06</v>
      </c>
      <c r="BL629" s="227">
        <v>2.050355586E-4</v>
      </c>
      <c r="BM629" s="227">
        <v>1.9591825199999999E-5</v>
      </c>
      <c r="BN629" s="227">
        <v>3.4841349299999997E-5</v>
      </c>
      <c r="BO629" s="227">
        <v>1.5408646500000001E-5</v>
      </c>
      <c r="BP629" s="227">
        <v>0</v>
      </c>
      <c r="BQ629" s="227">
        <v>5.2200000000000003E-17</v>
      </c>
      <c r="BR629" s="227">
        <v>8.9086704900000004E-5</v>
      </c>
      <c r="BS629" s="227">
        <v>2.7963664799999999E-5</v>
      </c>
      <c r="BT629" s="209">
        <v>2.255768403E-4</v>
      </c>
    </row>
    <row r="630" spans="1:72" x14ac:dyDescent="0.35">
      <c r="A630">
        <v>14</v>
      </c>
      <c r="B630" t="s">
        <v>61</v>
      </c>
      <c r="C630" t="s">
        <v>61</v>
      </c>
      <c r="D630" t="s">
        <v>68</v>
      </c>
      <c r="E630" t="s">
        <v>1339</v>
      </c>
      <c r="F630">
        <v>0.246</v>
      </c>
      <c r="G630">
        <v>1.032</v>
      </c>
      <c r="H630" s="98">
        <v>8.9999999999999998E-4</v>
      </c>
      <c r="I630">
        <v>3.8999999999999998E-3</v>
      </c>
      <c r="J630">
        <v>5.0999999999999997E-2</v>
      </c>
      <c r="K630">
        <v>8.0999999999999996E-3</v>
      </c>
      <c r="L630">
        <v>0.2409</v>
      </c>
      <c r="M630">
        <v>0</v>
      </c>
      <c r="N630">
        <v>3.3E-3</v>
      </c>
      <c r="O630">
        <v>1.26E-2</v>
      </c>
      <c r="P630">
        <v>5.1000000000000004E-3</v>
      </c>
      <c r="Q630">
        <v>7.4999999999999997E-3</v>
      </c>
      <c r="R630">
        <v>0</v>
      </c>
      <c r="S630">
        <v>0</v>
      </c>
      <c r="T630">
        <v>0</v>
      </c>
      <c r="U630" s="98">
        <v>2.9999999999999997E-4</v>
      </c>
      <c r="V630">
        <v>0</v>
      </c>
      <c r="W630">
        <v>0</v>
      </c>
      <c r="X630">
        <v>0</v>
      </c>
      <c r="Y630" s="98">
        <v>2.9999999999999997E-4</v>
      </c>
      <c r="Z630">
        <v>0</v>
      </c>
      <c r="AA630">
        <v>0</v>
      </c>
      <c r="AB630">
        <v>0</v>
      </c>
      <c r="AC630">
        <v>0</v>
      </c>
      <c r="AD630">
        <v>0</v>
      </c>
      <c r="AE630" s="98">
        <v>2.9999999999999997E-4</v>
      </c>
      <c r="AF630" s="98">
        <v>2.9999999999999997E-4</v>
      </c>
      <c r="AG630">
        <v>0</v>
      </c>
      <c r="AH630">
        <v>0</v>
      </c>
      <c r="AI630">
        <v>0</v>
      </c>
      <c r="AJ630">
        <v>0</v>
      </c>
      <c r="AK630">
        <v>0</v>
      </c>
      <c r="AL630">
        <v>0</v>
      </c>
      <c r="AM630">
        <v>1.1174999999999999</v>
      </c>
      <c r="AN630">
        <v>0</v>
      </c>
      <c r="AO630">
        <v>13.41</v>
      </c>
      <c r="AP630">
        <v>0</v>
      </c>
      <c r="AQ630">
        <v>0</v>
      </c>
      <c r="AR630">
        <v>0</v>
      </c>
      <c r="AS630">
        <v>1.8000000000000001E-4</v>
      </c>
      <c r="AT630" s="98">
        <v>1.8000000000000001E-4</v>
      </c>
      <c r="AU630">
        <v>1.6800000000000001E-3</v>
      </c>
      <c r="AV630">
        <v>2.31E-3</v>
      </c>
      <c r="AW630">
        <v>5.4000000000000001E-4</v>
      </c>
      <c r="AX630">
        <v>3.3000000000000002E-2</v>
      </c>
      <c r="AY630">
        <v>0</v>
      </c>
      <c r="AZ630">
        <v>7.1999999999999998E-3</v>
      </c>
      <c r="BA630">
        <v>0.14099999999999999</v>
      </c>
      <c r="BB630">
        <v>6.0000000000000001E-3</v>
      </c>
      <c r="BC630">
        <v>2.7000000000000001E-3</v>
      </c>
      <c r="BD630">
        <v>0.13500000000000001</v>
      </c>
      <c r="BE630">
        <v>1.224</v>
      </c>
      <c r="BF630">
        <v>4.4999999999999998E-2</v>
      </c>
      <c r="BG630">
        <v>9.9000000000000005E-2</v>
      </c>
      <c r="BH630" s="98">
        <v>2.9999999999999997E-4</v>
      </c>
      <c r="BI630">
        <v>0</v>
      </c>
      <c r="BJ630" s="98">
        <v>5.9999999999999995E-4</v>
      </c>
      <c r="BK630">
        <v>0.06</v>
      </c>
      <c r="BL630" s="209">
        <v>2.050355586E-4</v>
      </c>
      <c r="BM630" s="227">
        <v>1.9591825199999999E-5</v>
      </c>
      <c r="BN630" s="227">
        <v>3.4841349299999997E-5</v>
      </c>
      <c r="BO630" s="227">
        <v>1.5408646500000001E-5</v>
      </c>
      <c r="BP630" s="227">
        <v>0</v>
      </c>
      <c r="BQ630" s="227">
        <v>5.2200000000000003E-17</v>
      </c>
      <c r="BR630" s="227">
        <v>8.9086704900000004E-5</v>
      </c>
      <c r="BS630" s="227">
        <v>2.7963664799999999E-5</v>
      </c>
      <c r="BT630" s="209">
        <v>2.255768403E-4</v>
      </c>
    </row>
    <row r="631" spans="1:72" x14ac:dyDescent="0.35">
      <c r="A631">
        <v>14</v>
      </c>
      <c r="B631" t="s">
        <v>61</v>
      </c>
      <c r="C631" t="s">
        <v>61</v>
      </c>
      <c r="D631" t="s">
        <v>68</v>
      </c>
      <c r="E631" t="s">
        <v>1340</v>
      </c>
      <c r="F631">
        <v>0.246</v>
      </c>
      <c r="G631">
        <v>1.032</v>
      </c>
      <c r="H631" s="98">
        <v>8.9999999999999998E-4</v>
      </c>
      <c r="I631">
        <v>3.8999999999999998E-3</v>
      </c>
      <c r="J631">
        <v>5.0999999999999997E-2</v>
      </c>
      <c r="K631">
        <v>8.0999999999999996E-3</v>
      </c>
      <c r="L631">
        <v>0.2409</v>
      </c>
      <c r="M631">
        <v>0</v>
      </c>
      <c r="N631">
        <v>3.3E-3</v>
      </c>
      <c r="O631">
        <v>1.26E-2</v>
      </c>
      <c r="P631">
        <v>5.1000000000000004E-3</v>
      </c>
      <c r="Q631">
        <v>7.4999999999999997E-3</v>
      </c>
      <c r="R631">
        <v>0</v>
      </c>
      <c r="S631">
        <v>0</v>
      </c>
      <c r="T631">
        <v>0</v>
      </c>
      <c r="U631" s="98">
        <v>2.9999999999999997E-4</v>
      </c>
      <c r="V631">
        <v>0</v>
      </c>
      <c r="W631">
        <v>0</v>
      </c>
      <c r="X631">
        <v>0</v>
      </c>
      <c r="Y631" s="98">
        <v>2.9999999999999997E-4</v>
      </c>
      <c r="Z631">
        <v>0</v>
      </c>
      <c r="AA631">
        <v>0</v>
      </c>
      <c r="AB631">
        <v>0</v>
      </c>
      <c r="AC631" s="98">
        <v>0</v>
      </c>
      <c r="AD631">
        <v>0</v>
      </c>
      <c r="AE631" s="98">
        <v>2.9999999999999997E-4</v>
      </c>
      <c r="AF631" s="98">
        <v>2.9999999999999997E-4</v>
      </c>
      <c r="AG631">
        <v>0</v>
      </c>
      <c r="AH631">
        <v>0</v>
      </c>
      <c r="AI631">
        <v>0</v>
      </c>
      <c r="AJ631">
        <v>0</v>
      </c>
      <c r="AK631">
        <v>0</v>
      </c>
      <c r="AL631">
        <v>0</v>
      </c>
      <c r="AM631">
        <v>1.1174999999999999</v>
      </c>
      <c r="AN631">
        <v>0</v>
      </c>
      <c r="AO631">
        <v>13.41</v>
      </c>
      <c r="AP631">
        <v>0</v>
      </c>
      <c r="AQ631">
        <v>0</v>
      </c>
      <c r="AR631">
        <v>0</v>
      </c>
      <c r="AS631">
        <v>1.8000000000000001E-4</v>
      </c>
      <c r="AT631">
        <v>1.8000000000000001E-4</v>
      </c>
      <c r="AU631">
        <v>1.6800000000000001E-3</v>
      </c>
      <c r="AV631">
        <v>2.31E-3</v>
      </c>
      <c r="AW631">
        <v>5.4000000000000001E-4</v>
      </c>
      <c r="AX631">
        <v>3.3000000000000002E-2</v>
      </c>
      <c r="AY631">
        <v>0</v>
      </c>
      <c r="AZ631">
        <v>7.1999999999999998E-3</v>
      </c>
      <c r="BA631">
        <v>0.14099999999999999</v>
      </c>
      <c r="BB631">
        <v>6.0000000000000001E-3</v>
      </c>
      <c r="BC631">
        <v>2.7000000000000001E-3</v>
      </c>
      <c r="BD631">
        <v>0.13500000000000001</v>
      </c>
      <c r="BE631">
        <v>1.224</v>
      </c>
      <c r="BF631">
        <v>4.4999999999999998E-2</v>
      </c>
      <c r="BG631">
        <v>9.9000000000000005E-2</v>
      </c>
      <c r="BH631" s="98">
        <v>2.9999999999999997E-4</v>
      </c>
      <c r="BI631">
        <v>0</v>
      </c>
      <c r="BJ631" s="98">
        <v>5.9999999999999995E-4</v>
      </c>
      <c r="BK631">
        <v>0.06</v>
      </c>
      <c r="BL631" s="209">
        <v>2.050355586E-4</v>
      </c>
      <c r="BM631" s="227">
        <v>1.9591825199999999E-5</v>
      </c>
      <c r="BN631" s="227">
        <v>3.4841349299999997E-5</v>
      </c>
      <c r="BO631" s="227">
        <v>1.5408646500000001E-5</v>
      </c>
      <c r="BP631" s="227">
        <v>0</v>
      </c>
      <c r="BQ631" s="227">
        <v>5.2200000000000003E-17</v>
      </c>
      <c r="BR631" s="227">
        <v>8.9086704900000004E-5</v>
      </c>
      <c r="BS631" s="227">
        <v>2.7963664799999999E-5</v>
      </c>
      <c r="BT631" s="209">
        <v>2.255768403E-4</v>
      </c>
    </row>
    <row r="632" spans="1:72" x14ac:dyDescent="0.35">
      <c r="A632">
        <v>41</v>
      </c>
      <c r="B632" t="s">
        <v>513</v>
      </c>
      <c r="C632" t="s">
        <v>513</v>
      </c>
      <c r="D632" t="s">
        <v>109</v>
      </c>
      <c r="E632" t="s">
        <v>1341</v>
      </c>
      <c r="F632">
        <v>0.17</v>
      </c>
      <c r="G632">
        <v>0.71</v>
      </c>
      <c r="H632" s="217">
        <v>3.0000000000000001E-3</v>
      </c>
      <c r="I632">
        <v>6.0000000000000001E-3</v>
      </c>
      <c r="J632">
        <v>2.0500000000000001E-2</v>
      </c>
      <c r="K632">
        <v>1.8499999999999999E-2</v>
      </c>
      <c r="L632">
        <v>0.45</v>
      </c>
      <c r="M632">
        <v>0</v>
      </c>
      <c r="N632">
        <v>2E-3</v>
      </c>
      <c r="O632">
        <v>2.0500000000000001E-2</v>
      </c>
      <c r="P632">
        <v>1.9E-2</v>
      </c>
      <c r="Q632">
        <v>1.5E-3</v>
      </c>
      <c r="R632">
        <v>0</v>
      </c>
      <c r="S632">
        <v>0</v>
      </c>
      <c r="T632">
        <v>0</v>
      </c>
      <c r="U632" s="217">
        <v>0</v>
      </c>
      <c r="V632" s="98">
        <v>0</v>
      </c>
      <c r="W632" s="98">
        <v>0</v>
      </c>
      <c r="X632" s="98">
        <v>0</v>
      </c>
      <c r="Y632" s="217">
        <v>0</v>
      </c>
      <c r="Z632">
        <v>0</v>
      </c>
      <c r="AA632" s="98">
        <v>0</v>
      </c>
      <c r="AB632">
        <v>0</v>
      </c>
      <c r="AC632" s="98">
        <v>0</v>
      </c>
      <c r="AD632" s="98">
        <v>0</v>
      </c>
      <c r="AE632" s="217">
        <v>2E-3</v>
      </c>
      <c r="AF632" s="217">
        <v>1E-3</v>
      </c>
      <c r="AG632" s="98">
        <v>1E-3</v>
      </c>
      <c r="AH632" s="98">
        <v>0</v>
      </c>
      <c r="AI632" s="98">
        <v>0</v>
      </c>
      <c r="AJ632" s="98">
        <v>0</v>
      </c>
      <c r="AK632" s="98">
        <v>0</v>
      </c>
      <c r="AL632">
        <v>0</v>
      </c>
      <c r="AM632">
        <v>4.0000000000000001E-3</v>
      </c>
      <c r="AN632">
        <v>0</v>
      </c>
      <c r="AO632">
        <v>1.4999999999999999E-2</v>
      </c>
      <c r="AP632">
        <v>0</v>
      </c>
      <c r="AQ632">
        <v>7.0000000000000001E-3</v>
      </c>
      <c r="AR632">
        <v>5.3499999999999999E-2</v>
      </c>
      <c r="AS632" s="98">
        <v>1.4999999999999999E-4</v>
      </c>
      <c r="AT632" s="98">
        <v>2.5000000000000001E-4</v>
      </c>
      <c r="AU632">
        <v>2.5000000000000001E-3</v>
      </c>
      <c r="AV632">
        <v>3.5000000000000001E-3</v>
      </c>
      <c r="AW632">
        <v>4.4999999999999999E-4</v>
      </c>
      <c r="AX632">
        <v>0.22950000000000001</v>
      </c>
      <c r="AY632">
        <v>0</v>
      </c>
      <c r="AZ632">
        <v>0.13500000000000001</v>
      </c>
      <c r="BA632">
        <v>0.14000000000000001</v>
      </c>
      <c r="BB632">
        <v>2E-3</v>
      </c>
      <c r="BC632">
        <v>5.4999999999999997E-3</v>
      </c>
      <c r="BD632">
        <v>0.13500000000000001</v>
      </c>
      <c r="BE632">
        <v>0.75</v>
      </c>
      <c r="BF632">
        <v>0.125</v>
      </c>
      <c r="BG632">
        <v>5.0000000000000001E-3</v>
      </c>
      <c r="BH632" s="98">
        <v>0</v>
      </c>
      <c r="BI632">
        <v>0</v>
      </c>
      <c r="BJ632" s="217">
        <v>1.5E-3</v>
      </c>
      <c r="BK632">
        <v>0</v>
      </c>
      <c r="BL632" s="209">
        <v>5.8997396699999997E-4</v>
      </c>
      <c r="BM632" s="227">
        <v>1.3193309399999999E-4</v>
      </c>
      <c r="BN632" s="209">
        <v>1.27810057E-4</v>
      </c>
      <c r="BO632" s="227">
        <v>2.2221706000000001E-5</v>
      </c>
      <c r="BP632" s="227">
        <v>0</v>
      </c>
      <c r="BQ632" s="227">
        <v>2.2399999999999999E-16</v>
      </c>
      <c r="BR632" s="209">
        <v>1.49121902E-4</v>
      </c>
      <c r="BS632" s="227">
        <v>4.9348772000000001E-5</v>
      </c>
      <c r="BT632" s="209">
        <v>1.4827637065E-3</v>
      </c>
    </row>
    <row r="633" spans="1:72" x14ac:dyDescent="0.35">
      <c r="A633">
        <v>27</v>
      </c>
      <c r="B633" t="s">
        <v>71</v>
      </c>
      <c r="C633" t="s">
        <v>71</v>
      </c>
      <c r="D633" t="s">
        <v>90</v>
      </c>
      <c r="E633" t="s">
        <v>1339</v>
      </c>
      <c r="F633">
        <v>0.104</v>
      </c>
      <c r="G633">
        <v>0.434</v>
      </c>
      <c r="H633" s="98">
        <v>4.0000000000000002E-4</v>
      </c>
      <c r="I633">
        <v>5.4000000000000003E-3</v>
      </c>
      <c r="J633">
        <v>1.46E-2</v>
      </c>
      <c r="K633">
        <v>0.01</v>
      </c>
      <c r="L633">
        <v>0.16800000000000001</v>
      </c>
      <c r="M633">
        <v>0</v>
      </c>
      <c r="N633">
        <v>1.6000000000000001E-3</v>
      </c>
      <c r="O633">
        <v>5.1999999999999998E-3</v>
      </c>
      <c r="P633">
        <v>5.0000000000000001E-3</v>
      </c>
      <c r="Q633" s="98">
        <v>2.0000000000000001E-4</v>
      </c>
      <c r="R633">
        <v>0</v>
      </c>
      <c r="S633">
        <v>0</v>
      </c>
      <c r="T633">
        <v>0</v>
      </c>
      <c r="U633" s="212">
        <v>0</v>
      </c>
      <c r="V633">
        <v>0</v>
      </c>
      <c r="W633">
        <v>0</v>
      </c>
      <c r="X633">
        <v>0</v>
      </c>
      <c r="Y633" s="212">
        <v>0</v>
      </c>
      <c r="Z633">
        <v>0</v>
      </c>
      <c r="AA633">
        <v>0</v>
      </c>
      <c r="AB633">
        <v>0</v>
      </c>
      <c r="AC633">
        <v>0</v>
      </c>
      <c r="AD633">
        <v>0</v>
      </c>
      <c r="AE633" s="98">
        <v>2.0000000000000001E-4</v>
      </c>
      <c r="AF633" s="98">
        <v>2.0000000000000001E-4</v>
      </c>
      <c r="AG633">
        <v>0</v>
      </c>
      <c r="AH633">
        <v>0</v>
      </c>
      <c r="AI633">
        <v>0</v>
      </c>
      <c r="AJ633">
        <v>0</v>
      </c>
      <c r="AK633">
        <v>0</v>
      </c>
      <c r="AL633">
        <v>0</v>
      </c>
      <c r="AM633">
        <v>7.7999999999999996E-3</v>
      </c>
      <c r="AN633">
        <v>0</v>
      </c>
      <c r="AO633">
        <v>9.4E-2</v>
      </c>
      <c r="AP633">
        <v>0</v>
      </c>
      <c r="AQ633" s="98">
        <v>4.0000000000000002E-4</v>
      </c>
      <c r="AR633">
        <v>0</v>
      </c>
      <c r="AS633">
        <v>1.6000000000000001E-4</v>
      </c>
      <c r="AT633">
        <v>1.2E-4</v>
      </c>
      <c r="AU633">
        <v>1.6000000000000001E-3</v>
      </c>
      <c r="AV633">
        <v>2.5000000000000001E-3</v>
      </c>
      <c r="AW633">
        <v>2.2000000000000001E-4</v>
      </c>
      <c r="AX633">
        <v>0.14799999999999999</v>
      </c>
      <c r="AY633">
        <v>0</v>
      </c>
      <c r="AZ633">
        <v>2.1999999999999999E-2</v>
      </c>
      <c r="BA633">
        <v>0.154</v>
      </c>
      <c r="BB633">
        <v>0</v>
      </c>
      <c r="BC633">
        <v>3.2000000000000002E-3</v>
      </c>
      <c r="BD633">
        <v>9.6000000000000002E-2</v>
      </c>
      <c r="BE633">
        <v>0.68</v>
      </c>
      <c r="BF633">
        <v>9.4E-2</v>
      </c>
      <c r="BG633">
        <v>0.16</v>
      </c>
      <c r="BH633" s="98">
        <v>4.0000000000000002E-4</v>
      </c>
      <c r="BI633">
        <v>2E-3</v>
      </c>
      <c r="BJ633" s="98">
        <v>8.0000000000000004E-4</v>
      </c>
      <c r="BK633">
        <v>0.12</v>
      </c>
      <c r="BL633" s="209">
        <v>1.2452699360000001E-4</v>
      </c>
      <c r="BM633" s="227">
        <v>2.5181062000000001E-6</v>
      </c>
      <c r="BN633" s="227">
        <v>1.5338552200000001E-5</v>
      </c>
      <c r="BO633" s="227">
        <v>8.8886824000000007E-6</v>
      </c>
      <c r="BP633" s="227">
        <v>0</v>
      </c>
      <c r="BQ633" s="227">
        <v>1.4480000000000001E-16</v>
      </c>
      <c r="BR633" s="227">
        <v>7.0714509E-5</v>
      </c>
      <c r="BS633" s="227">
        <v>1.9739508800000001E-5</v>
      </c>
      <c r="BT633" s="209">
        <v>2.122241462E-4</v>
      </c>
    </row>
    <row r="634" spans="1:72" x14ac:dyDescent="0.35">
      <c r="A634">
        <v>30</v>
      </c>
      <c r="B634" t="s">
        <v>71</v>
      </c>
      <c r="C634" t="s">
        <v>71</v>
      </c>
      <c r="D634" t="s">
        <v>93</v>
      </c>
      <c r="E634" t="s">
        <v>1340</v>
      </c>
      <c r="F634">
        <v>0.19800000000000001</v>
      </c>
      <c r="G634">
        <v>0.82799999999999996</v>
      </c>
      <c r="H634">
        <v>3.0000000000000001E-3</v>
      </c>
      <c r="I634">
        <v>6.0000000000000001E-3</v>
      </c>
      <c r="J634">
        <v>3.1199999999999999E-2</v>
      </c>
      <c r="K634">
        <v>1.04E-2</v>
      </c>
      <c r="L634">
        <v>0.1482</v>
      </c>
      <c r="M634">
        <v>0</v>
      </c>
      <c r="N634">
        <v>1E-3</v>
      </c>
      <c r="O634">
        <v>7.1999999999999998E-3</v>
      </c>
      <c r="P634" s="98">
        <v>8.0000000000000004E-4</v>
      </c>
      <c r="Q634">
        <v>6.4000000000000003E-3</v>
      </c>
      <c r="R634">
        <v>0</v>
      </c>
      <c r="S634">
        <v>0</v>
      </c>
      <c r="T634">
        <v>0.2</v>
      </c>
      <c r="U634">
        <v>1.1999999999999999E-3</v>
      </c>
      <c r="V634" s="98">
        <v>5.9999999999999995E-4</v>
      </c>
      <c r="W634">
        <v>0</v>
      </c>
      <c r="X634">
        <v>0</v>
      </c>
      <c r="Y634" s="98">
        <v>4.0000000000000002E-4</v>
      </c>
      <c r="Z634" s="98">
        <v>2.0000000000000001E-4</v>
      </c>
      <c r="AA634">
        <v>0</v>
      </c>
      <c r="AB634" s="98">
        <v>5.9999999999999995E-4</v>
      </c>
      <c r="AC634">
        <v>0</v>
      </c>
      <c r="AD634" s="98">
        <v>5.9999999999999995E-4</v>
      </c>
      <c r="AE634" s="98">
        <v>5.9999999999999995E-4</v>
      </c>
      <c r="AF634" s="98">
        <v>5.9999999999999995E-4</v>
      </c>
      <c r="AG634">
        <v>0</v>
      </c>
      <c r="AH634">
        <v>0</v>
      </c>
      <c r="AI634">
        <v>0</v>
      </c>
      <c r="AJ634">
        <v>0</v>
      </c>
      <c r="AK634">
        <v>0</v>
      </c>
      <c r="AL634">
        <v>0</v>
      </c>
      <c r="AM634">
        <v>8.9999999999999993E-3</v>
      </c>
      <c r="AN634">
        <v>0</v>
      </c>
      <c r="AO634">
        <v>7.1999999999999995E-2</v>
      </c>
      <c r="AP634">
        <v>0</v>
      </c>
      <c r="AQ634" s="98">
        <v>2.0000000000000001E-4</v>
      </c>
      <c r="AR634" s="98">
        <v>4.0000000000000002E-4</v>
      </c>
      <c r="AS634" s="98">
        <v>2.0000000000000001E-4</v>
      </c>
      <c r="AT634">
        <v>1.2E-4</v>
      </c>
      <c r="AU634" s="212">
        <v>3.1199999999999999E-3</v>
      </c>
      <c r="AV634">
        <v>3.8E-3</v>
      </c>
      <c r="AW634">
        <v>3.2000000000000003E-4</v>
      </c>
      <c r="AX634">
        <v>0.1366</v>
      </c>
      <c r="AY634">
        <v>0</v>
      </c>
      <c r="AZ634">
        <v>1.14E-2</v>
      </c>
      <c r="BA634">
        <v>0.13200000000000001</v>
      </c>
      <c r="BB634" s="212">
        <v>0</v>
      </c>
      <c r="BC634" s="98">
        <v>8.0000000000000004E-4</v>
      </c>
      <c r="BD634">
        <v>1.2E-2</v>
      </c>
      <c r="BE634">
        <v>0.29399999999999998</v>
      </c>
      <c r="BF634">
        <v>4.5999999999999999E-2</v>
      </c>
      <c r="BG634">
        <v>2E-3</v>
      </c>
      <c r="BH634">
        <v>0</v>
      </c>
      <c r="BI634">
        <v>8.0000000000000002E-3</v>
      </c>
      <c r="BJ634" s="98">
        <v>8.0000000000000004E-4</v>
      </c>
      <c r="BK634">
        <v>0</v>
      </c>
      <c r="BL634" s="209">
        <v>1.7749528400000001E-4</v>
      </c>
      <c r="BM634" s="227">
        <v>3.9203798199999997E-5</v>
      </c>
      <c r="BN634" s="227">
        <v>1.26481746E-5</v>
      </c>
      <c r="BO634" s="227">
        <v>8.8886824000000007E-6</v>
      </c>
      <c r="BP634" s="227">
        <v>0</v>
      </c>
      <c r="BQ634" s="227">
        <v>3.2799999999999998E-17</v>
      </c>
      <c r="BR634" s="227">
        <v>5.80462394E-5</v>
      </c>
      <c r="BS634" s="227">
        <v>1.9739508800000001E-5</v>
      </c>
      <c r="BT634" s="227">
        <v>1.9860717600000001E-4</v>
      </c>
    </row>
    <row r="635" spans="1:72" x14ac:dyDescent="0.35">
      <c r="A635">
        <v>27</v>
      </c>
      <c r="B635" t="s">
        <v>71</v>
      </c>
      <c r="C635" t="s">
        <v>71</v>
      </c>
      <c r="D635" t="s">
        <v>90</v>
      </c>
      <c r="E635" t="s">
        <v>1338</v>
      </c>
      <c r="F635">
        <v>7.8E-2</v>
      </c>
      <c r="G635">
        <v>0.32550000000000001</v>
      </c>
      <c r="H635" s="98">
        <v>2.9999999999999997E-4</v>
      </c>
      <c r="I635">
        <v>4.0499999999999998E-3</v>
      </c>
      <c r="J635">
        <v>1.095E-2</v>
      </c>
      <c r="K635">
        <v>7.4999999999999997E-3</v>
      </c>
      <c r="L635">
        <v>0.126</v>
      </c>
      <c r="M635">
        <v>0</v>
      </c>
      <c r="N635">
        <v>1.1999999999999999E-3</v>
      </c>
      <c r="O635">
        <v>3.8999999999999998E-3</v>
      </c>
      <c r="P635" s="212">
        <v>3.7499999999999999E-3</v>
      </c>
      <c r="Q635">
        <v>1.4999999999999999E-4</v>
      </c>
      <c r="R635">
        <v>0</v>
      </c>
      <c r="S635">
        <v>0</v>
      </c>
      <c r="T635">
        <v>0</v>
      </c>
      <c r="U635">
        <v>0</v>
      </c>
      <c r="V635" s="212">
        <v>0</v>
      </c>
      <c r="W635">
        <v>0</v>
      </c>
      <c r="X635">
        <v>0</v>
      </c>
      <c r="Y635" s="212">
        <v>0</v>
      </c>
      <c r="Z635" s="212">
        <v>0</v>
      </c>
      <c r="AA635">
        <v>0</v>
      </c>
      <c r="AB635" s="212">
        <v>0</v>
      </c>
      <c r="AC635">
        <v>0</v>
      </c>
      <c r="AD635" s="212">
        <v>0</v>
      </c>
      <c r="AE635" s="212">
        <v>1.4999999999999999E-4</v>
      </c>
      <c r="AF635" s="212">
        <v>1.4999999999999999E-4</v>
      </c>
      <c r="AG635">
        <v>0</v>
      </c>
      <c r="AH635">
        <v>0</v>
      </c>
      <c r="AI635">
        <v>0</v>
      </c>
      <c r="AJ635">
        <v>0</v>
      </c>
      <c r="AK635">
        <v>0</v>
      </c>
      <c r="AL635">
        <v>0</v>
      </c>
      <c r="AM635">
        <v>5.8500000000000002E-3</v>
      </c>
      <c r="AN635">
        <v>0</v>
      </c>
      <c r="AO635">
        <v>7.0499999999999993E-2</v>
      </c>
      <c r="AP635">
        <v>0</v>
      </c>
      <c r="AQ635" s="98">
        <v>2.9999999999999997E-4</v>
      </c>
      <c r="AR635" s="212">
        <v>0</v>
      </c>
      <c r="AS635" s="212">
        <v>1.2E-4</v>
      </c>
      <c r="AT635" s="98">
        <v>9.0000000000000006E-5</v>
      </c>
      <c r="AU635">
        <v>1.1999999999999999E-3</v>
      </c>
      <c r="AV635">
        <v>1.8749999999999999E-3</v>
      </c>
      <c r="AW635">
        <v>1.65E-4</v>
      </c>
      <c r="AX635">
        <v>0.111</v>
      </c>
      <c r="AY635">
        <v>0</v>
      </c>
      <c r="AZ635">
        <v>1.6500000000000001E-2</v>
      </c>
      <c r="BA635">
        <v>0.11550000000000001</v>
      </c>
      <c r="BB635">
        <v>0</v>
      </c>
      <c r="BC635" s="212">
        <v>2.3999999999999998E-3</v>
      </c>
      <c r="BD635">
        <v>7.1999999999999995E-2</v>
      </c>
      <c r="BE635">
        <v>0.51</v>
      </c>
      <c r="BF635">
        <v>7.0499999999999993E-2</v>
      </c>
      <c r="BG635">
        <v>0.12</v>
      </c>
      <c r="BH635" s="98">
        <v>2.9999999999999997E-4</v>
      </c>
      <c r="BI635">
        <v>1.5E-3</v>
      </c>
      <c r="BJ635" s="98">
        <v>5.9999999999999995E-4</v>
      </c>
      <c r="BK635">
        <v>0.09</v>
      </c>
      <c r="BL635" s="227">
        <v>9.3395245200000003E-5</v>
      </c>
      <c r="BM635" s="227">
        <v>1.8885796500000001E-6</v>
      </c>
      <c r="BN635" s="227">
        <v>1.1503914150000001E-5</v>
      </c>
      <c r="BO635" s="227">
        <v>6.6665118000000001E-6</v>
      </c>
      <c r="BP635" s="227">
        <v>0</v>
      </c>
      <c r="BQ635" s="227">
        <v>1.086E-16</v>
      </c>
      <c r="BR635" s="227">
        <v>5.3035881750000003E-5</v>
      </c>
      <c r="BS635" s="227">
        <v>1.48046316E-5</v>
      </c>
      <c r="BT635" s="209">
        <v>1.5916810964999999E-4</v>
      </c>
    </row>
    <row r="636" spans="1:72" x14ac:dyDescent="0.35">
      <c r="A636">
        <v>122</v>
      </c>
      <c r="B636" t="s">
        <v>230</v>
      </c>
      <c r="C636" t="s">
        <v>230</v>
      </c>
      <c r="D636" t="s">
        <v>237</v>
      </c>
      <c r="E636" t="s">
        <v>1337</v>
      </c>
      <c r="F636">
        <v>0.17680000000000001</v>
      </c>
      <c r="G636">
        <v>0.74</v>
      </c>
      <c r="H636" s="98">
        <v>0.02</v>
      </c>
      <c r="I636">
        <v>0</v>
      </c>
      <c r="J636">
        <v>0</v>
      </c>
      <c r="K636">
        <v>0</v>
      </c>
      <c r="L636">
        <v>0</v>
      </c>
      <c r="M636">
        <v>0</v>
      </c>
      <c r="N636">
        <v>0</v>
      </c>
      <c r="O636">
        <v>0</v>
      </c>
      <c r="P636">
        <v>0</v>
      </c>
      <c r="Q636" s="98">
        <v>0</v>
      </c>
      <c r="R636">
        <v>0</v>
      </c>
      <c r="S636">
        <v>0</v>
      </c>
      <c r="T636">
        <v>0</v>
      </c>
      <c r="U636" s="98">
        <v>2.98E-3</v>
      </c>
      <c r="V636">
        <v>0</v>
      </c>
      <c r="W636">
        <v>0</v>
      </c>
      <c r="X636">
        <v>0</v>
      </c>
      <c r="Y636" s="98">
        <v>2.0200000000000001E-3</v>
      </c>
      <c r="Z636">
        <v>8.1999999999999998E-4</v>
      </c>
      <c r="AA636" s="98">
        <v>6.0000000000000002E-5</v>
      </c>
      <c r="AB636">
        <v>4.4600000000000004E-3</v>
      </c>
      <c r="AC636">
        <v>0</v>
      </c>
      <c r="AD636">
        <v>4.4000000000000003E-3</v>
      </c>
      <c r="AE636" s="98">
        <v>1.1679999999999999E-2</v>
      </c>
      <c r="AF636">
        <v>1.022E-2</v>
      </c>
      <c r="AG636">
        <v>1.48E-3</v>
      </c>
      <c r="AH636">
        <v>0</v>
      </c>
      <c r="AI636">
        <v>0</v>
      </c>
      <c r="AJ636">
        <v>0</v>
      </c>
      <c r="AK636">
        <v>0</v>
      </c>
      <c r="AL636">
        <v>0</v>
      </c>
      <c r="AM636">
        <v>0</v>
      </c>
      <c r="AN636">
        <v>0</v>
      </c>
      <c r="AO636">
        <v>0</v>
      </c>
      <c r="AP636">
        <v>0</v>
      </c>
      <c r="AQ636" s="98">
        <v>2.3999999999999998E-3</v>
      </c>
      <c r="AR636">
        <v>0</v>
      </c>
      <c r="AS636" s="98">
        <v>0</v>
      </c>
      <c r="AT636" s="98">
        <v>0</v>
      </c>
      <c r="AU636" s="98">
        <v>0</v>
      </c>
      <c r="AV636">
        <v>0</v>
      </c>
      <c r="AW636" s="98">
        <v>0</v>
      </c>
      <c r="AX636">
        <v>0</v>
      </c>
      <c r="AY636">
        <v>0</v>
      </c>
      <c r="AZ636">
        <v>0</v>
      </c>
      <c r="BA636">
        <v>0</v>
      </c>
      <c r="BB636">
        <v>0</v>
      </c>
      <c r="BC636" s="98">
        <v>0</v>
      </c>
      <c r="BD636">
        <v>0</v>
      </c>
      <c r="BE636">
        <v>0</v>
      </c>
      <c r="BF636">
        <v>0</v>
      </c>
      <c r="BG636">
        <v>0</v>
      </c>
      <c r="BH636" s="212">
        <v>0</v>
      </c>
      <c r="BI636" s="98">
        <v>0</v>
      </c>
      <c r="BJ636" s="98">
        <v>0</v>
      </c>
      <c r="BK636">
        <v>0</v>
      </c>
      <c r="BL636" s="227">
        <v>5.0003754900000003E-5</v>
      </c>
      <c r="BM636" s="227">
        <v>6.4757881399999997E-6</v>
      </c>
      <c r="BN636" s="227">
        <v>2.2777955139999999E-5</v>
      </c>
      <c r="BO636" s="227">
        <v>1.33594454E-6</v>
      </c>
      <c r="BP636" s="227">
        <v>2.02432842E-6</v>
      </c>
      <c r="BQ636" s="227">
        <v>1.0440000000000001E-16</v>
      </c>
      <c r="BR636" s="227">
        <v>5.01488002E-6</v>
      </c>
      <c r="BS636" s="227">
        <v>8.4507395800000003E-6</v>
      </c>
      <c r="BT636" s="227">
        <v>1.5331528335999999E-4</v>
      </c>
    </row>
    <row r="637" spans="1:72" x14ac:dyDescent="0.35">
      <c r="A637">
        <v>122</v>
      </c>
      <c r="B637" t="s">
        <v>230</v>
      </c>
      <c r="C637" t="s">
        <v>230</v>
      </c>
      <c r="D637" t="s">
        <v>237</v>
      </c>
      <c r="E637" t="s">
        <v>1338</v>
      </c>
      <c r="F637">
        <v>0.17680000000000001</v>
      </c>
      <c r="G637">
        <v>0.74</v>
      </c>
      <c r="H637">
        <v>0.02</v>
      </c>
      <c r="I637">
        <v>0</v>
      </c>
      <c r="J637">
        <v>0</v>
      </c>
      <c r="K637">
        <v>0</v>
      </c>
      <c r="L637">
        <v>0</v>
      </c>
      <c r="M637">
        <v>0</v>
      </c>
      <c r="N637">
        <v>0</v>
      </c>
      <c r="O637">
        <v>0</v>
      </c>
      <c r="P637" s="98">
        <v>0</v>
      </c>
      <c r="Q637">
        <v>0</v>
      </c>
      <c r="R637">
        <v>0</v>
      </c>
      <c r="S637">
        <v>0</v>
      </c>
      <c r="T637">
        <v>0</v>
      </c>
      <c r="U637">
        <v>2.98E-3</v>
      </c>
      <c r="V637">
        <v>0</v>
      </c>
      <c r="W637">
        <v>0</v>
      </c>
      <c r="X637">
        <v>0</v>
      </c>
      <c r="Y637">
        <v>2.0200000000000001E-3</v>
      </c>
      <c r="Z637">
        <v>8.1999999999999998E-4</v>
      </c>
      <c r="AA637" s="98">
        <v>6.0000000000000002E-5</v>
      </c>
      <c r="AB637">
        <v>4.4600000000000004E-3</v>
      </c>
      <c r="AC637" s="98">
        <v>0</v>
      </c>
      <c r="AD637">
        <v>4.4000000000000003E-3</v>
      </c>
      <c r="AE637">
        <v>1.1679999999999999E-2</v>
      </c>
      <c r="AF637">
        <v>1.022E-2</v>
      </c>
      <c r="AG637">
        <v>1.48E-3</v>
      </c>
      <c r="AH637">
        <v>0</v>
      </c>
      <c r="AI637">
        <v>0</v>
      </c>
      <c r="AJ637">
        <v>0</v>
      </c>
      <c r="AK637">
        <v>0</v>
      </c>
      <c r="AL637">
        <v>0</v>
      </c>
      <c r="AM637">
        <v>0</v>
      </c>
      <c r="AN637">
        <v>0</v>
      </c>
      <c r="AO637">
        <v>0</v>
      </c>
      <c r="AP637">
        <v>0</v>
      </c>
      <c r="AQ637">
        <v>2.3999999999999998E-3</v>
      </c>
      <c r="AR637">
        <v>0</v>
      </c>
      <c r="AS637">
        <v>0</v>
      </c>
      <c r="AT637" s="98">
        <v>0</v>
      </c>
      <c r="AU637">
        <v>0</v>
      </c>
      <c r="AV637">
        <v>0</v>
      </c>
      <c r="AW637" s="98">
        <v>0</v>
      </c>
      <c r="AX637">
        <v>0</v>
      </c>
      <c r="AY637">
        <v>0</v>
      </c>
      <c r="AZ637">
        <v>0</v>
      </c>
      <c r="BA637">
        <v>0</v>
      </c>
      <c r="BB637" s="98">
        <v>0</v>
      </c>
      <c r="BC637">
        <v>0</v>
      </c>
      <c r="BD637">
        <v>0</v>
      </c>
      <c r="BE637">
        <v>0</v>
      </c>
      <c r="BF637">
        <v>0</v>
      </c>
      <c r="BG637">
        <v>0</v>
      </c>
      <c r="BH637">
        <v>0</v>
      </c>
      <c r="BI637">
        <v>0</v>
      </c>
      <c r="BJ637">
        <v>0</v>
      </c>
      <c r="BK637">
        <v>0</v>
      </c>
      <c r="BL637" s="227">
        <v>5.0003754900000003E-5</v>
      </c>
      <c r="BM637" s="227">
        <v>6.4757881399999997E-6</v>
      </c>
      <c r="BN637" s="227">
        <v>2.2777955139999999E-5</v>
      </c>
      <c r="BO637" s="227">
        <v>1.33594454E-6</v>
      </c>
      <c r="BP637" s="227">
        <v>2.02432842E-6</v>
      </c>
      <c r="BQ637" s="227">
        <v>1.0440000000000001E-16</v>
      </c>
      <c r="BR637" s="227">
        <v>5.01488002E-6</v>
      </c>
      <c r="BS637" s="227">
        <v>8.4507395800000003E-6</v>
      </c>
      <c r="BT637" s="209">
        <v>1.5331528335999999E-4</v>
      </c>
    </row>
    <row r="638" spans="1:72" x14ac:dyDescent="0.35">
      <c r="A638">
        <v>122</v>
      </c>
      <c r="B638" t="s">
        <v>230</v>
      </c>
      <c r="C638" t="s">
        <v>230</v>
      </c>
      <c r="D638" t="s">
        <v>237</v>
      </c>
      <c r="E638" t="s">
        <v>1339</v>
      </c>
      <c r="F638">
        <v>0.17680000000000001</v>
      </c>
      <c r="G638">
        <v>0.74</v>
      </c>
      <c r="H638">
        <v>0.02</v>
      </c>
      <c r="I638">
        <v>0</v>
      </c>
      <c r="J638">
        <v>0</v>
      </c>
      <c r="K638">
        <v>0</v>
      </c>
      <c r="L638">
        <v>0</v>
      </c>
      <c r="M638">
        <v>0</v>
      </c>
      <c r="N638">
        <v>0</v>
      </c>
      <c r="O638">
        <v>0</v>
      </c>
      <c r="P638">
        <v>0</v>
      </c>
      <c r="Q638">
        <v>0</v>
      </c>
      <c r="R638">
        <v>0</v>
      </c>
      <c r="S638">
        <v>0</v>
      </c>
      <c r="T638">
        <v>0</v>
      </c>
      <c r="U638">
        <v>2.98E-3</v>
      </c>
      <c r="V638">
        <v>0</v>
      </c>
      <c r="W638">
        <v>0</v>
      </c>
      <c r="X638">
        <v>0</v>
      </c>
      <c r="Y638" s="98">
        <v>2.0200000000000001E-3</v>
      </c>
      <c r="Z638" s="98">
        <v>8.1999999999999998E-4</v>
      </c>
      <c r="AA638" s="98">
        <v>6.0000000000000002E-5</v>
      </c>
      <c r="AB638">
        <v>4.4600000000000004E-3</v>
      </c>
      <c r="AC638">
        <v>0</v>
      </c>
      <c r="AD638">
        <v>4.4000000000000003E-3</v>
      </c>
      <c r="AE638">
        <v>1.1679999999999999E-2</v>
      </c>
      <c r="AF638">
        <v>1.022E-2</v>
      </c>
      <c r="AG638">
        <v>1.48E-3</v>
      </c>
      <c r="AH638">
        <v>0</v>
      </c>
      <c r="AI638">
        <v>0</v>
      </c>
      <c r="AJ638">
        <v>0</v>
      </c>
      <c r="AK638">
        <v>0</v>
      </c>
      <c r="AL638">
        <v>0</v>
      </c>
      <c r="AM638">
        <v>0</v>
      </c>
      <c r="AN638">
        <v>0</v>
      </c>
      <c r="AO638">
        <v>0</v>
      </c>
      <c r="AP638">
        <v>0</v>
      </c>
      <c r="AQ638" s="98">
        <v>2.3999999999999998E-3</v>
      </c>
      <c r="AR638" s="98">
        <v>0</v>
      </c>
      <c r="AS638" s="9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s="227">
        <v>5.0003754900000003E-5</v>
      </c>
      <c r="BM638" s="227">
        <v>6.4757881399999997E-6</v>
      </c>
      <c r="BN638" s="227">
        <v>2.2777955139999999E-5</v>
      </c>
      <c r="BO638" s="227">
        <v>1.33594454E-6</v>
      </c>
      <c r="BP638" s="227">
        <v>2.02432842E-6</v>
      </c>
      <c r="BQ638" s="227">
        <v>1.0440000000000001E-16</v>
      </c>
      <c r="BR638" s="227">
        <v>5.01488002E-6</v>
      </c>
      <c r="BS638" s="227">
        <v>8.4507395800000003E-6</v>
      </c>
      <c r="BT638" s="209">
        <v>1.5331528335999999E-4</v>
      </c>
    </row>
    <row r="639" spans="1:72" x14ac:dyDescent="0.35">
      <c r="A639">
        <v>122</v>
      </c>
      <c r="B639" t="s">
        <v>230</v>
      </c>
      <c r="C639" t="s">
        <v>230</v>
      </c>
      <c r="D639" t="s">
        <v>237</v>
      </c>
      <c r="E639" t="s">
        <v>1340</v>
      </c>
      <c r="F639">
        <v>0.17680000000000001</v>
      </c>
      <c r="G639">
        <v>0.74</v>
      </c>
      <c r="H639" s="212">
        <v>0.02</v>
      </c>
      <c r="I639">
        <v>0</v>
      </c>
      <c r="J639">
        <v>0</v>
      </c>
      <c r="K639">
        <v>0</v>
      </c>
      <c r="L639">
        <v>0</v>
      </c>
      <c r="M639">
        <v>0</v>
      </c>
      <c r="N639" s="212">
        <v>0</v>
      </c>
      <c r="O639">
        <v>0</v>
      </c>
      <c r="P639">
        <v>0</v>
      </c>
      <c r="Q639" s="212">
        <v>0</v>
      </c>
      <c r="R639">
        <v>0</v>
      </c>
      <c r="S639">
        <v>0</v>
      </c>
      <c r="T639">
        <v>0</v>
      </c>
      <c r="U639">
        <v>2.98E-3</v>
      </c>
      <c r="V639" s="212">
        <v>0</v>
      </c>
      <c r="W639" s="212">
        <v>0</v>
      </c>
      <c r="X639" s="212">
        <v>0</v>
      </c>
      <c r="Y639">
        <v>2.0200000000000001E-3</v>
      </c>
      <c r="Z639" s="98">
        <v>8.1999999999999998E-4</v>
      </c>
      <c r="AA639" s="98">
        <v>6.0000000000000002E-5</v>
      </c>
      <c r="AB639">
        <v>4.4600000000000004E-3</v>
      </c>
      <c r="AC639" s="98">
        <v>0</v>
      </c>
      <c r="AD639">
        <v>4.4000000000000003E-3</v>
      </c>
      <c r="AE639" s="212">
        <v>1.1679999999999999E-2</v>
      </c>
      <c r="AF639" s="212">
        <v>1.022E-2</v>
      </c>
      <c r="AG639" s="98">
        <v>1.48E-3</v>
      </c>
      <c r="AH639">
        <v>0</v>
      </c>
      <c r="AI639">
        <v>0</v>
      </c>
      <c r="AJ639">
        <v>0</v>
      </c>
      <c r="AK639">
        <v>0</v>
      </c>
      <c r="AL639">
        <v>0</v>
      </c>
      <c r="AM639">
        <v>0</v>
      </c>
      <c r="AN639">
        <v>0</v>
      </c>
      <c r="AO639">
        <v>0</v>
      </c>
      <c r="AP639">
        <v>0</v>
      </c>
      <c r="AQ639" s="98">
        <v>2.3999999999999998E-3</v>
      </c>
      <c r="AR639">
        <v>0</v>
      </c>
      <c r="AS639" s="98">
        <v>0</v>
      </c>
      <c r="AT639" s="212">
        <v>0</v>
      </c>
      <c r="AU639" s="212">
        <v>0</v>
      </c>
      <c r="AV639">
        <v>0</v>
      </c>
      <c r="AW639" s="98">
        <v>0</v>
      </c>
      <c r="AX639">
        <v>0</v>
      </c>
      <c r="AY639">
        <v>0</v>
      </c>
      <c r="AZ639">
        <v>0</v>
      </c>
      <c r="BA639">
        <v>0</v>
      </c>
      <c r="BB639">
        <v>0</v>
      </c>
      <c r="BC639" s="212">
        <v>0</v>
      </c>
      <c r="BD639">
        <v>0</v>
      </c>
      <c r="BE639">
        <v>0</v>
      </c>
      <c r="BF639">
        <v>0</v>
      </c>
      <c r="BG639">
        <v>0</v>
      </c>
      <c r="BH639" s="98">
        <v>0</v>
      </c>
      <c r="BI639" s="212">
        <v>0</v>
      </c>
      <c r="BJ639" s="212">
        <v>0</v>
      </c>
      <c r="BK639">
        <v>0</v>
      </c>
      <c r="BL639" s="227">
        <v>5.0003754900000003E-5</v>
      </c>
      <c r="BM639" s="227">
        <v>6.4757881399999997E-6</v>
      </c>
      <c r="BN639" s="227">
        <v>2.2777955139999999E-5</v>
      </c>
      <c r="BO639" s="227">
        <v>1.33594454E-6</v>
      </c>
      <c r="BP639" s="227">
        <v>2.02432842E-6</v>
      </c>
      <c r="BQ639" s="227">
        <v>1.0440000000000001E-16</v>
      </c>
      <c r="BR639" s="227">
        <v>5.01488002E-6</v>
      </c>
      <c r="BS639" s="227">
        <v>8.4507395800000003E-6</v>
      </c>
      <c r="BT639" s="209">
        <v>1.5331528335999999E-4</v>
      </c>
    </row>
    <row r="640" spans="1:72" x14ac:dyDescent="0.35">
      <c r="A640">
        <v>131</v>
      </c>
      <c r="B640" t="s">
        <v>248</v>
      </c>
      <c r="C640" t="s">
        <v>248</v>
      </c>
      <c r="D640" t="s">
        <v>902</v>
      </c>
      <c r="E640" t="s">
        <v>1341</v>
      </c>
      <c r="F640">
        <v>2.2679999999999998</v>
      </c>
      <c r="G640">
        <v>9.4990000000000006</v>
      </c>
      <c r="H640" s="217">
        <v>0</v>
      </c>
      <c r="I640">
        <v>0</v>
      </c>
      <c r="J640">
        <v>0.55859999999999999</v>
      </c>
      <c r="K640">
        <v>0</v>
      </c>
      <c r="L640">
        <v>0.1414</v>
      </c>
      <c r="M640">
        <v>0</v>
      </c>
      <c r="N640">
        <v>0</v>
      </c>
      <c r="O640">
        <v>0.27439999999999998</v>
      </c>
      <c r="P640">
        <v>0.15260000000000001</v>
      </c>
      <c r="Q640">
        <v>0.12180000000000001</v>
      </c>
      <c r="R640">
        <v>0.27300000000000002</v>
      </c>
      <c r="S640">
        <v>0.27300000000000002</v>
      </c>
      <c r="T640">
        <v>0</v>
      </c>
      <c r="U640">
        <v>0</v>
      </c>
      <c r="V640">
        <v>0</v>
      </c>
      <c r="W640">
        <v>0</v>
      </c>
      <c r="X640">
        <v>0</v>
      </c>
      <c r="Y640">
        <v>0</v>
      </c>
      <c r="Z640" s="217">
        <v>0</v>
      </c>
      <c r="AA640" s="98">
        <v>0</v>
      </c>
      <c r="AB640">
        <v>0</v>
      </c>
      <c r="AC640" s="98">
        <v>0</v>
      </c>
      <c r="AD640">
        <v>0</v>
      </c>
      <c r="AE640">
        <v>0</v>
      </c>
      <c r="AF640">
        <v>0</v>
      </c>
      <c r="AG640" s="217">
        <v>0</v>
      </c>
      <c r="AH640">
        <v>0</v>
      </c>
      <c r="AI640">
        <v>0</v>
      </c>
      <c r="AJ640">
        <v>0</v>
      </c>
      <c r="AK640">
        <v>0</v>
      </c>
      <c r="AL640">
        <v>0</v>
      </c>
      <c r="AM640">
        <v>0</v>
      </c>
      <c r="AN640">
        <v>0</v>
      </c>
      <c r="AO640">
        <v>0</v>
      </c>
      <c r="AP640">
        <v>0</v>
      </c>
      <c r="AQ640">
        <v>0</v>
      </c>
      <c r="AR640">
        <v>0</v>
      </c>
      <c r="AS640" s="217">
        <v>0</v>
      </c>
      <c r="AT640" s="217">
        <v>0</v>
      </c>
      <c r="AU640" s="217">
        <v>0</v>
      </c>
      <c r="AV640">
        <v>0</v>
      </c>
      <c r="AW640" s="217">
        <v>0</v>
      </c>
      <c r="AX640">
        <v>0</v>
      </c>
      <c r="AY640">
        <v>0</v>
      </c>
      <c r="AZ640">
        <v>0</v>
      </c>
      <c r="BA640">
        <v>7.6999999999999999E-2</v>
      </c>
      <c r="BB640" s="217">
        <v>0</v>
      </c>
      <c r="BC640" s="217">
        <v>0</v>
      </c>
      <c r="BD640">
        <v>0</v>
      </c>
      <c r="BE640">
        <v>0</v>
      </c>
      <c r="BF640">
        <v>0</v>
      </c>
      <c r="BG640">
        <v>0</v>
      </c>
      <c r="BH640">
        <v>0</v>
      </c>
      <c r="BI640">
        <v>0</v>
      </c>
      <c r="BJ640" s="217">
        <v>0</v>
      </c>
      <c r="BK640">
        <v>0</v>
      </c>
      <c r="BL640" s="209">
        <v>8.8791555859999999E-4</v>
      </c>
      <c r="BM640" s="227">
        <v>1.07536473492E-4</v>
      </c>
      <c r="BN640" s="227">
        <v>1.00322995304E-4</v>
      </c>
      <c r="BO640" s="227">
        <v>8.4249085199999995E-5</v>
      </c>
      <c r="BP640" s="227">
        <v>3.7082056970000002E-4</v>
      </c>
      <c r="BQ640" s="227">
        <v>1.53748E-16</v>
      </c>
      <c r="BR640" s="227">
        <v>7.3080813092000005E-5</v>
      </c>
      <c r="BS640" s="227">
        <v>2.40702028E-5</v>
      </c>
      <c r="BT640" s="227">
        <v>1.2899700316999999E-3</v>
      </c>
    </row>
    <row r="641" spans="1:72" x14ac:dyDescent="0.35">
      <c r="A641">
        <v>145</v>
      </c>
      <c r="B641" t="s">
        <v>803</v>
      </c>
      <c r="C641" t="s">
        <v>273</v>
      </c>
      <c r="D641" t="s">
        <v>278</v>
      </c>
      <c r="E641" t="s">
        <v>1337</v>
      </c>
      <c r="F641">
        <v>0</v>
      </c>
      <c r="G641">
        <v>0</v>
      </c>
      <c r="H641">
        <v>0</v>
      </c>
      <c r="I641">
        <v>0</v>
      </c>
      <c r="J641">
        <v>0</v>
      </c>
      <c r="K641">
        <v>0</v>
      </c>
      <c r="L641">
        <v>0</v>
      </c>
      <c r="M641">
        <v>0</v>
      </c>
      <c r="N641">
        <v>0</v>
      </c>
      <c r="O641">
        <v>0</v>
      </c>
      <c r="P641">
        <v>0</v>
      </c>
      <c r="Q641">
        <v>0</v>
      </c>
      <c r="R641">
        <v>0</v>
      </c>
      <c r="S641">
        <v>0</v>
      </c>
      <c r="T641">
        <v>0</v>
      </c>
      <c r="U641">
        <v>0</v>
      </c>
      <c r="V641" s="212">
        <v>0</v>
      </c>
      <c r="W641" s="212">
        <v>0</v>
      </c>
      <c r="X641">
        <v>0</v>
      </c>
      <c r="Y641">
        <v>0</v>
      </c>
      <c r="Z641">
        <v>0</v>
      </c>
      <c r="AA641" s="212">
        <v>0</v>
      </c>
      <c r="AB641">
        <v>0</v>
      </c>
      <c r="AC641" s="98">
        <v>0</v>
      </c>
      <c r="AD641">
        <v>0</v>
      </c>
      <c r="AE641">
        <v>0</v>
      </c>
      <c r="AF641">
        <v>0</v>
      </c>
      <c r="AG641" s="98">
        <v>0</v>
      </c>
      <c r="AH641">
        <v>0</v>
      </c>
      <c r="AI641" s="212">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s="98">
        <v>0</v>
      </c>
      <c r="BI641">
        <v>0</v>
      </c>
      <c r="BJ641">
        <v>0</v>
      </c>
      <c r="BK641">
        <v>0</v>
      </c>
      <c r="BL641" s="227">
        <v>2.327251168E-5</v>
      </c>
      <c r="BM641" s="227">
        <v>6.2926847999999996E-7</v>
      </c>
      <c r="BN641" s="227">
        <v>6.2582286800000003E-6</v>
      </c>
      <c r="BO641" s="227">
        <v>6.8180234E-7</v>
      </c>
      <c r="BP641" s="227">
        <v>1.3785393000000001E-6</v>
      </c>
      <c r="BQ641" s="227">
        <v>3.2199999999999998E-17</v>
      </c>
      <c r="BR641" s="227">
        <v>5.7516515199999998E-6</v>
      </c>
      <c r="BS641" s="227">
        <v>1.51411004E-6</v>
      </c>
      <c r="BT641" s="227">
        <v>1.2239060986000001E-4</v>
      </c>
    </row>
    <row r="642" spans="1:72" x14ac:dyDescent="0.35">
      <c r="A642">
        <v>145</v>
      </c>
      <c r="B642" t="s">
        <v>803</v>
      </c>
      <c r="C642" t="s">
        <v>273</v>
      </c>
      <c r="D642" t="s">
        <v>278</v>
      </c>
      <c r="E642" t="s">
        <v>1338</v>
      </c>
      <c r="F642">
        <v>0</v>
      </c>
      <c r="G642">
        <v>0</v>
      </c>
      <c r="H642" s="212">
        <v>0</v>
      </c>
      <c r="I642">
        <v>0</v>
      </c>
      <c r="J642">
        <v>0</v>
      </c>
      <c r="K642">
        <v>0</v>
      </c>
      <c r="L642">
        <v>0</v>
      </c>
      <c r="M642">
        <v>0</v>
      </c>
      <c r="N642">
        <v>0</v>
      </c>
      <c r="O642">
        <v>0</v>
      </c>
      <c r="P642">
        <v>0</v>
      </c>
      <c r="Q642">
        <v>0</v>
      </c>
      <c r="R642">
        <v>0</v>
      </c>
      <c r="S642">
        <v>0</v>
      </c>
      <c r="T642">
        <v>0</v>
      </c>
      <c r="U642" s="212">
        <v>0</v>
      </c>
      <c r="V642">
        <v>0</v>
      </c>
      <c r="W642">
        <v>0</v>
      </c>
      <c r="X642">
        <v>0</v>
      </c>
      <c r="Y642" s="212">
        <v>0</v>
      </c>
      <c r="Z642">
        <v>0</v>
      </c>
      <c r="AA642" s="212">
        <v>0</v>
      </c>
      <c r="AB642">
        <v>0</v>
      </c>
      <c r="AC642">
        <v>0</v>
      </c>
      <c r="AD642">
        <v>0</v>
      </c>
      <c r="AE642" s="212">
        <v>0</v>
      </c>
      <c r="AF642" s="212">
        <v>0</v>
      </c>
      <c r="AG642">
        <v>0</v>
      </c>
      <c r="AH642">
        <v>0</v>
      </c>
      <c r="AI642">
        <v>0</v>
      </c>
      <c r="AJ642">
        <v>0</v>
      </c>
      <c r="AK642">
        <v>0</v>
      </c>
      <c r="AL642">
        <v>0</v>
      </c>
      <c r="AM642">
        <v>0</v>
      </c>
      <c r="AN642">
        <v>0</v>
      </c>
      <c r="AO642">
        <v>0</v>
      </c>
      <c r="AP642">
        <v>0</v>
      </c>
      <c r="AQ642">
        <v>0</v>
      </c>
      <c r="AR642">
        <v>0</v>
      </c>
      <c r="AS642">
        <v>0</v>
      </c>
      <c r="AT642">
        <v>0</v>
      </c>
      <c r="AU642">
        <v>0</v>
      </c>
      <c r="AV642">
        <v>0</v>
      </c>
      <c r="AW642">
        <v>0</v>
      </c>
      <c r="AX642">
        <v>0</v>
      </c>
      <c r="AY642">
        <v>0</v>
      </c>
      <c r="AZ642">
        <v>0</v>
      </c>
      <c r="BA642">
        <v>0</v>
      </c>
      <c r="BB642">
        <v>0</v>
      </c>
      <c r="BC642">
        <v>0</v>
      </c>
      <c r="BD642">
        <v>0</v>
      </c>
      <c r="BE642">
        <v>0</v>
      </c>
      <c r="BF642">
        <v>0</v>
      </c>
      <c r="BG642">
        <v>0</v>
      </c>
      <c r="BH642" s="212">
        <v>0</v>
      </c>
      <c r="BI642">
        <v>0</v>
      </c>
      <c r="BJ642" s="212">
        <v>0</v>
      </c>
      <c r="BK642">
        <v>0</v>
      </c>
      <c r="BL642" s="227">
        <v>2.327251168E-5</v>
      </c>
      <c r="BM642" s="227">
        <v>6.2926847999999996E-7</v>
      </c>
      <c r="BN642" s="227">
        <v>6.2582286800000003E-6</v>
      </c>
      <c r="BO642" s="227">
        <v>6.8180234E-7</v>
      </c>
      <c r="BP642" s="227">
        <v>1.3785393000000001E-6</v>
      </c>
      <c r="BQ642" s="227">
        <v>3.2199999999999998E-17</v>
      </c>
      <c r="BR642" s="227">
        <v>5.7516515199999998E-6</v>
      </c>
      <c r="BS642" s="227">
        <v>1.51411004E-6</v>
      </c>
      <c r="BT642" s="227">
        <v>1.2239060986000001E-4</v>
      </c>
    </row>
    <row r="643" spans="1:72" x14ac:dyDescent="0.35">
      <c r="A643">
        <v>145</v>
      </c>
      <c r="B643" t="s">
        <v>803</v>
      </c>
      <c r="C643" t="s">
        <v>273</v>
      </c>
      <c r="D643" t="s">
        <v>278</v>
      </c>
      <c r="E643" t="s">
        <v>1339</v>
      </c>
      <c r="F643">
        <v>0</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v>0</v>
      </c>
      <c r="BF643">
        <v>0</v>
      </c>
      <c r="BG643">
        <v>0</v>
      </c>
      <c r="BH643">
        <v>0</v>
      </c>
      <c r="BI643">
        <v>0</v>
      </c>
      <c r="BJ643">
        <v>0</v>
      </c>
      <c r="BK643">
        <v>0</v>
      </c>
      <c r="BL643" s="227">
        <v>2.327251168E-5</v>
      </c>
      <c r="BM643" s="227">
        <v>6.2926847999999996E-7</v>
      </c>
      <c r="BN643" s="227">
        <v>6.2582286800000003E-6</v>
      </c>
      <c r="BO643" s="227">
        <v>6.8180234E-7</v>
      </c>
      <c r="BP643" s="227">
        <v>1.3785393000000001E-6</v>
      </c>
      <c r="BQ643" s="227">
        <v>3.2199999999999998E-17</v>
      </c>
      <c r="BR643" s="227">
        <v>5.7516515199999998E-6</v>
      </c>
      <c r="BS643" s="227">
        <v>1.51411004E-6</v>
      </c>
      <c r="BT643" s="227">
        <v>1.2239060986000001E-4</v>
      </c>
    </row>
    <row r="644" spans="1:72" x14ac:dyDescent="0.35">
      <c r="A644">
        <v>145</v>
      </c>
      <c r="B644" t="s">
        <v>803</v>
      </c>
      <c r="C644" t="s">
        <v>273</v>
      </c>
      <c r="D644" t="s">
        <v>278</v>
      </c>
      <c r="E644" t="s">
        <v>1340</v>
      </c>
      <c r="F644">
        <v>0</v>
      </c>
      <c r="G644">
        <v>0</v>
      </c>
      <c r="H644">
        <v>0</v>
      </c>
      <c r="I644">
        <v>0</v>
      </c>
      <c r="J644">
        <v>0</v>
      </c>
      <c r="K644">
        <v>0</v>
      </c>
      <c r="L644">
        <v>0</v>
      </c>
      <c r="M644">
        <v>0</v>
      </c>
      <c r="N644" s="98">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s="98">
        <v>0</v>
      </c>
      <c r="AW644">
        <v>0</v>
      </c>
      <c r="AX644">
        <v>0</v>
      </c>
      <c r="AY644">
        <v>0</v>
      </c>
      <c r="AZ644">
        <v>0</v>
      </c>
      <c r="BA644">
        <v>0</v>
      </c>
      <c r="BB644">
        <v>0</v>
      </c>
      <c r="BC644" s="98">
        <v>0</v>
      </c>
      <c r="BD644">
        <v>0</v>
      </c>
      <c r="BE644">
        <v>0</v>
      </c>
      <c r="BF644">
        <v>0</v>
      </c>
      <c r="BG644">
        <v>0</v>
      </c>
      <c r="BH644">
        <v>0</v>
      </c>
      <c r="BI644">
        <v>0</v>
      </c>
      <c r="BJ644">
        <v>0</v>
      </c>
      <c r="BK644">
        <v>0</v>
      </c>
      <c r="BL644" s="227">
        <v>2.327251168E-5</v>
      </c>
      <c r="BM644" s="227">
        <v>6.2926847999999996E-7</v>
      </c>
      <c r="BN644" s="227">
        <v>6.2582286800000003E-6</v>
      </c>
      <c r="BO644" s="227">
        <v>6.8180234E-7</v>
      </c>
      <c r="BP644" s="227">
        <v>1.3785393000000001E-6</v>
      </c>
      <c r="BQ644" s="227">
        <v>3.2199999999999998E-17</v>
      </c>
      <c r="BR644" s="227">
        <v>5.7516515199999998E-6</v>
      </c>
      <c r="BS644" s="227">
        <v>1.51411004E-6</v>
      </c>
      <c r="BT644" s="227">
        <v>1.2239060986000001E-4</v>
      </c>
    </row>
    <row r="645" spans="1:72" x14ac:dyDescent="0.35">
      <c r="A645">
        <v>54</v>
      </c>
      <c r="B645" t="s">
        <v>513</v>
      </c>
      <c r="C645" t="s">
        <v>513</v>
      </c>
      <c r="D645" t="s">
        <v>593</v>
      </c>
      <c r="E645" t="s">
        <v>1341</v>
      </c>
      <c r="F645">
        <v>1.6639999999999999</v>
      </c>
      <c r="G645">
        <v>6.944</v>
      </c>
      <c r="H645">
        <v>3.2000000000000002E-3</v>
      </c>
      <c r="I645">
        <v>1.6E-2</v>
      </c>
      <c r="J645" s="217">
        <v>0.36799999999999999</v>
      </c>
      <c r="K645">
        <v>3.8399999999999997E-2</v>
      </c>
      <c r="L645">
        <v>2.7648000000000001</v>
      </c>
      <c r="M645">
        <v>0</v>
      </c>
      <c r="N645">
        <v>9.5999999999999992E-3</v>
      </c>
      <c r="O645">
        <v>0.36480000000000001</v>
      </c>
      <c r="P645">
        <v>0.19520000000000001</v>
      </c>
      <c r="Q645">
        <v>0.1696</v>
      </c>
      <c r="R645">
        <v>0</v>
      </c>
      <c r="S645">
        <v>0</v>
      </c>
      <c r="T645">
        <v>0</v>
      </c>
      <c r="U645">
        <v>0</v>
      </c>
      <c r="V645">
        <v>0</v>
      </c>
      <c r="W645">
        <v>0</v>
      </c>
      <c r="X645" s="217">
        <v>0</v>
      </c>
      <c r="Y645">
        <v>0</v>
      </c>
      <c r="Z645" s="217">
        <v>0</v>
      </c>
      <c r="AA645">
        <v>0</v>
      </c>
      <c r="AB645">
        <v>0</v>
      </c>
      <c r="AC645" s="217">
        <v>0</v>
      </c>
      <c r="AD645">
        <v>0</v>
      </c>
      <c r="AE645">
        <v>0</v>
      </c>
      <c r="AF645">
        <v>0</v>
      </c>
      <c r="AG645" s="217">
        <v>0</v>
      </c>
      <c r="AH645" s="217">
        <v>0</v>
      </c>
      <c r="AI645" s="217">
        <v>0</v>
      </c>
      <c r="AJ645" s="217">
        <v>0</v>
      </c>
      <c r="AK645" s="217">
        <v>0</v>
      </c>
      <c r="AL645">
        <v>0</v>
      </c>
      <c r="AM645">
        <v>9.2799999999999994E-2</v>
      </c>
      <c r="AN645">
        <v>0</v>
      </c>
      <c r="AO645">
        <v>1.1200000000000001</v>
      </c>
      <c r="AP645">
        <v>0</v>
      </c>
      <c r="AQ645">
        <v>0</v>
      </c>
      <c r="AR645">
        <v>2.24E-2</v>
      </c>
      <c r="AS645">
        <v>2.5600000000000002E-3</v>
      </c>
      <c r="AT645" s="217">
        <v>0</v>
      </c>
      <c r="AU645">
        <v>9.5999999999999992E-3</v>
      </c>
      <c r="AV645">
        <v>1.2800000000000001E-2</v>
      </c>
      <c r="AW645">
        <v>3.2000000000000002E-3</v>
      </c>
      <c r="AX645">
        <v>0.38400000000000001</v>
      </c>
      <c r="AY645">
        <v>0</v>
      </c>
      <c r="AZ645">
        <v>1.696</v>
      </c>
      <c r="BA645">
        <v>0.192</v>
      </c>
      <c r="BB645">
        <v>0</v>
      </c>
      <c r="BC645" s="217">
        <v>6.4000000000000003E-3</v>
      </c>
      <c r="BD645">
        <v>0.44800000000000001</v>
      </c>
      <c r="BE645">
        <v>3.8719999999999999</v>
      </c>
      <c r="BF645">
        <v>0.35199999999999998</v>
      </c>
      <c r="BG645">
        <v>0</v>
      </c>
      <c r="BH645" s="217">
        <v>0</v>
      </c>
      <c r="BI645">
        <v>0</v>
      </c>
      <c r="BJ645" s="217">
        <v>3.2000000000000002E-3</v>
      </c>
      <c r="BK645">
        <v>1.536</v>
      </c>
      <c r="BL645" s="209">
        <v>2.7912638367999999E-3</v>
      </c>
      <c r="BM645" s="227">
        <v>2.1909452480000001E-4</v>
      </c>
      <c r="BN645" s="209">
        <v>4.8068721919999999E-4</v>
      </c>
      <c r="BO645" s="227">
        <v>1.4221891840000001E-4</v>
      </c>
      <c r="BP645" s="227">
        <v>0</v>
      </c>
      <c r="BQ645" s="227">
        <v>4.8959999999999999E-15</v>
      </c>
      <c r="BR645" s="209">
        <v>1.2133366815999999E-3</v>
      </c>
      <c r="BS645" s="227">
        <v>3.1583214080000002E-4</v>
      </c>
      <c r="BT645" s="209">
        <v>1.2140612992000001E-3</v>
      </c>
    </row>
    <row r="646" spans="1:72" x14ac:dyDescent="0.35">
      <c r="A646">
        <v>27</v>
      </c>
      <c r="B646" t="s">
        <v>71</v>
      </c>
      <c r="C646" t="s">
        <v>71</v>
      </c>
      <c r="D646" t="s">
        <v>90</v>
      </c>
      <c r="E646" t="s">
        <v>1337</v>
      </c>
      <c r="F646">
        <v>5.1999999999999998E-2</v>
      </c>
      <c r="G646">
        <v>0.217</v>
      </c>
      <c r="H646" s="98">
        <v>2.0000000000000001E-4</v>
      </c>
      <c r="I646">
        <v>2.7000000000000001E-3</v>
      </c>
      <c r="J646">
        <v>7.3000000000000001E-3</v>
      </c>
      <c r="K646">
        <v>5.0000000000000001E-3</v>
      </c>
      <c r="L646">
        <v>8.4000000000000005E-2</v>
      </c>
      <c r="M646">
        <v>0</v>
      </c>
      <c r="N646" s="98">
        <v>8.0000000000000004E-4</v>
      </c>
      <c r="O646">
        <v>2.5999999999999999E-3</v>
      </c>
      <c r="P646">
        <v>2.5000000000000001E-3</v>
      </c>
      <c r="Q646" s="98">
        <v>1E-4</v>
      </c>
      <c r="R646">
        <v>0</v>
      </c>
      <c r="S646">
        <v>0</v>
      </c>
      <c r="T646">
        <v>0</v>
      </c>
      <c r="U646" s="212">
        <v>0</v>
      </c>
      <c r="V646" s="98">
        <v>0</v>
      </c>
      <c r="W646">
        <v>0</v>
      </c>
      <c r="X646" s="98">
        <v>0</v>
      </c>
      <c r="Y646" s="212">
        <v>0</v>
      </c>
      <c r="Z646" s="98">
        <v>0</v>
      </c>
      <c r="AA646">
        <v>0</v>
      </c>
      <c r="AB646">
        <v>0</v>
      </c>
      <c r="AC646">
        <v>0</v>
      </c>
      <c r="AD646">
        <v>0</v>
      </c>
      <c r="AE646" s="98">
        <v>1E-4</v>
      </c>
      <c r="AF646" s="98">
        <v>1E-4</v>
      </c>
      <c r="AG646" s="212">
        <v>0</v>
      </c>
      <c r="AH646">
        <v>0</v>
      </c>
      <c r="AI646">
        <v>0</v>
      </c>
      <c r="AJ646">
        <v>0</v>
      </c>
      <c r="AK646">
        <v>0</v>
      </c>
      <c r="AL646">
        <v>0</v>
      </c>
      <c r="AM646">
        <v>3.8999999999999998E-3</v>
      </c>
      <c r="AN646">
        <v>0</v>
      </c>
      <c r="AO646">
        <v>4.7E-2</v>
      </c>
      <c r="AP646">
        <v>0</v>
      </c>
      <c r="AQ646" s="98">
        <v>2.0000000000000001E-4</v>
      </c>
      <c r="AR646">
        <v>0</v>
      </c>
      <c r="AS646" s="98">
        <v>8.0000000000000007E-5</v>
      </c>
      <c r="AT646" s="98">
        <v>6.0000000000000002E-5</v>
      </c>
      <c r="AU646" s="98">
        <v>8.0000000000000004E-4</v>
      </c>
      <c r="AV646">
        <v>1.25E-3</v>
      </c>
      <c r="AW646" s="212">
        <v>1.1E-4</v>
      </c>
      <c r="AX646">
        <v>7.3999999999999996E-2</v>
      </c>
      <c r="AY646">
        <v>0</v>
      </c>
      <c r="AZ646">
        <v>1.0999999999999999E-2</v>
      </c>
      <c r="BA646">
        <v>7.6999999999999999E-2</v>
      </c>
      <c r="BB646">
        <v>0</v>
      </c>
      <c r="BC646" s="212">
        <v>1.6000000000000001E-3</v>
      </c>
      <c r="BD646">
        <v>4.8000000000000001E-2</v>
      </c>
      <c r="BE646">
        <v>0.34</v>
      </c>
      <c r="BF646">
        <v>4.7E-2</v>
      </c>
      <c r="BG646">
        <v>0.08</v>
      </c>
      <c r="BH646" s="98">
        <v>2.0000000000000001E-4</v>
      </c>
      <c r="BI646" s="212">
        <v>1E-3</v>
      </c>
      <c r="BJ646" s="98">
        <v>4.0000000000000002E-4</v>
      </c>
      <c r="BK646">
        <v>0.06</v>
      </c>
      <c r="BL646" s="227">
        <v>6.2263496800000006E-5</v>
      </c>
      <c r="BM646" s="227">
        <v>1.2590531000000001E-6</v>
      </c>
      <c r="BN646" s="227">
        <v>7.6692761000000005E-6</v>
      </c>
      <c r="BO646" s="227">
        <v>4.4443412000000003E-6</v>
      </c>
      <c r="BP646" s="227">
        <v>0</v>
      </c>
      <c r="BQ646" s="227">
        <v>7.2400000000000003E-17</v>
      </c>
      <c r="BR646" s="227">
        <v>3.53572545E-5</v>
      </c>
      <c r="BS646" s="227">
        <v>9.8697544000000005E-6</v>
      </c>
      <c r="BT646" s="227">
        <v>1.061120731E-4</v>
      </c>
    </row>
    <row r="647" spans="1:72" x14ac:dyDescent="0.35">
      <c r="A647">
        <v>27</v>
      </c>
      <c r="B647" t="s">
        <v>71</v>
      </c>
      <c r="C647" t="s">
        <v>71</v>
      </c>
      <c r="D647" t="s">
        <v>90</v>
      </c>
      <c r="E647" t="s">
        <v>1340</v>
      </c>
      <c r="F647">
        <v>2.5999999999999999E-2</v>
      </c>
      <c r="G647">
        <v>0.1085</v>
      </c>
      <c r="H647" s="98">
        <v>1E-4</v>
      </c>
      <c r="I647">
        <v>1.3500000000000001E-3</v>
      </c>
      <c r="J647">
        <v>3.65E-3</v>
      </c>
      <c r="K647">
        <v>2.5000000000000001E-3</v>
      </c>
      <c r="L647">
        <v>4.2000000000000003E-2</v>
      </c>
      <c r="M647">
        <v>0</v>
      </c>
      <c r="N647" s="98">
        <v>4.0000000000000002E-4</v>
      </c>
      <c r="O647">
        <v>1.2999999999999999E-3</v>
      </c>
      <c r="P647">
        <v>1.25E-3</v>
      </c>
      <c r="Q647" s="98">
        <v>5.0000000000000002E-5</v>
      </c>
      <c r="R647">
        <v>0</v>
      </c>
      <c r="S647">
        <v>0</v>
      </c>
      <c r="T647">
        <v>0</v>
      </c>
      <c r="U647">
        <v>0</v>
      </c>
      <c r="V647" s="98">
        <v>0</v>
      </c>
      <c r="W647" s="98">
        <v>0</v>
      </c>
      <c r="X647">
        <v>0</v>
      </c>
      <c r="Y647">
        <v>0</v>
      </c>
      <c r="Z647">
        <v>0</v>
      </c>
      <c r="AA647" s="98">
        <v>0</v>
      </c>
      <c r="AB647">
        <v>0</v>
      </c>
      <c r="AC647" s="98">
        <v>0</v>
      </c>
      <c r="AD647">
        <v>0</v>
      </c>
      <c r="AE647" s="98">
        <v>5.0000000000000002E-5</v>
      </c>
      <c r="AF647" s="98">
        <v>5.0000000000000002E-5</v>
      </c>
      <c r="AG647" s="98">
        <v>0</v>
      </c>
      <c r="AH647" s="98">
        <v>0</v>
      </c>
      <c r="AI647" s="98">
        <v>0</v>
      </c>
      <c r="AJ647" s="98">
        <v>0</v>
      </c>
      <c r="AK647" s="98">
        <v>0</v>
      </c>
      <c r="AL647">
        <v>0</v>
      </c>
      <c r="AM647">
        <v>1.9499999999999999E-3</v>
      </c>
      <c r="AN647">
        <v>0</v>
      </c>
      <c r="AO647">
        <v>2.35E-2</v>
      </c>
      <c r="AP647">
        <v>0</v>
      </c>
      <c r="AQ647" s="98">
        <v>1E-4</v>
      </c>
      <c r="AR647">
        <v>0</v>
      </c>
      <c r="AS647" s="98">
        <v>4.0000000000000003E-5</v>
      </c>
      <c r="AT647" s="98">
        <v>3.0000000000000001E-5</v>
      </c>
      <c r="AU647" s="98">
        <v>4.0000000000000002E-4</v>
      </c>
      <c r="AV647">
        <v>6.2500000000000001E-4</v>
      </c>
      <c r="AW647" s="98">
        <v>5.5000000000000002E-5</v>
      </c>
      <c r="AX647">
        <v>3.6999999999999998E-2</v>
      </c>
      <c r="AY647">
        <v>0</v>
      </c>
      <c r="AZ647">
        <v>5.4999999999999997E-3</v>
      </c>
      <c r="BA647">
        <v>3.85E-2</v>
      </c>
      <c r="BB647">
        <v>0</v>
      </c>
      <c r="BC647" s="98">
        <v>8.0000000000000004E-4</v>
      </c>
      <c r="BD647">
        <v>2.4E-2</v>
      </c>
      <c r="BE647">
        <v>0.17</v>
      </c>
      <c r="BF647">
        <v>2.35E-2</v>
      </c>
      <c r="BG647">
        <v>0.04</v>
      </c>
      <c r="BH647" s="98">
        <v>1E-4</v>
      </c>
      <c r="BI647" s="98">
        <v>5.0000000000000001E-4</v>
      </c>
      <c r="BJ647" s="98">
        <v>2.0000000000000001E-4</v>
      </c>
      <c r="BK647">
        <v>0.03</v>
      </c>
      <c r="BL647" s="227">
        <v>3.1131748400000003E-5</v>
      </c>
      <c r="BM647" s="227">
        <v>6.2952655000000003E-7</v>
      </c>
      <c r="BN647" s="227">
        <v>3.8346380500000003E-6</v>
      </c>
      <c r="BO647" s="227">
        <v>2.2221706000000002E-6</v>
      </c>
      <c r="BP647" s="209">
        <v>0</v>
      </c>
      <c r="BQ647" s="227">
        <v>3.6200000000000002E-17</v>
      </c>
      <c r="BR647" s="227">
        <v>1.767862725E-5</v>
      </c>
      <c r="BS647" s="227">
        <v>4.9348772000000003E-6</v>
      </c>
      <c r="BT647" s="227">
        <v>5.3056036550000001E-5</v>
      </c>
    </row>
    <row r="648" spans="1:72" x14ac:dyDescent="0.35">
      <c r="A648">
        <v>53</v>
      </c>
      <c r="B648" t="s">
        <v>513</v>
      </c>
      <c r="C648" t="s">
        <v>513</v>
      </c>
      <c r="D648" t="s">
        <v>122</v>
      </c>
      <c r="E648" t="s">
        <v>1339</v>
      </c>
      <c r="F648">
        <v>0.20399999999999999</v>
      </c>
      <c r="G648">
        <v>0.85050000000000003</v>
      </c>
      <c r="H648" s="98">
        <v>5.9999999999999995E-4</v>
      </c>
      <c r="I648">
        <v>1.9499999999999999E-3</v>
      </c>
      <c r="J648">
        <v>4.5600000000000002E-2</v>
      </c>
      <c r="K648">
        <v>2.5500000000000002E-3</v>
      </c>
      <c r="L648">
        <v>9.7500000000000003E-2</v>
      </c>
      <c r="M648">
        <v>0</v>
      </c>
      <c r="N648" s="212">
        <v>1.8E-3</v>
      </c>
      <c r="O648">
        <v>2.0999999999999999E-3</v>
      </c>
      <c r="P648">
        <v>1.65E-3</v>
      </c>
      <c r="Q648" s="212">
        <v>4.4999999999999999E-4</v>
      </c>
      <c r="R648">
        <v>0</v>
      </c>
      <c r="S648">
        <v>0</v>
      </c>
      <c r="T648">
        <v>0</v>
      </c>
      <c r="U648" s="98">
        <v>2.9999999999999997E-4</v>
      </c>
      <c r="V648">
        <v>0</v>
      </c>
      <c r="W648">
        <v>0</v>
      </c>
      <c r="X648">
        <v>0</v>
      </c>
      <c r="Y648">
        <v>1.4999999999999999E-4</v>
      </c>
      <c r="Z648" s="98">
        <v>0</v>
      </c>
      <c r="AA648">
        <v>0</v>
      </c>
      <c r="AB648">
        <v>0</v>
      </c>
      <c r="AC648">
        <v>0</v>
      </c>
      <c r="AD648">
        <v>0</v>
      </c>
      <c r="AE648" s="212">
        <v>1.4999999999999999E-4</v>
      </c>
      <c r="AF648" s="212">
        <v>0</v>
      </c>
      <c r="AG648" s="98">
        <v>0</v>
      </c>
      <c r="AH648">
        <v>0</v>
      </c>
      <c r="AI648">
        <v>0</v>
      </c>
      <c r="AJ648">
        <v>0</v>
      </c>
      <c r="AK648">
        <v>0</v>
      </c>
      <c r="AL648">
        <v>0</v>
      </c>
      <c r="AM648">
        <v>8.5050000000000001E-2</v>
      </c>
      <c r="AN648">
        <v>0</v>
      </c>
      <c r="AO648">
        <v>1.02</v>
      </c>
      <c r="AP648">
        <v>0</v>
      </c>
      <c r="AQ648" s="98">
        <v>8.9999999999999998E-4</v>
      </c>
      <c r="AR648">
        <v>0</v>
      </c>
      <c r="AS648" s="98">
        <v>7.4999999999999993E-5</v>
      </c>
      <c r="AT648" s="98">
        <v>7.4999999999999993E-5</v>
      </c>
      <c r="AU648" s="212">
        <v>1.0499999999999999E-3</v>
      </c>
      <c r="AV648">
        <v>1.3799999999999999E-3</v>
      </c>
      <c r="AW648" s="212">
        <v>4.4999999999999999E-4</v>
      </c>
      <c r="AX648">
        <v>3.3000000000000002E-2</v>
      </c>
      <c r="AY648">
        <v>0</v>
      </c>
      <c r="AZ648">
        <v>2.7E-2</v>
      </c>
      <c r="BA648">
        <v>5.0999999999999997E-2</v>
      </c>
      <c r="BB648">
        <v>4.4999999999999997E-3</v>
      </c>
      <c r="BC648" s="98">
        <v>8.9999999999999998E-4</v>
      </c>
      <c r="BD648">
        <v>4.4999999999999997E-3</v>
      </c>
      <c r="BE648">
        <v>0.75</v>
      </c>
      <c r="BF648">
        <v>5.5500000000000001E-2</v>
      </c>
      <c r="BG648">
        <v>6.0000000000000001E-3</v>
      </c>
      <c r="BH648" s="98">
        <v>0</v>
      </c>
      <c r="BI648" s="212">
        <v>7.5000000000000002E-4</v>
      </c>
      <c r="BJ648" s="212">
        <v>1.4999999999999999E-4</v>
      </c>
      <c r="BK648">
        <v>5.2499999999999998E-2</v>
      </c>
      <c r="BL648" s="209">
        <v>1.0600902855E-4</v>
      </c>
      <c r="BM648" s="227">
        <v>5.7781738499999998E-6</v>
      </c>
      <c r="BN648" s="227">
        <v>1.5300721200000001E-5</v>
      </c>
      <c r="BO648" s="227">
        <v>6.6665118000000001E-6</v>
      </c>
      <c r="BP648" s="209">
        <v>0</v>
      </c>
      <c r="BQ648" s="227">
        <v>3.09E-17</v>
      </c>
      <c r="BR648" s="227">
        <v>5.3189296799999998E-5</v>
      </c>
      <c r="BS648" s="227">
        <v>1.48046316E-5</v>
      </c>
      <c r="BT648" s="227">
        <v>4.8092759849999998E-5</v>
      </c>
    </row>
    <row r="649" spans="1:72" x14ac:dyDescent="0.35">
      <c r="A649">
        <v>53</v>
      </c>
      <c r="B649" t="s">
        <v>513</v>
      </c>
      <c r="C649" t="s">
        <v>513</v>
      </c>
      <c r="D649" t="s">
        <v>122</v>
      </c>
      <c r="E649" t="s">
        <v>1337</v>
      </c>
      <c r="F649">
        <v>0.13600000000000001</v>
      </c>
      <c r="G649">
        <v>0.56699999999999995</v>
      </c>
      <c r="H649" s="98">
        <v>4.0000000000000002E-4</v>
      </c>
      <c r="I649">
        <v>1.2999999999999999E-3</v>
      </c>
      <c r="J649">
        <v>3.04E-2</v>
      </c>
      <c r="K649">
        <v>1.6999999999999999E-3</v>
      </c>
      <c r="L649">
        <v>6.5000000000000002E-2</v>
      </c>
      <c r="M649">
        <v>0</v>
      </c>
      <c r="N649">
        <v>1.1999999999999999E-3</v>
      </c>
      <c r="O649">
        <v>1.4E-3</v>
      </c>
      <c r="P649">
        <v>1.1000000000000001E-3</v>
      </c>
      <c r="Q649" s="98">
        <v>2.9999999999999997E-4</v>
      </c>
      <c r="R649">
        <v>0</v>
      </c>
      <c r="S649">
        <v>0</v>
      </c>
      <c r="T649">
        <v>0</v>
      </c>
      <c r="U649" s="98">
        <v>2.0000000000000001E-4</v>
      </c>
      <c r="V649">
        <v>0</v>
      </c>
      <c r="W649">
        <v>0</v>
      </c>
      <c r="X649">
        <v>0</v>
      </c>
      <c r="Y649" s="98">
        <v>1E-4</v>
      </c>
      <c r="Z649" s="212">
        <v>0</v>
      </c>
      <c r="AA649">
        <v>0</v>
      </c>
      <c r="AB649">
        <v>0</v>
      </c>
      <c r="AC649">
        <v>0</v>
      </c>
      <c r="AD649">
        <v>0</v>
      </c>
      <c r="AE649" s="98">
        <v>1E-4</v>
      </c>
      <c r="AF649">
        <v>0</v>
      </c>
      <c r="AG649">
        <v>0</v>
      </c>
      <c r="AH649">
        <v>0</v>
      </c>
      <c r="AI649">
        <v>0</v>
      </c>
      <c r="AJ649">
        <v>0</v>
      </c>
      <c r="AK649">
        <v>0</v>
      </c>
      <c r="AL649">
        <v>0</v>
      </c>
      <c r="AM649">
        <v>5.67E-2</v>
      </c>
      <c r="AN649">
        <v>0</v>
      </c>
      <c r="AO649">
        <v>0.68</v>
      </c>
      <c r="AP649">
        <v>0</v>
      </c>
      <c r="AQ649" s="98">
        <v>5.9999999999999995E-4</v>
      </c>
      <c r="AR649">
        <v>0</v>
      </c>
      <c r="AS649" s="98">
        <v>5.0000000000000002E-5</v>
      </c>
      <c r="AT649" s="98">
        <v>5.0000000000000002E-5</v>
      </c>
      <c r="AU649" s="98">
        <v>6.9999999999999999E-4</v>
      </c>
      <c r="AV649">
        <v>9.2000000000000003E-4</v>
      </c>
      <c r="AW649" s="98">
        <v>2.9999999999999997E-4</v>
      </c>
      <c r="AX649">
        <v>2.1999999999999999E-2</v>
      </c>
      <c r="AY649">
        <v>0</v>
      </c>
      <c r="AZ649">
        <v>1.7999999999999999E-2</v>
      </c>
      <c r="BA649">
        <v>3.4000000000000002E-2</v>
      </c>
      <c r="BB649">
        <v>3.0000000000000001E-3</v>
      </c>
      <c r="BC649" s="98">
        <v>5.9999999999999995E-4</v>
      </c>
      <c r="BD649">
        <v>3.0000000000000001E-3</v>
      </c>
      <c r="BE649">
        <v>0.5</v>
      </c>
      <c r="BF649">
        <v>3.6999999999999998E-2</v>
      </c>
      <c r="BG649">
        <v>4.0000000000000001E-3</v>
      </c>
      <c r="BH649">
        <v>0</v>
      </c>
      <c r="BI649" s="98">
        <v>5.0000000000000001E-4</v>
      </c>
      <c r="BJ649" s="98">
        <v>1E-4</v>
      </c>
      <c r="BK649">
        <v>3.5000000000000003E-2</v>
      </c>
      <c r="BL649" s="227">
        <v>7.0672685699999999E-5</v>
      </c>
      <c r="BM649" s="227">
        <v>3.8521158999999996E-6</v>
      </c>
      <c r="BN649" s="227">
        <v>1.02004808E-5</v>
      </c>
      <c r="BO649" s="227">
        <v>4.4443412000000003E-6</v>
      </c>
      <c r="BP649" s="227">
        <v>0</v>
      </c>
      <c r="BQ649" s="227">
        <v>2.0600000000000001E-17</v>
      </c>
      <c r="BR649" s="227">
        <v>3.5459531200000003E-5</v>
      </c>
      <c r="BS649" s="227">
        <v>9.8697544000000005E-6</v>
      </c>
      <c r="BT649" s="227">
        <v>3.2061839900000003E-5</v>
      </c>
    </row>
    <row r="650" spans="1:72" x14ac:dyDescent="0.35">
      <c r="A650">
        <v>59</v>
      </c>
      <c r="B650" t="s">
        <v>513</v>
      </c>
      <c r="C650" t="s">
        <v>513</v>
      </c>
      <c r="D650" t="s">
        <v>128</v>
      </c>
      <c r="E650" t="s">
        <v>1341</v>
      </c>
      <c r="F650">
        <v>0.13800000000000001</v>
      </c>
      <c r="G650">
        <v>0.57599999999999996</v>
      </c>
      <c r="H650" s="98">
        <v>5.9999999999999995E-4</v>
      </c>
      <c r="I650">
        <v>1.1999999999999999E-3</v>
      </c>
      <c r="J650">
        <v>2.6700000000000002E-2</v>
      </c>
      <c r="K650">
        <v>9.9000000000000008E-3</v>
      </c>
      <c r="L650">
        <v>0.26100000000000001</v>
      </c>
      <c r="M650">
        <v>0</v>
      </c>
      <c r="N650" s="98">
        <v>5.9999999999999995E-4</v>
      </c>
      <c r="O650">
        <v>1.0200000000000001E-2</v>
      </c>
      <c r="P650">
        <v>1.0200000000000001E-2</v>
      </c>
      <c r="Q650" s="217">
        <v>0</v>
      </c>
      <c r="R650">
        <v>0</v>
      </c>
      <c r="S650">
        <v>0</v>
      </c>
      <c r="T650">
        <v>0</v>
      </c>
      <c r="U650" s="217">
        <v>0</v>
      </c>
      <c r="V650" s="98">
        <v>0</v>
      </c>
      <c r="W650">
        <v>0</v>
      </c>
      <c r="X650" s="98">
        <v>0</v>
      </c>
      <c r="Y650" s="217">
        <v>0</v>
      </c>
      <c r="Z650" s="98">
        <v>0</v>
      </c>
      <c r="AA650">
        <v>0</v>
      </c>
      <c r="AB650">
        <v>0</v>
      </c>
      <c r="AC650">
        <v>0</v>
      </c>
      <c r="AD650">
        <v>0</v>
      </c>
      <c r="AE650" s="98">
        <v>2.9999999999999997E-4</v>
      </c>
      <c r="AF650" s="98">
        <v>2.9999999999999997E-4</v>
      </c>
      <c r="AG650" s="98">
        <v>2.9999999999999997E-4</v>
      </c>
      <c r="AH650">
        <v>0</v>
      </c>
      <c r="AI650">
        <v>0</v>
      </c>
      <c r="AJ650">
        <v>0</v>
      </c>
      <c r="AK650">
        <v>0</v>
      </c>
      <c r="AL650">
        <v>0</v>
      </c>
      <c r="AM650">
        <v>5.4000000000000003E-3</v>
      </c>
      <c r="AN650">
        <v>0</v>
      </c>
      <c r="AO650">
        <v>6.6000000000000003E-2</v>
      </c>
      <c r="AP650">
        <v>0</v>
      </c>
      <c r="AQ650" s="217">
        <v>4.7999999999999996E-3</v>
      </c>
      <c r="AR650">
        <v>0</v>
      </c>
      <c r="AS650" s="217">
        <v>1.4999999999999999E-4</v>
      </c>
      <c r="AT650" s="217">
        <v>2.1000000000000001E-4</v>
      </c>
      <c r="AU650" s="98">
        <v>2.9999999999999997E-4</v>
      </c>
      <c r="AV650">
        <v>5.1000000000000004E-4</v>
      </c>
      <c r="AW650" s="217">
        <v>1.8000000000000001E-4</v>
      </c>
      <c r="AX650">
        <v>6.0000000000000001E-3</v>
      </c>
      <c r="AY650">
        <v>0</v>
      </c>
      <c r="AZ650">
        <v>0.03</v>
      </c>
      <c r="BA650">
        <v>2.7E-2</v>
      </c>
      <c r="BB650">
        <v>0</v>
      </c>
      <c r="BC650" s="217">
        <v>2.0999999999999999E-3</v>
      </c>
      <c r="BD650">
        <v>4.4999999999999998E-2</v>
      </c>
      <c r="BE650">
        <v>0.24</v>
      </c>
      <c r="BF650">
        <v>2.4E-2</v>
      </c>
      <c r="BG650">
        <v>3.0000000000000001E-3</v>
      </c>
      <c r="BH650">
        <v>0</v>
      </c>
      <c r="BI650" s="217">
        <v>0</v>
      </c>
      <c r="BJ650" s="98">
        <v>8.9999999999999998E-4</v>
      </c>
      <c r="BK650">
        <v>1.4999999999999999E-2</v>
      </c>
      <c r="BL650" s="209">
        <v>3.8448000779999999E-4</v>
      </c>
      <c r="BM650" s="227">
        <v>8.1652053900000006E-5</v>
      </c>
      <c r="BN650" s="209">
        <v>1.0620210869999999E-4</v>
      </c>
      <c r="BO650" s="227">
        <v>1.33330236E-5</v>
      </c>
      <c r="BP650" s="227">
        <v>0</v>
      </c>
      <c r="BQ650" s="227">
        <v>1.7999999999999999E-16</v>
      </c>
      <c r="BR650" s="227">
        <v>8.9473141200000004E-5</v>
      </c>
      <c r="BS650" s="227">
        <v>2.96092632E-5</v>
      </c>
      <c r="BT650" s="209">
        <v>1.2119313828000001E-3</v>
      </c>
    </row>
    <row r="651" spans="1:72" x14ac:dyDescent="0.35">
      <c r="A651">
        <v>53</v>
      </c>
      <c r="B651" t="s">
        <v>513</v>
      </c>
      <c r="C651" t="s">
        <v>513</v>
      </c>
      <c r="D651" t="s">
        <v>122</v>
      </c>
      <c r="E651" t="s">
        <v>1338</v>
      </c>
      <c r="F651">
        <v>6.8000000000000005E-2</v>
      </c>
      <c r="G651">
        <v>0.28349999999999997</v>
      </c>
      <c r="H651" s="98">
        <v>2.0000000000000001E-4</v>
      </c>
      <c r="I651">
        <v>6.4999999999999997E-4</v>
      </c>
      <c r="J651">
        <v>1.52E-2</v>
      </c>
      <c r="K651">
        <v>8.4999999999999995E-4</v>
      </c>
      <c r="L651">
        <v>3.2500000000000001E-2</v>
      </c>
      <c r="M651">
        <v>0</v>
      </c>
      <c r="N651" s="98">
        <v>5.9999999999999995E-4</v>
      </c>
      <c r="O651" s="98">
        <v>6.9999999999999999E-4</v>
      </c>
      <c r="P651">
        <v>5.5000000000000003E-4</v>
      </c>
      <c r="Q651">
        <v>1.4999999999999999E-4</v>
      </c>
      <c r="R651">
        <v>0</v>
      </c>
      <c r="S651">
        <v>0</v>
      </c>
      <c r="T651">
        <v>0</v>
      </c>
      <c r="U651" s="98">
        <v>1E-4</v>
      </c>
      <c r="V651">
        <v>0</v>
      </c>
      <c r="W651">
        <v>0</v>
      </c>
      <c r="X651">
        <v>0</v>
      </c>
      <c r="Y651" s="98">
        <v>5.0000000000000002E-5</v>
      </c>
      <c r="Z651">
        <v>0</v>
      </c>
      <c r="AA651">
        <v>0</v>
      </c>
      <c r="AB651">
        <v>0</v>
      </c>
      <c r="AC651">
        <v>0</v>
      </c>
      <c r="AD651">
        <v>0</v>
      </c>
      <c r="AE651" s="98">
        <v>5.0000000000000002E-5</v>
      </c>
      <c r="AF651">
        <v>0</v>
      </c>
      <c r="AG651">
        <v>0</v>
      </c>
      <c r="AH651">
        <v>0</v>
      </c>
      <c r="AI651">
        <v>0</v>
      </c>
      <c r="AJ651">
        <v>0</v>
      </c>
      <c r="AK651">
        <v>0</v>
      </c>
      <c r="AL651">
        <v>0</v>
      </c>
      <c r="AM651">
        <v>2.835E-2</v>
      </c>
      <c r="AN651">
        <v>0</v>
      </c>
      <c r="AO651">
        <v>0.34</v>
      </c>
      <c r="AP651">
        <v>0</v>
      </c>
      <c r="AQ651" s="98">
        <v>2.9999999999999997E-4</v>
      </c>
      <c r="AR651">
        <v>0</v>
      </c>
      <c r="AS651" s="98">
        <v>2.5000000000000001E-5</v>
      </c>
      <c r="AT651" s="98">
        <v>2.5000000000000001E-5</v>
      </c>
      <c r="AU651">
        <v>3.5E-4</v>
      </c>
      <c r="AV651">
        <v>4.6000000000000001E-4</v>
      </c>
      <c r="AW651">
        <v>1.4999999999999999E-4</v>
      </c>
      <c r="AX651">
        <v>1.0999999999999999E-2</v>
      </c>
      <c r="AY651">
        <v>0</v>
      </c>
      <c r="AZ651">
        <v>8.9999999999999993E-3</v>
      </c>
      <c r="BA651">
        <v>1.7000000000000001E-2</v>
      </c>
      <c r="BB651">
        <v>1.5E-3</v>
      </c>
      <c r="BC651" s="98">
        <v>2.9999999999999997E-4</v>
      </c>
      <c r="BD651">
        <v>1.5E-3</v>
      </c>
      <c r="BE651">
        <v>0.25</v>
      </c>
      <c r="BF651">
        <v>1.8499999999999999E-2</v>
      </c>
      <c r="BG651">
        <v>2E-3</v>
      </c>
      <c r="BH651">
        <v>0</v>
      </c>
      <c r="BI651">
        <v>2.5000000000000001E-4</v>
      </c>
      <c r="BJ651" s="98">
        <v>5.0000000000000002E-5</v>
      </c>
      <c r="BK651">
        <v>1.7500000000000002E-2</v>
      </c>
      <c r="BL651" s="227">
        <v>3.5336342849999999E-5</v>
      </c>
      <c r="BM651" s="227">
        <v>1.9260579499999998E-6</v>
      </c>
      <c r="BN651" s="227">
        <v>5.1002403999999999E-6</v>
      </c>
      <c r="BO651" s="227">
        <v>2.2221706000000002E-6</v>
      </c>
      <c r="BP651" s="227">
        <v>0</v>
      </c>
      <c r="BQ651" s="227">
        <v>1.0300000000000001E-17</v>
      </c>
      <c r="BR651" s="227">
        <v>1.7729765600000001E-5</v>
      </c>
      <c r="BS651" s="227">
        <v>4.9348772000000003E-6</v>
      </c>
      <c r="BT651" s="227">
        <v>1.6030919950000002E-5</v>
      </c>
    </row>
    <row r="652" spans="1:72" x14ac:dyDescent="0.35">
      <c r="A652">
        <v>53</v>
      </c>
      <c r="B652" t="s">
        <v>513</v>
      </c>
      <c r="C652" t="s">
        <v>513</v>
      </c>
      <c r="D652" t="s">
        <v>122</v>
      </c>
      <c r="E652" t="s">
        <v>1340</v>
      </c>
      <c r="F652">
        <v>6.8000000000000005E-2</v>
      </c>
      <c r="G652">
        <v>0.28349999999999997</v>
      </c>
      <c r="H652" s="98">
        <v>2.0000000000000001E-4</v>
      </c>
      <c r="I652">
        <v>6.4999999999999997E-4</v>
      </c>
      <c r="J652">
        <v>1.52E-2</v>
      </c>
      <c r="K652">
        <v>8.4999999999999995E-4</v>
      </c>
      <c r="L652">
        <v>3.2500000000000001E-2</v>
      </c>
      <c r="M652">
        <v>0</v>
      </c>
      <c r="N652" s="98">
        <v>5.9999999999999995E-4</v>
      </c>
      <c r="O652" s="98">
        <v>6.9999999999999999E-4</v>
      </c>
      <c r="P652" s="212">
        <v>5.5000000000000003E-4</v>
      </c>
      <c r="Q652">
        <v>1.4999999999999999E-4</v>
      </c>
      <c r="R652">
        <v>0</v>
      </c>
      <c r="S652">
        <v>0</v>
      </c>
      <c r="T652">
        <v>0</v>
      </c>
      <c r="U652" s="98">
        <v>1E-4</v>
      </c>
      <c r="V652">
        <v>0</v>
      </c>
      <c r="W652">
        <v>0</v>
      </c>
      <c r="X652">
        <v>0</v>
      </c>
      <c r="Y652" s="98">
        <v>5.0000000000000002E-5</v>
      </c>
      <c r="Z652">
        <v>0</v>
      </c>
      <c r="AA652" s="212">
        <v>0</v>
      </c>
      <c r="AB652">
        <v>0</v>
      </c>
      <c r="AC652" s="212">
        <v>0</v>
      </c>
      <c r="AD652">
        <v>0</v>
      </c>
      <c r="AE652" s="98">
        <v>5.0000000000000002E-5</v>
      </c>
      <c r="AF652">
        <v>0</v>
      </c>
      <c r="AG652">
        <v>0</v>
      </c>
      <c r="AH652">
        <v>0</v>
      </c>
      <c r="AI652">
        <v>0</v>
      </c>
      <c r="AJ652">
        <v>0</v>
      </c>
      <c r="AK652">
        <v>0</v>
      </c>
      <c r="AL652">
        <v>0</v>
      </c>
      <c r="AM652">
        <v>2.835E-2</v>
      </c>
      <c r="AN652">
        <v>0</v>
      </c>
      <c r="AO652">
        <v>0.34</v>
      </c>
      <c r="AP652">
        <v>0</v>
      </c>
      <c r="AQ652" s="98">
        <v>2.9999999999999997E-4</v>
      </c>
      <c r="AR652">
        <v>0</v>
      </c>
      <c r="AS652" s="98">
        <v>2.5000000000000001E-5</v>
      </c>
      <c r="AT652" s="98">
        <v>2.5000000000000001E-5</v>
      </c>
      <c r="AU652">
        <v>3.5E-4</v>
      </c>
      <c r="AV652">
        <v>4.6000000000000001E-4</v>
      </c>
      <c r="AW652" s="212">
        <v>1.4999999999999999E-4</v>
      </c>
      <c r="AX652">
        <v>1.0999999999999999E-2</v>
      </c>
      <c r="AY652">
        <v>0</v>
      </c>
      <c r="AZ652">
        <v>8.9999999999999993E-3</v>
      </c>
      <c r="BA652">
        <v>1.7000000000000001E-2</v>
      </c>
      <c r="BB652" s="212">
        <v>1.5E-3</v>
      </c>
      <c r="BC652" s="98">
        <v>2.9999999999999997E-4</v>
      </c>
      <c r="BD652">
        <v>1.5E-3</v>
      </c>
      <c r="BE652">
        <v>0.25</v>
      </c>
      <c r="BF652">
        <v>1.8499999999999999E-2</v>
      </c>
      <c r="BG652">
        <v>2E-3</v>
      </c>
      <c r="BH652">
        <v>0</v>
      </c>
      <c r="BI652">
        <v>2.5000000000000001E-4</v>
      </c>
      <c r="BJ652" s="98">
        <v>5.0000000000000002E-5</v>
      </c>
      <c r="BK652">
        <v>1.7500000000000002E-2</v>
      </c>
      <c r="BL652" s="227">
        <v>3.5336342849999999E-5</v>
      </c>
      <c r="BM652" s="227">
        <v>1.9260579499999998E-6</v>
      </c>
      <c r="BN652" s="227">
        <v>5.1002403999999999E-6</v>
      </c>
      <c r="BO652" s="227">
        <v>2.2221706000000002E-6</v>
      </c>
      <c r="BP652" s="227">
        <v>0</v>
      </c>
      <c r="BQ652" s="227">
        <v>1.0300000000000001E-17</v>
      </c>
      <c r="BR652" s="227">
        <v>1.7729765600000001E-5</v>
      </c>
      <c r="BS652" s="227">
        <v>4.9348772000000003E-6</v>
      </c>
      <c r="BT652" s="227">
        <v>1.6030919950000002E-5</v>
      </c>
    </row>
    <row r="653" spans="1:72" x14ac:dyDescent="0.35">
      <c r="A653">
        <v>3</v>
      </c>
      <c r="B653" t="s">
        <v>386</v>
      </c>
      <c r="C653" t="s">
        <v>386</v>
      </c>
      <c r="D653" t="s">
        <v>400</v>
      </c>
      <c r="E653" t="s">
        <v>1340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s="212">
        <v>0</v>
      </c>
      <c r="AC653">
        <v>0</v>
      </c>
      <c r="AD653" s="212">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s="212">
        <v>0</v>
      </c>
      <c r="BI653">
        <v>0</v>
      </c>
      <c r="BJ653">
        <v>0</v>
      </c>
      <c r="BK653">
        <v>0</v>
      </c>
      <c r="BL653" s="209">
        <v>0</v>
      </c>
      <c r="BM653" s="227">
        <v>0</v>
      </c>
      <c r="BN653" s="209">
        <v>0</v>
      </c>
      <c r="BO653" s="227">
        <v>0</v>
      </c>
      <c r="BP653" s="227">
        <v>0</v>
      </c>
      <c r="BQ653" s="227">
        <v>0</v>
      </c>
      <c r="BR653" s="209">
        <v>0</v>
      </c>
      <c r="BS653" s="209">
        <v>0</v>
      </c>
      <c r="BT653" s="209">
        <v>0</v>
      </c>
    </row>
    <row r="654" spans="1:72" x14ac:dyDescent="0.35">
      <c r="A654">
        <v>51</v>
      </c>
      <c r="B654" t="s">
        <v>513</v>
      </c>
      <c r="C654" t="s">
        <v>513</v>
      </c>
      <c r="D654" t="s">
        <v>582</v>
      </c>
      <c r="E654" t="s">
        <v>1341</v>
      </c>
      <c r="F654">
        <v>0.81</v>
      </c>
      <c r="G654">
        <v>3.39</v>
      </c>
      <c r="H654" s="217">
        <v>3.0000000000000001E-3</v>
      </c>
      <c r="I654">
        <v>1.2E-2</v>
      </c>
      <c r="J654">
        <v>0.17100000000000001</v>
      </c>
      <c r="K654">
        <v>2.2499999999999999E-2</v>
      </c>
      <c r="L654">
        <v>1.2869999999999999</v>
      </c>
      <c r="M654">
        <v>0</v>
      </c>
      <c r="N654" s="217">
        <v>6.0000000000000001E-3</v>
      </c>
      <c r="O654" s="217">
        <v>0.14399999999999999</v>
      </c>
      <c r="P654">
        <v>5.2499999999999998E-2</v>
      </c>
      <c r="Q654">
        <v>9.1499999999999998E-2</v>
      </c>
      <c r="R654">
        <v>0</v>
      </c>
      <c r="S654">
        <v>0</v>
      </c>
      <c r="T654">
        <v>0</v>
      </c>
      <c r="U654" s="217">
        <v>0</v>
      </c>
      <c r="V654">
        <v>0</v>
      </c>
      <c r="W654">
        <v>0</v>
      </c>
      <c r="X654">
        <v>0</v>
      </c>
      <c r="Y654" s="217">
        <v>0</v>
      </c>
      <c r="Z654">
        <v>0</v>
      </c>
      <c r="AA654">
        <v>0</v>
      </c>
      <c r="AB654">
        <v>0</v>
      </c>
      <c r="AC654" s="212">
        <v>0</v>
      </c>
      <c r="AD654">
        <v>0</v>
      </c>
      <c r="AE654" s="217">
        <v>0</v>
      </c>
      <c r="AF654">
        <v>0</v>
      </c>
      <c r="AG654" s="212">
        <v>0</v>
      </c>
      <c r="AH654">
        <v>0</v>
      </c>
      <c r="AI654">
        <v>0</v>
      </c>
      <c r="AJ654">
        <v>0</v>
      </c>
      <c r="AK654">
        <v>0</v>
      </c>
      <c r="AL654">
        <v>0</v>
      </c>
      <c r="AM654">
        <v>0.13200000000000001</v>
      </c>
      <c r="AN654">
        <v>0</v>
      </c>
      <c r="AO654">
        <v>1.0049999999999999</v>
      </c>
      <c r="AP654" s="212">
        <v>0</v>
      </c>
      <c r="AQ654" s="217">
        <v>3.0000000000000001E-3</v>
      </c>
      <c r="AR654">
        <v>0</v>
      </c>
      <c r="AS654" s="217">
        <v>2.5500000000000002E-3</v>
      </c>
      <c r="AT654" s="98">
        <v>4.4999999999999999E-4</v>
      </c>
      <c r="AU654" s="212">
        <v>6.0000000000000001E-3</v>
      </c>
      <c r="AV654">
        <v>7.4999999999999997E-3</v>
      </c>
      <c r="AW654" s="98">
        <v>8.9999999999999998E-4</v>
      </c>
      <c r="AX654">
        <v>0.28499999999999998</v>
      </c>
      <c r="AY654">
        <v>0</v>
      </c>
      <c r="AZ654">
        <v>0.63</v>
      </c>
      <c r="BA654">
        <v>0.22500000000000001</v>
      </c>
      <c r="BB654">
        <v>1.4999999999999999E-2</v>
      </c>
      <c r="BC654" s="217">
        <v>1.5E-3</v>
      </c>
      <c r="BD654">
        <v>0.375</v>
      </c>
      <c r="BE654">
        <v>1.92</v>
      </c>
      <c r="BF654">
        <v>0.13500000000000001</v>
      </c>
      <c r="BG654">
        <v>1.4999999999999999E-2</v>
      </c>
      <c r="BH654" s="212">
        <v>0</v>
      </c>
      <c r="BI654">
        <v>0</v>
      </c>
      <c r="BJ654" s="217">
        <v>0</v>
      </c>
      <c r="BK654">
        <v>0.375</v>
      </c>
      <c r="BL654" s="209">
        <v>1.3538098574999999E-3</v>
      </c>
      <c r="BM654" s="227">
        <v>1.56357225E-4</v>
      </c>
      <c r="BN654" s="209">
        <v>3.4343955600000002E-4</v>
      </c>
      <c r="BO654" s="227">
        <v>6.6665118000000002E-5</v>
      </c>
      <c r="BP654" s="227">
        <v>0</v>
      </c>
      <c r="BQ654" s="227">
        <v>6.3750000000000001E-16</v>
      </c>
      <c r="BR654" s="209">
        <v>5.0300662649999995E-4</v>
      </c>
      <c r="BS654" s="209">
        <v>1.48046316E-4</v>
      </c>
      <c r="BT654" s="209">
        <v>1.1440692764999999E-3</v>
      </c>
    </row>
    <row r="655" spans="1:72" x14ac:dyDescent="0.35">
      <c r="A655">
        <v>24</v>
      </c>
      <c r="B655" t="s">
        <v>71</v>
      </c>
      <c r="C655" t="s">
        <v>71</v>
      </c>
      <c r="D655" t="s">
        <v>1522</v>
      </c>
      <c r="E655" t="s">
        <v>1337</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v>0</v>
      </c>
      <c r="BF655">
        <v>0</v>
      </c>
      <c r="BG655">
        <v>0</v>
      </c>
      <c r="BH655">
        <v>0</v>
      </c>
      <c r="BI655">
        <v>0</v>
      </c>
      <c r="BJ655">
        <v>0</v>
      </c>
      <c r="BK655">
        <v>0</v>
      </c>
      <c r="BL655" s="209">
        <v>0</v>
      </c>
      <c r="BM655" s="227">
        <v>0</v>
      </c>
      <c r="BN655" s="227">
        <v>0</v>
      </c>
      <c r="BO655" s="227">
        <v>0</v>
      </c>
      <c r="BP655" s="227">
        <v>0</v>
      </c>
      <c r="BQ655" s="227">
        <v>0</v>
      </c>
      <c r="BR655" s="227">
        <v>0</v>
      </c>
      <c r="BS655" s="209">
        <v>0</v>
      </c>
      <c r="BT655" s="227">
        <v>0</v>
      </c>
    </row>
    <row r="656" spans="1:72" x14ac:dyDescent="0.35">
      <c r="A656">
        <v>24</v>
      </c>
      <c r="B656" t="s">
        <v>71</v>
      </c>
      <c r="C656" t="s">
        <v>71</v>
      </c>
      <c r="D656" t="s">
        <v>1522</v>
      </c>
      <c r="E656" t="s">
        <v>1338</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s="209">
        <v>0</v>
      </c>
      <c r="BM656" s="227">
        <v>0</v>
      </c>
      <c r="BN656" s="209">
        <v>0</v>
      </c>
      <c r="BO656" s="209">
        <v>0</v>
      </c>
      <c r="BP656" s="209">
        <v>0</v>
      </c>
      <c r="BQ656" s="227">
        <v>0</v>
      </c>
      <c r="BR656" s="209">
        <v>0</v>
      </c>
      <c r="BS656" s="209">
        <v>0</v>
      </c>
      <c r="BT656" s="227">
        <v>0</v>
      </c>
    </row>
    <row r="657" spans="1:72" x14ac:dyDescent="0.35">
      <c r="A657">
        <v>24</v>
      </c>
      <c r="B657" t="s">
        <v>71</v>
      </c>
      <c r="C657" t="s">
        <v>71</v>
      </c>
      <c r="D657" t="s">
        <v>1522</v>
      </c>
      <c r="E657" t="s">
        <v>1339</v>
      </c>
      <c r="F657">
        <v>0</v>
      </c>
      <c r="G657">
        <v>0</v>
      </c>
      <c r="H657">
        <v>0</v>
      </c>
      <c r="I657">
        <v>0</v>
      </c>
      <c r="J657">
        <v>0</v>
      </c>
      <c r="K657">
        <v>0</v>
      </c>
      <c r="L657">
        <v>0</v>
      </c>
      <c r="M657">
        <v>0</v>
      </c>
      <c r="N657">
        <v>0</v>
      </c>
      <c r="O657">
        <v>0</v>
      </c>
      <c r="P657">
        <v>0</v>
      </c>
      <c r="Q657">
        <v>0</v>
      </c>
      <c r="R657">
        <v>0</v>
      </c>
      <c r="S657">
        <v>0</v>
      </c>
      <c r="T657">
        <v>0</v>
      </c>
      <c r="U657">
        <v>0</v>
      </c>
      <c r="V657" s="98">
        <v>0</v>
      </c>
      <c r="W657" s="98">
        <v>0</v>
      </c>
      <c r="X657" s="98">
        <v>0</v>
      </c>
      <c r="Y657">
        <v>0</v>
      </c>
      <c r="Z657">
        <v>0</v>
      </c>
      <c r="AA657">
        <v>0</v>
      </c>
      <c r="AB657">
        <v>0</v>
      </c>
      <c r="AC657">
        <v>0</v>
      </c>
      <c r="AD657">
        <v>0</v>
      </c>
      <c r="AE657">
        <v>0</v>
      </c>
      <c r="AF657">
        <v>0</v>
      </c>
      <c r="AG657" s="98">
        <v>0</v>
      </c>
      <c r="AH657">
        <v>0</v>
      </c>
      <c r="AI657">
        <v>0</v>
      </c>
      <c r="AJ657">
        <v>0</v>
      </c>
      <c r="AK657">
        <v>0</v>
      </c>
      <c r="AL657">
        <v>0</v>
      </c>
      <c r="AM657">
        <v>0</v>
      </c>
      <c r="AN657">
        <v>0</v>
      </c>
      <c r="AO657">
        <v>0</v>
      </c>
      <c r="AP657">
        <v>0</v>
      </c>
      <c r="AQ657">
        <v>0</v>
      </c>
      <c r="AR657">
        <v>0</v>
      </c>
      <c r="AS657" s="98">
        <v>0</v>
      </c>
      <c r="AT657" s="98">
        <v>0</v>
      </c>
      <c r="AU657" s="98">
        <v>0</v>
      </c>
      <c r="AV657">
        <v>0</v>
      </c>
      <c r="AW657" s="98">
        <v>0</v>
      </c>
      <c r="AX657">
        <v>0</v>
      </c>
      <c r="AY657">
        <v>0</v>
      </c>
      <c r="AZ657">
        <v>0</v>
      </c>
      <c r="BA657">
        <v>0</v>
      </c>
      <c r="BB657">
        <v>0</v>
      </c>
      <c r="BC657" s="98">
        <v>0</v>
      </c>
      <c r="BD657">
        <v>0</v>
      </c>
      <c r="BE657">
        <v>0</v>
      </c>
      <c r="BF657">
        <v>0</v>
      </c>
      <c r="BG657">
        <v>0</v>
      </c>
      <c r="BH657" s="98">
        <v>0</v>
      </c>
      <c r="BI657" s="98">
        <v>0</v>
      </c>
      <c r="BJ657">
        <v>0</v>
      </c>
      <c r="BK657">
        <v>0</v>
      </c>
      <c r="BL657" s="209">
        <v>0</v>
      </c>
      <c r="BM657" s="227">
        <v>0</v>
      </c>
      <c r="BN657" s="227">
        <v>0</v>
      </c>
      <c r="BO657" s="227">
        <v>0</v>
      </c>
      <c r="BP657" s="227">
        <v>0</v>
      </c>
      <c r="BQ657" s="227">
        <v>0</v>
      </c>
      <c r="BR657" s="227">
        <v>0</v>
      </c>
      <c r="BS657" s="227">
        <v>0</v>
      </c>
      <c r="BT657" s="209">
        <v>0</v>
      </c>
    </row>
    <row r="658" spans="1:72" x14ac:dyDescent="0.35">
      <c r="A658">
        <v>24</v>
      </c>
      <c r="B658" t="s">
        <v>71</v>
      </c>
      <c r="C658" t="s">
        <v>71</v>
      </c>
      <c r="D658" t="s">
        <v>1522</v>
      </c>
      <c r="E658" t="s">
        <v>1340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s="212">
        <v>0</v>
      </c>
      <c r="AB658">
        <v>0</v>
      </c>
      <c r="AC658" s="212">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0</v>
      </c>
      <c r="BH658">
        <v>0</v>
      </c>
      <c r="BI658">
        <v>0</v>
      </c>
      <c r="BJ658">
        <v>0</v>
      </c>
      <c r="BK658">
        <v>0</v>
      </c>
      <c r="BL658" s="209">
        <v>0</v>
      </c>
      <c r="BM658" s="227">
        <v>0</v>
      </c>
      <c r="BN658" s="209">
        <v>0</v>
      </c>
      <c r="BO658" s="227">
        <v>0</v>
      </c>
      <c r="BP658" s="227">
        <v>0</v>
      </c>
      <c r="BQ658" s="227">
        <v>0</v>
      </c>
      <c r="BR658" s="209">
        <v>0</v>
      </c>
      <c r="BS658" s="227">
        <v>0</v>
      </c>
      <c r="BT658" s="209">
        <v>0</v>
      </c>
    </row>
    <row r="659" spans="1:72" x14ac:dyDescent="0.35">
      <c r="A659">
        <v>15</v>
      </c>
      <c r="B659" t="s">
        <v>61</v>
      </c>
      <c r="C659" t="s">
        <v>61</v>
      </c>
      <c r="D659" t="s">
        <v>69</v>
      </c>
      <c r="E659" t="s">
        <v>1341</v>
      </c>
      <c r="F659">
        <v>1.8360000000000001</v>
      </c>
      <c r="G659">
        <v>7.6319999999999997</v>
      </c>
      <c r="H659">
        <v>3.5999999999999999E-3</v>
      </c>
      <c r="I659">
        <v>4.3200000000000002E-2</v>
      </c>
      <c r="J659">
        <v>0.3528</v>
      </c>
      <c r="K659">
        <v>9.3600000000000003E-2</v>
      </c>
      <c r="L659">
        <v>3.0815999999999999</v>
      </c>
      <c r="M659">
        <v>0</v>
      </c>
      <c r="N659">
        <v>2.52E-2</v>
      </c>
      <c r="O659">
        <v>0.33839999999999998</v>
      </c>
      <c r="P659" s="217">
        <v>0</v>
      </c>
      <c r="Q659">
        <v>0.33839999999999998</v>
      </c>
      <c r="R659">
        <v>0</v>
      </c>
      <c r="S659">
        <v>0</v>
      </c>
      <c r="T659">
        <v>0</v>
      </c>
      <c r="U659">
        <v>0</v>
      </c>
      <c r="V659">
        <v>0</v>
      </c>
      <c r="W659">
        <v>0</v>
      </c>
      <c r="X659">
        <v>0</v>
      </c>
      <c r="Y659">
        <v>0</v>
      </c>
      <c r="Z659" s="217">
        <v>0</v>
      </c>
      <c r="AA659" s="217">
        <v>0</v>
      </c>
      <c r="AB659">
        <v>0</v>
      </c>
      <c r="AC659" s="217">
        <v>0</v>
      </c>
      <c r="AD659">
        <v>0</v>
      </c>
      <c r="AE659" s="217">
        <v>0</v>
      </c>
      <c r="AF659" s="217">
        <v>0</v>
      </c>
      <c r="AG659">
        <v>0</v>
      </c>
      <c r="AH659">
        <v>0</v>
      </c>
      <c r="AI659">
        <v>0</v>
      </c>
      <c r="AJ659">
        <v>0</v>
      </c>
      <c r="AK659">
        <v>0</v>
      </c>
      <c r="AL659">
        <v>0</v>
      </c>
      <c r="AM659">
        <v>0</v>
      </c>
      <c r="AN659">
        <v>0</v>
      </c>
      <c r="AO659">
        <v>0</v>
      </c>
      <c r="AP659">
        <v>0</v>
      </c>
      <c r="AQ659" s="217">
        <v>0</v>
      </c>
      <c r="AR659">
        <v>0</v>
      </c>
      <c r="AS659" s="98">
        <v>0</v>
      </c>
      <c r="AT659" s="98">
        <v>3.6000000000000002E-4</v>
      </c>
      <c r="AU659" s="217">
        <v>6.4799999999999996E-3</v>
      </c>
      <c r="AV659">
        <v>1.44E-2</v>
      </c>
      <c r="AW659" s="217">
        <v>1.4400000000000001E-3</v>
      </c>
      <c r="AX659">
        <v>2.4948000000000001</v>
      </c>
      <c r="AY659">
        <v>0</v>
      </c>
      <c r="AZ659">
        <v>0.1188</v>
      </c>
      <c r="BA659">
        <v>1.008</v>
      </c>
      <c r="BB659" s="217">
        <v>1.7999999999999999E-2</v>
      </c>
      <c r="BC659">
        <v>1.0800000000000001E-2</v>
      </c>
      <c r="BD659">
        <v>0.79200000000000004</v>
      </c>
      <c r="BE659">
        <v>10.08</v>
      </c>
      <c r="BF659">
        <v>0.504</v>
      </c>
      <c r="BG659">
        <v>0.72</v>
      </c>
      <c r="BH659">
        <v>0</v>
      </c>
      <c r="BI659">
        <v>0</v>
      </c>
      <c r="BJ659" s="217">
        <v>1.44E-2</v>
      </c>
      <c r="BK659">
        <v>0.61199999999999999</v>
      </c>
      <c r="BL659" s="209">
        <v>1.0748197828800001E-3</v>
      </c>
      <c r="BM659" s="227">
        <v>3.9097863360000003E-5</v>
      </c>
      <c r="BN659" s="209">
        <v>1.2503094912E-4</v>
      </c>
      <c r="BO659" s="227">
        <v>1.5999628319999999E-4</v>
      </c>
      <c r="BP659" s="227">
        <v>0</v>
      </c>
      <c r="BQ659" s="227">
        <v>1.0495872E-16</v>
      </c>
      <c r="BR659" s="209">
        <v>3.0906751276799999E-4</v>
      </c>
      <c r="BS659" s="209">
        <v>3.5531115840000001E-4</v>
      </c>
      <c r="BT659" s="209">
        <v>9.0614223043199995E-4</v>
      </c>
    </row>
    <row r="660" spans="1:72" x14ac:dyDescent="0.35">
      <c r="A660">
        <v>26</v>
      </c>
      <c r="B660" t="s">
        <v>71</v>
      </c>
      <c r="C660" t="s">
        <v>71</v>
      </c>
      <c r="D660" t="s">
        <v>88</v>
      </c>
      <c r="E660" t="s">
        <v>1337</v>
      </c>
      <c r="F660">
        <v>0.75600000000000001</v>
      </c>
      <c r="G660">
        <v>3.1920000000000002</v>
      </c>
      <c r="H660">
        <v>5.5999999999999999E-3</v>
      </c>
      <c r="I660">
        <v>6.7199999999999996E-2</v>
      </c>
      <c r="J660">
        <v>7.5600000000000001E-2</v>
      </c>
      <c r="K660">
        <v>6.7199999999999996E-2</v>
      </c>
      <c r="L660">
        <v>2.5592000000000001</v>
      </c>
      <c r="M660">
        <v>0</v>
      </c>
      <c r="N660">
        <v>2.52E-2</v>
      </c>
      <c r="O660">
        <v>2.8E-3</v>
      </c>
      <c r="P660">
        <v>2.8E-3</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4.1999999999999997E-3</v>
      </c>
      <c r="AQ660">
        <v>0</v>
      </c>
      <c r="AR660">
        <v>0</v>
      </c>
      <c r="AS660">
        <v>1.9599999999999999E-3</v>
      </c>
      <c r="AT660" s="212">
        <v>1.204E-2</v>
      </c>
      <c r="AU660">
        <v>7.2800000000000004E-2</v>
      </c>
      <c r="AV660">
        <v>8.4000000000000005E-2</v>
      </c>
      <c r="AW660" s="212">
        <v>1.1199999999999999E-3</v>
      </c>
      <c r="AX660">
        <v>0.92120000000000002</v>
      </c>
      <c r="AY660">
        <v>0</v>
      </c>
      <c r="AZ660">
        <v>0</v>
      </c>
      <c r="BA660">
        <v>0.42</v>
      </c>
      <c r="BB660">
        <v>0</v>
      </c>
      <c r="BC660">
        <v>5.5999999999999999E-3</v>
      </c>
      <c r="BD660">
        <v>0.28000000000000003</v>
      </c>
      <c r="BE660">
        <v>3.08</v>
      </c>
      <c r="BF660">
        <v>0.224</v>
      </c>
      <c r="BG660">
        <v>0</v>
      </c>
      <c r="BH660">
        <v>0</v>
      </c>
      <c r="BI660">
        <v>0.47599999999999998</v>
      </c>
      <c r="BJ660">
        <v>1.4E-2</v>
      </c>
      <c r="BK660">
        <v>0</v>
      </c>
      <c r="BL660" s="209">
        <v>1.06408622068E-2</v>
      </c>
      <c r="BM660" s="227">
        <v>0</v>
      </c>
      <c r="BN660" s="209">
        <v>0</v>
      </c>
      <c r="BO660" s="227">
        <v>0</v>
      </c>
      <c r="BP660" s="227">
        <v>0</v>
      </c>
      <c r="BQ660" s="227">
        <v>0</v>
      </c>
      <c r="BR660" s="209">
        <v>1.04146742E-3</v>
      </c>
      <c r="BS660" s="227">
        <v>2.7635312320000002E-4</v>
      </c>
      <c r="BT660" s="227">
        <v>0</v>
      </c>
    </row>
    <row r="661" spans="1:72" x14ac:dyDescent="0.35">
      <c r="A661">
        <v>26</v>
      </c>
      <c r="B661" t="s">
        <v>71</v>
      </c>
      <c r="C661" t="s">
        <v>71</v>
      </c>
      <c r="D661" t="s">
        <v>88</v>
      </c>
      <c r="E661" t="s">
        <v>1338</v>
      </c>
      <c r="F661">
        <v>2.2679999999999998</v>
      </c>
      <c r="G661">
        <v>9.5760000000000005</v>
      </c>
      <c r="H661">
        <v>1.6799999999999999E-2</v>
      </c>
      <c r="I661">
        <v>0.2016</v>
      </c>
      <c r="J661">
        <v>0.2268</v>
      </c>
      <c r="K661">
        <v>0.2016</v>
      </c>
      <c r="L661">
        <v>7.6776</v>
      </c>
      <c r="M661">
        <v>0</v>
      </c>
      <c r="N661">
        <v>7.5600000000000001E-2</v>
      </c>
      <c r="O661">
        <v>8.3999999999999995E-3</v>
      </c>
      <c r="P661">
        <v>8.3999999999999995E-3</v>
      </c>
      <c r="Q661">
        <v>0</v>
      </c>
      <c r="R661">
        <v>0</v>
      </c>
      <c r="S661">
        <v>0</v>
      </c>
      <c r="T661">
        <v>0</v>
      </c>
      <c r="U661" s="212">
        <v>0</v>
      </c>
      <c r="V661">
        <v>0</v>
      </c>
      <c r="W661">
        <v>0</v>
      </c>
      <c r="X661">
        <v>0</v>
      </c>
      <c r="Y661" s="212">
        <v>0</v>
      </c>
      <c r="Z661">
        <v>0</v>
      </c>
      <c r="AA661">
        <v>0</v>
      </c>
      <c r="AB661" s="212">
        <v>0</v>
      </c>
      <c r="AC661">
        <v>0</v>
      </c>
      <c r="AD661" s="212">
        <v>0</v>
      </c>
      <c r="AE661" s="212">
        <v>0</v>
      </c>
      <c r="AF661" s="212">
        <v>0</v>
      </c>
      <c r="AG661" s="212">
        <v>0</v>
      </c>
      <c r="AH661">
        <v>0</v>
      </c>
      <c r="AI661">
        <v>0</v>
      </c>
      <c r="AJ661">
        <v>0</v>
      </c>
      <c r="AK661">
        <v>0</v>
      </c>
      <c r="AL661">
        <v>0</v>
      </c>
      <c r="AM661">
        <v>0</v>
      </c>
      <c r="AN661">
        <v>0</v>
      </c>
      <c r="AO661">
        <v>0</v>
      </c>
      <c r="AP661">
        <v>1.26E-2</v>
      </c>
      <c r="AQ661" s="212">
        <v>0</v>
      </c>
      <c r="AR661">
        <v>0</v>
      </c>
      <c r="AS661">
        <v>5.8799999999999998E-3</v>
      </c>
      <c r="AT661" s="212">
        <v>3.6119999999999999E-2</v>
      </c>
      <c r="AU661">
        <v>0.21840000000000001</v>
      </c>
      <c r="AV661">
        <v>0.252</v>
      </c>
      <c r="AW661" s="212">
        <v>3.3600000000000001E-3</v>
      </c>
      <c r="AX661">
        <v>2.7635999999999998</v>
      </c>
      <c r="AY661">
        <v>0</v>
      </c>
      <c r="AZ661">
        <v>0</v>
      </c>
      <c r="BA661">
        <v>1.26</v>
      </c>
      <c r="BB661">
        <v>0</v>
      </c>
      <c r="BC661" s="212">
        <v>1.6799999999999999E-2</v>
      </c>
      <c r="BD661">
        <v>0.84</v>
      </c>
      <c r="BE661">
        <v>9.24</v>
      </c>
      <c r="BF661">
        <v>0.67200000000000004</v>
      </c>
      <c r="BG661">
        <v>0</v>
      </c>
      <c r="BH661">
        <v>0</v>
      </c>
      <c r="BI661">
        <v>1.4279999999999999</v>
      </c>
      <c r="BJ661" s="212">
        <v>4.2000000000000003E-2</v>
      </c>
      <c r="BK661">
        <v>0</v>
      </c>
      <c r="BL661" s="209">
        <v>3.1922586620399998E-2</v>
      </c>
      <c r="BM661" s="227">
        <v>0</v>
      </c>
      <c r="BN661" s="227">
        <v>0</v>
      </c>
      <c r="BO661" s="227">
        <v>0</v>
      </c>
      <c r="BP661" s="227">
        <v>0</v>
      </c>
      <c r="BQ661" s="227">
        <v>0</v>
      </c>
      <c r="BR661" s="227">
        <v>3.1244022599999999E-3</v>
      </c>
      <c r="BS661" s="227">
        <v>8.2905936959999996E-4</v>
      </c>
      <c r="BT661" s="227">
        <v>0</v>
      </c>
    </row>
    <row r="662" spans="1:72" x14ac:dyDescent="0.35">
      <c r="A662">
        <v>26</v>
      </c>
      <c r="B662" t="s">
        <v>71</v>
      </c>
      <c r="C662" t="s">
        <v>71</v>
      </c>
      <c r="D662" t="s">
        <v>88</v>
      </c>
      <c r="E662" t="s">
        <v>1339</v>
      </c>
      <c r="F662">
        <v>2.2679999999999998</v>
      </c>
      <c r="G662">
        <v>9.5760000000000005</v>
      </c>
      <c r="H662">
        <v>1.6799999999999999E-2</v>
      </c>
      <c r="I662">
        <v>0.2016</v>
      </c>
      <c r="J662">
        <v>0.2268</v>
      </c>
      <c r="K662">
        <v>0.2016</v>
      </c>
      <c r="L662">
        <v>7.6776</v>
      </c>
      <c r="M662">
        <v>0</v>
      </c>
      <c r="N662">
        <v>7.5600000000000001E-2</v>
      </c>
      <c r="O662">
        <v>8.3999999999999995E-3</v>
      </c>
      <c r="P662">
        <v>8.3999999999999995E-3</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1.26E-2</v>
      </c>
      <c r="AQ662">
        <v>0</v>
      </c>
      <c r="AR662">
        <v>0</v>
      </c>
      <c r="AS662">
        <v>5.8799999999999998E-3</v>
      </c>
      <c r="AT662" s="212">
        <v>3.6119999999999999E-2</v>
      </c>
      <c r="AU662">
        <v>0.21840000000000001</v>
      </c>
      <c r="AV662">
        <v>0.252</v>
      </c>
      <c r="AW662" s="212">
        <v>3.3600000000000001E-3</v>
      </c>
      <c r="AX662">
        <v>2.7635999999999998</v>
      </c>
      <c r="AY662">
        <v>0</v>
      </c>
      <c r="AZ662">
        <v>0</v>
      </c>
      <c r="BA662">
        <v>1.26</v>
      </c>
      <c r="BB662">
        <v>0</v>
      </c>
      <c r="BC662">
        <v>1.6799999999999999E-2</v>
      </c>
      <c r="BD662">
        <v>0.84</v>
      </c>
      <c r="BE662">
        <v>9.24</v>
      </c>
      <c r="BF662">
        <v>0.67200000000000004</v>
      </c>
      <c r="BG662">
        <v>0</v>
      </c>
      <c r="BH662">
        <v>0</v>
      </c>
      <c r="BI662">
        <v>1.4279999999999999</v>
      </c>
      <c r="BJ662">
        <v>4.2000000000000003E-2</v>
      </c>
      <c r="BK662">
        <v>0</v>
      </c>
      <c r="BL662" s="209">
        <v>3.1922586620399998E-2</v>
      </c>
      <c r="BM662" s="227">
        <v>0</v>
      </c>
      <c r="BN662" s="209">
        <v>0</v>
      </c>
      <c r="BO662" s="227">
        <v>0</v>
      </c>
      <c r="BP662" s="227">
        <v>0</v>
      </c>
      <c r="BQ662" s="227">
        <v>0</v>
      </c>
      <c r="BR662" s="209">
        <v>3.1244022599999999E-3</v>
      </c>
      <c r="BS662" s="209">
        <v>8.2905936959999996E-4</v>
      </c>
      <c r="BT662" s="209">
        <v>0</v>
      </c>
    </row>
    <row r="663" spans="1:72" x14ac:dyDescent="0.35">
      <c r="A663">
        <v>26</v>
      </c>
      <c r="B663" t="s">
        <v>71</v>
      </c>
      <c r="C663" t="s">
        <v>71</v>
      </c>
      <c r="D663" t="s">
        <v>88</v>
      </c>
      <c r="E663" t="s">
        <v>1340</v>
      </c>
      <c r="F663">
        <v>1.1339999999999999</v>
      </c>
      <c r="G663">
        <v>4.7880000000000003</v>
      </c>
      <c r="H663">
        <v>8.3999999999999995E-3</v>
      </c>
      <c r="I663">
        <v>0.1008</v>
      </c>
      <c r="J663">
        <v>0.1134</v>
      </c>
      <c r="K663">
        <v>0.1008</v>
      </c>
      <c r="L663">
        <v>3.8388</v>
      </c>
      <c r="M663">
        <v>0</v>
      </c>
      <c r="N663">
        <v>3.78E-2</v>
      </c>
      <c r="O663">
        <v>4.1999999999999997E-3</v>
      </c>
      <c r="P663">
        <v>4.1999999999999997E-3</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6.3E-3</v>
      </c>
      <c r="AQ663">
        <v>0</v>
      </c>
      <c r="AR663">
        <v>0</v>
      </c>
      <c r="AS663" s="212">
        <v>2.9399999999999999E-3</v>
      </c>
      <c r="AT663" s="212">
        <v>1.806E-2</v>
      </c>
      <c r="AU663">
        <v>0.10920000000000001</v>
      </c>
      <c r="AV663">
        <v>0.126</v>
      </c>
      <c r="AW663" s="212">
        <v>1.6800000000000001E-3</v>
      </c>
      <c r="AX663">
        <v>1.3817999999999999</v>
      </c>
      <c r="AY663">
        <v>0</v>
      </c>
      <c r="AZ663">
        <v>0</v>
      </c>
      <c r="BA663">
        <v>0.63</v>
      </c>
      <c r="BB663">
        <v>0</v>
      </c>
      <c r="BC663">
        <v>8.3999999999999995E-3</v>
      </c>
      <c r="BD663">
        <v>0.42</v>
      </c>
      <c r="BE663">
        <v>4.62</v>
      </c>
      <c r="BF663">
        <v>0.33600000000000002</v>
      </c>
      <c r="BG663">
        <v>0</v>
      </c>
      <c r="BH663">
        <v>0</v>
      </c>
      <c r="BI663">
        <v>0.71399999999999997</v>
      </c>
      <c r="BJ663">
        <v>2.1000000000000001E-2</v>
      </c>
      <c r="BK663">
        <v>0</v>
      </c>
      <c r="BL663" s="209">
        <v>1.5961293310199999E-2</v>
      </c>
      <c r="BM663" s="227">
        <v>0</v>
      </c>
      <c r="BN663" s="209">
        <v>0</v>
      </c>
      <c r="BO663" s="227">
        <v>0</v>
      </c>
      <c r="BP663" s="227">
        <v>0</v>
      </c>
      <c r="BQ663" s="227">
        <v>0</v>
      </c>
      <c r="BR663" s="227">
        <v>1.56220113E-3</v>
      </c>
      <c r="BS663" s="227">
        <v>4.1452968479999998E-4</v>
      </c>
      <c r="BT663" s="209">
        <v>0</v>
      </c>
    </row>
    <row r="664" spans="1:72" x14ac:dyDescent="0.35">
      <c r="A664">
        <v>39</v>
      </c>
      <c r="B664" t="s">
        <v>513</v>
      </c>
      <c r="C664" t="s">
        <v>513</v>
      </c>
      <c r="D664" t="s">
        <v>107</v>
      </c>
      <c r="E664" t="s">
        <v>1341</v>
      </c>
      <c r="F664">
        <v>0.65700000000000003</v>
      </c>
      <c r="G664">
        <v>2.754</v>
      </c>
      <c r="H664" s="98">
        <v>8.9999999999999998E-4</v>
      </c>
      <c r="I664">
        <v>6.8999999999999999E-3</v>
      </c>
      <c r="J664">
        <v>0.14580000000000001</v>
      </c>
      <c r="K664">
        <v>1.5599999999999999E-2</v>
      </c>
      <c r="L664">
        <v>0.1119</v>
      </c>
      <c r="M664">
        <v>0</v>
      </c>
      <c r="N664" s="212">
        <v>1.89E-2</v>
      </c>
      <c r="O664">
        <v>0.1095</v>
      </c>
      <c r="P664">
        <v>0.1095</v>
      </c>
      <c r="Q664">
        <v>0</v>
      </c>
      <c r="R664">
        <v>0</v>
      </c>
      <c r="S664">
        <v>0</v>
      </c>
      <c r="T664">
        <v>0</v>
      </c>
      <c r="U664" s="98">
        <v>2.9999999999999997E-4</v>
      </c>
      <c r="V664">
        <v>0</v>
      </c>
      <c r="W664">
        <v>0</v>
      </c>
      <c r="X664" s="217">
        <v>0</v>
      </c>
      <c r="Y664">
        <v>0</v>
      </c>
      <c r="Z664" s="217">
        <v>0</v>
      </c>
      <c r="AA664">
        <v>0</v>
      </c>
      <c r="AB664">
        <v>0</v>
      </c>
      <c r="AC664" s="217">
        <v>0</v>
      </c>
      <c r="AD664">
        <v>0</v>
      </c>
      <c r="AE664" s="98">
        <v>2.9999999999999997E-4</v>
      </c>
      <c r="AF664" s="98">
        <v>2.9999999999999997E-4</v>
      </c>
      <c r="AG664" s="217">
        <v>0</v>
      </c>
      <c r="AH664" s="217">
        <v>0</v>
      </c>
      <c r="AI664" s="217">
        <v>0</v>
      </c>
      <c r="AJ664" s="217">
        <v>0</v>
      </c>
      <c r="AK664">
        <v>0</v>
      </c>
      <c r="AL664">
        <v>0</v>
      </c>
      <c r="AM664">
        <v>5.79E-2</v>
      </c>
      <c r="AN664">
        <v>0</v>
      </c>
      <c r="AO664">
        <v>0.57899999999999996</v>
      </c>
      <c r="AP664">
        <v>0</v>
      </c>
      <c r="AQ664">
        <v>3.0000000000000001E-3</v>
      </c>
      <c r="AR664" s="217">
        <v>0.17849999999999999</v>
      </c>
      <c r="AS664" s="98">
        <v>9.0000000000000006E-5</v>
      </c>
      <c r="AT664" s="98">
        <v>9.0000000000000006E-5</v>
      </c>
      <c r="AU664">
        <v>8.0999999999999996E-3</v>
      </c>
      <c r="AV664" s="212">
        <v>9.2999999999999992E-3</v>
      </c>
      <c r="AW664">
        <v>1.2E-4</v>
      </c>
      <c r="AX664">
        <v>3.0000000000000001E-3</v>
      </c>
      <c r="AY664">
        <v>0</v>
      </c>
      <c r="AZ664">
        <v>1.8E-3</v>
      </c>
      <c r="BA664">
        <v>0.20699999999999999</v>
      </c>
      <c r="BB664">
        <v>6.0000000000000001E-3</v>
      </c>
      <c r="BC664" s="217">
        <v>4.1999999999999997E-3</v>
      </c>
      <c r="BD664">
        <v>0.192</v>
      </c>
      <c r="BE664">
        <v>2.202</v>
      </c>
      <c r="BF664">
        <v>0.108</v>
      </c>
      <c r="BG664">
        <v>8.9999999999999993E-3</v>
      </c>
      <c r="BH664" s="217">
        <v>0</v>
      </c>
      <c r="BI664">
        <v>0</v>
      </c>
      <c r="BJ664" s="217">
        <v>1.1999999999999999E-3</v>
      </c>
      <c r="BK664">
        <v>0</v>
      </c>
      <c r="BL664" s="209">
        <v>5.2524353339999995E-4</v>
      </c>
      <c r="BM664" s="227">
        <v>5.8640056199999997E-5</v>
      </c>
      <c r="BN664" s="227">
        <v>2.2144767239999999E-4</v>
      </c>
      <c r="BO664" s="227">
        <v>3.8132447400000003E-5</v>
      </c>
      <c r="BP664" s="227">
        <v>5.2682970000000002E-6</v>
      </c>
      <c r="BQ664" s="227">
        <v>2.8170000000000002E-16</v>
      </c>
      <c r="BR664" s="227">
        <v>1.033230894E-4</v>
      </c>
      <c r="BS664" s="227">
        <v>3.3727268399999997E-5</v>
      </c>
      <c r="BT664" s="227">
        <v>8.7330536249999996E-4</v>
      </c>
    </row>
    <row r="665" spans="1:72" x14ac:dyDescent="0.35">
      <c r="A665">
        <v>36</v>
      </c>
      <c r="B665" t="s">
        <v>513</v>
      </c>
      <c r="C665" t="s">
        <v>513</v>
      </c>
      <c r="D665" t="s">
        <v>104</v>
      </c>
      <c r="E665" t="s">
        <v>1337</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c r="BF665">
        <v>0</v>
      </c>
      <c r="BG665">
        <v>0</v>
      </c>
      <c r="BH665">
        <v>0</v>
      </c>
      <c r="BI665">
        <v>0</v>
      </c>
      <c r="BJ665">
        <v>0</v>
      </c>
      <c r="BK665">
        <v>0</v>
      </c>
      <c r="BL665" s="209">
        <v>0</v>
      </c>
      <c r="BM665" s="227">
        <v>0</v>
      </c>
      <c r="BN665" s="209">
        <v>0</v>
      </c>
      <c r="BO665" s="227">
        <v>0</v>
      </c>
      <c r="BP665" s="227">
        <v>0</v>
      </c>
      <c r="BQ665" s="227">
        <v>0</v>
      </c>
      <c r="BR665" s="209">
        <v>0</v>
      </c>
      <c r="BS665" s="209">
        <v>0</v>
      </c>
      <c r="BT665" s="227">
        <v>0</v>
      </c>
    </row>
    <row r="666" spans="1:72" x14ac:dyDescent="0.35">
      <c r="A666">
        <v>36</v>
      </c>
      <c r="B666" t="s">
        <v>513</v>
      </c>
      <c r="C666" t="s">
        <v>513</v>
      </c>
      <c r="D666" t="s">
        <v>104</v>
      </c>
      <c r="E666" t="s">
        <v>1338</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s="209">
        <v>0</v>
      </c>
      <c r="BM666" s="227">
        <v>0</v>
      </c>
      <c r="BN666" s="209">
        <v>0</v>
      </c>
      <c r="BO666" s="209">
        <v>0</v>
      </c>
      <c r="BP666" s="209">
        <v>0</v>
      </c>
      <c r="BQ666" s="227">
        <v>0</v>
      </c>
      <c r="BR666" s="209">
        <v>0</v>
      </c>
      <c r="BS666" s="209">
        <v>0</v>
      </c>
      <c r="BT666" s="227">
        <v>0</v>
      </c>
    </row>
    <row r="667" spans="1:72" x14ac:dyDescent="0.35">
      <c r="A667">
        <v>36</v>
      </c>
      <c r="B667" t="s">
        <v>513</v>
      </c>
      <c r="C667" t="s">
        <v>513</v>
      </c>
      <c r="D667" t="s">
        <v>104</v>
      </c>
      <c r="E667" t="s">
        <v>1339</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s="209">
        <v>0</v>
      </c>
      <c r="BM667" s="227">
        <v>0</v>
      </c>
      <c r="BN667" s="227">
        <v>0</v>
      </c>
      <c r="BO667" s="227">
        <v>0</v>
      </c>
      <c r="BP667" s="227">
        <v>0</v>
      </c>
      <c r="BQ667" s="227">
        <v>0</v>
      </c>
      <c r="BR667" s="227">
        <v>0</v>
      </c>
      <c r="BS667" s="227">
        <v>0</v>
      </c>
      <c r="BT667" s="227">
        <v>0</v>
      </c>
    </row>
    <row r="668" spans="1:72" x14ac:dyDescent="0.35">
      <c r="A668">
        <v>36</v>
      </c>
      <c r="B668" t="s">
        <v>513</v>
      </c>
      <c r="C668" t="s">
        <v>513</v>
      </c>
      <c r="D668" t="s">
        <v>104</v>
      </c>
      <c r="E668" t="s">
        <v>1340</v>
      </c>
      <c r="F668">
        <v>0</v>
      </c>
      <c r="G668">
        <v>0</v>
      </c>
      <c r="H668">
        <v>0</v>
      </c>
      <c r="I668">
        <v>0</v>
      </c>
      <c r="J668">
        <v>0</v>
      </c>
      <c r="K668">
        <v>0</v>
      </c>
      <c r="L668">
        <v>0</v>
      </c>
      <c r="M668">
        <v>0</v>
      </c>
      <c r="N668">
        <v>0</v>
      </c>
      <c r="O668">
        <v>0</v>
      </c>
      <c r="P668">
        <v>0</v>
      </c>
      <c r="Q668">
        <v>0</v>
      </c>
      <c r="R668">
        <v>0</v>
      </c>
      <c r="S668">
        <v>0</v>
      </c>
      <c r="T668">
        <v>0</v>
      </c>
      <c r="U668" s="212">
        <v>0</v>
      </c>
      <c r="V668">
        <v>0</v>
      </c>
      <c r="W668">
        <v>0</v>
      </c>
      <c r="X668">
        <v>0</v>
      </c>
      <c r="Y668" s="212">
        <v>0</v>
      </c>
      <c r="Z668">
        <v>0</v>
      </c>
      <c r="AA668">
        <v>0</v>
      </c>
      <c r="AB668">
        <v>0</v>
      </c>
      <c r="AC668">
        <v>0</v>
      </c>
      <c r="AD668">
        <v>0</v>
      </c>
      <c r="AE668">
        <v>0</v>
      </c>
      <c r="AF668">
        <v>0</v>
      </c>
      <c r="AG668" s="212">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c r="BF668">
        <v>0</v>
      </c>
      <c r="BG668">
        <v>0</v>
      </c>
      <c r="BH668">
        <v>0</v>
      </c>
      <c r="BI668">
        <v>0</v>
      </c>
      <c r="BJ668">
        <v>0</v>
      </c>
      <c r="BK668">
        <v>0</v>
      </c>
      <c r="BL668" s="209">
        <v>0</v>
      </c>
      <c r="BM668" s="227">
        <v>0</v>
      </c>
      <c r="BN668" s="209">
        <v>0</v>
      </c>
      <c r="BO668" s="227">
        <v>0</v>
      </c>
      <c r="BP668" s="209">
        <v>0</v>
      </c>
      <c r="BQ668" s="227">
        <v>0</v>
      </c>
      <c r="BR668" s="209">
        <v>0</v>
      </c>
      <c r="BS668" s="227">
        <v>0</v>
      </c>
      <c r="BT668" s="209">
        <v>0</v>
      </c>
    </row>
    <row r="669" spans="1:72" x14ac:dyDescent="0.35">
      <c r="A669">
        <v>144</v>
      </c>
      <c r="B669" t="s">
        <v>803</v>
      </c>
      <c r="C669" t="s">
        <v>273</v>
      </c>
      <c r="D669" t="s">
        <v>277</v>
      </c>
      <c r="E669" t="s">
        <v>1341</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s="217">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0</v>
      </c>
      <c r="BI669">
        <v>0</v>
      </c>
      <c r="BJ669">
        <v>0</v>
      </c>
      <c r="BK669">
        <v>0</v>
      </c>
      <c r="BL669" s="209">
        <v>1.2930922895E-3</v>
      </c>
      <c r="BM669" s="227">
        <v>1.4619319849999999E-4</v>
      </c>
      <c r="BN669" s="209">
        <v>3.8819073050000002E-4</v>
      </c>
      <c r="BO669" s="227">
        <v>1.7045058549999999E-4</v>
      </c>
      <c r="BP669" s="227">
        <v>3.4463482500000002E-5</v>
      </c>
      <c r="BQ669" s="227">
        <v>3.5550000000000001E-16</v>
      </c>
      <c r="BR669" s="209">
        <v>1.0309508649999999E-4</v>
      </c>
      <c r="BS669" s="227">
        <v>4.3117246499999998E-5</v>
      </c>
      <c r="BT669" s="209">
        <v>7.3961629150000004E-4</v>
      </c>
    </row>
    <row r="670" spans="1:72" x14ac:dyDescent="0.35">
      <c r="A670">
        <v>42</v>
      </c>
      <c r="B670" t="s">
        <v>513</v>
      </c>
      <c r="C670" t="s">
        <v>513</v>
      </c>
      <c r="D670" t="s">
        <v>110</v>
      </c>
      <c r="E670" t="s">
        <v>1337</v>
      </c>
      <c r="F670">
        <v>0</v>
      </c>
      <c r="G670">
        <v>0</v>
      </c>
      <c r="H670">
        <v>0</v>
      </c>
      <c r="I670">
        <v>0</v>
      </c>
      <c r="J670">
        <v>0</v>
      </c>
      <c r="K670">
        <v>0</v>
      </c>
      <c r="L670">
        <v>0</v>
      </c>
      <c r="M670">
        <v>0</v>
      </c>
      <c r="N670">
        <v>0</v>
      </c>
      <c r="O670">
        <v>0</v>
      </c>
      <c r="P670">
        <v>0</v>
      </c>
      <c r="Q670">
        <v>0</v>
      </c>
      <c r="R670">
        <v>0</v>
      </c>
      <c r="S670">
        <v>0</v>
      </c>
      <c r="T670">
        <v>0</v>
      </c>
      <c r="U670">
        <v>0</v>
      </c>
      <c r="V670">
        <v>0</v>
      </c>
      <c r="W670">
        <v>0</v>
      </c>
      <c r="X670" s="212">
        <v>0</v>
      </c>
      <c r="Y670">
        <v>0</v>
      </c>
      <c r="Z670" s="212">
        <v>0</v>
      </c>
      <c r="AA670">
        <v>0</v>
      </c>
      <c r="AB670">
        <v>0</v>
      </c>
      <c r="AC670" s="212">
        <v>0</v>
      </c>
      <c r="AD670">
        <v>0</v>
      </c>
      <c r="AE670">
        <v>0</v>
      </c>
      <c r="AF670" s="212">
        <v>0</v>
      </c>
      <c r="AG670" s="212">
        <v>0</v>
      </c>
      <c r="AH670" s="212">
        <v>0</v>
      </c>
      <c r="AI670" s="212">
        <v>0</v>
      </c>
      <c r="AJ670" s="212">
        <v>0</v>
      </c>
      <c r="AK670">
        <v>0</v>
      </c>
      <c r="AL670">
        <v>0</v>
      </c>
      <c r="AM670">
        <v>0</v>
      </c>
      <c r="AN670">
        <v>0</v>
      </c>
      <c r="AO670">
        <v>0</v>
      </c>
      <c r="AP670">
        <v>0</v>
      </c>
      <c r="AQ670">
        <v>0</v>
      </c>
      <c r="AR670" s="212">
        <v>0</v>
      </c>
      <c r="AS670" s="98">
        <v>0</v>
      </c>
      <c r="AT670" s="212">
        <v>0</v>
      </c>
      <c r="AU670">
        <v>0</v>
      </c>
      <c r="AV670">
        <v>0</v>
      </c>
      <c r="AW670">
        <v>0</v>
      </c>
      <c r="AX670">
        <v>0</v>
      </c>
      <c r="AY670">
        <v>0</v>
      </c>
      <c r="AZ670">
        <v>0</v>
      </c>
      <c r="BA670">
        <v>0</v>
      </c>
      <c r="BB670">
        <v>0</v>
      </c>
      <c r="BC670" s="212">
        <v>0</v>
      </c>
      <c r="BD670">
        <v>0</v>
      </c>
      <c r="BE670">
        <v>0</v>
      </c>
      <c r="BF670">
        <v>0</v>
      </c>
      <c r="BG670">
        <v>0</v>
      </c>
      <c r="BH670" s="98">
        <v>0</v>
      </c>
      <c r="BI670">
        <v>0</v>
      </c>
      <c r="BJ670" s="212">
        <v>0</v>
      </c>
      <c r="BK670">
        <v>0</v>
      </c>
      <c r="BL670" s="227">
        <v>0</v>
      </c>
      <c r="BM670" s="227">
        <v>0</v>
      </c>
      <c r="BN670" s="227">
        <v>0</v>
      </c>
      <c r="BO670" s="227">
        <v>0</v>
      </c>
      <c r="BP670" s="227">
        <v>0</v>
      </c>
      <c r="BQ670" s="227">
        <v>0</v>
      </c>
      <c r="BR670" s="227">
        <v>0</v>
      </c>
      <c r="BS670" s="227">
        <v>0</v>
      </c>
      <c r="BT670" s="227">
        <v>0</v>
      </c>
    </row>
    <row r="671" spans="1:72" x14ac:dyDescent="0.35">
      <c r="A671">
        <v>42</v>
      </c>
      <c r="B671" t="s">
        <v>513</v>
      </c>
      <c r="C671" t="s">
        <v>513</v>
      </c>
      <c r="D671" t="s">
        <v>110</v>
      </c>
      <c r="E671" t="s">
        <v>1338</v>
      </c>
      <c r="F671">
        <v>0</v>
      </c>
      <c r="G671">
        <v>0</v>
      </c>
      <c r="H671" s="98">
        <v>0</v>
      </c>
      <c r="I671">
        <v>0</v>
      </c>
      <c r="J671">
        <v>0</v>
      </c>
      <c r="K671">
        <v>0</v>
      </c>
      <c r="L671">
        <v>0</v>
      </c>
      <c r="M671">
        <v>0</v>
      </c>
      <c r="N671" s="98">
        <v>0</v>
      </c>
      <c r="O671">
        <v>0</v>
      </c>
      <c r="P671">
        <v>0</v>
      </c>
      <c r="Q671" s="98">
        <v>0</v>
      </c>
      <c r="R671">
        <v>0</v>
      </c>
      <c r="S671">
        <v>0</v>
      </c>
      <c r="T671">
        <v>0</v>
      </c>
      <c r="U671">
        <v>0</v>
      </c>
      <c r="V671">
        <v>0</v>
      </c>
      <c r="W671">
        <v>0</v>
      </c>
      <c r="X671">
        <v>0</v>
      </c>
      <c r="Y671">
        <v>0</v>
      </c>
      <c r="Z671">
        <v>0</v>
      </c>
      <c r="AA671">
        <v>0</v>
      </c>
      <c r="AB671">
        <v>0</v>
      </c>
      <c r="AC671">
        <v>0</v>
      </c>
      <c r="AD671">
        <v>0</v>
      </c>
      <c r="AE671" s="98">
        <v>0</v>
      </c>
      <c r="AF671" s="98">
        <v>0</v>
      </c>
      <c r="AG671">
        <v>0</v>
      </c>
      <c r="AH671">
        <v>0</v>
      </c>
      <c r="AI671">
        <v>0</v>
      </c>
      <c r="AJ671">
        <v>0</v>
      </c>
      <c r="AK671">
        <v>0</v>
      </c>
      <c r="AL671">
        <v>0</v>
      </c>
      <c r="AM671">
        <v>0</v>
      </c>
      <c r="AN671">
        <v>0</v>
      </c>
      <c r="AO671">
        <v>0</v>
      </c>
      <c r="AP671">
        <v>0</v>
      </c>
      <c r="AQ671" s="98">
        <v>0</v>
      </c>
      <c r="AR671">
        <v>0</v>
      </c>
      <c r="AS671" s="98">
        <v>0</v>
      </c>
      <c r="AT671" s="98">
        <v>0</v>
      </c>
      <c r="AU671" s="98">
        <v>0</v>
      </c>
      <c r="AV671">
        <v>0</v>
      </c>
      <c r="AW671">
        <v>0</v>
      </c>
      <c r="AX671">
        <v>0</v>
      </c>
      <c r="AY671">
        <v>0</v>
      </c>
      <c r="AZ671">
        <v>0</v>
      </c>
      <c r="BA671">
        <v>0</v>
      </c>
      <c r="BB671">
        <v>0</v>
      </c>
      <c r="BC671">
        <v>0</v>
      </c>
      <c r="BD671">
        <v>0</v>
      </c>
      <c r="BE671">
        <v>0</v>
      </c>
      <c r="BF671">
        <v>0</v>
      </c>
      <c r="BG671">
        <v>0</v>
      </c>
      <c r="BH671" s="98">
        <v>0</v>
      </c>
      <c r="BI671">
        <v>0</v>
      </c>
      <c r="BJ671" s="98">
        <v>0</v>
      </c>
      <c r="BK671">
        <v>0</v>
      </c>
      <c r="BL671" s="227">
        <v>0</v>
      </c>
      <c r="BM671" s="227">
        <v>0</v>
      </c>
      <c r="BN671" s="227">
        <v>0</v>
      </c>
      <c r="BO671" s="227">
        <v>0</v>
      </c>
      <c r="BP671" s="227">
        <v>0</v>
      </c>
      <c r="BQ671" s="227">
        <v>0</v>
      </c>
      <c r="BR671" s="227">
        <v>0</v>
      </c>
      <c r="BS671" s="227">
        <v>0</v>
      </c>
      <c r="BT671" s="227">
        <v>0</v>
      </c>
    </row>
    <row r="672" spans="1:72" x14ac:dyDescent="0.35">
      <c r="A672">
        <v>42</v>
      </c>
      <c r="B672" t="s">
        <v>513</v>
      </c>
      <c r="C672" t="s">
        <v>513</v>
      </c>
      <c r="D672" t="s">
        <v>110</v>
      </c>
      <c r="E672" t="s">
        <v>1339</v>
      </c>
      <c r="F672">
        <v>0</v>
      </c>
      <c r="G672">
        <v>0</v>
      </c>
      <c r="H672">
        <v>0</v>
      </c>
      <c r="I672">
        <v>0</v>
      </c>
      <c r="J672">
        <v>0</v>
      </c>
      <c r="K672">
        <v>0</v>
      </c>
      <c r="L672">
        <v>0</v>
      </c>
      <c r="M672">
        <v>0</v>
      </c>
      <c r="N672">
        <v>0</v>
      </c>
      <c r="O672">
        <v>0</v>
      </c>
      <c r="P672">
        <v>0</v>
      </c>
      <c r="Q672">
        <v>0</v>
      </c>
      <c r="R672">
        <v>0</v>
      </c>
      <c r="S672">
        <v>0</v>
      </c>
      <c r="T672">
        <v>0</v>
      </c>
      <c r="U672">
        <v>0</v>
      </c>
      <c r="V672">
        <v>0</v>
      </c>
      <c r="W672">
        <v>0</v>
      </c>
      <c r="X672">
        <v>0</v>
      </c>
      <c r="Y672" s="212">
        <v>0</v>
      </c>
      <c r="Z672" s="212">
        <v>0</v>
      </c>
      <c r="AA672">
        <v>0</v>
      </c>
      <c r="AB672">
        <v>0</v>
      </c>
      <c r="AC672" s="212">
        <v>0</v>
      </c>
      <c r="AD672">
        <v>0</v>
      </c>
      <c r="AE672">
        <v>0</v>
      </c>
      <c r="AF672">
        <v>0</v>
      </c>
      <c r="AG672" s="212">
        <v>0</v>
      </c>
      <c r="AH672">
        <v>0</v>
      </c>
      <c r="AI672">
        <v>0</v>
      </c>
      <c r="AJ672">
        <v>0</v>
      </c>
      <c r="AK672" s="212">
        <v>0</v>
      </c>
      <c r="AL672">
        <v>0</v>
      </c>
      <c r="AM672">
        <v>0</v>
      </c>
      <c r="AN672">
        <v>0</v>
      </c>
      <c r="AO672">
        <v>0</v>
      </c>
      <c r="AP672">
        <v>0</v>
      </c>
      <c r="AQ672">
        <v>0</v>
      </c>
      <c r="AR672">
        <v>0</v>
      </c>
      <c r="AS672" s="212">
        <v>0</v>
      </c>
      <c r="AT672">
        <v>0</v>
      </c>
      <c r="AU672">
        <v>0</v>
      </c>
      <c r="AV672">
        <v>0</v>
      </c>
      <c r="AW672">
        <v>0</v>
      </c>
      <c r="AX672">
        <v>0</v>
      </c>
      <c r="AY672">
        <v>0</v>
      </c>
      <c r="AZ672">
        <v>0</v>
      </c>
      <c r="BA672">
        <v>0</v>
      </c>
      <c r="BB672">
        <v>0</v>
      </c>
      <c r="BC672">
        <v>0</v>
      </c>
      <c r="BD672">
        <v>0</v>
      </c>
      <c r="BE672">
        <v>0</v>
      </c>
      <c r="BF672">
        <v>0</v>
      </c>
      <c r="BG672">
        <v>0</v>
      </c>
      <c r="BH672">
        <v>0</v>
      </c>
      <c r="BI672">
        <v>0</v>
      </c>
      <c r="BJ672">
        <v>0</v>
      </c>
      <c r="BK672">
        <v>0</v>
      </c>
      <c r="BL672" s="209">
        <v>0</v>
      </c>
      <c r="BM672" s="227">
        <v>0</v>
      </c>
      <c r="BN672" s="209">
        <v>0</v>
      </c>
      <c r="BO672" s="227">
        <v>0</v>
      </c>
      <c r="BP672" s="227">
        <v>0</v>
      </c>
      <c r="BQ672" s="227">
        <v>0</v>
      </c>
      <c r="BR672" s="209">
        <v>0</v>
      </c>
      <c r="BS672" s="227">
        <v>0</v>
      </c>
      <c r="BT672" s="209">
        <v>0</v>
      </c>
    </row>
    <row r="673" spans="1:72" x14ac:dyDescent="0.35">
      <c r="A673">
        <v>125</v>
      </c>
      <c r="B673" t="s">
        <v>230</v>
      </c>
      <c r="C673" t="s">
        <v>230</v>
      </c>
      <c r="D673" t="s">
        <v>240</v>
      </c>
      <c r="E673" t="s">
        <v>1341</v>
      </c>
      <c r="F673">
        <v>0.26519999999999999</v>
      </c>
      <c r="G673">
        <v>1.1100000000000001</v>
      </c>
      <c r="H673">
        <v>0.03</v>
      </c>
      <c r="I673">
        <v>0</v>
      </c>
      <c r="J673">
        <v>0</v>
      </c>
      <c r="K673">
        <v>0</v>
      </c>
      <c r="L673">
        <v>0</v>
      </c>
      <c r="M673">
        <v>0</v>
      </c>
      <c r="N673">
        <v>0</v>
      </c>
      <c r="O673">
        <v>0</v>
      </c>
      <c r="P673" s="217">
        <v>0</v>
      </c>
      <c r="Q673">
        <v>0</v>
      </c>
      <c r="R673">
        <v>0</v>
      </c>
      <c r="S673">
        <v>0</v>
      </c>
      <c r="T673">
        <v>0</v>
      </c>
      <c r="U673" s="98">
        <v>4.4400000000000004E-3</v>
      </c>
      <c r="V673">
        <v>0</v>
      </c>
      <c r="W673">
        <v>0</v>
      </c>
      <c r="X673">
        <v>0</v>
      </c>
      <c r="Y673" s="98">
        <v>2.5799999999999998E-3</v>
      </c>
      <c r="Z673" s="217">
        <v>1.6199999999999999E-3</v>
      </c>
      <c r="AA673" s="217">
        <v>1.8000000000000001E-4</v>
      </c>
      <c r="AB673" s="98">
        <v>1.1730000000000001E-2</v>
      </c>
      <c r="AC673" s="217">
        <v>0</v>
      </c>
      <c r="AD673" s="98">
        <v>1.167E-2</v>
      </c>
      <c r="AE673" s="98">
        <v>1.251E-2</v>
      </c>
      <c r="AF673" s="98">
        <v>1.239E-2</v>
      </c>
      <c r="AG673">
        <v>1.2E-4</v>
      </c>
      <c r="AH673">
        <v>0</v>
      </c>
      <c r="AI673">
        <v>0</v>
      </c>
      <c r="AJ673">
        <v>0</v>
      </c>
      <c r="AK673">
        <v>0</v>
      </c>
      <c r="AL673">
        <v>0</v>
      </c>
      <c r="AM673">
        <v>0</v>
      </c>
      <c r="AN673">
        <v>0</v>
      </c>
      <c r="AO673">
        <v>0</v>
      </c>
      <c r="AP673">
        <v>0</v>
      </c>
      <c r="AQ673" s="217">
        <v>4.2000000000000002E-4</v>
      </c>
      <c r="AR673">
        <v>0</v>
      </c>
      <c r="AS673" s="217">
        <v>0</v>
      </c>
      <c r="AT673" s="217">
        <v>0</v>
      </c>
      <c r="AU673" s="217">
        <v>0</v>
      </c>
      <c r="AV673">
        <v>0</v>
      </c>
      <c r="AW673" s="98">
        <v>0</v>
      </c>
      <c r="AX673">
        <v>0</v>
      </c>
      <c r="AY673">
        <v>0</v>
      </c>
      <c r="AZ673">
        <v>0</v>
      </c>
      <c r="BA673">
        <v>0</v>
      </c>
      <c r="BB673" s="217">
        <v>0</v>
      </c>
      <c r="BC673" s="98">
        <v>0</v>
      </c>
      <c r="BD673">
        <v>0</v>
      </c>
      <c r="BE673">
        <v>0</v>
      </c>
      <c r="BF673">
        <v>0</v>
      </c>
      <c r="BG673">
        <v>0</v>
      </c>
      <c r="BH673">
        <v>0</v>
      </c>
      <c r="BI673">
        <v>0</v>
      </c>
      <c r="BJ673" s="98">
        <v>0</v>
      </c>
      <c r="BK673">
        <v>0</v>
      </c>
      <c r="BL673" s="209">
        <v>2.7855196608E-4</v>
      </c>
      <c r="BM673" s="227">
        <v>3.7983203700000002E-5</v>
      </c>
      <c r="BN673" s="227">
        <v>2.1358617749999999E-5</v>
      </c>
      <c r="BO673" s="227">
        <v>2.0039168100000002E-6</v>
      </c>
      <c r="BP673" s="227">
        <v>3.0364926299999998E-6</v>
      </c>
      <c r="BQ673" s="227">
        <v>5.0699999999999996E-16</v>
      </c>
      <c r="BR673" s="227">
        <v>6.1696658400000002E-6</v>
      </c>
      <c r="BS673" s="227">
        <v>1.267610937E-5</v>
      </c>
      <c r="BT673" s="209">
        <v>7.0058442509999999E-4</v>
      </c>
    </row>
    <row r="674" spans="1:72" x14ac:dyDescent="0.35">
      <c r="A674">
        <v>43</v>
      </c>
      <c r="B674" t="s">
        <v>513</v>
      </c>
      <c r="C674" t="s">
        <v>513</v>
      </c>
      <c r="D674" t="s">
        <v>111</v>
      </c>
      <c r="E674" t="s">
        <v>1337</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s="209">
        <v>0</v>
      </c>
      <c r="BM674" s="209">
        <v>0</v>
      </c>
      <c r="BN674" s="209">
        <v>0</v>
      </c>
      <c r="BO674" s="209">
        <v>0</v>
      </c>
      <c r="BP674" s="209">
        <v>0</v>
      </c>
      <c r="BQ674" s="227">
        <v>0</v>
      </c>
      <c r="BR674" s="209">
        <v>0</v>
      </c>
      <c r="BS674" s="209">
        <v>0</v>
      </c>
      <c r="BT674" s="209">
        <v>0</v>
      </c>
    </row>
    <row r="675" spans="1:72" x14ac:dyDescent="0.35">
      <c r="A675">
        <v>43</v>
      </c>
      <c r="B675" t="s">
        <v>513</v>
      </c>
      <c r="C675" t="s">
        <v>513</v>
      </c>
      <c r="D675" t="s">
        <v>111</v>
      </c>
      <c r="E675" t="s">
        <v>1338</v>
      </c>
      <c r="F675">
        <v>0</v>
      </c>
      <c r="G675">
        <v>0</v>
      </c>
      <c r="H675">
        <v>0</v>
      </c>
      <c r="I675">
        <v>0</v>
      </c>
      <c r="J675">
        <v>0</v>
      </c>
      <c r="K675">
        <v>0</v>
      </c>
      <c r="L675">
        <v>0</v>
      </c>
      <c r="M675">
        <v>0</v>
      </c>
      <c r="N675">
        <v>0</v>
      </c>
      <c r="O675">
        <v>0</v>
      </c>
      <c r="P675" s="212">
        <v>0</v>
      </c>
      <c r="Q675">
        <v>0</v>
      </c>
      <c r="R675">
        <v>0</v>
      </c>
      <c r="S675">
        <v>0</v>
      </c>
      <c r="T675">
        <v>0</v>
      </c>
      <c r="U675">
        <v>0</v>
      </c>
      <c r="V675">
        <v>0</v>
      </c>
      <c r="W675">
        <v>0</v>
      </c>
      <c r="X675">
        <v>0</v>
      </c>
      <c r="Y675">
        <v>0</v>
      </c>
      <c r="Z675">
        <v>0</v>
      </c>
      <c r="AA675" s="212">
        <v>0</v>
      </c>
      <c r="AB675">
        <v>0</v>
      </c>
      <c r="AC675" s="212">
        <v>0</v>
      </c>
      <c r="AD675">
        <v>0</v>
      </c>
      <c r="AE675">
        <v>0</v>
      </c>
      <c r="AF675">
        <v>0</v>
      </c>
      <c r="AG675">
        <v>0</v>
      </c>
      <c r="AH675">
        <v>0</v>
      </c>
      <c r="AI675">
        <v>0</v>
      </c>
      <c r="AJ675">
        <v>0</v>
      </c>
      <c r="AK675">
        <v>0</v>
      </c>
      <c r="AL675">
        <v>0</v>
      </c>
      <c r="AM675">
        <v>0</v>
      </c>
      <c r="AN675">
        <v>0</v>
      </c>
      <c r="AO675">
        <v>0</v>
      </c>
      <c r="AP675">
        <v>0</v>
      </c>
      <c r="AQ675">
        <v>0</v>
      </c>
      <c r="AR675">
        <v>0</v>
      </c>
      <c r="AS675">
        <v>0</v>
      </c>
      <c r="AT675" s="212">
        <v>0</v>
      </c>
      <c r="AU675">
        <v>0</v>
      </c>
      <c r="AV675">
        <v>0</v>
      </c>
      <c r="AW675" s="212">
        <v>0</v>
      </c>
      <c r="AX675">
        <v>0</v>
      </c>
      <c r="AY675">
        <v>0</v>
      </c>
      <c r="AZ675">
        <v>0</v>
      </c>
      <c r="BA675">
        <v>0</v>
      </c>
      <c r="BB675" s="212">
        <v>0</v>
      </c>
      <c r="BC675">
        <v>0</v>
      </c>
      <c r="BD675">
        <v>0</v>
      </c>
      <c r="BE675">
        <v>0</v>
      </c>
      <c r="BF675">
        <v>0</v>
      </c>
      <c r="BG675">
        <v>0</v>
      </c>
      <c r="BH675">
        <v>0</v>
      </c>
      <c r="BI675">
        <v>0</v>
      </c>
      <c r="BJ675">
        <v>0</v>
      </c>
      <c r="BK675">
        <v>0</v>
      </c>
      <c r="BL675" s="209">
        <v>0</v>
      </c>
      <c r="BM675" s="227">
        <v>0</v>
      </c>
      <c r="BN675" s="209">
        <v>0</v>
      </c>
      <c r="BO675" s="227">
        <v>0</v>
      </c>
      <c r="BP675" s="227">
        <v>0</v>
      </c>
      <c r="BQ675" s="227">
        <v>0</v>
      </c>
      <c r="BR675" s="209">
        <v>0</v>
      </c>
      <c r="BS675" s="227">
        <v>0</v>
      </c>
      <c r="BT675" s="227">
        <v>0</v>
      </c>
    </row>
    <row r="676" spans="1:72" x14ac:dyDescent="0.35">
      <c r="A676">
        <v>43</v>
      </c>
      <c r="B676" t="s">
        <v>513</v>
      </c>
      <c r="C676" t="s">
        <v>513</v>
      </c>
      <c r="D676" t="s">
        <v>111</v>
      </c>
      <c r="E676" t="s">
        <v>1339</v>
      </c>
      <c r="F676">
        <v>0</v>
      </c>
      <c r="G676">
        <v>0</v>
      </c>
      <c r="H676">
        <v>0</v>
      </c>
      <c r="I676">
        <v>0</v>
      </c>
      <c r="J676">
        <v>0</v>
      </c>
      <c r="K676">
        <v>0</v>
      </c>
      <c r="L676">
        <v>0</v>
      </c>
      <c r="M676">
        <v>0</v>
      </c>
      <c r="N676">
        <v>0</v>
      </c>
      <c r="O676">
        <v>0</v>
      </c>
      <c r="P676">
        <v>0</v>
      </c>
      <c r="Q676">
        <v>0</v>
      </c>
      <c r="R676">
        <v>0</v>
      </c>
      <c r="S676">
        <v>0</v>
      </c>
      <c r="T676">
        <v>0</v>
      </c>
      <c r="U676">
        <v>0</v>
      </c>
      <c r="V676">
        <v>0</v>
      </c>
      <c r="W676">
        <v>0</v>
      </c>
      <c r="X676">
        <v>0</v>
      </c>
      <c r="Y676" s="212">
        <v>0</v>
      </c>
      <c r="Z676" s="212">
        <v>0</v>
      </c>
      <c r="AA676">
        <v>0</v>
      </c>
      <c r="AB676">
        <v>0</v>
      </c>
      <c r="AC676" s="212">
        <v>0</v>
      </c>
      <c r="AD676">
        <v>0</v>
      </c>
      <c r="AE676">
        <v>0</v>
      </c>
      <c r="AF676">
        <v>0</v>
      </c>
      <c r="AG676" s="212">
        <v>0</v>
      </c>
      <c r="AH676">
        <v>0</v>
      </c>
      <c r="AI676">
        <v>0</v>
      </c>
      <c r="AJ676">
        <v>0</v>
      </c>
      <c r="AK676" s="212">
        <v>0</v>
      </c>
      <c r="AL676">
        <v>0</v>
      </c>
      <c r="AM676">
        <v>0</v>
      </c>
      <c r="AN676">
        <v>0</v>
      </c>
      <c r="AO676">
        <v>0</v>
      </c>
      <c r="AP676">
        <v>0</v>
      </c>
      <c r="AQ676">
        <v>0</v>
      </c>
      <c r="AR676">
        <v>0</v>
      </c>
      <c r="AS676" s="212">
        <v>0</v>
      </c>
      <c r="AT676">
        <v>0</v>
      </c>
      <c r="AU676">
        <v>0</v>
      </c>
      <c r="AV676">
        <v>0</v>
      </c>
      <c r="AW676">
        <v>0</v>
      </c>
      <c r="AX676">
        <v>0</v>
      </c>
      <c r="AY676">
        <v>0</v>
      </c>
      <c r="AZ676">
        <v>0</v>
      </c>
      <c r="BA676">
        <v>0</v>
      </c>
      <c r="BB676">
        <v>0</v>
      </c>
      <c r="BC676">
        <v>0</v>
      </c>
      <c r="BD676">
        <v>0</v>
      </c>
      <c r="BE676">
        <v>0</v>
      </c>
      <c r="BF676">
        <v>0</v>
      </c>
      <c r="BG676">
        <v>0</v>
      </c>
      <c r="BH676">
        <v>0</v>
      </c>
      <c r="BI676">
        <v>0</v>
      </c>
      <c r="BJ676">
        <v>0</v>
      </c>
      <c r="BK676">
        <v>0</v>
      </c>
      <c r="BL676" s="209">
        <v>0</v>
      </c>
      <c r="BM676" s="227">
        <v>0</v>
      </c>
      <c r="BN676" s="209">
        <v>0</v>
      </c>
      <c r="BO676" s="227">
        <v>0</v>
      </c>
      <c r="BP676" s="227">
        <v>0</v>
      </c>
      <c r="BQ676" s="227">
        <v>0</v>
      </c>
      <c r="BR676" s="227">
        <v>0</v>
      </c>
      <c r="BS676" s="209">
        <v>0</v>
      </c>
      <c r="BT676" s="227">
        <v>0</v>
      </c>
    </row>
    <row r="677" spans="1:72" x14ac:dyDescent="0.35">
      <c r="A677">
        <v>13</v>
      </c>
      <c r="B677" t="s">
        <v>61</v>
      </c>
      <c r="C677" t="s">
        <v>61</v>
      </c>
      <c r="D677" t="s">
        <v>442</v>
      </c>
      <c r="E677" t="s">
        <v>1341</v>
      </c>
      <c r="F677">
        <v>1.038</v>
      </c>
      <c r="G677">
        <v>4.3440000000000003</v>
      </c>
      <c r="H677">
        <v>1.1999999999999999E-3</v>
      </c>
      <c r="I677">
        <v>0</v>
      </c>
      <c r="J677">
        <v>0.25290000000000001</v>
      </c>
      <c r="K677">
        <v>0</v>
      </c>
      <c r="L677">
        <v>4.4999999999999998E-2</v>
      </c>
      <c r="M677">
        <v>0</v>
      </c>
      <c r="N677" s="98">
        <v>8.9999999999999998E-4</v>
      </c>
      <c r="O677">
        <v>0</v>
      </c>
      <c r="P677">
        <v>0</v>
      </c>
      <c r="Q677">
        <v>0</v>
      </c>
      <c r="R677">
        <v>0</v>
      </c>
      <c r="S677">
        <v>0</v>
      </c>
      <c r="T677">
        <v>0</v>
      </c>
      <c r="U677">
        <v>0</v>
      </c>
      <c r="V677">
        <v>0</v>
      </c>
      <c r="W677">
        <v>0</v>
      </c>
      <c r="X677">
        <v>0</v>
      </c>
      <c r="Y677">
        <v>0</v>
      </c>
      <c r="Z677" s="98">
        <v>0</v>
      </c>
      <c r="AA677">
        <v>0</v>
      </c>
      <c r="AB677">
        <v>0</v>
      </c>
      <c r="AC677" s="98">
        <v>0</v>
      </c>
      <c r="AD677">
        <v>0</v>
      </c>
      <c r="AE677">
        <v>0</v>
      </c>
      <c r="AF677">
        <v>0</v>
      </c>
      <c r="AG677" s="98">
        <v>0</v>
      </c>
      <c r="AH677">
        <v>0</v>
      </c>
      <c r="AI677">
        <v>0</v>
      </c>
      <c r="AJ677">
        <v>0</v>
      </c>
      <c r="AK677">
        <v>0</v>
      </c>
      <c r="AL677">
        <v>0</v>
      </c>
      <c r="AM677">
        <v>0</v>
      </c>
      <c r="AN677">
        <v>0</v>
      </c>
      <c r="AO677">
        <v>0</v>
      </c>
      <c r="AP677">
        <v>0</v>
      </c>
      <c r="AQ677">
        <v>0</v>
      </c>
      <c r="AR677">
        <v>0</v>
      </c>
      <c r="AS677" s="98">
        <v>0</v>
      </c>
      <c r="AT677">
        <v>0</v>
      </c>
      <c r="AU677">
        <v>4.4999999999999999E-4</v>
      </c>
      <c r="AV677" s="98">
        <v>5.9999999999999995E-4</v>
      </c>
      <c r="AW677" s="98">
        <v>0</v>
      </c>
      <c r="AX677">
        <v>0</v>
      </c>
      <c r="AY677">
        <v>0</v>
      </c>
      <c r="AZ677">
        <v>0</v>
      </c>
      <c r="BA677">
        <v>0.192</v>
      </c>
      <c r="BB677">
        <v>2.1299999999999999E-2</v>
      </c>
      <c r="BC677" s="98">
        <v>2.9999999999999997E-4</v>
      </c>
      <c r="BD677">
        <v>3.3000000000000002E-2</v>
      </c>
      <c r="BE677">
        <v>0.20399999999999999</v>
      </c>
      <c r="BF677">
        <v>8.9999999999999993E-3</v>
      </c>
      <c r="BG677">
        <v>8.9999999999999993E-3</v>
      </c>
      <c r="BH677" s="98">
        <v>0</v>
      </c>
      <c r="BI677">
        <v>0</v>
      </c>
      <c r="BJ677">
        <v>0</v>
      </c>
      <c r="BK677">
        <v>0</v>
      </c>
      <c r="BL677" s="227">
        <v>4.38286870776E-4</v>
      </c>
      <c r="BM677" s="227">
        <v>3.8287134707999998E-5</v>
      </c>
      <c r="BN677" s="227">
        <v>5.9596983695999999E-5</v>
      </c>
      <c r="BO677" s="227">
        <v>7.1323542900000002E-5</v>
      </c>
      <c r="BP677" s="227">
        <v>1.7448592500000001E-4</v>
      </c>
      <c r="BQ677" s="227">
        <v>6.2140800000000001E-17</v>
      </c>
      <c r="BR677" s="227">
        <v>1.8425885016E-5</v>
      </c>
      <c r="BS677" s="227">
        <v>1.27013052E-5</v>
      </c>
      <c r="BT677" s="209">
        <v>6.9015159244800001E-4</v>
      </c>
    </row>
    <row r="678" spans="1:72" x14ac:dyDescent="0.35">
      <c r="A678">
        <v>44</v>
      </c>
      <c r="B678" t="s">
        <v>513</v>
      </c>
      <c r="C678" t="s">
        <v>513</v>
      </c>
      <c r="D678" t="s">
        <v>112</v>
      </c>
      <c r="E678" t="s">
        <v>1337</v>
      </c>
      <c r="F678">
        <v>0</v>
      </c>
      <c r="G678">
        <v>0</v>
      </c>
      <c r="H678">
        <v>0</v>
      </c>
      <c r="I678">
        <v>0</v>
      </c>
      <c r="J678">
        <v>0</v>
      </c>
      <c r="K678">
        <v>0</v>
      </c>
      <c r="L678">
        <v>0</v>
      </c>
      <c r="M678">
        <v>0</v>
      </c>
      <c r="N678">
        <v>0</v>
      </c>
      <c r="O678">
        <v>0</v>
      </c>
      <c r="P678">
        <v>0</v>
      </c>
      <c r="Q678">
        <v>0</v>
      </c>
      <c r="R678">
        <v>0</v>
      </c>
      <c r="S678">
        <v>0</v>
      </c>
      <c r="T678">
        <v>0</v>
      </c>
      <c r="U678">
        <v>0</v>
      </c>
      <c r="V678" s="98">
        <v>0</v>
      </c>
      <c r="W678" s="98">
        <v>0</v>
      </c>
      <c r="X678">
        <v>0</v>
      </c>
      <c r="Y678" s="212">
        <v>0</v>
      </c>
      <c r="Z678" s="212">
        <v>0</v>
      </c>
      <c r="AA678">
        <v>0</v>
      </c>
      <c r="AB678">
        <v>0</v>
      </c>
      <c r="AC678" s="212">
        <v>0</v>
      </c>
      <c r="AD678">
        <v>0</v>
      </c>
      <c r="AE678">
        <v>0</v>
      </c>
      <c r="AF678">
        <v>0</v>
      </c>
      <c r="AG678" s="212">
        <v>0</v>
      </c>
      <c r="AH678">
        <v>0</v>
      </c>
      <c r="AI678" s="98">
        <v>0</v>
      </c>
      <c r="AJ678">
        <v>0</v>
      </c>
      <c r="AK678" s="212">
        <v>0</v>
      </c>
      <c r="AL678">
        <v>0</v>
      </c>
      <c r="AM678">
        <v>0</v>
      </c>
      <c r="AN678">
        <v>0</v>
      </c>
      <c r="AO678">
        <v>0</v>
      </c>
      <c r="AP678">
        <v>0</v>
      </c>
      <c r="AQ678">
        <v>0</v>
      </c>
      <c r="AR678">
        <v>0</v>
      </c>
      <c r="AS678" s="212">
        <v>0</v>
      </c>
      <c r="AT678">
        <v>0</v>
      </c>
      <c r="AU678">
        <v>0</v>
      </c>
      <c r="AV678">
        <v>0</v>
      </c>
      <c r="AW678">
        <v>0</v>
      </c>
      <c r="AX678">
        <v>0</v>
      </c>
      <c r="AY678">
        <v>0</v>
      </c>
      <c r="AZ678">
        <v>0</v>
      </c>
      <c r="BA678">
        <v>0</v>
      </c>
      <c r="BB678">
        <v>0</v>
      </c>
      <c r="BC678">
        <v>0</v>
      </c>
      <c r="BD678">
        <v>0</v>
      </c>
      <c r="BE678">
        <v>0</v>
      </c>
      <c r="BF678">
        <v>0</v>
      </c>
      <c r="BG678">
        <v>0</v>
      </c>
      <c r="BH678">
        <v>0</v>
      </c>
      <c r="BI678">
        <v>0</v>
      </c>
      <c r="BJ678">
        <v>0</v>
      </c>
      <c r="BK678">
        <v>0</v>
      </c>
      <c r="BL678" s="209">
        <v>0</v>
      </c>
      <c r="BM678" s="227">
        <v>0</v>
      </c>
      <c r="BN678" s="227">
        <v>0</v>
      </c>
      <c r="BO678" s="227">
        <v>0</v>
      </c>
      <c r="BP678" s="227">
        <v>0</v>
      </c>
      <c r="BQ678" s="227">
        <v>0</v>
      </c>
      <c r="BR678" s="227">
        <v>0</v>
      </c>
      <c r="BS678" s="227">
        <v>0</v>
      </c>
      <c r="BT678" s="227">
        <v>0</v>
      </c>
    </row>
    <row r="679" spans="1:72" x14ac:dyDescent="0.35">
      <c r="A679">
        <v>44</v>
      </c>
      <c r="B679" t="s">
        <v>513</v>
      </c>
      <c r="C679" t="s">
        <v>513</v>
      </c>
      <c r="D679" t="s">
        <v>112</v>
      </c>
      <c r="E679" t="s">
        <v>1338</v>
      </c>
      <c r="F679">
        <v>0</v>
      </c>
      <c r="G679">
        <v>0</v>
      </c>
      <c r="H679">
        <v>0</v>
      </c>
      <c r="I679">
        <v>0</v>
      </c>
      <c r="J679">
        <v>0</v>
      </c>
      <c r="K679">
        <v>0</v>
      </c>
      <c r="L679">
        <v>0</v>
      </c>
      <c r="M679">
        <v>0</v>
      </c>
      <c r="N679">
        <v>0</v>
      </c>
      <c r="O679">
        <v>0</v>
      </c>
      <c r="P679">
        <v>0</v>
      </c>
      <c r="Q679">
        <v>0</v>
      </c>
      <c r="R679">
        <v>0</v>
      </c>
      <c r="S679">
        <v>0</v>
      </c>
      <c r="T679">
        <v>0</v>
      </c>
      <c r="U679">
        <v>0</v>
      </c>
      <c r="V679">
        <v>0</v>
      </c>
      <c r="W679">
        <v>0</v>
      </c>
      <c r="X679">
        <v>0</v>
      </c>
      <c r="Y679" s="212">
        <v>0</v>
      </c>
      <c r="Z679" s="212">
        <v>0</v>
      </c>
      <c r="AA679">
        <v>0</v>
      </c>
      <c r="AB679">
        <v>0</v>
      </c>
      <c r="AC679" s="98">
        <v>0</v>
      </c>
      <c r="AD679">
        <v>0</v>
      </c>
      <c r="AE679">
        <v>0</v>
      </c>
      <c r="AF679">
        <v>0</v>
      </c>
      <c r="AG679" s="212">
        <v>0</v>
      </c>
      <c r="AH679">
        <v>0</v>
      </c>
      <c r="AI679">
        <v>0</v>
      </c>
      <c r="AJ679">
        <v>0</v>
      </c>
      <c r="AK679" s="212">
        <v>0</v>
      </c>
      <c r="AL679">
        <v>0</v>
      </c>
      <c r="AM679">
        <v>0</v>
      </c>
      <c r="AN679">
        <v>0</v>
      </c>
      <c r="AO679">
        <v>0</v>
      </c>
      <c r="AP679">
        <v>0</v>
      </c>
      <c r="AQ679">
        <v>0</v>
      </c>
      <c r="AR679">
        <v>0</v>
      </c>
      <c r="AS679" s="98">
        <v>0</v>
      </c>
      <c r="AT679" s="98">
        <v>0</v>
      </c>
      <c r="AU679">
        <v>0</v>
      </c>
      <c r="AV679">
        <v>0</v>
      </c>
      <c r="AW679" s="212">
        <v>0</v>
      </c>
      <c r="AX679">
        <v>0</v>
      </c>
      <c r="AY679">
        <v>0</v>
      </c>
      <c r="AZ679">
        <v>0</v>
      </c>
      <c r="BA679">
        <v>0</v>
      </c>
      <c r="BB679">
        <v>0</v>
      </c>
      <c r="BC679">
        <v>0</v>
      </c>
      <c r="BD679">
        <v>0</v>
      </c>
      <c r="BE679">
        <v>0</v>
      </c>
      <c r="BF679">
        <v>0</v>
      </c>
      <c r="BG679">
        <v>0</v>
      </c>
      <c r="BH679">
        <v>0</v>
      </c>
      <c r="BI679">
        <v>0</v>
      </c>
      <c r="BJ679">
        <v>0</v>
      </c>
      <c r="BK679">
        <v>0</v>
      </c>
      <c r="BL679" s="209">
        <v>0</v>
      </c>
      <c r="BM679" s="227">
        <v>0</v>
      </c>
      <c r="BN679" s="227">
        <v>0</v>
      </c>
      <c r="BO679" s="227">
        <v>0</v>
      </c>
      <c r="BP679" s="227">
        <v>0</v>
      </c>
      <c r="BQ679" s="227">
        <v>0</v>
      </c>
      <c r="BR679" s="227">
        <v>0</v>
      </c>
      <c r="BS679" s="227">
        <v>0</v>
      </c>
      <c r="BT679" s="209">
        <v>0</v>
      </c>
    </row>
    <row r="680" spans="1:72" x14ac:dyDescent="0.35">
      <c r="A680">
        <v>44</v>
      </c>
      <c r="B680" t="s">
        <v>513</v>
      </c>
      <c r="C680" t="s">
        <v>513</v>
      </c>
      <c r="D680" t="s">
        <v>112</v>
      </c>
      <c r="E680" t="s">
        <v>1339</v>
      </c>
      <c r="F680">
        <v>0</v>
      </c>
      <c r="G680">
        <v>0</v>
      </c>
      <c r="H680" s="212">
        <v>0</v>
      </c>
      <c r="I680">
        <v>0</v>
      </c>
      <c r="J680">
        <v>0</v>
      </c>
      <c r="K680">
        <v>0</v>
      </c>
      <c r="L680">
        <v>0</v>
      </c>
      <c r="M680">
        <v>0</v>
      </c>
      <c r="N680">
        <v>0</v>
      </c>
      <c r="O680">
        <v>0</v>
      </c>
      <c r="P680">
        <v>0</v>
      </c>
      <c r="Q680">
        <v>0</v>
      </c>
      <c r="R680">
        <v>0</v>
      </c>
      <c r="S680">
        <v>0</v>
      </c>
      <c r="T680">
        <v>0</v>
      </c>
      <c r="U680" s="212">
        <v>0</v>
      </c>
      <c r="V680">
        <v>0</v>
      </c>
      <c r="W680">
        <v>0</v>
      </c>
      <c r="X680">
        <v>0</v>
      </c>
      <c r="Y680" s="212">
        <v>0</v>
      </c>
      <c r="Z680" s="98">
        <v>0</v>
      </c>
      <c r="AA680">
        <v>0</v>
      </c>
      <c r="AB680">
        <v>0</v>
      </c>
      <c r="AC680">
        <v>0</v>
      </c>
      <c r="AD680">
        <v>0</v>
      </c>
      <c r="AE680" s="212">
        <v>0</v>
      </c>
      <c r="AF680" s="212">
        <v>0</v>
      </c>
      <c r="AG680" s="98">
        <v>0</v>
      </c>
      <c r="AH680">
        <v>0</v>
      </c>
      <c r="AI680">
        <v>0</v>
      </c>
      <c r="AJ680">
        <v>0</v>
      </c>
      <c r="AK680">
        <v>0</v>
      </c>
      <c r="AL680">
        <v>0</v>
      </c>
      <c r="AM680">
        <v>0</v>
      </c>
      <c r="AN680">
        <v>0</v>
      </c>
      <c r="AO680">
        <v>0</v>
      </c>
      <c r="AP680">
        <v>0</v>
      </c>
      <c r="AQ680" s="98">
        <v>0</v>
      </c>
      <c r="AR680">
        <v>0</v>
      </c>
      <c r="AS680">
        <v>0</v>
      </c>
      <c r="AT680" s="212">
        <v>0</v>
      </c>
      <c r="AU680">
        <v>0</v>
      </c>
      <c r="AV680">
        <v>0</v>
      </c>
      <c r="AW680" s="212">
        <v>0</v>
      </c>
      <c r="AX680">
        <v>0</v>
      </c>
      <c r="AY680">
        <v>0</v>
      </c>
      <c r="AZ680">
        <v>0</v>
      </c>
      <c r="BA680">
        <v>0</v>
      </c>
      <c r="BB680">
        <v>0</v>
      </c>
      <c r="BC680">
        <v>0</v>
      </c>
      <c r="BD680">
        <v>0</v>
      </c>
      <c r="BE680">
        <v>0</v>
      </c>
      <c r="BF680">
        <v>0</v>
      </c>
      <c r="BG680">
        <v>0</v>
      </c>
      <c r="BH680" s="98">
        <v>0</v>
      </c>
      <c r="BI680">
        <v>0</v>
      </c>
      <c r="BJ680" s="212">
        <v>0</v>
      </c>
      <c r="BK680">
        <v>0</v>
      </c>
      <c r="BL680" s="209">
        <v>0</v>
      </c>
      <c r="BM680" s="227">
        <v>0</v>
      </c>
      <c r="BN680" s="227">
        <v>0</v>
      </c>
      <c r="BO680" s="227">
        <v>0</v>
      </c>
      <c r="BP680" s="209">
        <v>0</v>
      </c>
      <c r="BQ680" s="227">
        <v>0</v>
      </c>
      <c r="BR680" s="227">
        <v>0</v>
      </c>
      <c r="BS680" s="227">
        <v>0</v>
      </c>
      <c r="BT680" s="209">
        <v>0</v>
      </c>
    </row>
    <row r="681" spans="1:72" x14ac:dyDescent="0.35">
      <c r="A681">
        <v>37</v>
      </c>
      <c r="B681" t="s">
        <v>513</v>
      </c>
      <c r="C681" t="s">
        <v>513</v>
      </c>
      <c r="D681" t="s">
        <v>105</v>
      </c>
      <c r="E681" t="s">
        <v>1341</v>
      </c>
      <c r="F681">
        <v>0.20699999999999999</v>
      </c>
      <c r="G681">
        <v>0.86099999999999999</v>
      </c>
      <c r="H681" s="98">
        <v>2.9999999999999997E-4</v>
      </c>
      <c r="I681">
        <v>3.3E-3</v>
      </c>
      <c r="J681">
        <v>4.41E-2</v>
      </c>
      <c r="K681">
        <v>5.7000000000000002E-3</v>
      </c>
      <c r="L681">
        <v>0.24479999999999999</v>
      </c>
      <c r="M681">
        <v>0</v>
      </c>
      <c r="N681">
        <v>1.8E-3</v>
      </c>
      <c r="O681">
        <v>4.3799999999999999E-2</v>
      </c>
      <c r="P681">
        <v>4.3799999999999999E-2</v>
      </c>
      <c r="Q681">
        <v>0</v>
      </c>
      <c r="R681">
        <v>0</v>
      </c>
      <c r="S681">
        <v>0</v>
      </c>
      <c r="T681">
        <v>0</v>
      </c>
      <c r="U681">
        <v>0</v>
      </c>
      <c r="V681">
        <v>0</v>
      </c>
      <c r="W681">
        <v>0</v>
      </c>
      <c r="X681">
        <v>0</v>
      </c>
      <c r="Y681" s="217">
        <v>0</v>
      </c>
      <c r="Z681" s="217">
        <v>0</v>
      </c>
      <c r="AA681">
        <v>0</v>
      </c>
      <c r="AB681">
        <v>0</v>
      </c>
      <c r="AC681">
        <v>0</v>
      </c>
      <c r="AD681">
        <v>0</v>
      </c>
      <c r="AE681">
        <v>0</v>
      </c>
      <c r="AF681">
        <v>0</v>
      </c>
      <c r="AG681">
        <v>0</v>
      </c>
      <c r="AH681">
        <v>0</v>
      </c>
      <c r="AI681">
        <v>0</v>
      </c>
      <c r="AJ681">
        <v>0</v>
      </c>
      <c r="AK681">
        <v>0</v>
      </c>
      <c r="AL681">
        <v>0</v>
      </c>
      <c r="AM681">
        <v>1.77E-2</v>
      </c>
      <c r="AN681">
        <v>0</v>
      </c>
      <c r="AO681">
        <v>0.183</v>
      </c>
      <c r="AP681">
        <v>0</v>
      </c>
      <c r="AQ681" s="217">
        <v>1.8E-3</v>
      </c>
      <c r="AR681" s="217">
        <v>1.0200000000000001E-2</v>
      </c>
      <c r="AS681" s="98">
        <v>6.0000000000000002E-5</v>
      </c>
      <c r="AT681" s="98">
        <v>9.0000000000000006E-5</v>
      </c>
      <c r="AU681" s="98">
        <v>5.9999999999999995E-4</v>
      </c>
      <c r="AV681">
        <v>9.8999999999999999E-4</v>
      </c>
      <c r="AW681">
        <v>2.1000000000000001E-4</v>
      </c>
      <c r="AX681">
        <v>7.4099999999999999E-2</v>
      </c>
      <c r="AY681">
        <v>0</v>
      </c>
      <c r="AZ681">
        <v>3.6900000000000002E-2</v>
      </c>
      <c r="BA681">
        <v>6.6000000000000003E-2</v>
      </c>
      <c r="BB681" s="98">
        <v>5.9999999999999995E-4</v>
      </c>
      <c r="BC681" s="98">
        <v>8.9999999999999998E-4</v>
      </c>
      <c r="BD681">
        <v>5.0999999999999997E-2</v>
      </c>
      <c r="BE681">
        <v>0.85799999999999998</v>
      </c>
      <c r="BF681">
        <v>2.4E-2</v>
      </c>
      <c r="BG681">
        <v>3.0000000000000001E-3</v>
      </c>
      <c r="BH681" s="98">
        <v>0</v>
      </c>
      <c r="BI681">
        <v>0</v>
      </c>
      <c r="BJ681" s="98">
        <v>2.9999999999999997E-4</v>
      </c>
      <c r="BK681">
        <v>0.03</v>
      </c>
      <c r="BL681" s="209">
        <v>3.4254714029999998E-4</v>
      </c>
      <c r="BM681" s="227">
        <v>8.4907071899999997E-5</v>
      </c>
      <c r="BN681" s="227">
        <v>5.8515256500000003E-5</v>
      </c>
      <c r="BO681" s="227">
        <v>1.33330236E-5</v>
      </c>
      <c r="BP681" s="227">
        <v>0</v>
      </c>
      <c r="BQ681" s="227">
        <v>1.9319999999999999E-16</v>
      </c>
      <c r="BR681" s="209">
        <v>1.005276165E-4</v>
      </c>
      <c r="BS681" s="227">
        <v>2.96092632E-5</v>
      </c>
      <c r="BT681" s="209">
        <v>6.3624877290000003E-4</v>
      </c>
    </row>
    <row r="682" spans="1:72" x14ac:dyDescent="0.35">
      <c r="A682">
        <v>71</v>
      </c>
      <c r="B682" t="s">
        <v>610</v>
      </c>
      <c r="C682" t="s">
        <v>610</v>
      </c>
      <c r="D682" t="s">
        <v>146</v>
      </c>
      <c r="E682" t="s">
        <v>1337</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s="212">
        <v>0</v>
      </c>
      <c r="AU682">
        <v>0</v>
      </c>
      <c r="AV682">
        <v>0</v>
      </c>
      <c r="AW682">
        <v>0</v>
      </c>
      <c r="AX682">
        <v>0</v>
      </c>
      <c r="AY682">
        <v>0</v>
      </c>
      <c r="AZ682">
        <v>0</v>
      </c>
      <c r="BA682">
        <v>0</v>
      </c>
      <c r="BB682">
        <v>0</v>
      </c>
      <c r="BC682">
        <v>0</v>
      </c>
      <c r="BD682">
        <v>0</v>
      </c>
      <c r="BE682">
        <v>0</v>
      </c>
      <c r="BF682">
        <v>0</v>
      </c>
      <c r="BG682">
        <v>0</v>
      </c>
      <c r="BH682">
        <v>0</v>
      </c>
      <c r="BI682">
        <v>0</v>
      </c>
      <c r="BJ682">
        <v>0</v>
      </c>
      <c r="BK682">
        <v>0</v>
      </c>
      <c r="BL682" s="209">
        <v>0</v>
      </c>
      <c r="BM682" s="227">
        <v>0</v>
      </c>
      <c r="BN682" s="227">
        <v>0</v>
      </c>
      <c r="BO682" s="227">
        <v>0</v>
      </c>
      <c r="BP682" s="227">
        <v>0</v>
      </c>
      <c r="BQ682" s="227">
        <v>0</v>
      </c>
      <c r="BR682" s="227">
        <v>0</v>
      </c>
      <c r="BS682" s="227">
        <v>0</v>
      </c>
      <c r="BT682" s="227">
        <v>0</v>
      </c>
    </row>
    <row r="683" spans="1:72" x14ac:dyDescent="0.35">
      <c r="A683">
        <v>71</v>
      </c>
      <c r="B683" t="s">
        <v>610</v>
      </c>
      <c r="C683" t="s">
        <v>610</v>
      </c>
      <c r="D683" t="s">
        <v>146</v>
      </c>
      <c r="E683" t="s">
        <v>1338</v>
      </c>
      <c r="F683">
        <v>0</v>
      </c>
      <c r="G683">
        <v>0</v>
      </c>
      <c r="H683">
        <v>0</v>
      </c>
      <c r="I683">
        <v>0</v>
      </c>
      <c r="J683">
        <v>0</v>
      </c>
      <c r="K683">
        <v>0</v>
      </c>
      <c r="L683">
        <v>0</v>
      </c>
      <c r="M683">
        <v>0</v>
      </c>
      <c r="N683">
        <v>0</v>
      </c>
      <c r="O683">
        <v>0</v>
      </c>
      <c r="P683" s="212">
        <v>0</v>
      </c>
      <c r="Q683">
        <v>0</v>
      </c>
      <c r="R683">
        <v>0</v>
      </c>
      <c r="S683">
        <v>0</v>
      </c>
      <c r="T683">
        <v>0</v>
      </c>
      <c r="U683">
        <v>0</v>
      </c>
      <c r="V683">
        <v>0</v>
      </c>
      <c r="W683">
        <v>0</v>
      </c>
      <c r="X683">
        <v>0</v>
      </c>
      <c r="Y683">
        <v>0</v>
      </c>
      <c r="Z683">
        <v>0</v>
      </c>
      <c r="AA683" s="212">
        <v>0</v>
      </c>
      <c r="AB683">
        <v>0</v>
      </c>
      <c r="AC683" s="212">
        <v>0</v>
      </c>
      <c r="AD683">
        <v>0</v>
      </c>
      <c r="AE683">
        <v>0</v>
      </c>
      <c r="AF683">
        <v>0</v>
      </c>
      <c r="AG683">
        <v>0</v>
      </c>
      <c r="AH683">
        <v>0</v>
      </c>
      <c r="AI683">
        <v>0</v>
      </c>
      <c r="AJ683">
        <v>0</v>
      </c>
      <c r="AK683">
        <v>0</v>
      </c>
      <c r="AL683">
        <v>0</v>
      </c>
      <c r="AM683">
        <v>0</v>
      </c>
      <c r="AN683">
        <v>0</v>
      </c>
      <c r="AO683">
        <v>0</v>
      </c>
      <c r="AP683">
        <v>0</v>
      </c>
      <c r="AQ683">
        <v>0</v>
      </c>
      <c r="AR683">
        <v>0</v>
      </c>
      <c r="AS683">
        <v>0</v>
      </c>
      <c r="AT683" s="212">
        <v>0</v>
      </c>
      <c r="AU683">
        <v>0</v>
      </c>
      <c r="AV683">
        <v>0</v>
      </c>
      <c r="AW683" s="212">
        <v>0</v>
      </c>
      <c r="AX683">
        <v>0</v>
      </c>
      <c r="AY683">
        <v>0</v>
      </c>
      <c r="AZ683">
        <v>0</v>
      </c>
      <c r="BA683">
        <v>0</v>
      </c>
      <c r="BB683" s="212">
        <v>0</v>
      </c>
      <c r="BC683">
        <v>0</v>
      </c>
      <c r="BD683">
        <v>0</v>
      </c>
      <c r="BE683">
        <v>0</v>
      </c>
      <c r="BF683">
        <v>0</v>
      </c>
      <c r="BG683">
        <v>0</v>
      </c>
      <c r="BH683">
        <v>0</v>
      </c>
      <c r="BI683">
        <v>0</v>
      </c>
      <c r="BJ683">
        <v>0</v>
      </c>
      <c r="BK683">
        <v>0</v>
      </c>
      <c r="BL683" s="209">
        <v>0</v>
      </c>
      <c r="BM683" s="227">
        <v>0</v>
      </c>
      <c r="BN683" s="227">
        <v>0</v>
      </c>
      <c r="BO683" s="227">
        <v>0</v>
      </c>
      <c r="BP683" s="227">
        <v>0</v>
      </c>
      <c r="BQ683" s="227">
        <v>0</v>
      </c>
      <c r="BR683" s="227">
        <v>0</v>
      </c>
      <c r="BS683" s="227">
        <v>0</v>
      </c>
      <c r="BT683" s="227">
        <v>0</v>
      </c>
    </row>
    <row r="684" spans="1:72" x14ac:dyDescent="0.35">
      <c r="A684">
        <v>71</v>
      </c>
      <c r="B684" t="s">
        <v>610</v>
      </c>
      <c r="C684" t="s">
        <v>610</v>
      </c>
      <c r="D684" t="s">
        <v>146</v>
      </c>
      <c r="E684" t="s">
        <v>1339</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v>0</v>
      </c>
      <c r="BF684">
        <v>0</v>
      </c>
      <c r="BG684">
        <v>0</v>
      </c>
      <c r="BH684">
        <v>0</v>
      </c>
      <c r="BI684">
        <v>0</v>
      </c>
      <c r="BJ684">
        <v>0</v>
      </c>
      <c r="BK684">
        <v>0</v>
      </c>
      <c r="BL684" s="209">
        <v>0</v>
      </c>
      <c r="BM684" s="227">
        <v>0</v>
      </c>
      <c r="BN684" s="209">
        <v>0</v>
      </c>
      <c r="BO684" s="227">
        <v>0</v>
      </c>
      <c r="BP684" s="227">
        <v>0</v>
      </c>
      <c r="BQ684" s="227">
        <v>0</v>
      </c>
      <c r="BR684" s="209">
        <v>0</v>
      </c>
      <c r="BS684" s="209">
        <v>0</v>
      </c>
      <c r="BT684" s="209">
        <v>0</v>
      </c>
    </row>
    <row r="685" spans="1:72" x14ac:dyDescent="0.35">
      <c r="A685">
        <v>50</v>
      </c>
      <c r="B685" t="s">
        <v>513</v>
      </c>
      <c r="C685" t="s">
        <v>513</v>
      </c>
      <c r="D685" t="s">
        <v>119</v>
      </c>
      <c r="E685" t="s">
        <v>1341</v>
      </c>
      <c r="F685">
        <v>0.60199999999999998</v>
      </c>
      <c r="G685">
        <v>2.548</v>
      </c>
      <c r="H685">
        <v>7.0000000000000001E-3</v>
      </c>
      <c r="I685">
        <v>1.26E-2</v>
      </c>
      <c r="J685">
        <v>0.1162</v>
      </c>
      <c r="K685">
        <v>1.26E-2</v>
      </c>
      <c r="L685">
        <v>1.2403999999999999</v>
      </c>
      <c r="M685">
        <v>0</v>
      </c>
      <c r="N685">
        <v>1.12E-2</v>
      </c>
      <c r="O685">
        <v>9.6600000000000005E-2</v>
      </c>
      <c r="P685">
        <v>5.6000000000000001E-2</v>
      </c>
      <c r="Q685">
        <v>4.0599999999999997E-2</v>
      </c>
      <c r="R685">
        <v>0</v>
      </c>
      <c r="S685">
        <v>0</v>
      </c>
      <c r="T685">
        <v>0</v>
      </c>
      <c r="U685">
        <v>1.4E-3</v>
      </c>
      <c r="V685">
        <v>0</v>
      </c>
      <c r="W685">
        <v>0</v>
      </c>
      <c r="X685">
        <v>0</v>
      </c>
      <c r="Y685">
        <v>1.4E-3</v>
      </c>
      <c r="Z685">
        <v>0</v>
      </c>
      <c r="AA685">
        <v>0</v>
      </c>
      <c r="AB685">
        <v>1.4E-3</v>
      </c>
      <c r="AC685">
        <v>0</v>
      </c>
      <c r="AD685">
        <v>1.4E-3</v>
      </c>
      <c r="AE685">
        <v>1.4E-3</v>
      </c>
      <c r="AF685">
        <v>1.4E-3</v>
      </c>
      <c r="AG685">
        <v>0</v>
      </c>
      <c r="AH685">
        <v>0</v>
      </c>
      <c r="AI685">
        <v>0</v>
      </c>
      <c r="AJ685">
        <v>0</v>
      </c>
      <c r="AK685">
        <v>0</v>
      </c>
      <c r="AL685">
        <v>0</v>
      </c>
      <c r="AM685">
        <v>0.36120000000000002</v>
      </c>
      <c r="AN685">
        <v>0</v>
      </c>
      <c r="AO685">
        <v>3.71</v>
      </c>
      <c r="AP685">
        <v>0</v>
      </c>
      <c r="AQ685">
        <v>4.1999999999999997E-3</v>
      </c>
      <c r="AR685">
        <v>0</v>
      </c>
      <c r="AS685">
        <v>9.7999999999999997E-4</v>
      </c>
      <c r="AT685" s="217">
        <v>2.7999999999999998E-4</v>
      </c>
      <c r="AU685">
        <v>4.1999999999999997E-3</v>
      </c>
      <c r="AV685">
        <v>5.5999999999999999E-3</v>
      </c>
      <c r="AW685">
        <v>2.7999999999999998E-4</v>
      </c>
      <c r="AX685">
        <v>0.32200000000000001</v>
      </c>
      <c r="AY685">
        <v>0</v>
      </c>
      <c r="AZ685" s="217">
        <v>0.49</v>
      </c>
      <c r="BA685">
        <v>0.252</v>
      </c>
      <c r="BB685">
        <v>4.1999999999999997E-3</v>
      </c>
      <c r="BC685">
        <v>1.4E-3</v>
      </c>
      <c r="BD685">
        <v>0.32200000000000001</v>
      </c>
      <c r="BE685">
        <v>1.806</v>
      </c>
      <c r="BF685">
        <v>0.112</v>
      </c>
      <c r="BG685">
        <v>1.4E-2</v>
      </c>
      <c r="BH685">
        <v>0</v>
      </c>
      <c r="BI685">
        <v>0</v>
      </c>
      <c r="BJ685">
        <v>1.4E-3</v>
      </c>
      <c r="BK685">
        <v>0.71399999999999997</v>
      </c>
      <c r="BL685" s="209">
        <v>1.1450625116000001E-3</v>
      </c>
      <c r="BM685" s="227">
        <v>5.5768749400000001E-5</v>
      </c>
      <c r="BN685" s="209">
        <v>3.6072358559999999E-4</v>
      </c>
      <c r="BO685" s="227">
        <v>6.22207768E-5</v>
      </c>
      <c r="BP685" s="227">
        <v>0</v>
      </c>
      <c r="BQ685" s="227">
        <v>3.304E-16</v>
      </c>
      <c r="BR685" s="227">
        <v>4.3505758519999998E-4</v>
      </c>
      <c r="BS685" s="227">
        <v>1.3817656160000001E-4</v>
      </c>
      <c r="BT685" s="209">
        <v>6.2179403579999996E-4</v>
      </c>
    </row>
    <row r="686" spans="1:72" x14ac:dyDescent="0.35">
      <c r="A686">
        <v>75</v>
      </c>
      <c r="B686" t="s">
        <v>610</v>
      </c>
      <c r="C686" t="s">
        <v>610</v>
      </c>
      <c r="D686" t="s">
        <v>150</v>
      </c>
      <c r="E686" t="s">
        <v>1337</v>
      </c>
      <c r="F686">
        <v>0</v>
      </c>
      <c r="G686">
        <v>0</v>
      </c>
      <c r="H686" s="212">
        <v>0</v>
      </c>
      <c r="I686">
        <v>0</v>
      </c>
      <c r="J686">
        <v>0</v>
      </c>
      <c r="K686">
        <v>0</v>
      </c>
      <c r="L686">
        <v>0</v>
      </c>
      <c r="M686">
        <v>0</v>
      </c>
      <c r="N686">
        <v>0</v>
      </c>
      <c r="O686">
        <v>0</v>
      </c>
      <c r="P686">
        <v>0</v>
      </c>
      <c r="Q686" s="212">
        <v>0</v>
      </c>
      <c r="R686">
        <v>0</v>
      </c>
      <c r="S686">
        <v>0</v>
      </c>
      <c r="T686">
        <v>0</v>
      </c>
      <c r="U686">
        <v>0</v>
      </c>
      <c r="V686" s="212">
        <v>0</v>
      </c>
      <c r="W686" s="212">
        <v>0</v>
      </c>
      <c r="X686" s="212">
        <v>0</v>
      </c>
      <c r="Y686">
        <v>0</v>
      </c>
      <c r="Z686">
        <v>0</v>
      </c>
      <c r="AA686">
        <v>0</v>
      </c>
      <c r="AB686">
        <v>0</v>
      </c>
      <c r="AC686">
        <v>0</v>
      </c>
      <c r="AD686">
        <v>0</v>
      </c>
      <c r="AE686" s="212">
        <v>0</v>
      </c>
      <c r="AF686" s="212">
        <v>0</v>
      </c>
      <c r="AG686" s="212">
        <v>0</v>
      </c>
      <c r="AH686">
        <v>0</v>
      </c>
      <c r="AI686">
        <v>0</v>
      </c>
      <c r="AJ686">
        <v>0</v>
      </c>
      <c r="AK686">
        <v>0</v>
      </c>
      <c r="AL686">
        <v>0</v>
      </c>
      <c r="AM686">
        <v>0</v>
      </c>
      <c r="AN686">
        <v>0</v>
      </c>
      <c r="AO686">
        <v>0</v>
      </c>
      <c r="AP686">
        <v>0</v>
      </c>
      <c r="AQ686" s="212">
        <v>0</v>
      </c>
      <c r="AR686">
        <v>0</v>
      </c>
      <c r="AS686" s="212">
        <v>0</v>
      </c>
      <c r="AT686" s="212">
        <v>0</v>
      </c>
      <c r="AU686" s="212">
        <v>0</v>
      </c>
      <c r="AV686">
        <v>0</v>
      </c>
      <c r="AW686" s="212">
        <v>0</v>
      </c>
      <c r="AX686">
        <v>0</v>
      </c>
      <c r="AY686">
        <v>0</v>
      </c>
      <c r="AZ686">
        <v>0</v>
      </c>
      <c r="BA686">
        <v>0</v>
      </c>
      <c r="BB686">
        <v>0</v>
      </c>
      <c r="BC686" s="212">
        <v>0</v>
      </c>
      <c r="BD686">
        <v>0</v>
      </c>
      <c r="BE686">
        <v>0</v>
      </c>
      <c r="BF686">
        <v>0</v>
      </c>
      <c r="BG686">
        <v>0</v>
      </c>
      <c r="BH686" s="212">
        <v>0</v>
      </c>
      <c r="BI686" s="212">
        <v>0</v>
      </c>
      <c r="BJ686" s="212">
        <v>0</v>
      </c>
      <c r="BK686">
        <v>0</v>
      </c>
      <c r="BL686" s="209">
        <v>0</v>
      </c>
      <c r="BM686" s="227">
        <v>0</v>
      </c>
      <c r="BN686" s="209">
        <v>0</v>
      </c>
      <c r="BO686" s="227">
        <v>0</v>
      </c>
      <c r="BP686" s="227">
        <v>0</v>
      </c>
      <c r="BQ686" s="227">
        <v>0</v>
      </c>
      <c r="BR686" s="209">
        <v>0</v>
      </c>
      <c r="BS686" s="227">
        <v>0</v>
      </c>
      <c r="BT686" s="209">
        <v>0</v>
      </c>
    </row>
    <row r="687" spans="1:72" x14ac:dyDescent="0.35">
      <c r="A687">
        <v>75</v>
      </c>
      <c r="B687" t="s">
        <v>610</v>
      </c>
      <c r="C687" t="s">
        <v>610</v>
      </c>
      <c r="D687" t="s">
        <v>150</v>
      </c>
      <c r="E687" t="s">
        <v>1338</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s="98">
        <v>0</v>
      </c>
      <c r="AC687">
        <v>0</v>
      </c>
      <c r="AD687" s="98">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s="98">
        <v>0</v>
      </c>
      <c r="BI687">
        <v>0</v>
      </c>
      <c r="BJ687">
        <v>0</v>
      </c>
      <c r="BK687">
        <v>0</v>
      </c>
      <c r="BL687" s="209">
        <v>0</v>
      </c>
      <c r="BM687" s="227">
        <v>0</v>
      </c>
      <c r="BN687" s="227">
        <v>0</v>
      </c>
      <c r="BO687" s="227">
        <v>0</v>
      </c>
      <c r="BP687" s="227">
        <v>0</v>
      </c>
      <c r="BQ687" s="227">
        <v>0</v>
      </c>
      <c r="BR687" s="209">
        <v>0</v>
      </c>
      <c r="BS687" s="227">
        <v>0</v>
      </c>
      <c r="BT687" s="209">
        <v>0</v>
      </c>
    </row>
    <row r="688" spans="1:72" x14ac:dyDescent="0.35">
      <c r="A688">
        <v>75</v>
      </c>
      <c r="B688" t="s">
        <v>610</v>
      </c>
      <c r="C688" t="s">
        <v>610</v>
      </c>
      <c r="D688" t="s">
        <v>150</v>
      </c>
      <c r="E688" t="s">
        <v>1339</v>
      </c>
      <c r="F688">
        <v>0</v>
      </c>
      <c r="G688">
        <v>0</v>
      </c>
      <c r="H688">
        <v>0</v>
      </c>
      <c r="I688">
        <v>0</v>
      </c>
      <c r="J688" s="98">
        <v>0</v>
      </c>
      <c r="K688">
        <v>0</v>
      </c>
      <c r="L688">
        <v>0</v>
      </c>
      <c r="M688">
        <v>0</v>
      </c>
      <c r="N688">
        <v>0</v>
      </c>
      <c r="O688">
        <v>0</v>
      </c>
      <c r="P688">
        <v>0</v>
      </c>
      <c r="Q688">
        <v>0</v>
      </c>
      <c r="R688">
        <v>0</v>
      </c>
      <c r="S688">
        <v>0</v>
      </c>
      <c r="T688">
        <v>0</v>
      </c>
      <c r="U688">
        <v>0</v>
      </c>
      <c r="V688">
        <v>0</v>
      </c>
      <c r="W688">
        <v>0</v>
      </c>
      <c r="X688" s="98">
        <v>0</v>
      </c>
      <c r="Y688">
        <v>0</v>
      </c>
      <c r="Z688" s="98">
        <v>0</v>
      </c>
      <c r="AA688">
        <v>0</v>
      </c>
      <c r="AB688">
        <v>0</v>
      </c>
      <c r="AC688" s="98">
        <v>0</v>
      </c>
      <c r="AD688">
        <v>0</v>
      </c>
      <c r="AE688">
        <v>0</v>
      </c>
      <c r="AF688">
        <v>0</v>
      </c>
      <c r="AG688">
        <v>0</v>
      </c>
      <c r="AH688" s="98">
        <v>0</v>
      </c>
      <c r="AI688" s="98">
        <v>0</v>
      </c>
      <c r="AJ688" s="98">
        <v>0</v>
      </c>
      <c r="AK688">
        <v>0</v>
      </c>
      <c r="AL688">
        <v>0</v>
      </c>
      <c r="AM688">
        <v>0</v>
      </c>
      <c r="AN688">
        <v>0</v>
      </c>
      <c r="AO688">
        <v>0</v>
      </c>
      <c r="AP688">
        <v>0</v>
      </c>
      <c r="AQ688">
        <v>0</v>
      </c>
      <c r="AR688">
        <v>0</v>
      </c>
      <c r="AS688" s="212">
        <v>0</v>
      </c>
      <c r="AT688">
        <v>0</v>
      </c>
      <c r="AU688">
        <v>0</v>
      </c>
      <c r="AV688">
        <v>0</v>
      </c>
      <c r="AW688">
        <v>0</v>
      </c>
      <c r="AX688">
        <v>0</v>
      </c>
      <c r="AY688">
        <v>0</v>
      </c>
      <c r="AZ688">
        <v>0</v>
      </c>
      <c r="BA688">
        <v>0</v>
      </c>
      <c r="BB688">
        <v>0</v>
      </c>
      <c r="BC688" s="98">
        <v>0</v>
      </c>
      <c r="BD688">
        <v>0</v>
      </c>
      <c r="BE688">
        <v>0</v>
      </c>
      <c r="BF688">
        <v>0</v>
      </c>
      <c r="BG688">
        <v>0</v>
      </c>
      <c r="BH688" s="98">
        <v>0</v>
      </c>
      <c r="BI688">
        <v>0</v>
      </c>
      <c r="BJ688" s="98">
        <v>0</v>
      </c>
      <c r="BK688">
        <v>0</v>
      </c>
      <c r="BL688" s="209">
        <v>0</v>
      </c>
      <c r="BM688" s="227">
        <v>0</v>
      </c>
      <c r="BN688" s="209">
        <v>0</v>
      </c>
      <c r="BO688" s="227">
        <v>0</v>
      </c>
      <c r="BP688" s="227">
        <v>0</v>
      </c>
      <c r="BQ688" s="227">
        <v>0</v>
      </c>
      <c r="BR688" s="227">
        <v>0</v>
      </c>
      <c r="BS688" s="227">
        <v>0</v>
      </c>
      <c r="BT688" s="227">
        <v>0</v>
      </c>
    </row>
    <row r="689" spans="1:72" x14ac:dyDescent="0.35">
      <c r="A689">
        <v>75</v>
      </c>
      <c r="B689" t="s">
        <v>610</v>
      </c>
      <c r="C689" t="s">
        <v>610</v>
      </c>
      <c r="D689" t="s">
        <v>150</v>
      </c>
      <c r="E689" t="s">
        <v>1340</v>
      </c>
      <c r="F689">
        <v>0</v>
      </c>
      <c r="G689">
        <v>0</v>
      </c>
      <c r="H689">
        <v>0</v>
      </c>
      <c r="I689">
        <v>0</v>
      </c>
      <c r="J689">
        <v>0</v>
      </c>
      <c r="K689">
        <v>0</v>
      </c>
      <c r="L689">
        <v>0</v>
      </c>
      <c r="M689">
        <v>0</v>
      </c>
      <c r="N689">
        <v>0</v>
      </c>
      <c r="O689">
        <v>0</v>
      </c>
      <c r="P689">
        <v>0</v>
      </c>
      <c r="Q689">
        <v>0</v>
      </c>
      <c r="R689">
        <v>0</v>
      </c>
      <c r="S689">
        <v>0</v>
      </c>
      <c r="T689">
        <v>0</v>
      </c>
      <c r="U689">
        <v>0</v>
      </c>
      <c r="V689">
        <v>0</v>
      </c>
      <c r="W689">
        <v>0</v>
      </c>
      <c r="X689">
        <v>0</v>
      </c>
      <c r="Y689" s="212">
        <v>0</v>
      </c>
      <c r="Z689" s="212">
        <v>0</v>
      </c>
      <c r="AA689">
        <v>0</v>
      </c>
      <c r="AB689" s="212">
        <v>0</v>
      </c>
      <c r="AC689">
        <v>0</v>
      </c>
      <c r="AD689" s="212">
        <v>0</v>
      </c>
      <c r="AE689">
        <v>0</v>
      </c>
      <c r="AF689">
        <v>0</v>
      </c>
      <c r="AG689">
        <v>0</v>
      </c>
      <c r="AH689">
        <v>0</v>
      </c>
      <c r="AI689">
        <v>0</v>
      </c>
      <c r="AJ689">
        <v>0</v>
      </c>
      <c r="AK689">
        <v>0</v>
      </c>
      <c r="AL689">
        <v>0</v>
      </c>
      <c r="AM689">
        <v>0</v>
      </c>
      <c r="AN689">
        <v>0</v>
      </c>
      <c r="AO689">
        <v>0</v>
      </c>
      <c r="AP689">
        <v>0</v>
      </c>
      <c r="AQ689">
        <v>0</v>
      </c>
      <c r="AR689">
        <v>0</v>
      </c>
      <c r="AS689" s="212">
        <v>0</v>
      </c>
      <c r="AT689" s="212">
        <v>0</v>
      </c>
      <c r="AU689">
        <v>0</v>
      </c>
      <c r="AV689">
        <v>0</v>
      </c>
      <c r="AW689">
        <v>0</v>
      </c>
      <c r="AX689">
        <v>0</v>
      </c>
      <c r="AY689">
        <v>0</v>
      </c>
      <c r="AZ689">
        <v>0</v>
      </c>
      <c r="BA689">
        <v>0</v>
      </c>
      <c r="BB689">
        <v>0</v>
      </c>
      <c r="BC689">
        <v>0</v>
      </c>
      <c r="BD689">
        <v>0</v>
      </c>
      <c r="BE689">
        <v>0</v>
      </c>
      <c r="BF689">
        <v>0</v>
      </c>
      <c r="BG689">
        <v>0</v>
      </c>
      <c r="BH689">
        <v>0</v>
      </c>
      <c r="BI689">
        <v>0</v>
      </c>
      <c r="BJ689">
        <v>0</v>
      </c>
      <c r="BK689">
        <v>0</v>
      </c>
      <c r="BL689" s="209">
        <v>0</v>
      </c>
      <c r="BM689" s="227">
        <v>0</v>
      </c>
      <c r="BN689" s="209">
        <v>0</v>
      </c>
      <c r="BO689" s="209">
        <v>0</v>
      </c>
      <c r="BP689" s="209">
        <v>0</v>
      </c>
      <c r="BQ689" s="227">
        <v>0</v>
      </c>
      <c r="BR689" s="209">
        <v>0</v>
      </c>
      <c r="BS689" s="209">
        <v>0</v>
      </c>
      <c r="BT689" s="209">
        <v>0</v>
      </c>
    </row>
    <row r="690" spans="1:72" x14ac:dyDescent="0.35">
      <c r="A690">
        <v>113</v>
      </c>
      <c r="B690" t="s">
        <v>218</v>
      </c>
      <c r="C690" t="s">
        <v>218</v>
      </c>
      <c r="D690" t="s">
        <v>839</v>
      </c>
      <c r="E690" t="s">
        <v>1341</v>
      </c>
      <c r="F690">
        <v>0.68</v>
      </c>
      <c r="G690">
        <v>2.8450000000000002</v>
      </c>
      <c r="H690">
        <v>6.4799999999999996E-2</v>
      </c>
      <c r="I690">
        <v>1.38E-2</v>
      </c>
      <c r="J690">
        <v>8.3000000000000001E-3</v>
      </c>
      <c r="K690">
        <v>8.9999999999999993E-3</v>
      </c>
      <c r="L690">
        <v>2.3E-3</v>
      </c>
      <c r="M690">
        <v>0</v>
      </c>
      <c r="N690">
        <v>1.8E-3</v>
      </c>
      <c r="O690">
        <v>2.5000000000000001E-3</v>
      </c>
      <c r="P690">
        <v>1E-3</v>
      </c>
      <c r="Q690">
        <v>1.5E-3</v>
      </c>
      <c r="R690">
        <v>0</v>
      </c>
      <c r="S690">
        <v>0</v>
      </c>
      <c r="T690">
        <v>0</v>
      </c>
      <c r="U690" s="217">
        <v>5.7000000000000002E-3</v>
      </c>
      <c r="V690" s="217">
        <v>0</v>
      </c>
      <c r="W690">
        <v>0</v>
      </c>
      <c r="X690" s="217">
        <v>0</v>
      </c>
      <c r="Y690" s="217">
        <v>4.1000000000000003E-3</v>
      </c>
      <c r="Z690" s="217">
        <v>1.6000000000000001E-3</v>
      </c>
      <c r="AA690">
        <v>0</v>
      </c>
      <c r="AB690">
        <v>9.9000000000000008E-3</v>
      </c>
      <c r="AC690" s="98">
        <v>1E-4</v>
      </c>
      <c r="AD690">
        <v>9.7000000000000003E-3</v>
      </c>
      <c r="AE690" s="217">
        <v>4.6199999999999998E-2</v>
      </c>
      <c r="AF690" s="217">
        <v>3.7699999999999997E-2</v>
      </c>
      <c r="AG690" s="217">
        <v>8.5000000000000006E-3</v>
      </c>
      <c r="AH690">
        <v>0</v>
      </c>
      <c r="AI690">
        <v>0</v>
      </c>
      <c r="AJ690">
        <v>0</v>
      </c>
      <c r="AK690">
        <v>0</v>
      </c>
      <c r="AL690">
        <v>0</v>
      </c>
      <c r="AM690">
        <v>1.6999999999999999E-3</v>
      </c>
      <c r="AN690">
        <v>0</v>
      </c>
      <c r="AO690">
        <v>1.2999999999999999E-2</v>
      </c>
      <c r="AP690">
        <v>0</v>
      </c>
      <c r="AQ690">
        <v>1.2999999999999999E-3</v>
      </c>
      <c r="AR690">
        <v>3.2000000000000002E-3</v>
      </c>
      <c r="AS690" s="98">
        <v>6.0000000000000002E-5</v>
      </c>
      <c r="AT690" s="98">
        <v>6.0000000000000002E-5</v>
      </c>
      <c r="AU690">
        <v>1.1000000000000001E-3</v>
      </c>
      <c r="AV690">
        <v>3.3999999999999998E-3</v>
      </c>
      <c r="AW690">
        <v>3.8000000000000002E-4</v>
      </c>
      <c r="AX690">
        <v>9.8199999999999996E-2</v>
      </c>
      <c r="AY690">
        <v>0</v>
      </c>
      <c r="AZ690">
        <v>0</v>
      </c>
      <c r="BA690">
        <v>0.38600000000000001</v>
      </c>
      <c r="BB690">
        <v>0</v>
      </c>
      <c r="BC690">
        <v>2.5000000000000001E-3</v>
      </c>
      <c r="BD690">
        <v>9.5000000000000001E-2</v>
      </c>
      <c r="BE690">
        <v>0.49199999999999999</v>
      </c>
      <c r="BF690">
        <v>0.151</v>
      </c>
      <c r="BG690">
        <v>0</v>
      </c>
      <c r="BH690" s="212">
        <v>0</v>
      </c>
      <c r="BI690">
        <v>0</v>
      </c>
      <c r="BJ690">
        <v>2.8E-3</v>
      </c>
      <c r="BK690">
        <v>5.5E-2</v>
      </c>
      <c r="BL690" s="209">
        <v>2.1093247289999999E-4</v>
      </c>
      <c r="BM690" s="227">
        <v>5.894618E-5</v>
      </c>
      <c r="BN690" s="227">
        <v>6.5484517099999998E-5</v>
      </c>
      <c r="BO690" s="227">
        <v>3.3727456000000002E-6</v>
      </c>
      <c r="BP690" s="227">
        <v>0</v>
      </c>
      <c r="BQ690" s="227">
        <v>5.32E-17</v>
      </c>
      <c r="BR690" s="227">
        <v>2.2855704999999999E-5</v>
      </c>
      <c r="BS690" s="227">
        <v>1.2761857699999999E-5</v>
      </c>
      <c r="BT690" s="209">
        <v>3.8319178489999999E-4</v>
      </c>
    </row>
    <row r="691" spans="1:72" x14ac:dyDescent="0.35">
      <c r="A691">
        <v>79</v>
      </c>
      <c r="B691" t="s">
        <v>153</v>
      </c>
      <c r="C691" t="s">
        <v>153</v>
      </c>
      <c r="D691" t="s">
        <v>161</v>
      </c>
      <c r="E691" t="s">
        <v>1339</v>
      </c>
      <c r="F691">
        <v>0</v>
      </c>
      <c r="G691">
        <v>0</v>
      </c>
      <c r="H691">
        <v>0</v>
      </c>
      <c r="I691">
        <v>0</v>
      </c>
      <c r="J691">
        <v>0</v>
      </c>
      <c r="K691">
        <v>0</v>
      </c>
      <c r="L691">
        <v>0</v>
      </c>
      <c r="M691">
        <v>0</v>
      </c>
      <c r="N691">
        <v>0</v>
      </c>
      <c r="O691">
        <v>0</v>
      </c>
      <c r="P691">
        <v>0</v>
      </c>
      <c r="Q691">
        <v>0</v>
      </c>
      <c r="R691">
        <v>0</v>
      </c>
      <c r="S691">
        <v>0</v>
      </c>
      <c r="T691">
        <v>0</v>
      </c>
      <c r="U691" s="212">
        <v>0</v>
      </c>
      <c r="V691">
        <v>0</v>
      </c>
      <c r="W691">
        <v>0</v>
      </c>
      <c r="X691">
        <v>0</v>
      </c>
      <c r="Y691">
        <v>0</v>
      </c>
      <c r="Z691">
        <v>0</v>
      </c>
      <c r="AA691">
        <v>0</v>
      </c>
      <c r="AB691">
        <v>0</v>
      </c>
      <c r="AC691" s="98">
        <v>0</v>
      </c>
      <c r="AD691">
        <v>0</v>
      </c>
      <c r="AE691" s="212">
        <v>0</v>
      </c>
      <c r="AF691" s="212">
        <v>0</v>
      </c>
      <c r="AG691" s="98">
        <v>0</v>
      </c>
      <c r="AH691">
        <v>0</v>
      </c>
      <c r="AI691">
        <v>0</v>
      </c>
      <c r="AJ691">
        <v>0</v>
      </c>
      <c r="AK691">
        <v>0</v>
      </c>
      <c r="AL691">
        <v>0</v>
      </c>
      <c r="AM691">
        <v>0</v>
      </c>
      <c r="AN691">
        <v>0</v>
      </c>
      <c r="AO691">
        <v>0</v>
      </c>
      <c r="AP691">
        <v>0</v>
      </c>
      <c r="AQ691">
        <v>0</v>
      </c>
      <c r="AR691">
        <v>0</v>
      </c>
      <c r="AS691" s="212">
        <v>0</v>
      </c>
      <c r="AT691">
        <v>0</v>
      </c>
      <c r="AU691">
        <v>0</v>
      </c>
      <c r="AV691">
        <v>0</v>
      </c>
      <c r="AW691" s="98">
        <v>0</v>
      </c>
      <c r="AX691">
        <v>0</v>
      </c>
      <c r="AY691">
        <v>0</v>
      </c>
      <c r="AZ691">
        <v>0</v>
      </c>
      <c r="BA691">
        <v>0</v>
      </c>
      <c r="BB691">
        <v>0</v>
      </c>
      <c r="BC691">
        <v>0</v>
      </c>
      <c r="BD691">
        <v>0</v>
      </c>
      <c r="BE691">
        <v>0</v>
      </c>
      <c r="BF691">
        <v>0</v>
      </c>
      <c r="BG691">
        <v>0</v>
      </c>
      <c r="BH691" s="212">
        <v>0</v>
      </c>
      <c r="BI691">
        <v>0</v>
      </c>
      <c r="BJ691">
        <v>0</v>
      </c>
      <c r="BK691">
        <v>0</v>
      </c>
      <c r="BL691" s="209">
        <v>0</v>
      </c>
      <c r="BM691" s="227">
        <v>0</v>
      </c>
      <c r="BN691" s="227">
        <v>0</v>
      </c>
      <c r="BO691" s="227">
        <v>0</v>
      </c>
      <c r="BP691" s="227">
        <v>0</v>
      </c>
      <c r="BQ691" s="227">
        <v>0</v>
      </c>
      <c r="BR691" s="227">
        <v>0</v>
      </c>
      <c r="BS691" s="227">
        <v>0</v>
      </c>
      <c r="BT691" s="209">
        <v>0</v>
      </c>
    </row>
    <row r="692" spans="1:72" x14ac:dyDescent="0.35">
      <c r="A692">
        <v>80</v>
      </c>
      <c r="B692" t="s">
        <v>153</v>
      </c>
      <c r="C692" t="s">
        <v>153</v>
      </c>
      <c r="D692" t="s">
        <v>693</v>
      </c>
      <c r="E692" t="s">
        <v>1339</v>
      </c>
      <c r="F692">
        <v>0</v>
      </c>
      <c r="G692">
        <v>0</v>
      </c>
      <c r="H692">
        <v>0</v>
      </c>
      <c r="I692">
        <v>0</v>
      </c>
      <c r="J692">
        <v>0</v>
      </c>
      <c r="K692">
        <v>0</v>
      </c>
      <c r="L692">
        <v>0</v>
      </c>
      <c r="M692">
        <v>0</v>
      </c>
      <c r="N692">
        <v>0</v>
      </c>
      <c r="O692">
        <v>0</v>
      </c>
      <c r="P692">
        <v>0</v>
      </c>
      <c r="Q692">
        <v>0</v>
      </c>
      <c r="R692">
        <v>0</v>
      </c>
      <c r="S692">
        <v>0</v>
      </c>
      <c r="T692">
        <v>0</v>
      </c>
      <c r="U692">
        <v>0</v>
      </c>
      <c r="V692">
        <v>0</v>
      </c>
      <c r="W692">
        <v>0</v>
      </c>
      <c r="X692" s="212">
        <v>0</v>
      </c>
      <c r="Y692">
        <v>0</v>
      </c>
      <c r="Z692" s="212">
        <v>0</v>
      </c>
      <c r="AA692">
        <v>0</v>
      </c>
      <c r="AB692">
        <v>0</v>
      </c>
      <c r="AC692">
        <v>0</v>
      </c>
      <c r="AD692" s="212">
        <v>0</v>
      </c>
      <c r="AE692">
        <v>0</v>
      </c>
      <c r="AF692" s="212">
        <v>0</v>
      </c>
      <c r="AG692" s="212">
        <v>0</v>
      </c>
      <c r="AH692" s="212">
        <v>0</v>
      </c>
      <c r="AI692">
        <v>0</v>
      </c>
      <c r="AJ692" s="212">
        <v>0</v>
      </c>
      <c r="AK692">
        <v>0</v>
      </c>
      <c r="AL692">
        <v>0</v>
      </c>
      <c r="AM692">
        <v>0</v>
      </c>
      <c r="AN692">
        <v>0</v>
      </c>
      <c r="AO692">
        <v>0</v>
      </c>
      <c r="AP692">
        <v>0</v>
      </c>
      <c r="AQ692">
        <v>0</v>
      </c>
      <c r="AR692" s="212">
        <v>0</v>
      </c>
      <c r="AS692">
        <v>0</v>
      </c>
      <c r="AT692" s="212">
        <v>0</v>
      </c>
      <c r="AU692">
        <v>0</v>
      </c>
      <c r="AV692">
        <v>0</v>
      </c>
      <c r="AW692">
        <v>0</v>
      </c>
      <c r="AX692">
        <v>0</v>
      </c>
      <c r="AY692">
        <v>0</v>
      </c>
      <c r="AZ692">
        <v>0</v>
      </c>
      <c r="BA692">
        <v>0</v>
      </c>
      <c r="BB692">
        <v>0</v>
      </c>
      <c r="BC692" s="212">
        <v>0</v>
      </c>
      <c r="BD692">
        <v>0</v>
      </c>
      <c r="BE692">
        <v>0</v>
      </c>
      <c r="BF692">
        <v>0</v>
      </c>
      <c r="BG692">
        <v>0</v>
      </c>
      <c r="BH692" s="212">
        <v>0</v>
      </c>
      <c r="BI692">
        <v>0</v>
      </c>
      <c r="BJ692" s="212">
        <v>0</v>
      </c>
      <c r="BK692">
        <v>0</v>
      </c>
      <c r="BL692" s="209">
        <v>0</v>
      </c>
      <c r="BM692" s="227">
        <v>0</v>
      </c>
      <c r="BN692" s="227">
        <v>0</v>
      </c>
      <c r="BO692" s="227">
        <v>0</v>
      </c>
      <c r="BP692" s="227">
        <v>0</v>
      </c>
      <c r="BQ692" s="227">
        <v>0</v>
      </c>
      <c r="BR692" s="227">
        <v>0</v>
      </c>
      <c r="BS692" s="227">
        <v>0</v>
      </c>
      <c r="BT692" s="227">
        <v>0</v>
      </c>
    </row>
    <row r="693" spans="1:72" x14ac:dyDescent="0.35">
      <c r="A693">
        <v>81</v>
      </c>
      <c r="B693" t="s">
        <v>153</v>
      </c>
      <c r="C693" t="s">
        <v>153</v>
      </c>
      <c r="D693" t="s">
        <v>698</v>
      </c>
      <c r="E693" t="s">
        <v>1337</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s="212">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v>0</v>
      </c>
      <c r="BF693">
        <v>0</v>
      </c>
      <c r="BG693">
        <v>0</v>
      </c>
      <c r="BH693">
        <v>0</v>
      </c>
      <c r="BI693">
        <v>0</v>
      </c>
      <c r="BJ693">
        <v>0</v>
      </c>
      <c r="BK693">
        <v>0</v>
      </c>
      <c r="BL693" s="209">
        <v>0</v>
      </c>
      <c r="BM693" s="227">
        <v>0</v>
      </c>
      <c r="BN693" s="227">
        <v>0</v>
      </c>
      <c r="BO693" s="227">
        <v>0</v>
      </c>
      <c r="BP693" s="227">
        <v>0</v>
      </c>
      <c r="BQ693" s="227">
        <v>0</v>
      </c>
      <c r="BR693" s="227">
        <v>0</v>
      </c>
      <c r="BS693" s="227">
        <v>0</v>
      </c>
      <c r="BT693" s="227">
        <v>0</v>
      </c>
    </row>
    <row r="694" spans="1:72" x14ac:dyDescent="0.35">
      <c r="A694">
        <v>81</v>
      </c>
      <c r="B694" t="s">
        <v>153</v>
      </c>
      <c r="C694" t="s">
        <v>153</v>
      </c>
      <c r="D694" t="s">
        <v>698</v>
      </c>
      <c r="E694" t="s">
        <v>1338</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s="98">
        <v>0</v>
      </c>
      <c r="AA694">
        <v>0</v>
      </c>
      <c r="AB694">
        <v>0</v>
      </c>
      <c r="AC694">
        <v>0</v>
      </c>
      <c r="AD694">
        <v>0</v>
      </c>
      <c r="AE694">
        <v>0</v>
      </c>
      <c r="AF694">
        <v>0</v>
      </c>
      <c r="AG694" s="98">
        <v>0</v>
      </c>
      <c r="AH694">
        <v>0</v>
      </c>
      <c r="AI694">
        <v>0</v>
      </c>
      <c r="AJ694">
        <v>0</v>
      </c>
      <c r="AK694">
        <v>0</v>
      </c>
      <c r="AL694">
        <v>0</v>
      </c>
      <c r="AM694">
        <v>0</v>
      </c>
      <c r="AN694">
        <v>0</v>
      </c>
      <c r="AO694">
        <v>0</v>
      </c>
      <c r="AP694">
        <v>0</v>
      </c>
      <c r="AQ694">
        <v>0</v>
      </c>
      <c r="AR694">
        <v>0</v>
      </c>
      <c r="AS694">
        <v>0</v>
      </c>
      <c r="AT694" s="98">
        <v>0</v>
      </c>
      <c r="AU694">
        <v>0</v>
      </c>
      <c r="AV694">
        <v>0</v>
      </c>
      <c r="AW694" s="98">
        <v>0</v>
      </c>
      <c r="AX694">
        <v>0</v>
      </c>
      <c r="AY694">
        <v>0</v>
      </c>
      <c r="AZ694">
        <v>0</v>
      </c>
      <c r="BA694">
        <v>0</v>
      </c>
      <c r="BB694">
        <v>0</v>
      </c>
      <c r="BC694">
        <v>0</v>
      </c>
      <c r="BD694">
        <v>0</v>
      </c>
      <c r="BE694">
        <v>0</v>
      </c>
      <c r="BF694">
        <v>0</v>
      </c>
      <c r="BG694">
        <v>0</v>
      </c>
      <c r="BH694" s="98">
        <v>0</v>
      </c>
      <c r="BI694">
        <v>0</v>
      </c>
      <c r="BJ694">
        <v>0</v>
      </c>
      <c r="BK694">
        <v>0</v>
      </c>
      <c r="BL694" s="209">
        <v>0</v>
      </c>
      <c r="BM694" s="227">
        <v>0</v>
      </c>
      <c r="BN694" s="227">
        <v>0</v>
      </c>
      <c r="BO694" s="227">
        <v>0</v>
      </c>
      <c r="BP694" s="227">
        <v>0</v>
      </c>
      <c r="BQ694" s="227">
        <v>0</v>
      </c>
      <c r="BR694" s="227">
        <v>0</v>
      </c>
      <c r="BS694" s="227">
        <v>0</v>
      </c>
      <c r="BT694" s="209">
        <v>0</v>
      </c>
    </row>
    <row r="695" spans="1:72" x14ac:dyDescent="0.35">
      <c r="A695">
        <v>81</v>
      </c>
      <c r="B695" t="s">
        <v>153</v>
      </c>
      <c r="C695" t="s">
        <v>153</v>
      </c>
      <c r="D695" t="s">
        <v>698</v>
      </c>
      <c r="E695" t="s">
        <v>1339</v>
      </c>
      <c r="F695">
        <v>0</v>
      </c>
      <c r="G695">
        <v>0</v>
      </c>
      <c r="H695">
        <v>0</v>
      </c>
      <c r="I695">
        <v>0</v>
      </c>
      <c r="J695">
        <v>0</v>
      </c>
      <c r="K695">
        <v>0</v>
      </c>
      <c r="L695">
        <v>0</v>
      </c>
      <c r="M695">
        <v>0</v>
      </c>
      <c r="N695">
        <v>0</v>
      </c>
      <c r="O695">
        <v>0</v>
      </c>
      <c r="P695">
        <v>0</v>
      </c>
      <c r="Q695">
        <v>0</v>
      </c>
      <c r="R695">
        <v>0</v>
      </c>
      <c r="S695">
        <v>0</v>
      </c>
      <c r="T695">
        <v>0</v>
      </c>
      <c r="U695">
        <v>0</v>
      </c>
      <c r="V695">
        <v>0</v>
      </c>
      <c r="W695">
        <v>0</v>
      </c>
      <c r="X695">
        <v>0</v>
      </c>
      <c r="Y695" s="212">
        <v>0</v>
      </c>
      <c r="Z695" s="212">
        <v>0</v>
      </c>
      <c r="AA695">
        <v>0</v>
      </c>
      <c r="AB695">
        <v>0</v>
      </c>
      <c r="AC695" s="98">
        <v>0</v>
      </c>
      <c r="AD695">
        <v>0</v>
      </c>
      <c r="AE695">
        <v>0</v>
      </c>
      <c r="AF695">
        <v>0</v>
      </c>
      <c r="AG695" s="98">
        <v>0</v>
      </c>
      <c r="AH695">
        <v>0</v>
      </c>
      <c r="AI695">
        <v>0</v>
      </c>
      <c r="AJ695">
        <v>0</v>
      </c>
      <c r="AK695" s="212">
        <v>0</v>
      </c>
      <c r="AL695">
        <v>0</v>
      </c>
      <c r="AM695">
        <v>0</v>
      </c>
      <c r="AN695">
        <v>0</v>
      </c>
      <c r="AO695">
        <v>0</v>
      </c>
      <c r="AP695" s="98">
        <v>0</v>
      </c>
      <c r="AQ695">
        <v>0</v>
      </c>
      <c r="AR695">
        <v>0</v>
      </c>
      <c r="AS695" s="98">
        <v>0</v>
      </c>
      <c r="AT695">
        <v>0</v>
      </c>
      <c r="AU695" s="98">
        <v>0</v>
      </c>
      <c r="AV695">
        <v>0</v>
      </c>
      <c r="AW695" s="98">
        <v>0</v>
      </c>
      <c r="AX695">
        <v>0</v>
      </c>
      <c r="AY695">
        <v>0</v>
      </c>
      <c r="AZ695">
        <v>0</v>
      </c>
      <c r="BA695">
        <v>0</v>
      </c>
      <c r="BB695">
        <v>0</v>
      </c>
      <c r="BC695">
        <v>0</v>
      </c>
      <c r="BD695">
        <v>0</v>
      </c>
      <c r="BE695">
        <v>0</v>
      </c>
      <c r="BF695">
        <v>0</v>
      </c>
      <c r="BG695">
        <v>0</v>
      </c>
      <c r="BH695" s="98">
        <v>0</v>
      </c>
      <c r="BI695">
        <v>0</v>
      </c>
      <c r="BJ695">
        <v>0</v>
      </c>
      <c r="BK695">
        <v>0</v>
      </c>
      <c r="BL695" s="209">
        <v>0</v>
      </c>
      <c r="BM695" s="227">
        <v>0</v>
      </c>
      <c r="BN695" s="227">
        <v>0</v>
      </c>
      <c r="BO695" s="227">
        <v>0</v>
      </c>
      <c r="BP695" s="227">
        <v>0</v>
      </c>
      <c r="BQ695" s="227">
        <v>0</v>
      </c>
      <c r="BR695" s="227">
        <v>0</v>
      </c>
      <c r="BS695" s="227">
        <v>0</v>
      </c>
      <c r="BT695" s="227">
        <v>0</v>
      </c>
    </row>
    <row r="696" spans="1:72" x14ac:dyDescent="0.35">
      <c r="A696">
        <v>81</v>
      </c>
      <c r="B696" t="s">
        <v>153</v>
      </c>
      <c r="C696" t="s">
        <v>153</v>
      </c>
      <c r="D696" t="s">
        <v>698</v>
      </c>
      <c r="E696" t="s">
        <v>1340</v>
      </c>
      <c r="F696">
        <v>0</v>
      </c>
      <c r="G696">
        <v>0</v>
      </c>
      <c r="H696">
        <v>0</v>
      </c>
      <c r="I696">
        <v>0</v>
      </c>
      <c r="J696">
        <v>0</v>
      </c>
      <c r="K696">
        <v>0</v>
      </c>
      <c r="L696">
        <v>0</v>
      </c>
      <c r="M696">
        <v>0</v>
      </c>
      <c r="N696">
        <v>0</v>
      </c>
      <c r="O696">
        <v>0</v>
      </c>
      <c r="P696">
        <v>0</v>
      </c>
      <c r="Q696">
        <v>0</v>
      </c>
      <c r="R696">
        <v>0</v>
      </c>
      <c r="S696">
        <v>0</v>
      </c>
      <c r="T696">
        <v>0</v>
      </c>
      <c r="U696">
        <v>0</v>
      </c>
      <c r="V696">
        <v>0</v>
      </c>
      <c r="W696">
        <v>0</v>
      </c>
      <c r="X696" s="212">
        <v>0</v>
      </c>
      <c r="Y696">
        <v>0</v>
      </c>
      <c r="Z696">
        <v>0</v>
      </c>
      <c r="AA696">
        <v>0</v>
      </c>
      <c r="AB696">
        <v>0</v>
      </c>
      <c r="AC696">
        <v>0</v>
      </c>
      <c r="AD696" s="212">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v>0</v>
      </c>
      <c r="BF696">
        <v>0</v>
      </c>
      <c r="BG696">
        <v>0</v>
      </c>
      <c r="BH696">
        <v>0</v>
      </c>
      <c r="BI696">
        <v>0</v>
      </c>
      <c r="BJ696">
        <v>0</v>
      </c>
      <c r="BK696">
        <v>0</v>
      </c>
      <c r="BL696" s="209">
        <v>0</v>
      </c>
      <c r="BM696" s="227">
        <v>0</v>
      </c>
      <c r="BN696" s="227">
        <v>0</v>
      </c>
      <c r="BO696" s="209">
        <v>0</v>
      </c>
      <c r="BP696" s="227">
        <v>0</v>
      </c>
      <c r="BQ696" s="227">
        <v>0</v>
      </c>
      <c r="BR696" s="227">
        <v>0</v>
      </c>
      <c r="BS696" s="227">
        <v>0</v>
      </c>
      <c r="BT696" s="209">
        <v>0</v>
      </c>
    </row>
    <row r="697" spans="1:72" x14ac:dyDescent="0.35">
      <c r="A697">
        <v>14</v>
      </c>
      <c r="B697" t="s">
        <v>61</v>
      </c>
      <c r="C697" t="s">
        <v>61</v>
      </c>
      <c r="D697" t="s">
        <v>68</v>
      </c>
      <c r="E697" t="s">
        <v>1341</v>
      </c>
      <c r="F697">
        <v>0.246</v>
      </c>
      <c r="G697">
        <v>1.032</v>
      </c>
      <c r="H697" s="98">
        <v>8.9999999999999998E-4</v>
      </c>
      <c r="I697">
        <v>3.8999999999999998E-3</v>
      </c>
      <c r="J697">
        <v>5.0999999999999997E-2</v>
      </c>
      <c r="K697">
        <v>8.0999999999999996E-3</v>
      </c>
      <c r="L697">
        <v>0.2409</v>
      </c>
      <c r="M697">
        <v>0</v>
      </c>
      <c r="N697">
        <v>3.3E-3</v>
      </c>
      <c r="O697">
        <v>1.26E-2</v>
      </c>
      <c r="P697" s="212">
        <v>5.1000000000000004E-3</v>
      </c>
      <c r="Q697">
        <v>7.4999999999999997E-3</v>
      </c>
      <c r="R697">
        <v>0</v>
      </c>
      <c r="S697">
        <v>0</v>
      </c>
      <c r="T697">
        <v>0</v>
      </c>
      <c r="U697" s="98">
        <v>2.9999999999999997E-4</v>
      </c>
      <c r="V697">
        <v>0</v>
      </c>
      <c r="W697">
        <v>0</v>
      </c>
      <c r="X697">
        <v>0</v>
      </c>
      <c r="Y697" s="98">
        <v>2.9999999999999997E-4</v>
      </c>
      <c r="Z697">
        <v>0</v>
      </c>
      <c r="AA697" s="98">
        <v>0</v>
      </c>
      <c r="AB697">
        <v>0</v>
      </c>
      <c r="AC697" s="98">
        <v>0</v>
      </c>
      <c r="AD697">
        <v>0</v>
      </c>
      <c r="AE697" s="98">
        <v>2.9999999999999997E-4</v>
      </c>
      <c r="AF697" s="98">
        <v>2.9999999999999997E-4</v>
      </c>
      <c r="AG697" s="217">
        <v>0</v>
      </c>
      <c r="AH697">
        <v>0</v>
      </c>
      <c r="AI697">
        <v>0</v>
      </c>
      <c r="AJ697">
        <v>0</v>
      </c>
      <c r="AK697">
        <v>0</v>
      </c>
      <c r="AL697">
        <v>0</v>
      </c>
      <c r="AM697">
        <v>1.1174999999999999</v>
      </c>
      <c r="AN697">
        <v>0</v>
      </c>
      <c r="AO697">
        <v>13.41</v>
      </c>
      <c r="AP697" s="217">
        <v>0</v>
      </c>
      <c r="AQ697">
        <v>0</v>
      </c>
      <c r="AR697">
        <v>0</v>
      </c>
      <c r="AS697" s="98">
        <v>1.8000000000000001E-4</v>
      </c>
      <c r="AT697" s="98">
        <v>1.8000000000000001E-4</v>
      </c>
      <c r="AU697" s="217">
        <v>1.6800000000000001E-3</v>
      </c>
      <c r="AV697">
        <v>2.31E-3</v>
      </c>
      <c r="AW697" s="217">
        <v>5.4000000000000001E-4</v>
      </c>
      <c r="AX697">
        <v>3.3000000000000002E-2</v>
      </c>
      <c r="AY697">
        <v>0</v>
      </c>
      <c r="AZ697">
        <v>7.1999999999999998E-3</v>
      </c>
      <c r="BA697">
        <v>0.14099999999999999</v>
      </c>
      <c r="BB697" s="212">
        <v>6.0000000000000001E-3</v>
      </c>
      <c r="BC697">
        <v>2.7000000000000001E-3</v>
      </c>
      <c r="BD697">
        <v>0.13500000000000001</v>
      </c>
      <c r="BE697">
        <v>1.224</v>
      </c>
      <c r="BF697">
        <v>4.4999999999999998E-2</v>
      </c>
      <c r="BG697">
        <v>9.9000000000000005E-2</v>
      </c>
      <c r="BH697" s="98">
        <v>2.9999999999999997E-4</v>
      </c>
      <c r="BI697">
        <v>0</v>
      </c>
      <c r="BJ697" s="98">
        <v>5.9999999999999995E-4</v>
      </c>
      <c r="BK697">
        <v>0.06</v>
      </c>
      <c r="BL697" s="227">
        <v>2.050355586E-4</v>
      </c>
      <c r="BM697" s="227">
        <v>1.9591825199999999E-5</v>
      </c>
      <c r="BN697" s="227">
        <v>3.4841349299999997E-5</v>
      </c>
      <c r="BO697" s="227">
        <v>1.5408646500000001E-5</v>
      </c>
      <c r="BP697" s="227">
        <v>0</v>
      </c>
      <c r="BQ697" s="227">
        <v>5.2200000000000003E-17</v>
      </c>
      <c r="BR697" s="227">
        <v>8.9086704900000004E-5</v>
      </c>
      <c r="BS697" s="227">
        <v>2.7963664799999999E-5</v>
      </c>
      <c r="BT697" s="227">
        <v>2.255768403E-4</v>
      </c>
    </row>
    <row r="698" spans="1:72" x14ac:dyDescent="0.35">
      <c r="A698">
        <v>85</v>
      </c>
      <c r="B698" t="s">
        <v>171</v>
      </c>
      <c r="C698" t="s">
        <v>171</v>
      </c>
      <c r="D698" t="s">
        <v>726</v>
      </c>
      <c r="E698" t="s">
        <v>1337</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v>0</v>
      </c>
      <c r="BF698">
        <v>0</v>
      </c>
      <c r="BG698">
        <v>0</v>
      </c>
      <c r="BH698">
        <v>0</v>
      </c>
      <c r="BI698">
        <v>0</v>
      </c>
      <c r="BJ698">
        <v>0</v>
      </c>
      <c r="BK698">
        <v>0</v>
      </c>
      <c r="BL698" s="209">
        <v>0</v>
      </c>
      <c r="BM698" s="227">
        <v>0</v>
      </c>
      <c r="BN698" s="227">
        <v>0</v>
      </c>
      <c r="BO698" s="227">
        <v>0</v>
      </c>
      <c r="BP698" s="227">
        <v>0</v>
      </c>
      <c r="BQ698" s="227">
        <v>0</v>
      </c>
      <c r="BR698" s="227">
        <v>0</v>
      </c>
      <c r="BS698" s="227">
        <v>0</v>
      </c>
      <c r="BT698" s="209">
        <v>0</v>
      </c>
    </row>
    <row r="699" spans="1:72" x14ac:dyDescent="0.35">
      <c r="A699">
        <v>122</v>
      </c>
      <c r="B699" t="s">
        <v>230</v>
      </c>
      <c r="C699" t="s">
        <v>230</v>
      </c>
      <c r="D699" t="s">
        <v>237</v>
      </c>
      <c r="E699" t="s">
        <v>1341</v>
      </c>
      <c r="F699">
        <v>0.17680000000000001</v>
      </c>
      <c r="G699">
        <v>0.74</v>
      </c>
      <c r="H699" s="98">
        <v>0.02</v>
      </c>
      <c r="I699">
        <v>0</v>
      </c>
      <c r="J699">
        <v>0</v>
      </c>
      <c r="K699">
        <v>0</v>
      </c>
      <c r="L699">
        <v>0</v>
      </c>
      <c r="M699">
        <v>0</v>
      </c>
      <c r="N699">
        <v>0</v>
      </c>
      <c r="O699">
        <v>0</v>
      </c>
      <c r="P699">
        <v>0</v>
      </c>
      <c r="Q699">
        <v>0</v>
      </c>
      <c r="R699">
        <v>0</v>
      </c>
      <c r="S699">
        <v>0</v>
      </c>
      <c r="T699">
        <v>0</v>
      </c>
      <c r="U699">
        <v>2.98E-3</v>
      </c>
      <c r="V699" s="217">
        <v>0</v>
      </c>
      <c r="W699">
        <v>0</v>
      </c>
      <c r="X699" s="217">
        <v>0</v>
      </c>
      <c r="Y699">
        <v>2.0200000000000001E-3</v>
      </c>
      <c r="Z699" s="98">
        <v>8.1999999999999998E-4</v>
      </c>
      <c r="AA699" s="98">
        <v>6.0000000000000002E-5</v>
      </c>
      <c r="AB699">
        <v>4.4600000000000004E-3</v>
      </c>
      <c r="AC699" s="98">
        <v>0</v>
      </c>
      <c r="AD699">
        <v>4.4000000000000003E-3</v>
      </c>
      <c r="AE699">
        <v>1.1679999999999999E-2</v>
      </c>
      <c r="AF699">
        <v>1.022E-2</v>
      </c>
      <c r="AG699" s="98">
        <v>1.48E-3</v>
      </c>
      <c r="AH699">
        <v>0</v>
      </c>
      <c r="AI699">
        <v>0</v>
      </c>
      <c r="AJ699">
        <v>0</v>
      </c>
      <c r="AK699">
        <v>0</v>
      </c>
      <c r="AL699">
        <v>0</v>
      </c>
      <c r="AM699">
        <v>0</v>
      </c>
      <c r="AN699">
        <v>0</v>
      </c>
      <c r="AO699">
        <v>0</v>
      </c>
      <c r="AP699">
        <v>0</v>
      </c>
      <c r="AQ699">
        <v>2.3999999999999998E-3</v>
      </c>
      <c r="AR699">
        <v>0</v>
      </c>
      <c r="AS699" s="98">
        <v>0</v>
      </c>
      <c r="AT699" s="98">
        <v>0</v>
      </c>
      <c r="AU699" s="98">
        <v>0</v>
      </c>
      <c r="AV699">
        <v>0</v>
      </c>
      <c r="AW699" s="98">
        <v>0</v>
      </c>
      <c r="AX699">
        <v>0</v>
      </c>
      <c r="AY699">
        <v>0</v>
      </c>
      <c r="AZ699">
        <v>0</v>
      </c>
      <c r="BA699">
        <v>0</v>
      </c>
      <c r="BB699" s="98">
        <v>0</v>
      </c>
      <c r="BC699" s="98">
        <v>0</v>
      </c>
      <c r="BD699">
        <v>0</v>
      </c>
      <c r="BE699">
        <v>0</v>
      </c>
      <c r="BF699">
        <v>0</v>
      </c>
      <c r="BG699">
        <v>0</v>
      </c>
      <c r="BH699">
        <v>0</v>
      </c>
      <c r="BI699">
        <v>0</v>
      </c>
      <c r="BJ699" s="98">
        <v>0</v>
      </c>
      <c r="BK699">
        <v>0</v>
      </c>
      <c r="BL699" s="227">
        <v>5.0003754900000003E-5</v>
      </c>
      <c r="BM699" s="227">
        <v>6.4757881399999997E-6</v>
      </c>
      <c r="BN699" s="227">
        <v>2.2777955139999999E-5</v>
      </c>
      <c r="BO699" s="227">
        <v>1.33594454E-6</v>
      </c>
      <c r="BP699" s="227">
        <v>2.02432842E-6</v>
      </c>
      <c r="BQ699" s="227">
        <v>1.0440000000000001E-16</v>
      </c>
      <c r="BR699" s="227">
        <v>5.01488002E-6</v>
      </c>
      <c r="BS699" s="227">
        <v>8.4507395800000003E-6</v>
      </c>
      <c r="BT699" s="209">
        <v>1.5331528335999999E-4</v>
      </c>
    </row>
    <row r="700" spans="1:72" x14ac:dyDescent="0.35">
      <c r="A700">
        <v>86</v>
      </c>
      <c r="B700" t="s">
        <v>171</v>
      </c>
      <c r="C700" t="s">
        <v>171</v>
      </c>
      <c r="D700" t="s">
        <v>731</v>
      </c>
      <c r="E700" t="s">
        <v>1337</v>
      </c>
      <c r="F700">
        <v>0</v>
      </c>
      <c r="G700">
        <v>0</v>
      </c>
      <c r="H700">
        <v>0</v>
      </c>
      <c r="I700">
        <v>0</v>
      </c>
      <c r="J700" s="98">
        <v>0</v>
      </c>
      <c r="K700">
        <v>0</v>
      </c>
      <c r="L700">
        <v>0</v>
      </c>
      <c r="M700">
        <v>0</v>
      </c>
      <c r="N700">
        <v>0</v>
      </c>
      <c r="O700">
        <v>0</v>
      </c>
      <c r="P700">
        <v>0</v>
      </c>
      <c r="Q700">
        <v>0</v>
      </c>
      <c r="R700">
        <v>0</v>
      </c>
      <c r="S700">
        <v>0</v>
      </c>
      <c r="T700">
        <v>0</v>
      </c>
      <c r="U700">
        <v>0</v>
      </c>
      <c r="V700">
        <v>0</v>
      </c>
      <c r="W700">
        <v>0</v>
      </c>
      <c r="X700" s="98">
        <v>0</v>
      </c>
      <c r="Y700">
        <v>0</v>
      </c>
      <c r="Z700" s="98">
        <v>0</v>
      </c>
      <c r="AA700">
        <v>0</v>
      </c>
      <c r="AB700">
        <v>0</v>
      </c>
      <c r="AC700" s="98">
        <v>0</v>
      </c>
      <c r="AD700">
        <v>0</v>
      </c>
      <c r="AE700">
        <v>0</v>
      </c>
      <c r="AF700">
        <v>0</v>
      </c>
      <c r="AG700">
        <v>0</v>
      </c>
      <c r="AH700" s="98">
        <v>0</v>
      </c>
      <c r="AI700" s="98">
        <v>0</v>
      </c>
      <c r="AJ700" s="98">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s="98">
        <v>0</v>
      </c>
      <c r="BD700">
        <v>0</v>
      </c>
      <c r="BE700">
        <v>0</v>
      </c>
      <c r="BF700">
        <v>0</v>
      </c>
      <c r="BG700">
        <v>0</v>
      </c>
      <c r="BH700" s="98">
        <v>0</v>
      </c>
      <c r="BI700">
        <v>0</v>
      </c>
      <c r="BJ700" s="98">
        <v>0</v>
      </c>
      <c r="BK700">
        <v>0</v>
      </c>
      <c r="BL700" s="209">
        <v>0</v>
      </c>
      <c r="BM700" s="227">
        <v>0</v>
      </c>
      <c r="BN700" s="227">
        <v>0</v>
      </c>
      <c r="BO700" s="227">
        <v>0</v>
      </c>
      <c r="BP700" s="227">
        <v>0</v>
      </c>
      <c r="BQ700" s="227">
        <v>0</v>
      </c>
      <c r="BR700" s="227">
        <v>0</v>
      </c>
      <c r="BS700" s="227">
        <v>0</v>
      </c>
      <c r="BT700" s="227">
        <v>0</v>
      </c>
    </row>
    <row r="701" spans="1:72" x14ac:dyDescent="0.35">
      <c r="A701">
        <v>86</v>
      </c>
      <c r="B701" t="s">
        <v>171</v>
      </c>
      <c r="C701" t="s">
        <v>171</v>
      </c>
      <c r="D701" t="s">
        <v>731</v>
      </c>
      <c r="E701" t="s">
        <v>1338</v>
      </c>
      <c r="F701">
        <v>2.6970000000000001</v>
      </c>
      <c r="G701">
        <v>11.253</v>
      </c>
      <c r="H701">
        <v>4.9599999999999998E-2</v>
      </c>
      <c r="I701">
        <v>0.55489999999999995</v>
      </c>
      <c r="J701">
        <v>0</v>
      </c>
      <c r="K701">
        <v>0</v>
      </c>
      <c r="L701">
        <v>2.4893000000000001</v>
      </c>
      <c r="M701">
        <v>0</v>
      </c>
      <c r="N701">
        <v>3.1E-2</v>
      </c>
      <c r="O701">
        <v>0</v>
      </c>
      <c r="P701">
        <v>0</v>
      </c>
      <c r="Q701">
        <v>0</v>
      </c>
      <c r="R701">
        <v>0</v>
      </c>
      <c r="S701">
        <v>0</v>
      </c>
      <c r="T701">
        <v>0</v>
      </c>
      <c r="U701" s="98">
        <v>1.24E-2</v>
      </c>
      <c r="V701" s="98">
        <v>0</v>
      </c>
      <c r="W701">
        <v>0</v>
      </c>
      <c r="X701" s="98">
        <v>0</v>
      </c>
      <c r="Y701">
        <v>6.1999999999999998E-3</v>
      </c>
      <c r="Z701" s="98">
        <v>3.0999999999999999E-3</v>
      </c>
      <c r="AA701">
        <v>0</v>
      </c>
      <c r="AB701" s="98">
        <v>1.24E-2</v>
      </c>
      <c r="AC701">
        <v>0</v>
      </c>
      <c r="AD701" s="98">
        <v>9.2999999999999992E-3</v>
      </c>
      <c r="AE701">
        <v>9.2999999999999992E-3</v>
      </c>
      <c r="AF701">
        <v>6.1999999999999998E-3</v>
      </c>
      <c r="AG701">
        <v>0</v>
      </c>
      <c r="AH701">
        <v>0</v>
      </c>
      <c r="AI701">
        <v>0</v>
      </c>
      <c r="AJ701" s="212">
        <v>0</v>
      </c>
      <c r="AK701">
        <v>0</v>
      </c>
      <c r="AL701">
        <v>1.4570000000000001</v>
      </c>
      <c r="AM701">
        <v>3.1E-2</v>
      </c>
      <c r="AN701">
        <v>3.1E-2</v>
      </c>
      <c r="AO701">
        <v>0</v>
      </c>
      <c r="AP701">
        <v>0.75329999999999997</v>
      </c>
      <c r="AQ701">
        <v>2.1700000000000001E-2</v>
      </c>
      <c r="AR701">
        <v>5.2699999999999997E-2</v>
      </c>
      <c r="AS701">
        <v>1.5499999999999999E-3</v>
      </c>
      <c r="AT701" s="98">
        <v>1.24E-3</v>
      </c>
      <c r="AU701">
        <v>0.12275999999999999</v>
      </c>
      <c r="AV701">
        <v>0.22320000000000001</v>
      </c>
      <c r="AW701" s="212">
        <v>5.5799999999999999E-3</v>
      </c>
      <c r="AX701">
        <v>0.74399999999999999</v>
      </c>
      <c r="AY701">
        <v>3.2550000000000003E-2</v>
      </c>
      <c r="AZ701" s="98">
        <v>0</v>
      </c>
      <c r="BA701">
        <v>5.6109999999999998</v>
      </c>
      <c r="BB701">
        <v>0.124</v>
      </c>
      <c r="BC701">
        <v>6.1999999999999998E-3</v>
      </c>
      <c r="BD701">
        <v>0.55800000000000005</v>
      </c>
      <c r="BE701">
        <v>10.943</v>
      </c>
      <c r="BF701">
        <v>0.86799999999999999</v>
      </c>
      <c r="BG701">
        <v>0.83699999999999997</v>
      </c>
      <c r="BH701">
        <v>3.0999999999999999E-3</v>
      </c>
      <c r="BI701">
        <v>0.86180000000000001</v>
      </c>
      <c r="BJ701">
        <v>9.2999999999999992E-3</v>
      </c>
      <c r="BK701">
        <v>0</v>
      </c>
      <c r="BL701" s="209">
        <v>3.8910626221E-2</v>
      </c>
      <c r="BM701" s="227">
        <v>0</v>
      </c>
      <c r="BN701" s="209">
        <v>3.7749735399999998E-2</v>
      </c>
      <c r="BO701" s="227">
        <v>0</v>
      </c>
      <c r="BP701" s="227">
        <v>0</v>
      </c>
      <c r="BQ701" s="227">
        <v>0</v>
      </c>
      <c r="BR701" s="227">
        <v>8.3220295460000005E-4</v>
      </c>
      <c r="BS701" s="227">
        <v>3.2868786329999999E-4</v>
      </c>
      <c r="BT701" s="209">
        <v>0</v>
      </c>
    </row>
    <row r="702" spans="1:72" x14ac:dyDescent="0.35">
      <c r="A702">
        <v>86</v>
      </c>
      <c r="B702" t="s">
        <v>171</v>
      </c>
      <c r="C702" t="s">
        <v>171</v>
      </c>
      <c r="D702" t="s">
        <v>731</v>
      </c>
      <c r="E702" t="s">
        <v>1339</v>
      </c>
      <c r="F702">
        <v>4.0019999999999998</v>
      </c>
      <c r="G702">
        <v>16.698</v>
      </c>
      <c r="H702">
        <v>7.3599999999999999E-2</v>
      </c>
      <c r="I702">
        <v>0.82340000000000002</v>
      </c>
      <c r="J702">
        <v>0</v>
      </c>
      <c r="K702">
        <v>0</v>
      </c>
      <c r="L702">
        <v>3.6938</v>
      </c>
      <c r="M702">
        <v>0</v>
      </c>
      <c r="N702">
        <v>4.5999999999999999E-2</v>
      </c>
      <c r="O702">
        <v>0</v>
      </c>
      <c r="P702">
        <v>0</v>
      </c>
      <c r="Q702">
        <v>0</v>
      </c>
      <c r="R702">
        <v>0</v>
      </c>
      <c r="S702">
        <v>0</v>
      </c>
      <c r="T702">
        <v>0</v>
      </c>
      <c r="U702">
        <v>1.84E-2</v>
      </c>
      <c r="V702">
        <v>0</v>
      </c>
      <c r="W702">
        <v>0</v>
      </c>
      <c r="X702">
        <v>0</v>
      </c>
      <c r="Y702">
        <v>9.1999999999999998E-3</v>
      </c>
      <c r="Z702">
        <v>4.5999999999999999E-3</v>
      </c>
      <c r="AA702">
        <v>0</v>
      </c>
      <c r="AB702">
        <v>1.84E-2</v>
      </c>
      <c r="AC702">
        <v>0</v>
      </c>
      <c r="AD702">
        <v>1.38E-2</v>
      </c>
      <c r="AE702">
        <v>1.38E-2</v>
      </c>
      <c r="AF702">
        <v>9.1999999999999998E-3</v>
      </c>
      <c r="AG702">
        <v>0</v>
      </c>
      <c r="AH702">
        <v>0</v>
      </c>
      <c r="AI702">
        <v>0</v>
      </c>
      <c r="AJ702">
        <v>0</v>
      </c>
      <c r="AK702">
        <v>0</v>
      </c>
      <c r="AL702">
        <v>2.1619999999999999</v>
      </c>
      <c r="AM702">
        <v>4.5999999999999999E-2</v>
      </c>
      <c r="AN702">
        <v>4.5999999999999999E-2</v>
      </c>
      <c r="AO702">
        <v>0</v>
      </c>
      <c r="AP702">
        <v>1.1177999999999999</v>
      </c>
      <c r="AQ702">
        <v>3.2199999999999999E-2</v>
      </c>
      <c r="AR702">
        <v>7.8200000000000006E-2</v>
      </c>
      <c r="AS702">
        <v>2.3E-3</v>
      </c>
      <c r="AT702" s="212">
        <v>1.8400000000000001E-3</v>
      </c>
      <c r="AU702">
        <v>0.18215999999999999</v>
      </c>
      <c r="AV702">
        <v>0.33119999999999999</v>
      </c>
      <c r="AW702" s="212">
        <v>8.2799999999999992E-3</v>
      </c>
      <c r="AX702">
        <v>1.1040000000000001</v>
      </c>
      <c r="AY702">
        <v>4.8300000000000003E-2</v>
      </c>
      <c r="AZ702">
        <v>0</v>
      </c>
      <c r="BA702">
        <v>8.3260000000000005</v>
      </c>
      <c r="BB702">
        <v>0.184</v>
      </c>
      <c r="BC702">
        <v>9.1999999999999998E-3</v>
      </c>
      <c r="BD702">
        <v>0.82799999999999996</v>
      </c>
      <c r="BE702">
        <v>16.238</v>
      </c>
      <c r="BF702">
        <v>1.288</v>
      </c>
      <c r="BG702">
        <v>1.242</v>
      </c>
      <c r="BH702">
        <v>4.5999999999999999E-3</v>
      </c>
      <c r="BI702">
        <v>1.2787999999999999</v>
      </c>
      <c r="BJ702">
        <v>1.38E-2</v>
      </c>
      <c r="BK702">
        <v>0</v>
      </c>
      <c r="BL702" s="209">
        <v>5.7738348586E-2</v>
      </c>
      <c r="BM702" s="227">
        <v>0</v>
      </c>
      <c r="BN702" s="209">
        <v>5.6015736400000002E-2</v>
      </c>
      <c r="BO702" s="227">
        <v>0</v>
      </c>
      <c r="BP702" s="209">
        <v>0</v>
      </c>
      <c r="BQ702" s="227">
        <v>0</v>
      </c>
      <c r="BR702" s="209">
        <v>1.2348818036000001E-3</v>
      </c>
      <c r="BS702" s="227">
        <v>4.8773037780000002E-4</v>
      </c>
      <c r="BT702" s="227">
        <v>0</v>
      </c>
    </row>
    <row r="703" spans="1:72" x14ac:dyDescent="0.35">
      <c r="A703">
        <v>86</v>
      </c>
      <c r="B703" t="s">
        <v>171</v>
      </c>
      <c r="C703" t="s">
        <v>171</v>
      </c>
      <c r="D703" t="s">
        <v>731</v>
      </c>
      <c r="E703" t="s">
        <v>1340</v>
      </c>
      <c r="F703">
        <v>4.0019999999999998</v>
      </c>
      <c r="G703">
        <v>16.698</v>
      </c>
      <c r="H703" s="212">
        <v>7.3599999999999999E-2</v>
      </c>
      <c r="I703">
        <v>0.82340000000000002</v>
      </c>
      <c r="J703">
        <v>0</v>
      </c>
      <c r="K703">
        <v>0</v>
      </c>
      <c r="L703">
        <v>3.6938</v>
      </c>
      <c r="M703">
        <v>0</v>
      </c>
      <c r="N703">
        <v>4.5999999999999999E-2</v>
      </c>
      <c r="O703">
        <v>0</v>
      </c>
      <c r="P703">
        <v>0</v>
      </c>
      <c r="Q703">
        <v>0</v>
      </c>
      <c r="R703">
        <v>0</v>
      </c>
      <c r="S703">
        <v>0</v>
      </c>
      <c r="T703">
        <v>0</v>
      </c>
      <c r="U703" s="212">
        <v>1.84E-2</v>
      </c>
      <c r="V703">
        <v>0</v>
      </c>
      <c r="W703">
        <v>0</v>
      </c>
      <c r="X703">
        <v>0</v>
      </c>
      <c r="Y703" s="212">
        <v>9.1999999999999998E-3</v>
      </c>
      <c r="Z703">
        <v>4.5999999999999999E-3</v>
      </c>
      <c r="AA703">
        <v>0</v>
      </c>
      <c r="AB703">
        <v>1.84E-2</v>
      </c>
      <c r="AC703">
        <v>0</v>
      </c>
      <c r="AD703">
        <v>1.38E-2</v>
      </c>
      <c r="AE703" s="212">
        <v>1.38E-2</v>
      </c>
      <c r="AF703" s="212">
        <v>9.1999999999999998E-3</v>
      </c>
      <c r="AG703" s="212">
        <v>0</v>
      </c>
      <c r="AH703">
        <v>0</v>
      </c>
      <c r="AI703">
        <v>0</v>
      </c>
      <c r="AJ703">
        <v>0</v>
      </c>
      <c r="AK703">
        <v>0</v>
      </c>
      <c r="AL703">
        <v>2.1619999999999999</v>
      </c>
      <c r="AM703">
        <v>4.5999999999999999E-2</v>
      </c>
      <c r="AN703">
        <v>4.5999999999999999E-2</v>
      </c>
      <c r="AO703">
        <v>0</v>
      </c>
      <c r="AP703">
        <v>1.1177999999999999</v>
      </c>
      <c r="AQ703" s="212">
        <v>3.2199999999999999E-2</v>
      </c>
      <c r="AR703">
        <v>7.8200000000000006E-2</v>
      </c>
      <c r="AS703" s="98">
        <v>2.3E-3</v>
      </c>
      <c r="AT703" s="212">
        <v>1.8400000000000001E-3</v>
      </c>
      <c r="AU703">
        <v>0.18215999999999999</v>
      </c>
      <c r="AV703">
        <v>0.33119999999999999</v>
      </c>
      <c r="AW703">
        <v>8.2799999999999992E-3</v>
      </c>
      <c r="AX703">
        <v>1.1040000000000001</v>
      </c>
      <c r="AY703">
        <v>4.8300000000000003E-2</v>
      </c>
      <c r="AZ703">
        <v>0</v>
      </c>
      <c r="BA703">
        <v>8.3260000000000005</v>
      </c>
      <c r="BB703">
        <v>0.184</v>
      </c>
      <c r="BC703" s="212">
        <v>9.1999999999999998E-3</v>
      </c>
      <c r="BD703">
        <v>0.82799999999999996</v>
      </c>
      <c r="BE703">
        <v>16.238</v>
      </c>
      <c r="BF703">
        <v>1.288</v>
      </c>
      <c r="BG703">
        <v>1.242</v>
      </c>
      <c r="BH703">
        <v>4.5999999999999999E-3</v>
      </c>
      <c r="BI703">
        <v>1.2787999999999999</v>
      </c>
      <c r="BJ703">
        <v>1.38E-2</v>
      </c>
      <c r="BK703">
        <v>0</v>
      </c>
      <c r="BL703" s="209">
        <v>5.7738348586E-2</v>
      </c>
      <c r="BM703" s="227">
        <v>0</v>
      </c>
      <c r="BN703" s="227">
        <v>5.6015736400000002E-2</v>
      </c>
      <c r="BO703" s="227">
        <v>0</v>
      </c>
      <c r="BP703" s="227">
        <v>0</v>
      </c>
      <c r="BQ703" s="227">
        <v>0</v>
      </c>
      <c r="BR703" s="209">
        <v>1.2348818036000001E-3</v>
      </c>
      <c r="BS703" s="227">
        <v>4.8773037780000002E-4</v>
      </c>
      <c r="BT703" s="209">
        <v>0</v>
      </c>
    </row>
    <row r="704" spans="1:72" x14ac:dyDescent="0.35">
      <c r="A704">
        <v>145</v>
      </c>
      <c r="B704" t="s">
        <v>803</v>
      </c>
      <c r="C704" t="s">
        <v>273</v>
      </c>
      <c r="D704" t="s">
        <v>278</v>
      </c>
      <c r="E704" t="s">
        <v>1341</v>
      </c>
      <c r="F704">
        <v>0</v>
      </c>
      <c r="G704">
        <v>0</v>
      </c>
      <c r="H704">
        <v>0</v>
      </c>
      <c r="I704">
        <v>0</v>
      </c>
      <c r="J704" s="98">
        <v>0</v>
      </c>
      <c r="K704">
        <v>0</v>
      </c>
      <c r="L704">
        <v>0</v>
      </c>
      <c r="M704">
        <v>0</v>
      </c>
      <c r="N704">
        <v>0</v>
      </c>
      <c r="O704">
        <v>0</v>
      </c>
      <c r="P704">
        <v>0</v>
      </c>
      <c r="Q704">
        <v>0</v>
      </c>
      <c r="R704">
        <v>0</v>
      </c>
      <c r="S704">
        <v>0</v>
      </c>
      <c r="T704">
        <v>0</v>
      </c>
      <c r="U704" s="212">
        <v>0</v>
      </c>
      <c r="V704">
        <v>0</v>
      </c>
      <c r="W704">
        <v>0</v>
      </c>
      <c r="X704" s="98">
        <v>0</v>
      </c>
      <c r="Y704" s="212">
        <v>0</v>
      </c>
      <c r="Z704" s="98">
        <v>0</v>
      </c>
      <c r="AA704">
        <v>0</v>
      </c>
      <c r="AB704" s="212">
        <v>0</v>
      </c>
      <c r="AC704" s="98">
        <v>0</v>
      </c>
      <c r="AD704" s="212">
        <v>0</v>
      </c>
      <c r="AE704" s="212">
        <v>0</v>
      </c>
      <c r="AF704" s="212">
        <v>0</v>
      </c>
      <c r="AG704" s="98">
        <v>0</v>
      </c>
      <c r="AH704" s="98">
        <v>0</v>
      </c>
      <c r="AI704" s="98">
        <v>0</v>
      </c>
      <c r="AJ704" s="98">
        <v>0</v>
      </c>
      <c r="AK704" s="98">
        <v>0</v>
      </c>
      <c r="AL704">
        <v>0</v>
      </c>
      <c r="AM704">
        <v>0</v>
      </c>
      <c r="AN704">
        <v>0</v>
      </c>
      <c r="AO704">
        <v>0</v>
      </c>
      <c r="AP704">
        <v>0</v>
      </c>
      <c r="AQ704" s="212">
        <v>0</v>
      </c>
      <c r="AR704">
        <v>0</v>
      </c>
      <c r="AS704">
        <v>0</v>
      </c>
      <c r="AT704" s="98">
        <v>0</v>
      </c>
      <c r="AU704">
        <v>0</v>
      </c>
      <c r="AV704">
        <v>0</v>
      </c>
      <c r="AW704">
        <v>0</v>
      </c>
      <c r="AX704">
        <v>0</v>
      </c>
      <c r="AY704">
        <v>0</v>
      </c>
      <c r="AZ704">
        <v>0</v>
      </c>
      <c r="BA704">
        <v>0</v>
      </c>
      <c r="BB704">
        <v>0</v>
      </c>
      <c r="BC704" s="98">
        <v>0</v>
      </c>
      <c r="BD704">
        <v>0</v>
      </c>
      <c r="BE704">
        <v>0</v>
      </c>
      <c r="BF704">
        <v>0</v>
      </c>
      <c r="BG704">
        <v>0</v>
      </c>
      <c r="BH704" s="98">
        <v>0</v>
      </c>
      <c r="BI704">
        <v>0</v>
      </c>
      <c r="BJ704" s="98">
        <v>0</v>
      </c>
      <c r="BK704">
        <v>0</v>
      </c>
      <c r="BL704" s="227">
        <v>2.327251168E-5</v>
      </c>
      <c r="BM704" s="227">
        <v>6.2926847999999996E-7</v>
      </c>
      <c r="BN704" s="227">
        <v>6.2582286800000003E-6</v>
      </c>
      <c r="BO704" s="227">
        <v>6.8180234E-7</v>
      </c>
      <c r="BP704" s="227">
        <v>1.3785393000000001E-6</v>
      </c>
      <c r="BQ704" s="227">
        <v>3.2199999999999998E-17</v>
      </c>
      <c r="BR704" s="227">
        <v>5.7516515199999998E-6</v>
      </c>
      <c r="BS704" s="227">
        <v>1.51411004E-6</v>
      </c>
      <c r="BT704" s="227">
        <v>1.2239060986000001E-4</v>
      </c>
    </row>
    <row r="705" spans="1:72" x14ac:dyDescent="0.35">
      <c r="A705">
        <v>87</v>
      </c>
      <c r="B705" t="s">
        <v>171</v>
      </c>
      <c r="C705" t="s">
        <v>171</v>
      </c>
      <c r="D705" t="s">
        <v>736</v>
      </c>
      <c r="E705" t="s">
        <v>1337</v>
      </c>
      <c r="F705">
        <v>5.07</v>
      </c>
      <c r="G705">
        <v>21.32</v>
      </c>
      <c r="H705">
        <v>3.2500000000000001E-2</v>
      </c>
      <c r="I705">
        <v>1.1830000000000001</v>
      </c>
      <c r="J705">
        <v>0</v>
      </c>
      <c r="K705">
        <v>0</v>
      </c>
      <c r="L705">
        <v>5.2649999999999997</v>
      </c>
      <c r="M705">
        <v>0</v>
      </c>
      <c r="N705">
        <v>7.1499999999999994E-2</v>
      </c>
      <c r="O705">
        <v>0</v>
      </c>
      <c r="P705">
        <v>0</v>
      </c>
      <c r="Q705">
        <v>0</v>
      </c>
      <c r="R705">
        <v>0</v>
      </c>
      <c r="S705">
        <v>0</v>
      </c>
      <c r="T705">
        <v>0</v>
      </c>
      <c r="U705">
        <v>6.4999999999999997E-3</v>
      </c>
      <c r="V705">
        <v>0</v>
      </c>
      <c r="W705">
        <v>0</v>
      </c>
      <c r="X705">
        <v>0</v>
      </c>
      <c r="Y705">
        <v>6.4999999999999997E-3</v>
      </c>
      <c r="Z705">
        <v>0</v>
      </c>
      <c r="AA705">
        <v>0</v>
      </c>
      <c r="AB705">
        <v>0</v>
      </c>
      <c r="AC705">
        <v>0</v>
      </c>
      <c r="AD705">
        <v>0</v>
      </c>
      <c r="AE705">
        <v>1.2999999999999999E-2</v>
      </c>
      <c r="AF705">
        <v>0</v>
      </c>
      <c r="AG705">
        <v>0</v>
      </c>
      <c r="AH705">
        <v>0</v>
      </c>
      <c r="AI705">
        <v>0</v>
      </c>
      <c r="AJ705">
        <v>0</v>
      </c>
      <c r="AK705">
        <v>1.2999999999999999E-2</v>
      </c>
      <c r="AL705">
        <v>3.1459999999999999</v>
      </c>
      <c r="AM705">
        <v>0.14949999999999999</v>
      </c>
      <c r="AN705">
        <v>0.14949999999999999</v>
      </c>
      <c r="AO705">
        <v>0</v>
      </c>
      <c r="AP705">
        <v>0.1196</v>
      </c>
      <c r="AQ705">
        <v>4.5499999999999999E-2</v>
      </c>
      <c r="AR705">
        <v>0</v>
      </c>
      <c r="AS705">
        <v>3.2499999999999999E-3</v>
      </c>
      <c r="AT705" s="212">
        <v>3.2499999999999999E-3</v>
      </c>
      <c r="AU705">
        <v>0.1404</v>
      </c>
      <c r="AV705">
        <v>0.35749999999999998</v>
      </c>
      <c r="AW705" s="212">
        <v>9.1000000000000004E-3</v>
      </c>
      <c r="AX705">
        <v>0.91</v>
      </c>
      <c r="AY705">
        <v>9.1649999999999995E-2</v>
      </c>
      <c r="AZ705">
        <v>0</v>
      </c>
      <c r="BA705">
        <v>14.105</v>
      </c>
      <c r="BB705">
        <v>11.7</v>
      </c>
      <c r="BC705">
        <v>6.4999999999999997E-3</v>
      </c>
      <c r="BD705">
        <v>0.78</v>
      </c>
      <c r="BE705">
        <v>26.13</v>
      </c>
      <c r="BF705">
        <v>1.7549999999999999</v>
      </c>
      <c r="BG705">
        <v>3.835</v>
      </c>
      <c r="BH705">
        <v>1.2999999999999999E-2</v>
      </c>
      <c r="BI705">
        <v>1.7745</v>
      </c>
      <c r="BJ705">
        <v>3.9E-2</v>
      </c>
      <c r="BK705">
        <v>2.21</v>
      </c>
      <c r="BL705" s="209">
        <v>4.4405485410000001E-2</v>
      </c>
      <c r="BM705" s="227">
        <v>0</v>
      </c>
      <c r="BN705" s="209">
        <v>4.1971359501500001E-2</v>
      </c>
      <c r="BO705" s="227">
        <v>0</v>
      </c>
      <c r="BP705" s="227">
        <v>0</v>
      </c>
      <c r="BQ705" s="227">
        <v>0</v>
      </c>
      <c r="BR705" s="209">
        <v>1.744941679E-3</v>
      </c>
      <c r="BS705" s="227">
        <v>6.8918422949999997E-4</v>
      </c>
      <c r="BT705" s="209">
        <v>0</v>
      </c>
    </row>
    <row r="706" spans="1:72" x14ac:dyDescent="0.35">
      <c r="A706">
        <v>87</v>
      </c>
      <c r="B706" t="s">
        <v>171</v>
      </c>
      <c r="C706" t="s">
        <v>171</v>
      </c>
      <c r="D706" t="s">
        <v>736</v>
      </c>
      <c r="E706" t="s">
        <v>1338</v>
      </c>
      <c r="F706">
        <v>2.5739999999999998</v>
      </c>
      <c r="G706">
        <v>10.824</v>
      </c>
      <c r="H706">
        <v>1.6500000000000001E-2</v>
      </c>
      <c r="I706">
        <v>0.60060000000000002</v>
      </c>
      <c r="J706">
        <v>0</v>
      </c>
      <c r="K706">
        <v>0</v>
      </c>
      <c r="L706">
        <v>2.673</v>
      </c>
      <c r="M706">
        <v>0</v>
      </c>
      <c r="N706">
        <v>3.6299999999999999E-2</v>
      </c>
      <c r="O706">
        <v>0</v>
      </c>
      <c r="P706">
        <v>0</v>
      </c>
      <c r="Q706">
        <v>0</v>
      </c>
      <c r="R706">
        <v>0</v>
      </c>
      <c r="S706">
        <v>0</v>
      </c>
      <c r="T706">
        <v>0</v>
      </c>
      <c r="U706" s="98">
        <v>3.3E-3</v>
      </c>
      <c r="V706">
        <v>0</v>
      </c>
      <c r="W706">
        <v>0</v>
      </c>
      <c r="X706">
        <v>0</v>
      </c>
      <c r="Y706" s="98">
        <v>3.3E-3</v>
      </c>
      <c r="Z706">
        <v>0</v>
      </c>
      <c r="AA706">
        <v>0</v>
      </c>
      <c r="AB706">
        <v>0</v>
      </c>
      <c r="AC706">
        <v>0</v>
      </c>
      <c r="AD706">
        <v>0</v>
      </c>
      <c r="AE706" s="98">
        <v>6.6E-3</v>
      </c>
      <c r="AF706" s="98">
        <v>0</v>
      </c>
      <c r="AG706" s="98">
        <v>0</v>
      </c>
      <c r="AH706">
        <v>0</v>
      </c>
      <c r="AI706">
        <v>0</v>
      </c>
      <c r="AJ706">
        <v>0</v>
      </c>
      <c r="AK706">
        <v>6.6E-3</v>
      </c>
      <c r="AL706">
        <v>1.5972</v>
      </c>
      <c r="AM706">
        <v>7.5899999999999995E-2</v>
      </c>
      <c r="AN706">
        <v>7.5899999999999995E-2</v>
      </c>
      <c r="AO706">
        <v>0</v>
      </c>
      <c r="AP706">
        <v>6.0720000000000003E-2</v>
      </c>
      <c r="AQ706">
        <v>2.3099999999999999E-2</v>
      </c>
      <c r="AR706">
        <v>0</v>
      </c>
      <c r="AS706">
        <v>1.65E-3</v>
      </c>
      <c r="AT706" s="212">
        <v>1.65E-3</v>
      </c>
      <c r="AU706">
        <v>7.1279999999999996E-2</v>
      </c>
      <c r="AV706">
        <v>0.18149999999999999</v>
      </c>
      <c r="AW706" s="212">
        <v>4.62E-3</v>
      </c>
      <c r="AX706">
        <v>0.46200000000000002</v>
      </c>
      <c r="AY706">
        <v>4.6530000000000002E-2</v>
      </c>
      <c r="AZ706">
        <v>0</v>
      </c>
      <c r="BA706">
        <v>7.1609999999999996</v>
      </c>
      <c r="BB706">
        <v>5.94</v>
      </c>
      <c r="BC706">
        <v>3.3E-3</v>
      </c>
      <c r="BD706">
        <v>0.39600000000000002</v>
      </c>
      <c r="BE706">
        <v>13.266</v>
      </c>
      <c r="BF706">
        <v>0.89100000000000001</v>
      </c>
      <c r="BG706">
        <v>1.9470000000000001</v>
      </c>
      <c r="BH706">
        <v>6.6E-3</v>
      </c>
      <c r="BI706">
        <v>0.90090000000000003</v>
      </c>
      <c r="BJ706">
        <v>1.9800000000000002E-2</v>
      </c>
      <c r="BK706">
        <v>1.1220000000000001</v>
      </c>
      <c r="BL706" s="209">
        <v>2.2544323362000001E-2</v>
      </c>
      <c r="BM706" s="227">
        <v>0</v>
      </c>
      <c r="BN706" s="227">
        <v>2.1308536362299998E-2</v>
      </c>
      <c r="BO706" s="227">
        <v>0</v>
      </c>
      <c r="BP706" s="227">
        <v>0</v>
      </c>
      <c r="BQ706" s="227">
        <v>0</v>
      </c>
      <c r="BR706" s="227">
        <v>8.8589346780000003E-4</v>
      </c>
      <c r="BS706" s="227">
        <v>3.498935319E-4</v>
      </c>
      <c r="BT706" s="209">
        <v>0</v>
      </c>
    </row>
    <row r="707" spans="1:72" x14ac:dyDescent="0.35">
      <c r="A707">
        <v>87</v>
      </c>
      <c r="B707" t="s">
        <v>171</v>
      </c>
      <c r="C707" t="s">
        <v>171</v>
      </c>
      <c r="D707" t="s">
        <v>736</v>
      </c>
      <c r="E707" t="s">
        <v>1339</v>
      </c>
      <c r="F707">
        <v>5.07</v>
      </c>
      <c r="G707">
        <v>21.32</v>
      </c>
      <c r="H707">
        <v>3.2500000000000001E-2</v>
      </c>
      <c r="I707">
        <v>1.1830000000000001</v>
      </c>
      <c r="J707">
        <v>0</v>
      </c>
      <c r="K707">
        <v>0</v>
      </c>
      <c r="L707">
        <v>5.2649999999999997</v>
      </c>
      <c r="M707">
        <v>0</v>
      </c>
      <c r="N707">
        <v>7.1499999999999994E-2</v>
      </c>
      <c r="O707">
        <v>0</v>
      </c>
      <c r="P707">
        <v>0</v>
      </c>
      <c r="Q707">
        <v>0</v>
      </c>
      <c r="R707">
        <v>0</v>
      </c>
      <c r="S707">
        <v>0</v>
      </c>
      <c r="T707">
        <v>0</v>
      </c>
      <c r="U707" s="212">
        <v>6.4999999999999997E-3</v>
      </c>
      <c r="V707" s="212">
        <v>0</v>
      </c>
      <c r="W707">
        <v>0</v>
      </c>
      <c r="X707" s="212">
        <v>0</v>
      </c>
      <c r="Y707" s="212">
        <v>6.4999999999999997E-3</v>
      </c>
      <c r="Z707" s="212">
        <v>0</v>
      </c>
      <c r="AA707">
        <v>0</v>
      </c>
      <c r="AB707" s="212">
        <v>0</v>
      </c>
      <c r="AC707">
        <v>0</v>
      </c>
      <c r="AD707" s="212">
        <v>0</v>
      </c>
      <c r="AE707" s="212">
        <v>1.2999999999999999E-2</v>
      </c>
      <c r="AF707" s="212">
        <v>0</v>
      </c>
      <c r="AG707">
        <v>0</v>
      </c>
      <c r="AH707" s="212">
        <v>0</v>
      </c>
      <c r="AI707">
        <v>0</v>
      </c>
      <c r="AJ707">
        <v>0</v>
      </c>
      <c r="AK707">
        <v>1.2999999999999999E-2</v>
      </c>
      <c r="AL707">
        <v>3.1459999999999999</v>
      </c>
      <c r="AM707">
        <v>0.14949999999999999</v>
      </c>
      <c r="AN707">
        <v>0.14949999999999999</v>
      </c>
      <c r="AO707">
        <v>0</v>
      </c>
      <c r="AP707">
        <v>0.1196</v>
      </c>
      <c r="AQ707" s="212">
        <v>4.5499999999999999E-2</v>
      </c>
      <c r="AR707">
        <v>0</v>
      </c>
      <c r="AS707">
        <v>3.2499999999999999E-3</v>
      </c>
      <c r="AT707">
        <v>3.2499999999999999E-3</v>
      </c>
      <c r="AU707">
        <v>0.1404</v>
      </c>
      <c r="AV707">
        <v>0.35749999999999998</v>
      </c>
      <c r="AW707">
        <v>9.1000000000000004E-3</v>
      </c>
      <c r="AX707">
        <v>0.91</v>
      </c>
      <c r="AY707">
        <v>9.1649999999999995E-2</v>
      </c>
      <c r="AZ707">
        <v>0</v>
      </c>
      <c r="BA707">
        <v>14.105</v>
      </c>
      <c r="BB707">
        <v>11.7</v>
      </c>
      <c r="BC707">
        <v>6.4999999999999997E-3</v>
      </c>
      <c r="BD707">
        <v>0.78</v>
      </c>
      <c r="BE707">
        <v>26.13</v>
      </c>
      <c r="BF707">
        <v>1.7549999999999999</v>
      </c>
      <c r="BG707">
        <v>3.835</v>
      </c>
      <c r="BH707" s="212">
        <v>1.2999999999999999E-2</v>
      </c>
      <c r="BI707">
        <v>1.7745</v>
      </c>
      <c r="BJ707">
        <v>3.9E-2</v>
      </c>
      <c r="BK707">
        <v>2.21</v>
      </c>
      <c r="BL707" s="209">
        <v>4.4405485410000001E-2</v>
      </c>
      <c r="BM707" s="227">
        <v>0</v>
      </c>
      <c r="BN707" s="209">
        <v>4.1971359501500001E-2</v>
      </c>
      <c r="BO707" s="227">
        <v>0</v>
      </c>
      <c r="BP707" s="227">
        <v>0</v>
      </c>
      <c r="BQ707" s="227">
        <v>0</v>
      </c>
      <c r="BR707" s="227">
        <v>1.744941679E-3</v>
      </c>
      <c r="BS707" s="227">
        <v>6.8918422949999997E-4</v>
      </c>
      <c r="BT707" s="227">
        <v>0</v>
      </c>
    </row>
    <row r="708" spans="1:72" x14ac:dyDescent="0.35">
      <c r="A708">
        <v>87</v>
      </c>
      <c r="B708" t="s">
        <v>171</v>
      </c>
      <c r="C708" t="s">
        <v>171</v>
      </c>
      <c r="D708" t="s">
        <v>736</v>
      </c>
      <c r="E708" t="s">
        <v>1340</v>
      </c>
      <c r="F708">
        <v>0</v>
      </c>
      <c r="G708">
        <v>0</v>
      </c>
      <c r="H708">
        <v>0</v>
      </c>
      <c r="I708">
        <v>0</v>
      </c>
      <c r="J708">
        <v>0</v>
      </c>
      <c r="K708">
        <v>0</v>
      </c>
      <c r="L708">
        <v>0</v>
      </c>
      <c r="M708">
        <v>0</v>
      </c>
      <c r="N708">
        <v>0</v>
      </c>
      <c r="O708">
        <v>0</v>
      </c>
      <c r="P708">
        <v>0</v>
      </c>
      <c r="Q708">
        <v>0</v>
      </c>
      <c r="R708">
        <v>0</v>
      </c>
      <c r="S708">
        <v>0</v>
      </c>
      <c r="T708">
        <v>0</v>
      </c>
      <c r="U708">
        <v>0</v>
      </c>
      <c r="V708" s="98">
        <v>0</v>
      </c>
      <c r="W708" s="98">
        <v>0</v>
      </c>
      <c r="X708">
        <v>0</v>
      </c>
      <c r="Y708">
        <v>0</v>
      </c>
      <c r="Z708">
        <v>0</v>
      </c>
      <c r="AA708">
        <v>0</v>
      </c>
      <c r="AB708">
        <v>0</v>
      </c>
      <c r="AC708">
        <v>0</v>
      </c>
      <c r="AD708">
        <v>0</v>
      </c>
      <c r="AE708">
        <v>0</v>
      </c>
      <c r="AF708">
        <v>0</v>
      </c>
      <c r="AG708">
        <v>0</v>
      </c>
      <c r="AH708">
        <v>0</v>
      </c>
      <c r="AI708" s="98">
        <v>0</v>
      </c>
      <c r="AJ708">
        <v>0</v>
      </c>
      <c r="AK708">
        <v>0</v>
      </c>
      <c r="AL708">
        <v>0</v>
      </c>
      <c r="AM708">
        <v>0</v>
      </c>
      <c r="AN708">
        <v>0</v>
      </c>
      <c r="AO708">
        <v>0</v>
      </c>
      <c r="AP708">
        <v>0</v>
      </c>
      <c r="AQ708">
        <v>0</v>
      </c>
      <c r="AR708">
        <v>0</v>
      </c>
      <c r="AS708">
        <v>0</v>
      </c>
      <c r="AT708" s="212">
        <v>0</v>
      </c>
      <c r="AU708">
        <v>0</v>
      </c>
      <c r="AV708">
        <v>0</v>
      </c>
      <c r="AW708">
        <v>0</v>
      </c>
      <c r="AX708">
        <v>0</v>
      </c>
      <c r="AY708">
        <v>0</v>
      </c>
      <c r="AZ708">
        <v>0</v>
      </c>
      <c r="BA708">
        <v>0</v>
      </c>
      <c r="BB708">
        <v>0</v>
      </c>
      <c r="BC708">
        <v>0</v>
      </c>
      <c r="BD708">
        <v>0</v>
      </c>
      <c r="BE708">
        <v>0</v>
      </c>
      <c r="BF708">
        <v>0</v>
      </c>
      <c r="BG708">
        <v>0</v>
      </c>
      <c r="BH708">
        <v>0</v>
      </c>
      <c r="BI708">
        <v>0</v>
      </c>
      <c r="BJ708">
        <v>0</v>
      </c>
      <c r="BK708">
        <v>0</v>
      </c>
      <c r="BL708" s="209">
        <v>0</v>
      </c>
      <c r="BM708" s="227">
        <v>0</v>
      </c>
      <c r="BN708" s="227">
        <v>0</v>
      </c>
      <c r="BO708" s="227">
        <v>0</v>
      </c>
      <c r="BP708" s="227">
        <v>0</v>
      </c>
      <c r="BQ708" s="227">
        <v>0</v>
      </c>
      <c r="BR708" s="227">
        <v>0</v>
      </c>
      <c r="BS708" s="227">
        <v>0</v>
      </c>
      <c r="BT708" s="227">
        <v>0</v>
      </c>
    </row>
    <row r="709" spans="1:72" x14ac:dyDescent="0.35">
      <c r="A709">
        <v>3</v>
      </c>
      <c r="B709" t="s">
        <v>386</v>
      </c>
      <c r="C709" t="s">
        <v>386</v>
      </c>
      <c r="D709" t="s">
        <v>400</v>
      </c>
      <c r="E709" t="s">
        <v>1341</v>
      </c>
      <c r="F709">
        <v>0</v>
      </c>
      <c r="G709">
        <v>0</v>
      </c>
      <c r="H709" s="98">
        <v>0</v>
      </c>
      <c r="I709">
        <v>0</v>
      </c>
      <c r="J709">
        <v>0</v>
      </c>
      <c r="K709">
        <v>0</v>
      </c>
      <c r="L709">
        <v>0</v>
      </c>
      <c r="M709">
        <v>0</v>
      </c>
      <c r="N709" s="98">
        <v>0</v>
      </c>
      <c r="O709" s="98">
        <v>0</v>
      </c>
      <c r="P709">
        <v>0</v>
      </c>
      <c r="Q709">
        <v>0</v>
      </c>
      <c r="R709">
        <v>0</v>
      </c>
      <c r="S709">
        <v>0</v>
      </c>
      <c r="T709">
        <v>0</v>
      </c>
      <c r="U709" s="98">
        <v>0</v>
      </c>
      <c r="V709" s="217">
        <v>0</v>
      </c>
      <c r="W709" s="217">
        <v>0</v>
      </c>
      <c r="X709">
        <v>0</v>
      </c>
      <c r="Y709" s="98">
        <v>0</v>
      </c>
      <c r="Z709" s="212">
        <v>0</v>
      </c>
      <c r="AA709">
        <v>0</v>
      </c>
      <c r="AB709" s="212">
        <v>0</v>
      </c>
      <c r="AC709">
        <v>0</v>
      </c>
      <c r="AD709" s="212">
        <v>0</v>
      </c>
      <c r="AE709" s="98">
        <v>0</v>
      </c>
      <c r="AF709" s="212">
        <v>0</v>
      </c>
      <c r="AG709">
        <v>0</v>
      </c>
      <c r="AH709" s="212">
        <v>0</v>
      </c>
      <c r="AI709" s="217">
        <v>0</v>
      </c>
      <c r="AJ709">
        <v>0</v>
      </c>
      <c r="AK709">
        <v>0</v>
      </c>
      <c r="AL709">
        <v>0</v>
      </c>
      <c r="AM709">
        <v>0</v>
      </c>
      <c r="AN709">
        <v>0</v>
      </c>
      <c r="AO709">
        <v>0</v>
      </c>
      <c r="AP709">
        <v>0</v>
      </c>
      <c r="AQ709" s="98">
        <v>0</v>
      </c>
      <c r="AR709">
        <v>0</v>
      </c>
      <c r="AS709" s="98">
        <v>0</v>
      </c>
      <c r="AT709" s="98">
        <v>0</v>
      </c>
      <c r="AU709">
        <v>0</v>
      </c>
      <c r="AV709">
        <v>0</v>
      </c>
      <c r="AW709">
        <v>0</v>
      </c>
      <c r="AX709">
        <v>0</v>
      </c>
      <c r="AY709">
        <v>0</v>
      </c>
      <c r="AZ709">
        <v>0</v>
      </c>
      <c r="BA709">
        <v>0</v>
      </c>
      <c r="BB709">
        <v>0</v>
      </c>
      <c r="BC709" s="98">
        <v>0</v>
      </c>
      <c r="BD709">
        <v>0</v>
      </c>
      <c r="BE709">
        <v>0</v>
      </c>
      <c r="BF709">
        <v>0</v>
      </c>
      <c r="BG709">
        <v>0</v>
      </c>
      <c r="BH709" s="212">
        <v>0</v>
      </c>
      <c r="BI709">
        <v>0</v>
      </c>
      <c r="BJ709" s="98">
        <v>0</v>
      </c>
      <c r="BK709">
        <v>0</v>
      </c>
      <c r="BL709" s="227">
        <v>0</v>
      </c>
      <c r="BM709" s="227">
        <v>0</v>
      </c>
      <c r="BN709" s="227">
        <v>0</v>
      </c>
      <c r="BO709" s="227">
        <v>0</v>
      </c>
      <c r="BP709" s="227">
        <v>0</v>
      </c>
      <c r="BQ709" s="227">
        <v>0</v>
      </c>
      <c r="BR709" s="227">
        <v>0</v>
      </c>
      <c r="BS709" s="227">
        <v>0</v>
      </c>
      <c r="BT709" s="227">
        <v>0</v>
      </c>
    </row>
    <row r="710" spans="1:72" x14ac:dyDescent="0.35">
      <c r="A710">
        <v>88</v>
      </c>
      <c r="B710" t="s">
        <v>171</v>
      </c>
      <c r="C710" t="s">
        <v>171</v>
      </c>
      <c r="D710" t="s">
        <v>740</v>
      </c>
      <c r="E710" t="s">
        <v>1337</v>
      </c>
      <c r="F710">
        <v>6.66</v>
      </c>
      <c r="G710">
        <v>27.765000000000001</v>
      </c>
      <c r="H710">
        <v>0.40500000000000003</v>
      </c>
      <c r="I710">
        <v>0.75149999999999995</v>
      </c>
      <c r="J710">
        <v>0</v>
      </c>
      <c r="K710">
        <v>0</v>
      </c>
      <c r="L710">
        <v>3.2040000000000002</v>
      </c>
      <c r="M710">
        <v>0</v>
      </c>
      <c r="N710">
        <v>8.1000000000000003E-2</v>
      </c>
      <c r="O710">
        <v>0</v>
      </c>
      <c r="P710">
        <v>0</v>
      </c>
      <c r="Q710">
        <v>0</v>
      </c>
      <c r="R710">
        <v>0</v>
      </c>
      <c r="S710">
        <v>0</v>
      </c>
      <c r="T710">
        <v>0</v>
      </c>
      <c r="U710" s="212">
        <v>0.09</v>
      </c>
      <c r="V710">
        <v>0</v>
      </c>
      <c r="W710">
        <v>0</v>
      </c>
      <c r="X710">
        <v>2.7E-2</v>
      </c>
      <c r="Y710" s="212">
        <v>4.9500000000000002E-2</v>
      </c>
      <c r="Z710" s="212">
        <v>4.4999999999999997E-3</v>
      </c>
      <c r="AA710">
        <v>0</v>
      </c>
      <c r="AB710" s="212">
        <v>0.16650000000000001</v>
      </c>
      <c r="AC710">
        <v>1.7999999999999999E-2</v>
      </c>
      <c r="AD710" s="212">
        <v>3.5999999999999997E-2</v>
      </c>
      <c r="AE710" s="212">
        <v>0.10349999999999999</v>
      </c>
      <c r="AF710" s="212">
        <v>8.9999999999999993E-3</v>
      </c>
      <c r="AG710">
        <v>8.9999999999999993E-3</v>
      </c>
      <c r="AH710" s="212">
        <v>4.4999999999999997E-3</v>
      </c>
      <c r="AI710">
        <v>1.7999999999999999E-2</v>
      </c>
      <c r="AJ710">
        <v>4.4999999999999997E-3</v>
      </c>
      <c r="AK710">
        <v>4.0500000000000001E-2</v>
      </c>
      <c r="AL710">
        <v>2.5649999999999999</v>
      </c>
      <c r="AM710">
        <v>0.28799999999999998</v>
      </c>
      <c r="AN710">
        <v>0.28799999999999998</v>
      </c>
      <c r="AO710">
        <v>0</v>
      </c>
      <c r="AP710">
        <v>0.2601</v>
      </c>
      <c r="AQ710" s="212">
        <v>3.15E-2</v>
      </c>
      <c r="AR710">
        <v>1.7999999999999999E-2</v>
      </c>
      <c r="AS710">
        <v>0</v>
      </c>
      <c r="AT710">
        <v>9.4500000000000001E-3</v>
      </c>
      <c r="AU710">
        <v>0.22320000000000001</v>
      </c>
      <c r="AV710">
        <v>0.36</v>
      </c>
      <c r="AW710">
        <v>1.35E-2</v>
      </c>
      <c r="AX710">
        <v>0.495</v>
      </c>
      <c r="AY710">
        <v>0.39510000000000001</v>
      </c>
      <c r="AZ710">
        <v>0</v>
      </c>
      <c r="BA710">
        <v>12.42</v>
      </c>
      <c r="BB710">
        <v>1.8674999999999999</v>
      </c>
      <c r="BC710">
        <v>2.7E-2</v>
      </c>
      <c r="BD710">
        <v>2.52</v>
      </c>
      <c r="BE710">
        <v>15.03</v>
      </c>
      <c r="BF710">
        <v>1.62</v>
      </c>
      <c r="BG710">
        <v>8.91</v>
      </c>
      <c r="BH710" s="212">
        <v>2.2499999999999999E-2</v>
      </c>
      <c r="BI710">
        <v>1.1339999999999999</v>
      </c>
      <c r="BJ710">
        <v>6.3E-2</v>
      </c>
      <c r="BK710">
        <v>1.35</v>
      </c>
      <c r="BL710" s="209">
        <v>2.3671667862E-2</v>
      </c>
      <c r="BM710" s="227">
        <v>0</v>
      </c>
      <c r="BN710" s="209">
        <v>2.19865037715E-2</v>
      </c>
      <c r="BO710" s="227">
        <v>0</v>
      </c>
      <c r="BP710" s="227">
        <v>0</v>
      </c>
      <c r="BQ710" s="227">
        <v>0</v>
      </c>
      <c r="BR710" s="209">
        <v>1.208036547E-3</v>
      </c>
      <c r="BS710" s="227">
        <v>4.7712754349999998E-4</v>
      </c>
      <c r="BT710" s="209">
        <v>0</v>
      </c>
    </row>
    <row r="711" spans="1:72" x14ac:dyDescent="0.35">
      <c r="A711">
        <v>88</v>
      </c>
      <c r="B711" t="s">
        <v>171</v>
      </c>
      <c r="C711" t="s">
        <v>171</v>
      </c>
      <c r="D711" t="s">
        <v>740</v>
      </c>
      <c r="E711" t="s">
        <v>1338</v>
      </c>
      <c r="F711">
        <v>6.66</v>
      </c>
      <c r="G711">
        <v>27.765000000000001</v>
      </c>
      <c r="H711">
        <v>0.40500000000000003</v>
      </c>
      <c r="I711">
        <v>0.75149999999999995</v>
      </c>
      <c r="J711">
        <v>0</v>
      </c>
      <c r="K711">
        <v>0</v>
      </c>
      <c r="L711">
        <v>3.2040000000000002</v>
      </c>
      <c r="M711">
        <v>0</v>
      </c>
      <c r="N711">
        <v>8.1000000000000003E-2</v>
      </c>
      <c r="O711">
        <v>0</v>
      </c>
      <c r="P711">
        <v>0</v>
      </c>
      <c r="Q711">
        <v>0</v>
      </c>
      <c r="R711">
        <v>0</v>
      </c>
      <c r="S711">
        <v>0</v>
      </c>
      <c r="T711">
        <v>0</v>
      </c>
      <c r="U711">
        <v>0.09</v>
      </c>
      <c r="V711">
        <v>0</v>
      </c>
      <c r="W711">
        <v>0</v>
      </c>
      <c r="X711">
        <v>2.7E-2</v>
      </c>
      <c r="Y711">
        <v>4.9500000000000002E-2</v>
      </c>
      <c r="Z711">
        <v>4.4999999999999997E-3</v>
      </c>
      <c r="AA711">
        <v>0</v>
      </c>
      <c r="AB711">
        <v>0.16650000000000001</v>
      </c>
      <c r="AC711">
        <v>1.7999999999999999E-2</v>
      </c>
      <c r="AD711">
        <v>3.5999999999999997E-2</v>
      </c>
      <c r="AE711">
        <v>0.10349999999999999</v>
      </c>
      <c r="AF711">
        <v>8.9999999999999993E-3</v>
      </c>
      <c r="AG711">
        <v>8.9999999999999993E-3</v>
      </c>
      <c r="AH711">
        <v>4.4999999999999997E-3</v>
      </c>
      <c r="AI711">
        <v>1.7999999999999999E-2</v>
      </c>
      <c r="AJ711">
        <v>4.4999999999999997E-3</v>
      </c>
      <c r="AK711">
        <v>4.0500000000000001E-2</v>
      </c>
      <c r="AL711">
        <v>2.5649999999999999</v>
      </c>
      <c r="AM711">
        <v>0.28799999999999998</v>
      </c>
      <c r="AN711">
        <v>0.28799999999999998</v>
      </c>
      <c r="AO711">
        <v>0</v>
      </c>
      <c r="AP711">
        <v>0.2601</v>
      </c>
      <c r="AQ711">
        <v>3.15E-2</v>
      </c>
      <c r="AR711">
        <v>1.7999999999999999E-2</v>
      </c>
      <c r="AS711">
        <v>0</v>
      </c>
      <c r="AT711">
        <v>9.4500000000000001E-3</v>
      </c>
      <c r="AU711">
        <v>0.22320000000000001</v>
      </c>
      <c r="AV711">
        <v>0.36</v>
      </c>
      <c r="AW711">
        <v>1.35E-2</v>
      </c>
      <c r="AX711">
        <v>0.495</v>
      </c>
      <c r="AY711">
        <v>0.39510000000000001</v>
      </c>
      <c r="AZ711">
        <v>0</v>
      </c>
      <c r="BA711">
        <v>12.42</v>
      </c>
      <c r="BB711">
        <v>1.8674999999999999</v>
      </c>
      <c r="BC711">
        <v>2.7E-2</v>
      </c>
      <c r="BD711">
        <v>2.52</v>
      </c>
      <c r="BE711">
        <v>15.03</v>
      </c>
      <c r="BF711">
        <v>1.62</v>
      </c>
      <c r="BG711">
        <v>8.91</v>
      </c>
      <c r="BH711" s="212">
        <v>2.2499999999999999E-2</v>
      </c>
      <c r="BI711">
        <v>1.1339999999999999</v>
      </c>
      <c r="BJ711">
        <v>6.3E-2</v>
      </c>
      <c r="BK711">
        <v>1.35</v>
      </c>
      <c r="BL711" s="209">
        <v>2.3671667862E-2</v>
      </c>
      <c r="BM711" s="227">
        <v>0</v>
      </c>
      <c r="BN711" s="209">
        <v>2.19865037715E-2</v>
      </c>
      <c r="BO711" s="227">
        <v>0</v>
      </c>
      <c r="BP711" s="227">
        <v>0</v>
      </c>
      <c r="BQ711" s="227">
        <v>0</v>
      </c>
      <c r="BR711" s="209">
        <v>1.208036547E-3</v>
      </c>
      <c r="BS711" s="209">
        <v>4.7712754349999998E-4</v>
      </c>
      <c r="BT711" s="209">
        <v>0</v>
      </c>
    </row>
    <row r="712" spans="1:72" x14ac:dyDescent="0.35">
      <c r="A712">
        <v>88</v>
      </c>
      <c r="B712" t="s">
        <v>171</v>
      </c>
      <c r="C712" t="s">
        <v>171</v>
      </c>
      <c r="D712" t="s">
        <v>740</v>
      </c>
      <c r="E712" t="s">
        <v>1339</v>
      </c>
      <c r="F712">
        <v>6.66</v>
      </c>
      <c r="G712">
        <v>27.765000000000001</v>
      </c>
      <c r="H712">
        <v>0.40500000000000003</v>
      </c>
      <c r="I712">
        <v>0.75149999999999995</v>
      </c>
      <c r="J712">
        <v>0</v>
      </c>
      <c r="K712">
        <v>0</v>
      </c>
      <c r="L712">
        <v>3.2040000000000002</v>
      </c>
      <c r="M712">
        <v>0</v>
      </c>
      <c r="N712">
        <v>8.1000000000000003E-2</v>
      </c>
      <c r="O712">
        <v>0</v>
      </c>
      <c r="P712">
        <v>0</v>
      </c>
      <c r="Q712">
        <v>0</v>
      </c>
      <c r="R712">
        <v>0</v>
      </c>
      <c r="S712">
        <v>0</v>
      </c>
      <c r="T712">
        <v>0</v>
      </c>
      <c r="U712">
        <v>0.09</v>
      </c>
      <c r="V712">
        <v>0</v>
      </c>
      <c r="W712">
        <v>0</v>
      </c>
      <c r="X712">
        <v>2.7E-2</v>
      </c>
      <c r="Y712">
        <v>4.9500000000000002E-2</v>
      </c>
      <c r="Z712">
        <v>4.4999999999999997E-3</v>
      </c>
      <c r="AA712">
        <v>0</v>
      </c>
      <c r="AB712">
        <v>0.16650000000000001</v>
      </c>
      <c r="AC712">
        <v>1.7999999999999999E-2</v>
      </c>
      <c r="AD712">
        <v>3.5999999999999997E-2</v>
      </c>
      <c r="AE712">
        <v>0.10349999999999999</v>
      </c>
      <c r="AF712">
        <v>8.9999999999999993E-3</v>
      </c>
      <c r="AG712">
        <v>8.9999999999999993E-3</v>
      </c>
      <c r="AH712">
        <v>4.4999999999999997E-3</v>
      </c>
      <c r="AI712">
        <v>1.7999999999999999E-2</v>
      </c>
      <c r="AJ712">
        <v>4.4999999999999997E-3</v>
      </c>
      <c r="AK712">
        <v>4.0500000000000001E-2</v>
      </c>
      <c r="AL712">
        <v>2.5649999999999999</v>
      </c>
      <c r="AM712">
        <v>0.28799999999999998</v>
      </c>
      <c r="AN712">
        <v>0.28799999999999998</v>
      </c>
      <c r="AO712">
        <v>0</v>
      </c>
      <c r="AP712">
        <v>0.2601</v>
      </c>
      <c r="AQ712">
        <v>3.15E-2</v>
      </c>
      <c r="AR712">
        <v>1.7999999999999999E-2</v>
      </c>
      <c r="AS712">
        <v>0</v>
      </c>
      <c r="AT712">
        <v>9.4500000000000001E-3</v>
      </c>
      <c r="AU712">
        <v>0.22320000000000001</v>
      </c>
      <c r="AV712">
        <v>0.36</v>
      </c>
      <c r="AW712">
        <v>1.35E-2</v>
      </c>
      <c r="AX712">
        <v>0.495</v>
      </c>
      <c r="AY712">
        <v>0.39510000000000001</v>
      </c>
      <c r="AZ712">
        <v>0</v>
      </c>
      <c r="BA712">
        <v>12.42</v>
      </c>
      <c r="BB712">
        <v>1.8674999999999999</v>
      </c>
      <c r="BC712">
        <v>2.7E-2</v>
      </c>
      <c r="BD712">
        <v>2.52</v>
      </c>
      <c r="BE712">
        <v>15.03</v>
      </c>
      <c r="BF712">
        <v>1.62</v>
      </c>
      <c r="BG712">
        <v>8.91</v>
      </c>
      <c r="BH712">
        <v>2.2499999999999999E-2</v>
      </c>
      <c r="BI712">
        <v>1.1339999999999999</v>
      </c>
      <c r="BJ712">
        <v>6.3E-2</v>
      </c>
      <c r="BK712">
        <v>1.35</v>
      </c>
      <c r="BL712" s="209">
        <v>2.3671667862E-2</v>
      </c>
      <c r="BM712" s="227">
        <v>0</v>
      </c>
      <c r="BN712" s="209">
        <v>2.19865037715E-2</v>
      </c>
      <c r="BO712" s="227">
        <v>0</v>
      </c>
      <c r="BP712" s="227">
        <v>0</v>
      </c>
      <c r="BQ712" s="227">
        <v>0</v>
      </c>
      <c r="BR712" s="209">
        <v>1.208036547E-3</v>
      </c>
      <c r="BS712" s="209">
        <v>4.7712754349999998E-4</v>
      </c>
      <c r="BT712" s="227">
        <v>0</v>
      </c>
    </row>
    <row r="713" spans="1:72" x14ac:dyDescent="0.35">
      <c r="A713">
        <v>88</v>
      </c>
      <c r="B713" t="s">
        <v>171</v>
      </c>
      <c r="C713" t="s">
        <v>171</v>
      </c>
      <c r="D713" t="s">
        <v>740</v>
      </c>
      <c r="E713" t="s">
        <v>1340</v>
      </c>
      <c r="F713">
        <v>6.66</v>
      </c>
      <c r="G713">
        <v>27.765000000000001</v>
      </c>
      <c r="H713">
        <v>0.40500000000000003</v>
      </c>
      <c r="I713">
        <v>0.75149999999999995</v>
      </c>
      <c r="J713">
        <v>0</v>
      </c>
      <c r="K713">
        <v>0</v>
      </c>
      <c r="L713">
        <v>3.2040000000000002</v>
      </c>
      <c r="M713">
        <v>0</v>
      </c>
      <c r="N713">
        <v>8.1000000000000003E-2</v>
      </c>
      <c r="O713">
        <v>0</v>
      </c>
      <c r="P713">
        <v>0</v>
      </c>
      <c r="Q713">
        <v>0</v>
      </c>
      <c r="R713">
        <v>0</v>
      </c>
      <c r="S713">
        <v>0</v>
      </c>
      <c r="T713">
        <v>0</v>
      </c>
      <c r="U713">
        <v>0.09</v>
      </c>
      <c r="V713">
        <v>0</v>
      </c>
      <c r="W713">
        <v>0</v>
      </c>
      <c r="X713">
        <v>2.7E-2</v>
      </c>
      <c r="Y713">
        <v>4.9500000000000002E-2</v>
      </c>
      <c r="Z713">
        <v>4.4999999999999997E-3</v>
      </c>
      <c r="AA713">
        <v>0</v>
      </c>
      <c r="AB713">
        <v>0.16650000000000001</v>
      </c>
      <c r="AC713">
        <v>1.7999999999999999E-2</v>
      </c>
      <c r="AD713">
        <v>3.5999999999999997E-2</v>
      </c>
      <c r="AE713">
        <v>0.10349999999999999</v>
      </c>
      <c r="AF713">
        <v>8.9999999999999993E-3</v>
      </c>
      <c r="AG713">
        <v>8.9999999999999993E-3</v>
      </c>
      <c r="AH713">
        <v>4.4999999999999997E-3</v>
      </c>
      <c r="AI713">
        <v>1.7999999999999999E-2</v>
      </c>
      <c r="AJ713">
        <v>4.4999999999999997E-3</v>
      </c>
      <c r="AK713">
        <v>4.0500000000000001E-2</v>
      </c>
      <c r="AL713">
        <v>2.5649999999999999</v>
      </c>
      <c r="AM713">
        <v>0.28799999999999998</v>
      </c>
      <c r="AN713">
        <v>0.28799999999999998</v>
      </c>
      <c r="AO713">
        <v>0</v>
      </c>
      <c r="AP713">
        <v>0.2601</v>
      </c>
      <c r="AQ713">
        <v>3.15E-2</v>
      </c>
      <c r="AR713">
        <v>1.7999999999999999E-2</v>
      </c>
      <c r="AS713" s="98">
        <v>0</v>
      </c>
      <c r="AT713" s="98">
        <v>9.4500000000000001E-3</v>
      </c>
      <c r="AU713">
        <v>0.22320000000000001</v>
      </c>
      <c r="AV713">
        <v>0.36</v>
      </c>
      <c r="AW713">
        <v>1.35E-2</v>
      </c>
      <c r="AX713">
        <v>0.495</v>
      </c>
      <c r="AY713">
        <v>0.39510000000000001</v>
      </c>
      <c r="AZ713">
        <v>0</v>
      </c>
      <c r="BA713">
        <v>12.42</v>
      </c>
      <c r="BB713">
        <v>1.8674999999999999</v>
      </c>
      <c r="BC713" s="98">
        <v>2.7E-2</v>
      </c>
      <c r="BD713">
        <v>2.52</v>
      </c>
      <c r="BE713">
        <v>15.03</v>
      </c>
      <c r="BF713">
        <v>1.62</v>
      </c>
      <c r="BG713">
        <v>8.91</v>
      </c>
      <c r="BH713">
        <v>2.2499999999999999E-2</v>
      </c>
      <c r="BI713">
        <v>1.1339999999999999</v>
      </c>
      <c r="BJ713" s="98">
        <v>6.3E-2</v>
      </c>
      <c r="BK713">
        <v>1.35</v>
      </c>
      <c r="BL713" s="209">
        <v>2.3671667862E-2</v>
      </c>
      <c r="BM713" s="227">
        <v>0</v>
      </c>
      <c r="BN713" s="227">
        <v>2.19865037715E-2</v>
      </c>
      <c r="BO713" s="227">
        <v>0</v>
      </c>
      <c r="BP713" s="227">
        <v>0</v>
      </c>
      <c r="BQ713" s="227">
        <v>0</v>
      </c>
      <c r="BR713" s="227">
        <v>1.208036547E-3</v>
      </c>
      <c r="BS713" s="227">
        <v>4.7712754349999998E-4</v>
      </c>
      <c r="BT713" s="227">
        <v>0</v>
      </c>
    </row>
    <row r="714" spans="1:72" x14ac:dyDescent="0.35">
      <c r="A714">
        <v>24</v>
      </c>
      <c r="B714" t="s">
        <v>71</v>
      </c>
      <c r="C714" t="s">
        <v>71</v>
      </c>
      <c r="D714" t="s">
        <v>1522</v>
      </c>
      <c r="E714" t="s">
        <v>1341</v>
      </c>
      <c r="F714">
        <v>0</v>
      </c>
      <c r="G714">
        <v>0</v>
      </c>
      <c r="H714">
        <v>0</v>
      </c>
      <c r="I714">
        <v>0</v>
      </c>
      <c r="J714">
        <v>0</v>
      </c>
      <c r="K714">
        <v>0</v>
      </c>
      <c r="L714">
        <v>0</v>
      </c>
      <c r="M714">
        <v>0</v>
      </c>
      <c r="N714">
        <v>0</v>
      </c>
      <c r="O714">
        <v>0</v>
      </c>
      <c r="P714" s="98">
        <v>0</v>
      </c>
      <c r="Q714">
        <v>0</v>
      </c>
      <c r="R714">
        <v>0</v>
      </c>
      <c r="S714">
        <v>0</v>
      </c>
      <c r="T714">
        <v>0</v>
      </c>
      <c r="U714">
        <v>0</v>
      </c>
      <c r="V714">
        <v>0</v>
      </c>
      <c r="W714">
        <v>0</v>
      </c>
      <c r="X714">
        <v>0</v>
      </c>
      <c r="Y714" s="212">
        <v>0</v>
      </c>
      <c r="Z714" s="98">
        <v>0</v>
      </c>
      <c r="AA714" s="98">
        <v>0</v>
      </c>
      <c r="AB714">
        <v>0</v>
      </c>
      <c r="AC714" s="98">
        <v>0</v>
      </c>
      <c r="AD714">
        <v>0</v>
      </c>
      <c r="AE714" s="98">
        <v>0</v>
      </c>
      <c r="AF714" s="98">
        <v>0</v>
      </c>
      <c r="AG714">
        <v>0</v>
      </c>
      <c r="AH714">
        <v>0</v>
      </c>
      <c r="AI714">
        <v>0</v>
      </c>
      <c r="AJ714">
        <v>0</v>
      </c>
      <c r="AK714">
        <v>0</v>
      </c>
      <c r="AL714">
        <v>0</v>
      </c>
      <c r="AM714">
        <v>0</v>
      </c>
      <c r="AN714">
        <v>0</v>
      </c>
      <c r="AO714">
        <v>0</v>
      </c>
      <c r="AP714">
        <v>0</v>
      </c>
      <c r="AQ714" s="98">
        <v>0</v>
      </c>
      <c r="AR714" s="212">
        <v>0</v>
      </c>
      <c r="AS714" s="98">
        <v>0</v>
      </c>
      <c r="AT714" s="98">
        <v>0</v>
      </c>
      <c r="AU714" s="98">
        <v>0</v>
      </c>
      <c r="AV714">
        <v>0</v>
      </c>
      <c r="AW714" s="98">
        <v>0</v>
      </c>
      <c r="AX714">
        <v>0</v>
      </c>
      <c r="AY714">
        <v>0</v>
      </c>
      <c r="AZ714">
        <v>0</v>
      </c>
      <c r="BA714">
        <v>0</v>
      </c>
      <c r="BB714" s="98">
        <v>0</v>
      </c>
      <c r="BC714">
        <v>0</v>
      </c>
      <c r="BD714">
        <v>0</v>
      </c>
      <c r="BE714">
        <v>0</v>
      </c>
      <c r="BF714">
        <v>0</v>
      </c>
      <c r="BG714">
        <v>0</v>
      </c>
      <c r="BH714">
        <v>0</v>
      </c>
      <c r="BI714">
        <v>0</v>
      </c>
      <c r="BJ714" s="98">
        <v>0</v>
      </c>
      <c r="BK714">
        <v>0</v>
      </c>
      <c r="BL714" s="209">
        <v>0</v>
      </c>
      <c r="BM714" s="227">
        <v>0</v>
      </c>
      <c r="BN714" s="227">
        <v>0</v>
      </c>
      <c r="BO714" s="227">
        <v>0</v>
      </c>
      <c r="BP714" s="227">
        <v>0</v>
      </c>
      <c r="BQ714" s="227">
        <v>0</v>
      </c>
      <c r="BR714" s="227">
        <v>0</v>
      </c>
      <c r="BS714" s="227">
        <v>0</v>
      </c>
      <c r="BT714" s="227">
        <v>0</v>
      </c>
    </row>
    <row r="715" spans="1:72" x14ac:dyDescent="0.35">
      <c r="A715">
        <v>89</v>
      </c>
      <c r="B715" t="s">
        <v>171</v>
      </c>
      <c r="C715" t="s">
        <v>171</v>
      </c>
      <c r="D715" t="s">
        <v>183</v>
      </c>
      <c r="E715" t="s">
        <v>1337</v>
      </c>
      <c r="F715">
        <v>1.802</v>
      </c>
      <c r="G715">
        <v>7.548</v>
      </c>
      <c r="H715">
        <v>1.7000000000000001E-2</v>
      </c>
      <c r="I715">
        <v>0.40970000000000001</v>
      </c>
      <c r="J715">
        <v>0</v>
      </c>
      <c r="K715">
        <v>0</v>
      </c>
      <c r="L715">
        <v>1.2597</v>
      </c>
      <c r="M715">
        <v>0</v>
      </c>
      <c r="N715">
        <v>2.5499999999999998E-2</v>
      </c>
      <c r="O715">
        <v>0</v>
      </c>
      <c r="P715">
        <v>0</v>
      </c>
      <c r="Q715">
        <v>0</v>
      </c>
      <c r="R715">
        <v>0</v>
      </c>
      <c r="S715">
        <v>0</v>
      </c>
      <c r="T715">
        <v>0</v>
      </c>
      <c r="U715" s="98">
        <v>3.3999999999999998E-3</v>
      </c>
      <c r="V715">
        <v>0</v>
      </c>
      <c r="W715">
        <v>0</v>
      </c>
      <c r="X715">
        <v>0</v>
      </c>
      <c r="Y715" s="98">
        <v>1.6999999999999999E-3</v>
      </c>
      <c r="Z715">
        <v>1.6999999999999999E-3</v>
      </c>
      <c r="AA715">
        <v>0</v>
      </c>
      <c r="AB715">
        <v>1.6999999999999999E-3</v>
      </c>
      <c r="AC715">
        <v>0</v>
      </c>
      <c r="AD715">
        <v>1.6999999999999999E-3</v>
      </c>
      <c r="AE715" s="98">
        <v>5.1000000000000004E-3</v>
      </c>
      <c r="AF715" s="98">
        <v>0</v>
      </c>
      <c r="AG715" s="98">
        <v>0</v>
      </c>
      <c r="AH715">
        <v>0</v>
      </c>
      <c r="AI715">
        <v>0</v>
      </c>
      <c r="AJ715">
        <v>0</v>
      </c>
      <c r="AK715">
        <v>3.3999999999999998E-3</v>
      </c>
      <c r="AL715">
        <v>0.95030000000000003</v>
      </c>
      <c r="AM715">
        <v>0.12920000000000001</v>
      </c>
      <c r="AN715">
        <v>0.12920000000000001</v>
      </c>
      <c r="AO715">
        <v>0</v>
      </c>
      <c r="AP715">
        <v>7.1400000000000005E-2</v>
      </c>
      <c r="AQ715">
        <v>6.7999999999999996E-3</v>
      </c>
      <c r="AR715">
        <v>1.0200000000000001E-2</v>
      </c>
      <c r="AS715" s="98">
        <v>1.7000000000000001E-4</v>
      </c>
      <c r="AT715" s="212">
        <v>1.3600000000000001E-3</v>
      </c>
      <c r="AU715">
        <v>0.20569999999999999</v>
      </c>
      <c r="AV715">
        <v>0.28050000000000003</v>
      </c>
      <c r="AW715" s="98">
        <v>8.3300000000000006E-3</v>
      </c>
      <c r="AX715">
        <v>7.8200000000000006E-2</v>
      </c>
      <c r="AY715">
        <v>4.301E-2</v>
      </c>
      <c r="AZ715">
        <v>0</v>
      </c>
      <c r="BA715">
        <v>3.5019999999999998</v>
      </c>
      <c r="BB715">
        <v>0.442</v>
      </c>
      <c r="BC715">
        <v>2.2100000000000002E-2</v>
      </c>
      <c r="BD715">
        <v>0.255</v>
      </c>
      <c r="BE715">
        <v>3.74</v>
      </c>
      <c r="BF715">
        <v>0.47599999999999998</v>
      </c>
      <c r="BG715">
        <v>6.5279999999999996</v>
      </c>
      <c r="BH715">
        <v>1.7000000000000001E-2</v>
      </c>
      <c r="BI715">
        <v>1.3089999999999999</v>
      </c>
      <c r="BJ715">
        <v>1.5299999999999999E-2</v>
      </c>
      <c r="BK715">
        <v>0</v>
      </c>
      <c r="BL715" s="209">
        <v>1.69769965112E-2</v>
      </c>
      <c r="BM715" s="227">
        <v>0</v>
      </c>
      <c r="BN715" s="209">
        <v>1.6340378965900001E-2</v>
      </c>
      <c r="BO715" s="227">
        <v>0</v>
      </c>
      <c r="BP715" s="227">
        <v>0</v>
      </c>
      <c r="BQ715" s="227">
        <v>0</v>
      </c>
      <c r="BR715" s="209">
        <v>4.5636936220000001E-4</v>
      </c>
      <c r="BS715" s="227">
        <v>1.8024818309999999E-4</v>
      </c>
      <c r="BT715" s="227">
        <v>0</v>
      </c>
    </row>
    <row r="716" spans="1:72" x14ac:dyDescent="0.35">
      <c r="A716">
        <v>89</v>
      </c>
      <c r="B716" t="s">
        <v>171</v>
      </c>
      <c r="C716" t="s">
        <v>171</v>
      </c>
      <c r="D716" t="s">
        <v>183</v>
      </c>
      <c r="E716" t="s">
        <v>1338</v>
      </c>
      <c r="F716">
        <v>0.95399999999999996</v>
      </c>
      <c r="G716">
        <v>3.996</v>
      </c>
      <c r="H716">
        <v>8.9999999999999993E-3</v>
      </c>
      <c r="I716">
        <v>0.21690000000000001</v>
      </c>
      <c r="J716">
        <v>0</v>
      </c>
      <c r="K716">
        <v>0</v>
      </c>
      <c r="L716">
        <v>0.66690000000000005</v>
      </c>
      <c r="M716">
        <v>0</v>
      </c>
      <c r="N716">
        <v>1.35E-2</v>
      </c>
      <c r="O716">
        <v>0</v>
      </c>
      <c r="P716">
        <v>0</v>
      </c>
      <c r="Q716">
        <v>0</v>
      </c>
      <c r="R716">
        <v>0</v>
      </c>
      <c r="S716">
        <v>0</v>
      </c>
      <c r="T716">
        <v>0</v>
      </c>
      <c r="U716" s="98">
        <v>1.8E-3</v>
      </c>
      <c r="V716">
        <v>0</v>
      </c>
      <c r="W716">
        <v>0</v>
      </c>
      <c r="X716">
        <v>0</v>
      </c>
      <c r="Y716" s="98">
        <v>8.9999999999999998E-4</v>
      </c>
      <c r="Z716" s="98">
        <v>8.9999999999999998E-4</v>
      </c>
      <c r="AA716">
        <v>0</v>
      </c>
      <c r="AB716" s="98">
        <v>8.9999999999999998E-4</v>
      </c>
      <c r="AC716">
        <v>0</v>
      </c>
      <c r="AD716" s="98">
        <v>8.9999999999999998E-4</v>
      </c>
      <c r="AE716" s="98">
        <v>2.7000000000000001E-3</v>
      </c>
      <c r="AF716" s="98">
        <v>0</v>
      </c>
      <c r="AG716">
        <v>0</v>
      </c>
      <c r="AH716">
        <v>0</v>
      </c>
      <c r="AI716">
        <v>0</v>
      </c>
      <c r="AJ716">
        <v>0</v>
      </c>
      <c r="AK716">
        <v>1.8E-3</v>
      </c>
      <c r="AL716">
        <v>0.50309999999999999</v>
      </c>
      <c r="AM716">
        <v>6.8400000000000002E-2</v>
      </c>
      <c r="AN716">
        <v>6.8400000000000002E-2</v>
      </c>
      <c r="AO716">
        <v>0</v>
      </c>
      <c r="AP716">
        <v>3.78E-2</v>
      </c>
      <c r="AQ716">
        <v>3.5999999999999999E-3</v>
      </c>
      <c r="AR716">
        <v>5.4000000000000003E-3</v>
      </c>
      <c r="AS716" s="98">
        <v>9.0000000000000006E-5</v>
      </c>
      <c r="AT716">
        <v>7.2000000000000005E-4</v>
      </c>
      <c r="AU716">
        <v>0.1089</v>
      </c>
      <c r="AV716">
        <v>0.14849999999999999</v>
      </c>
      <c r="AW716">
        <v>4.4099999999999999E-3</v>
      </c>
      <c r="AX716">
        <v>4.1399999999999999E-2</v>
      </c>
      <c r="AY716">
        <v>2.2769999999999999E-2</v>
      </c>
      <c r="AZ716">
        <v>0</v>
      </c>
      <c r="BA716">
        <v>1.8540000000000001</v>
      </c>
      <c r="BB716">
        <v>0.23400000000000001</v>
      </c>
      <c r="BC716" s="98">
        <v>1.17E-2</v>
      </c>
      <c r="BD716">
        <v>0.13500000000000001</v>
      </c>
      <c r="BE716">
        <v>1.98</v>
      </c>
      <c r="BF716">
        <v>0.252</v>
      </c>
      <c r="BG716">
        <v>3.456</v>
      </c>
      <c r="BH716">
        <v>8.9999999999999993E-3</v>
      </c>
      <c r="BI716">
        <v>0.69299999999999995</v>
      </c>
      <c r="BJ716" s="98">
        <v>8.0999999999999996E-3</v>
      </c>
      <c r="BK716">
        <v>0</v>
      </c>
      <c r="BL716" s="209">
        <v>8.9878216823999994E-3</v>
      </c>
      <c r="BM716" s="227">
        <v>0</v>
      </c>
      <c r="BN716" s="209">
        <v>8.6507888642999992E-3</v>
      </c>
      <c r="BO716" s="227">
        <v>0</v>
      </c>
      <c r="BP716" s="227">
        <v>0</v>
      </c>
      <c r="BQ716" s="227">
        <v>0</v>
      </c>
      <c r="BR716" s="209">
        <v>2.416073094E-4</v>
      </c>
      <c r="BS716" s="227">
        <v>9.54255087E-5</v>
      </c>
      <c r="BT716" s="209">
        <v>0</v>
      </c>
    </row>
    <row r="717" spans="1:72" x14ac:dyDescent="0.35">
      <c r="A717">
        <v>89</v>
      </c>
      <c r="B717" t="s">
        <v>171</v>
      </c>
      <c r="C717" t="s">
        <v>171</v>
      </c>
      <c r="D717" t="s">
        <v>183</v>
      </c>
      <c r="E717" t="s">
        <v>1339</v>
      </c>
      <c r="F717">
        <v>1.802</v>
      </c>
      <c r="G717">
        <v>7.548</v>
      </c>
      <c r="H717">
        <v>1.7000000000000001E-2</v>
      </c>
      <c r="I717">
        <v>0.40970000000000001</v>
      </c>
      <c r="J717">
        <v>0</v>
      </c>
      <c r="K717">
        <v>0</v>
      </c>
      <c r="L717">
        <v>1.2597</v>
      </c>
      <c r="M717">
        <v>0</v>
      </c>
      <c r="N717">
        <v>2.5499999999999998E-2</v>
      </c>
      <c r="O717">
        <v>0</v>
      </c>
      <c r="P717">
        <v>0</v>
      </c>
      <c r="Q717">
        <v>0</v>
      </c>
      <c r="R717">
        <v>0</v>
      </c>
      <c r="S717">
        <v>0</v>
      </c>
      <c r="T717">
        <v>0</v>
      </c>
      <c r="U717">
        <v>3.3999999999999998E-3</v>
      </c>
      <c r="V717">
        <v>0</v>
      </c>
      <c r="W717">
        <v>0</v>
      </c>
      <c r="X717">
        <v>0</v>
      </c>
      <c r="Y717">
        <v>1.6999999999999999E-3</v>
      </c>
      <c r="Z717">
        <v>1.6999999999999999E-3</v>
      </c>
      <c r="AA717">
        <v>0</v>
      </c>
      <c r="AB717">
        <v>1.6999999999999999E-3</v>
      </c>
      <c r="AC717">
        <v>0</v>
      </c>
      <c r="AD717">
        <v>1.6999999999999999E-3</v>
      </c>
      <c r="AE717">
        <v>5.1000000000000004E-3</v>
      </c>
      <c r="AF717">
        <v>0</v>
      </c>
      <c r="AG717">
        <v>0</v>
      </c>
      <c r="AH717">
        <v>0</v>
      </c>
      <c r="AI717">
        <v>0</v>
      </c>
      <c r="AJ717">
        <v>0</v>
      </c>
      <c r="AK717">
        <v>3.3999999999999998E-3</v>
      </c>
      <c r="AL717">
        <v>0.95030000000000003</v>
      </c>
      <c r="AM717">
        <v>0.12920000000000001</v>
      </c>
      <c r="AN717">
        <v>0.12920000000000001</v>
      </c>
      <c r="AO717">
        <v>0</v>
      </c>
      <c r="AP717">
        <v>7.1400000000000005E-2</v>
      </c>
      <c r="AQ717">
        <v>6.7999999999999996E-3</v>
      </c>
      <c r="AR717">
        <v>1.0200000000000001E-2</v>
      </c>
      <c r="AS717">
        <v>1.7000000000000001E-4</v>
      </c>
      <c r="AT717">
        <v>1.3600000000000001E-3</v>
      </c>
      <c r="AU717">
        <v>0.20569999999999999</v>
      </c>
      <c r="AV717">
        <v>0.28050000000000003</v>
      </c>
      <c r="AW717">
        <v>8.3300000000000006E-3</v>
      </c>
      <c r="AX717">
        <v>7.8200000000000006E-2</v>
      </c>
      <c r="AY717">
        <v>4.301E-2</v>
      </c>
      <c r="AZ717">
        <v>0</v>
      </c>
      <c r="BA717">
        <v>3.5019999999999998</v>
      </c>
      <c r="BB717">
        <v>0.442</v>
      </c>
      <c r="BC717">
        <v>2.2100000000000002E-2</v>
      </c>
      <c r="BD717">
        <v>0.255</v>
      </c>
      <c r="BE717">
        <v>3.74</v>
      </c>
      <c r="BF717">
        <v>0.47599999999999998</v>
      </c>
      <c r="BG717">
        <v>6.5279999999999996</v>
      </c>
      <c r="BH717">
        <v>1.7000000000000001E-2</v>
      </c>
      <c r="BI717">
        <v>1.3089999999999999</v>
      </c>
      <c r="BJ717">
        <v>1.5299999999999999E-2</v>
      </c>
      <c r="BK717">
        <v>0</v>
      </c>
      <c r="BL717" s="209">
        <v>1.69769965112E-2</v>
      </c>
      <c r="BM717" s="227">
        <v>0</v>
      </c>
      <c r="BN717" s="209">
        <v>1.6340378965900001E-2</v>
      </c>
      <c r="BO717" s="227">
        <v>0</v>
      </c>
      <c r="BP717" s="227">
        <v>0</v>
      </c>
      <c r="BQ717" s="227">
        <v>0</v>
      </c>
      <c r="BR717" s="209">
        <v>4.5636936220000001E-4</v>
      </c>
      <c r="BS717" s="227">
        <v>1.8024818309999999E-4</v>
      </c>
      <c r="BT717" s="209">
        <v>0</v>
      </c>
    </row>
    <row r="718" spans="1:72" x14ac:dyDescent="0.35">
      <c r="A718">
        <v>89</v>
      </c>
      <c r="B718" t="s">
        <v>171</v>
      </c>
      <c r="C718" t="s">
        <v>171</v>
      </c>
      <c r="D718" t="s">
        <v>183</v>
      </c>
      <c r="E718" t="s">
        <v>1340</v>
      </c>
      <c r="F718">
        <v>0</v>
      </c>
      <c r="G718">
        <v>0</v>
      </c>
      <c r="H718">
        <v>0</v>
      </c>
      <c r="I718">
        <v>0</v>
      </c>
      <c r="J718">
        <v>0</v>
      </c>
      <c r="K718">
        <v>0</v>
      </c>
      <c r="L718">
        <v>0</v>
      </c>
      <c r="M718">
        <v>0</v>
      </c>
      <c r="N718">
        <v>0</v>
      </c>
      <c r="O718">
        <v>0</v>
      </c>
      <c r="P718">
        <v>0</v>
      </c>
      <c r="Q718">
        <v>0</v>
      </c>
      <c r="R718">
        <v>0</v>
      </c>
      <c r="S718">
        <v>0</v>
      </c>
      <c r="T718">
        <v>0</v>
      </c>
      <c r="U718" s="98">
        <v>0</v>
      </c>
      <c r="V718">
        <v>0</v>
      </c>
      <c r="W718">
        <v>0</v>
      </c>
      <c r="X718">
        <v>0</v>
      </c>
      <c r="Y718">
        <v>0</v>
      </c>
      <c r="Z718">
        <v>0</v>
      </c>
      <c r="AA718">
        <v>0</v>
      </c>
      <c r="AB718">
        <v>0</v>
      </c>
      <c r="AC718">
        <v>0</v>
      </c>
      <c r="AD718">
        <v>0</v>
      </c>
      <c r="AE718" s="98">
        <v>0</v>
      </c>
      <c r="AF718" s="9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s="209">
        <v>0</v>
      </c>
      <c r="BM718" s="227">
        <v>0</v>
      </c>
      <c r="BN718" s="209">
        <v>0</v>
      </c>
      <c r="BO718" s="227">
        <v>0</v>
      </c>
      <c r="BP718" s="227">
        <v>0</v>
      </c>
      <c r="BQ718" s="227">
        <v>0</v>
      </c>
      <c r="BR718" s="227">
        <v>0</v>
      </c>
      <c r="BS718" s="227">
        <v>0</v>
      </c>
      <c r="BT718" s="209">
        <v>0</v>
      </c>
    </row>
    <row r="719" spans="1:72" x14ac:dyDescent="0.35">
      <c r="A719">
        <v>36</v>
      </c>
      <c r="B719" t="s">
        <v>513</v>
      </c>
      <c r="C719" t="s">
        <v>513</v>
      </c>
      <c r="D719" t="s">
        <v>104</v>
      </c>
      <c r="E719" t="s">
        <v>1341</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s="98">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s="227">
        <v>0</v>
      </c>
      <c r="BM719" s="227">
        <v>0</v>
      </c>
      <c r="BN719" s="227">
        <v>0</v>
      </c>
      <c r="BO719" s="227">
        <v>0</v>
      </c>
      <c r="BP719" s="227">
        <v>0</v>
      </c>
      <c r="BQ719" s="227">
        <v>0</v>
      </c>
      <c r="BR719" s="227">
        <v>0</v>
      </c>
      <c r="BS719" s="227">
        <v>0</v>
      </c>
      <c r="BT719" s="227">
        <v>0</v>
      </c>
    </row>
    <row r="720" spans="1:72" x14ac:dyDescent="0.35">
      <c r="A720">
        <v>90</v>
      </c>
      <c r="B720" t="s">
        <v>171</v>
      </c>
      <c r="C720" t="s">
        <v>171</v>
      </c>
      <c r="D720" t="s">
        <v>747</v>
      </c>
      <c r="E720" t="s">
        <v>1339</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s="212">
        <v>0</v>
      </c>
      <c r="AU720">
        <v>0</v>
      </c>
      <c r="AV720">
        <v>0</v>
      </c>
      <c r="AW720" s="212">
        <v>0</v>
      </c>
      <c r="AX720">
        <v>0</v>
      </c>
      <c r="AY720">
        <v>0</v>
      </c>
      <c r="AZ720">
        <v>0</v>
      </c>
      <c r="BA720">
        <v>0</v>
      </c>
      <c r="BB720">
        <v>0</v>
      </c>
      <c r="BC720">
        <v>0</v>
      </c>
      <c r="BD720">
        <v>0</v>
      </c>
      <c r="BE720">
        <v>0</v>
      </c>
      <c r="BF720">
        <v>0</v>
      </c>
      <c r="BG720">
        <v>0</v>
      </c>
      <c r="BH720">
        <v>0</v>
      </c>
      <c r="BI720">
        <v>0</v>
      </c>
      <c r="BJ720">
        <v>0</v>
      </c>
      <c r="BK720">
        <v>0</v>
      </c>
      <c r="BL720" s="209">
        <v>0</v>
      </c>
      <c r="BM720" s="227">
        <v>0</v>
      </c>
      <c r="BN720" s="209">
        <v>0</v>
      </c>
      <c r="BO720" s="227">
        <v>0</v>
      </c>
      <c r="BP720" s="227">
        <v>0</v>
      </c>
      <c r="BQ720" s="227">
        <v>0</v>
      </c>
      <c r="BR720" s="209">
        <v>0</v>
      </c>
      <c r="BS720" s="227">
        <v>0</v>
      </c>
      <c r="BT720" s="227">
        <v>0</v>
      </c>
    </row>
    <row r="721" spans="1:72" x14ac:dyDescent="0.35">
      <c r="A721">
        <v>90</v>
      </c>
      <c r="B721" t="s">
        <v>171</v>
      </c>
      <c r="C721" t="s">
        <v>171</v>
      </c>
      <c r="D721" t="s">
        <v>747</v>
      </c>
      <c r="E721" t="s">
        <v>1340</v>
      </c>
      <c r="F721">
        <v>0</v>
      </c>
      <c r="G721">
        <v>0</v>
      </c>
      <c r="H721">
        <v>0</v>
      </c>
      <c r="I721">
        <v>0</v>
      </c>
      <c r="J721">
        <v>0</v>
      </c>
      <c r="K721">
        <v>0</v>
      </c>
      <c r="L721">
        <v>0</v>
      </c>
      <c r="M721">
        <v>0</v>
      </c>
      <c r="N721">
        <v>0</v>
      </c>
      <c r="O721">
        <v>0</v>
      </c>
      <c r="P721">
        <v>0</v>
      </c>
      <c r="Q721">
        <v>0</v>
      </c>
      <c r="R721">
        <v>0</v>
      </c>
      <c r="S721">
        <v>0</v>
      </c>
      <c r="T721">
        <v>0</v>
      </c>
      <c r="U721">
        <v>0</v>
      </c>
      <c r="V721">
        <v>0</v>
      </c>
      <c r="W721">
        <v>0</v>
      </c>
      <c r="X721" s="98">
        <v>0</v>
      </c>
      <c r="Y721">
        <v>0</v>
      </c>
      <c r="Z721">
        <v>0</v>
      </c>
      <c r="AA721">
        <v>0</v>
      </c>
      <c r="AB721">
        <v>0</v>
      </c>
      <c r="AC721">
        <v>0</v>
      </c>
      <c r="AD721" s="98">
        <v>0</v>
      </c>
      <c r="AE721">
        <v>0</v>
      </c>
      <c r="AF721">
        <v>0</v>
      </c>
      <c r="AG721">
        <v>0</v>
      </c>
      <c r="AH721">
        <v>0</v>
      </c>
      <c r="AI721">
        <v>0</v>
      </c>
      <c r="AJ721">
        <v>0</v>
      </c>
      <c r="AK721">
        <v>0</v>
      </c>
      <c r="AL721">
        <v>0</v>
      </c>
      <c r="AM721">
        <v>0</v>
      </c>
      <c r="AN721">
        <v>0</v>
      </c>
      <c r="AO721">
        <v>0</v>
      </c>
      <c r="AP721">
        <v>0</v>
      </c>
      <c r="AQ721">
        <v>0</v>
      </c>
      <c r="AR721">
        <v>0</v>
      </c>
      <c r="AS721" s="98">
        <v>0</v>
      </c>
      <c r="AT721" s="98">
        <v>0</v>
      </c>
      <c r="AU721">
        <v>0</v>
      </c>
      <c r="AV721">
        <v>0</v>
      </c>
      <c r="AW721" s="98">
        <v>0</v>
      </c>
      <c r="AX721">
        <v>0</v>
      </c>
      <c r="AY721">
        <v>0</v>
      </c>
      <c r="AZ721">
        <v>0</v>
      </c>
      <c r="BA721">
        <v>0</v>
      </c>
      <c r="BB721">
        <v>0</v>
      </c>
      <c r="BC721">
        <v>0</v>
      </c>
      <c r="BD721">
        <v>0</v>
      </c>
      <c r="BE721">
        <v>0</v>
      </c>
      <c r="BF721">
        <v>0</v>
      </c>
      <c r="BG721">
        <v>0</v>
      </c>
      <c r="BH721">
        <v>0</v>
      </c>
      <c r="BI721">
        <v>0</v>
      </c>
      <c r="BJ721">
        <v>0</v>
      </c>
      <c r="BK721">
        <v>0</v>
      </c>
      <c r="BL721" s="209">
        <v>0</v>
      </c>
      <c r="BM721" s="227">
        <v>0</v>
      </c>
      <c r="BN721" s="209">
        <v>0</v>
      </c>
      <c r="BO721" s="227">
        <v>0</v>
      </c>
      <c r="BP721" s="209">
        <v>0</v>
      </c>
      <c r="BQ721" s="227">
        <v>0</v>
      </c>
      <c r="BR721" s="227">
        <v>0</v>
      </c>
      <c r="BS721" s="227">
        <v>0</v>
      </c>
      <c r="BT721" s="227">
        <v>0</v>
      </c>
    </row>
    <row r="722" spans="1:72" x14ac:dyDescent="0.35">
      <c r="A722">
        <v>92</v>
      </c>
      <c r="B722" t="s">
        <v>171</v>
      </c>
      <c r="C722" t="s">
        <v>171</v>
      </c>
      <c r="D722" t="s">
        <v>187</v>
      </c>
      <c r="E722" t="s">
        <v>1337</v>
      </c>
      <c r="F722">
        <v>3.2160000000000002</v>
      </c>
      <c r="G722">
        <v>13.44</v>
      </c>
      <c r="H722">
        <v>0.14879999999999999</v>
      </c>
      <c r="I722">
        <v>0.46800000000000003</v>
      </c>
      <c r="J722">
        <v>0</v>
      </c>
      <c r="K722">
        <v>0</v>
      </c>
      <c r="L722">
        <v>1.7112000000000001</v>
      </c>
      <c r="M722">
        <v>0</v>
      </c>
      <c r="N722">
        <v>2.64E-2</v>
      </c>
      <c r="O722">
        <v>0</v>
      </c>
      <c r="P722">
        <v>0</v>
      </c>
      <c r="Q722">
        <v>0</v>
      </c>
      <c r="R722">
        <v>0</v>
      </c>
      <c r="S722">
        <v>0</v>
      </c>
      <c r="T722">
        <v>0</v>
      </c>
      <c r="U722">
        <v>2.8799999999999999E-2</v>
      </c>
      <c r="V722">
        <v>0</v>
      </c>
      <c r="W722">
        <v>0</v>
      </c>
      <c r="X722">
        <v>4.7999999999999996E-3</v>
      </c>
      <c r="Y722">
        <v>1.9199999999999998E-2</v>
      </c>
      <c r="Z722">
        <v>4.7999999999999996E-3</v>
      </c>
      <c r="AA722">
        <v>0</v>
      </c>
      <c r="AB722">
        <v>5.5199999999999999E-2</v>
      </c>
      <c r="AC722">
        <v>7.1999999999999998E-3</v>
      </c>
      <c r="AD722">
        <v>3.8399999999999997E-2</v>
      </c>
      <c r="AE722">
        <v>4.8000000000000001E-2</v>
      </c>
      <c r="AF722">
        <v>1.44E-2</v>
      </c>
      <c r="AG722">
        <v>4.7999999999999996E-3</v>
      </c>
      <c r="AH722">
        <v>2.3999999999999998E-3</v>
      </c>
      <c r="AI722">
        <v>7.1999999999999998E-3</v>
      </c>
      <c r="AJ722">
        <v>2.3999999999999998E-3</v>
      </c>
      <c r="AK722">
        <v>1.2E-2</v>
      </c>
      <c r="AL722">
        <v>1.6679999999999999</v>
      </c>
      <c r="AM722">
        <v>0.5736</v>
      </c>
      <c r="AN722">
        <v>0.5736</v>
      </c>
      <c r="AO722">
        <v>0</v>
      </c>
      <c r="AP722">
        <v>0.11376</v>
      </c>
      <c r="AQ722">
        <v>3.8399999999999997E-2</v>
      </c>
      <c r="AR722">
        <v>4.5600000000000002E-2</v>
      </c>
      <c r="AS722">
        <v>9.1199999999999996E-3</v>
      </c>
      <c r="AT722">
        <v>3.3600000000000001E-3</v>
      </c>
      <c r="AU722">
        <v>0.1188</v>
      </c>
      <c r="AV722">
        <v>0.20399999999999999</v>
      </c>
      <c r="AW722">
        <v>8.8800000000000007E-3</v>
      </c>
      <c r="AX722">
        <v>0.22800000000000001</v>
      </c>
      <c r="AY722">
        <v>7.3440000000000005E-2</v>
      </c>
      <c r="AZ722">
        <v>0</v>
      </c>
      <c r="BA722">
        <v>5.5919999999999996</v>
      </c>
      <c r="BB722">
        <v>0.45600000000000002</v>
      </c>
      <c r="BC722">
        <v>7.1999999999999998E-3</v>
      </c>
      <c r="BD722">
        <v>0.76800000000000002</v>
      </c>
      <c r="BE722">
        <v>8.8320000000000007</v>
      </c>
      <c r="BF722">
        <v>0.72</v>
      </c>
      <c r="BG722">
        <v>1.512</v>
      </c>
      <c r="BH722">
        <v>4.7999999999999996E-3</v>
      </c>
      <c r="BI722">
        <v>0.38159999999999999</v>
      </c>
      <c r="BJ722">
        <v>1.2E-2</v>
      </c>
      <c r="BK722">
        <v>1.44</v>
      </c>
      <c r="BL722" s="209">
        <v>3.0878720160000001E-2</v>
      </c>
      <c r="BM722" s="227">
        <v>0</v>
      </c>
      <c r="BN722" s="209">
        <v>2.9979965976E-2</v>
      </c>
      <c r="BO722" s="227">
        <v>0</v>
      </c>
      <c r="BP722" s="209">
        <v>0</v>
      </c>
      <c r="BQ722" s="227">
        <v>0</v>
      </c>
      <c r="BR722" s="227">
        <v>6.4428615840000003E-4</v>
      </c>
      <c r="BS722" s="209">
        <v>2.5446802320000002E-4</v>
      </c>
      <c r="BT722" s="227">
        <v>0</v>
      </c>
    </row>
    <row r="723" spans="1:72" x14ac:dyDescent="0.35">
      <c r="A723">
        <v>92</v>
      </c>
      <c r="B723" t="s">
        <v>171</v>
      </c>
      <c r="C723" t="s">
        <v>171</v>
      </c>
      <c r="D723" t="s">
        <v>187</v>
      </c>
      <c r="E723" t="s">
        <v>1338</v>
      </c>
      <c r="F723">
        <v>3.2160000000000002</v>
      </c>
      <c r="G723">
        <v>13.44</v>
      </c>
      <c r="H723">
        <v>0.14879999999999999</v>
      </c>
      <c r="I723">
        <v>0.46800000000000003</v>
      </c>
      <c r="J723">
        <v>0</v>
      </c>
      <c r="K723">
        <v>0</v>
      </c>
      <c r="L723">
        <v>1.7112000000000001</v>
      </c>
      <c r="M723">
        <v>0</v>
      </c>
      <c r="N723">
        <v>2.64E-2</v>
      </c>
      <c r="O723">
        <v>0</v>
      </c>
      <c r="P723">
        <v>0</v>
      </c>
      <c r="Q723">
        <v>0</v>
      </c>
      <c r="R723">
        <v>0</v>
      </c>
      <c r="S723">
        <v>0</v>
      </c>
      <c r="T723">
        <v>0</v>
      </c>
      <c r="U723" s="98">
        <v>2.8799999999999999E-2</v>
      </c>
      <c r="V723">
        <v>0</v>
      </c>
      <c r="W723">
        <v>0</v>
      </c>
      <c r="X723">
        <v>4.7999999999999996E-3</v>
      </c>
      <c r="Y723" s="98">
        <v>1.9199999999999998E-2</v>
      </c>
      <c r="Z723">
        <v>4.7999999999999996E-3</v>
      </c>
      <c r="AA723">
        <v>0</v>
      </c>
      <c r="AB723">
        <v>5.5199999999999999E-2</v>
      </c>
      <c r="AC723">
        <v>7.1999999999999998E-3</v>
      </c>
      <c r="AD723">
        <v>3.8399999999999997E-2</v>
      </c>
      <c r="AE723" s="98">
        <v>4.8000000000000001E-2</v>
      </c>
      <c r="AF723" s="98">
        <v>1.44E-2</v>
      </c>
      <c r="AG723" s="98">
        <v>4.7999999999999996E-3</v>
      </c>
      <c r="AH723">
        <v>2.3999999999999998E-3</v>
      </c>
      <c r="AI723">
        <v>7.1999999999999998E-3</v>
      </c>
      <c r="AJ723">
        <v>2.3999999999999998E-3</v>
      </c>
      <c r="AK723">
        <v>1.2E-2</v>
      </c>
      <c r="AL723">
        <v>1.6679999999999999</v>
      </c>
      <c r="AM723">
        <v>0.5736</v>
      </c>
      <c r="AN723">
        <v>0.5736</v>
      </c>
      <c r="AO723">
        <v>0</v>
      </c>
      <c r="AP723">
        <v>0.11376</v>
      </c>
      <c r="AQ723">
        <v>3.8399999999999997E-2</v>
      </c>
      <c r="AR723">
        <v>4.5600000000000002E-2</v>
      </c>
      <c r="AS723">
        <v>9.1199999999999996E-3</v>
      </c>
      <c r="AT723">
        <v>3.3600000000000001E-3</v>
      </c>
      <c r="AU723">
        <v>0.1188</v>
      </c>
      <c r="AV723">
        <v>0.20399999999999999</v>
      </c>
      <c r="AW723">
        <v>8.8800000000000007E-3</v>
      </c>
      <c r="AX723">
        <v>0.22800000000000001</v>
      </c>
      <c r="AY723">
        <v>7.3440000000000005E-2</v>
      </c>
      <c r="AZ723">
        <v>0</v>
      </c>
      <c r="BA723">
        <v>5.5919999999999996</v>
      </c>
      <c r="BB723">
        <v>0.45600000000000002</v>
      </c>
      <c r="BC723">
        <v>7.1999999999999998E-3</v>
      </c>
      <c r="BD723">
        <v>0.76800000000000002</v>
      </c>
      <c r="BE723">
        <v>8.8320000000000007</v>
      </c>
      <c r="BF723">
        <v>0.72</v>
      </c>
      <c r="BG723">
        <v>1.512</v>
      </c>
      <c r="BH723">
        <v>4.7999999999999996E-3</v>
      </c>
      <c r="BI723">
        <v>0.38159999999999999</v>
      </c>
      <c r="BJ723">
        <v>1.2E-2</v>
      </c>
      <c r="BK723">
        <v>1.44</v>
      </c>
      <c r="BL723" s="209">
        <v>3.0878720160000001E-2</v>
      </c>
      <c r="BM723" s="227">
        <v>0</v>
      </c>
      <c r="BN723" s="209">
        <v>2.9979965976E-2</v>
      </c>
      <c r="BO723" s="227">
        <v>0</v>
      </c>
      <c r="BP723" s="227">
        <v>0</v>
      </c>
      <c r="BQ723" s="227">
        <v>0</v>
      </c>
      <c r="BR723" s="227">
        <v>6.4428615840000003E-4</v>
      </c>
      <c r="BS723" s="227">
        <v>2.5446802320000002E-4</v>
      </c>
      <c r="BT723" s="227">
        <v>0</v>
      </c>
    </row>
    <row r="724" spans="1:72" x14ac:dyDescent="0.35">
      <c r="A724">
        <v>92</v>
      </c>
      <c r="B724" t="s">
        <v>171</v>
      </c>
      <c r="C724" t="s">
        <v>171</v>
      </c>
      <c r="D724" t="s">
        <v>187</v>
      </c>
      <c r="E724" t="s">
        <v>1339</v>
      </c>
      <c r="F724">
        <v>3.2160000000000002</v>
      </c>
      <c r="G724">
        <v>13.44</v>
      </c>
      <c r="H724">
        <v>0.14879999999999999</v>
      </c>
      <c r="I724">
        <v>0.46800000000000003</v>
      </c>
      <c r="J724">
        <v>0</v>
      </c>
      <c r="K724">
        <v>0</v>
      </c>
      <c r="L724">
        <v>1.7112000000000001</v>
      </c>
      <c r="M724">
        <v>0</v>
      </c>
      <c r="N724">
        <v>2.64E-2</v>
      </c>
      <c r="O724">
        <v>0</v>
      </c>
      <c r="P724">
        <v>0</v>
      </c>
      <c r="Q724">
        <v>0</v>
      </c>
      <c r="R724">
        <v>0</v>
      </c>
      <c r="S724">
        <v>0</v>
      </c>
      <c r="T724">
        <v>0</v>
      </c>
      <c r="U724">
        <v>2.8799999999999999E-2</v>
      </c>
      <c r="V724">
        <v>0</v>
      </c>
      <c r="W724">
        <v>0</v>
      </c>
      <c r="X724">
        <v>4.7999999999999996E-3</v>
      </c>
      <c r="Y724">
        <v>1.9199999999999998E-2</v>
      </c>
      <c r="Z724" s="98">
        <v>4.7999999999999996E-3</v>
      </c>
      <c r="AA724">
        <v>0</v>
      </c>
      <c r="AB724">
        <v>5.5199999999999999E-2</v>
      </c>
      <c r="AC724" s="98">
        <v>7.1999999999999998E-3</v>
      </c>
      <c r="AD724">
        <v>3.8399999999999997E-2</v>
      </c>
      <c r="AE724">
        <v>4.8000000000000001E-2</v>
      </c>
      <c r="AF724">
        <v>1.44E-2</v>
      </c>
      <c r="AG724" s="212">
        <v>4.7999999999999996E-3</v>
      </c>
      <c r="AH724">
        <v>2.3999999999999998E-3</v>
      </c>
      <c r="AI724">
        <v>7.1999999999999998E-3</v>
      </c>
      <c r="AJ724">
        <v>2.3999999999999998E-3</v>
      </c>
      <c r="AK724">
        <v>1.2E-2</v>
      </c>
      <c r="AL724">
        <v>1.6679999999999999</v>
      </c>
      <c r="AM724">
        <v>0.5736</v>
      </c>
      <c r="AN724">
        <v>0.5736</v>
      </c>
      <c r="AO724">
        <v>0</v>
      </c>
      <c r="AP724">
        <v>0.11376</v>
      </c>
      <c r="AQ724" s="98">
        <v>3.8399999999999997E-2</v>
      </c>
      <c r="AR724">
        <v>4.5600000000000002E-2</v>
      </c>
      <c r="AS724" s="98">
        <v>9.1199999999999996E-3</v>
      </c>
      <c r="AT724">
        <v>3.3600000000000001E-3</v>
      </c>
      <c r="AU724">
        <v>0.1188</v>
      </c>
      <c r="AV724">
        <v>0.20399999999999999</v>
      </c>
      <c r="AW724">
        <v>8.8800000000000007E-3</v>
      </c>
      <c r="AX724">
        <v>0.22800000000000001</v>
      </c>
      <c r="AY724">
        <v>7.3440000000000005E-2</v>
      </c>
      <c r="AZ724">
        <v>0</v>
      </c>
      <c r="BA724">
        <v>5.5919999999999996</v>
      </c>
      <c r="BB724">
        <v>0.45600000000000002</v>
      </c>
      <c r="BC724">
        <v>7.1999999999999998E-3</v>
      </c>
      <c r="BD724">
        <v>0.76800000000000002</v>
      </c>
      <c r="BE724">
        <v>8.8320000000000007</v>
      </c>
      <c r="BF724">
        <v>0.72</v>
      </c>
      <c r="BG724">
        <v>1.512</v>
      </c>
      <c r="BH724" s="98">
        <v>4.7999999999999996E-3</v>
      </c>
      <c r="BI724">
        <v>0.38159999999999999</v>
      </c>
      <c r="BJ724">
        <v>1.2E-2</v>
      </c>
      <c r="BK724">
        <v>1.44</v>
      </c>
      <c r="BL724" s="209">
        <v>3.0878720160000001E-2</v>
      </c>
      <c r="BM724" s="227">
        <v>0</v>
      </c>
      <c r="BN724" s="227">
        <v>2.9979965976E-2</v>
      </c>
      <c r="BO724" s="227">
        <v>0</v>
      </c>
      <c r="BP724" s="227">
        <v>0</v>
      </c>
      <c r="BQ724" s="227">
        <v>0</v>
      </c>
      <c r="BR724" s="209">
        <v>6.4428615840000003E-4</v>
      </c>
      <c r="BS724" s="227">
        <v>2.5446802320000002E-4</v>
      </c>
      <c r="BT724" s="209">
        <v>0</v>
      </c>
    </row>
    <row r="725" spans="1:72" x14ac:dyDescent="0.35">
      <c r="A725">
        <v>92</v>
      </c>
      <c r="B725" t="s">
        <v>171</v>
      </c>
      <c r="C725" t="s">
        <v>171</v>
      </c>
      <c r="D725" t="s">
        <v>187</v>
      </c>
      <c r="E725" t="s">
        <v>1340</v>
      </c>
      <c r="F725">
        <v>3.2160000000000002</v>
      </c>
      <c r="G725">
        <v>13.44</v>
      </c>
      <c r="H725" s="98">
        <v>0.14879999999999999</v>
      </c>
      <c r="I725">
        <v>0.46800000000000003</v>
      </c>
      <c r="J725">
        <v>0</v>
      </c>
      <c r="K725">
        <v>0</v>
      </c>
      <c r="L725">
        <v>1.7112000000000001</v>
      </c>
      <c r="M725">
        <v>0</v>
      </c>
      <c r="N725">
        <v>2.64E-2</v>
      </c>
      <c r="O725">
        <v>0</v>
      </c>
      <c r="P725">
        <v>0</v>
      </c>
      <c r="Q725">
        <v>0</v>
      </c>
      <c r="R725">
        <v>0</v>
      </c>
      <c r="S725">
        <v>0</v>
      </c>
      <c r="T725">
        <v>0</v>
      </c>
      <c r="U725">
        <v>2.8799999999999999E-2</v>
      </c>
      <c r="V725">
        <v>0</v>
      </c>
      <c r="W725">
        <v>0</v>
      </c>
      <c r="X725">
        <v>4.7999999999999996E-3</v>
      </c>
      <c r="Y725">
        <v>1.9199999999999998E-2</v>
      </c>
      <c r="Z725">
        <v>4.7999999999999996E-3</v>
      </c>
      <c r="AA725">
        <v>0</v>
      </c>
      <c r="AB725">
        <v>5.5199999999999999E-2</v>
      </c>
      <c r="AC725">
        <v>7.1999999999999998E-3</v>
      </c>
      <c r="AD725">
        <v>3.8399999999999997E-2</v>
      </c>
      <c r="AE725">
        <v>4.8000000000000001E-2</v>
      </c>
      <c r="AF725">
        <v>1.44E-2</v>
      </c>
      <c r="AG725">
        <v>4.7999999999999996E-3</v>
      </c>
      <c r="AH725">
        <v>2.3999999999999998E-3</v>
      </c>
      <c r="AI725">
        <v>7.1999999999999998E-3</v>
      </c>
      <c r="AJ725">
        <v>2.3999999999999998E-3</v>
      </c>
      <c r="AK725">
        <v>1.2E-2</v>
      </c>
      <c r="AL725">
        <v>1.6679999999999999</v>
      </c>
      <c r="AM725">
        <v>0.5736</v>
      </c>
      <c r="AN725">
        <v>0.5736</v>
      </c>
      <c r="AO725">
        <v>0</v>
      </c>
      <c r="AP725">
        <v>0.11376</v>
      </c>
      <c r="AQ725" s="98">
        <v>3.8399999999999997E-2</v>
      </c>
      <c r="AR725">
        <v>4.5600000000000002E-2</v>
      </c>
      <c r="AS725">
        <v>9.1199999999999996E-3</v>
      </c>
      <c r="AT725" s="98">
        <v>3.3600000000000001E-3</v>
      </c>
      <c r="AU725">
        <v>0.1188</v>
      </c>
      <c r="AV725">
        <v>0.20399999999999999</v>
      </c>
      <c r="AW725">
        <v>8.8800000000000007E-3</v>
      </c>
      <c r="AX725">
        <v>0.22800000000000001</v>
      </c>
      <c r="AY725">
        <v>7.3440000000000005E-2</v>
      </c>
      <c r="AZ725">
        <v>0</v>
      </c>
      <c r="BA725">
        <v>5.5919999999999996</v>
      </c>
      <c r="BB725">
        <v>0.45600000000000002</v>
      </c>
      <c r="BC725">
        <v>7.1999999999999998E-3</v>
      </c>
      <c r="BD725">
        <v>0.76800000000000002</v>
      </c>
      <c r="BE725">
        <v>8.8320000000000007</v>
      </c>
      <c r="BF725">
        <v>0.72</v>
      </c>
      <c r="BG725">
        <v>1.512</v>
      </c>
      <c r="BH725" s="98">
        <v>4.7999999999999996E-3</v>
      </c>
      <c r="BI725">
        <v>0.38159999999999999</v>
      </c>
      <c r="BJ725" s="98">
        <v>1.2E-2</v>
      </c>
      <c r="BK725">
        <v>1.44</v>
      </c>
      <c r="BL725" s="227">
        <v>3.0878720160000001E-2</v>
      </c>
      <c r="BM725" s="227">
        <v>0</v>
      </c>
      <c r="BN725" s="227">
        <v>2.9979965976E-2</v>
      </c>
      <c r="BO725" s="227">
        <v>0</v>
      </c>
      <c r="BP725" s="227">
        <v>0</v>
      </c>
      <c r="BQ725" s="227">
        <v>0</v>
      </c>
      <c r="BR725" s="227">
        <v>6.4428615840000003E-4</v>
      </c>
      <c r="BS725" s="227">
        <v>2.5446802320000002E-4</v>
      </c>
      <c r="BT725" s="227">
        <v>0</v>
      </c>
    </row>
    <row r="726" spans="1:72" x14ac:dyDescent="0.35">
      <c r="A726">
        <v>42</v>
      </c>
      <c r="B726" t="s">
        <v>513</v>
      </c>
      <c r="C726" t="s">
        <v>513</v>
      </c>
      <c r="D726" t="s">
        <v>110</v>
      </c>
      <c r="E726" t="s">
        <v>1341</v>
      </c>
      <c r="F726">
        <v>0</v>
      </c>
      <c r="G726">
        <v>0</v>
      </c>
      <c r="H726">
        <v>0</v>
      </c>
      <c r="I726">
        <v>0</v>
      </c>
      <c r="J726">
        <v>0</v>
      </c>
      <c r="K726">
        <v>0</v>
      </c>
      <c r="L726">
        <v>0</v>
      </c>
      <c r="M726">
        <v>0</v>
      </c>
      <c r="N726" s="217">
        <v>0</v>
      </c>
      <c r="O726">
        <v>0</v>
      </c>
      <c r="P726" s="98">
        <v>0</v>
      </c>
      <c r="Q726">
        <v>0</v>
      </c>
      <c r="R726">
        <v>0</v>
      </c>
      <c r="S726">
        <v>0</v>
      </c>
      <c r="T726">
        <v>0</v>
      </c>
      <c r="U726">
        <v>0</v>
      </c>
      <c r="V726">
        <v>0</v>
      </c>
      <c r="W726">
        <v>0</v>
      </c>
      <c r="X726">
        <v>0</v>
      </c>
      <c r="Y726">
        <v>0</v>
      </c>
      <c r="Z726" s="98">
        <v>0</v>
      </c>
      <c r="AA726" s="98">
        <v>0</v>
      </c>
      <c r="AB726">
        <v>0</v>
      </c>
      <c r="AC726" s="98">
        <v>0</v>
      </c>
      <c r="AD726">
        <v>0</v>
      </c>
      <c r="AE726" s="98">
        <v>0</v>
      </c>
      <c r="AF726" s="98">
        <v>0</v>
      </c>
      <c r="AG726">
        <v>0</v>
      </c>
      <c r="AH726">
        <v>0</v>
      </c>
      <c r="AI726">
        <v>0</v>
      </c>
      <c r="AJ726">
        <v>0</v>
      </c>
      <c r="AK726">
        <v>0</v>
      </c>
      <c r="AL726">
        <v>0</v>
      </c>
      <c r="AM726">
        <v>0</v>
      </c>
      <c r="AN726">
        <v>0</v>
      </c>
      <c r="AO726">
        <v>0</v>
      </c>
      <c r="AP726">
        <v>0</v>
      </c>
      <c r="AQ726" s="98">
        <v>0</v>
      </c>
      <c r="AR726">
        <v>0</v>
      </c>
      <c r="AS726" s="98">
        <v>0</v>
      </c>
      <c r="AT726" s="98">
        <v>0</v>
      </c>
      <c r="AU726" s="98">
        <v>0</v>
      </c>
      <c r="AV726" s="217">
        <v>0</v>
      </c>
      <c r="AW726" s="98">
        <v>0</v>
      </c>
      <c r="AX726">
        <v>0</v>
      </c>
      <c r="AY726">
        <v>0</v>
      </c>
      <c r="AZ726">
        <v>0</v>
      </c>
      <c r="BA726">
        <v>0</v>
      </c>
      <c r="BB726" s="98">
        <v>0</v>
      </c>
      <c r="BC726" s="217">
        <v>0</v>
      </c>
      <c r="BD726">
        <v>0</v>
      </c>
      <c r="BE726">
        <v>0</v>
      </c>
      <c r="BF726">
        <v>0</v>
      </c>
      <c r="BG726">
        <v>0</v>
      </c>
      <c r="BH726">
        <v>0</v>
      </c>
      <c r="BI726">
        <v>0</v>
      </c>
      <c r="BJ726" s="98">
        <v>0</v>
      </c>
      <c r="BK726">
        <v>0</v>
      </c>
      <c r="BL726" s="209">
        <v>0</v>
      </c>
      <c r="BM726" s="227">
        <v>0</v>
      </c>
      <c r="BN726" s="227">
        <v>0</v>
      </c>
      <c r="BO726" s="227">
        <v>0</v>
      </c>
      <c r="BP726" s="227">
        <v>0</v>
      </c>
      <c r="BQ726" s="227">
        <v>0</v>
      </c>
      <c r="BR726" s="227">
        <v>0</v>
      </c>
      <c r="BS726" s="227">
        <v>0</v>
      </c>
      <c r="BT726" s="209">
        <v>0</v>
      </c>
    </row>
    <row r="727" spans="1:72" x14ac:dyDescent="0.35">
      <c r="A727">
        <v>94</v>
      </c>
      <c r="B727" t="s">
        <v>171</v>
      </c>
      <c r="C727" t="s">
        <v>171</v>
      </c>
      <c r="D727" t="s">
        <v>190</v>
      </c>
      <c r="E727" t="s">
        <v>1337</v>
      </c>
      <c r="F727">
        <v>2.0299999999999998</v>
      </c>
      <c r="G727">
        <v>8.4979999999999993</v>
      </c>
      <c r="H727">
        <v>0.17499999999999999</v>
      </c>
      <c r="I727">
        <v>0.11899999999999999</v>
      </c>
      <c r="J727">
        <v>0</v>
      </c>
      <c r="K727">
        <v>0</v>
      </c>
      <c r="L727">
        <v>0.38500000000000001</v>
      </c>
      <c r="M727">
        <v>0</v>
      </c>
      <c r="N727" s="212">
        <v>7.0000000000000001E-3</v>
      </c>
      <c r="O727">
        <v>0</v>
      </c>
      <c r="P727">
        <v>0</v>
      </c>
      <c r="Q727">
        <v>0</v>
      </c>
      <c r="R727">
        <v>0</v>
      </c>
      <c r="S727">
        <v>0</v>
      </c>
      <c r="T727">
        <v>0</v>
      </c>
      <c r="U727" s="98">
        <v>3.7100000000000001E-2</v>
      </c>
      <c r="V727">
        <v>0</v>
      </c>
      <c r="W727">
        <v>0</v>
      </c>
      <c r="X727">
        <v>1.12E-2</v>
      </c>
      <c r="Y727">
        <v>2.1000000000000001E-2</v>
      </c>
      <c r="Z727">
        <v>3.5000000000000001E-3</v>
      </c>
      <c r="AA727">
        <v>0</v>
      </c>
      <c r="AB727">
        <v>6.3700000000000007E-2</v>
      </c>
      <c r="AC727">
        <v>6.3E-3</v>
      </c>
      <c r="AD727">
        <v>2.0299999999999999E-2</v>
      </c>
      <c r="AE727" s="98">
        <v>5.04E-2</v>
      </c>
      <c r="AF727" s="98">
        <v>2.8E-3</v>
      </c>
      <c r="AG727">
        <v>2.0999999999999999E-3</v>
      </c>
      <c r="AH727">
        <v>2.8E-3</v>
      </c>
      <c r="AI727">
        <v>1.26E-2</v>
      </c>
      <c r="AJ727">
        <v>2.0999999999999999E-3</v>
      </c>
      <c r="AK727">
        <v>1.9599999999999999E-2</v>
      </c>
      <c r="AL727">
        <v>0.34160000000000001</v>
      </c>
      <c r="AM727">
        <v>0.105</v>
      </c>
      <c r="AN727">
        <v>0.105</v>
      </c>
      <c r="AO727">
        <v>0</v>
      </c>
      <c r="AP727">
        <v>3.78E-2</v>
      </c>
      <c r="AQ727">
        <v>2.8E-3</v>
      </c>
      <c r="AR727">
        <v>0</v>
      </c>
      <c r="AS727" s="98">
        <v>6.9999999999999999E-4</v>
      </c>
      <c r="AT727">
        <v>1.9599999999999999E-3</v>
      </c>
      <c r="AU727">
        <v>5.8099999999999999E-2</v>
      </c>
      <c r="AV727" s="212">
        <v>7.9799999999999996E-2</v>
      </c>
      <c r="AW727">
        <v>4.2700000000000004E-3</v>
      </c>
      <c r="AX727">
        <v>0</v>
      </c>
      <c r="AY727">
        <v>5.1799999999999999E-2</v>
      </c>
      <c r="AZ727">
        <v>0</v>
      </c>
      <c r="BA727">
        <v>1.3580000000000001</v>
      </c>
      <c r="BB727">
        <v>0.441</v>
      </c>
      <c r="BC727" s="212">
        <v>5.5999999999999999E-3</v>
      </c>
      <c r="BD727">
        <v>0.105</v>
      </c>
      <c r="BE727">
        <v>2.569</v>
      </c>
      <c r="BF727">
        <v>0.16800000000000001</v>
      </c>
      <c r="BG727">
        <v>0.30099999999999999</v>
      </c>
      <c r="BH727" s="98">
        <v>6.9999999999999999E-4</v>
      </c>
      <c r="BI727">
        <v>0.42</v>
      </c>
      <c r="BJ727">
        <v>4.1999999999999997E-3</v>
      </c>
      <c r="BK727">
        <v>0.28699999999999998</v>
      </c>
      <c r="BL727" s="209">
        <v>6.3310857959999996E-3</v>
      </c>
      <c r="BM727" s="227">
        <v>0</v>
      </c>
      <c r="BN727" s="227">
        <v>6.0689491597000003E-3</v>
      </c>
      <c r="BO727" s="227">
        <v>0</v>
      </c>
      <c r="BP727" s="227">
        <v>0</v>
      </c>
      <c r="BQ727" s="227">
        <v>0</v>
      </c>
      <c r="BR727" s="227">
        <v>1.879167962E-4</v>
      </c>
      <c r="BS727" s="227">
        <v>7.4219840099999998E-5</v>
      </c>
      <c r="BT727" s="227">
        <v>0</v>
      </c>
    </row>
    <row r="728" spans="1:72" x14ac:dyDescent="0.35">
      <c r="A728">
        <v>94</v>
      </c>
      <c r="B728" t="s">
        <v>171</v>
      </c>
      <c r="C728" t="s">
        <v>171</v>
      </c>
      <c r="D728" t="s">
        <v>190</v>
      </c>
      <c r="E728" t="s">
        <v>1338</v>
      </c>
      <c r="F728">
        <v>4.0599999999999996</v>
      </c>
      <c r="G728">
        <v>16.995999999999999</v>
      </c>
      <c r="H728">
        <v>0.35</v>
      </c>
      <c r="I728">
        <v>0.23799999999999999</v>
      </c>
      <c r="J728" s="212">
        <v>0</v>
      </c>
      <c r="K728">
        <v>0</v>
      </c>
      <c r="L728">
        <v>0.77</v>
      </c>
      <c r="M728">
        <v>0</v>
      </c>
      <c r="N728" s="98">
        <v>1.4E-2</v>
      </c>
      <c r="O728">
        <v>0</v>
      </c>
      <c r="P728">
        <v>0</v>
      </c>
      <c r="Q728">
        <v>0</v>
      </c>
      <c r="R728">
        <v>0</v>
      </c>
      <c r="S728">
        <v>0</v>
      </c>
      <c r="T728">
        <v>0</v>
      </c>
      <c r="U728">
        <v>7.4200000000000002E-2</v>
      </c>
      <c r="V728">
        <v>0</v>
      </c>
      <c r="W728">
        <v>0</v>
      </c>
      <c r="X728" s="212">
        <v>2.24E-2</v>
      </c>
      <c r="Y728">
        <v>4.2000000000000003E-2</v>
      </c>
      <c r="Z728" s="212">
        <v>7.0000000000000001E-3</v>
      </c>
      <c r="AA728">
        <v>0</v>
      </c>
      <c r="AB728">
        <v>0.12740000000000001</v>
      </c>
      <c r="AC728" s="98">
        <v>1.26E-2</v>
      </c>
      <c r="AD728">
        <v>4.0599999999999997E-2</v>
      </c>
      <c r="AE728">
        <v>0.1008</v>
      </c>
      <c r="AF728">
        <v>5.5999999999999999E-3</v>
      </c>
      <c r="AG728" s="212">
        <v>4.1999999999999997E-3</v>
      </c>
      <c r="AH728" s="212">
        <v>5.5999999999999999E-3</v>
      </c>
      <c r="AI728" s="212">
        <v>2.52E-2</v>
      </c>
      <c r="AJ728" s="212">
        <v>4.1999999999999997E-3</v>
      </c>
      <c r="AK728" s="212">
        <v>3.9199999999999999E-2</v>
      </c>
      <c r="AL728">
        <v>0.68320000000000003</v>
      </c>
      <c r="AM728">
        <v>0.21</v>
      </c>
      <c r="AN728">
        <v>0.21</v>
      </c>
      <c r="AO728">
        <v>0</v>
      </c>
      <c r="AP728">
        <v>7.5600000000000001E-2</v>
      </c>
      <c r="AQ728">
        <v>5.5999999999999999E-3</v>
      </c>
      <c r="AR728">
        <v>0</v>
      </c>
      <c r="AS728">
        <v>1.4E-3</v>
      </c>
      <c r="AT728" s="212">
        <v>3.9199999999999999E-3</v>
      </c>
      <c r="AU728">
        <v>0.1162</v>
      </c>
      <c r="AV728" s="98">
        <v>0.15959999999999999</v>
      </c>
      <c r="AW728">
        <v>8.5400000000000007E-3</v>
      </c>
      <c r="AX728">
        <v>0</v>
      </c>
      <c r="AY728">
        <v>0.1036</v>
      </c>
      <c r="AZ728">
        <v>0</v>
      </c>
      <c r="BA728">
        <v>2.7160000000000002</v>
      </c>
      <c r="BB728">
        <v>0.88200000000000001</v>
      </c>
      <c r="BC728" s="98">
        <v>1.12E-2</v>
      </c>
      <c r="BD728">
        <v>0.21</v>
      </c>
      <c r="BE728">
        <v>5.1379999999999999</v>
      </c>
      <c r="BF728">
        <v>0.33600000000000002</v>
      </c>
      <c r="BG728">
        <v>0.60199999999999998</v>
      </c>
      <c r="BH728" s="212">
        <v>1.4E-3</v>
      </c>
      <c r="BI728">
        <v>0.84</v>
      </c>
      <c r="BJ728" s="212">
        <v>8.3999999999999995E-3</v>
      </c>
      <c r="BK728">
        <v>0.57399999999999995</v>
      </c>
      <c r="BL728" s="209">
        <v>1.2662171591999999E-2</v>
      </c>
      <c r="BM728" s="227">
        <v>0</v>
      </c>
      <c r="BN728" s="227">
        <v>1.2137898319400001E-2</v>
      </c>
      <c r="BO728" s="227">
        <v>0</v>
      </c>
      <c r="BP728" s="227">
        <v>0</v>
      </c>
      <c r="BQ728" s="227">
        <v>0</v>
      </c>
      <c r="BR728" s="227">
        <v>3.7583359239999999E-4</v>
      </c>
      <c r="BS728" s="227">
        <v>1.484396802E-4</v>
      </c>
      <c r="BT728" s="227">
        <v>0</v>
      </c>
    </row>
    <row r="729" spans="1:72" x14ac:dyDescent="0.35">
      <c r="A729">
        <v>94</v>
      </c>
      <c r="B729" t="s">
        <v>171</v>
      </c>
      <c r="C729" t="s">
        <v>171</v>
      </c>
      <c r="D729" t="s">
        <v>190</v>
      </c>
      <c r="E729" t="s">
        <v>1339</v>
      </c>
      <c r="F729">
        <v>4.0599999999999996</v>
      </c>
      <c r="G729">
        <v>16.995999999999999</v>
      </c>
      <c r="H729">
        <v>0.35</v>
      </c>
      <c r="I729">
        <v>0.23799999999999999</v>
      </c>
      <c r="J729">
        <v>0</v>
      </c>
      <c r="K729">
        <v>0</v>
      </c>
      <c r="L729">
        <v>0.77</v>
      </c>
      <c r="M729">
        <v>0</v>
      </c>
      <c r="N729">
        <v>1.4E-2</v>
      </c>
      <c r="O729">
        <v>0</v>
      </c>
      <c r="P729">
        <v>0</v>
      </c>
      <c r="Q729">
        <v>0</v>
      </c>
      <c r="R729">
        <v>0</v>
      </c>
      <c r="S729">
        <v>0</v>
      </c>
      <c r="T729">
        <v>0</v>
      </c>
      <c r="U729">
        <v>7.4200000000000002E-2</v>
      </c>
      <c r="V729">
        <v>0</v>
      </c>
      <c r="W729">
        <v>0</v>
      </c>
      <c r="X729">
        <v>2.24E-2</v>
      </c>
      <c r="Y729">
        <v>4.2000000000000003E-2</v>
      </c>
      <c r="Z729" s="98">
        <v>7.0000000000000001E-3</v>
      </c>
      <c r="AA729">
        <v>0</v>
      </c>
      <c r="AB729">
        <v>0.12740000000000001</v>
      </c>
      <c r="AC729">
        <v>1.26E-2</v>
      </c>
      <c r="AD729">
        <v>4.0599999999999997E-2</v>
      </c>
      <c r="AE729">
        <v>0.1008</v>
      </c>
      <c r="AF729">
        <v>5.5999999999999999E-3</v>
      </c>
      <c r="AG729" s="98">
        <v>4.1999999999999997E-3</v>
      </c>
      <c r="AH729">
        <v>5.5999999999999999E-3</v>
      </c>
      <c r="AI729">
        <v>2.52E-2</v>
      </c>
      <c r="AJ729">
        <v>4.1999999999999997E-3</v>
      </c>
      <c r="AK729">
        <v>3.9199999999999999E-2</v>
      </c>
      <c r="AL729">
        <v>0.68320000000000003</v>
      </c>
      <c r="AM729">
        <v>0.21</v>
      </c>
      <c r="AN729">
        <v>0.21</v>
      </c>
      <c r="AO729">
        <v>0</v>
      </c>
      <c r="AP729">
        <v>7.5600000000000001E-2</v>
      </c>
      <c r="AQ729" s="98">
        <v>5.5999999999999999E-3</v>
      </c>
      <c r="AR729">
        <v>0</v>
      </c>
      <c r="AS729">
        <v>1.4E-3</v>
      </c>
      <c r="AT729">
        <v>3.9199999999999999E-3</v>
      </c>
      <c r="AU729">
        <v>0.1162</v>
      </c>
      <c r="AV729">
        <v>0.15959999999999999</v>
      </c>
      <c r="AW729">
        <v>8.5400000000000007E-3</v>
      </c>
      <c r="AX729">
        <v>0</v>
      </c>
      <c r="AY729">
        <v>0.1036</v>
      </c>
      <c r="AZ729">
        <v>0</v>
      </c>
      <c r="BA729">
        <v>2.7160000000000002</v>
      </c>
      <c r="BB729">
        <v>0.88200000000000001</v>
      </c>
      <c r="BC729">
        <v>1.12E-2</v>
      </c>
      <c r="BD729">
        <v>0.21</v>
      </c>
      <c r="BE729">
        <v>5.1379999999999999</v>
      </c>
      <c r="BF729">
        <v>0.33600000000000002</v>
      </c>
      <c r="BG729">
        <v>0.60199999999999998</v>
      </c>
      <c r="BH729" s="98">
        <v>1.4E-3</v>
      </c>
      <c r="BI729">
        <v>0.84</v>
      </c>
      <c r="BJ729">
        <v>8.3999999999999995E-3</v>
      </c>
      <c r="BK729">
        <v>0.57399999999999995</v>
      </c>
      <c r="BL729" s="209">
        <v>1.2662171591999999E-2</v>
      </c>
      <c r="BM729" s="227">
        <v>0</v>
      </c>
      <c r="BN729" s="227">
        <v>1.2137898319400001E-2</v>
      </c>
      <c r="BO729" s="227">
        <v>0</v>
      </c>
      <c r="BP729" s="227">
        <v>0</v>
      </c>
      <c r="BQ729" s="227">
        <v>0</v>
      </c>
      <c r="BR729" s="227">
        <v>3.7583359239999999E-4</v>
      </c>
      <c r="BS729" s="227">
        <v>1.484396802E-4</v>
      </c>
      <c r="BT729" s="209">
        <v>0</v>
      </c>
    </row>
    <row r="730" spans="1:72" x14ac:dyDescent="0.35">
      <c r="A730">
        <v>94</v>
      </c>
      <c r="B730" t="s">
        <v>171</v>
      </c>
      <c r="C730" t="s">
        <v>171</v>
      </c>
      <c r="D730" t="s">
        <v>190</v>
      </c>
      <c r="E730" t="s">
        <v>1340</v>
      </c>
      <c r="F730">
        <v>2.0299999999999998</v>
      </c>
      <c r="G730">
        <v>8.4979999999999993</v>
      </c>
      <c r="H730">
        <v>0.17499999999999999</v>
      </c>
      <c r="I730">
        <v>0.11899999999999999</v>
      </c>
      <c r="J730">
        <v>0</v>
      </c>
      <c r="K730">
        <v>0</v>
      </c>
      <c r="L730">
        <v>0.38500000000000001</v>
      </c>
      <c r="M730">
        <v>0</v>
      </c>
      <c r="N730">
        <v>7.0000000000000001E-3</v>
      </c>
      <c r="O730">
        <v>0</v>
      </c>
      <c r="P730">
        <v>0</v>
      </c>
      <c r="Q730">
        <v>0</v>
      </c>
      <c r="R730">
        <v>0</v>
      </c>
      <c r="S730">
        <v>0</v>
      </c>
      <c r="T730">
        <v>0</v>
      </c>
      <c r="U730">
        <v>3.7100000000000001E-2</v>
      </c>
      <c r="V730">
        <v>0</v>
      </c>
      <c r="W730">
        <v>0</v>
      </c>
      <c r="X730">
        <v>1.12E-2</v>
      </c>
      <c r="Y730">
        <v>2.1000000000000001E-2</v>
      </c>
      <c r="Z730" s="98">
        <v>3.5000000000000001E-3</v>
      </c>
      <c r="AA730">
        <v>0</v>
      </c>
      <c r="AB730">
        <v>6.3700000000000007E-2</v>
      </c>
      <c r="AC730">
        <v>6.3E-3</v>
      </c>
      <c r="AD730">
        <v>2.0299999999999999E-2</v>
      </c>
      <c r="AE730">
        <v>5.04E-2</v>
      </c>
      <c r="AF730">
        <v>2.8E-3</v>
      </c>
      <c r="AG730" s="98">
        <v>2.0999999999999999E-3</v>
      </c>
      <c r="AH730">
        <v>2.8E-3</v>
      </c>
      <c r="AI730">
        <v>1.26E-2</v>
      </c>
      <c r="AJ730">
        <v>2.0999999999999999E-3</v>
      </c>
      <c r="AK730">
        <v>1.9599999999999999E-2</v>
      </c>
      <c r="AL730">
        <v>0.34160000000000001</v>
      </c>
      <c r="AM730">
        <v>0.105</v>
      </c>
      <c r="AN730">
        <v>0.105</v>
      </c>
      <c r="AO730">
        <v>0</v>
      </c>
      <c r="AP730">
        <v>3.78E-2</v>
      </c>
      <c r="AQ730" s="98">
        <v>2.8E-3</v>
      </c>
      <c r="AR730">
        <v>0</v>
      </c>
      <c r="AS730" s="98">
        <v>6.9999999999999999E-4</v>
      </c>
      <c r="AT730" s="98">
        <v>1.9599999999999999E-3</v>
      </c>
      <c r="AU730">
        <v>5.8099999999999999E-2</v>
      </c>
      <c r="AV730">
        <v>7.9799999999999996E-2</v>
      </c>
      <c r="AW730" s="98">
        <v>4.2700000000000004E-3</v>
      </c>
      <c r="AX730">
        <v>0</v>
      </c>
      <c r="AY730">
        <v>5.1799999999999999E-2</v>
      </c>
      <c r="AZ730">
        <v>0</v>
      </c>
      <c r="BA730">
        <v>1.3580000000000001</v>
      </c>
      <c r="BB730">
        <v>0.441</v>
      </c>
      <c r="BC730">
        <v>5.5999999999999999E-3</v>
      </c>
      <c r="BD730">
        <v>0.105</v>
      </c>
      <c r="BE730">
        <v>2.569</v>
      </c>
      <c r="BF730">
        <v>0.16800000000000001</v>
      </c>
      <c r="BG730">
        <v>0.30099999999999999</v>
      </c>
      <c r="BH730" s="98">
        <v>6.9999999999999999E-4</v>
      </c>
      <c r="BI730">
        <v>0.42</v>
      </c>
      <c r="BJ730">
        <v>4.1999999999999997E-3</v>
      </c>
      <c r="BK730">
        <v>0.28699999999999998</v>
      </c>
      <c r="BL730" s="209">
        <v>6.3310857959999996E-3</v>
      </c>
      <c r="BM730" s="227">
        <v>0</v>
      </c>
      <c r="BN730" s="227">
        <v>6.0689491597000003E-3</v>
      </c>
      <c r="BO730" s="227">
        <v>0</v>
      </c>
      <c r="BP730" s="227">
        <v>0</v>
      </c>
      <c r="BQ730" s="227">
        <v>0</v>
      </c>
      <c r="BR730" s="227">
        <v>1.879167962E-4</v>
      </c>
      <c r="BS730" s="227">
        <v>7.4219840099999998E-5</v>
      </c>
      <c r="BT730" s="209">
        <v>0</v>
      </c>
    </row>
    <row r="731" spans="1:72" x14ac:dyDescent="0.35">
      <c r="A731">
        <v>43</v>
      </c>
      <c r="B731" t="s">
        <v>513</v>
      </c>
      <c r="C731" t="s">
        <v>513</v>
      </c>
      <c r="D731" t="s">
        <v>111</v>
      </c>
      <c r="E731" t="s">
        <v>1341</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s="217">
        <v>0</v>
      </c>
      <c r="AT731">
        <v>0</v>
      </c>
      <c r="AU731">
        <v>0</v>
      </c>
      <c r="AV731">
        <v>0</v>
      </c>
      <c r="AW731">
        <v>0</v>
      </c>
      <c r="AX731">
        <v>0</v>
      </c>
      <c r="AY731">
        <v>0</v>
      </c>
      <c r="AZ731">
        <v>0</v>
      </c>
      <c r="BA731">
        <v>0</v>
      </c>
      <c r="BB731">
        <v>0</v>
      </c>
      <c r="BC731">
        <v>0</v>
      </c>
      <c r="BD731">
        <v>0</v>
      </c>
      <c r="BE731">
        <v>0</v>
      </c>
      <c r="BF731">
        <v>0</v>
      </c>
      <c r="BG731">
        <v>0</v>
      </c>
      <c r="BH731" s="217">
        <v>0</v>
      </c>
      <c r="BI731">
        <v>0</v>
      </c>
      <c r="BJ731">
        <v>0</v>
      </c>
      <c r="BK731">
        <v>0</v>
      </c>
      <c r="BL731" s="209">
        <v>0</v>
      </c>
      <c r="BM731" s="227">
        <v>0</v>
      </c>
      <c r="BN731" s="209">
        <v>0</v>
      </c>
      <c r="BO731" s="227">
        <v>0</v>
      </c>
      <c r="BP731" s="227">
        <v>0</v>
      </c>
      <c r="BQ731" s="227">
        <v>0</v>
      </c>
      <c r="BR731" s="209">
        <v>0</v>
      </c>
      <c r="BS731" s="227">
        <v>0</v>
      </c>
      <c r="BT731" s="209">
        <v>0</v>
      </c>
    </row>
    <row r="732" spans="1:72" x14ac:dyDescent="0.35">
      <c r="A732">
        <v>95</v>
      </c>
      <c r="B732" t="s">
        <v>171</v>
      </c>
      <c r="C732" t="s">
        <v>171</v>
      </c>
      <c r="D732" t="s">
        <v>763</v>
      </c>
      <c r="E732" t="s">
        <v>1337</v>
      </c>
      <c r="F732">
        <v>0.75600000000000001</v>
      </c>
      <c r="G732">
        <v>3.157</v>
      </c>
      <c r="H732">
        <v>1.61E-2</v>
      </c>
      <c r="I732">
        <v>0.1183</v>
      </c>
      <c r="J732">
        <v>3.2899999999999999E-2</v>
      </c>
      <c r="K732">
        <v>0</v>
      </c>
      <c r="L732">
        <v>0.52010000000000001</v>
      </c>
      <c r="M732">
        <v>0</v>
      </c>
      <c r="N732">
        <v>1.26E-2</v>
      </c>
      <c r="O732">
        <v>0</v>
      </c>
      <c r="P732">
        <v>0</v>
      </c>
      <c r="Q732">
        <v>0</v>
      </c>
      <c r="R732">
        <v>0</v>
      </c>
      <c r="S732">
        <v>0</v>
      </c>
      <c r="T732">
        <v>0</v>
      </c>
      <c r="U732">
        <v>2.8E-3</v>
      </c>
      <c r="V732">
        <v>0</v>
      </c>
      <c r="W732">
        <v>0</v>
      </c>
      <c r="X732" s="98">
        <v>6.9999999999999999E-4</v>
      </c>
      <c r="Y732">
        <v>2.0999999999999999E-3</v>
      </c>
      <c r="Z732">
        <v>0</v>
      </c>
      <c r="AA732">
        <v>0</v>
      </c>
      <c r="AB732">
        <v>2.8E-3</v>
      </c>
      <c r="AC732">
        <v>1.4E-3</v>
      </c>
      <c r="AD732" s="98">
        <v>6.9999999999999999E-4</v>
      </c>
      <c r="AE732">
        <v>5.5999999999999999E-3</v>
      </c>
      <c r="AF732">
        <v>0</v>
      </c>
      <c r="AG732">
        <v>0</v>
      </c>
      <c r="AH732">
        <v>0</v>
      </c>
      <c r="AI732">
        <v>2.8E-3</v>
      </c>
      <c r="AJ732">
        <v>0</v>
      </c>
      <c r="AK732">
        <v>1.4E-3</v>
      </c>
      <c r="AL732">
        <v>0.59850000000000003</v>
      </c>
      <c r="AM732">
        <v>0.29609999999999997</v>
      </c>
      <c r="AN732">
        <v>0.29609999999999997</v>
      </c>
      <c r="AO732">
        <v>0</v>
      </c>
      <c r="AP732">
        <v>5.5999999999999995E-4</v>
      </c>
      <c r="AQ732">
        <v>1.54E-2</v>
      </c>
      <c r="AR732">
        <v>6.3700000000000007E-2</v>
      </c>
      <c r="AS732">
        <v>0</v>
      </c>
      <c r="AT732">
        <v>1.2600000000000001E-3</v>
      </c>
      <c r="AU732">
        <v>4.2700000000000004E-3</v>
      </c>
      <c r="AV732">
        <v>2.3800000000000002E-2</v>
      </c>
      <c r="AW732">
        <v>0</v>
      </c>
      <c r="AX732">
        <v>0.21560000000000001</v>
      </c>
      <c r="AY732">
        <v>0.10290000000000001</v>
      </c>
      <c r="AZ732">
        <v>0</v>
      </c>
      <c r="BA732">
        <v>1.554</v>
      </c>
      <c r="BB732">
        <v>1.19</v>
      </c>
      <c r="BC732">
        <v>3.0099999999999998E-2</v>
      </c>
      <c r="BD732">
        <v>0.28000000000000003</v>
      </c>
      <c r="BE732">
        <v>0.51100000000000001</v>
      </c>
      <c r="BF732">
        <v>0.28699999999999998</v>
      </c>
      <c r="BG732">
        <v>3.577</v>
      </c>
      <c r="BH732">
        <v>9.1000000000000004E-3</v>
      </c>
      <c r="BI732">
        <v>0.46899999999999997</v>
      </c>
      <c r="BJ732">
        <v>2.52E-2</v>
      </c>
      <c r="BK732">
        <v>0</v>
      </c>
      <c r="BL732" s="227">
        <v>1.5275608124E-3</v>
      </c>
      <c r="BM732" s="227">
        <v>0</v>
      </c>
      <c r="BN732" s="209">
        <v>1.2468595153000001E-3</v>
      </c>
      <c r="BO732" s="227">
        <v>0</v>
      </c>
      <c r="BP732" s="227">
        <v>0</v>
      </c>
      <c r="BQ732" s="227">
        <v>0</v>
      </c>
      <c r="BR732" s="209">
        <v>1.879167962E-4</v>
      </c>
      <c r="BS732" s="227">
        <v>9.2784500899999997E-5</v>
      </c>
      <c r="BT732" s="227">
        <v>0</v>
      </c>
    </row>
    <row r="733" spans="1:72" x14ac:dyDescent="0.35">
      <c r="A733">
        <v>95</v>
      </c>
      <c r="B733" t="s">
        <v>171</v>
      </c>
      <c r="C733" t="s">
        <v>171</v>
      </c>
      <c r="D733" t="s">
        <v>763</v>
      </c>
      <c r="E733" t="s">
        <v>1338</v>
      </c>
      <c r="F733">
        <v>7.3440000000000003</v>
      </c>
      <c r="G733">
        <v>30.667999999999999</v>
      </c>
      <c r="H733">
        <v>0.15640000000000001</v>
      </c>
      <c r="I733">
        <v>1.1492</v>
      </c>
      <c r="J733">
        <v>0.3196</v>
      </c>
      <c r="K733">
        <v>0</v>
      </c>
      <c r="L733">
        <v>5.0523999999999996</v>
      </c>
      <c r="M733">
        <v>0</v>
      </c>
      <c r="N733">
        <v>0.12239999999999999</v>
      </c>
      <c r="O733">
        <v>0</v>
      </c>
      <c r="P733">
        <v>0</v>
      </c>
      <c r="Q733">
        <v>0</v>
      </c>
      <c r="R733">
        <v>0</v>
      </c>
      <c r="S733">
        <v>0</v>
      </c>
      <c r="T733">
        <v>0</v>
      </c>
      <c r="U733">
        <v>2.7199999999999998E-2</v>
      </c>
      <c r="V733">
        <v>0</v>
      </c>
      <c r="W733">
        <v>0</v>
      </c>
      <c r="X733">
        <v>6.7999999999999996E-3</v>
      </c>
      <c r="Y733">
        <v>2.0400000000000001E-2</v>
      </c>
      <c r="Z733">
        <v>0</v>
      </c>
      <c r="AA733">
        <v>0</v>
      </c>
      <c r="AB733">
        <v>2.7199999999999998E-2</v>
      </c>
      <c r="AC733">
        <v>1.3599999999999999E-2</v>
      </c>
      <c r="AD733">
        <v>6.7999999999999996E-3</v>
      </c>
      <c r="AE733">
        <v>5.4399999999999997E-2</v>
      </c>
      <c r="AF733">
        <v>0</v>
      </c>
      <c r="AG733">
        <v>0</v>
      </c>
      <c r="AH733">
        <v>0</v>
      </c>
      <c r="AI733">
        <v>2.7199999999999998E-2</v>
      </c>
      <c r="AJ733">
        <v>0</v>
      </c>
      <c r="AK733">
        <v>1.3599999999999999E-2</v>
      </c>
      <c r="AL733">
        <v>5.8140000000000001</v>
      </c>
      <c r="AM733">
        <v>2.8763999999999998</v>
      </c>
      <c r="AN733">
        <v>2.8763999999999998</v>
      </c>
      <c r="AO733">
        <v>0</v>
      </c>
      <c r="AP733">
        <v>5.4400000000000004E-3</v>
      </c>
      <c r="AQ733">
        <v>0.14960000000000001</v>
      </c>
      <c r="AR733">
        <v>0.61880000000000002</v>
      </c>
      <c r="AS733">
        <v>0</v>
      </c>
      <c r="AT733">
        <v>1.2239999999999999E-2</v>
      </c>
      <c r="AU733">
        <v>4.1480000000000003E-2</v>
      </c>
      <c r="AV733">
        <v>0.23119999999999999</v>
      </c>
      <c r="AW733">
        <v>0</v>
      </c>
      <c r="AX733">
        <v>2.0943999999999998</v>
      </c>
      <c r="AY733">
        <v>0.99960000000000004</v>
      </c>
      <c r="AZ733">
        <v>0</v>
      </c>
      <c r="BA733">
        <v>15.096</v>
      </c>
      <c r="BB733">
        <v>11.56</v>
      </c>
      <c r="BC733">
        <v>0.29239999999999999</v>
      </c>
      <c r="BD733">
        <v>2.72</v>
      </c>
      <c r="BE733">
        <v>4.9640000000000004</v>
      </c>
      <c r="BF733">
        <v>2.7879999999999998</v>
      </c>
      <c r="BG733">
        <v>34.747999999999998</v>
      </c>
      <c r="BH733" s="98">
        <v>8.8400000000000006E-2</v>
      </c>
      <c r="BI733">
        <v>4.556</v>
      </c>
      <c r="BJ733">
        <v>0.24479999999999999</v>
      </c>
      <c r="BK733">
        <v>0</v>
      </c>
      <c r="BL733" s="209">
        <v>1.48391621776E-2</v>
      </c>
      <c r="BM733" s="227">
        <v>0</v>
      </c>
      <c r="BN733" s="209">
        <v>1.2112349577199999E-2</v>
      </c>
      <c r="BO733" s="227">
        <v>0</v>
      </c>
      <c r="BP733" s="227">
        <v>0</v>
      </c>
      <c r="BQ733" s="227">
        <v>0</v>
      </c>
      <c r="BR733" s="209">
        <v>1.8254774488E-3</v>
      </c>
      <c r="BS733" s="227">
        <v>9.0133515159999998E-4</v>
      </c>
      <c r="BT733" s="209">
        <v>0</v>
      </c>
    </row>
    <row r="734" spans="1:72" x14ac:dyDescent="0.35">
      <c r="A734">
        <v>95</v>
      </c>
      <c r="B734" t="s">
        <v>171</v>
      </c>
      <c r="C734" t="s">
        <v>171</v>
      </c>
      <c r="D734" t="s">
        <v>763</v>
      </c>
      <c r="E734" t="s">
        <v>1339</v>
      </c>
      <c r="F734">
        <v>11.124000000000001</v>
      </c>
      <c r="G734">
        <v>46.453000000000003</v>
      </c>
      <c r="H734">
        <v>0.2369</v>
      </c>
      <c r="I734">
        <v>1.7406999999999999</v>
      </c>
      <c r="J734">
        <v>0.48409999999999997</v>
      </c>
      <c r="K734">
        <v>0</v>
      </c>
      <c r="L734">
        <v>7.6528999999999998</v>
      </c>
      <c r="M734">
        <v>0</v>
      </c>
      <c r="N734">
        <v>0.18540000000000001</v>
      </c>
      <c r="O734">
        <v>0</v>
      </c>
      <c r="P734">
        <v>0</v>
      </c>
      <c r="Q734">
        <v>0</v>
      </c>
      <c r="R734">
        <v>0</v>
      </c>
      <c r="S734">
        <v>0</v>
      </c>
      <c r="T734">
        <v>0</v>
      </c>
      <c r="U734" s="98">
        <v>4.1200000000000001E-2</v>
      </c>
      <c r="V734" s="212">
        <v>0</v>
      </c>
      <c r="W734" s="212">
        <v>0</v>
      </c>
      <c r="X734">
        <v>1.03E-2</v>
      </c>
      <c r="Y734" s="98">
        <v>3.09E-2</v>
      </c>
      <c r="Z734">
        <v>0</v>
      </c>
      <c r="AA734" s="212">
        <v>0</v>
      </c>
      <c r="AB734">
        <v>4.1200000000000001E-2</v>
      </c>
      <c r="AC734" s="212">
        <v>2.06E-2</v>
      </c>
      <c r="AD734">
        <v>1.03E-2</v>
      </c>
      <c r="AE734" s="98">
        <v>8.2400000000000001E-2</v>
      </c>
      <c r="AF734" s="98">
        <v>0</v>
      </c>
      <c r="AG734" s="98">
        <v>0</v>
      </c>
      <c r="AH734" s="212">
        <v>0</v>
      </c>
      <c r="AI734" s="212">
        <v>4.1200000000000001E-2</v>
      </c>
      <c r="AJ734" s="212">
        <v>0</v>
      </c>
      <c r="AK734" s="212">
        <v>2.06E-2</v>
      </c>
      <c r="AL734">
        <v>8.8064999999999998</v>
      </c>
      <c r="AM734">
        <v>4.3569000000000004</v>
      </c>
      <c r="AN734">
        <v>4.3569000000000004</v>
      </c>
      <c r="AO734">
        <v>0</v>
      </c>
      <c r="AP734">
        <v>8.2400000000000008E-3</v>
      </c>
      <c r="AQ734">
        <v>0.2266</v>
      </c>
      <c r="AR734">
        <v>0.93730000000000002</v>
      </c>
      <c r="AS734" s="98">
        <v>0</v>
      </c>
      <c r="AT734" s="212">
        <v>1.8540000000000001E-2</v>
      </c>
      <c r="AU734">
        <v>6.2829999999999997E-2</v>
      </c>
      <c r="AV734">
        <v>0.35020000000000001</v>
      </c>
      <c r="AW734" s="98">
        <v>0</v>
      </c>
      <c r="AX734">
        <v>3.1724000000000001</v>
      </c>
      <c r="AY734">
        <v>1.5141</v>
      </c>
      <c r="AZ734">
        <v>0</v>
      </c>
      <c r="BA734">
        <v>22.866</v>
      </c>
      <c r="BB734">
        <v>17.510000000000002</v>
      </c>
      <c r="BC734">
        <v>0.44290000000000002</v>
      </c>
      <c r="BD734">
        <v>4.12</v>
      </c>
      <c r="BE734">
        <v>7.5190000000000001</v>
      </c>
      <c r="BF734">
        <v>4.2229999999999999</v>
      </c>
      <c r="BG734">
        <v>52.633000000000003</v>
      </c>
      <c r="BH734" s="212">
        <v>0.13389999999999999</v>
      </c>
      <c r="BI734">
        <v>6.9009999999999998</v>
      </c>
      <c r="BJ734">
        <v>0.37080000000000002</v>
      </c>
      <c r="BK734">
        <v>0</v>
      </c>
      <c r="BL734" s="209">
        <v>2.2476966239600001E-2</v>
      </c>
      <c r="BM734" s="227">
        <v>0</v>
      </c>
      <c r="BN734" s="227">
        <v>1.8346647153700001E-2</v>
      </c>
      <c r="BO734" s="227">
        <v>0</v>
      </c>
      <c r="BP734" s="227">
        <v>0</v>
      </c>
      <c r="BQ734" s="227">
        <v>0</v>
      </c>
      <c r="BR734" s="227">
        <v>2.7650614297999999E-3</v>
      </c>
      <c r="BS734" s="227">
        <v>1.3652576561E-3</v>
      </c>
      <c r="BT734" s="227">
        <v>0</v>
      </c>
    </row>
    <row r="735" spans="1:72" x14ac:dyDescent="0.35">
      <c r="A735">
        <v>95</v>
      </c>
      <c r="B735" t="s">
        <v>171</v>
      </c>
      <c r="C735" t="s">
        <v>171</v>
      </c>
      <c r="D735" t="s">
        <v>763</v>
      </c>
      <c r="E735" t="s">
        <v>1340</v>
      </c>
      <c r="F735">
        <v>11.124000000000001</v>
      </c>
      <c r="G735">
        <v>46.453000000000003</v>
      </c>
      <c r="H735">
        <v>0.2369</v>
      </c>
      <c r="I735">
        <v>1.7406999999999999</v>
      </c>
      <c r="J735">
        <v>0.48409999999999997</v>
      </c>
      <c r="K735">
        <v>0</v>
      </c>
      <c r="L735">
        <v>7.6528999999999998</v>
      </c>
      <c r="M735">
        <v>0</v>
      </c>
      <c r="N735">
        <v>0.18540000000000001</v>
      </c>
      <c r="O735">
        <v>0</v>
      </c>
      <c r="P735">
        <v>0</v>
      </c>
      <c r="Q735">
        <v>0</v>
      </c>
      <c r="R735">
        <v>0</v>
      </c>
      <c r="S735">
        <v>0</v>
      </c>
      <c r="T735">
        <v>0</v>
      </c>
      <c r="U735">
        <v>4.1200000000000001E-2</v>
      </c>
      <c r="V735" s="212">
        <v>0</v>
      </c>
      <c r="W735" s="212">
        <v>0</v>
      </c>
      <c r="X735">
        <v>1.03E-2</v>
      </c>
      <c r="Y735">
        <v>3.09E-2</v>
      </c>
      <c r="Z735">
        <v>0</v>
      </c>
      <c r="AA735" s="212">
        <v>0</v>
      </c>
      <c r="AB735">
        <v>4.1200000000000001E-2</v>
      </c>
      <c r="AC735" s="212">
        <v>2.06E-2</v>
      </c>
      <c r="AD735">
        <v>1.03E-2</v>
      </c>
      <c r="AE735">
        <v>8.2400000000000001E-2</v>
      </c>
      <c r="AF735">
        <v>0</v>
      </c>
      <c r="AG735" s="212">
        <v>0</v>
      </c>
      <c r="AH735" s="212">
        <v>0</v>
      </c>
      <c r="AI735" s="212">
        <v>4.1200000000000001E-2</v>
      </c>
      <c r="AJ735" s="212">
        <v>0</v>
      </c>
      <c r="AK735" s="212">
        <v>2.06E-2</v>
      </c>
      <c r="AL735">
        <v>8.8064999999999998</v>
      </c>
      <c r="AM735">
        <v>4.3569000000000004</v>
      </c>
      <c r="AN735">
        <v>4.3569000000000004</v>
      </c>
      <c r="AO735">
        <v>0</v>
      </c>
      <c r="AP735">
        <v>8.2400000000000008E-3</v>
      </c>
      <c r="AQ735">
        <v>0.2266</v>
      </c>
      <c r="AR735">
        <v>0.93730000000000002</v>
      </c>
      <c r="AS735" s="212">
        <v>0</v>
      </c>
      <c r="AT735" s="212">
        <v>1.8540000000000001E-2</v>
      </c>
      <c r="AU735">
        <v>6.2829999999999997E-2</v>
      </c>
      <c r="AV735">
        <v>0.35020000000000001</v>
      </c>
      <c r="AW735">
        <v>0</v>
      </c>
      <c r="AX735">
        <v>3.1724000000000001</v>
      </c>
      <c r="AY735">
        <v>1.5141</v>
      </c>
      <c r="AZ735">
        <v>0</v>
      </c>
      <c r="BA735">
        <v>22.866</v>
      </c>
      <c r="BB735">
        <v>17.510000000000002</v>
      </c>
      <c r="BC735">
        <v>0.44290000000000002</v>
      </c>
      <c r="BD735">
        <v>4.12</v>
      </c>
      <c r="BE735">
        <v>7.5190000000000001</v>
      </c>
      <c r="BF735">
        <v>4.2229999999999999</v>
      </c>
      <c r="BG735">
        <v>52.633000000000003</v>
      </c>
      <c r="BH735" s="212">
        <v>0.13389999999999999</v>
      </c>
      <c r="BI735">
        <v>6.9009999999999998</v>
      </c>
      <c r="BJ735">
        <v>0.37080000000000002</v>
      </c>
      <c r="BK735">
        <v>0</v>
      </c>
      <c r="BL735" s="209">
        <v>2.2476966239600001E-2</v>
      </c>
      <c r="BM735" s="227">
        <v>0</v>
      </c>
      <c r="BN735" s="209">
        <v>1.8346647153700001E-2</v>
      </c>
      <c r="BO735" s="209">
        <v>0</v>
      </c>
      <c r="BP735" s="227">
        <v>0</v>
      </c>
      <c r="BQ735" s="227">
        <v>0</v>
      </c>
      <c r="BR735" s="209">
        <v>2.7650614297999999E-3</v>
      </c>
      <c r="BS735" s="227">
        <v>1.3652576561E-3</v>
      </c>
      <c r="BT735" s="209">
        <v>0</v>
      </c>
    </row>
    <row r="736" spans="1:72" x14ac:dyDescent="0.35">
      <c r="A736">
        <v>44</v>
      </c>
      <c r="B736" t="s">
        <v>513</v>
      </c>
      <c r="C736" t="s">
        <v>513</v>
      </c>
      <c r="D736" t="s">
        <v>112</v>
      </c>
      <c r="E736" t="s">
        <v>1341</v>
      </c>
      <c r="F736">
        <v>0</v>
      </c>
      <c r="G736">
        <v>0</v>
      </c>
      <c r="H736">
        <v>0</v>
      </c>
      <c r="I736">
        <v>0</v>
      </c>
      <c r="J736">
        <v>0</v>
      </c>
      <c r="K736">
        <v>0</v>
      </c>
      <c r="L736">
        <v>0</v>
      </c>
      <c r="M736">
        <v>0</v>
      </c>
      <c r="N736">
        <v>0</v>
      </c>
      <c r="O736">
        <v>0</v>
      </c>
      <c r="P736">
        <v>0</v>
      </c>
      <c r="Q736">
        <v>0</v>
      </c>
      <c r="R736">
        <v>0</v>
      </c>
      <c r="S736">
        <v>0</v>
      </c>
      <c r="T736">
        <v>0</v>
      </c>
      <c r="U736" s="217">
        <v>0</v>
      </c>
      <c r="V736" s="212">
        <v>0</v>
      </c>
      <c r="W736" s="212">
        <v>0</v>
      </c>
      <c r="X736" s="217">
        <v>0</v>
      </c>
      <c r="Y736" s="98">
        <v>0</v>
      </c>
      <c r="Z736" s="98">
        <v>0</v>
      </c>
      <c r="AA736" s="212">
        <v>0</v>
      </c>
      <c r="AB736">
        <v>0</v>
      </c>
      <c r="AC736" s="212">
        <v>0</v>
      </c>
      <c r="AD736" s="217">
        <v>0</v>
      </c>
      <c r="AE736" s="217">
        <v>0</v>
      </c>
      <c r="AF736" s="217">
        <v>0</v>
      </c>
      <c r="AG736" s="217">
        <v>0</v>
      </c>
      <c r="AH736" s="212">
        <v>0</v>
      </c>
      <c r="AI736" s="212">
        <v>0</v>
      </c>
      <c r="AJ736" s="212">
        <v>0</v>
      </c>
      <c r="AK736" s="212">
        <v>0</v>
      </c>
      <c r="AL736">
        <v>0</v>
      </c>
      <c r="AM736">
        <v>0</v>
      </c>
      <c r="AN736">
        <v>0</v>
      </c>
      <c r="AO736">
        <v>0</v>
      </c>
      <c r="AP736">
        <v>0</v>
      </c>
      <c r="AQ736" s="98">
        <v>0</v>
      </c>
      <c r="AR736" s="98">
        <v>0</v>
      </c>
      <c r="AS736" s="98">
        <v>0</v>
      </c>
      <c r="AT736" s="212">
        <v>0</v>
      </c>
      <c r="AU736">
        <v>0</v>
      </c>
      <c r="AV736">
        <v>0</v>
      </c>
      <c r="AW736">
        <v>0</v>
      </c>
      <c r="AX736">
        <v>0</v>
      </c>
      <c r="AY736">
        <v>0</v>
      </c>
      <c r="AZ736">
        <v>0</v>
      </c>
      <c r="BA736">
        <v>0</v>
      </c>
      <c r="BB736">
        <v>0</v>
      </c>
      <c r="BC736">
        <v>0</v>
      </c>
      <c r="BD736">
        <v>0</v>
      </c>
      <c r="BE736">
        <v>0</v>
      </c>
      <c r="BF736">
        <v>0</v>
      </c>
      <c r="BG736">
        <v>0</v>
      </c>
      <c r="BH736" s="212">
        <v>0</v>
      </c>
      <c r="BI736">
        <v>0</v>
      </c>
      <c r="BJ736">
        <v>0</v>
      </c>
      <c r="BK736">
        <v>0</v>
      </c>
      <c r="BL736" s="209">
        <v>0</v>
      </c>
      <c r="BM736" s="227">
        <v>0</v>
      </c>
      <c r="BN736" s="227">
        <v>0</v>
      </c>
      <c r="BO736" s="227">
        <v>0</v>
      </c>
      <c r="BP736" s="227">
        <v>0</v>
      </c>
      <c r="BQ736" s="227">
        <v>0</v>
      </c>
      <c r="BR736" s="209">
        <v>0</v>
      </c>
      <c r="BS736" s="227">
        <v>0</v>
      </c>
      <c r="BT736" s="209">
        <v>0</v>
      </c>
    </row>
    <row r="737" spans="1:72" x14ac:dyDescent="0.35">
      <c r="A737">
        <v>96</v>
      </c>
      <c r="B737" t="s">
        <v>171</v>
      </c>
      <c r="C737" t="s">
        <v>171</v>
      </c>
      <c r="D737" t="s">
        <v>194</v>
      </c>
      <c r="E737" t="s">
        <v>1337</v>
      </c>
      <c r="F737">
        <v>0.60199999999999998</v>
      </c>
      <c r="G737">
        <v>2.5059999999999998</v>
      </c>
      <c r="H737">
        <v>1.3299999999999999E-2</v>
      </c>
      <c r="I737">
        <v>0.1183</v>
      </c>
      <c r="J737">
        <v>0</v>
      </c>
      <c r="K737">
        <v>0</v>
      </c>
      <c r="L737">
        <v>0.55300000000000005</v>
      </c>
      <c r="M737">
        <v>0</v>
      </c>
      <c r="N737">
        <v>1.54E-2</v>
      </c>
      <c r="O737">
        <v>0</v>
      </c>
      <c r="P737">
        <v>0</v>
      </c>
      <c r="Q737">
        <v>0</v>
      </c>
      <c r="R737">
        <v>0</v>
      </c>
      <c r="S737">
        <v>0</v>
      </c>
      <c r="T737">
        <v>0</v>
      </c>
      <c r="U737" s="212">
        <v>1.4E-3</v>
      </c>
      <c r="V737" s="212">
        <v>0</v>
      </c>
      <c r="W737" s="212">
        <v>0</v>
      </c>
      <c r="X737">
        <v>0</v>
      </c>
      <c r="Y737" s="98">
        <v>6.9999999999999999E-4</v>
      </c>
      <c r="Z737" s="98">
        <v>6.9999999999999999E-4</v>
      </c>
      <c r="AA737" s="212">
        <v>0</v>
      </c>
      <c r="AB737">
        <v>2.8E-3</v>
      </c>
      <c r="AC737" s="98">
        <v>6.9999999999999999E-4</v>
      </c>
      <c r="AD737">
        <v>1.4E-3</v>
      </c>
      <c r="AE737" s="212">
        <v>4.8999999999999998E-3</v>
      </c>
      <c r="AF737" s="212">
        <v>0</v>
      </c>
      <c r="AG737" s="98">
        <v>6.9999999999999999E-4</v>
      </c>
      <c r="AH737" s="212">
        <v>0</v>
      </c>
      <c r="AI737" s="212">
        <v>2.0999999999999999E-3</v>
      </c>
      <c r="AJ737" s="212">
        <v>0</v>
      </c>
      <c r="AK737" s="98">
        <v>6.9999999999999999E-4</v>
      </c>
      <c r="AL737">
        <v>0.90300000000000002</v>
      </c>
      <c r="AM737">
        <v>0</v>
      </c>
      <c r="AN737">
        <v>0</v>
      </c>
      <c r="AO737">
        <v>0</v>
      </c>
      <c r="AP737">
        <v>0</v>
      </c>
      <c r="AQ737">
        <v>1.0500000000000001E-2</v>
      </c>
      <c r="AR737">
        <v>0</v>
      </c>
      <c r="AS737" s="98">
        <v>6.9999999999999999E-4</v>
      </c>
      <c r="AT737" s="212">
        <v>3.5E-4</v>
      </c>
      <c r="AU737">
        <v>1.0500000000000001E-2</v>
      </c>
      <c r="AV737">
        <v>3.2199999999999999E-2</v>
      </c>
      <c r="AW737">
        <v>1.47E-3</v>
      </c>
      <c r="AX737">
        <v>0.11899999999999999</v>
      </c>
      <c r="AY737">
        <v>3.5000000000000001E-3</v>
      </c>
      <c r="AZ737">
        <v>0</v>
      </c>
      <c r="BA737">
        <v>1.2809999999999999</v>
      </c>
      <c r="BB737">
        <v>2.4500000000000002</v>
      </c>
      <c r="BC737">
        <v>4.1999999999999997E-3</v>
      </c>
      <c r="BD737">
        <v>0.20300000000000001</v>
      </c>
      <c r="BE737">
        <v>1.54</v>
      </c>
      <c r="BF737">
        <v>0.20300000000000001</v>
      </c>
      <c r="BG737">
        <v>1.89</v>
      </c>
      <c r="BH737" s="212">
        <v>4.8999999999999998E-3</v>
      </c>
      <c r="BI737">
        <v>0.72799999999999998</v>
      </c>
      <c r="BJ737">
        <v>3.2199999999999999E-2</v>
      </c>
      <c r="BK737">
        <v>0.504</v>
      </c>
      <c r="BL737" s="209">
        <v>1.7430042105000002E-2</v>
      </c>
      <c r="BM737" s="209">
        <v>0</v>
      </c>
      <c r="BN737" s="209">
        <v>1.714934081E-2</v>
      </c>
      <c r="BO737" s="209">
        <v>0</v>
      </c>
      <c r="BP737" s="209">
        <v>0</v>
      </c>
      <c r="BQ737" s="227">
        <v>0</v>
      </c>
      <c r="BR737" s="209">
        <v>1.879167962E-4</v>
      </c>
      <c r="BS737" s="227">
        <v>9.2784500899999997E-5</v>
      </c>
      <c r="BT737" s="209">
        <v>0</v>
      </c>
    </row>
    <row r="738" spans="1:72" x14ac:dyDescent="0.35">
      <c r="A738">
        <v>96</v>
      </c>
      <c r="B738" t="s">
        <v>171</v>
      </c>
      <c r="C738" t="s">
        <v>171</v>
      </c>
      <c r="D738" t="s">
        <v>194</v>
      </c>
      <c r="E738" t="s">
        <v>1338</v>
      </c>
      <c r="F738">
        <v>0.60199999999999998</v>
      </c>
      <c r="G738">
        <v>2.5059999999999998</v>
      </c>
      <c r="H738">
        <v>1.3299999999999999E-2</v>
      </c>
      <c r="I738">
        <v>0.1183</v>
      </c>
      <c r="J738">
        <v>0</v>
      </c>
      <c r="K738">
        <v>0</v>
      </c>
      <c r="L738">
        <v>0.55300000000000005</v>
      </c>
      <c r="M738">
        <v>0</v>
      </c>
      <c r="N738">
        <v>1.54E-2</v>
      </c>
      <c r="O738">
        <v>0</v>
      </c>
      <c r="P738">
        <v>0</v>
      </c>
      <c r="Q738">
        <v>0</v>
      </c>
      <c r="R738">
        <v>0</v>
      </c>
      <c r="S738">
        <v>0</v>
      </c>
      <c r="T738">
        <v>0</v>
      </c>
      <c r="U738">
        <v>1.4E-3</v>
      </c>
      <c r="V738" s="212">
        <v>0</v>
      </c>
      <c r="W738" s="212">
        <v>0</v>
      </c>
      <c r="X738">
        <v>0</v>
      </c>
      <c r="Y738" s="98">
        <v>6.9999999999999999E-4</v>
      </c>
      <c r="Z738" s="98">
        <v>6.9999999999999999E-4</v>
      </c>
      <c r="AA738" s="212">
        <v>0</v>
      </c>
      <c r="AB738">
        <v>2.8E-3</v>
      </c>
      <c r="AC738" s="98">
        <v>6.9999999999999999E-4</v>
      </c>
      <c r="AD738">
        <v>1.4E-3</v>
      </c>
      <c r="AE738">
        <v>4.8999999999999998E-3</v>
      </c>
      <c r="AF738">
        <v>0</v>
      </c>
      <c r="AG738" s="98">
        <v>6.9999999999999999E-4</v>
      </c>
      <c r="AH738" s="212">
        <v>0</v>
      </c>
      <c r="AI738" s="212">
        <v>2.0999999999999999E-3</v>
      </c>
      <c r="AJ738" s="212">
        <v>0</v>
      </c>
      <c r="AK738" s="98">
        <v>6.9999999999999999E-4</v>
      </c>
      <c r="AL738">
        <v>0.90300000000000002</v>
      </c>
      <c r="AM738">
        <v>0</v>
      </c>
      <c r="AN738">
        <v>0</v>
      </c>
      <c r="AO738">
        <v>0</v>
      </c>
      <c r="AP738">
        <v>0</v>
      </c>
      <c r="AQ738">
        <v>1.0500000000000001E-2</v>
      </c>
      <c r="AR738">
        <v>0</v>
      </c>
      <c r="AS738" s="98">
        <v>6.9999999999999999E-4</v>
      </c>
      <c r="AT738" s="212">
        <v>3.5E-4</v>
      </c>
      <c r="AU738">
        <v>1.0500000000000001E-2</v>
      </c>
      <c r="AV738">
        <v>3.2199999999999999E-2</v>
      </c>
      <c r="AW738">
        <v>1.47E-3</v>
      </c>
      <c r="AX738">
        <v>0.11899999999999999</v>
      </c>
      <c r="AY738">
        <v>3.5000000000000001E-3</v>
      </c>
      <c r="AZ738">
        <v>0</v>
      </c>
      <c r="BA738">
        <v>1.2809999999999999</v>
      </c>
      <c r="BB738">
        <v>2.4500000000000002</v>
      </c>
      <c r="BC738" s="98">
        <v>4.1999999999999997E-3</v>
      </c>
      <c r="BD738">
        <v>0.20300000000000001</v>
      </c>
      <c r="BE738">
        <v>1.54</v>
      </c>
      <c r="BF738">
        <v>0.20300000000000001</v>
      </c>
      <c r="BG738">
        <v>1.89</v>
      </c>
      <c r="BH738" s="212">
        <v>4.8999999999999998E-3</v>
      </c>
      <c r="BI738">
        <v>0.72799999999999998</v>
      </c>
      <c r="BJ738">
        <v>3.2199999999999999E-2</v>
      </c>
      <c r="BK738">
        <v>0.504</v>
      </c>
      <c r="BL738" s="209">
        <v>1.7430042105000002E-2</v>
      </c>
      <c r="BM738" s="227">
        <v>0</v>
      </c>
      <c r="BN738" s="209">
        <v>1.714934081E-2</v>
      </c>
      <c r="BO738" s="227">
        <v>0</v>
      </c>
      <c r="BP738" s="227">
        <v>0</v>
      </c>
      <c r="BQ738" s="227">
        <v>0</v>
      </c>
      <c r="BR738" s="227">
        <v>1.879167962E-4</v>
      </c>
      <c r="BS738" s="227">
        <v>9.2784500899999997E-5</v>
      </c>
      <c r="BT738" s="209">
        <v>0</v>
      </c>
    </row>
    <row r="739" spans="1:72" x14ac:dyDescent="0.35">
      <c r="A739">
        <v>96</v>
      </c>
      <c r="B739" t="s">
        <v>171</v>
      </c>
      <c r="C739" t="s">
        <v>171</v>
      </c>
      <c r="D739" t="s">
        <v>194</v>
      </c>
      <c r="E739" t="s">
        <v>1339</v>
      </c>
      <c r="F739">
        <v>0.60199999999999998</v>
      </c>
      <c r="G739">
        <v>2.5059999999999998</v>
      </c>
      <c r="H739">
        <v>1.3299999999999999E-2</v>
      </c>
      <c r="I739">
        <v>0.1183</v>
      </c>
      <c r="J739">
        <v>0</v>
      </c>
      <c r="K739">
        <v>0</v>
      </c>
      <c r="L739">
        <v>0.55300000000000005</v>
      </c>
      <c r="M739">
        <v>0</v>
      </c>
      <c r="N739">
        <v>1.54E-2</v>
      </c>
      <c r="O739">
        <v>0</v>
      </c>
      <c r="P739">
        <v>0</v>
      </c>
      <c r="Q739">
        <v>0</v>
      </c>
      <c r="R739">
        <v>0</v>
      </c>
      <c r="S739">
        <v>0</v>
      </c>
      <c r="T739">
        <v>0</v>
      </c>
      <c r="U739">
        <v>1.4E-3</v>
      </c>
      <c r="V739">
        <v>0</v>
      </c>
      <c r="W739">
        <v>0</v>
      </c>
      <c r="X739">
        <v>0</v>
      </c>
      <c r="Y739" s="98">
        <v>6.9999999999999999E-4</v>
      </c>
      <c r="Z739" s="98">
        <v>6.9999999999999999E-4</v>
      </c>
      <c r="AA739">
        <v>0</v>
      </c>
      <c r="AB739">
        <v>2.8E-3</v>
      </c>
      <c r="AC739" s="98">
        <v>6.9999999999999999E-4</v>
      </c>
      <c r="AD739">
        <v>1.4E-3</v>
      </c>
      <c r="AE739">
        <v>4.8999999999999998E-3</v>
      </c>
      <c r="AF739">
        <v>0</v>
      </c>
      <c r="AG739" s="98">
        <v>6.9999999999999999E-4</v>
      </c>
      <c r="AH739">
        <v>0</v>
      </c>
      <c r="AI739">
        <v>2.0999999999999999E-3</v>
      </c>
      <c r="AJ739" s="212">
        <v>0</v>
      </c>
      <c r="AK739" s="98">
        <v>6.9999999999999999E-4</v>
      </c>
      <c r="AL739">
        <v>0.90300000000000002</v>
      </c>
      <c r="AM739">
        <v>0</v>
      </c>
      <c r="AN739">
        <v>0</v>
      </c>
      <c r="AO739">
        <v>0</v>
      </c>
      <c r="AP739">
        <v>0</v>
      </c>
      <c r="AQ739">
        <v>1.0500000000000001E-2</v>
      </c>
      <c r="AR739">
        <v>0</v>
      </c>
      <c r="AS739" s="98">
        <v>6.9999999999999999E-4</v>
      </c>
      <c r="AT739" s="98">
        <v>3.5E-4</v>
      </c>
      <c r="AU739">
        <v>1.0500000000000001E-2</v>
      </c>
      <c r="AV739">
        <v>3.2199999999999999E-2</v>
      </c>
      <c r="AW739" s="98">
        <v>1.47E-3</v>
      </c>
      <c r="AX739">
        <v>0.11899999999999999</v>
      </c>
      <c r="AY739">
        <v>3.5000000000000001E-3</v>
      </c>
      <c r="AZ739">
        <v>0</v>
      </c>
      <c r="BA739">
        <v>1.2809999999999999</v>
      </c>
      <c r="BB739">
        <v>2.4500000000000002</v>
      </c>
      <c r="BC739">
        <v>4.1999999999999997E-3</v>
      </c>
      <c r="BD739">
        <v>0.20300000000000001</v>
      </c>
      <c r="BE739">
        <v>1.54</v>
      </c>
      <c r="BF739">
        <v>0.20300000000000001</v>
      </c>
      <c r="BG739">
        <v>1.89</v>
      </c>
      <c r="BH739">
        <v>4.8999999999999998E-3</v>
      </c>
      <c r="BI739">
        <v>0.72799999999999998</v>
      </c>
      <c r="BJ739">
        <v>3.2199999999999999E-2</v>
      </c>
      <c r="BK739">
        <v>0.504</v>
      </c>
      <c r="BL739" s="209">
        <v>1.7430042105000002E-2</v>
      </c>
      <c r="BM739" s="227">
        <v>0</v>
      </c>
      <c r="BN739" s="209">
        <v>1.714934081E-2</v>
      </c>
      <c r="BO739" s="209">
        <v>0</v>
      </c>
      <c r="BP739" s="209">
        <v>0</v>
      </c>
      <c r="BQ739" s="227">
        <v>0</v>
      </c>
      <c r="BR739" s="227">
        <v>1.879167962E-4</v>
      </c>
      <c r="BS739" s="227">
        <v>9.2784500899999997E-5</v>
      </c>
      <c r="BT739" s="209">
        <v>0</v>
      </c>
    </row>
    <row r="740" spans="1:72" x14ac:dyDescent="0.35">
      <c r="A740">
        <v>96</v>
      </c>
      <c r="B740" t="s">
        <v>171</v>
      </c>
      <c r="C740" t="s">
        <v>171</v>
      </c>
      <c r="D740" t="s">
        <v>194</v>
      </c>
      <c r="E740" t="s">
        <v>1340</v>
      </c>
      <c r="F740">
        <v>0.60199999999999998</v>
      </c>
      <c r="G740">
        <v>2.5059999999999998</v>
      </c>
      <c r="H740">
        <v>1.3299999999999999E-2</v>
      </c>
      <c r="I740">
        <v>0.1183</v>
      </c>
      <c r="J740">
        <v>0</v>
      </c>
      <c r="K740">
        <v>0</v>
      </c>
      <c r="L740">
        <v>0.55300000000000005</v>
      </c>
      <c r="M740">
        <v>0</v>
      </c>
      <c r="N740">
        <v>1.54E-2</v>
      </c>
      <c r="O740">
        <v>0</v>
      </c>
      <c r="P740" s="212">
        <v>0</v>
      </c>
      <c r="Q740">
        <v>0</v>
      </c>
      <c r="R740">
        <v>0</v>
      </c>
      <c r="S740">
        <v>0</v>
      </c>
      <c r="T740">
        <v>0</v>
      </c>
      <c r="U740">
        <v>1.4E-3</v>
      </c>
      <c r="V740" s="212">
        <v>0</v>
      </c>
      <c r="W740" s="98">
        <v>0</v>
      </c>
      <c r="X740" s="212">
        <v>0</v>
      </c>
      <c r="Y740" s="98">
        <v>6.9999999999999999E-4</v>
      </c>
      <c r="Z740" s="98">
        <v>6.9999999999999999E-4</v>
      </c>
      <c r="AA740" s="98">
        <v>0</v>
      </c>
      <c r="AB740">
        <v>2.8E-3</v>
      </c>
      <c r="AC740" s="98">
        <v>6.9999999999999999E-4</v>
      </c>
      <c r="AD740">
        <v>1.4E-3</v>
      </c>
      <c r="AE740" s="212">
        <v>4.8999999999999998E-3</v>
      </c>
      <c r="AF740" s="212">
        <v>0</v>
      </c>
      <c r="AG740" s="98">
        <v>6.9999999999999999E-4</v>
      </c>
      <c r="AH740">
        <v>0</v>
      </c>
      <c r="AI740">
        <v>2.0999999999999999E-3</v>
      </c>
      <c r="AJ740" s="212">
        <v>0</v>
      </c>
      <c r="AK740" s="98">
        <v>6.9999999999999999E-4</v>
      </c>
      <c r="AL740">
        <v>0.90300000000000002</v>
      </c>
      <c r="AM740">
        <v>0</v>
      </c>
      <c r="AN740">
        <v>0</v>
      </c>
      <c r="AO740">
        <v>0</v>
      </c>
      <c r="AP740">
        <v>0</v>
      </c>
      <c r="AQ740" s="212">
        <v>1.0500000000000001E-2</v>
      </c>
      <c r="AR740">
        <v>0</v>
      </c>
      <c r="AS740" s="98">
        <v>6.9999999999999999E-4</v>
      </c>
      <c r="AT740" s="212">
        <v>3.5E-4</v>
      </c>
      <c r="AU740" s="212">
        <v>1.0500000000000001E-2</v>
      </c>
      <c r="AV740">
        <v>3.2199999999999999E-2</v>
      </c>
      <c r="AW740" s="98">
        <v>1.47E-3</v>
      </c>
      <c r="AX740">
        <v>0.11899999999999999</v>
      </c>
      <c r="AY740">
        <v>3.5000000000000001E-3</v>
      </c>
      <c r="AZ740">
        <v>0</v>
      </c>
      <c r="BA740">
        <v>1.2809999999999999</v>
      </c>
      <c r="BB740" s="212">
        <v>2.4500000000000002</v>
      </c>
      <c r="BC740">
        <v>4.1999999999999997E-3</v>
      </c>
      <c r="BD740">
        <v>0.20300000000000001</v>
      </c>
      <c r="BE740">
        <v>1.54</v>
      </c>
      <c r="BF740">
        <v>0.20300000000000001</v>
      </c>
      <c r="BG740">
        <v>1.89</v>
      </c>
      <c r="BH740">
        <v>4.8999999999999998E-3</v>
      </c>
      <c r="BI740">
        <v>0.72799999999999998</v>
      </c>
      <c r="BJ740" s="212">
        <v>3.2199999999999999E-2</v>
      </c>
      <c r="BK740">
        <v>0.504</v>
      </c>
      <c r="BL740" s="209">
        <v>1.7430042105000002E-2</v>
      </c>
      <c r="BM740" s="227">
        <v>0</v>
      </c>
      <c r="BN740" s="227">
        <v>1.714934081E-2</v>
      </c>
      <c r="BO740" s="227">
        <v>0</v>
      </c>
      <c r="BP740" s="227">
        <v>0</v>
      </c>
      <c r="BQ740" s="227">
        <v>0</v>
      </c>
      <c r="BR740" s="227">
        <v>1.879167962E-4</v>
      </c>
      <c r="BS740" s="227">
        <v>9.2784500899999997E-5</v>
      </c>
      <c r="BT740" s="209">
        <v>0</v>
      </c>
    </row>
    <row r="741" spans="1:72" x14ac:dyDescent="0.35">
      <c r="A741">
        <v>71</v>
      </c>
      <c r="B741" t="s">
        <v>610</v>
      </c>
      <c r="C741" t="s">
        <v>610</v>
      </c>
      <c r="D741" t="s">
        <v>146</v>
      </c>
      <c r="E741" t="s">
        <v>1341</v>
      </c>
      <c r="F741">
        <v>0</v>
      </c>
      <c r="G741">
        <v>0</v>
      </c>
      <c r="H741">
        <v>0</v>
      </c>
      <c r="I741">
        <v>0</v>
      </c>
      <c r="J741">
        <v>0</v>
      </c>
      <c r="K741">
        <v>0</v>
      </c>
      <c r="L741">
        <v>0</v>
      </c>
      <c r="M741">
        <v>0</v>
      </c>
      <c r="N741">
        <v>0</v>
      </c>
      <c r="O741">
        <v>0</v>
      </c>
      <c r="P741">
        <v>0</v>
      </c>
      <c r="Q741">
        <v>0</v>
      </c>
      <c r="R741">
        <v>0</v>
      </c>
      <c r="S741">
        <v>0</v>
      </c>
      <c r="T741">
        <v>0</v>
      </c>
      <c r="U741">
        <v>0</v>
      </c>
      <c r="V741">
        <v>0</v>
      </c>
      <c r="W741">
        <v>0</v>
      </c>
      <c r="X741">
        <v>0</v>
      </c>
      <c r="Y741" s="217">
        <v>0</v>
      </c>
      <c r="Z741" s="217">
        <v>0</v>
      </c>
      <c r="AA741">
        <v>0</v>
      </c>
      <c r="AB741">
        <v>0</v>
      </c>
      <c r="AC741" s="217">
        <v>0</v>
      </c>
      <c r="AD741">
        <v>0</v>
      </c>
      <c r="AE741">
        <v>0</v>
      </c>
      <c r="AF741">
        <v>0</v>
      </c>
      <c r="AG741" s="217">
        <v>0</v>
      </c>
      <c r="AH741">
        <v>0</v>
      </c>
      <c r="AI741">
        <v>0</v>
      </c>
      <c r="AJ741" s="212">
        <v>0</v>
      </c>
      <c r="AK741" s="217">
        <v>0</v>
      </c>
      <c r="AL741">
        <v>0</v>
      </c>
      <c r="AM741">
        <v>0</v>
      </c>
      <c r="AN741">
        <v>0</v>
      </c>
      <c r="AO741">
        <v>0</v>
      </c>
      <c r="AP741">
        <v>0</v>
      </c>
      <c r="AQ741">
        <v>0</v>
      </c>
      <c r="AR741">
        <v>0</v>
      </c>
      <c r="AS741" s="217">
        <v>0</v>
      </c>
      <c r="AT741" s="98">
        <v>0</v>
      </c>
      <c r="AU741">
        <v>0</v>
      </c>
      <c r="AV741">
        <v>0</v>
      </c>
      <c r="AW741">
        <v>0</v>
      </c>
      <c r="AX741">
        <v>0</v>
      </c>
      <c r="AY741">
        <v>0</v>
      </c>
      <c r="AZ741" s="98">
        <v>0</v>
      </c>
      <c r="BA741">
        <v>0</v>
      </c>
      <c r="BB741">
        <v>0</v>
      </c>
      <c r="BC741">
        <v>0</v>
      </c>
      <c r="BD741">
        <v>0</v>
      </c>
      <c r="BE741">
        <v>0</v>
      </c>
      <c r="BF741">
        <v>0</v>
      </c>
      <c r="BG741">
        <v>0</v>
      </c>
      <c r="BH741">
        <v>0</v>
      </c>
      <c r="BI741">
        <v>0</v>
      </c>
      <c r="BJ741">
        <v>0</v>
      </c>
      <c r="BK741">
        <v>0</v>
      </c>
      <c r="BL741" s="209">
        <v>0</v>
      </c>
      <c r="BM741" s="227">
        <v>0</v>
      </c>
      <c r="BN741" s="227">
        <v>0</v>
      </c>
      <c r="BO741" s="227">
        <v>0</v>
      </c>
      <c r="BP741" s="227">
        <v>0</v>
      </c>
      <c r="BQ741" s="227">
        <v>0</v>
      </c>
      <c r="BR741" s="227">
        <v>0</v>
      </c>
      <c r="BS741" s="227">
        <v>0</v>
      </c>
      <c r="BT741" s="209">
        <v>0</v>
      </c>
    </row>
    <row r="742" spans="1:72" x14ac:dyDescent="0.35">
      <c r="A742">
        <v>99</v>
      </c>
      <c r="B742" t="s">
        <v>195</v>
      </c>
      <c r="C742" t="s">
        <v>195</v>
      </c>
      <c r="D742" t="s">
        <v>784</v>
      </c>
      <c r="E742" t="s">
        <v>1337</v>
      </c>
      <c r="F742">
        <v>0</v>
      </c>
      <c r="G742">
        <v>0</v>
      </c>
      <c r="H742" s="98">
        <v>0</v>
      </c>
      <c r="I742">
        <v>0</v>
      </c>
      <c r="J742">
        <v>0</v>
      </c>
      <c r="K742">
        <v>0</v>
      </c>
      <c r="L742">
        <v>0</v>
      </c>
      <c r="M742">
        <v>0</v>
      </c>
      <c r="N742">
        <v>0</v>
      </c>
      <c r="O742">
        <v>0</v>
      </c>
      <c r="P742">
        <v>0</v>
      </c>
      <c r="Q742" s="98">
        <v>0</v>
      </c>
      <c r="R742">
        <v>0</v>
      </c>
      <c r="S742">
        <v>0</v>
      </c>
      <c r="T742">
        <v>0</v>
      </c>
      <c r="U742">
        <v>0</v>
      </c>
      <c r="V742">
        <v>0</v>
      </c>
      <c r="W742">
        <v>0</v>
      </c>
      <c r="X742">
        <v>0</v>
      </c>
      <c r="Y742">
        <v>0</v>
      </c>
      <c r="Z742">
        <v>0</v>
      </c>
      <c r="AA742">
        <v>0</v>
      </c>
      <c r="AB742">
        <v>0</v>
      </c>
      <c r="AC742">
        <v>0</v>
      </c>
      <c r="AD742">
        <v>0</v>
      </c>
      <c r="AE742" s="98">
        <v>0</v>
      </c>
      <c r="AF742" s="98">
        <v>0</v>
      </c>
      <c r="AG742">
        <v>0</v>
      </c>
      <c r="AH742">
        <v>0</v>
      </c>
      <c r="AI742">
        <v>0</v>
      </c>
      <c r="AJ742" s="21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s="98">
        <v>0</v>
      </c>
      <c r="BD742">
        <v>0</v>
      </c>
      <c r="BE742">
        <v>0</v>
      </c>
      <c r="BF742">
        <v>0</v>
      </c>
      <c r="BG742">
        <v>0</v>
      </c>
      <c r="BH742">
        <v>0</v>
      </c>
      <c r="BI742" s="98">
        <v>0</v>
      </c>
      <c r="BJ742">
        <v>0</v>
      </c>
      <c r="BK742">
        <v>0</v>
      </c>
      <c r="BL742" s="209">
        <v>0</v>
      </c>
      <c r="BM742" s="227">
        <v>0</v>
      </c>
      <c r="BN742" s="227">
        <v>0</v>
      </c>
      <c r="BO742" s="227">
        <v>0</v>
      </c>
      <c r="BP742" s="227">
        <v>0</v>
      </c>
      <c r="BQ742" s="227">
        <v>0</v>
      </c>
      <c r="BR742" s="227">
        <v>0</v>
      </c>
      <c r="BS742" s="227">
        <v>0</v>
      </c>
      <c r="BT742" s="209">
        <v>0</v>
      </c>
    </row>
    <row r="743" spans="1:72" x14ac:dyDescent="0.35">
      <c r="A743">
        <v>99</v>
      </c>
      <c r="B743" t="s">
        <v>195</v>
      </c>
      <c r="C743" t="s">
        <v>195</v>
      </c>
      <c r="D743" t="s">
        <v>784</v>
      </c>
      <c r="E743" t="s">
        <v>1338</v>
      </c>
      <c r="F743">
        <v>0</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s="212">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v>0</v>
      </c>
      <c r="BF743">
        <v>0</v>
      </c>
      <c r="BG743">
        <v>0</v>
      </c>
      <c r="BH743">
        <v>0</v>
      </c>
      <c r="BI743">
        <v>0</v>
      </c>
      <c r="BJ743">
        <v>0</v>
      </c>
      <c r="BK743">
        <v>0</v>
      </c>
      <c r="BL743" s="209">
        <v>0</v>
      </c>
      <c r="BM743" s="227">
        <v>0</v>
      </c>
      <c r="BN743" s="209">
        <v>0</v>
      </c>
      <c r="BO743" s="227">
        <v>0</v>
      </c>
      <c r="BP743" s="227">
        <v>0</v>
      </c>
      <c r="BQ743" s="227">
        <v>0</v>
      </c>
      <c r="BR743" s="209">
        <v>0</v>
      </c>
      <c r="BS743" s="209">
        <v>0</v>
      </c>
      <c r="BT743" s="229">
        <v>0</v>
      </c>
    </row>
    <row r="744" spans="1:72" x14ac:dyDescent="0.35">
      <c r="A744">
        <v>99</v>
      </c>
      <c r="B744" t="s">
        <v>195</v>
      </c>
      <c r="C744" t="s">
        <v>195</v>
      </c>
      <c r="D744" t="s">
        <v>784</v>
      </c>
      <c r="E744" t="s">
        <v>1339</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v>0</v>
      </c>
      <c r="BF744">
        <v>0</v>
      </c>
      <c r="BG744">
        <v>0</v>
      </c>
      <c r="BH744">
        <v>0</v>
      </c>
      <c r="BI744">
        <v>0</v>
      </c>
      <c r="BJ744">
        <v>0</v>
      </c>
      <c r="BK744">
        <v>0</v>
      </c>
      <c r="BL744" s="209">
        <v>0</v>
      </c>
      <c r="BM744" s="227">
        <v>0</v>
      </c>
      <c r="BN744" s="209">
        <v>0</v>
      </c>
      <c r="BO744" s="227">
        <v>0</v>
      </c>
      <c r="BP744" s="227">
        <v>0</v>
      </c>
      <c r="BQ744" s="227">
        <v>0</v>
      </c>
      <c r="BR744" s="209">
        <v>0</v>
      </c>
      <c r="BS744" s="227">
        <v>0</v>
      </c>
      <c r="BT744" s="209">
        <v>0</v>
      </c>
    </row>
    <row r="745" spans="1:72" x14ac:dyDescent="0.35">
      <c r="A745">
        <v>75</v>
      </c>
      <c r="B745" t="s">
        <v>610</v>
      </c>
      <c r="C745" t="s">
        <v>610</v>
      </c>
      <c r="D745" t="s">
        <v>150</v>
      </c>
      <c r="E745" t="s">
        <v>1341</v>
      </c>
      <c r="F745">
        <v>0</v>
      </c>
      <c r="G745">
        <v>0</v>
      </c>
      <c r="H745">
        <v>0</v>
      </c>
      <c r="I745">
        <v>0</v>
      </c>
      <c r="J745">
        <v>0</v>
      </c>
      <c r="K745">
        <v>0</v>
      </c>
      <c r="L745">
        <v>0</v>
      </c>
      <c r="M745">
        <v>0</v>
      </c>
      <c r="N745">
        <v>0</v>
      </c>
      <c r="O745">
        <v>0</v>
      </c>
      <c r="P745">
        <v>0</v>
      </c>
      <c r="Q745">
        <v>0</v>
      </c>
      <c r="R745">
        <v>0</v>
      </c>
      <c r="S745">
        <v>0</v>
      </c>
      <c r="T745">
        <v>0</v>
      </c>
      <c r="U745" s="98">
        <v>0</v>
      </c>
      <c r="V745" s="98">
        <v>0</v>
      </c>
      <c r="W745">
        <v>0</v>
      </c>
      <c r="X745" s="98">
        <v>0</v>
      </c>
      <c r="Y745" s="98">
        <v>0</v>
      </c>
      <c r="Z745" s="98">
        <v>0</v>
      </c>
      <c r="AA745">
        <v>0</v>
      </c>
      <c r="AB745">
        <v>0</v>
      </c>
      <c r="AC745">
        <v>0</v>
      </c>
      <c r="AD745">
        <v>0</v>
      </c>
      <c r="AE745" s="98">
        <v>0</v>
      </c>
      <c r="AF745" s="98">
        <v>0</v>
      </c>
      <c r="AG745" s="98">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v>0</v>
      </c>
      <c r="BF745">
        <v>0</v>
      </c>
      <c r="BG745">
        <v>0</v>
      </c>
      <c r="BH745">
        <v>0</v>
      </c>
      <c r="BI745">
        <v>0</v>
      </c>
      <c r="BJ745">
        <v>0</v>
      </c>
      <c r="BK745">
        <v>0</v>
      </c>
      <c r="BL745" s="209">
        <v>0</v>
      </c>
      <c r="BM745" s="227">
        <v>0</v>
      </c>
      <c r="BN745" s="209">
        <v>0</v>
      </c>
      <c r="BO745" s="227">
        <v>0</v>
      </c>
      <c r="BP745" s="227">
        <v>0</v>
      </c>
      <c r="BQ745" s="227">
        <v>0</v>
      </c>
      <c r="BR745" s="227">
        <v>0</v>
      </c>
      <c r="BS745" s="227">
        <v>0</v>
      </c>
      <c r="BT745" s="209">
        <v>0</v>
      </c>
    </row>
    <row r="746" spans="1:72" x14ac:dyDescent="0.35">
      <c r="A746">
        <v>102</v>
      </c>
      <c r="B746" t="s">
        <v>195</v>
      </c>
      <c r="C746" t="s">
        <v>195</v>
      </c>
      <c r="D746" t="s">
        <v>796</v>
      </c>
      <c r="E746" t="s">
        <v>1337</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s="98">
        <v>0</v>
      </c>
      <c r="AH746">
        <v>0</v>
      </c>
      <c r="AI746">
        <v>0</v>
      </c>
      <c r="AJ746">
        <v>0</v>
      </c>
      <c r="AK746">
        <v>0</v>
      </c>
      <c r="AL746">
        <v>0</v>
      </c>
      <c r="AM746">
        <v>0</v>
      </c>
      <c r="AN746">
        <v>0</v>
      </c>
      <c r="AO746">
        <v>0</v>
      </c>
      <c r="AP746">
        <v>0</v>
      </c>
      <c r="AQ746">
        <v>0</v>
      </c>
      <c r="AR746">
        <v>0</v>
      </c>
      <c r="AS746">
        <v>0</v>
      </c>
      <c r="AT746" s="98">
        <v>0</v>
      </c>
      <c r="AU746">
        <v>0</v>
      </c>
      <c r="AV746">
        <v>0</v>
      </c>
      <c r="AW746" s="98">
        <v>0</v>
      </c>
      <c r="AX746">
        <v>0</v>
      </c>
      <c r="AY746">
        <v>0</v>
      </c>
      <c r="AZ746">
        <v>0</v>
      </c>
      <c r="BA746">
        <v>0</v>
      </c>
      <c r="BB746">
        <v>0</v>
      </c>
      <c r="BC746">
        <v>0</v>
      </c>
      <c r="BD746">
        <v>0</v>
      </c>
      <c r="BE746">
        <v>0</v>
      </c>
      <c r="BF746">
        <v>0</v>
      </c>
      <c r="BG746">
        <v>0</v>
      </c>
      <c r="BH746">
        <v>0</v>
      </c>
      <c r="BI746">
        <v>0</v>
      </c>
      <c r="BJ746">
        <v>0</v>
      </c>
      <c r="BK746">
        <v>0</v>
      </c>
      <c r="BL746" s="209">
        <v>0</v>
      </c>
      <c r="BM746" s="227">
        <v>0</v>
      </c>
      <c r="BN746" s="227">
        <v>0</v>
      </c>
      <c r="BO746" s="227">
        <v>0</v>
      </c>
      <c r="BP746" s="227">
        <v>0</v>
      </c>
      <c r="BQ746" s="227">
        <v>0</v>
      </c>
      <c r="BR746" s="227">
        <v>0</v>
      </c>
      <c r="BS746" s="227">
        <v>0</v>
      </c>
      <c r="BT746" s="227">
        <v>0</v>
      </c>
    </row>
    <row r="747" spans="1:72" x14ac:dyDescent="0.35">
      <c r="A747">
        <v>102</v>
      </c>
      <c r="B747" t="s">
        <v>195</v>
      </c>
      <c r="C747" t="s">
        <v>195</v>
      </c>
      <c r="D747" t="s">
        <v>796</v>
      </c>
      <c r="E747" t="s">
        <v>1338</v>
      </c>
      <c r="F747">
        <v>0</v>
      </c>
      <c r="G747">
        <v>0</v>
      </c>
      <c r="H747">
        <v>0</v>
      </c>
      <c r="I747">
        <v>0</v>
      </c>
      <c r="J747">
        <v>0</v>
      </c>
      <c r="K747">
        <v>0</v>
      </c>
      <c r="L747">
        <v>0</v>
      </c>
      <c r="M747">
        <v>0</v>
      </c>
      <c r="N747">
        <v>0</v>
      </c>
      <c r="O747">
        <v>0</v>
      </c>
      <c r="P747">
        <v>0</v>
      </c>
      <c r="Q747">
        <v>0</v>
      </c>
      <c r="R747">
        <v>0</v>
      </c>
      <c r="S747">
        <v>0</v>
      </c>
      <c r="T747">
        <v>0</v>
      </c>
      <c r="U747">
        <v>0</v>
      </c>
      <c r="V747">
        <v>0</v>
      </c>
      <c r="W747">
        <v>0</v>
      </c>
      <c r="X747" s="98">
        <v>0</v>
      </c>
      <c r="Y747">
        <v>0</v>
      </c>
      <c r="Z747" s="98">
        <v>0</v>
      </c>
      <c r="AA747">
        <v>0</v>
      </c>
      <c r="AB747">
        <v>0</v>
      </c>
      <c r="AC747">
        <v>0</v>
      </c>
      <c r="AD747">
        <v>0</v>
      </c>
      <c r="AE747">
        <v>0</v>
      </c>
      <c r="AF747" s="98">
        <v>0</v>
      </c>
      <c r="AG747" s="98">
        <v>0</v>
      </c>
      <c r="AH747" s="98">
        <v>0</v>
      </c>
      <c r="AI747">
        <v>0</v>
      </c>
      <c r="AJ747" s="98">
        <v>0</v>
      </c>
      <c r="AK747">
        <v>0</v>
      </c>
      <c r="AL747">
        <v>0</v>
      </c>
      <c r="AM747">
        <v>0</v>
      </c>
      <c r="AN747">
        <v>0</v>
      </c>
      <c r="AO747">
        <v>0</v>
      </c>
      <c r="AP747">
        <v>0</v>
      </c>
      <c r="AQ747">
        <v>0</v>
      </c>
      <c r="AR747" s="98">
        <v>0</v>
      </c>
      <c r="AS747">
        <v>0</v>
      </c>
      <c r="AT747" s="98">
        <v>0</v>
      </c>
      <c r="AU747">
        <v>0</v>
      </c>
      <c r="AV747">
        <v>0</v>
      </c>
      <c r="AW747">
        <v>0</v>
      </c>
      <c r="AX747">
        <v>0</v>
      </c>
      <c r="AY747">
        <v>0</v>
      </c>
      <c r="AZ747">
        <v>0</v>
      </c>
      <c r="BA747">
        <v>0</v>
      </c>
      <c r="BB747">
        <v>0</v>
      </c>
      <c r="BC747" s="98">
        <v>0</v>
      </c>
      <c r="BD747">
        <v>0</v>
      </c>
      <c r="BE747">
        <v>0</v>
      </c>
      <c r="BF747">
        <v>0</v>
      </c>
      <c r="BG747">
        <v>0</v>
      </c>
      <c r="BH747" s="98">
        <v>0</v>
      </c>
      <c r="BI747">
        <v>0</v>
      </c>
      <c r="BJ747" s="98">
        <v>0</v>
      </c>
      <c r="BK747">
        <v>0</v>
      </c>
      <c r="BL747" s="209">
        <v>0</v>
      </c>
      <c r="BM747" s="227">
        <v>0</v>
      </c>
      <c r="BN747" s="227">
        <v>0</v>
      </c>
      <c r="BO747" s="227">
        <v>0</v>
      </c>
      <c r="BP747" s="227">
        <v>0</v>
      </c>
      <c r="BQ747" s="227">
        <v>0</v>
      </c>
      <c r="BR747" s="227">
        <v>0</v>
      </c>
      <c r="BS747" s="227">
        <v>0</v>
      </c>
      <c r="BT747" s="227">
        <v>0</v>
      </c>
    </row>
    <row r="748" spans="1:72" x14ac:dyDescent="0.35">
      <c r="A748">
        <v>102</v>
      </c>
      <c r="B748" t="s">
        <v>195</v>
      </c>
      <c r="C748" t="s">
        <v>195</v>
      </c>
      <c r="D748" t="s">
        <v>796</v>
      </c>
      <c r="E748" t="s">
        <v>1339</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s="98">
        <v>0</v>
      </c>
      <c r="AA748">
        <v>0</v>
      </c>
      <c r="AB748">
        <v>0</v>
      </c>
      <c r="AC748">
        <v>0</v>
      </c>
      <c r="AD748">
        <v>0</v>
      </c>
      <c r="AE748">
        <v>0</v>
      </c>
      <c r="AF748">
        <v>0</v>
      </c>
      <c r="AG748" s="98">
        <v>0</v>
      </c>
      <c r="AH748">
        <v>0</v>
      </c>
      <c r="AI748">
        <v>0</v>
      </c>
      <c r="AJ748">
        <v>0</v>
      </c>
      <c r="AK748">
        <v>0</v>
      </c>
      <c r="AL748">
        <v>0</v>
      </c>
      <c r="AM748">
        <v>0</v>
      </c>
      <c r="AN748">
        <v>0</v>
      </c>
      <c r="AO748">
        <v>0</v>
      </c>
      <c r="AP748">
        <v>0</v>
      </c>
      <c r="AQ748">
        <v>0</v>
      </c>
      <c r="AR748">
        <v>0</v>
      </c>
      <c r="AS748">
        <v>0</v>
      </c>
      <c r="AT748" s="98">
        <v>0</v>
      </c>
      <c r="AU748">
        <v>0</v>
      </c>
      <c r="AV748">
        <v>0</v>
      </c>
      <c r="AW748">
        <v>0</v>
      </c>
      <c r="AX748">
        <v>0</v>
      </c>
      <c r="AY748">
        <v>0</v>
      </c>
      <c r="AZ748">
        <v>0</v>
      </c>
      <c r="BA748">
        <v>0</v>
      </c>
      <c r="BB748">
        <v>0</v>
      </c>
      <c r="BC748">
        <v>0</v>
      </c>
      <c r="BD748">
        <v>0</v>
      </c>
      <c r="BE748">
        <v>0</v>
      </c>
      <c r="BF748">
        <v>0</v>
      </c>
      <c r="BG748">
        <v>0</v>
      </c>
      <c r="BH748" s="98">
        <v>0</v>
      </c>
      <c r="BI748">
        <v>0</v>
      </c>
      <c r="BJ748">
        <v>0</v>
      </c>
      <c r="BK748">
        <v>0</v>
      </c>
      <c r="BL748" s="209">
        <v>0</v>
      </c>
      <c r="BM748" s="227">
        <v>0</v>
      </c>
      <c r="BN748" s="209">
        <v>0</v>
      </c>
      <c r="BO748" s="227">
        <v>0</v>
      </c>
      <c r="BP748" s="227">
        <v>0</v>
      </c>
      <c r="BQ748" s="227">
        <v>0</v>
      </c>
      <c r="BR748" s="227">
        <v>0</v>
      </c>
      <c r="BS748" s="227">
        <v>0</v>
      </c>
      <c r="BT748" s="209">
        <v>0</v>
      </c>
    </row>
    <row r="749" spans="1:72" x14ac:dyDescent="0.35">
      <c r="A749">
        <v>81</v>
      </c>
      <c r="B749" t="s">
        <v>153</v>
      </c>
      <c r="C749" t="s">
        <v>153</v>
      </c>
      <c r="D749" t="s">
        <v>698</v>
      </c>
      <c r="E749" t="s">
        <v>1341</v>
      </c>
      <c r="F749">
        <v>0</v>
      </c>
      <c r="G749">
        <v>0</v>
      </c>
      <c r="H749">
        <v>0</v>
      </c>
      <c r="I749">
        <v>0</v>
      </c>
      <c r="J749">
        <v>0</v>
      </c>
      <c r="K749">
        <v>0</v>
      </c>
      <c r="L749">
        <v>0</v>
      </c>
      <c r="M749">
        <v>0</v>
      </c>
      <c r="N749">
        <v>0</v>
      </c>
      <c r="O749">
        <v>0</v>
      </c>
      <c r="P749">
        <v>0</v>
      </c>
      <c r="Q749">
        <v>0</v>
      </c>
      <c r="R749">
        <v>0</v>
      </c>
      <c r="S749">
        <v>0</v>
      </c>
      <c r="T749">
        <v>0</v>
      </c>
      <c r="U749">
        <v>0</v>
      </c>
      <c r="V749" s="212">
        <v>0</v>
      </c>
      <c r="W749" s="212">
        <v>0</v>
      </c>
      <c r="X749">
        <v>0</v>
      </c>
      <c r="Y749">
        <v>0</v>
      </c>
      <c r="Z749">
        <v>0</v>
      </c>
      <c r="AA749">
        <v>0</v>
      </c>
      <c r="AB749" s="217">
        <v>0</v>
      </c>
      <c r="AC749" s="98">
        <v>0</v>
      </c>
      <c r="AD749">
        <v>0</v>
      </c>
      <c r="AE749">
        <v>0</v>
      </c>
      <c r="AF749">
        <v>0</v>
      </c>
      <c r="AG749" s="98">
        <v>0</v>
      </c>
      <c r="AH749">
        <v>0</v>
      </c>
      <c r="AI749" s="212">
        <v>0</v>
      </c>
      <c r="AJ749">
        <v>0</v>
      </c>
      <c r="AK749">
        <v>0</v>
      </c>
      <c r="AL749">
        <v>0</v>
      </c>
      <c r="AM749">
        <v>0</v>
      </c>
      <c r="AN749">
        <v>0</v>
      </c>
      <c r="AO749">
        <v>0</v>
      </c>
      <c r="AP749" s="98">
        <v>0</v>
      </c>
      <c r="AQ749">
        <v>0</v>
      </c>
      <c r="AR749">
        <v>0</v>
      </c>
      <c r="AS749" s="98">
        <v>0</v>
      </c>
      <c r="AT749">
        <v>0</v>
      </c>
      <c r="AU749" s="98">
        <v>0</v>
      </c>
      <c r="AV749">
        <v>0</v>
      </c>
      <c r="AW749" s="98">
        <v>0</v>
      </c>
      <c r="AX749">
        <v>0</v>
      </c>
      <c r="AY749">
        <v>0</v>
      </c>
      <c r="AZ749">
        <v>0</v>
      </c>
      <c r="BA749">
        <v>0</v>
      </c>
      <c r="BB749">
        <v>0</v>
      </c>
      <c r="BC749">
        <v>0</v>
      </c>
      <c r="BD749">
        <v>0</v>
      </c>
      <c r="BE749">
        <v>0</v>
      </c>
      <c r="BF749">
        <v>0</v>
      </c>
      <c r="BG749">
        <v>0</v>
      </c>
      <c r="BH749" s="98">
        <v>0</v>
      </c>
      <c r="BI749">
        <v>0</v>
      </c>
      <c r="BJ749">
        <v>0</v>
      </c>
      <c r="BK749">
        <v>0</v>
      </c>
      <c r="BL749" s="209">
        <v>0</v>
      </c>
      <c r="BM749" s="227">
        <v>0</v>
      </c>
      <c r="BN749" s="227">
        <v>0</v>
      </c>
      <c r="BO749" s="227">
        <v>0</v>
      </c>
      <c r="BP749" s="227">
        <v>0</v>
      </c>
      <c r="BQ749" s="227">
        <v>0</v>
      </c>
      <c r="BR749" s="227">
        <v>0</v>
      </c>
      <c r="BS749" s="227">
        <v>0</v>
      </c>
      <c r="BT749" s="209">
        <v>0</v>
      </c>
    </row>
    <row r="750" spans="1:72" x14ac:dyDescent="0.35">
      <c r="A750">
        <v>103</v>
      </c>
      <c r="B750" t="s">
        <v>195</v>
      </c>
      <c r="C750" t="s">
        <v>195</v>
      </c>
      <c r="D750" t="s">
        <v>801</v>
      </c>
      <c r="E750" t="s">
        <v>1337</v>
      </c>
      <c r="F750">
        <v>0</v>
      </c>
      <c r="G750">
        <v>0</v>
      </c>
      <c r="H750">
        <v>0</v>
      </c>
      <c r="I750">
        <v>0</v>
      </c>
      <c r="J750">
        <v>0</v>
      </c>
      <c r="K750">
        <v>0</v>
      </c>
      <c r="L750">
        <v>0</v>
      </c>
      <c r="M750">
        <v>0</v>
      </c>
      <c r="N750">
        <v>0</v>
      </c>
      <c r="O750">
        <v>0</v>
      </c>
      <c r="P750">
        <v>0</v>
      </c>
      <c r="Q750">
        <v>0</v>
      </c>
      <c r="R750">
        <v>0</v>
      </c>
      <c r="S750">
        <v>0</v>
      </c>
      <c r="T750">
        <v>0</v>
      </c>
      <c r="U750">
        <v>0</v>
      </c>
      <c r="V750" s="212">
        <v>0</v>
      </c>
      <c r="W750" s="212">
        <v>0</v>
      </c>
      <c r="X750">
        <v>0</v>
      </c>
      <c r="Y750">
        <v>0</v>
      </c>
      <c r="Z750">
        <v>0</v>
      </c>
      <c r="AA750">
        <v>0</v>
      </c>
      <c r="AB750">
        <v>0</v>
      </c>
      <c r="AC750">
        <v>0</v>
      </c>
      <c r="AD750">
        <v>0</v>
      </c>
      <c r="AE750">
        <v>0</v>
      </c>
      <c r="AF750">
        <v>0</v>
      </c>
      <c r="AG750" s="98">
        <v>0</v>
      </c>
      <c r="AH750">
        <v>0</v>
      </c>
      <c r="AI750" s="212">
        <v>0</v>
      </c>
      <c r="AJ750">
        <v>0</v>
      </c>
      <c r="AK750">
        <v>0</v>
      </c>
      <c r="AL750">
        <v>0</v>
      </c>
      <c r="AM750">
        <v>0</v>
      </c>
      <c r="AN750">
        <v>0</v>
      </c>
      <c r="AO750">
        <v>0</v>
      </c>
      <c r="AP750">
        <v>0</v>
      </c>
      <c r="AQ750">
        <v>0</v>
      </c>
      <c r="AR750">
        <v>0</v>
      </c>
      <c r="AS750">
        <v>0</v>
      </c>
      <c r="AT750" s="98">
        <v>0</v>
      </c>
      <c r="AU750">
        <v>0</v>
      </c>
      <c r="AV750">
        <v>0</v>
      </c>
      <c r="AW750" s="98">
        <v>0</v>
      </c>
      <c r="AX750">
        <v>0</v>
      </c>
      <c r="AY750">
        <v>0</v>
      </c>
      <c r="AZ750">
        <v>0</v>
      </c>
      <c r="BA750">
        <v>0</v>
      </c>
      <c r="BB750">
        <v>0</v>
      </c>
      <c r="BC750">
        <v>0</v>
      </c>
      <c r="BD750">
        <v>0</v>
      </c>
      <c r="BE750">
        <v>0</v>
      </c>
      <c r="BF750">
        <v>0</v>
      </c>
      <c r="BG750">
        <v>0</v>
      </c>
      <c r="BH750">
        <v>0</v>
      </c>
      <c r="BI750">
        <v>0</v>
      </c>
      <c r="BJ750">
        <v>0</v>
      </c>
      <c r="BK750">
        <v>0</v>
      </c>
      <c r="BL750" s="209">
        <v>0</v>
      </c>
      <c r="BM750" s="227">
        <v>0</v>
      </c>
      <c r="BN750" s="227">
        <v>0</v>
      </c>
      <c r="BO750" s="227">
        <v>0</v>
      </c>
      <c r="BP750" s="227">
        <v>0</v>
      </c>
      <c r="BQ750" s="227">
        <v>0</v>
      </c>
      <c r="BR750" s="227">
        <v>0</v>
      </c>
      <c r="BS750" s="227">
        <v>0</v>
      </c>
      <c r="BT750" s="227">
        <v>0</v>
      </c>
    </row>
    <row r="751" spans="1:72" x14ac:dyDescent="0.35">
      <c r="A751">
        <v>103</v>
      </c>
      <c r="B751" t="s">
        <v>195</v>
      </c>
      <c r="C751" t="s">
        <v>195</v>
      </c>
      <c r="D751" t="s">
        <v>801</v>
      </c>
      <c r="E751" t="s">
        <v>1338</v>
      </c>
      <c r="F751">
        <v>0</v>
      </c>
      <c r="G751">
        <v>0</v>
      </c>
      <c r="H751" s="98">
        <v>0</v>
      </c>
      <c r="I751">
        <v>0</v>
      </c>
      <c r="J751">
        <v>0</v>
      </c>
      <c r="K751">
        <v>0</v>
      </c>
      <c r="L751">
        <v>0</v>
      </c>
      <c r="M751">
        <v>0</v>
      </c>
      <c r="N751">
        <v>0</v>
      </c>
      <c r="O751">
        <v>0</v>
      </c>
      <c r="P751">
        <v>0</v>
      </c>
      <c r="Q751">
        <v>0</v>
      </c>
      <c r="R751">
        <v>0</v>
      </c>
      <c r="S751">
        <v>0</v>
      </c>
      <c r="T751">
        <v>0</v>
      </c>
      <c r="U751">
        <v>0</v>
      </c>
      <c r="V751" s="212">
        <v>0</v>
      </c>
      <c r="W751" s="212">
        <v>0</v>
      </c>
      <c r="X751">
        <v>0</v>
      </c>
      <c r="Y751">
        <v>0</v>
      </c>
      <c r="Z751">
        <v>0</v>
      </c>
      <c r="AA751">
        <v>0</v>
      </c>
      <c r="AB751">
        <v>0</v>
      </c>
      <c r="AC751">
        <v>0</v>
      </c>
      <c r="AD751">
        <v>0</v>
      </c>
      <c r="AE751">
        <v>0</v>
      </c>
      <c r="AF751">
        <v>0</v>
      </c>
      <c r="AG751">
        <v>0</v>
      </c>
      <c r="AH751">
        <v>0</v>
      </c>
      <c r="AI751" s="212">
        <v>0</v>
      </c>
      <c r="AJ751">
        <v>0</v>
      </c>
      <c r="AK751">
        <v>0</v>
      </c>
      <c r="AL751">
        <v>0</v>
      </c>
      <c r="AM751">
        <v>0</v>
      </c>
      <c r="AN751">
        <v>0</v>
      </c>
      <c r="AO751">
        <v>0</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s="98">
        <v>0</v>
      </c>
      <c r="BK751">
        <v>0</v>
      </c>
      <c r="BL751" s="209">
        <v>0</v>
      </c>
      <c r="BM751" s="227">
        <v>0</v>
      </c>
      <c r="BN751" s="209">
        <v>0</v>
      </c>
      <c r="BO751" s="227">
        <v>0</v>
      </c>
      <c r="BP751" s="227">
        <v>0</v>
      </c>
      <c r="BQ751" s="227">
        <v>0</v>
      </c>
      <c r="BR751" s="227">
        <v>0</v>
      </c>
      <c r="BS751" s="227">
        <v>0</v>
      </c>
      <c r="BT751" s="229">
        <v>0</v>
      </c>
    </row>
    <row r="752" spans="1:72" x14ac:dyDescent="0.35">
      <c r="A752">
        <v>103</v>
      </c>
      <c r="B752" t="s">
        <v>195</v>
      </c>
      <c r="C752" t="s">
        <v>195</v>
      </c>
      <c r="D752" t="s">
        <v>801</v>
      </c>
      <c r="E752" t="s">
        <v>1339</v>
      </c>
      <c r="F752">
        <v>0</v>
      </c>
      <c r="G752">
        <v>0</v>
      </c>
      <c r="H752">
        <v>0</v>
      </c>
      <c r="I752">
        <v>0</v>
      </c>
      <c r="J752">
        <v>0</v>
      </c>
      <c r="K752">
        <v>0</v>
      </c>
      <c r="L752">
        <v>0</v>
      </c>
      <c r="M752">
        <v>0</v>
      </c>
      <c r="N752">
        <v>0</v>
      </c>
      <c r="O752">
        <v>0</v>
      </c>
      <c r="P752">
        <v>0</v>
      </c>
      <c r="Q752">
        <v>0</v>
      </c>
      <c r="R752">
        <v>0</v>
      </c>
      <c r="S752">
        <v>0</v>
      </c>
      <c r="T752">
        <v>0</v>
      </c>
      <c r="U752">
        <v>0</v>
      </c>
      <c r="V752" s="212">
        <v>0</v>
      </c>
      <c r="W752" s="212">
        <v>0</v>
      </c>
      <c r="X752">
        <v>0</v>
      </c>
      <c r="Y752">
        <v>0</v>
      </c>
      <c r="Z752">
        <v>0</v>
      </c>
      <c r="AA752">
        <v>0</v>
      </c>
      <c r="AB752">
        <v>0</v>
      </c>
      <c r="AC752">
        <v>0</v>
      </c>
      <c r="AD752">
        <v>0</v>
      </c>
      <c r="AE752">
        <v>0</v>
      </c>
      <c r="AF752">
        <v>0</v>
      </c>
      <c r="AG752">
        <v>0</v>
      </c>
      <c r="AH752">
        <v>0</v>
      </c>
      <c r="AI752" s="21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v>0</v>
      </c>
      <c r="BF752">
        <v>0</v>
      </c>
      <c r="BG752">
        <v>0</v>
      </c>
      <c r="BH752">
        <v>0</v>
      </c>
      <c r="BI752">
        <v>0</v>
      </c>
      <c r="BJ752">
        <v>0</v>
      </c>
      <c r="BK752">
        <v>0</v>
      </c>
      <c r="BL752" s="209">
        <v>0</v>
      </c>
      <c r="BM752" s="227">
        <v>0</v>
      </c>
      <c r="BN752" s="209">
        <v>0</v>
      </c>
      <c r="BO752" s="227">
        <v>0</v>
      </c>
      <c r="BP752" s="227">
        <v>0</v>
      </c>
      <c r="BQ752" s="227">
        <v>0</v>
      </c>
      <c r="BR752" s="209">
        <v>0</v>
      </c>
      <c r="BS752" s="227">
        <v>0</v>
      </c>
      <c r="BT752" s="227">
        <v>0</v>
      </c>
    </row>
    <row r="753" spans="1:72" x14ac:dyDescent="0.35">
      <c r="A753">
        <v>85</v>
      </c>
      <c r="B753" t="s">
        <v>171</v>
      </c>
      <c r="C753" t="s">
        <v>171</v>
      </c>
      <c r="D753" t="s">
        <v>726</v>
      </c>
      <c r="E753" t="s">
        <v>1341</v>
      </c>
      <c r="F753">
        <v>0</v>
      </c>
      <c r="G753">
        <v>0</v>
      </c>
      <c r="H753">
        <v>0</v>
      </c>
      <c r="I753">
        <v>0</v>
      </c>
      <c r="J753">
        <v>0</v>
      </c>
      <c r="K753">
        <v>0</v>
      </c>
      <c r="L753">
        <v>0</v>
      </c>
      <c r="M753">
        <v>0</v>
      </c>
      <c r="N753">
        <v>0</v>
      </c>
      <c r="O753">
        <v>0</v>
      </c>
      <c r="P753">
        <v>0</v>
      </c>
      <c r="Q753">
        <v>0</v>
      </c>
      <c r="R753">
        <v>0</v>
      </c>
      <c r="S753">
        <v>0</v>
      </c>
      <c r="T753">
        <v>0</v>
      </c>
      <c r="U753">
        <v>0</v>
      </c>
      <c r="V753" s="98">
        <v>0</v>
      </c>
      <c r="W753" s="212">
        <v>0</v>
      </c>
      <c r="X753" s="98">
        <v>0</v>
      </c>
      <c r="Y753">
        <v>0</v>
      </c>
      <c r="Z753" s="98">
        <v>0</v>
      </c>
      <c r="AA753">
        <v>0</v>
      </c>
      <c r="AB753">
        <v>0</v>
      </c>
      <c r="AC753">
        <v>0</v>
      </c>
      <c r="AD753">
        <v>0</v>
      </c>
      <c r="AE753">
        <v>0</v>
      </c>
      <c r="AF753">
        <v>0</v>
      </c>
      <c r="AG753">
        <v>0</v>
      </c>
      <c r="AH753">
        <v>0</v>
      </c>
      <c r="AI753" s="212">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s="209">
        <v>0</v>
      </c>
      <c r="BM753" s="227">
        <v>0</v>
      </c>
      <c r="BN753" s="209">
        <v>0</v>
      </c>
      <c r="BO753" s="227">
        <v>0</v>
      </c>
      <c r="BP753" s="227">
        <v>0</v>
      </c>
      <c r="BQ753" s="227">
        <v>0</v>
      </c>
      <c r="BR753" s="227">
        <v>0</v>
      </c>
      <c r="BS753" s="227">
        <v>0</v>
      </c>
      <c r="BT753" s="209">
        <v>0</v>
      </c>
    </row>
    <row r="754" spans="1:72" x14ac:dyDescent="0.35">
      <c r="A754">
        <v>108</v>
      </c>
      <c r="B754" t="s">
        <v>803</v>
      </c>
      <c r="C754" t="s">
        <v>209</v>
      </c>
      <c r="D754" t="s">
        <v>818</v>
      </c>
      <c r="E754" t="s">
        <v>1337</v>
      </c>
      <c r="F754">
        <v>0</v>
      </c>
      <c r="G754">
        <v>0</v>
      </c>
      <c r="H754" s="98">
        <v>0</v>
      </c>
      <c r="I754">
        <v>0</v>
      </c>
      <c r="J754">
        <v>0</v>
      </c>
      <c r="K754">
        <v>0</v>
      </c>
      <c r="L754">
        <v>0</v>
      </c>
      <c r="M754">
        <v>0</v>
      </c>
      <c r="N754">
        <v>0</v>
      </c>
      <c r="O754">
        <v>0</v>
      </c>
      <c r="P754">
        <v>0</v>
      </c>
      <c r="Q754">
        <v>0</v>
      </c>
      <c r="R754">
        <v>0</v>
      </c>
      <c r="S754">
        <v>0</v>
      </c>
      <c r="T754">
        <v>0</v>
      </c>
      <c r="U754" s="212">
        <v>0</v>
      </c>
      <c r="V754">
        <v>0</v>
      </c>
      <c r="W754">
        <v>0</v>
      </c>
      <c r="X754">
        <v>0</v>
      </c>
      <c r="Y754" s="212">
        <v>0</v>
      </c>
      <c r="Z754" s="212">
        <v>0</v>
      </c>
      <c r="AA754">
        <v>0</v>
      </c>
      <c r="AB754" s="212">
        <v>0</v>
      </c>
      <c r="AC754" s="98">
        <v>0</v>
      </c>
      <c r="AD754" s="212">
        <v>0</v>
      </c>
      <c r="AE754" s="212">
        <v>0</v>
      </c>
      <c r="AF754" s="212">
        <v>0</v>
      </c>
      <c r="AG754" s="98">
        <v>0</v>
      </c>
      <c r="AH754" s="212">
        <v>0</v>
      </c>
      <c r="AI754">
        <v>0</v>
      </c>
      <c r="AJ754">
        <v>0</v>
      </c>
      <c r="AK754">
        <v>0</v>
      </c>
      <c r="AL754">
        <v>0</v>
      </c>
      <c r="AM754">
        <v>0</v>
      </c>
      <c r="AN754">
        <v>0</v>
      </c>
      <c r="AO754">
        <v>0</v>
      </c>
      <c r="AP754">
        <v>0</v>
      </c>
      <c r="AQ754" s="212">
        <v>0</v>
      </c>
      <c r="AR754">
        <v>0</v>
      </c>
      <c r="AS754">
        <v>0</v>
      </c>
      <c r="AT754">
        <v>0</v>
      </c>
      <c r="AU754">
        <v>0</v>
      </c>
      <c r="AV754">
        <v>0</v>
      </c>
      <c r="AW754">
        <v>0</v>
      </c>
      <c r="AX754">
        <v>0</v>
      </c>
      <c r="AY754">
        <v>0</v>
      </c>
      <c r="AZ754">
        <v>0</v>
      </c>
      <c r="BA754">
        <v>0</v>
      </c>
      <c r="BB754">
        <v>0</v>
      </c>
      <c r="BC754">
        <v>0</v>
      </c>
      <c r="BD754">
        <v>0</v>
      </c>
      <c r="BE754">
        <v>0</v>
      </c>
      <c r="BF754">
        <v>0</v>
      </c>
      <c r="BG754">
        <v>0</v>
      </c>
      <c r="BH754" s="98">
        <v>0</v>
      </c>
      <c r="BI754">
        <v>0</v>
      </c>
      <c r="BJ754" s="98">
        <v>0</v>
      </c>
      <c r="BK754">
        <v>0</v>
      </c>
      <c r="BL754" s="209">
        <v>0</v>
      </c>
      <c r="BM754" s="227">
        <v>0</v>
      </c>
      <c r="BN754" s="209">
        <v>0</v>
      </c>
      <c r="BO754" s="227">
        <v>0</v>
      </c>
      <c r="BP754" s="227">
        <v>0</v>
      </c>
      <c r="BQ754" s="227">
        <v>0</v>
      </c>
      <c r="BR754" s="227">
        <v>0</v>
      </c>
      <c r="BS754" s="227">
        <v>0</v>
      </c>
      <c r="BT754" s="209">
        <v>0</v>
      </c>
    </row>
    <row r="755" spans="1:72" x14ac:dyDescent="0.35">
      <c r="A755">
        <v>108</v>
      </c>
      <c r="B755" t="s">
        <v>803</v>
      </c>
      <c r="C755" t="s">
        <v>209</v>
      </c>
      <c r="D755" t="s">
        <v>818</v>
      </c>
      <c r="E755" t="s">
        <v>1338</v>
      </c>
      <c r="F755">
        <v>0</v>
      </c>
      <c r="G755">
        <v>0</v>
      </c>
      <c r="H755">
        <v>0</v>
      </c>
      <c r="I755">
        <v>0</v>
      </c>
      <c r="J755">
        <v>0</v>
      </c>
      <c r="K755">
        <v>0</v>
      </c>
      <c r="L755">
        <v>0</v>
      </c>
      <c r="M755">
        <v>0</v>
      </c>
      <c r="N755">
        <v>0</v>
      </c>
      <c r="O755">
        <v>0</v>
      </c>
      <c r="P755">
        <v>0</v>
      </c>
      <c r="Q755">
        <v>0</v>
      </c>
      <c r="R755">
        <v>0</v>
      </c>
      <c r="S755">
        <v>0</v>
      </c>
      <c r="T755">
        <v>0</v>
      </c>
      <c r="U755" s="212">
        <v>0</v>
      </c>
      <c r="V755">
        <v>0</v>
      </c>
      <c r="W755">
        <v>0</v>
      </c>
      <c r="X755">
        <v>0</v>
      </c>
      <c r="Y755" s="212">
        <v>0</v>
      </c>
      <c r="Z755" s="212">
        <v>0</v>
      </c>
      <c r="AA755">
        <v>0</v>
      </c>
      <c r="AB755" s="212">
        <v>0</v>
      </c>
      <c r="AC755" s="212">
        <v>0</v>
      </c>
      <c r="AD755" s="212">
        <v>0</v>
      </c>
      <c r="AE755" s="212">
        <v>0</v>
      </c>
      <c r="AF755" s="212">
        <v>0</v>
      </c>
      <c r="AG755" s="212">
        <v>0</v>
      </c>
      <c r="AH755" s="212">
        <v>0</v>
      </c>
      <c r="AI755">
        <v>0</v>
      </c>
      <c r="AJ755">
        <v>0</v>
      </c>
      <c r="AK755">
        <v>0</v>
      </c>
      <c r="AL755">
        <v>0</v>
      </c>
      <c r="AM755">
        <v>0</v>
      </c>
      <c r="AN755">
        <v>0</v>
      </c>
      <c r="AO755">
        <v>0</v>
      </c>
      <c r="AP755" s="212">
        <v>0</v>
      </c>
      <c r="AQ755" s="212">
        <v>0</v>
      </c>
      <c r="AR755">
        <v>0</v>
      </c>
      <c r="AS755" s="212">
        <v>0</v>
      </c>
      <c r="AT755">
        <v>0</v>
      </c>
      <c r="AU755" s="212">
        <v>0</v>
      </c>
      <c r="AV755">
        <v>0</v>
      </c>
      <c r="AW755" s="98">
        <v>0</v>
      </c>
      <c r="AX755">
        <v>0</v>
      </c>
      <c r="AY755">
        <v>0</v>
      </c>
      <c r="AZ755">
        <v>0</v>
      </c>
      <c r="BA755">
        <v>0</v>
      </c>
      <c r="BB755">
        <v>0</v>
      </c>
      <c r="BC755">
        <v>0</v>
      </c>
      <c r="BD755">
        <v>0</v>
      </c>
      <c r="BE755">
        <v>0</v>
      </c>
      <c r="BF755">
        <v>0</v>
      </c>
      <c r="BG755">
        <v>0</v>
      </c>
      <c r="BH755" s="212">
        <v>0</v>
      </c>
      <c r="BI755">
        <v>0</v>
      </c>
      <c r="BJ755">
        <v>0</v>
      </c>
      <c r="BK755">
        <v>0</v>
      </c>
      <c r="BL755" s="209">
        <v>0</v>
      </c>
      <c r="BM755" s="227">
        <v>0</v>
      </c>
      <c r="BN755" s="209">
        <v>0</v>
      </c>
      <c r="BO755" s="227">
        <v>0</v>
      </c>
      <c r="BP755" s="209">
        <v>0</v>
      </c>
      <c r="BQ755" s="227">
        <v>0</v>
      </c>
      <c r="BR755" s="227">
        <v>0</v>
      </c>
      <c r="BS755" s="227">
        <v>0</v>
      </c>
      <c r="BT755" s="227">
        <v>0</v>
      </c>
    </row>
    <row r="756" spans="1:72" x14ac:dyDescent="0.35">
      <c r="A756">
        <v>108</v>
      </c>
      <c r="B756" t="s">
        <v>803</v>
      </c>
      <c r="C756" t="s">
        <v>209</v>
      </c>
      <c r="D756" t="s">
        <v>818</v>
      </c>
      <c r="E756" t="s">
        <v>1339</v>
      </c>
      <c r="F756">
        <v>0</v>
      </c>
      <c r="G756">
        <v>0</v>
      </c>
      <c r="H756">
        <v>0</v>
      </c>
      <c r="I756">
        <v>0</v>
      </c>
      <c r="J756">
        <v>0</v>
      </c>
      <c r="K756">
        <v>0</v>
      </c>
      <c r="L756">
        <v>0</v>
      </c>
      <c r="M756">
        <v>0</v>
      </c>
      <c r="N756">
        <v>0</v>
      </c>
      <c r="O756">
        <v>0</v>
      </c>
      <c r="P756">
        <v>0</v>
      </c>
      <c r="Q756">
        <v>0</v>
      </c>
      <c r="R756">
        <v>0</v>
      </c>
      <c r="S756">
        <v>0</v>
      </c>
      <c r="T756">
        <v>0</v>
      </c>
      <c r="U756" s="212">
        <v>0</v>
      </c>
      <c r="V756">
        <v>0</v>
      </c>
      <c r="W756">
        <v>0</v>
      </c>
      <c r="X756">
        <v>0</v>
      </c>
      <c r="Y756" s="212">
        <v>0</v>
      </c>
      <c r="Z756" s="212">
        <v>0</v>
      </c>
      <c r="AA756">
        <v>0</v>
      </c>
      <c r="AB756" s="212">
        <v>0</v>
      </c>
      <c r="AC756">
        <v>0</v>
      </c>
      <c r="AD756" s="212">
        <v>0</v>
      </c>
      <c r="AE756" s="212">
        <v>0</v>
      </c>
      <c r="AF756" s="212">
        <v>0</v>
      </c>
      <c r="AG756" s="212">
        <v>0</v>
      </c>
      <c r="AH756" s="212">
        <v>0</v>
      </c>
      <c r="AI756">
        <v>0</v>
      </c>
      <c r="AJ756">
        <v>0</v>
      </c>
      <c r="AK756">
        <v>0</v>
      </c>
      <c r="AL756">
        <v>0</v>
      </c>
      <c r="AM756">
        <v>0</v>
      </c>
      <c r="AN756">
        <v>0</v>
      </c>
      <c r="AO756">
        <v>0</v>
      </c>
      <c r="AP756">
        <v>0</v>
      </c>
      <c r="AQ756" s="212">
        <v>0</v>
      </c>
      <c r="AR756">
        <v>0</v>
      </c>
      <c r="AS756" s="212">
        <v>0</v>
      </c>
      <c r="AT756">
        <v>0</v>
      </c>
      <c r="AU756">
        <v>0</v>
      </c>
      <c r="AV756">
        <v>0</v>
      </c>
      <c r="AW756" s="212">
        <v>0</v>
      </c>
      <c r="AX756">
        <v>0</v>
      </c>
      <c r="AY756">
        <v>0</v>
      </c>
      <c r="AZ756">
        <v>0</v>
      </c>
      <c r="BA756">
        <v>0</v>
      </c>
      <c r="BB756">
        <v>0</v>
      </c>
      <c r="BC756">
        <v>0</v>
      </c>
      <c r="BD756">
        <v>0</v>
      </c>
      <c r="BE756">
        <v>0</v>
      </c>
      <c r="BF756">
        <v>0</v>
      </c>
      <c r="BG756">
        <v>0</v>
      </c>
      <c r="BH756" s="212">
        <v>0</v>
      </c>
      <c r="BI756">
        <v>0</v>
      </c>
      <c r="BJ756">
        <v>0</v>
      </c>
      <c r="BK756">
        <v>0</v>
      </c>
      <c r="BL756" s="209">
        <v>0</v>
      </c>
      <c r="BM756" s="227">
        <v>0</v>
      </c>
      <c r="BN756" s="209">
        <v>0</v>
      </c>
      <c r="BO756" s="227">
        <v>0</v>
      </c>
      <c r="BP756" s="227">
        <v>0</v>
      </c>
      <c r="BQ756" s="227">
        <v>0</v>
      </c>
      <c r="BR756" s="227">
        <v>0</v>
      </c>
      <c r="BS756" s="227">
        <v>0</v>
      </c>
      <c r="BT756" s="229">
        <v>0</v>
      </c>
    </row>
    <row r="757" spans="1:72" x14ac:dyDescent="0.35">
      <c r="A757">
        <v>86</v>
      </c>
      <c r="B757" t="s">
        <v>171</v>
      </c>
      <c r="C757" t="s">
        <v>171</v>
      </c>
      <c r="D757" t="s">
        <v>731</v>
      </c>
      <c r="E757" t="s">
        <v>1341</v>
      </c>
      <c r="F757">
        <v>0</v>
      </c>
      <c r="G757">
        <v>0</v>
      </c>
      <c r="H757" s="217">
        <v>0</v>
      </c>
      <c r="I757">
        <v>0</v>
      </c>
      <c r="J757">
        <v>0</v>
      </c>
      <c r="K757">
        <v>0</v>
      </c>
      <c r="L757">
        <v>0</v>
      </c>
      <c r="M757">
        <v>0</v>
      </c>
      <c r="N757">
        <v>0</v>
      </c>
      <c r="O757">
        <v>0</v>
      </c>
      <c r="P757">
        <v>0</v>
      </c>
      <c r="Q757" s="217">
        <v>0</v>
      </c>
      <c r="R757">
        <v>0</v>
      </c>
      <c r="S757">
        <v>0</v>
      </c>
      <c r="T757">
        <v>0</v>
      </c>
      <c r="U757" s="217">
        <v>0</v>
      </c>
      <c r="V757">
        <v>0</v>
      </c>
      <c r="W757">
        <v>0</v>
      </c>
      <c r="X757">
        <v>0</v>
      </c>
      <c r="Y757" s="217">
        <v>0</v>
      </c>
      <c r="Z757" s="212">
        <v>0</v>
      </c>
      <c r="AA757">
        <v>0</v>
      </c>
      <c r="AB757" s="212">
        <v>0</v>
      </c>
      <c r="AC757">
        <v>0</v>
      </c>
      <c r="AD757" s="212">
        <v>0</v>
      </c>
      <c r="AE757" s="217">
        <v>0</v>
      </c>
      <c r="AF757" s="212">
        <v>0</v>
      </c>
      <c r="AG757">
        <v>0</v>
      </c>
      <c r="AH757" s="212">
        <v>0</v>
      </c>
      <c r="AI757">
        <v>0</v>
      </c>
      <c r="AJ757">
        <v>0</v>
      </c>
      <c r="AK757">
        <v>0</v>
      </c>
      <c r="AL757">
        <v>0</v>
      </c>
      <c r="AM757">
        <v>0</v>
      </c>
      <c r="AN757">
        <v>0</v>
      </c>
      <c r="AO757">
        <v>0</v>
      </c>
      <c r="AP757">
        <v>0</v>
      </c>
      <c r="AQ757" s="217">
        <v>0</v>
      </c>
      <c r="AR757">
        <v>0</v>
      </c>
      <c r="AS757" s="217">
        <v>0</v>
      </c>
      <c r="AT757" s="217">
        <v>0</v>
      </c>
      <c r="AU757" s="217">
        <v>0</v>
      </c>
      <c r="AV757">
        <v>0</v>
      </c>
      <c r="AW757" s="217">
        <v>0</v>
      </c>
      <c r="AX757">
        <v>0</v>
      </c>
      <c r="AY757">
        <v>0</v>
      </c>
      <c r="AZ757">
        <v>0</v>
      </c>
      <c r="BA757">
        <v>0</v>
      </c>
      <c r="BB757">
        <v>0</v>
      </c>
      <c r="BC757" s="217">
        <v>0</v>
      </c>
      <c r="BD757">
        <v>0</v>
      </c>
      <c r="BE757">
        <v>0</v>
      </c>
      <c r="BF757">
        <v>0</v>
      </c>
      <c r="BG757">
        <v>0</v>
      </c>
      <c r="BH757" s="212">
        <v>0</v>
      </c>
      <c r="BI757" s="217">
        <v>0</v>
      </c>
      <c r="BJ757" s="217">
        <v>0</v>
      </c>
      <c r="BK757">
        <v>0</v>
      </c>
      <c r="BL757" s="227">
        <v>0</v>
      </c>
      <c r="BM757" s="227">
        <v>0</v>
      </c>
      <c r="BN757" s="209">
        <v>0</v>
      </c>
      <c r="BO757" s="227">
        <v>0</v>
      </c>
      <c r="BP757" s="209">
        <v>0</v>
      </c>
      <c r="BQ757" s="227">
        <v>0</v>
      </c>
      <c r="BR757" s="209">
        <v>0</v>
      </c>
      <c r="BS757" s="227">
        <v>0</v>
      </c>
      <c r="BT757" s="227">
        <v>0</v>
      </c>
    </row>
    <row r="758" spans="1:72" x14ac:dyDescent="0.35">
      <c r="A758">
        <v>132</v>
      </c>
      <c r="B758" t="s">
        <v>248</v>
      </c>
      <c r="C758" t="s">
        <v>248</v>
      </c>
      <c r="D758" t="s">
        <v>253</v>
      </c>
      <c r="E758" t="s">
        <v>1337</v>
      </c>
      <c r="F758">
        <v>3.32</v>
      </c>
      <c r="G758">
        <v>13.91</v>
      </c>
      <c r="H758">
        <v>0</v>
      </c>
      <c r="I758">
        <v>3.0000000000000001E-3</v>
      </c>
      <c r="J758">
        <v>0.81499999999999995</v>
      </c>
      <c r="K758">
        <v>0</v>
      </c>
      <c r="L758">
        <v>0.18</v>
      </c>
      <c r="M758">
        <v>0</v>
      </c>
      <c r="N758">
        <v>2E-3</v>
      </c>
      <c r="O758">
        <v>0.747</v>
      </c>
      <c r="P758">
        <v>0.71</v>
      </c>
      <c r="Q758">
        <v>3.6999999999999998E-2</v>
      </c>
      <c r="R758">
        <v>0</v>
      </c>
      <c r="S758">
        <v>0.75</v>
      </c>
      <c r="T758">
        <v>0</v>
      </c>
      <c r="U758" s="212">
        <v>0</v>
      </c>
      <c r="V758">
        <v>0</v>
      </c>
      <c r="W758">
        <v>0</v>
      </c>
      <c r="X758">
        <v>0</v>
      </c>
      <c r="Y758" s="212">
        <v>0</v>
      </c>
      <c r="Z758" s="212">
        <v>0</v>
      </c>
      <c r="AA758">
        <v>0</v>
      </c>
      <c r="AB758" s="212">
        <v>0</v>
      </c>
      <c r="AC758">
        <v>0</v>
      </c>
      <c r="AD758" s="212">
        <v>0</v>
      </c>
      <c r="AE758" s="212">
        <v>0</v>
      </c>
      <c r="AF758" s="212">
        <v>0</v>
      </c>
      <c r="AG758">
        <v>0</v>
      </c>
      <c r="AH758" s="212">
        <v>0</v>
      </c>
      <c r="AI758">
        <v>0</v>
      </c>
      <c r="AJ758">
        <v>0</v>
      </c>
      <c r="AK758">
        <v>0</v>
      </c>
      <c r="AL758">
        <v>0</v>
      </c>
      <c r="AM758">
        <v>0</v>
      </c>
      <c r="AN758">
        <v>0</v>
      </c>
      <c r="AO758">
        <v>0</v>
      </c>
      <c r="AP758">
        <v>0</v>
      </c>
      <c r="AQ758" s="212">
        <v>0</v>
      </c>
      <c r="AR758">
        <v>0</v>
      </c>
      <c r="AS758" s="98">
        <v>0</v>
      </c>
      <c r="AT758" s="98">
        <v>4.0000000000000002E-4</v>
      </c>
      <c r="AU758" s="98">
        <v>3.0000000000000001E-3</v>
      </c>
      <c r="AV758">
        <v>3.5000000000000001E-3</v>
      </c>
      <c r="AW758" s="98">
        <v>2.0000000000000001E-4</v>
      </c>
      <c r="AX758">
        <v>0</v>
      </c>
      <c r="AY758">
        <v>0</v>
      </c>
      <c r="AZ758">
        <v>0.02</v>
      </c>
      <c r="BA758">
        <v>0.06</v>
      </c>
      <c r="BB758" s="98">
        <v>5.0000000000000001E-3</v>
      </c>
      <c r="BC758">
        <v>5.0000000000000001E-3</v>
      </c>
      <c r="BD758">
        <v>0.05</v>
      </c>
      <c r="BE758">
        <v>0.51</v>
      </c>
      <c r="BF758">
        <v>0.03</v>
      </c>
      <c r="BG758">
        <v>0.05</v>
      </c>
      <c r="BH758" s="212">
        <v>0</v>
      </c>
      <c r="BI758">
        <v>0</v>
      </c>
      <c r="BJ758">
        <v>6.0000000000000001E-3</v>
      </c>
      <c r="BK758">
        <v>0</v>
      </c>
      <c r="BL758" s="209">
        <v>6.3337312950000003E-4</v>
      </c>
      <c r="BM758" s="227">
        <v>0</v>
      </c>
      <c r="BN758" s="227">
        <v>0</v>
      </c>
      <c r="BO758" s="227">
        <v>0</v>
      </c>
      <c r="BP758" s="227">
        <v>0</v>
      </c>
      <c r="BQ758" s="227">
        <v>0</v>
      </c>
      <c r="BR758" s="209">
        <v>1.0969147389E-4</v>
      </c>
      <c r="BS758" s="227">
        <v>5.23681656E-4</v>
      </c>
      <c r="BT758" s="209">
        <v>0</v>
      </c>
    </row>
    <row r="759" spans="1:72" x14ac:dyDescent="0.35">
      <c r="A759">
        <v>132</v>
      </c>
      <c r="B759" t="s">
        <v>248</v>
      </c>
      <c r="C759" t="s">
        <v>248</v>
      </c>
      <c r="D759" t="s">
        <v>253</v>
      </c>
      <c r="E759" t="s">
        <v>1338</v>
      </c>
      <c r="F759">
        <v>3.32</v>
      </c>
      <c r="G759">
        <v>13.91</v>
      </c>
      <c r="H759">
        <v>0</v>
      </c>
      <c r="I759">
        <v>3.0000000000000001E-3</v>
      </c>
      <c r="J759">
        <v>0.81499999999999995</v>
      </c>
      <c r="K759">
        <v>0</v>
      </c>
      <c r="L759">
        <v>0.18</v>
      </c>
      <c r="M759">
        <v>0</v>
      </c>
      <c r="N759">
        <v>2E-3</v>
      </c>
      <c r="O759">
        <v>0.747</v>
      </c>
      <c r="P759">
        <v>0.71</v>
      </c>
      <c r="Q759">
        <v>3.6999999999999998E-2</v>
      </c>
      <c r="R759">
        <v>0</v>
      </c>
      <c r="S759">
        <v>0.75</v>
      </c>
      <c r="T759">
        <v>0</v>
      </c>
      <c r="U759">
        <v>0</v>
      </c>
      <c r="V759">
        <v>0</v>
      </c>
      <c r="W759">
        <v>0</v>
      </c>
      <c r="X759">
        <v>0</v>
      </c>
      <c r="Y759">
        <v>0</v>
      </c>
      <c r="Z759">
        <v>0</v>
      </c>
      <c r="AA759">
        <v>0</v>
      </c>
      <c r="AB759">
        <v>0</v>
      </c>
      <c r="AC759" s="212">
        <v>0</v>
      </c>
      <c r="AD759">
        <v>0</v>
      </c>
      <c r="AE759">
        <v>0</v>
      </c>
      <c r="AF759">
        <v>0</v>
      </c>
      <c r="AG759" s="212">
        <v>0</v>
      </c>
      <c r="AH759">
        <v>0</v>
      </c>
      <c r="AI759">
        <v>0</v>
      </c>
      <c r="AJ759">
        <v>0</v>
      </c>
      <c r="AK759">
        <v>0</v>
      </c>
      <c r="AL759">
        <v>0</v>
      </c>
      <c r="AM759">
        <v>0</v>
      </c>
      <c r="AN759">
        <v>0</v>
      </c>
      <c r="AO759">
        <v>0</v>
      </c>
      <c r="AP759" s="212">
        <v>0</v>
      </c>
      <c r="AQ759">
        <v>0</v>
      </c>
      <c r="AR759">
        <v>0</v>
      </c>
      <c r="AS759" s="212">
        <v>0</v>
      </c>
      <c r="AT759" s="98">
        <v>4.0000000000000002E-4</v>
      </c>
      <c r="AU759" s="212">
        <v>3.0000000000000001E-3</v>
      </c>
      <c r="AV759">
        <v>3.5000000000000001E-3</v>
      </c>
      <c r="AW759" s="98">
        <v>2.0000000000000001E-4</v>
      </c>
      <c r="AX759">
        <v>0</v>
      </c>
      <c r="AY759">
        <v>0</v>
      </c>
      <c r="AZ759">
        <v>0.02</v>
      </c>
      <c r="BA759">
        <v>0.06</v>
      </c>
      <c r="BB759">
        <v>5.0000000000000001E-3</v>
      </c>
      <c r="BC759">
        <v>5.0000000000000001E-3</v>
      </c>
      <c r="BD759">
        <v>0.05</v>
      </c>
      <c r="BE759">
        <v>0.51</v>
      </c>
      <c r="BF759">
        <v>0.03</v>
      </c>
      <c r="BG759">
        <v>0.05</v>
      </c>
      <c r="BH759" s="212">
        <v>0</v>
      </c>
      <c r="BI759">
        <v>0</v>
      </c>
      <c r="BJ759">
        <v>6.0000000000000001E-3</v>
      </c>
      <c r="BK759">
        <v>0</v>
      </c>
      <c r="BL759" s="209">
        <v>6.1654212450000002E-4</v>
      </c>
      <c r="BM759" s="227">
        <v>0</v>
      </c>
      <c r="BN759" s="209">
        <v>0</v>
      </c>
      <c r="BO759" s="209">
        <v>0</v>
      </c>
      <c r="BP759" s="209">
        <v>0</v>
      </c>
      <c r="BQ759" s="227">
        <v>0</v>
      </c>
      <c r="BR759" s="227">
        <v>9.2860468989999995E-5</v>
      </c>
      <c r="BS759" s="209">
        <v>5.23681656E-4</v>
      </c>
      <c r="BT759" s="227">
        <v>0</v>
      </c>
    </row>
    <row r="760" spans="1:72" x14ac:dyDescent="0.35">
      <c r="A760">
        <v>132</v>
      </c>
      <c r="B760" t="s">
        <v>248</v>
      </c>
      <c r="C760" t="s">
        <v>248</v>
      </c>
      <c r="D760" t="s">
        <v>253</v>
      </c>
      <c r="E760" t="s">
        <v>1339</v>
      </c>
      <c r="F760">
        <v>3.32</v>
      </c>
      <c r="G760">
        <v>13.91</v>
      </c>
      <c r="H760">
        <v>0</v>
      </c>
      <c r="I760">
        <v>3.0000000000000001E-3</v>
      </c>
      <c r="J760">
        <v>0.81499999999999995</v>
      </c>
      <c r="K760">
        <v>0</v>
      </c>
      <c r="L760">
        <v>0.18</v>
      </c>
      <c r="M760">
        <v>0</v>
      </c>
      <c r="N760">
        <v>2E-3</v>
      </c>
      <c r="O760">
        <v>0.747</v>
      </c>
      <c r="P760">
        <v>0.71</v>
      </c>
      <c r="Q760">
        <v>3.6999999999999998E-2</v>
      </c>
      <c r="R760">
        <v>0</v>
      </c>
      <c r="S760">
        <v>0.75</v>
      </c>
      <c r="T760">
        <v>0</v>
      </c>
      <c r="U760" s="98">
        <v>0</v>
      </c>
      <c r="V760">
        <v>0</v>
      </c>
      <c r="W760">
        <v>0</v>
      </c>
      <c r="X760">
        <v>0</v>
      </c>
      <c r="Y760" s="98">
        <v>0</v>
      </c>
      <c r="Z760">
        <v>0</v>
      </c>
      <c r="AA760">
        <v>0</v>
      </c>
      <c r="AB760" s="98">
        <v>0</v>
      </c>
      <c r="AC760">
        <v>0</v>
      </c>
      <c r="AD760" s="98">
        <v>0</v>
      </c>
      <c r="AE760" s="98">
        <v>0</v>
      </c>
      <c r="AF760" s="98">
        <v>0</v>
      </c>
      <c r="AG760" s="98">
        <v>0</v>
      </c>
      <c r="AH760">
        <v>0</v>
      </c>
      <c r="AI760">
        <v>0</v>
      </c>
      <c r="AJ760">
        <v>0</v>
      </c>
      <c r="AK760">
        <v>0</v>
      </c>
      <c r="AL760">
        <v>0</v>
      </c>
      <c r="AM760">
        <v>0</v>
      </c>
      <c r="AN760">
        <v>0</v>
      </c>
      <c r="AO760">
        <v>0</v>
      </c>
      <c r="AP760">
        <v>0</v>
      </c>
      <c r="AQ760" s="98">
        <v>0</v>
      </c>
      <c r="AR760">
        <v>0</v>
      </c>
      <c r="AS760">
        <v>0</v>
      </c>
      <c r="AT760" s="98">
        <v>4.0000000000000002E-4</v>
      </c>
      <c r="AU760">
        <v>3.0000000000000001E-3</v>
      </c>
      <c r="AV760">
        <v>3.5000000000000001E-3</v>
      </c>
      <c r="AW760" s="98">
        <v>2.0000000000000001E-4</v>
      </c>
      <c r="AX760">
        <v>0</v>
      </c>
      <c r="AY760">
        <v>0</v>
      </c>
      <c r="AZ760">
        <v>0.02</v>
      </c>
      <c r="BA760">
        <v>0.06</v>
      </c>
      <c r="BB760">
        <v>5.0000000000000001E-3</v>
      </c>
      <c r="BC760" s="98">
        <v>5.0000000000000001E-3</v>
      </c>
      <c r="BD760">
        <v>0.05</v>
      </c>
      <c r="BE760">
        <v>0.51</v>
      </c>
      <c r="BF760">
        <v>0.03</v>
      </c>
      <c r="BG760">
        <v>0.05</v>
      </c>
      <c r="BH760">
        <v>0</v>
      </c>
      <c r="BI760">
        <v>0</v>
      </c>
      <c r="BJ760" s="98">
        <v>6.0000000000000001E-3</v>
      </c>
      <c r="BK760">
        <v>0</v>
      </c>
      <c r="BL760" s="209">
        <v>6.5020413450000004E-4</v>
      </c>
      <c r="BM760" s="227">
        <v>0</v>
      </c>
      <c r="BN760" s="227">
        <v>0</v>
      </c>
      <c r="BO760" s="227">
        <v>0</v>
      </c>
      <c r="BP760" s="227">
        <v>0</v>
      </c>
      <c r="BQ760" s="227">
        <v>0</v>
      </c>
      <c r="BR760" s="227">
        <v>1.2652247879E-4</v>
      </c>
      <c r="BS760" s="227">
        <v>5.23681656E-4</v>
      </c>
      <c r="BT760" s="227">
        <v>0</v>
      </c>
    </row>
    <row r="761" spans="1:72" x14ac:dyDescent="0.35">
      <c r="A761">
        <v>132</v>
      </c>
      <c r="B761" t="s">
        <v>248</v>
      </c>
      <c r="C761" t="s">
        <v>248</v>
      </c>
      <c r="D761" t="s">
        <v>253</v>
      </c>
      <c r="E761" t="s">
        <v>1340</v>
      </c>
      <c r="F761">
        <v>3.32</v>
      </c>
      <c r="G761">
        <v>13.91</v>
      </c>
      <c r="H761">
        <v>0</v>
      </c>
      <c r="I761">
        <v>3.0000000000000001E-3</v>
      </c>
      <c r="J761">
        <v>0.81499999999999995</v>
      </c>
      <c r="K761">
        <v>0</v>
      </c>
      <c r="L761">
        <v>0.18</v>
      </c>
      <c r="M761">
        <v>0</v>
      </c>
      <c r="N761">
        <v>2E-3</v>
      </c>
      <c r="O761">
        <v>0.747</v>
      </c>
      <c r="P761">
        <v>0.71</v>
      </c>
      <c r="Q761">
        <v>3.6999999999999998E-2</v>
      </c>
      <c r="R761">
        <v>0</v>
      </c>
      <c r="S761">
        <v>0.75</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s="98">
        <v>4.0000000000000002E-4</v>
      </c>
      <c r="AU761">
        <v>3.0000000000000001E-3</v>
      </c>
      <c r="AV761">
        <v>3.5000000000000001E-3</v>
      </c>
      <c r="AW761" s="98">
        <v>2.0000000000000001E-4</v>
      </c>
      <c r="AX761">
        <v>0</v>
      </c>
      <c r="AY761">
        <v>0</v>
      </c>
      <c r="AZ761">
        <v>0.02</v>
      </c>
      <c r="BA761">
        <v>0.06</v>
      </c>
      <c r="BB761">
        <v>5.0000000000000001E-3</v>
      </c>
      <c r="BC761">
        <v>5.0000000000000001E-3</v>
      </c>
      <c r="BD761">
        <v>0.05</v>
      </c>
      <c r="BE761">
        <v>0.51</v>
      </c>
      <c r="BF761">
        <v>0.03</v>
      </c>
      <c r="BG761">
        <v>0.05</v>
      </c>
      <c r="BH761">
        <v>0</v>
      </c>
      <c r="BI761">
        <v>0</v>
      </c>
      <c r="BJ761">
        <v>6.0000000000000001E-3</v>
      </c>
      <c r="BK761">
        <v>0</v>
      </c>
      <c r="BL761" s="209">
        <v>5.660491095E-4</v>
      </c>
      <c r="BM761" s="227">
        <v>0</v>
      </c>
      <c r="BN761" s="209">
        <v>0</v>
      </c>
      <c r="BO761" s="227">
        <v>0</v>
      </c>
      <c r="BP761" s="227">
        <v>0</v>
      </c>
      <c r="BQ761" s="227">
        <v>0</v>
      </c>
      <c r="BR761" s="227">
        <v>4.2367454290000003E-5</v>
      </c>
      <c r="BS761" s="227">
        <v>5.23681656E-4</v>
      </c>
      <c r="BT761" s="209">
        <v>0</v>
      </c>
    </row>
    <row r="762" spans="1:72" x14ac:dyDescent="0.35">
      <c r="A762">
        <v>99</v>
      </c>
      <c r="B762" t="s">
        <v>195</v>
      </c>
      <c r="C762" t="s">
        <v>195</v>
      </c>
      <c r="D762" t="s">
        <v>784</v>
      </c>
      <c r="E762" t="s">
        <v>1341</v>
      </c>
      <c r="F762">
        <v>0</v>
      </c>
      <c r="G762">
        <v>0</v>
      </c>
      <c r="H762">
        <v>0</v>
      </c>
      <c r="I762">
        <v>0</v>
      </c>
      <c r="J762">
        <v>0</v>
      </c>
      <c r="K762">
        <v>0</v>
      </c>
      <c r="L762">
        <v>0</v>
      </c>
      <c r="M762">
        <v>0</v>
      </c>
      <c r="N762">
        <v>0</v>
      </c>
      <c r="O762">
        <v>0</v>
      </c>
      <c r="P762">
        <v>0</v>
      </c>
      <c r="Q762">
        <v>0</v>
      </c>
      <c r="R762">
        <v>0</v>
      </c>
      <c r="S762">
        <v>0</v>
      </c>
      <c r="T762">
        <v>0</v>
      </c>
      <c r="U762" s="212">
        <v>0</v>
      </c>
      <c r="V762">
        <v>0</v>
      </c>
      <c r="W762">
        <v>0</v>
      </c>
      <c r="X762">
        <v>0</v>
      </c>
      <c r="Y762" s="212">
        <v>0</v>
      </c>
      <c r="Z762">
        <v>0</v>
      </c>
      <c r="AA762">
        <v>0</v>
      </c>
      <c r="AB762" s="212">
        <v>0</v>
      </c>
      <c r="AC762">
        <v>0</v>
      </c>
      <c r="AD762" s="212">
        <v>0</v>
      </c>
      <c r="AE762" s="212">
        <v>0</v>
      </c>
      <c r="AF762" s="212">
        <v>0</v>
      </c>
      <c r="AG762" s="212">
        <v>0</v>
      </c>
      <c r="AH762">
        <v>0</v>
      </c>
      <c r="AI762">
        <v>0</v>
      </c>
      <c r="AJ762">
        <v>0</v>
      </c>
      <c r="AK762">
        <v>0</v>
      </c>
      <c r="AL762">
        <v>0</v>
      </c>
      <c r="AM762">
        <v>0</v>
      </c>
      <c r="AN762">
        <v>0</v>
      </c>
      <c r="AO762">
        <v>0</v>
      </c>
      <c r="AP762">
        <v>0</v>
      </c>
      <c r="AQ762" s="212">
        <v>0</v>
      </c>
      <c r="AR762">
        <v>0</v>
      </c>
      <c r="AS762" s="217">
        <v>0</v>
      </c>
      <c r="AT762" s="217">
        <v>0</v>
      </c>
      <c r="AU762">
        <v>0</v>
      </c>
      <c r="AV762">
        <v>0</v>
      </c>
      <c r="AW762" s="217">
        <v>0</v>
      </c>
      <c r="AX762">
        <v>0</v>
      </c>
      <c r="AY762">
        <v>0</v>
      </c>
      <c r="AZ762">
        <v>0</v>
      </c>
      <c r="BA762">
        <v>0</v>
      </c>
      <c r="BB762">
        <v>0</v>
      </c>
      <c r="BC762" s="212">
        <v>0</v>
      </c>
      <c r="BD762">
        <v>0</v>
      </c>
      <c r="BE762">
        <v>0</v>
      </c>
      <c r="BF762">
        <v>0</v>
      </c>
      <c r="BG762">
        <v>0</v>
      </c>
      <c r="BH762">
        <v>0</v>
      </c>
      <c r="BI762">
        <v>0</v>
      </c>
      <c r="BJ762" s="212">
        <v>0</v>
      </c>
      <c r="BK762">
        <v>0</v>
      </c>
      <c r="BL762" s="209">
        <v>0</v>
      </c>
      <c r="BM762" s="227">
        <v>0</v>
      </c>
      <c r="BN762" s="209">
        <v>0</v>
      </c>
      <c r="BO762" s="227">
        <v>0</v>
      </c>
      <c r="BP762" s="227">
        <v>0</v>
      </c>
      <c r="BQ762" s="227">
        <v>0</v>
      </c>
      <c r="BR762" s="209">
        <v>0</v>
      </c>
      <c r="BS762" s="227">
        <v>0</v>
      </c>
      <c r="BT762" s="227">
        <v>0</v>
      </c>
    </row>
    <row r="763" spans="1:72" x14ac:dyDescent="0.35">
      <c r="A763">
        <v>147</v>
      </c>
      <c r="B763" t="s">
        <v>803</v>
      </c>
      <c r="C763" t="s">
        <v>282</v>
      </c>
      <c r="D763" t="s">
        <v>283</v>
      </c>
      <c r="E763" t="s">
        <v>1337</v>
      </c>
      <c r="F763">
        <v>8.6400853055999996E-2</v>
      </c>
      <c r="G763">
        <v>0.36128701112</v>
      </c>
      <c r="H763">
        <v>3.3305026160000001E-3</v>
      </c>
      <c r="I763">
        <v>2.5380981136E-3</v>
      </c>
      <c r="J763">
        <v>1.01574743536E-2</v>
      </c>
      <c r="K763">
        <v>9.5903623760000003E-4</v>
      </c>
      <c r="L763">
        <v>3.2259037148799997E-2</v>
      </c>
      <c r="M763">
        <v>5.0198004640000001E-4</v>
      </c>
      <c r="N763">
        <v>4.5209174640000003E-4</v>
      </c>
      <c r="O763">
        <v>5.2506637623999999E-3</v>
      </c>
      <c r="P763">
        <v>1.1001710608000001E-3</v>
      </c>
      <c r="Q763">
        <v>4.1416216464000002E-3</v>
      </c>
      <c r="R763">
        <v>3.3286399999999999E-3</v>
      </c>
      <c r="S763">
        <v>3.4640611768E-3</v>
      </c>
      <c r="T763">
        <v>2.0187999999999998E-3</v>
      </c>
      <c r="U763">
        <v>1.3175153488E-3</v>
      </c>
      <c r="V763" s="98">
        <v>7.5572448E-5</v>
      </c>
      <c r="W763" s="98">
        <v>3.2154163999999999E-5</v>
      </c>
      <c r="X763">
        <v>1.094145696E-4</v>
      </c>
      <c r="Y763">
        <v>7.2436928479999998E-4</v>
      </c>
      <c r="Z763">
        <v>3.1178959279999998E-4</v>
      </c>
      <c r="AA763" s="98">
        <v>9.2143015999999999E-6</v>
      </c>
      <c r="AB763">
        <v>1.2211102903999999E-3</v>
      </c>
      <c r="AC763" s="98">
        <v>3.2880484000000001E-5</v>
      </c>
      <c r="AD763">
        <v>1.1519207615999999E-3</v>
      </c>
      <c r="AE763">
        <v>5.3990236160000003E-4</v>
      </c>
      <c r="AF763">
        <v>4.6309173120000002E-4</v>
      </c>
      <c r="AG763" s="98">
        <v>4.9045813600000002E-5</v>
      </c>
      <c r="AH763" s="98">
        <v>4.1643727999999999E-6</v>
      </c>
      <c r="AI763" s="98">
        <v>3.5901320000000002E-6</v>
      </c>
      <c r="AJ763" s="98">
        <v>2.4341295999999999E-6</v>
      </c>
      <c r="AK763" s="98">
        <v>8.5389976000000005E-6</v>
      </c>
      <c r="AL763">
        <v>9.9128541064000004E-3</v>
      </c>
      <c r="AM763">
        <v>0.20122598949600001</v>
      </c>
      <c r="AN763">
        <v>0.18380862410400001</v>
      </c>
      <c r="AO763">
        <v>0.17263501858399999</v>
      </c>
      <c r="AP763">
        <v>2.495207344E-4</v>
      </c>
      <c r="AQ763">
        <v>6.1768187040000004E-4</v>
      </c>
      <c r="AR763">
        <v>2.1978262936000002E-3</v>
      </c>
      <c r="AS763" s="98">
        <v>4.9067177599999997E-5</v>
      </c>
      <c r="AT763" s="98">
        <v>7.8516810400000001E-5</v>
      </c>
      <c r="AU763">
        <v>1.0227742728E-3</v>
      </c>
      <c r="AV763">
        <v>1.4874258504000001E-3</v>
      </c>
      <c r="AW763" s="212">
        <v>2.4801087360000002E-4</v>
      </c>
      <c r="AX763">
        <v>2.3613230261600001E-2</v>
      </c>
      <c r="AY763">
        <v>7.5711208720000004E-4</v>
      </c>
      <c r="AZ763">
        <v>3.4225734143999999E-3</v>
      </c>
      <c r="BA763">
        <v>4.634267232E-2</v>
      </c>
      <c r="BB763">
        <v>3.1329965183999999E-3</v>
      </c>
      <c r="BC763">
        <v>4.2403595919999999E-4</v>
      </c>
      <c r="BD763">
        <v>2.1000869254399999E-2</v>
      </c>
      <c r="BE763">
        <v>0.133052550288</v>
      </c>
      <c r="BF763">
        <v>1.3107416812E-2</v>
      </c>
      <c r="BG763">
        <v>1.8101178883200002E-2</v>
      </c>
      <c r="BH763" s="98">
        <v>4.3891181600000002E-5</v>
      </c>
      <c r="BI763">
        <v>1.3745465384000001E-3</v>
      </c>
      <c r="BJ763">
        <v>3.6083444880000002E-4</v>
      </c>
      <c r="BK763">
        <v>3.2614001504E-3</v>
      </c>
      <c r="BL763" s="209">
        <v>0</v>
      </c>
      <c r="BM763" s="227">
        <v>0</v>
      </c>
      <c r="BN763" s="209">
        <v>0</v>
      </c>
      <c r="BO763" s="227">
        <v>0</v>
      </c>
      <c r="BP763" s="227">
        <v>0</v>
      </c>
      <c r="BQ763" s="227">
        <v>0</v>
      </c>
      <c r="BR763" s="209">
        <v>0</v>
      </c>
      <c r="BS763" s="209">
        <v>0</v>
      </c>
      <c r="BT763" s="209">
        <v>0</v>
      </c>
    </row>
    <row r="764" spans="1:72" x14ac:dyDescent="0.35">
      <c r="A764">
        <v>147</v>
      </c>
      <c r="B764" t="s">
        <v>803</v>
      </c>
      <c r="C764" t="s">
        <v>282</v>
      </c>
      <c r="D764" t="s">
        <v>283</v>
      </c>
      <c r="E764" t="s">
        <v>1338</v>
      </c>
      <c r="F764">
        <v>8.6400853055999996E-2</v>
      </c>
      <c r="G764">
        <v>0.36128701112</v>
      </c>
      <c r="H764">
        <v>3.3305026160000001E-3</v>
      </c>
      <c r="I764">
        <v>2.5380981136E-3</v>
      </c>
      <c r="J764">
        <v>1.01574743536E-2</v>
      </c>
      <c r="K764">
        <v>9.5903623760000003E-4</v>
      </c>
      <c r="L764">
        <v>3.2259037148799997E-2</v>
      </c>
      <c r="M764">
        <v>5.0198004640000001E-4</v>
      </c>
      <c r="N764">
        <v>4.5209174640000003E-4</v>
      </c>
      <c r="O764">
        <v>5.2506637623999999E-3</v>
      </c>
      <c r="P764">
        <v>1.1001710608000001E-3</v>
      </c>
      <c r="Q764">
        <v>4.1416216464000002E-3</v>
      </c>
      <c r="R764">
        <v>3.3286399999999999E-3</v>
      </c>
      <c r="S764">
        <v>3.4640611768E-3</v>
      </c>
      <c r="T764">
        <v>2.0187999999999998E-3</v>
      </c>
      <c r="U764">
        <v>1.3175153488E-3</v>
      </c>
      <c r="V764" s="98">
        <v>7.5572448E-5</v>
      </c>
      <c r="W764" s="98">
        <v>3.2154163999999999E-5</v>
      </c>
      <c r="X764">
        <v>1.094145696E-4</v>
      </c>
      <c r="Y764">
        <v>7.2436928479999998E-4</v>
      </c>
      <c r="Z764">
        <v>3.1178959279999998E-4</v>
      </c>
      <c r="AA764" s="98">
        <v>9.2143015999999999E-6</v>
      </c>
      <c r="AB764" s="212">
        <v>1.2211102903999999E-3</v>
      </c>
      <c r="AC764" s="98">
        <v>3.2880484000000001E-5</v>
      </c>
      <c r="AD764">
        <v>1.1519207615999999E-3</v>
      </c>
      <c r="AE764">
        <v>5.3990236160000003E-4</v>
      </c>
      <c r="AF764">
        <v>4.6309173120000002E-4</v>
      </c>
      <c r="AG764" s="98">
        <v>4.9045813600000002E-5</v>
      </c>
      <c r="AH764" s="98">
        <v>4.1643727999999999E-6</v>
      </c>
      <c r="AI764" s="98">
        <v>3.5901320000000002E-6</v>
      </c>
      <c r="AJ764" s="98">
        <v>2.4341295999999999E-6</v>
      </c>
      <c r="AK764" s="98">
        <v>8.5389976000000005E-6</v>
      </c>
      <c r="AL764">
        <v>9.9128541064000004E-3</v>
      </c>
      <c r="AM764">
        <v>0.20122598949600001</v>
      </c>
      <c r="AN764">
        <v>0.18380862410400001</v>
      </c>
      <c r="AO764">
        <v>0.17263501858399999</v>
      </c>
      <c r="AP764">
        <v>2.495207344E-4</v>
      </c>
      <c r="AQ764">
        <v>6.1768187040000004E-4</v>
      </c>
      <c r="AR764">
        <v>2.1978262936000002E-3</v>
      </c>
      <c r="AS764" s="98">
        <v>4.9067177599999997E-5</v>
      </c>
      <c r="AT764" s="98">
        <v>7.8516810400000001E-5</v>
      </c>
      <c r="AU764">
        <v>1.0227742728E-3</v>
      </c>
      <c r="AV764">
        <v>1.4874258504000001E-3</v>
      </c>
      <c r="AW764">
        <v>2.4801087360000002E-4</v>
      </c>
      <c r="AX764">
        <v>2.3613230261600001E-2</v>
      </c>
      <c r="AY764">
        <v>7.5711208720000004E-4</v>
      </c>
      <c r="AZ764">
        <v>3.4225734143999999E-3</v>
      </c>
      <c r="BA764">
        <v>4.634267232E-2</v>
      </c>
      <c r="BB764">
        <v>3.1329965183999999E-3</v>
      </c>
      <c r="BC764">
        <v>4.2403595919999999E-4</v>
      </c>
      <c r="BD764">
        <v>2.1000869254399999E-2</v>
      </c>
      <c r="BE764">
        <v>0.133052550288</v>
      </c>
      <c r="BF764">
        <v>1.3107416812E-2</v>
      </c>
      <c r="BG764">
        <v>1.8101178883200002E-2</v>
      </c>
      <c r="BH764" s="98">
        <v>4.3891181600000002E-5</v>
      </c>
      <c r="BI764">
        <v>1.3745465384000001E-3</v>
      </c>
      <c r="BJ764">
        <v>3.6083444880000002E-4</v>
      </c>
      <c r="BK764">
        <v>3.2614001504E-3</v>
      </c>
      <c r="BL764" s="209">
        <v>0</v>
      </c>
      <c r="BM764" s="227">
        <v>0</v>
      </c>
      <c r="BN764" s="209">
        <v>0</v>
      </c>
      <c r="BO764" s="227">
        <v>0</v>
      </c>
      <c r="BP764" s="227">
        <v>0</v>
      </c>
      <c r="BQ764" s="227">
        <v>0</v>
      </c>
      <c r="BR764" s="227">
        <v>0</v>
      </c>
      <c r="BS764" s="209">
        <v>0</v>
      </c>
      <c r="BT764" s="209">
        <v>0</v>
      </c>
    </row>
    <row r="765" spans="1:72" x14ac:dyDescent="0.35">
      <c r="A765">
        <v>147</v>
      </c>
      <c r="B765" t="s">
        <v>803</v>
      </c>
      <c r="C765" t="s">
        <v>282</v>
      </c>
      <c r="D765" t="s">
        <v>283</v>
      </c>
      <c r="E765" t="s">
        <v>1339</v>
      </c>
      <c r="F765">
        <v>8.6400853055999996E-2</v>
      </c>
      <c r="G765">
        <v>0.36128701112</v>
      </c>
      <c r="H765">
        <v>3.3305026160000001E-3</v>
      </c>
      <c r="I765">
        <v>2.5380981136E-3</v>
      </c>
      <c r="J765">
        <v>1.01574743536E-2</v>
      </c>
      <c r="K765">
        <v>9.5903623760000003E-4</v>
      </c>
      <c r="L765">
        <v>3.2259037148799997E-2</v>
      </c>
      <c r="M765">
        <v>5.0198004640000001E-4</v>
      </c>
      <c r="N765">
        <v>4.5209174640000003E-4</v>
      </c>
      <c r="O765">
        <v>5.2506637623999999E-3</v>
      </c>
      <c r="P765">
        <v>1.1001710608000001E-3</v>
      </c>
      <c r="Q765">
        <v>4.1416216464000002E-3</v>
      </c>
      <c r="R765">
        <v>3.3286399999999999E-3</v>
      </c>
      <c r="S765">
        <v>3.4640611768E-3</v>
      </c>
      <c r="T765">
        <v>2.0187999999999998E-3</v>
      </c>
      <c r="U765">
        <v>1.3175153488E-3</v>
      </c>
      <c r="V765" s="98">
        <v>7.5572448E-5</v>
      </c>
      <c r="W765" s="98">
        <v>3.2154163999999999E-5</v>
      </c>
      <c r="X765">
        <v>1.094145696E-4</v>
      </c>
      <c r="Y765">
        <v>7.2436928479999998E-4</v>
      </c>
      <c r="Z765">
        <v>3.1178959279999998E-4</v>
      </c>
      <c r="AA765" s="98">
        <v>9.2143015999999999E-6</v>
      </c>
      <c r="AB765">
        <v>1.2211102903999999E-3</v>
      </c>
      <c r="AC765" s="98">
        <v>3.2880484000000001E-5</v>
      </c>
      <c r="AD765">
        <v>1.1519207615999999E-3</v>
      </c>
      <c r="AE765">
        <v>5.3990236160000003E-4</v>
      </c>
      <c r="AF765">
        <v>4.6309173120000002E-4</v>
      </c>
      <c r="AG765" s="98">
        <v>4.9045813600000002E-5</v>
      </c>
      <c r="AH765" s="98">
        <v>4.1643727999999999E-6</v>
      </c>
      <c r="AI765" s="98">
        <v>3.5901320000000002E-6</v>
      </c>
      <c r="AJ765" s="98">
        <v>2.4341295999999999E-6</v>
      </c>
      <c r="AK765" s="98">
        <v>8.5389976000000005E-6</v>
      </c>
      <c r="AL765">
        <v>9.9128541064000004E-3</v>
      </c>
      <c r="AM765">
        <v>0.20122598949600001</v>
      </c>
      <c r="AN765">
        <v>0.18380862410400001</v>
      </c>
      <c r="AO765">
        <v>0.17263501858399999</v>
      </c>
      <c r="AP765">
        <v>2.495207344E-4</v>
      </c>
      <c r="AQ765">
        <v>6.1768187040000004E-4</v>
      </c>
      <c r="AR765">
        <v>2.1978262936000002E-3</v>
      </c>
      <c r="AS765" s="98">
        <v>4.9067177599999997E-5</v>
      </c>
      <c r="AT765" s="98">
        <v>7.8516810400000001E-5</v>
      </c>
      <c r="AU765">
        <v>1.0227742728E-3</v>
      </c>
      <c r="AV765">
        <v>1.4874258504000001E-3</v>
      </c>
      <c r="AW765">
        <v>2.4801087360000002E-4</v>
      </c>
      <c r="AX765">
        <v>2.3613230261600001E-2</v>
      </c>
      <c r="AY765">
        <v>7.5711208720000004E-4</v>
      </c>
      <c r="AZ765">
        <v>3.4225734143999999E-3</v>
      </c>
      <c r="BA765">
        <v>4.634267232E-2</v>
      </c>
      <c r="BB765">
        <v>3.1329965183999999E-3</v>
      </c>
      <c r="BC765">
        <v>4.2403595919999999E-4</v>
      </c>
      <c r="BD765">
        <v>2.1000869254399999E-2</v>
      </c>
      <c r="BE765">
        <v>0.133052550288</v>
      </c>
      <c r="BF765">
        <v>1.3107416812E-2</v>
      </c>
      <c r="BG765">
        <v>1.8101178883200002E-2</v>
      </c>
      <c r="BH765" s="98">
        <v>4.3891181600000002E-5</v>
      </c>
      <c r="BI765">
        <v>1.3745465384000001E-3</v>
      </c>
      <c r="BJ765">
        <v>3.6083444880000002E-4</v>
      </c>
      <c r="BK765">
        <v>3.2614001504E-3</v>
      </c>
      <c r="BL765" s="209">
        <v>0</v>
      </c>
      <c r="BM765" s="227">
        <v>0</v>
      </c>
      <c r="BN765" s="209">
        <v>0</v>
      </c>
      <c r="BO765" s="227">
        <v>0</v>
      </c>
      <c r="BP765" s="209">
        <v>0</v>
      </c>
      <c r="BQ765" s="227">
        <v>0</v>
      </c>
      <c r="BR765" s="209">
        <v>0</v>
      </c>
      <c r="BS765" s="209">
        <v>0</v>
      </c>
      <c r="BT765" s="209">
        <v>0</v>
      </c>
    </row>
    <row r="766" spans="1:72" x14ac:dyDescent="0.35">
      <c r="A766">
        <v>147</v>
      </c>
      <c r="B766" t="s">
        <v>803</v>
      </c>
      <c r="C766" t="s">
        <v>282</v>
      </c>
      <c r="D766" t="s">
        <v>283</v>
      </c>
      <c r="E766" t="s">
        <v>1340</v>
      </c>
      <c r="F766">
        <v>8.6400853055999996E-2</v>
      </c>
      <c r="G766">
        <v>0.36128701112</v>
      </c>
      <c r="H766">
        <v>3.3305026160000001E-3</v>
      </c>
      <c r="I766">
        <v>2.5380981136E-3</v>
      </c>
      <c r="J766">
        <v>1.01574743536E-2</v>
      </c>
      <c r="K766">
        <v>9.5903623760000003E-4</v>
      </c>
      <c r="L766">
        <v>3.2259037148799997E-2</v>
      </c>
      <c r="M766">
        <v>5.0198004640000001E-4</v>
      </c>
      <c r="N766">
        <v>4.5209174640000003E-4</v>
      </c>
      <c r="O766">
        <v>5.2506637623999999E-3</v>
      </c>
      <c r="P766">
        <v>1.1001710608000001E-3</v>
      </c>
      <c r="Q766">
        <v>4.1416216464000002E-3</v>
      </c>
      <c r="R766">
        <v>3.3286399999999999E-3</v>
      </c>
      <c r="S766">
        <v>3.4640611768E-3</v>
      </c>
      <c r="T766">
        <v>2.0187999999999998E-3</v>
      </c>
      <c r="U766" s="98">
        <v>1.3175153488E-3</v>
      </c>
      <c r="V766" s="98">
        <v>7.5572448E-5</v>
      </c>
      <c r="W766" s="98">
        <v>3.2154163999999999E-5</v>
      </c>
      <c r="X766">
        <v>1.094145696E-4</v>
      </c>
      <c r="Y766" s="98">
        <v>7.2436928479999998E-4</v>
      </c>
      <c r="Z766">
        <v>3.1178959279999998E-4</v>
      </c>
      <c r="AA766" s="98">
        <v>9.2143015999999999E-6</v>
      </c>
      <c r="AB766">
        <v>1.2211102903999999E-3</v>
      </c>
      <c r="AC766" s="98">
        <v>3.2880484000000001E-5</v>
      </c>
      <c r="AD766">
        <v>1.1519207615999999E-3</v>
      </c>
      <c r="AE766" s="98">
        <v>5.3990236160000003E-4</v>
      </c>
      <c r="AF766" s="98">
        <v>4.6309173120000002E-4</v>
      </c>
      <c r="AG766" s="98">
        <v>4.9045813600000002E-5</v>
      </c>
      <c r="AH766" s="98">
        <v>4.1643727999999999E-6</v>
      </c>
      <c r="AI766" s="98">
        <v>3.5901320000000002E-6</v>
      </c>
      <c r="AJ766" s="98">
        <v>2.4341295999999999E-6</v>
      </c>
      <c r="AK766" s="98">
        <v>8.5389976000000005E-6</v>
      </c>
      <c r="AL766">
        <v>9.9128541064000004E-3</v>
      </c>
      <c r="AM766">
        <v>0.20122598949600001</v>
      </c>
      <c r="AN766">
        <v>0.18380862410400001</v>
      </c>
      <c r="AO766">
        <v>0.17263501858399999</v>
      </c>
      <c r="AP766">
        <v>2.495207344E-4</v>
      </c>
      <c r="AQ766">
        <v>6.1768187040000004E-4</v>
      </c>
      <c r="AR766">
        <v>2.1978262936000002E-3</v>
      </c>
      <c r="AS766" s="98">
        <v>4.9067177599999997E-5</v>
      </c>
      <c r="AT766" s="98">
        <v>7.8516810400000001E-5</v>
      </c>
      <c r="AU766">
        <v>1.0227742728E-3</v>
      </c>
      <c r="AV766">
        <v>1.4874258504000001E-3</v>
      </c>
      <c r="AW766">
        <v>2.4801087360000002E-4</v>
      </c>
      <c r="AX766">
        <v>2.3613230261600001E-2</v>
      </c>
      <c r="AY766">
        <v>7.5711208720000004E-4</v>
      </c>
      <c r="AZ766">
        <v>3.4225734143999999E-3</v>
      </c>
      <c r="BA766">
        <v>4.634267232E-2</v>
      </c>
      <c r="BB766">
        <v>3.1329965183999999E-3</v>
      </c>
      <c r="BC766">
        <v>4.2403595919999999E-4</v>
      </c>
      <c r="BD766">
        <v>2.1000869254399999E-2</v>
      </c>
      <c r="BE766">
        <v>0.133052550288</v>
      </c>
      <c r="BF766">
        <v>1.3107416812E-2</v>
      </c>
      <c r="BG766">
        <v>1.8101178883200002E-2</v>
      </c>
      <c r="BH766" s="98">
        <v>4.3891181600000002E-5</v>
      </c>
      <c r="BI766">
        <v>1.3745465384000001E-3</v>
      </c>
      <c r="BJ766">
        <v>3.6083444880000002E-4</v>
      </c>
      <c r="BK766">
        <v>3.2614001504E-3</v>
      </c>
      <c r="BL766" s="209">
        <v>0</v>
      </c>
      <c r="BM766" s="227">
        <v>0</v>
      </c>
      <c r="BN766" s="209">
        <v>0</v>
      </c>
      <c r="BO766" s="227">
        <v>0</v>
      </c>
      <c r="BP766" s="227">
        <v>0</v>
      </c>
      <c r="BQ766" s="227">
        <v>0</v>
      </c>
      <c r="BR766" s="209">
        <v>0</v>
      </c>
      <c r="BS766" s="227">
        <v>0</v>
      </c>
      <c r="BT766" s="209">
        <v>0</v>
      </c>
    </row>
    <row r="767" spans="1:72" x14ac:dyDescent="0.35">
      <c r="A767">
        <v>102</v>
      </c>
      <c r="B767" t="s">
        <v>195</v>
      </c>
      <c r="C767" t="s">
        <v>195</v>
      </c>
      <c r="D767" t="s">
        <v>796</v>
      </c>
      <c r="E767" t="s">
        <v>1341</v>
      </c>
      <c r="F767">
        <v>0</v>
      </c>
      <c r="G767">
        <v>0</v>
      </c>
      <c r="H767">
        <v>0</v>
      </c>
      <c r="I767">
        <v>0</v>
      </c>
      <c r="J767">
        <v>0</v>
      </c>
      <c r="K767">
        <v>0</v>
      </c>
      <c r="L767">
        <v>0</v>
      </c>
      <c r="M767">
        <v>0</v>
      </c>
      <c r="N767">
        <v>0</v>
      </c>
      <c r="O767">
        <v>0</v>
      </c>
      <c r="P767">
        <v>0</v>
      </c>
      <c r="Q767">
        <v>0</v>
      </c>
      <c r="R767">
        <v>0</v>
      </c>
      <c r="S767">
        <v>0</v>
      </c>
      <c r="T767">
        <v>0</v>
      </c>
      <c r="U767">
        <v>0</v>
      </c>
      <c r="V767" s="217">
        <v>0</v>
      </c>
      <c r="W767" s="217">
        <v>0</v>
      </c>
      <c r="X767">
        <v>0</v>
      </c>
      <c r="Y767">
        <v>0</v>
      </c>
      <c r="Z767">
        <v>0</v>
      </c>
      <c r="AA767" s="217">
        <v>0</v>
      </c>
      <c r="AB767" s="98">
        <v>0</v>
      </c>
      <c r="AC767" s="217">
        <v>0</v>
      </c>
      <c r="AD767">
        <v>0</v>
      </c>
      <c r="AE767">
        <v>0</v>
      </c>
      <c r="AF767">
        <v>0</v>
      </c>
      <c r="AG767" s="217">
        <v>0</v>
      </c>
      <c r="AH767" s="217">
        <v>0</v>
      </c>
      <c r="AI767" s="217">
        <v>0</v>
      </c>
      <c r="AJ767" s="217">
        <v>0</v>
      </c>
      <c r="AK767" s="217">
        <v>0</v>
      </c>
      <c r="AL767">
        <v>0</v>
      </c>
      <c r="AM767">
        <v>0</v>
      </c>
      <c r="AN767">
        <v>0</v>
      </c>
      <c r="AO767">
        <v>0</v>
      </c>
      <c r="AP767">
        <v>0</v>
      </c>
      <c r="AQ767">
        <v>0</v>
      </c>
      <c r="AR767">
        <v>0</v>
      </c>
      <c r="AS767" s="217">
        <v>0</v>
      </c>
      <c r="AT767" s="217">
        <v>0</v>
      </c>
      <c r="AU767">
        <v>0</v>
      </c>
      <c r="AV767">
        <v>0</v>
      </c>
      <c r="AW767">
        <v>0</v>
      </c>
      <c r="AX767">
        <v>0</v>
      </c>
      <c r="AY767">
        <v>0</v>
      </c>
      <c r="AZ767">
        <v>0</v>
      </c>
      <c r="BA767">
        <v>0</v>
      </c>
      <c r="BB767">
        <v>0</v>
      </c>
      <c r="BC767">
        <v>0</v>
      </c>
      <c r="BD767">
        <v>0</v>
      </c>
      <c r="BE767">
        <v>0</v>
      </c>
      <c r="BF767">
        <v>0</v>
      </c>
      <c r="BG767">
        <v>0</v>
      </c>
      <c r="BH767" s="217">
        <v>0</v>
      </c>
      <c r="BI767">
        <v>0</v>
      </c>
      <c r="BJ767">
        <v>0</v>
      </c>
      <c r="BK767">
        <v>0</v>
      </c>
      <c r="BL767" s="209">
        <v>0</v>
      </c>
      <c r="BM767" s="227">
        <v>0</v>
      </c>
      <c r="BN767" s="209">
        <v>0</v>
      </c>
      <c r="BO767" s="227">
        <v>0</v>
      </c>
      <c r="BP767" s="227">
        <v>0</v>
      </c>
      <c r="BQ767" s="227">
        <v>0</v>
      </c>
      <c r="BR767" s="209">
        <v>0</v>
      </c>
      <c r="BS767" s="227">
        <v>0</v>
      </c>
      <c r="BT767" s="227">
        <v>0</v>
      </c>
    </row>
    <row r="768" spans="1:72" x14ac:dyDescent="0.35">
      <c r="A768">
        <v>148</v>
      </c>
      <c r="B768" t="s">
        <v>803</v>
      </c>
      <c r="C768" t="s">
        <v>282</v>
      </c>
      <c r="D768" t="s">
        <v>280</v>
      </c>
      <c r="E768" t="s">
        <v>1337</v>
      </c>
      <c r="F768">
        <v>3.0548873044799998</v>
      </c>
      <c r="G768">
        <v>12.7740764646</v>
      </c>
      <c r="H768" s="212">
        <v>0.11775705677999999</v>
      </c>
      <c r="I768">
        <v>8.9739897587999995E-2</v>
      </c>
      <c r="J768">
        <v>0.35913927178799998</v>
      </c>
      <c r="K768">
        <v>3.3908781258000002E-2</v>
      </c>
      <c r="L768">
        <v>1.140587384904</v>
      </c>
      <c r="M768">
        <v>1.7748580212000001E-2</v>
      </c>
      <c r="N768" s="212">
        <v>1.5984672461999999E-2</v>
      </c>
      <c r="O768">
        <v>0.185648468742</v>
      </c>
      <c r="P768">
        <v>3.8898905364000001E-2</v>
      </c>
      <c r="Q768">
        <v>0.146435908212</v>
      </c>
      <c r="R768">
        <v>0.1176912</v>
      </c>
      <c r="S768">
        <v>0.122479305894</v>
      </c>
      <c r="T768">
        <v>7.1378999999999998E-2</v>
      </c>
      <c r="U768">
        <v>4.6583578404000001E-2</v>
      </c>
      <c r="V768">
        <v>2.6720258399999999E-3</v>
      </c>
      <c r="W768">
        <v>1.13687937E-3</v>
      </c>
      <c r="X768" s="212">
        <v>3.8685865680000001E-3</v>
      </c>
      <c r="Y768">
        <v>2.5611628284000001E-2</v>
      </c>
      <c r="Z768" s="212">
        <v>1.1023989174E-2</v>
      </c>
      <c r="AA768">
        <v>3.2579137799999998E-4</v>
      </c>
      <c r="AB768">
        <v>4.3174970982000002E-2</v>
      </c>
      <c r="AC768" s="212">
        <v>1.1625599700000001E-3</v>
      </c>
      <c r="AD768">
        <v>4.0728626928E-2</v>
      </c>
      <c r="AE768">
        <v>1.9089404928000001E-2</v>
      </c>
      <c r="AF768" s="212">
        <v>1.6373600496E-2</v>
      </c>
      <c r="AG768" s="212">
        <v>1.734119838E-3</v>
      </c>
      <c r="AH768" s="212">
        <v>1.4724032400000001E-4</v>
      </c>
      <c r="AI768" s="212">
        <v>1.2693681000000001E-4</v>
      </c>
      <c r="AJ768" s="98">
        <v>8.6063867999999993E-5</v>
      </c>
      <c r="AK768">
        <v>3.0191455800000002E-4</v>
      </c>
      <c r="AL768">
        <v>0.35049019876199999</v>
      </c>
      <c r="AM768">
        <v>7.1147760571800003</v>
      </c>
      <c r="AN768">
        <v>6.49894778082</v>
      </c>
      <c r="AO768">
        <v>6.1038810142199997</v>
      </c>
      <c r="AP768">
        <v>8.8223402520000004E-3</v>
      </c>
      <c r="AQ768">
        <v>2.1839466132E-2</v>
      </c>
      <c r="AR768" s="212">
        <v>7.7708858238E-2</v>
      </c>
      <c r="AS768">
        <v>1.7348752079999999E-3</v>
      </c>
      <c r="AT768" s="212">
        <v>2.776130082E-3</v>
      </c>
      <c r="AU768">
        <v>3.6162376073999997E-2</v>
      </c>
      <c r="AV768">
        <v>5.2591128282000001E-2</v>
      </c>
      <c r="AW768">
        <v>8.7689558880000001E-3</v>
      </c>
      <c r="AX768">
        <v>0.83489635567800002</v>
      </c>
      <c r="AY768">
        <v>2.6769320225999999E-2</v>
      </c>
      <c r="AZ768">
        <v>0.12101241715200001</v>
      </c>
      <c r="BA768">
        <v>1.6385444856</v>
      </c>
      <c r="BB768">
        <v>0.110773805472</v>
      </c>
      <c r="BC768" s="212">
        <v>1.4992699986E-2</v>
      </c>
      <c r="BD768">
        <v>0.74253073435200001</v>
      </c>
      <c r="BE768">
        <v>4.7043580280399997</v>
      </c>
      <c r="BF768">
        <v>0.46344080870999999</v>
      </c>
      <c r="BG768">
        <v>0.64000596765600004</v>
      </c>
      <c r="BH768" s="212">
        <v>1.551866778E-3</v>
      </c>
      <c r="BI768">
        <v>4.8600038322000001E-2</v>
      </c>
      <c r="BJ768" s="212">
        <v>1.2758075153999999E-2</v>
      </c>
      <c r="BK768">
        <v>0.115313791032</v>
      </c>
      <c r="BL768" s="209">
        <v>0</v>
      </c>
      <c r="BM768" s="227">
        <v>0</v>
      </c>
      <c r="BN768" s="209">
        <v>0</v>
      </c>
      <c r="BO768" s="227">
        <v>0</v>
      </c>
      <c r="BP768" s="227">
        <v>0</v>
      </c>
      <c r="BQ768" s="227">
        <v>0</v>
      </c>
      <c r="BR768" s="227">
        <v>0</v>
      </c>
      <c r="BS768" s="209">
        <v>0</v>
      </c>
      <c r="BT768" s="227">
        <v>0</v>
      </c>
    </row>
    <row r="769" spans="1:72" x14ac:dyDescent="0.35">
      <c r="A769">
        <v>148</v>
      </c>
      <c r="B769" t="s">
        <v>803</v>
      </c>
      <c r="C769" t="s">
        <v>282</v>
      </c>
      <c r="D769" t="s">
        <v>280</v>
      </c>
      <c r="E769" t="s">
        <v>1338</v>
      </c>
      <c r="F769">
        <v>3.0548873044799998</v>
      </c>
      <c r="G769">
        <v>12.7740764646</v>
      </c>
      <c r="H769">
        <v>0.11775705677999999</v>
      </c>
      <c r="I769">
        <v>8.9739897587999995E-2</v>
      </c>
      <c r="J769">
        <v>0.35913927178799998</v>
      </c>
      <c r="K769">
        <v>3.3908781258000002E-2</v>
      </c>
      <c r="L769">
        <v>1.140587384904</v>
      </c>
      <c r="M769">
        <v>1.7748580212000001E-2</v>
      </c>
      <c r="N769">
        <v>1.5984672461999999E-2</v>
      </c>
      <c r="O769">
        <v>0.185648468742</v>
      </c>
      <c r="P769" s="98">
        <v>3.8898905364000001E-2</v>
      </c>
      <c r="Q769">
        <v>0.146435908212</v>
      </c>
      <c r="R769">
        <v>0.1176912</v>
      </c>
      <c r="S769">
        <v>0.122479305894</v>
      </c>
      <c r="T769">
        <v>7.1378999999999998E-2</v>
      </c>
      <c r="U769">
        <v>4.6583578404000001E-2</v>
      </c>
      <c r="V769" s="98">
        <v>2.6720258399999999E-3</v>
      </c>
      <c r="W769">
        <v>1.13687937E-3</v>
      </c>
      <c r="X769" s="98">
        <v>3.8685865680000001E-3</v>
      </c>
      <c r="Y769">
        <v>2.5611628284000001E-2</v>
      </c>
      <c r="Z769" s="98">
        <v>1.1023989174E-2</v>
      </c>
      <c r="AA769" s="98">
        <v>3.2579137799999998E-4</v>
      </c>
      <c r="AB769">
        <v>4.3174970982000002E-2</v>
      </c>
      <c r="AC769" s="98">
        <v>1.1625599700000001E-3</v>
      </c>
      <c r="AD769">
        <v>4.0728626928E-2</v>
      </c>
      <c r="AE769" s="98">
        <v>1.9089404928000001E-2</v>
      </c>
      <c r="AF769" s="98">
        <v>1.6373600496E-2</v>
      </c>
      <c r="AG769">
        <v>1.734119838E-3</v>
      </c>
      <c r="AH769">
        <v>1.4724032400000001E-4</v>
      </c>
      <c r="AI769">
        <v>1.2693681000000001E-4</v>
      </c>
      <c r="AJ769" s="98">
        <v>8.6063867999999993E-5</v>
      </c>
      <c r="AK769">
        <v>3.0191455800000002E-4</v>
      </c>
      <c r="AL769">
        <v>0.35049019876199999</v>
      </c>
      <c r="AM769">
        <v>7.1147760571800003</v>
      </c>
      <c r="AN769">
        <v>6.49894778082</v>
      </c>
      <c r="AO769">
        <v>6.1038810142199997</v>
      </c>
      <c r="AP769">
        <v>8.8223402520000004E-3</v>
      </c>
      <c r="AQ769" s="98">
        <v>2.1839466132E-2</v>
      </c>
      <c r="AR769">
        <v>7.7708858238E-2</v>
      </c>
      <c r="AS769" s="98">
        <v>1.7348752079999999E-3</v>
      </c>
      <c r="AT769" s="98">
        <v>2.776130082E-3</v>
      </c>
      <c r="AU769" s="98">
        <v>3.6162376073999997E-2</v>
      </c>
      <c r="AV769">
        <v>5.2591128282000001E-2</v>
      </c>
      <c r="AW769" s="98">
        <v>8.7689558880000001E-3</v>
      </c>
      <c r="AX769">
        <v>0.83489635567800002</v>
      </c>
      <c r="AY769">
        <v>2.6769320225999999E-2</v>
      </c>
      <c r="AZ769">
        <v>0.12101241715200001</v>
      </c>
      <c r="BA769">
        <v>1.6385444856</v>
      </c>
      <c r="BB769" s="98">
        <v>0.110773805472</v>
      </c>
      <c r="BC769">
        <v>1.4992699986E-2</v>
      </c>
      <c r="BD769">
        <v>0.74253073435200001</v>
      </c>
      <c r="BE769">
        <v>4.7043580280399997</v>
      </c>
      <c r="BF769">
        <v>0.46344080870999999</v>
      </c>
      <c r="BG769">
        <v>0.64000596765600004</v>
      </c>
      <c r="BH769">
        <v>1.551866778E-3</v>
      </c>
      <c r="BI769">
        <v>4.8600038322000001E-2</v>
      </c>
      <c r="BJ769" s="98">
        <v>1.2758075153999999E-2</v>
      </c>
      <c r="BK769">
        <v>0.115313791032</v>
      </c>
      <c r="BL769" s="209">
        <v>0</v>
      </c>
      <c r="BM769" s="227">
        <v>0</v>
      </c>
      <c r="BN769" s="227">
        <v>0</v>
      </c>
      <c r="BO769" s="227">
        <v>0</v>
      </c>
      <c r="BP769" s="227">
        <v>0</v>
      </c>
      <c r="BQ769" s="227">
        <v>0</v>
      </c>
      <c r="BR769" s="227">
        <v>0</v>
      </c>
      <c r="BS769" s="227">
        <v>0</v>
      </c>
      <c r="BT769" s="227">
        <v>0</v>
      </c>
    </row>
    <row r="770" spans="1:72" x14ac:dyDescent="0.35">
      <c r="A770">
        <v>148</v>
      </c>
      <c r="B770" t="s">
        <v>803</v>
      </c>
      <c r="C770" t="s">
        <v>282</v>
      </c>
      <c r="D770" t="s">
        <v>280</v>
      </c>
      <c r="E770" t="s">
        <v>1339</v>
      </c>
      <c r="F770">
        <v>3.0548873044799998</v>
      </c>
      <c r="G770">
        <v>12.7740764646</v>
      </c>
      <c r="H770">
        <v>0.11775705677999999</v>
      </c>
      <c r="I770">
        <v>8.9739897587999995E-2</v>
      </c>
      <c r="J770">
        <v>0.35913927178799998</v>
      </c>
      <c r="K770">
        <v>3.3908781258000002E-2</v>
      </c>
      <c r="L770">
        <v>1.140587384904</v>
      </c>
      <c r="M770">
        <v>1.7748580212000001E-2</v>
      </c>
      <c r="N770">
        <v>1.5984672461999999E-2</v>
      </c>
      <c r="O770">
        <v>0.185648468742</v>
      </c>
      <c r="P770">
        <v>3.8898905364000001E-2</v>
      </c>
      <c r="Q770">
        <v>0.146435908212</v>
      </c>
      <c r="R770">
        <v>0.1176912</v>
      </c>
      <c r="S770">
        <v>0.122479305894</v>
      </c>
      <c r="T770">
        <v>7.1378999999999998E-2</v>
      </c>
      <c r="U770">
        <v>4.6583578404000001E-2</v>
      </c>
      <c r="V770">
        <v>2.6720258399999999E-3</v>
      </c>
      <c r="W770">
        <v>1.13687937E-3</v>
      </c>
      <c r="X770">
        <v>3.8685865680000001E-3</v>
      </c>
      <c r="Y770">
        <v>2.5611628284000001E-2</v>
      </c>
      <c r="Z770">
        <v>1.1023989174E-2</v>
      </c>
      <c r="AA770" s="212">
        <v>3.2579137799999998E-4</v>
      </c>
      <c r="AB770">
        <v>4.3174970982000002E-2</v>
      </c>
      <c r="AC770" s="212">
        <v>1.1625599700000001E-3</v>
      </c>
      <c r="AD770">
        <v>4.0728626928E-2</v>
      </c>
      <c r="AE770">
        <v>1.9089404928000001E-2</v>
      </c>
      <c r="AF770">
        <v>1.6373600496E-2</v>
      </c>
      <c r="AG770" s="212">
        <v>1.734119838E-3</v>
      </c>
      <c r="AH770">
        <v>1.4724032400000001E-4</v>
      </c>
      <c r="AI770">
        <v>1.2693681000000001E-4</v>
      </c>
      <c r="AJ770" s="98">
        <v>8.6063867999999993E-5</v>
      </c>
      <c r="AK770">
        <v>3.0191455800000002E-4</v>
      </c>
      <c r="AL770">
        <v>0.35049019876199999</v>
      </c>
      <c r="AM770">
        <v>7.1147760571800003</v>
      </c>
      <c r="AN770">
        <v>6.49894778082</v>
      </c>
      <c r="AO770">
        <v>6.1038810142199997</v>
      </c>
      <c r="AP770">
        <v>8.8223402520000004E-3</v>
      </c>
      <c r="AQ770">
        <v>2.1839466132E-2</v>
      </c>
      <c r="AR770">
        <v>7.7708858238E-2</v>
      </c>
      <c r="AS770">
        <v>1.7348752079999999E-3</v>
      </c>
      <c r="AT770" s="212">
        <v>2.776130082E-3</v>
      </c>
      <c r="AU770">
        <v>3.6162376073999997E-2</v>
      </c>
      <c r="AV770">
        <v>5.2591128282000001E-2</v>
      </c>
      <c r="AW770" s="212">
        <v>8.7689558880000001E-3</v>
      </c>
      <c r="AX770">
        <v>0.83489635567800002</v>
      </c>
      <c r="AY770">
        <v>2.6769320225999999E-2</v>
      </c>
      <c r="AZ770">
        <v>0.12101241715200001</v>
      </c>
      <c r="BA770">
        <v>1.6385444856</v>
      </c>
      <c r="BB770">
        <v>0.110773805472</v>
      </c>
      <c r="BC770">
        <v>1.4992699986E-2</v>
      </c>
      <c r="BD770">
        <v>0.74253073435200001</v>
      </c>
      <c r="BE770">
        <v>4.7043580280399997</v>
      </c>
      <c r="BF770">
        <v>0.46344080870999999</v>
      </c>
      <c r="BG770">
        <v>0.64000596765600004</v>
      </c>
      <c r="BH770">
        <v>1.551866778E-3</v>
      </c>
      <c r="BI770">
        <v>4.8600038322000001E-2</v>
      </c>
      <c r="BJ770">
        <v>1.2758075153999999E-2</v>
      </c>
      <c r="BK770">
        <v>0.115313791032</v>
      </c>
      <c r="BL770" s="209">
        <v>0</v>
      </c>
      <c r="BM770" s="227">
        <v>0</v>
      </c>
      <c r="BN770" s="209">
        <v>0</v>
      </c>
      <c r="BO770" s="227">
        <v>0</v>
      </c>
      <c r="BP770" s="227">
        <v>0</v>
      </c>
      <c r="BQ770" s="227">
        <v>0</v>
      </c>
      <c r="BR770" s="209">
        <v>0</v>
      </c>
      <c r="BS770" s="209">
        <v>0</v>
      </c>
      <c r="BT770" s="209">
        <v>0</v>
      </c>
    </row>
    <row r="771" spans="1:72" x14ac:dyDescent="0.35">
      <c r="A771">
        <v>148</v>
      </c>
      <c r="B771" t="s">
        <v>803</v>
      </c>
      <c r="C771" t="s">
        <v>282</v>
      </c>
      <c r="D771" t="s">
        <v>280</v>
      </c>
      <c r="E771" t="s">
        <v>1340</v>
      </c>
      <c r="F771">
        <v>3.0548873044799998</v>
      </c>
      <c r="G771">
        <v>12.7740764646</v>
      </c>
      <c r="H771">
        <v>0.11775705677999999</v>
      </c>
      <c r="I771">
        <v>8.9739897587999995E-2</v>
      </c>
      <c r="J771">
        <v>0.35913927178799998</v>
      </c>
      <c r="K771">
        <v>3.3908781258000002E-2</v>
      </c>
      <c r="L771">
        <v>1.140587384904</v>
      </c>
      <c r="M771">
        <v>1.7748580212000001E-2</v>
      </c>
      <c r="N771">
        <v>1.5984672461999999E-2</v>
      </c>
      <c r="O771">
        <v>0.185648468742</v>
      </c>
      <c r="P771">
        <v>3.8898905364000001E-2</v>
      </c>
      <c r="Q771">
        <v>0.146435908212</v>
      </c>
      <c r="R771">
        <v>0.1176912</v>
      </c>
      <c r="S771">
        <v>0.122479305894</v>
      </c>
      <c r="T771">
        <v>7.1378999999999998E-2</v>
      </c>
      <c r="U771">
        <v>4.6583578404000001E-2</v>
      </c>
      <c r="V771">
        <v>2.6720258399999999E-3</v>
      </c>
      <c r="W771">
        <v>1.13687937E-3</v>
      </c>
      <c r="X771">
        <v>3.8685865680000001E-3</v>
      </c>
      <c r="Y771">
        <v>2.5611628284000001E-2</v>
      </c>
      <c r="Z771">
        <v>1.1023989174E-2</v>
      </c>
      <c r="AA771">
        <v>3.2579137799999998E-4</v>
      </c>
      <c r="AB771">
        <v>4.3174970982000002E-2</v>
      </c>
      <c r="AC771">
        <v>1.1625599700000001E-3</v>
      </c>
      <c r="AD771">
        <v>4.0728626928E-2</v>
      </c>
      <c r="AE771">
        <v>1.9089404928000001E-2</v>
      </c>
      <c r="AF771">
        <v>1.6373600496E-2</v>
      </c>
      <c r="AG771">
        <v>1.734119838E-3</v>
      </c>
      <c r="AH771">
        <v>1.4724032400000001E-4</v>
      </c>
      <c r="AI771">
        <v>1.2693681000000001E-4</v>
      </c>
      <c r="AJ771" s="98">
        <v>8.6063867999999993E-5</v>
      </c>
      <c r="AK771">
        <v>3.0191455800000002E-4</v>
      </c>
      <c r="AL771">
        <v>0.35049019876199999</v>
      </c>
      <c r="AM771">
        <v>7.1147760571800003</v>
      </c>
      <c r="AN771">
        <v>6.49894778082</v>
      </c>
      <c r="AO771">
        <v>6.1038810142199997</v>
      </c>
      <c r="AP771" s="212">
        <v>8.8223402520000004E-3</v>
      </c>
      <c r="AQ771">
        <v>2.1839466132E-2</v>
      </c>
      <c r="AR771">
        <v>7.7708858238E-2</v>
      </c>
      <c r="AS771" s="212">
        <v>1.7348752079999999E-3</v>
      </c>
      <c r="AT771">
        <v>2.776130082E-3</v>
      </c>
      <c r="AU771" s="212">
        <v>3.6162376073999997E-2</v>
      </c>
      <c r="AV771">
        <v>5.2591128282000001E-2</v>
      </c>
      <c r="AW771" s="212">
        <v>8.7689558880000001E-3</v>
      </c>
      <c r="AX771">
        <v>0.83489635567800002</v>
      </c>
      <c r="AY771">
        <v>2.6769320225999999E-2</v>
      </c>
      <c r="AZ771">
        <v>0.12101241715200001</v>
      </c>
      <c r="BA771">
        <v>1.6385444856</v>
      </c>
      <c r="BB771">
        <v>0.110773805472</v>
      </c>
      <c r="BC771">
        <v>1.4992699986E-2</v>
      </c>
      <c r="BD771">
        <v>0.74253073435200001</v>
      </c>
      <c r="BE771">
        <v>4.7043580280399997</v>
      </c>
      <c r="BF771">
        <v>0.46344080870999999</v>
      </c>
      <c r="BG771">
        <v>0.64000596765600004</v>
      </c>
      <c r="BH771">
        <v>1.551866778E-3</v>
      </c>
      <c r="BI771">
        <v>4.8600038322000001E-2</v>
      </c>
      <c r="BJ771">
        <v>1.2758075153999999E-2</v>
      </c>
      <c r="BK771">
        <v>0.115313791032</v>
      </c>
      <c r="BL771" s="209">
        <v>0</v>
      </c>
      <c r="BM771" s="227">
        <v>0</v>
      </c>
      <c r="BN771" s="209">
        <v>0</v>
      </c>
      <c r="BO771" s="227">
        <v>0</v>
      </c>
      <c r="BP771" s="227">
        <v>0</v>
      </c>
      <c r="BQ771" s="227">
        <v>0</v>
      </c>
      <c r="BR771" s="209">
        <v>0</v>
      </c>
      <c r="BS771" s="209">
        <v>0</v>
      </c>
      <c r="BT771" s="209">
        <v>0</v>
      </c>
    </row>
    <row r="772" spans="1:72" x14ac:dyDescent="0.35">
      <c r="A772">
        <v>103</v>
      </c>
      <c r="B772" t="s">
        <v>195</v>
      </c>
      <c r="C772" t="s">
        <v>195</v>
      </c>
      <c r="D772" t="s">
        <v>801</v>
      </c>
      <c r="E772" t="s">
        <v>1341</v>
      </c>
      <c r="F772">
        <v>0</v>
      </c>
      <c r="G772">
        <v>0</v>
      </c>
      <c r="H772" s="212">
        <v>0</v>
      </c>
      <c r="I772">
        <v>0</v>
      </c>
      <c r="J772">
        <v>0</v>
      </c>
      <c r="K772">
        <v>0</v>
      </c>
      <c r="L772">
        <v>0</v>
      </c>
      <c r="M772">
        <v>0</v>
      </c>
      <c r="N772">
        <v>0</v>
      </c>
      <c r="O772">
        <v>0</v>
      </c>
      <c r="P772">
        <v>0</v>
      </c>
      <c r="Q772">
        <v>0</v>
      </c>
      <c r="R772">
        <v>0</v>
      </c>
      <c r="S772">
        <v>0</v>
      </c>
      <c r="T772">
        <v>0</v>
      </c>
      <c r="U772" s="212">
        <v>0</v>
      </c>
      <c r="V772">
        <v>0</v>
      </c>
      <c r="W772">
        <v>0</v>
      </c>
      <c r="X772">
        <v>0</v>
      </c>
      <c r="Y772" s="212">
        <v>0</v>
      </c>
      <c r="Z772">
        <v>0</v>
      </c>
      <c r="AA772">
        <v>0</v>
      </c>
      <c r="AB772">
        <v>0</v>
      </c>
      <c r="AC772">
        <v>0</v>
      </c>
      <c r="AD772">
        <v>0</v>
      </c>
      <c r="AE772" s="212">
        <v>0</v>
      </c>
      <c r="AF772" s="212">
        <v>0</v>
      </c>
      <c r="AG772">
        <v>0</v>
      </c>
      <c r="AH772">
        <v>0</v>
      </c>
      <c r="AI772">
        <v>0</v>
      </c>
      <c r="AJ772" s="217">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s="212">
        <v>0</v>
      </c>
      <c r="BI772">
        <v>0</v>
      </c>
      <c r="BJ772" s="212">
        <v>0</v>
      </c>
      <c r="BK772">
        <v>0</v>
      </c>
      <c r="BL772" s="209">
        <v>0</v>
      </c>
      <c r="BM772" s="227">
        <v>0</v>
      </c>
      <c r="BN772" s="209">
        <v>0</v>
      </c>
      <c r="BO772" s="227">
        <v>0</v>
      </c>
      <c r="BP772" s="227">
        <v>0</v>
      </c>
      <c r="BQ772" s="227">
        <v>0</v>
      </c>
      <c r="BR772" s="227">
        <v>0</v>
      </c>
      <c r="BS772" s="227">
        <v>0</v>
      </c>
      <c r="BT772" s="209">
        <v>0</v>
      </c>
    </row>
    <row r="773" spans="1:72" x14ac:dyDescent="0.35">
      <c r="A773">
        <v>149</v>
      </c>
      <c r="B773" t="s">
        <v>803</v>
      </c>
      <c r="C773" t="s">
        <v>285</v>
      </c>
      <c r="D773" t="s">
        <v>286</v>
      </c>
      <c r="E773" t="s">
        <v>1337</v>
      </c>
      <c r="F773">
        <v>4.2119999999999997</v>
      </c>
      <c r="G773">
        <v>17.706</v>
      </c>
      <c r="H773">
        <v>4.6800000000000001E-2</v>
      </c>
      <c r="I773">
        <v>0.93600000000000005</v>
      </c>
      <c r="J773">
        <v>0</v>
      </c>
      <c r="K773">
        <v>0</v>
      </c>
      <c r="L773">
        <v>2.8938000000000001</v>
      </c>
      <c r="M773">
        <v>0</v>
      </c>
      <c r="N773">
        <v>3.9E-2</v>
      </c>
      <c r="O773">
        <v>0</v>
      </c>
      <c r="P773">
        <v>0</v>
      </c>
      <c r="Q773">
        <v>0</v>
      </c>
      <c r="R773">
        <v>0</v>
      </c>
      <c r="S773">
        <v>0</v>
      </c>
      <c r="T773">
        <v>0</v>
      </c>
      <c r="U773">
        <v>1.95E-2</v>
      </c>
      <c r="V773" s="212">
        <v>0</v>
      </c>
      <c r="W773" s="212">
        <v>0</v>
      </c>
      <c r="X773">
        <v>0</v>
      </c>
      <c r="Y773">
        <v>7.7999999999999996E-3</v>
      </c>
      <c r="Z773">
        <v>7.7999999999999996E-3</v>
      </c>
      <c r="AA773" s="212">
        <v>0</v>
      </c>
      <c r="AB773">
        <v>1.17E-2</v>
      </c>
      <c r="AC773" s="212">
        <v>0</v>
      </c>
      <c r="AD773">
        <v>1.17E-2</v>
      </c>
      <c r="AE773">
        <v>7.7999999999999996E-3</v>
      </c>
      <c r="AF773">
        <v>7.7999999999999996E-3</v>
      </c>
      <c r="AG773" s="212">
        <v>0</v>
      </c>
      <c r="AH773" s="212">
        <v>0</v>
      </c>
      <c r="AI773" s="212">
        <v>0</v>
      </c>
      <c r="AJ773" s="212">
        <v>0</v>
      </c>
      <c r="AK773" s="212">
        <v>0</v>
      </c>
      <c r="AL773">
        <v>2.613</v>
      </c>
      <c r="AM773">
        <v>0.12089999999999999</v>
      </c>
      <c r="AN773">
        <v>0.12089999999999999</v>
      </c>
      <c r="AO773">
        <v>0</v>
      </c>
      <c r="AP773">
        <v>0</v>
      </c>
      <c r="AQ773">
        <v>4.2900000000000001E-2</v>
      </c>
      <c r="AR773">
        <v>0.12089999999999999</v>
      </c>
      <c r="AS773" s="212">
        <v>1.0919999999999999E-2</v>
      </c>
      <c r="AT773" s="212">
        <v>1.9109999999999999E-2</v>
      </c>
      <c r="AU773">
        <v>0.24492</v>
      </c>
      <c r="AV773">
        <v>0.4173</v>
      </c>
      <c r="AW773">
        <v>1.8720000000000001E-2</v>
      </c>
      <c r="AX773">
        <v>6.6299999999999998E-2</v>
      </c>
      <c r="AY773">
        <v>8.3460000000000006E-2</v>
      </c>
      <c r="AZ773">
        <v>0</v>
      </c>
      <c r="BA773">
        <v>8.7750000000000004</v>
      </c>
      <c r="BB773">
        <v>7.8E-2</v>
      </c>
      <c r="BC773">
        <v>9.7500000000000003E-2</v>
      </c>
      <c r="BD773">
        <v>0.23400000000000001</v>
      </c>
      <c r="BE773">
        <v>13.845000000000001</v>
      </c>
      <c r="BF773">
        <v>1.0529999999999999</v>
      </c>
      <c r="BG773">
        <v>2.6909999999999998</v>
      </c>
      <c r="BH773" s="212">
        <v>7.7999999999999996E-3</v>
      </c>
      <c r="BI773">
        <v>0.34710000000000002</v>
      </c>
      <c r="BJ773">
        <v>0.10920000000000001</v>
      </c>
      <c r="BK773">
        <v>0.93600000000000005</v>
      </c>
      <c r="BL773" s="209">
        <v>7.7520049440599995E-4</v>
      </c>
      <c r="BM773" s="227">
        <v>0</v>
      </c>
      <c r="BN773" s="209">
        <v>0</v>
      </c>
      <c r="BO773" s="227">
        <v>0</v>
      </c>
      <c r="BP773" s="227">
        <v>0</v>
      </c>
      <c r="BQ773" s="227">
        <v>0</v>
      </c>
      <c r="BR773" s="209">
        <v>1.23313361106E-4</v>
      </c>
      <c r="BS773" s="209">
        <v>6.5188713330000003E-4</v>
      </c>
      <c r="BT773" s="209">
        <v>0</v>
      </c>
    </row>
    <row r="774" spans="1:72" x14ac:dyDescent="0.35">
      <c r="A774">
        <v>149</v>
      </c>
      <c r="B774" t="s">
        <v>803</v>
      </c>
      <c r="C774" t="s">
        <v>285</v>
      </c>
      <c r="D774" t="s">
        <v>286</v>
      </c>
      <c r="E774" t="s">
        <v>1338</v>
      </c>
      <c r="F774">
        <v>4.2119999999999997</v>
      </c>
      <c r="G774">
        <v>17.706</v>
      </c>
      <c r="H774">
        <v>4.6800000000000001E-2</v>
      </c>
      <c r="I774">
        <v>0.93600000000000005</v>
      </c>
      <c r="J774">
        <v>0</v>
      </c>
      <c r="K774">
        <v>0</v>
      </c>
      <c r="L774">
        <v>2.8938000000000001</v>
      </c>
      <c r="M774">
        <v>0</v>
      </c>
      <c r="N774">
        <v>3.9E-2</v>
      </c>
      <c r="O774">
        <v>0</v>
      </c>
      <c r="P774">
        <v>0</v>
      </c>
      <c r="Q774">
        <v>0</v>
      </c>
      <c r="R774">
        <v>0</v>
      </c>
      <c r="S774">
        <v>0</v>
      </c>
      <c r="T774">
        <v>0</v>
      </c>
      <c r="U774">
        <v>1.95E-2</v>
      </c>
      <c r="V774" s="212">
        <v>0</v>
      </c>
      <c r="W774" s="212">
        <v>0</v>
      </c>
      <c r="X774">
        <v>0</v>
      </c>
      <c r="Y774">
        <v>7.7999999999999996E-3</v>
      </c>
      <c r="Z774">
        <v>7.7999999999999996E-3</v>
      </c>
      <c r="AA774">
        <v>0</v>
      </c>
      <c r="AB774">
        <v>1.17E-2</v>
      </c>
      <c r="AC774">
        <v>0</v>
      </c>
      <c r="AD774">
        <v>1.17E-2</v>
      </c>
      <c r="AE774">
        <v>7.7999999999999996E-3</v>
      </c>
      <c r="AF774">
        <v>7.7999999999999996E-3</v>
      </c>
      <c r="AG774">
        <v>0</v>
      </c>
      <c r="AH774">
        <v>0</v>
      </c>
      <c r="AI774" s="212">
        <v>0</v>
      </c>
      <c r="AJ774">
        <v>0</v>
      </c>
      <c r="AK774">
        <v>0</v>
      </c>
      <c r="AL774">
        <v>2.613</v>
      </c>
      <c r="AM774">
        <v>0.12089999999999999</v>
      </c>
      <c r="AN774">
        <v>0.12089999999999999</v>
      </c>
      <c r="AO774">
        <v>0</v>
      </c>
      <c r="AP774">
        <v>0</v>
      </c>
      <c r="AQ774">
        <v>4.2900000000000001E-2</v>
      </c>
      <c r="AR774">
        <v>0.12089999999999999</v>
      </c>
      <c r="AS774">
        <v>1.0919999999999999E-2</v>
      </c>
      <c r="AT774">
        <v>1.9109999999999999E-2</v>
      </c>
      <c r="AU774">
        <v>0.24492</v>
      </c>
      <c r="AV774">
        <v>0.4173</v>
      </c>
      <c r="AW774">
        <v>1.8720000000000001E-2</v>
      </c>
      <c r="AX774">
        <v>6.6299999999999998E-2</v>
      </c>
      <c r="AY774">
        <v>8.3460000000000006E-2</v>
      </c>
      <c r="AZ774">
        <v>0</v>
      </c>
      <c r="BA774">
        <v>8.7750000000000004</v>
      </c>
      <c r="BB774">
        <v>7.8E-2</v>
      </c>
      <c r="BC774">
        <v>9.7500000000000003E-2</v>
      </c>
      <c r="BD774">
        <v>0.23400000000000001</v>
      </c>
      <c r="BE774">
        <v>13.845000000000001</v>
      </c>
      <c r="BF774">
        <v>1.0529999999999999</v>
      </c>
      <c r="BG774">
        <v>2.6909999999999998</v>
      </c>
      <c r="BH774">
        <v>7.7999999999999996E-3</v>
      </c>
      <c r="BI774">
        <v>0.34710000000000002</v>
      </c>
      <c r="BJ774">
        <v>0.10920000000000001</v>
      </c>
      <c r="BK774">
        <v>0.93600000000000005</v>
      </c>
      <c r="BL774" s="209">
        <v>7.7520049440599995E-4</v>
      </c>
      <c r="BM774" s="227">
        <v>0</v>
      </c>
      <c r="BN774" s="209">
        <v>0</v>
      </c>
      <c r="BO774" s="209">
        <v>0</v>
      </c>
      <c r="BP774" s="227">
        <v>0</v>
      </c>
      <c r="BQ774" s="227">
        <v>0</v>
      </c>
      <c r="BR774" s="209">
        <v>1.23313361106E-4</v>
      </c>
      <c r="BS774" s="227">
        <v>6.5188713330000003E-4</v>
      </c>
      <c r="BT774" s="209">
        <v>0</v>
      </c>
    </row>
    <row r="775" spans="1:72" x14ac:dyDescent="0.35">
      <c r="A775">
        <v>149</v>
      </c>
      <c r="B775" t="s">
        <v>803</v>
      </c>
      <c r="C775" t="s">
        <v>285</v>
      </c>
      <c r="D775" t="s">
        <v>286</v>
      </c>
      <c r="E775" t="s">
        <v>1339</v>
      </c>
      <c r="F775">
        <v>4.2119999999999997</v>
      </c>
      <c r="G775">
        <v>17.706</v>
      </c>
      <c r="H775" s="212">
        <v>4.6800000000000001E-2</v>
      </c>
      <c r="I775">
        <v>0.93600000000000005</v>
      </c>
      <c r="J775">
        <v>0</v>
      </c>
      <c r="K775">
        <v>0</v>
      </c>
      <c r="L775">
        <v>2.8938000000000001</v>
      </c>
      <c r="M775">
        <v>0</v>
      </c>
      <c r="N775" s="212">
        <v>3.9E-2</v>
      </c>
      <c r="O775">
        <v>0</v>
      </c>
      <c r="P775">
        <v>0</v>
      </c>
      <c r="Q775">
        <v>0</v>
      </c>
      <c r="R775">
        <v>0</v>
      </c>
      <c r="S775">
        <v>0</v>
      </c>
      <c r="T775">
        <v>0</v>
      </c>
      <c r="U775">
        <v>1.95E-2</v>
      </c>
      <c r="V775">
        <v>0</v>
      </c>
      <c r="W775">
        <v>0</v>
      </c>
      <c r="X775">
        <v>0</v>
      </c>
      <c r="Y775">
        <v>7.7999999999999996E-3</v>
      </c>
      <c r="Z775">
        <v>7.7999999999999996E-3</v>
      </c>
      <c r="AA775">
        <v>0</v>
      </c>
      <c r="AB775">
        <v>1.17E-2</v>
      </c>
      <c r="AC775">
        <v>0</v>
      </c>
      <c r="AD775">
        <v>1.17E-2</v>
      </c>
      <c r="AE775" s="212">
        <v>7.7999999999999996E-3</v>
      </c>
      <c r="AF775" s="212">
        <v>7.7999999999999996E-3</v>
      </c>
      <c r="AG775" s="212">
        <v>0</v>
      </c>
      <c r="AH775">
        <v>0</v>
      </c>
      <c r="AI775">
        <v>0</v>
      </c>
      <c r="AJ775">
        <v>0</v>
      </c>
      <c r="AK775">
        <v>0</v>
      </c>
      <c r="AL775">
        <v>2.613</v>
      </c>
      <c r="AM775">
        <v>0.12089999999999999</v>
      </c>
      <c r="AN775">
        <v>0.12089999999999999</v>
      </c>
      <c r="AO775">
        <v>0</v>
      </c>
      <c r="AP775">
        <v>0</v>
      </c>
      <c r="AQ775">
        <v>4.2900000000000001E-2</v>
      </c>
      <c r="AR775">
        <v>0.12089999999999999</v>
      </c>
      <c r="AS775">
        <v>1.0919999999999999E-2</v>
      </c>
      <c r="AT775">
        <v>1.9109999999999999E-2</v>
      </c>
      <c r="AU775" s="212">
        <v>0.24492</v>
      </c>
      <c r="AV775">
        <v>0.4173</v>
      </c>
      <c r="AW775">
        <v>1.8720000000000001E-2</v>
      </c>
      <c r="AX775">
        <v>6.6299999999999998E-2</v>
      </c>
      <c r="AY775">
        <v>8.3460000000000006E-2</v>
      </c>
      <c r="AZ775">
        <v>0</v>
      </c>
      <c r="BA775">
        <v>8.7750000000000004</v>
      </c>
      <c r="BB775">
        <v>7.8E-2</v>
      </c>
      <c r="BC775">
        <v>9.7500000000000003E-2</v>
      </c>
      <c r="BD775">
        <v>0.23400000000000001</v>
      </c>
      <c r="BE775">
        <v>13.845000000000001</v>
      </c>
      <c r="BF775">
        <v>1.0529999999999999</v>
      </c>
      <c r="BG775">
        <v>2.6909999999999998</v>
      </c>
      <c r="BH775">
        <v>7.7999999999999996E-3</v>
      </c>
      <c r="BI775">
        <v>0.34710000000000002</v>
      </c>
      <c r="BJ775" s="212">
        <v>0.10920000000000001</v>
      </c>
      <c r="BK775">
        <v>0.93600000000000005</v>
      </c>
      <c r="BL775" s="209">
        <v>7.7520049440599995E-4</v>
      </c>
      <c r="BM775" s="227">
        <v>0</v>
      </c>
      <c r="BN775" s="209">
        <v>0</v>
      </c>
      <c r="BO775" s="227">
        <v>0</v>
      </c>
      <c r="BP775" s="227">
        <v>0</v>
      </c>
      <c r="BQ775" s="227">
        <v>0</v>
      </c>
      <c r="BR775" s="209">
        <v>1.23313361106E-4</v>
      </c>
      <c r="BS775" s="227">
        <v>6.5188713330000003E-4</v>
      </c>
      <c r="BT775" s="227">
        <v>0</v>
      </c>
    </row>
    <row r="776" spans="1:72" x14ac:dyDescent="0.35">
      <c r="A776">
        <v>149</v>
      </c>
      <c r="B776" t="s">
        <v>803</v>
      </c>
      <c r="C776" t="s">
        <v>285</v>
      </c>
      <c r="D776" t="s">
        <v>286</v>
      </c>
      <c r="E776" t="s">
        <v>1340</v>
      </c>
      <c r="F776">
        <v>4.2119999999999997</v>
      </c>
      <c r="G776">
        <v>17.706</v>
      </c>
      <c r="H776">
        <v>4.6800000000000001E-2</v>
      </c>
      <c r="I776">
        <v>0.93600000000000005</v>
      </c>
      <c r="J776">
        <v>0</v>
      </c>
      <c r="K776">
        <v>0</v>
      </c>
      <c r="L776">
        <v>2.8938000000000001</v>
      </c>
      <c r="M776">
        <v>0</v>
      </c>
      <c r="N776">
        <v>3.9E-2</v>
      </c>
      <c r="O776">
        <v>0</v>
      </c>
      <c r="P776">
        <v>0</v>
      </c>
      <c r="Q776">
        <v>0</v>
      </c>
      <c r="R776">
        <v>0</v>
      </c>
      <c r="S776">
        <v>0</v>
      </c>
      <c r="T776">
        <v>0</v>
      </c>
      <c r="U776">
        <v>1.95E-2</v>
      </c>
      <c r="V776" s="212">
        <v>0</v>
      </c>
      <c r="W776" s="212">
        <v>0</v>
      </c>
      <c r="X776">
        <v>0</v>
      </c>
      <c r="Y776">
        <v>7.7999999999999996E-3</v>
      </c>
      <c r="Z776">
        <v>7.7999999999999996E-3</v>
      </c>
      <c r="AA776" s="212">
        <v>0</v>
      </c>
      <c r="AB776">
        <v>1.17E-2</v>
      </c>
      <c r="AC776" s="212">
        <v>0</v>
      </c>
      <c r="AD776">
        <v>1.17E-2</v>
      </c>
      <c r="AE776">
        <v>7.7999999999999996E-3</v>
      </c>
      <c r="AF776">
        <v>7.7999999999999996E-3</v>
      </c>
      <c r="AG776" s="212">
        <v>0</v>
      </c>
      <c r="AH776" s="212">
        <v>0</v>
      </c>
      <c r="AI776" s="212">
        <v>0</v>
      </c>
      <c r="AJ776" s="212">
        <v>0</v>
      </c>
      <c r="AK776" s="212">
        <v>0</v>
      </c>
      <c r="AL776">
        <v>2.613</v>
      </c>
      <c r="AM776">
        <v>0.12089999999999999</v>
      </c>
      <c r="AN776">
        <v>0.12089999999999999</v>
      </c>
      <c r="AO776">
        <v>0</v>
      </c>
      <c r="AP776">
        <v>0</v>
      </c>
      <c r="AQ776">
        <v>4.2900000000000001E-2</v>
      </c>
      <c r="AR776">
        <v>0.12089999999999999</v>
      </c>
      <c r="AS776" s="212">
        <v>1.0919999999999999E-2</v>
      </c>
      <c r="AT776" s="212">
        <v>1.9109999999999999E-2</v>
      </c>
      <c r="AU776">
        <v>0.24492</v>
      </c>
      <c r="AV776">
        <v>0.4173</v>
      </c>
      <c r="AW776">
        <v>1.8720000000000001E-2</v>
      </c>
      <c r="AX776">
        <v>6.6299999999999998E-2</v>
      </c>
      <c r="AY776">
        <v>8.3460000000000006E-2</v>
      </c>
      <c r="AZ776">
        <v>0</v>
      </c>
      <c r="BA776">
        <v>8.7750000000000004</v>
      </c>
      <c r="BB776">
        <v>7.8E-2</v>
      </c>
      <c r="BC776">
        <v>9.7500000000000003E-2</v>
      </c>
      <c r="BD776">
        <v>0.23400000000000001</v>
      </c>
      <c r="BE776">
        <v>13.845000000000001</v>
      </c>
      <c r="BF776">
        <v>1.0529999999999999</v>
      </c>
      <c r="BG776">
        <v>2.6909999999999998</v>
      </c>
      <c r="BH776" s="212">
        <v>7.7999999999999996E-3</v>
      </c>
      <c r="BI776">
        <v>0.34710000000000002</v>
      </c>
      <c r="BJ776">
        <v>0.10920000000000001</v>
      </c>
      <c r="BK776">
        <v>0.93600000000000005</v>
      </c>
      <c r="BL776" s="209">
        <v>7.7520049440599995E-4</v>
      </c>
      <c r="BM776" s="227">
        <v>0</v>
      </c>
      <c r="BN776" s="209">
        <v>0</v>
      </c>
      <c r="BO776" s="227">
        <v>0</v>
      </c>
      <c r="BP776" s="227">
        <v>0</v>
      </c>
      <c r="BQ776" s="227">
        <v>0</v>
      </c>
      <c r="BR776" s="227">
        <v>1.23313361106E-4</v>
      </c>
      <c r="BS776" s="227">
        <v>6.5188713330000003E-4</v>
      </c>
      <c r="BT776" s="227">
        <v>0</v>
      </c>
    </row>
    <row r="777" spans="1:72" x14ac:dyDescent="0.35">
      <c r="A777">
        <v>108</v>
      </c>
      <c r="B777" t="s">
        <v>803</v>
      </c>
      <c r="C777" t="s">
        <v>209</v>
      </c>
      <c r="D777" t="s">
        <v>818</v>
      </c>
      <c r="E777" t="s">
        <v>1341</v>
      </c>
      <c r="F777">
        <v>0</v>
      </c>
      <c r="G777">
        <v>0</v>
      </c>
      <c r="H777" s="98">
        <v>0</v>
      </c>
      <c r="I777">
        <v>0</v>
      </c>
      <c r="J777">
        <v>0</v>
      </c>
      <c r="K777">
        <v>0</v>
      </c>
      <c r="L777">
        <v>0</v>
      </c>
      <c r="M777">
        <v>0</v>
      </c>
      <c r="N777">
        <v>0</v>
      </c>
      <c r="O777">
        <v>0</v>
      </c>
      <c r="P777">
        <v>0</v>
      </c>
      <c r="Q777" s="98">
        <v>0</v>
      </c>
      <c r="R777">
        <v>0</v>
      </c>
      <c r="S777">
        <v>0</v>
      </c>
      <c r="T777">
        <v>0</v>
      </c>
      <c r="U777" s="98">
        <v>0</v>
      </c>
      <c r="V777">
        <v>0</v>
      </c>
      <c r="W777">
        <v>0</v>
      </c>
      <c r="X777">
        <v>0</v>
      </c>
      <c r="Y777" s="98">
        <v>0</v>
      </c>
      <c r="Z777">
        <v>0</v>
      </c>
      <c r="AA777">
        <v>0</v>
      </c>
      <c r="AB777">
        <v>0</v>
      </c>
      <c r="AC777">
        <v>0</v>
      </c>
      <c r="AD777">
        <v>0</v>
      </c>
      <c r="AE777" s="98">
        <v>0</v>
      </c>
      <c r="AF777">
        <v>0</v>
      </c>
      <c r="AG777">
        <v>0</v>
      </c>
      <c r="AH777">
        <v>0</v>
      </c>
      <c r="AI777">
        <v>0</v>
      </c>
      <c r="AJ777">
        <v>0</v>
      </c>
      <c r="AK777">
        <v>0</v>
      </c>
      <c r="AL777">
        <v>0</v>
      </c>
      <c r="AM777">
        <v>0</v>
      </c>
      <c r="AN777">
        <v>0</v>
      </c>
      <c r="AO777">
        <v>0</v>
      </c>
      <c r="AP777">
        <v>0</v>
      </c>
      <c r="AQ777" s="98">
        <v>0</v>
      </c>
      <c r="AR777">
        <v>0</v>
      </c>
      <c r="AS777" s="98">
        <v>0</v>
      </c>
      <c r="AT777" s="98">
        <v>0</v>
      </c>
      <c r="AU777" s="98">
        <v>0</v>
      </c>
      <c r="AV777">
        <v>0</v>
      </c>
      <c r="AW777" s="98">
        <v>0</v>
      </c>
      <c r="AX777">
        <v>0</v>
      </c>
      <c r="AY777">
        <v>0</v>
      </c>
      <c r="AZ777">
        <v>0</v>
      </c>
      <c r="BA777">
        <v>0</v>
      </c>
      <c r="BB777">
        <v>0</v>
      </c>
      <c r="BC777" s="98">
        <v>0</v>
      </c>
      <c r="BD777">
        <v>0</v>
      </c>
      <c r="BE777">
        <v>0</v>
      </c>
      <c r="BF777">
        <v>0</v>
      </c>
      <c r="BG777">
        <v>0</v>
      </c>
      <c r="BH777">
        <v>0</v>
      </c>
      <c r="BI777" s="98">
        <v>0</v>
      </c>
      <c r="BJ777" s="98">
        <v>0</v>
      </c>
      <c r="BK777">
        <v>0</v>
      </c>
      <c r="BL777" s="227">
        <v>0</v>
      </c>
      <c r="BM777" s="227">
        <v>0</v>
      </c>
      <c r="BN777" s="227">
        <v>0</v>
      </c>
      <c r="BO777" s="227">
        <v>0</v>
      </c>
      <c r="BP777" s="209">
        <v>0</v>
      </c>
      <c r="BQ777" s="227">
        <v>0</v>
      </c>
      <c r="BR777" s="227">
        <v>0</v>
      </c>
      <c r="BS777" s="227">
        <v>0</v>
      </c>
      <c r="BT777" s="227">
        <v>0</v>
      </c>
    </row>
    <row r="778" spans="1:72" x14ac:dyDescent="0.35">
      <c r="A778">
        <v>151</v>
      </c>
      <c r="B778" t="s">
        <v>803</v>
      </c>
      <c r="C778" t="s">
        <v>285</v>
      </c>
      <c r="D778" t="s">
        <v>288</v>
      </c>
      <c r="E778" t="s">
        <v>1337</v>
      </c>
      <c r="F778">
        <v>0.109</v>
      </c>
      <c r="G778">
        <v>0.45600000000000002</v>
      </c>
      <c r="H778">
        <v>1.6999999999999999E-3</v>
      </c>
      <c r="I778">
        <v>2.3099999999999999E-2</v>
      </c>
      <c r="J778">
        <v>0</v>
      </c>
      <c r="K778">
        <v>0</v>
      </c>
      <c r="L778">
        <v>7.4300000000000005E-2</v>
      </c>
      <c r="M778">
        <v>0</v>
      </c>
      <c r="N778">
        <v>1.1000000000000001E-3</v>
      </c>
      <c r="O778">
        <v>0</v>
      </c>
      <c r="P778">
        <v>0</v>
      </c>
      <c r="Q778">
        <v>0</v>
      </c>
      <c r="R778">
        <v>0</v>
      </c>
      <c r="S778">
        <v>0</v>
      </c>
      <c r="T778">
        <v>0</v>
      </c>
      <c r="U778" s="98">
        <v>6.9999999999999999E-4</v>
      </c>
      <c r="V778">
        <v>0</v>
      </c>
      <c r="W778">
        <v>0</v>
      </c>
      <c r="X778">
        <v>0</v>
      </c>
      <c r="Y778" s="98">
        <v>2.9999999999999997E-4</v>
      </c>
      <c r="Z778" s="98">
        <v>2.0000000000000001E-4</v>
      </c>
      <c r="AA778">
        <v>0</v>
      </c>
      <c r="AB778" s="98">
        <v>5.0000000000000001E-4</v>
      </c>
      <c r="AC778">
        <v>0</v>
      </c>
      <c r="AD778" s="98">
        <v>5.0000000000000001E-4</v>
      </c>
      <c r="AE778" s="98">
        <v>2.9999999999999997E-4</v>
      </c>
      <c r="AF778" s="98">
        <v>2.0000000000000001E-4</v>
      </c>
      <c r="AG778" s="212">
        <v>0</v>
      </c>
      <c r="AH778" s="98">
        <v>1E-4</v>
      </c>
      <c r="AI778">
        <v>0</v>
      </c>
      <c r="AJ778" s="212">
        <v>0</v>
      </c>
      <c r="AK778">
        <v>0</v>
      </c>
      <c r="AL778">
        <v>6.7699999999999996E-2</v>
      </c>
      <c r="AM778" s="212">
        <v>3.7000000000000002E-3</v>
      </c>
      <c r="AN778">
        <v>3.7000000000000002E-3</v>
      </c>
      <c r="AO778">
        <v>0</v>
      </c>
      <c r="AP778">
        <v>0</v>
      </c>
      <c r="AQ778" s="98">
        <v>8.0000000000000004E-4</v>
      </c>
      <c r="AR778">
        <v>0</v>
      </c>
      <c r="AS778" s="212">
        <v>3.2000000000000003E-4</v>
      </c>
      <c r="AT778">
        <v>4.8000000000000001E-4</v>
      </c>
      <c r="AU778">
        <v>9.3200000000000002E-3</v>
      </c>
      <c r="AV778">
        <v>1.3599999999999999E-2</v>
      </c>
      <c r="AW778">
        <v>4.4000000000000002E-4</v>
      </c>
      <c r="AX778">
        <v>1.6999999999999999E-3</v>
      </c>
      <c r="AY778">
        <v>2.9399999999999999E-3</v>
      </c>
      <c r="AZ778">
        <v>0</v>
      </c>
      <c r="BA778">
        <v>0.22500000000000001</v>
      </c>
      <c r="BB778" s="212">
        <v>5.7999999999999996E-3</v>
      </c>
      <c r="BC778">
        <v>3.5000000000000001E-3</v>
      </c>
      <c r="BD778">
        <v>4.0000000000000001E-3</v>
      </c>
      <c r="BE778">
        <v>0.35499999999999998</v>
      </c>
      <c r="BF778">
        <v>2.7E-2</v>
      </c>
      <c r="BG778">
        <v>7.0000000000000007E-2</v>
      </c>
      <c r="BH778" s="98">
        <v>2.0000000000000001E-4</v>
      </c>
      <c r="BI778">
        <v>1.8499999999999999E-2</v>
      </c>
      <c r="BJ778">
        <v>4.1000000000000003E-3</v>
      </c>
      <c r="BK778">
        <v>0</v>
      </c>
      <c r="BL778" s="227">
        <v>1.9876935754E-5</v>
      </c>
      <c r="BM778" s="227">
        <v>0</v>
      </c>
      <c r="BN778" s="209">
        <v>0</v>
      </c>
      <c r="BO778" s="227">
        <v>0</v>
      </c>
      <c r="BP778" s="227">
        <v>0</v>
      </c>
      <c r="BQ778" s="227">
        <v>0</v>
      </c>
      <c r="BR778" s="227">
        <v>3.1618810539999998E-6</v>
      </c>
      <c r="BS778" s="227">
        <v>1.6715054700000001E-5</v>
      </c>
      <c r="BT778" s="209">
        <v>0</v>
      </c>
    </row>
    <row r="779" spans="1:72" x14ac:dyDescent="0.35">
      <c r="A779">
        <v>151</v>
      </c>
      <c r="B779" t="s">
        <v>803</v>
      </c>
      <c r="C779" t="s">
        <v>285</v>
      </c>
      <c r="D779" t="s">
        <v>288</v>
      </c>
      <c r="E779" t="s">
        <v>1338</v>
      </c>
      <c r="F779">
        <v>0.109</v>
      </c>
      <c r="G779">
        <v>0.45600000000000002</v>
      </c>
      <c r="H779">
        <v>1.6999999999999999E-3</v>
      </c>
      <c r="I779">
        <v>2.3099999999999999E-2</v>
      </c>
      <c r="J779">
        <v>0</v>
      </c>
      <c r="K779">
        <v>0</v>
      </c>
      <c r="L779">
        <v>7.4300000000000005E-2</v>
      </c>
      <c r="M779">
        <v>0</v>
      </c>
      <c r="N779">
        <v>1.1000000000000001E-3</v>
      </c>
      <c r="O779">
        <v>0</v>
      </c>
      <c r="P779">
        <v>0</v>
      </c>
      <c r="Q779">
        <v>0</v>
      </c>
      <c r="R779">
        <v>0</v>
      </c>
      <c r="S779">
        <v>0</v>
      </c>
      <c r="T779">
        <v>0</v>
      </c>
      <c r="U779" s="98">
        <v>6.9999999999999999E-4</v>
      </c>
      <c r="V779" s="212">
        <v>0</v>
      </c>
      <c r="W779" s="212">
        <v>0</v>
      </c>
      <c r="X779" s="212">
        <v>0</v>
      </c>
      <c r="Y779" s="98">
        <v>2.9999999999999997E-4</v>
      </c>
      <c r="Z779" s="98">
        <v>2.0000000000000001E-4</v>
      </c>
      <c r="AA779" s="212">
        <v>0</v>
      </c>
      <c r="AB779" s="98">
        <v>5.0000000000000001E-4</v>
      </c>
      <c r="AC779" s="98">
        <v>0</v>
      </c>
      <c r="AD779" s="98">
        <v>5.0000000000000001E-4</v>
      </c>
      <c r="AE779" s="98">
        <v>2.9999999999999997E-4</v>
      </c>
      <c r="AF779" s="98">
        <v>2.0000000000000001E-4</v>
      </c>
      <c r="AG779" s="98">
        <v>0</v>
      </c>
      <c r="AH779" s="98">
        <v>1E-4</v>
      </c>
      <c r="AI779" s="212">
        <v>0</v>
      </c>
      <c r="AJ779" s="212">
        <v>0</v>
      </c>
      <c r="AK779" s="212">
        <v>0</v>
      </c>
      <c r="AL779">
        <v>6.7699999999999996E-2</v>
      </c>
      <c r="AM779">
        <v>3.7000000000000002E-3</v>
      </c>
      <c r="AN779">
        <v>3.7000000000000002E-3</v>
      </c>
      <c r="AO779">
        <v>0</v>
      </c>
      <c r="AP779" s="98">
        <v>0</v>
      </c>
      <c r="AQ779" s="98">
        <v>8.0000000000000004E-4</v>
      </c>
      <c r="AR779">
        <v>0</v>
      </c>
      <c r="AS779" s="98">
        <v>3.2000000000000003E-4</v>
      </c>
      <c r="AT779" s="212">
        <v>4.8000000000000001E-4</v>
      </c>
      <c r="AU779" s="98">
        <v>9.3200000000000002E-3</v>
      </c>
      <c r="AV779">
        <v>1.3599999999999999E-2</v>
      </c>
      <c r="AW779" s="98">
        <v>4.4000000000000002E-4</v>
      </c>
      <c r="AX779">
        <v>1.6999999999999999E-3</v>
      </c>
      <c r="AY779">
        <v>2.9399999999999999E-3</v>
      </c>
      <c r="AZ779">
        <v>0</v>
      </c>
      <c r="BA779">
        <v>0.22500000000000001</v>
      </c>
      <c r="BB779">
        <v>5.7999999999999996E-3</v>
      </c>
      <c r="BC779">
        <v>3.5000000000000001E-3</v>
      </c>
      <c r="BD779">
        <v>4.0000000000000001E-3</v>
      </c>
      <c r="BE779">
        <v>0.35499999999999998</v>
      </c>
      <c r="BF779">
        <v>2.7E-2</v>
      </c>
      <c r="BG779">
        <v>7.0000000000000007E-2</v>
      </c>
      <c r="BH779" s="98">
        <v>2.0000000000000001E-4</v>
      </c>
      <c r="BI779">
        <v>1.8499999999999999E-2</v>
      </c>
      <c r="BJ779">
        <v>4.1000000000000003E-3</v>
      </c>
      <c r="BK779">
        <v>0</v>
      </c>
      <c r="BL779" s="227">
        <v>1.9876935754E-5</v>
      </c>
      <c r="BM779" s="227">
        <v>0</v>
      </c>
      <c r="BN779" s="209">
        <v>0</v>
      </c>
      <c r="BO779" s="227">
        <v>0</v>
      </c>
      <c r="BP779" s="227">
        <v>0</v>
      </c>
      <c r="BQ779" s="227">
        <v>0</v>
      </c>
      <c r="BR779" s="227">
        <v>3.1618810539999998E-6</v>
      </c>
      <c r="BS779" s="227">
        <v>1.6715054700000001E-5</v>
      </c>
      <c r="BT779" s="209">
        <v>0</v>
      </c>
    </row>
    <row r="780" spans="1:72" x14ac:dyDescent="0.35">
      <c r="A780">
        <v>151</v>
      </c>
      <c r="B780" t="s">
        <v>803</v>
      </c>
      <c r="C780" t="s">
        <v>285</v>
      </c>
      <c r="D780" t="s">
        <v>288</v>
      </c>
      <c r="E780" t="s">
        <v>1339</v>
      </c>
      <c r="F780">
        <v>0.109</v>
      </c>
      <c r="G780">
        <v>0.45600000000000002</v>
      </c>
      <c r="H780">
        <v>1.6999999999999999E-3</v>
      </c>
      <c r="I780">
        <v>2.3099999999999999E-2</v>
      </c>
      <c r="J780">
        <v>0</v>
      </c>
      <c r="K780">
        <v>0</v>
      </c>
      <c r="L780">
        <v>7.4300000000000005E-2</v>
      </c>
      <c r="M780">
        <v>0</v>
      </c>
      <c r="N780">
        <v>1.1000000000000001E-3</v>
      </c>
      <c r="O780">
        <v>0</v>
      </c>
      <c r="P780">
        <v>0</v>
      </c>
      <c r="Q780">
        <v>0</v>
      </c>
      <c r="R780">
        <v>0</v>
      </c>
      <c r="S780">
        <v>0</v>
      </c>
      <c r="T780">
        <v>0</v>
      </c>
      <c r="U780" s="98">
        <v>6.9999999999999999E-4</v>
      </c>
      <c r="V780" s="212">
        <v>0</v>
      </c>
      <c r="W780" s="212">
        <v>0</v>
      </c>
      <c r="X780">
        <v>0</v>
      </c>
      <c r="Y780" s="98">
        <v>2.9999999999999997E-4</v>
      </c>
      <c r="Z780" s="98">
        <v>2.0000000000000001E-4</v>
      </c>
      <c r="AA780" s="212">
        <v>0</v>
      </c>
      <c r="AB780" s="98">
        <v>5.0000000000000001E-4</v>
      </c>
      <c r="AC780" s="212">
        <v>0</v>
      </c>
      <c r="AD780" s="98">
        <v>5.0000000000000001E-4</v>
      </c>
      <c r="AE780" s="98">
        <v>2.9999999999999997E-4</v>
      </c>
      <c r="AF780" s="98">
        <v>2.0000000000000001E-4</v>
      </c>
      <c r="AG780" s="98">
        <v>0</v>
      </c>
      <c r="AH780" s="98">
        <v>1E-4</v>
      </c>
      <c r="AI780" s="212">
        <v>0</v>
      </c>
      <c r="AJ780" s="212">
        <v>0</v>
      </c>
      <c r="AK780" s="212">
        <v>0</v>
      </c>
      <c r="AL780">
        <v>6.7699999999999996E-2</v>
      </c>
      <c r="AM780">
        <v>3.7000000000000002E-3</v>
      </c>
      <c r="AN780">
        <v>3.7000000000000002E-3</v>
      </c>
      <c r="AO780">
        <v>0</v>
      </c>
      <c r="AP780">
        <v>0</v>
      </c>
      <c r="AQ780" s="98">
        <v>8.0000000000000004E-4</v>
      </c>
      <c r="AR780">
        <v>0</v>
      </c>
      <c r="AS780" s="98">
        <v>3.2000000000000003E-4</v>
      </c>
      <c r="AT780" s="212">
        <v>4.8000000000000001E-4</v>
      </c>
      <c r="AU780">
        <v>9.3200000000000002E-3</v>
      </c>
      <c r="AV780">
        <v>1.3599999999999999E-2</v>
      </c>
      <c r="AW780" s="98">
        <v>4.4000000000000002E-4</v>
      </c>
      <c r="AX780">
        <v>1.6999999999999999E-3</v>
      </c>
      <c r="AY780">
        <v>2.9399999999999999E-3</v>
      </c>
      <c r="AZ780">
        <v>0</v>
      </c>
      <c r="BA780">
        <v>0.22500000000000001</v>
      </c>
      <c r="BB780">
        <v>5.7999999999999996E-3</v>
      </c>
      <c r="BC780">
        <v>3.5000000000000001E-3</v>
      </c>
      <c r="BD780">
        <v>4.0000000000000001E-3</v>
      </c>
      <c r="BE780">
        <v>0.35499999999999998</v>
      </c>
      <c r="BF780">
        <v>2.7E-2</v>
      </c>
      <c r="BG780">
        <v>7.0000000000000007E-2</v>
      </c>
      <c r="BH780" s="98">
        <v>2.0000000000000001E-4</v>
      </c>
      <c r="BI780">
        <v>1.8499999999999999E-2</v>
      </c>
      <c r="BJ780">
        <v>4.1000000000000003E-3</v>
      </c>
      <c r="BK780">
        <v>0</v>
      </c>
      <c r="BL780" s="227">
        <v>1.9876935754E-5</v>
      </c>
      <c r="BM780" s="227">
        <v>0</v>
      </c>
      <c r="BN780" s="209">
        <v>0</v>
      </c>
      <c r="BO780" s="227">
        <v>0</v>
      </c>
      <c r="BP780" s="227">
        <v>0</v>
      </c>
      <c r="BQ780" s="227">
        <v>0</v>
      </c>
      <c r="BR780" s="227">
        <v>3.1618810539999998E-6</v>
      </c>
      <c r="BS780" s="227">
        <v>1.6715054700000001E-5</v>
      </c>
      <c r="BT780" s="209">
        <v>0</v>
      </c>
    </row>
    <row r="781" spans="1:72" x14ac:dyDescent="0.35">
      <c r="A781">
        <v>151</v>
      </c>
      <c r="B781" t="s">
        <v>803</v>
      </c>
      <c r="C781" t="s">
        <v>285</v>
      </c>
      <c r="D781" t="s">
        <v>288</v>
      </c>
      <c r="E781" t="s">
        <v>1340</v>
      </c>
      <c r="F781">
        <v>0.109</v>
      </c>
      <c r="G781">
        <v>0.45600000000000002</v>
      </c>
      <c r="H781">
        <v>1.6999999999999999E-3</v>
      </c>
      <c r="I781">
        <v>2.3099999999999999E-2</v>
      </c>
      <c r="J781">
        <v>0</v>
      </c>
      <c r="K781">
        <v>0</v>
      </c>
      <c r="L781">
        <v>7.4300000000000005E-2</v>
      </c>
      <c r="M781">
        <v>0</v>
      </c>
      <c r="N781">
        <v>1.1000000000000001E-3</v>
      </c>
      <c r="O781">
        <v>0</v>
      </c>
      <c r="P781">
        <v>0</v>
      </c>
      <c r="Q781">
        <v>0</v>
      </c>
      <c r="R781">
        <v>0</v>
      </c>
      <c r="S781">
        <v>0</v>
      </c>
      <c r="T781">
        <v>0</v>
      </c>
      <c r="U781" s="98">
        <v>6.9999999999999999E-4</v>
      </c>
      <c r="V781">
        <v>0</v>
      </c>
      <c r="W781">
        <v>0</v>
      </c>
      <c r="X781">
        <v>0</v>
      </c>
      <c r="Y781" s="98">
        <v>2.9999999999999997E-4</v>
      </c>
      <c r="Z781" s="98">
        <v>2.0000000000000001E-4</v>
      </c>
      <c r="AA781">
        <v>0</v>
      </c>
      <c r="AB781" s="98">
        <v>5.0000000000000001E-4</v>
      </c>
      <c r="AC781" s="212">
        <v>0</v>
      </c>
      <c r="AD781" s="98">
        <v>5.0000000000000001E-4</v>
      </c>
      <c r="AE781" s="98">
        <v>2.9999999999999997E-4</v>
      </c>
      <c r="AF781" s="98">
        <v>2.0000000000000001E-4</v>
      </c>
      <c r="AG781" s="212">
        <v>0</v>
      </c>
      <c r="AH781" s="98">
        <v>1E-4</v>
      </c>
      <c r="AI781">
        <v>0</v>
      </c>
      <c r="AJ781" s="212">
        <v>0</v>
      </c>
      <c r="AK781" s="212">
        <v>0</v>
      </c>
      <c r="AL781">
        <v>6.7699999999999996E-2</v>
      </c>
      <c r="AM781">
        <v>3.7000000000000002E-3</v>
      </c>
      <c r="AN781">
        <v>3.7000000000000002E-3</v>
      </c>
      <c r="AO781">
        <v>0</v>
      </c>
      <c r="AP781">
        <v>0</v>
      </c>
      <c r="AQ781" s="98">
        <v>8.0000000000000004E-4</v>
      </c>
      <c r="AR781">
        <v>0</v>
      </c>
      <c r="AS781" s="212">
        <v>3.2000000000000003E-4</v>
      </c>
      <c r="AT781">
        <v>4.8000000000000001E-4</v>
      </c>
      <c r="AU781">
        <v>9.3200000000000002E-3</v>
      </c>
      <c r="AV781">
        <v>1.3599999999999999E-2</v>
      </c>
      <c r="AW781">
        <v>4.4000000000000002E-4</v>
      </c>
      <c r="AX781">
        <v>1.6999999999999999E-3</v>
      </c>
      <c r="AY781">
        <v>2.9399999999999999E-3</v>
      </c>
      <c r="AZ781">
        <v>0</v>
      </c>
      <c r="BA781">
        <v>0.22500000000000001</v>
      </c>
      <c r="BB781">
        <v>5.7999999999999996E-3</v>
      </c>
      <c r="BC781">
        <v>3.5000000000000001E-3</v>
      </c>
      <c r="BD781">
        <v>4.0000000000000001E-3</v>
      </c>
      <c r="BE781">
        <v>0.35499999999999998</v>
      </c>
      <c r="BF781">
        <v>2.7E-2</v>
      </c>
      <c r="BG781">
        <v>7.0000000000000007E-2</v>
      </c>
      <c r="BH781" s="98">
        <v>2.0000000000000001E-4</v>
      </c>
      <c r="BI781">
        <v>1.8499999999999999E-2</v>
      </c>
      <c r="BJ781">
        <v>4.1000000000000003E-3</v>
      </c>
      <c r="BK781">
        <v>0</v>
      </c>
      <c r="BL781" s="227">
        <v>1.9876935754E-5</v>
      </c>
      <c r="BM781" s="227">
        <v>0</v>
      </c>
      <c r="BN781" s="209">
        <v>0</v>
      </c>
      <c r="BO781" s="227">
        <v>0</v>
      </c>
      <c r="BP781" s="227">
        <v>0</v>
      </c>
      <c r="BQ781" s="227">
        <v>0</v>
      </c>
      <c r="BR781" s="227">
        <v>3.1618810539999998E-6</v>
      </c>
      <c r="BS781" s="227">
        <v>1.6715054700000001E-5</v>
      </c>
      <c r="BT781" s="209">
        <v>0</v>
      </c>
    </row>
    <row r="782" spans="1:72" x14ac:dyDescent="0.35">
      <c r="A782">
        <v>132</v>
      </c>
      <c r="B782" t="s">
        <v>248</v>
      </c>
      <c r="C782" t="s">
        <v>248</v>
      </c>
      <c r="D782" t="s">
        <v>253</v>
      </c>
      <c r="E782" t="s">
        <v>1341</v>
      </c>
      <c r="F782">
        <v>3.32</v>
      </c>
      <c r="G782">
        <v>13.91</v>
      </c>
      <c r="H782">
        <v>0</v>
      </c>
      <c r="I782">
        <v>3.0000000000000001E-3</v>
      </c>
      <c r="J782">
        <v>0.81499999999999995</v>
      </c>
      <c r="K782">
        <v>0</v>
      </c>
      <c r="L782">
        <v>0.18</v>
      </c>
      <c r="M782">
        <v>0</v>
      </c>
      <c r="N782">
        <v>2E-3</v>
      </c>
      <c r="O782">
        <v>0.747</v>
      </c>
      <c r="P782">
        <v>0.71</v>
      </c>
      <c r="Q782">
        <v>3.6999999999999998E-2</v>
      </c>
      <c r="R782">
        <v>0</v>
      </c>
      <c r="S782">
        <v>0.75</v>
      </c>
      <c r="T782">
        <v>0</v>
      </c>
      <c r="U782" s="217">
        <v>0</v>
      </c>
      <c r="V782">
        <v>0</v>
      </c>
      <c r="W782">
        <v>0</v>
      </c>
      <c r="X782">
        <v>0</v>
      </c>
      <c r="Y782" s="217">
        <v>0</v>
      </c>
      <c r="Z782" s="217">
        <v>0</v>
      </c>
      <c r="AA782">
        <v>0</v>
      </c>
      <c r="AB782" s="217">
        <v>0</v>
      </c>
      <c r="AC782">
        <v>0</v>
      </c>
      <c r="AD782" s="217">
        <v>0</v>
      </c>
      <c r="AE782" s="217">
        <v>0</v>
      </c>
      <c r="AF782" s="217">
        <v>0</v>
      </c>
      <c r="AG782">
        <v>0</v>
      </c>
      <c r="AH782" s="217">
        <v>0</v>
      </c>
      <c r="AI782">
        <v>0</v>
      </c>
      <c r="AJ782">
        <v>0</v>
      </c>
      <c r="AK782">
        <v>0</v>
      </c>
      <c r="AL782">
        <v>0</v>
      </c>
      <c r="AM782">
        <v>0</v>
      </c>
      <c r="AN782">
        <v>0</v>
      </c>
      <c r="AO782">
        <v>0</v>
      </c>
      <c r="AP782">
        <v>0</v>
      </c>
      <c r="AQ782" s="217">
        <v>0</v>
      </c>
      <c r="AR782">
        <v>0</v>
      </c>
      <c r="AS782" s="98">
        <v>0</v>
      </c>
      <c r="AT782" s="98">
        <v>4.0000000000000002E-4</v>
      </c>
      <c r="AU782">
        <v>3.0000000000000001E-3</v>
      </c>
      <c r="AV782">
        <v>3.5000000000000001E-3</v>
      </c>
      <c r="AW782" s="98">
        <v>2.0000000000000001E-4</v>
      </c>
      <c r="AX782">
        <v>0</v>
      </c>
      <c r="AY782">
        <v>0</v>
      </c>
      <c r="AZ782">
        <v>0.02</v>
      </c>
      <c r="BA782">
        <v>0.06</v>
      </c>
      <c r="BB782">
        <v>5.0000000000000001E-3</v>
      </c>
      <c r="BC782">
        <v>5.0000000000000001E-3</v>
      </c>
      <c r="BD782">
        <v>0.05</v>
      </c>
      <c r="BE782">
        <v>0.51</v>
      </c>
      <c r="BF782">
        <v>0.03</v>
      </c>
      <c r="BG782">
        <v>0.05</v>
      </c>
      <c r="BH782" s="217">
        <v>0</v>
      </c>
      <c r="BI782">
        <v>0</v>
      </c>
      <c r="BJ782">
        <v>6.0000000000000001E-3</v>
      </c>
      <c r="BK782">
        <v>0</v>
      </c>
      <c r="BL782" s="209">
        <v>6.6703513950000005E-4</v>
      </c>
      <c r="BM782" s="227">
        <v>0</v>
      </c>
      <c r="BN782" s="209">
        <v>0</v>
      </c>
      <c r="BO782" s="227">
        <v>0</v>
      </c>
      <c r="BP782" s="227">
        <v>0</v>
      </c>
      <c r="BQ782" s="227">
        <v>0</v>
      </c>
      <c r="BR782" s="209">
        <v>1.4335348369000001E-4</v>
      </c>
      <c r="BS782" s="227">
        <v>5.23681656E-4</v>
      </c>
      <c r="BT782" s="209">
        <v>0</v>
      </c>
    </row>
    <row r="783" spans="1:72" x14ac:dyDescent="0.35">
      <c r="A783">
        <v>153</v>
      </c>
      <c r="B783" t="s">
        <v>803</v>
      </c>
      <c r="C783" t="s">
        <v>285</v>
      </c>
      <c r="D783" t="s">
        <v>290</v>
      </c>
      <c r="E783" t="s">
        <v>1337</v>
      </c>
      <c r="F783">
        <v>0</v>
      </c>
      <c r="G783">
        <v>0</v>
      </c>
      <c r="H783">
        <v>0</v>
      </c>
      <c r="I783">
        <v>0</v>
      </c>
      <c r="J783">
        <v>0</v>
      </c>
      <c r="K783">
        <v>0</v>
      </c>
      <c r="L783">
        <v>0</v>
      </c>
      <c r="M783">
        <v>0</v>
      </c>
      <c r="N783">
        <v>0</v>
      </c>
      <c r="O783">
        <v>0</v>
      </c>
      <c r="P783">
        <v>0</v>
      </c>
      <c r="Q783">
        <v>0</v>
      </c>
      <c r="R783">
        <v>0</v>
      </c>
      <c r="S783">
        <v>0</v>
      </c>
      <c r="T783">
        <v>0</v>
      </c>
      <c r="U783">
        <v>0</v>
      </c>
      <c r="V783" s="212">
        <v>0</v>
      </c>
      <c r="W783" s="212">
        <v>0</v>
      </c>
      <c r="X783">
        <v>0</v>
      </c>
      <c r="Y783">
        <v>0</v>
      </c>
      <c r="Z783">
        <v>0</v>
      </c>
      <c r="AA783" s="212">
        <v>0</v>
      </c>
      <c r="AB783" s="98">
        <v>0</v>
      </c>
      <c r="AC783" s="212">
        <v>0</v>
      </c>
      <c r="AD783">
        <v>0</v>
      </c>
      <c r="AE783">
        <v>0</v>
      </c>
      <c r="AF783">
        <v>0</v>
      </c>
      <c r="AG783" s="212">
        <v>0</v>
      </c>
      <c r="AH783" s="212">
        <v>0</v>
      </c>
      <c r="AI783" s="212">
        <v>0</v>
      </c>
      <c r="AJ783" s="212">
        <v>0</v>
      </c>
      <c r="AK783" s="212">
        <v>0</v>
      </c>
      <c r="AL783">
        <v>0</v>
      </c>
      <c r="AM783">
        <v>0</v>
      </c>
      <c r="AN783">
        <v>0</v>
      </c>
      <c r="AO783">
        <v>0</v>
      </c>
      <c r="AP783">
        <v>0</v>
      </c>
      <c r="AQ783">
        <v>0</v>
      </c>
      <c r="AR783">
        <v>0</v>
      </c>
      <c r="AS783" s="212">
        <v>0</v>
      </c>
      <c r="AT783" s="212">
        <v>0</v>
      </c>
      <c r="AU783">
        <v>0</v>
      </c>
      <c r="AV783">
        <v>0</v>
      </c>
      <c r="AW783">
        <v>0</v>
      </c>
      <c r="AX783">
        <v>0</v>
      </c>
      <c r="AY783">
        <v>0</v>
      </c>
      <c r="AZ783">
        <v>0</v>
      </c>
      <c r="BA783">
        <v>0</v>
      </c>
      <c r="BB783">
        <v>0</v>
      </c>
      <c r="BC783">
        <v>0</v>
      </c>
      <c r="BD783">
        <v>0</v>
      </c>
      <c r="BE783">
        <v>0</v>
      </c>
      <c r="BF783">
        <v>0</v>
      </c>
      <c r="BG783">
        <v>0</v>
      </c>
      <c r="BH783" s="212">
        <v>0</v>
      </c>
      <c r="BI783">
        <v>0</v>
      </c>
      <c r="BJ783">
        <v>0</v>
      </c>
      <c r="BK783">
        <v>0</v>
      </c>
      <c r="BL783" s="209">
        <v>0</v>
      </c>
      <c r="BM783" s="227">
        <v>0</v>
      </c>
      <c r="BN783" s="209">
        <v>0</v>
      </c>
      <c r="BO783" s="227">
        <v>0</v>
      </c>
      <c r="BP783" s="209">
        <v>0</v>
      </c>
      <c r="BQ783" s="227">
        <v>0</v>
      </c>
      <c r="BR783" s="209">
        <v>0</v>
      </c>
      <c r="BS783" s="227">
        <v>0</v>
      </c>
      <c r="BT783" s="209">
        <v>0</v>
      </c>
    </row>
    <row r="784" spans="1:72" x14ac:dyDescent="0.35">
      <c r="A784">
        <v>153</v>
      </c>
      <c r="B784" t="s">
        <v>803</v>
      </c>
      <c r="C784" t="s">
        <v>285</v>
      </c>
      <c r="D784" t="s">
        <v>290</v>
      </c>
      <c r="E784" t="s">
        <v>1338</v>
      </c>
      <c r="F784">
        <v>0</v>
      </c>
      <c r="G784">
        <v>0</v>
      </c>
      <c r="H784">
        <v>0</v>
      </c>
      <c r="I784">
        <v>0</v>
      </c>
      <c r="J784">
        <v>0</v>
      </c>
      <c r="K784">
        <v>0</v>
      </c>
      <c r="L784">
        <v>0</v>
      </c>
      <c r="M784">
        <v>0</v>
      </c>
      <c r="N784">
        <v>0</v>
      </c>
      <c r="O784">
        <v>0</v>
      </c>
      <c r="P784">
        <v>0</v>
      </c>
      <c r="Q784">
        <v>0</v>
      </c>
      <c r="R784">
        <v>0</v>
      </c>
      <c r="S784">
        <v>0</v>
      </c>
      <c r="T784">
        <v>0</v>
      </c>
      <c r="U784">
        <v>0</v>
      </c>
      <c r="V784">
        <v>0</v>
      </c>
      <c r="W784">
        <v>0</v>
      </c>
      <c r="X784">
        <v>0</v>
      </c>
      <c r="Y784" s="212">
        <v>0</v>
      </c>
      <c r="Z784" s="212">
        <v>0</v>
      </c>
      <c r="AA784">
        <v>0</v>
      </c>
      <c r="AB784">
        <v>0</v>
      </c>
      <c r="AC784" s="212">
        <v>0</v>
      </c>
      <c r="AD784">
        <v>0</v>
      </c>
      <c r="AE784">
        <v>0</v>
      </c>
      <c r="AF784">
        <v>0</v>
      </c>
      <c r="AG784" s="212">
        <v>0</v>
      </c>
      <c r="AH784">
        <v>0</v>
      </c>
      <c r="AI784">
        <v>0</v>
      </c>
      <c r="AJ784" s="212">
        <v>0</v>
      </c>
      <c r="AK784" s="212">
        <v>0</v>
      </c>
      <c r="AL784">
        <v>0</v>
      </c>
      <c r="AM784">
        <v>0</v>
      </c>
      <c r="AN784">
        <v>0</v>
      </c>
      <c r="AO784">
        <v>0</v>
      </c>
      <c r="AP784">
        <v>0</v>
      </c>
      <c r="AQ784">
        <v>0</v>
      </c>
      <c r="AR784">
        <v>0</v>
      </c>
      <c r="AS784" s="212">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s="209">
        <v>0</v>
      </c>
      <c r="BM784" s="227">
        <v>0</v>
      </c>
      <c r="BN784" s="209">
        <v>0</v>
      </c>
      <c r="BO784" s="227">
        <v>0</v>
      </c>
      <c r="BP784" s="227">
        <v>0</v>
      </c>
      <c r="BQ784" s="227">
        <v>0</v>
      </c>
      <c r="BR784" s="209">
        <v>0</v>
      </c>
      <c r="BS784" s="209">
        <v>0</v>
      </c>
      <c r="BT784" s="209">
        <v>0</v>
      </c>
    </row>
    <row r="785" spans="1:72" x14ac:dyDescent="0.35">
      <c r="A785">
        <v>153</v>
      </c>
      <c r="B785" t="s">
        <v>803</v>
      </c>
      <c r="C785" t="s">
        <v>285</v>
      </c>
      <c r="D785" t="s">
        <v>290</v>
      </c>
      <c r="E785" t="s">
        <v>1339</v>
      </c>
      <c r="F785">
        <v>0</v>
      </c>
      <c r="G785">
        <v>0</v>
      </c>
      <c r="H785" s="212">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s="212">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s="212">
        <v>0</v>
      </c>
      <c r="BK785">
        <v>0</v>
      </c>
      <c r="BL785" s="209">
        <v>0</v>
      </c>
      <c r="BM785" s="227">
        <v>0</v>
      </c>
      <c r="BN785" s="209">
        <v>0</v>
      </c>
      <c r="BO785" s="209">
        <v>0</v>
      </c>
      <c r="BP785" s="227">
        <v>0</v>
      </c>
      <c r="BQ785" s="227">
        <v>0</v>
      </c>
      <c r="BR785" s="209">
        <v>0</v>
      </c>
      <c r="BS785" s="227">
        <v>0</v>
      </c>
      <c r="BT785" s="209">
        <v>0</v>
      </c>
    </row>
    <row r="786" spans="1:72" x14ac:dyDescent="0.35">
      <c r="A786">
        <v>153</v>
      </c>
      <c r="B786" t="s">
        <v>803</v>
      </c>
      <c r="C786" t="s">
        <v>285</v>
      </c>
      <c r="D786" t="s">
        <v>290</v>
      </c>
      <c r="E786" t="s">
        <v>1340</v>
      </c>
      <c r="F786">
        <v>1.008</v>
      </c>
      <c r="G786">
        <v>4.2839999999999998</v>
      </c>
      <c r="H786">
        <v>1.26E-2</v>
      </c>
      <c r="I786">
        <v>7.1400000000000005E-2</v>
      </c>
      <c r="J786">
        <v>8.4000000000000005E-2</v>
      </c>
      <c r="K786">
        <v>0.13439999999999999</v>
      </c>
      <c r="L786">
        <v>3.8639999999999999</v>
      </c>
      <c r="M786">
        <v>0</v>
      </c>
      <c r="N786">
        <v>3.3599999999999998E-2</v>
      </c>
      <c r="O786">
        <v>0</v>
      </c>
      <c r="P786">
        <v>0</v>
      </c>
      <c r="Q786">
        <v>0</v>
      </c>
      <c r="R786">
        <v>0</v>
      </c>
      <c r="S786">
        <v>0</v>
      </c>
      <c r="T786">
        <v>0</v>
      </c>
      <c r="U786">
        <v>4.1999999999999997E-3</v>
      </c>
      <c r="V786">
        <v>0</v>
      </c>
      <c r="W786">
        <v>0</v>
      </c>
      <c r="X786">
        <v>0</v>
      </c>
      <c r="Y786">
        <v>4.1999999999999997E-3</v>
      </c>
      <c r="Z786">
        <v>0</v>
      </c>
      <c r="AA786">
        <v>0</v>
      </c>
      <c r="AB786">
        <v>0</v>
      </c>
      <c r="AC786">
        <v>0</v>
      </c>
      <c r="AD786">
        <v>0</v>
      </c>
      <c r="AE786">
        <v>8.3999999999999995E-3</v>
      </c>
      <c r="AF786">
        <v>0</v>
      </c>
      <c r="AG786">
        <v>4.1999999999999997E-3</v>
      </c>
      <c r="AH786">
        <v>0</v>
      </c>
      <c r="AI786">
        <v>0</v>
      </c>
      <c r="AJ786">
        <v>0</v>
      </c>
      <c r="AK786">
        <v>0</v>
      </c>
      <c r="AL786">
        <v>0</v>
      </c>
      <c r="AM786">
        <v>3.1667999999999998</v>
      </c>
      <c r="AN786">
        <v>0</v>
      </c>
      <c r="AO786">
        <v>38.052</v>
      </c>
      <c r="AP786">
        <v>0.64554</v>
      </c>
      <c r="AQ786">
        <v>0</v>
      </c>
      <c r="AR786">
        <v>0</v>
      </c>
      <c r="AS786">
        <v>1.6800000000000001E-3</v>
      </c>
      <c r="AT786">
        <v>5.4599999999999996E-3</v>
      </c>
      <c r="AU786">
        <v>0.16547999999999999</v>
      </c>
      <c r="AV786">
        <v>0.17766000000000001</v>
      </c>
      <c r="AW786">
        <v>8.4000000000000003E-4</v>
      </c>
      <c r="AX786">
        <v>0.1764</v>
      </c>
      <c r="AY786">
        <v>0</v>
      </c>
      <c r="AZ786">
        <v>0</v>
      </c>
      <c r="BA786">
        <v>1.68</v>
      </c>
      <c r="BB786">
        <v>8.8200000000000001E-2</v>
      </c>
      <c r="BC786">
        <v>2.52E-2</v>
      </c>
      <c r="BD786">
        <v>0.126</v>
      </c>
      <c r="BE786">
        <v>16.128</v>
      </c>
      <c r="BF786">
        <v>0.29399999999999998</v>
      </c>
      <c r="BG786">
        <v>4.2000000000000003E-2</v>
      </c>
      <c r="BH786">
        <v>0</v>
      </c>
      <c r="BI786">
        <v>0</v>
      </c>
      <c r="BJ786">
        <v>2.9399999999999999E-2</v>
      </c>
      <c r="BK786">
        <v>0.46200000000000002</v>
      </c>
      <c r="BL786" s="209">
        <v>1.9767308147999999E-3</v>
      </c>
      <c r="BM786" s="227">
        <v>0</v>
      </c>
      <c r="BN786" s="209">
        <v>0</v>
      </c>
      <c r="BO786" s="227">
        <v>0</v>
      </c>
      <c r="BP786" s="227">
        <v>0</v>
      </c>
      <c r="BQ786" s="227">
        <v>0</v>
      </c>
      <c r="BR786" s="227">
        <v>1.56220113E-3</v>
      </c>
      <c r="BS786" s="209">
        <v>4.1452968479999998E-4</v>
      </c>
      <c r="BT786" s="209">
        <v>0</v>
      </c>
    </row>
    <row r="787" spans="1:72" x14ac:dyDescent="0.35">
      <c r="A787">
        <v>153</v>
      </c>
      <c r="B787" t="s">
        <v>803</v>
      </c>
      <c r="C787" t="s">
        <v>285</v>
      </c>
      <c r="D787" t="s">
        <v>290</v>
      </c>
      <c r="E787" t="s">
        <v>1341</v>
      </c>
      <c r="F787">
        <v>0</v>
      </c>
      <c r="G787">
        <v>0</v>
      </c>
      <c r="H787" s="98">
        <v>0</v>
      </c>
      <c r="I787">
        <v>0</v>
      </c>
      <c r="J787">
        <v>0</v>
      </c>
      <c r="K787">
        <v>0</v>
      </c>
      <c r="L787">
        <v>0</v>
      </c>
      <c r="M787">
        <v>0</v>
      </c>
      <c r="N787" s="98">
        <v>0</v>
      </c>
      <c r="O787">
        <v>0</v>
      </c>
      <c r="P787">
        <v>0</v>
      </c>
      <c r="Q787">
        <v>0</v>
      </c>
      <c r="R787">
        <v>0</v>
      </c>
      <c r="S787">
        <v>0</v>
      </c>
      <c r="T787">
        <v>0</v>
      </c>
      <c r="U787">
        <v>0</v>
      </c>
      <c r="V787">
        <v>0</v>
      </c>
      <c r="W787">
        <v>0</v>
      </c>
      <c r="X787" s="98">
        <v>0</v>
      </c>
      <c r="Y787" s="212">
        <v>0</v>
      </c>
      <c r="Z787" s="98">
        <v>0</v>
      </c>
      <c r="AA787">
        <v>0</v>
      </c>
      <c r="AB787">
        <v>0</v>
      </c>
      <c r="AC787" s="98">
        <v>0</v>
      </c>
      <c r="AD787">
        <v>0</v>
      </c>
      <c r="AE787">
        <v>0</v>
      </c>
      <c r="AF787" s="98">
        <v>0</v>
      </c>
      <c r="AG787" s="98">
        <v>0</v>
      </c>
      <c r="AH787" s="98">
        <v>0</v>
      </c>
      <c r="AI787" s="98">
        <v>0</v>
      </c>
      <c r="AJ787" s="98">
        <v>0</v>
      </c>
      <c r="AK787" s="212">
        <v>0</v>
      </c>
      <c r="AL787">
        <v>0</v>
      </c>
      <c r="AM787">
        <v>0</v>
      </c>
      <c r="AN787">
        <v>0</v>
      </c>
      <c r="AO787">
        <v>0</v>
      </c>
      <c r="AP787">
        <v>0</v>
      </c>
      <c r="AQ787">
        <v>0</v>
      </c>
      <c r="AR787" s="98">
        <v>0</v>
      </c>
      <c r="AS787" s="212">
        <v>0</v>
      </c>
      <c r="AT787" s="98">
        <v>0</v>
      </c>
      <c r="AU787">
        <v>0</v>
      </c>
      <c r="AV787">
        <v>0</v>
      </c>
      <c r="AW787">
        <v>0</v>
      </c>
      <c r="AX787">
        <v>0</v>
      </c>
      <c r="AY787">
        <v>0</v>
      </c>
      <c r="AZ787">
        <v>0</v>
      </c>
      <c r="BA787">
        <v>0</v>
      </c>
      <c r="BB787">
        <v>0</v>
      </c>
      <c r="BC787" s="98">
        <v>0</v>
      </c>
      <c r="BD787">
        <v>0</v>
      </c>
      <c r="BE787">
        <v>0</v>
      </c>
      <c r="BF787">
        <v>0</v>
      </c>
      <c r="BG787">
        <v>0</v>
      </c>
      <c r="BH787" s="98">
        <v>0</v>
      </c>
      <c r="BI787">
        <v>0</v>
      </c>
      <c r="BJ787" s="98">
        <v>0</v>
      </c>
      <c r="BK787">
        <v>0</v>
      </c>
      <c r="BL787" s="209">
        <v>0</v>
      </c>
      <c r="BM787" s="227">
        <v>0</v>
      </c>
      <c r="BN787" s="209">
        <v>0</v>
      </c>
      <c r="BO787" s="227">
        <v>0</v>
      </c>
      <c r="BP787" s="209">
        <v>0</v>
      </c>
      <c r="BQ787" s="227">
        <v>0</v>
      </c>
      <c r="BR787" s="227">
        <v>0</v>
      </c>
      <c r="BS787" s="227">
        <v>0</v>
      </c>
      <c r="BT787" s="227">
        <v>0</v>
      </c>
    </row>
    <row r="788" spans="1:72" x14ac:dyDescent="0.35">
      <c r="A788">
        <v>154</v>
      </c>
      <c r="B788" t="s">
        <v>1524</v>
      </c>
      <c r="C788" t="s">
        <v>1524</v>
      </c>
      <c r="D788" t="s">
        <v>993</v>
      </c>
      <c r="E788" t="s">
        <v>1337</v>
      </c>
      <c r="F788">
        <v>0</v>
      </c>
      <c r="G788">
        <v>0</v>
      </c>
      <c r="H788">
        <v>0</v>
      </c>
      <c r="I788">
        <v>0</v>
      </c>
      <c r="J788">
        <v>0</v>
      </c>
      <c r="K788">
        <v>0</v>
      </c>
      <c r="L788">
        <v>0</v>
      </c>
      <c r="M788">
        <v>0</v>
      </c>
      <c r="N788">
        <v>0</v>
      </c>
      <c r="O788">
        <v>0</v>
      </c>
      <c r="P788">
        <v>0</v>
      </c>
      <c r="Q788">
        <v>0</v>
      </c>
      <c r="R788">
        <v>0</v>
      </c>
      <c r="S788">
        <v>0</v>
      </c>
      <c r="T788">
        <v>0</v>
      </c>
      <c r="U788">
        <v>0</v>
      </c>
      <c r="V788" s="212">
        <v>0</v>
      </c>
      <c r="W788" s="212">
        <v>0</v>
      </c>
      <c r="X788">
        <v>0</v>
      </c>
      <c r="Y788">
        <v>0</v>
      </c>
      <c r="Z788">
        <v>0</v>
      </c>
      <c r="AA788" s="212">
        <v>0</v>
      </c>
      <c r="AB788">
        <v>0</v>
      </c>
      <c r="AC788" s="212">
        <v>0</v>
      </c>
      <c r="AD788">
        <v>0</v>
      </c>
      <c r="AE788">
        <v>0</v>
      </c>
      <c r="AF788">
        <v>0</v>
      </c>
      <c r="AG788" s="212">
        <v>0</v>
      </c>
      <c r="AH788" s="212">
        <v>0</v>
      </c>
      <c r="AI788" s="212">
        <v>0</v>
      </c>
      <c r="AJ788" s="212">
        <v>0</v>
      </c>
      <c r="AK788" s="212">
        <v>0</v>
      </c>
      <c r="AL788">
        <v>0</v>
      </c>
      <c r="AM788">
        <v>0</v>
      </c>
      <c r="AN788">
        <v>0</v>
      </c>
      <c r="AO788">
        <v>0</v>
      </c>
      <c r="AP788">
        <v>0</v>
      </c>
      <c r="AQ788">
        <v>0</v>
      </c>
      <c r="AR788">
        <v>0</v>
      </c>
      <c r="AS788" s="212">
        <v>0</v>
      </c>
      <c r="AT788" s="212">
        <v>0</v>
      </c>
      <c r="AU788">
        <v>0</v>
      </c>
      <c r="AV788">
        <v>0</v>
      </c>
      <c r="AW788">
        <v>0</v>
      </c>
      <c r="AX788">
        <v>0</v>
      </c>
      <c r="AY788">
        <v>0</v>
      </c>
      <c r="AZ788">
        <v>0</v>
      </c>
      <c r="BA788">
        <v>0</v>
      </c>
      <c r="BB788">
        <v>0</v>
      </c>
      <c r="BC788">
        <v>0</v>
      </c>
      <c r="BD788">
        <v>0</v>
      </c>
      <c r="BE788">
        <v>0</v>
      </c>
      <c r="BF788">
        <v>0</v>
      </c>
      <c r="BG788">
        <v>0</v>
      </c>
      <c r="BH788" s="212">
        <v>0</v>
      </c>
      <c r="BI788">
        <v>0</v>
      </c>
      <c r="BJ788">
        <v>0</v>
      </c>
      <c r="BK788">
        <v>0</v>
      </c>
      <c r="BL788" s="209">
        <v>0</v>
      </c>
      <c r="BM788" s="227">
        <v>0</v>
      </c>
      <c r="BN788" s="209">
        <v>0</v>
      </c>
      <c r="BO788" s="227">
        <v>0</v>
      </c>
      <c r="BP788" s="209">
        <v>0</v>
      </c>
      <c r="BQ788" s="227">
        <v>0</v>
      </c>
      <c r="BR788" s="209">
        <v>0</v>
      </c>
      <c r="BS788" s="209">
        <v>0</v>
      </c>
      <c r="BT788" s="227">
        <v>0</v>
      </c>
    </row>
    <row r="789" spans="1:72" x14ac:dyDescent="0.35">
      <c r="A789">
        <v>154</v>
      </c>
      <c r="B789" t="s">
        <v>1524</v>
      </c>
      <c r="C789" t="s">
        <v>1524</v>
      </c>
      <c r="D789" t="s">
        <v>993</v>
      </c>
      <c r="E789" t="s">
        <v>1340</v>
      </c>
      <c r="F789">
        <v>0</v>
      </c>
      <c r="G789">
        <v>0</v>
      </c>
      <c r="H789" s="98">
        <v>0</v>
      </c>
      <c r="I789">
        <v>0</v>
      </c>
      <c r="J789">
        <v>0</v>
      </c>
      <c r="K789">
        <v>0</v>
      </c>
      <c r="L789">
        <v>0</v>
      </c>
      <c r="M789">
        <v>0</v>
      </c>
      <c r="N789">
        <v>0</v>
      </c>
      <c r="O789">
        <v>0</v>
      </c>
      <c r="P789">
        <v>0</v>
      </c>
      <c r="Q789">
        <v>0</v>
      </c>
      <c r="R789">
        <v>0</v>
      </c>
      <c r="S789">
        <v>0</v>
      </c>
      <c r="T789">
        <v>0</v>
      </c>
      <c r="U789" s="98">
        <v>0</v>
      </c>
      <c r="V789" s="212">
        <v>0</v>
      </c>
      <c r="W789" s="212">
        <v>0</v>
      </c>
      <c r="X789">
        <v>0</v>
      </c>
      <c r="Y789" s="98">
        <v>0</v>
      </c>
      <c r="Z789" s="212">
        <v>0</v>
      </c>
      <c r="AA789" s="212">
        <v>0</v>
      </c>
      <c r="AB789">
        <v>0</v>
      </c>
      <c r="AC789" s="212">
        <v>0</v>
      </c>
      <c r="AD789">
        <v>0</v>
      </c>
      <c r="AE789" s="98">
        <v>0</v>
      </c>
      <c r="AF789" s="98">
        <v>0</v>
      </c>
      <c r="AG789" s="212">
        <v>0</v>
      </c>
      <c r="AH789" s="212">
        <v>0</v>
      </c>
      <c r="AI789" s="212">
        <v>0</v>
      </c>
      <c r="AJ789" s="212">
        <v>0</v>
      </c>
      <c r="AK789" s="212">
        <v>0</v>
      </c>
      <c r="AL789">
        <v>0</v>
      </c>
      <c r="AM789">
        <v>0</v>
      </c>
      <c r="AN789">
        <v>0</v>
      </c>
      <c r="AO789">
        <v>0</v>
      </c>
      <c r="AP789">
        <v>0</v>
      </c>
      <c r="AQ789">
        <v>0</v>
      </c>
      <c r="AR789">
        <v>0</v>
      </c>
      <c r="AS789" s="212">
        <v>0</v>
      </c>
      <c r="AT789" s="212">
        <v>0</v>
      </c>
      <c r="AU789">
        <v>0</v>
      </c>
      <c r="AV789">
        <v>0</v>
      </c>
      <c r="AW789">
        <v>0</v>
      </c>
      <c r="AX789">
        <v>0</v>
      </c>
      <c r="AY789">
        <v>0</v>
      </c>
      <c r="AZ789">
        <v>0</v>
      </c>
      <c r="BA789">
        <v>0</v>
      </c>
      <c r="BB789">
        <v>0</v>
      </c>
      <c r="BC789">
        <v>0</v>
      </c>
      <c r="BD789">
        <v>0</v>
      </c>
      <c r="BE789">
        <v>0</v>
      </c>
      <c r="BF789">
        <v>0</v>
      </c>
      <c r="BG789">
        <v>0</v>
      </c>
      <c r="BH789" s="98">
        <v>0</v>
      </c>
      <c r="BI789">
        <v>0</v>
      </c>
      <c r="BJ789" s="98">
        <v>0</v>
      </c>
      <c r="BK789">
        <v>0</v>
      </c>
      <c r="BL789" s="209">
        <v>0</v>
      </c>
      <c r="BM789" s="227">
        <v>0</v>
      </c>
      <c r="BN789" s="227">
        <v>0</v>
      </c>
      <c r="BO789" s="227">
        <v>0</v>
      </c>
      <c r="BP789" s="227">
        <v>0</v>
      </c>
      <c r="BQ789" s="227">
        <v>0</v>
      </c>
      <c r="BR789" s="227">
        <v>0</v>
      </c>
      <c r="BS789" s="227">
        <v>0</v>
      </c>
      <c r="BT789" s="209">
        <v>0</v>
      </c>
    </row>
    <row r="790" spans="1:72" x14ac:dyDescent="0.35">
      <c r="A790">
        <v>154</v>
      </c>
      <c r="B790" t="s">
        <v>1524</v>
      </c>
      <c r="C790" t="s">
        <v>1524</v>
      </c>
      <c r="D790" t="s">
        <v>993</v>
      </c>
      <c r="E790" t="s">
        <v>1341</v>
      </c>
      <c r="F790">
        <v>0</v>
      </c>
      <c r="G790">
        <v>0</v>
      </c>
      <c r="H790">
        <v>0</v>
      </c>
      <c r="I790">
        <v>0</v>
      </c>
      <c r="J790">
        <v>0</v>
      </c>
      <c r="K790">
        <v>0</v>
      </c>
      <c r="L790">
        <v>0</v>
      </c>
      <c r="M790">
        <v>0</v>
      </c>
      <c r="N790">
        <v>0</v>
      </c>
      <c r="O790">
        <v>0</v>
      </c>
      <c r="P790">
        <v>0</v>
      </c>
      <c r="Q790">
        <v>0</v>
      </c>
      <c r="R790">
        <v>0</v>
      </c>
      <c r="S790">
        <v>0</v>
      </c>
      <c r="T790">
        <v>0</v>
      </c>
      <c r="U790">
        <v>0</v>
      </c>
      <c r="V790" s="98">
        <v>0</v>
      </c>
      <c r="W790" s="98">
        <v>0</v>
      </c>
      <c r="X790">
        <v>0</v>
      </c>
      <c r="Y790">
        <v>0</v>
      </c>
      <c r="Z790">
        <v>0</v>
      </c>
      <c r="AA790" s="98">
        <v>0</v>
      </c>
      <c r="AB790">
        <v>0</v>
      </c>
      <c r="AC790" s="98">
        <v>0</v>
      </c>
      <c r="AD790">
        <v>0</v>
      </c>
      <c r="AE790">
        <v>0</v>
      </c>
      <c r="AF790">
        <v>0</v>
      </c>
      <c r="AG790" s="98">
        <v>0</v>
      </c>
      <c r="AH790" s="98">
        <v>0</v>
      </c>
      <c r="AI790" s="98">
        <v>0</v>
      </c>
      <c r="AJ790" s="98">
        <v>0</v>
      </c>
      <c r="AK790" s="98">
        <v>0</v>
      </c>
      <c r="AL790">
        <v>0</v>
      </c>
      <c r="AM790">
        <v>0</v>
      </c>
      <c r="AN790">
        <v>0</v>
      </c>
      <c r="AO790">
        <v>0</v>
      </c>
      <c r="AP790">
        <v>0</v>
      </c>
      <c r="AQ790">
        <v>0</v>
      </c>
      <c r="AR790">
        <v>0</v>
      </c>
      <c r="AS790" s="98">
        <v>0</v>
      </c>
      <c r="AT790" s="98">
        <v>0</v>
      </c>
      <c r="AU790">
        <v>0</v>
      </c>
      <c r="AV790">
        <v>0</v>
      </c>
      <c r="AW790">
        <v>0</v>
      </c>
      <c r="AX790">
        <v>0</v>
      </c>
      <c r="AY790">
        <v>0</v>
      </c>
      <c r="AZ790">
        <v>0</v>
      </c>
      <c r="BA790">
        <v>0</v>
      </c>
      <c r="BB790">
        <v>0</v>
      </c>
      <c r="BC790">
        <v>0</v>
      </c>
      <c r="BD790">
        <v>0</v>
      </c>
      <c r="BE790">
        <v>0</v>
      </c>
      <c r="BF790">
        <v>0</v>
      </c>
      <c r="BG790">
        <v>0</v>
      </c>
      <c r="BH790" s="98">
        <v>0</v>
      </c>
      <c r="BI790">
        <v>0</v>
      </c>
      <c r="BJ790">
        <v>0</v>
      </c>
      <c r="BK790">
        <v>0</v>
      </c>
      <c r="BL790" s="209">
        <v>0</v>
      </c>
      <c r="BM790" s="227">
        <v>0</v>
      </c>
      <c r="BN790" s="209">
        <v>0</v>
      </c>
      <c r="BO790" s="227">
        <v>0</v>
      </c>
      <c r="BP790" s="227">
        <v>0</v>
      </c>
      <c r="BQ790" s="227">
        <v>0</v>
      </c>
      <c r="BR790" s="209">
        <v>0</v>
      </c>
      <c r="BS790" s="227">
        <v>0</v>
      </c>
      <c r="BT790" s="227">
        <v>0</v>
      </c>
    </row>
    <row r="791" spans="1:72" x14ac:dyDescent="0.35">
      <c r="A791">
        <v>155</v>
      </c>
      <c r="B791" t="s">
        <v>1524</v>
      </c>
      <c r="C791" t="s">
        <v>1524</v>
      </c>
      <c r="D791" t="s">
        <v>1000</v>
      </c>
      <c r="E791" t="s">
        <v>1337</v>
      </c>
      <c r="F791">
        <v>0</v>
      </c>
      <c r="G791">
        <v>0</v>
      </c>
      <c r="H791">
        <v>0</v>
      </c>
      <c r="I791">
        <v>0</v>
      </c>
      <c r="J791">
        <v>0</v>
      </c>
      <c r="K791">
        <v>0</v>
      </c>
      <c r="L791">
        <v>0</v>
      </c>
      <c r="M791">
        <v>0</v>
      </c>
      <c r="N791">
        <v>0</v>
      </c>
      <c r="O791">
        <v>0</v>
      </c>
      <c r="P791">
        <v>0</v>
      </c>
      <c r="Q791">
        <v>0</v>
      </c>
      <c r="R791">
        <v>0</v>
      </c>
      <c r="S791">
        <v>0</v>
      </c>
      <c r="T791">
        <v>0</v>
      </c>
      <c r="U791">
        <v>0</v>
      </c>
      <c r="V791" s="98">
        <v>0</v>
      </c>
      <c r="W791" s="98">
        <v>0</v>
      </c>
      <c r="X791">
        <v>0</v>
      </c>
      <c r="Y791">
        <v>0</v>
      </c>
      <c r="Z791">
        <v>0</v>
      </c>
      <c r="AA791">
        <v>0</v>
      </c>
      <c r="AB791">
        <v>0</v>
      </c>
      <c r="AC791">
        <v>0</v>
      </c>
      <c r="AD791">
        <v>0</v>
      </c>
      <c r="AE791">
        <v>0</v>
      </c>
      <c r="AF791">
        <v>0</v>
      </c>
      <c r="AG791">
        <v>0</v>
      </c>
      <c r="AH791">
        <v>0</v>
      </c>
      <c r="AI791" s="98">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v>0</v>
      </c>
      <c r="BF791">
        <v>0</v>
      </c>
      <c r="BG791">
        <v>0</v>
      </c>
      <c r="BH791" s="212">
        <v>0</v>
      </c>
      <c r="BI791">
        <v>0</v>
      </c>
      <c r="BJ791">
        <v>0</v>
      </c>
      <c r="BK791">
        <v>0</v>
      </c>
      <c r="BL791" s="209">
        <v>0</v>
      </c>
      <c r="BM791" s="227">
        <v>0</v>
      </c>
      <c r="BN791" s="227">
        <v>0</v>
      </c>
      <c r="BO791" s="227">
        <v>0</v>
      </c>
      <c r="BP791" s="227">
        <v>0</v>
      </c>
      <c r="BQ791" s="227">
        <v>0</v>
      </c>
      <c r="BR791" s="227">
        <v>0</v>
      </c>
      <c r="BS791" s="227">
        <v>0</v>
      </c>
      <c r="BT791" s="227">
        <v>0</v>
      </c>
    </row>
    <row r="792" spans="1:72" x14ac:dyDescent="0.35">
      <c r="A792">
        <v>155</v>
      </c>
      <c r="B792" t="s">
        <v>1524</v>
      </c>
      <c r="C792" t="s">
        <v>1524</v>
      </c>
      <c r="D792" t="s">
        <v>1000</v>
      </c>
      <c r="E792" t="s">
        <v>1340</v>
      </c>
      <c r="F792">
        <v>0</v>
      </c>
      <c r="G792">
        <v>0</v>
      </c>
      <c r="H792">
        <v>0</v>
      </c>
      <c r="I792">
        <v>0</v>
      </c>
      <c r="J792">
        <v>0</v>
      </c>
      <c r="K792">
        <v>0</v>
      </c>
      <c r="L792">
        <v>0</v>
      </c>
      <c r="M792">
        <v>0</v>
      </c>
      <c r="N792">
        <v>0</v>
      </c>
      <c r="O792">
        <v>0</v>
      </c>
      <c r="P792">
        <v>0</v>
      </c>
      <c r="Q792">
        <v>0</v>
      </c>
      <c r="R792">
        <v>0</v>
      </c>
      <c r="S792">
        <v>0</v>
      </c>
      <c r="T792">
        <v>0</v>
      </c>
      <c r="U792" s="212">
        <v>0</v>
      </c>
      <c r="V792">
        <v>0</v>
      </c>
      <c r="W792">
        <v>0</v>
      </c>
      <c r="X792">
        <v>0</v>
      </c>
      <c r="Y792" s="212">
        <v>0</v>
      </c>
      <c r="Z792" s="212">
        <v>0</v>
      </c>
      <c r="AA792">
        <v>0</v>
      </c>
      <c r="AB792" s="212">
        <v>0</v>
      </c>
      <c r="AC792">
        <v>0</v>
      </c>
      <c r="AD792" s="212">
        <v>0</v>
      </c>
      <c r="AE792" s="212">
        <v>0</v>
      </c>
      <c r="AF792" s="212">
        <v>0</v>
      </c>
      <c r="AG792">
        <v>0</v>
      </c>
      <c r="AH792" s="212">
        <v>0</v>
      </c>
      <c r="AI792">
        <v>0</v>
      </c>
      <c r="AJ792">
        <v>0</v>
      </c>
      <c r="AK792">
        <v>0</v>
      </c>
      <c r="AL792">
        <v>0</v>
      </c>
      <c r="AM792">
        <v>0</v>
      </c>
      <c r="AN792">
        <v>0</v>
      </c>
      <c r="AO792">
        <v>0</v>
      </c>
      <c r="AP792">
        <v>0</v>
      </c>
      <c r="AQ792" s="212">
        <v>0</v>
      </c>
      <c r="AR792">
        <v>0</v>
      </c>
      <c r="AS792">
        <v>0</v>
      </c>
      <c r="AT792">
        <v>0</v>
      </c>
      <c r="AU792">
        <v>0</v>
      </c>
      <c r="AV792">
        <v>0</v>
      </c>
      <c r="AW792">
        <v>0</v>
      </c>
      <c r="AX792">
        <v>0</v>
      </c>
      <c r="AY792">
        <v>0</v>
      </c>
      <c r="AZ792">
        <v>0</v>
      </c>
      <c r="BA792">
        <v>0</v>
      </c>
      <c r="BB792">
        <v>0</v>
      </c>
      <c r="BC792">
        <v>0</v>
      </c>
      <c r="BD792">
        <v>0</v>
      </c>
      <c r="BE792">
        <v>0</v>
      </c>
      <c r="BF792">
        <v>0</v>
      </c>
      <c r="BG792">
        <v>0</v>
      </c>
      <c r="BH792" s="212">
        <v>0</v>
      </c>
      <c r="BI792">
        <v>0</v>
      </c>
      <c r="BJ792">
        <v>0</v>
      </c>
      <c r="BK792">
        <v>0</v>
      </c>
      <c r="BL792" s="209">
        <v>0</v>
      </c>
      <c r="BM792" s="227">
        <v>0</v>
      </c>
      <c r="BN792" s="209">
        <v>0</v>
      </c>
      <c r="BO792" s="227">
        <v>0</v>
      </c>
      <c r="BP792" s="227">
        <v>0</v>
      </c>
      <c r="BQ792" s="227">
        <v>0</v>
      </c>
      <c r="BR792" s="209">
        <v>0</v>
      </c>
      <c r="BS792" s="227">
        <v>0</v>
      </c>
      <c r="BT792" s="209">
        <v>0</v>
      </c>
    </row>
    <row r="793" spans="1:72" x14ac:dyDescent="0.35">
      <c r="A793">
        <v>156</v>
      </c>
      <c r="B793" t="s">
        <v>1524</v>
      </c>
      <c r="C793" t="s">
        <v>1524</v>
      </c>
      <c r="D793" t="s">
        <v>1002</v>
      </c>
      <c r="E793" t="s">
        <v>1337</v>
      </c>
      <c r="F793">
        <v>0</v>
      </c>
      <c r="G793">
        <v>0</v>
      </c>
      <c r="H793" s="212">
        <v>0</v>
      </c>
      <c r="I793">
        <v>0</v>
      </c>
      <c r="J793">
        <v>0</v>
      </c>
      <c r="K793">
        <v>0</v>
      </c>
      <c r="L793">
        <v>0</v>
      </c>
      <c r="M793">
        <v>0</v>
      </c>
      <c r="N793" s="212">
        <v>0</v>
      </c>
      <c r="O793">
        <v>0</v>
      </c>
      <c r="P793">
        <v>0</v>
      </c>
      <c r="Q793" s="212">
        <v>0</v>
      </c>
      <c r="R793">
        <v>0</v>
      </c>
      <c r="S793">
        <v>0</v>
      </c>
      <c r="T793">
        <v>0</v>
      </c>
      <c r="U793">
        <v>0</v>
      </c>
      <c r="V793" s="98">
        <v>0</v>
      </c>
      <c r="W793" s="98">
        <v>0</v>
      </c>
      <c r="X793" s="98">
        <v>0</v>
      </c>
      <c r="Y793">
        <v>0</v>
      </c>
      <c r="Z793">
        <v>0</v>
      </c>
      <c r="AA793" s="98">
        <v>0</v>
      </c>
      <c r="AB793">
        <v>0</v>
      </c>
      <c r="AC793" s="98">
        <v>0</v>
      </c>
      <c r="AD793" s="98">
        <v>0</v>
      </c>
      <c r="AE793" s="212">
        <v>0</v>
      </c>
      <c r="AF793" s="212">
        <v>0</v>
      </c>
      <c r="AG793" s="98">
        <v>0</v>
      </c>
      <c r="AH793" s="98">
        <v>0</v>
      </c>
      <c r="AI793" s="98">
        <v>0</v>
      </c>
      <c r="AJ793" s="98">
        <v>0</v>
      </c>
      <c r="AK793" s="98">
        <v>0</v>
      </c>
      <c r="AL793">
        <v>0</v>
      </c>
      <c r="AM793">
        <v>0</v>
      </c>
      <c r="AN793">
        <v>0</v>
      </c>
      <c r="AO793">
        <v>0</v>
      </c>
      <c r="AP793">
        <v>0</v>
      </c>
      <c r="AQ793" s="212">
        <v>0</v>
      </c>
      <c r="AR793">
        <v>0</v>
      </c>
      <c r="AS793" s="98">
        <v>0</v>
      </c>
      <c r="AT793" s="98">
        <v>0</v>
      </c>
      <c r="AU793" s="212">
        <v>0</v>
      </c>
      <c r="AV793">
        <v>0</v>
      </c>
      <c r="AW793" s="212">
        <v>0</v>
      </c>
      <c r="AX793">
        <v>0</v>
      </c>
      <c r="AY793">
        <v>0</v>
      </c>
      <c r="AZ793">
        <v>0</v>
      </c>
      <c r="BA793">
        <v>0</v>
      </c>
      <c r="BB793">
        <v>0</v>
      </c>
      <c r="BC793">
        <v>0</v>
      </c>
      <c r="BD793">
        <v>0</v>
      </c>
      <c r="BE793">
        <v>0</v>
      </c>
      <c r="BF793">
        <v>0</v>
      </c>
      <c r="BG793">
        <v>0</v>
      </c>
      <c r="BH793" s="98">
        <v>0</v>
      </c>
      <c r="BI793">
        <v>0</v>
      </c>
      <c r="BJ793" s="212">
        <v>0</v>
      </c>
      <c r="BK793">
        <v>0</v>
      </c>
      <c r="BL793" s="209">
        <v>0</v>
      </c>
      <c r="BM793" s="227">
        <v>0</v>
      </c>
      <c r="BN793" s="209">
        <v>0</v>
      </c>
      <c r="BO793" s="227">
        <v>0</v>
      </c>
      <c r="BP793" s="227">
        <v>0</v>
      </c>
      <c r="BQ793" s="227">
        <v>0</v>
      </c>
      <c r="BR793" s="209">
        <v>0</v>
      </c>
      <c r="BS793" s="227">
        <v>0</v>
      </c>
      <c r="BT793" s="209">
        <v>0</v>
      </c>
    </row>
    <row r="794" spans="1:72" x14ac:dyDescent="0.35">
      <c r="A794">
        <v>156</v>
      </c>
      <c r="B794" t="s">
        <v>1524</v>
      </c>
      <c r="C794" t="s">
        <v>1524</v>
      </c>
      <c r="D794" t="s">
        <v>1002</v>
      </c>
      <c r="E794" t="s">
        <v>1338</v>
      </c>
      <c r="F794">
        <v>0</v>
      </c>
      <c r="G794">
        <v>0</v>
      </c>
      <c r="H794">
        <v>0</v>
      </c>
      <c r="I794">
        <v>0</v>
      </c>
      <c r="J794">
        <v>0</v>
      </c>
      <c r="K794">
        <v>0</v>
      </c>
      <c r="L794">
        <v>0</v>
      </c>
      <c r="M794">
        <v>0</v>
      </c>
      <c r="N794">
        <v>0</v>
      </c>
      <c r="O794">
        <v>0</v>
      </c>
      <c r="P794">
        <v>0</v>
      </c>
      <c r="Q794">
        <v>0</v>
      </c>
      <c r="R794">
        <v>0</v>
      </c>
      <c r="S794">
        <v>0</v>
      </c>
      <c r="T794">
        <v>0</v>
      </c>
      <c r="U794">
        <v>0</v>
      </c>
      <c r="V794" s="98">
        <v>0</v>
      </c>
      <c r="W794" s="98">
        <v>0</v>
      </c>
      <c r="X794">
        <v>0</v>
      </c>
      <c r="Y794" s="98">
        <v>0</v>
      </c>
      <c r="Z794" s="98">
        <v>0</v>
      </c>
      <c r="AA794" s="98">
        <v>0</v>
      </c>
      <c r="AB794">
        <v>0</v>
      </c>
      <c r="AC794" s="98">
        <v>0</v>
      </c>
      <c r="AD794">
        <v>0</v>
      </c>
      <c r="AE794">
        <v>0</v>
      </c>
      <c r="AF794">
        <v>0</v>
      </c>
      <c r="AG794" s="98">
        <v>0</v>
      </c>
      <c r="AH794" s="98">
        <v>0</v>
      </c>
      <c r="AI794" s="98">
        <v>0</v>
      </c>
      <c r="AJ794" s="98">
        <v>0</v>
      </c>
      <c r="AK794" s="98">
        <v>0</v>
      </c>
      <c r="AL794">
        <v>0</v>
      </c>
      <c r="AM794">
        <v>0</v>
      </c>
      <c r="AN794">
        <v>0</v>
      </c>
      <c r="AO794">
        <v>0</v>
      </c>
      <c r="AP794">
        <v>0</v>
      </c>
      <c r="AQ794">
        <v>0</v>
      </c>
      <c r="AR794">
        <v>0</v>
      </c>
      <c r="AS794" s="98">
        <v>0</v>
      </c>
      <c r="AT794" s="98">
        <v>0</v>
      </c>
      <c r="AU794">
        <v>0</v>
      </c>
      <c r="AV794">
        <v>0</v>
      </c>
      <c r="AW794">
        <v>0</v>
      </c>
      <c r="AX794">
        <v>0</v>
      </c>
      <c r="AY794">
        <v>0</v>
      </c>
      <c r="AZ794">
        <v>0</v>
      </c>
      <c r="BA794">
        <v>0</v>
      </c>
      <c r="BB794">
        <v>0</v>
      </c>
      <c r="BC794">
        <v>0</v>
      </c>
      <c r="BD794">
        <v>0</v>
      </c>
      <c r="BE794">
        <v>0</v>
      </c>
      <c r="BF794">
        <v>0</v>
      </c>
      <c r="BG794">
        <v>0</v>
      </c>
      <c r="BH794" s="98">
        <v>0</v>
      </c>
      <c r="BI794">
        <v>0</v>
      </c>
      <c r="BJ794">
        <v>0</v>
      </c>
      <c r="BK794">
        <v>0</v>
      </c>
      <c r="BL794" s="209">
        <v>0</v>
      </c>
      <c r="BM794" s="227">
        <v>0</v>
      </c>
      <c r="BN794" s="209">
        <v>0</v>
      </c>
      <c r="BO794" s="227">
        <v>0</v>
      </c>
      <c r="BP794" s="227">
        <v>0</v>
      </c>
      <c r="BQ794" s="227">
        <v>0</v>
      </c>
      <c r="BR794" s="209">
        <v>0</v>
      </c>
      <c r="BS794" s="227">
        <v>0</v>
      </c>
      <c r="BT794" s="209">
        <v>0</v>
      </c>
    </row>
    <row r="795" spans="1:72" x14ac:dyDescent="0.35">
      <c r="A795">
        <v>156</v>
      </c>
      <c r="B795" t="s">
        <v>1524</v>
      </c>
      <c r="C795" t="s">
        <v>1524</v>
      </c>
      <c r="D795" t="s">
        <v>1002</v>
      </c>
      <c r="E795" t="s">
        <v>1340</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s="209">
        <v>0</v>
      </c>
      <c r="BM795" s="227">
        <v>0</v>
      </c>
      <c r="BN795" s="209">
        <v>0</v>
      </c>
      <c r="BO795" s="227">
        <v>0</v>
      </c>
      <c r="BP795" s="227">
        <v>0</v>
      </c>
      <c r="BQ795" s="227">
        <v>0</v>
      </c>
      <c r="BR795" s="209">
        <v>0</v>
      </c>
      <c r="BS795" s="209">
        <v>0</v>
      </c>
      <c r="BT795" s="227">
        <v>0</v>
      </c>
    </row>
    <row r="796" spans="1:72" x14ac:dyDescent="0.35">
      <c r="A796">
        <v>156</v>
      </c>
      <c r="B796" t="s">
        <v>1524</v>
      </c>
      <c r="C796" t="s">
        <v>1524</v>
      </c>
      <c r="D796" t="s">
        <v>1002</v>
      </c>
      <c r="E796" t="s">
        <v>1341</v>
      </c>
      <c r="F796">
        <v>0</v>
      </c>
      <c r="G796">
        <v>0</v>
      </c>
      <c r="H796">
        <v>0</v>
      </c>
      <c r="I796">
        <v>0</v>
      </c>
      <c r="J796">
        <v>0</v>
      </c>
      <c r="K796">
        <v>0</v>
      </c>
      <c r="L796">
        <v>0</v>
      </c>
      <c r="M796">
        <v>0</v>
      </c>
      <c r="N796">
        <v>0</v>
      </c>
      <c r="O796">
        <v>0</v>
      </c>
      <c r="P796">
        <v>0</v>
      </c>
      <c r="Q796">
        <v>0</v>
      </c>
      <c r="R796">
        <v>0</v>
      </c>
      <c r="S796">
        <v>0</v>
      </c>
      <c r="T796">
        <v>0</v>
      </c>
      <c r="U796">
        <v>0</v>
      </c>
      <c r="V796" s="98">
        <v>0</v>
      </c>
      <c r="W796" s="98">
        <v>0</v>
      </c>
      <c r="X796">
        <v>0</v>
      </c>
      <c r="Y796">
        <v>0</v>
      </c>
      <c r="Z796">
        <v>0</v>
      </c>
      <c r="AA796" s="98">
        <v>0</v>
      </c>
      <c r="AB796">
        <v>0</v>
      </c>
      <c r="AC796" s="98">
        <v>0</v>
      </c>
      <c r="AD796">
        <v>0</v>
      </c>
      <c r="AE796">
        <v>0</v>
      </c>
      <c r="AF796">
        <v>0</v>
      </c>
      <c r="AG796" s="98">
        <v>0</v>
      </c>
      <c r="AH796" s="98">
        <v>0</v>
      </c>
      <c r="AI796" s="98">
        <v>0</v>
      </c>
      <c r="AJ796" s="98">
        <v>0</v>
      </c>
      <c r="AK796" s="98">
        <v>0</v>
      </c>
      <c r="AL796">
        <v>0</v>
      </c>
      <c r="AM796">
        <v>0</v>
      </c>
      <c r="AN796">
        <v>0</v>
      </c>
      <c r="AO796">
        <v>0</v>
      </c>
      <c r="AP796">
        <v>0</v>
      </c>
      <c r="AQ796">
        <v>0</v>
      </c>
      <c r="AR796">
        <v>0</v>
      </c>
      <c r="AS796" s="98">
        <v>0</v>
      </c>
      <c r="AT796" s="98">
        <v>0</v>
      </c>
      <c r="AU796">
        <v>0</v>
      </c>
      <c r="AV796">
        <v>0</v>
      </c>
      <c r="AW796">
        <v>0</v>
      </c>
      <c r="AX796">
        <v>0</v>
      </c>
      <c r="AY796">
        <v>0</v>
      </c>
      <c r="AZ796">
        <v>0</v>
      </c>
      <c r="BA796">
        <v>0</v>
      </c>
      <c r="BB796">
        <v>0</v>
      </c>
      <c r="BC796">
        <v>0</v>
      </c>
      <c r="BD796">
        <v>0</v>
      </c>
      <c r="BE796">
        <v>0</v>
      </c>
      <c r="BF796">
        <v>0</v>
      </c>
      <c r="BG796">
        <v>0</v>
      </c>
      <c r="BH796" s="98">
        <v>0</v>
      </c>
      <c r="BI796">
        <v>0</v>
      </c>
      <c r="BJ796">
        <v>0</v>
      </c>
      <c r="BK796">
        <v>0</v>
      </c>
      <c r="BL796" s="209">
        <v>0</v>
      </c>
      <c r="BM796" s="227">
        <v>0</v>
      </c>
      <c r="BN796" s="209">
        <v>0</v>
      </c>
      <c r="BO796" s="209">
        <v>0</v>
      </c>
      <c r="BP796" s="209">
        <v>0</v>
      </c>
      <c r="BQ796" s="209">
        <v>0</v>
      </c>
      <c r="BR796" s="227">
        <v>0</v>
      </c>
      <c r="BS796" s="209">
        <v>0</v>
      </c>
      <c r="BT796" s="227">
        <v>0</v>
      </c>
    </row>
    <row r="797" spans="1:72" x14ac:dyDescent="0.35">
      <c r="A797">
        <v>157</v>
      </c>
      <c r="B797" t="s">
        <v>1524</v>
      </c>
      <c r="C797" t="s">
        <v>1524</v>
      </c>
      <c r="D797" t="s">
        <v>1005</v>
      </c>
      <c r="E797" t="s">
        <v>1337</v>
      </c>
      <c r="F797">
        <v>0</v>
      </c>
      <c r="G797">
        <v>0</v>
      </c>
      <c r="H797">
        <v>0</v>
      </c>
      <c r="I797">
        <v>0</v>
      </c>
      <c r="J797">
        <v>0</v>
      </c>
      <c r="K797">
        <v>0</v>
      </c>
      <c r="L797">
        <v>0</v>
      </c>
      <c r="M797">
        <v>0</v>
      </c>
      <c r="N797">
        <v>0</v>
      </c>
      <c r="O797">
        <v>0</v>
      </c>
      <c r="P797">
        <v>0</v>
      </c>
      <c r="Q797">
        <v>0</v>
      </c>
      <c r="R797">
        <v>0</v>
      </c>
      <c r="S797">
        <v>0</v>
      </c>
      <c r="T797">
        <v>0</v>
      </c>
      <c r="U797">
        <v>0</v>
      </c>
      <c r="V797">
        <v>0</v>
      </c>
      <c r="W797">
        <v>0</v>
      </c>
      <c r="X797">
        <v>0</v>
      </c>
      <c r="Y797" s="98">
        <v>0</v>
      </c>
      <c r="Z797" s="98">
        <v>0</v>
      </c>
      <c r="AA797">
        <v>0</v>
      </c>
      <c r="AB797">
        <v>0</v>
      </c>
      <c r="AC797" s="98">
        <v>0</v>
      </c>
      <c r="AD797">
        <v>0</v>
      </c>
      <c r="AE797">
        <v>0</v>
      </c>
      <c r="AF797">
        <v>0</v>
      </c>
      <c r="AG797" s="98">
        <v>0</v>
      </c>
      <c r="AH797">
        <v>0</v>
      </c>
      <c r="AI797">
        <v>0</v>
      </c>
      <c r="AJ797" s="98">
        <v>0</v>
      </c>
      <c r="AK797" s="98">
        <v>0</v>
      </c>
      <c r="AL797">
        <v>0</v>
      </c>
      <c r="AM797">
        <v>0</v>
      </c>
      <c r="AN797">
        <v>0</v>
      </c>
      <c r="AO797">
        <v>0</v>
      </c>
      <c r="AP797">
        <v>0</v>
      </c>
      <c r="AQ797">
        <v>0</v>
      </c>
      <c r="AR797">
        <v>0</v>
      </c>
      <c r="AS797" s="98">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s="209">
        <v>0</v>
      </c>
      <c r="BM797" s="227">
        <v>0</v>
      </c>
      <c r="BN797" s="227">
        <v>0</v>
      </c>
      <c r="BO797" s="227">
        <v>0</v>
      </c>
      <c r="BP797" s="227">
        <v>0</v>
      </c>
      <c r="BQ797" s="227">
        <v>0</v>
      </c>
      <c r="BR797" s="227">
        <v>0</v>
      </c>
      <c r="BS797" s="227">
        <v>0</v>
      </c>
      <c r="BT797" s="209">
        <v>0</v>
      </c>
    </row>
    <row r="798" spans="1:72" x14ac:dyDescent="0.35">
      <c r="A798">
        <v>157</v>
      </c>
      <c r="B798" t="s">
        <v>1524</v>
      </c>
      <c r="C798" t="s">
        <v>1524</v>
      </c>
      <c r="D798" t="s">
        <v>1005</v>
      </c>
      <c r="E798" t="s">
        <v>1339</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s="209">
        <v>0</v>
      </c>
      <c r="BM798" s="227">
        <v>0</v>
      </c>
      <c r="BN798" s="227">
        <v>0</v>
      </c>
      <c r="BO798" s="227">
        <v>0</v>
      </c>
      <c r="BP798" s="227">
        <v>0</v>
      </c>
      <c r="BQ798" s="227">
        <v>0</v>
      </c>
      <c r="BR798" s="227">
        <v>0</v>
      </c>
      <c r="BS798" s="227">
        <v>0</v>
      </c>
      <c r="BT798" s="227">
        <v>0</v>
      </c>
    </row>
    <row r="799" spans="1:72" x14ac:dyDescent="0.35">
      <c r="A799">
        <v>157</v>
      </c>
      <c r="B799" t="s">
        <v>1524</v>
      </c>
      <c r="C799" t="s">
        <v>1524</v>
      </c>
      <c r="D799" t="s">
        <v>1005</v>
      </c>
      <c r="E799" t="s">
        <v>1340</v>
      </c>
      <c r="F799">
        <v>0</v>
      </c>
      <c r="G799">
        <v>0</v>
      </c>
      <c r="H799" s="212">
        <v>0</v>
      </c>
      <c r="I799">
        <v>0</v>
      </c>
      <c r="J799">
        <v>0</v>
      </c>
      <c r="K799">
        <v>0</v>
      </c>
      <c r="L799">
        <v>0</v>
      </c>
      <c r="M799">
        <v>0</v>
      </c>
      <c r="N799">
        <v>0</v>
      </c>
      <c r="O799">
        <v>0</v>
      </c>
      <c r="P799">
        <v>0</v>
      </c>
      <c r="Q799">
        <v>0</v>
      </c>
      <c r="R799">
        <v>0</v>
      </c>
      <c r="S799">
        <v>0</v>
      </c>
      <c r="T799">
        <v>0</v>
      </c>
      <c r="U799" s="212">
        <v>0</v>
      </c>
      <c r="V799">
        <v>0</v>
      </c>
      <c r="W799">
        <v>0</v>
      </c>
      <c r="X799">
        <v>0</v>
      </c>
      <c r="Y799" s="98">
        <v>0</v>
      </c>
      <c r="Z799" s="98">
        <v>0</v>
      </c>
      <c r="AA799">
        <v>0</v>
      </c>
      <c r="AB799">
        <v>0</v>
      </c>
      <c r="AC799" s="98">
        <v>0</v>
      </c>
      <c r="AD799">
        <v>0</v>
      </c>
      <c r="AE799" s="212">
        <v>0</v>
      </c>
      <c r="AF799" s="212">
        <v>0</v>
      </c>
      <c r="AG799" s="98">
        <v>0</v>
      </c>
      <c r="AH799">
        <v>0</v>
      </c>
      <c r="AI799">
        <v>0</v>
      </c>
      <c r="AJ799" s="98">
        <v>0</v>
      </c>
      <c r="AK799" s="98">
        <v>0</v>
      </c>
      <c r="AL799">
        <v>0</v>
      </c>
      <c r="AM799">
        <v>0</v>
      </c>
      <c r="AN799">
        <v>0</v>
      </c>
      <c r="AO799">
        <v>0</v>
      </c>
      <c r="AP799">
        <v>0</v>
      </c>
      <c r="AQ799">
        <v>0</v>
      </c>
      <c r="AR799">
        <v>0</v>
      </c>
      <c r="AS799" s="98">
        <v>0</v>
      </c>
      <c r="AT799" s="212">
        <v>0</v>
      </c>
      <c r="AU799">
        <v>0</v>
      </c>
      <c r="AV799">
        <v>0</v>
      </c>
      <c r="AW799">
        <v>0</v>
      </c>
      <c r="AX799">
        <v>0</v>
      </c>
      <c r="AY799">
        <v>0</v>
      </c>
      <c r="AZ799">
        <v>0</v>
      </c>
      <c r="BA799">
        <v>0</v>
      </c>
      <c r="BB799">
        <v>0</v>
      </c>
      <c r="BC799">
        <v>0</v>
      </c>
      <c r="BD799">
        <v>0</v>
      </c>
      <c r="BE799">
        <v>0</v>
      </c>
      <c r="BF799">
        <v>0</v>
      </c>
      <c r="BG799">
        <v>0</v>
      </c>
      <c r="BH799">
        <v>0</v>
      </c>
      <c r="BI799">
        <v>0</v>
      </c>
      <c r="BJ799">
        <v>0</v>
      </c>
      <c r="BK799">
        <v>0</v>
      </c>
      <c r="BL799" s="209">
        <v>0</v>
      </c>
      <c r="BM799" s="227">
        <v>0</v>
      </c>
      <c r="BN799" s="209">
        <v>0</v>
      </c>
      <c r="BO799" s="209">
        <v>0</v>
      </c>
      <c r="BP799" s="209">
        <v>0</v>
      </c>
      <c r="BQ799" s="209">
        <v>0</v>
      </c>
      <c r="BR799" s="227">
        <v>0</v>
      </c>
      <c r="BS799" s="227">
        <v>0</v>
      </c>
      <c r="BT799" s="227">
        <v>0</v>
      </c>
    </row>
    <row r="800" spans="1:72" x14ac:dyDescent="0.35">
      <c r="A800">
        <v>158</v>
      </c>
      <c r="B800" t="s">
        <v>1523</v>
      </c>
      <c r="C800" t="s">
        <v>1523</v>
      </c>
      <c r="D800" t="s">
        <v>1010</v>
      </c>
      <c r="E800" t="s">
        <v>1337</v>
      </c>
      <c r="F800">
        <v>0</v>
      </c>
      <c r="G800">
        <v>0</v>
      </c>
      <c r="H800">
        <v>0</v>
      </c>
      <c r="I800">
        <v>0</v>
      </c>
      <c r="J800">
        <v>0</v>
      </c>
      <c r="K800">
        <v>0</v>
      </c>
      <c r="L800">
        <v>0</v>
      </c>
      <c r="M800">
        <v>0</v>
      </c>
      <c r="N800">
        <v>0</v>
      </c>
      <c r="O800">
        <v>0</v>
      </c>
      <c r="P800">
        <v>0</v>
      </c>
      <c r="Q800">
        <v>0</v>
      </c>
      <c r="R800">
        <v>0</v>
      </c>
      <c r="S800">
        <v>0</v>
      </c>
      <c r="T800">
        <v>0</v>
      </c>
      <c r="U800">
        <v>0</v>
      </c>
      <c r="V800" s="98">
        <v>0</v>
      </c>
      <c r="W800" s="98">
        <v>0</v>
      </c>
      <c r="X800">
        <v>0</v>
      </c>
      <c r="Y800" s="98">
        <v>0</v>
      </c>
      <c r="Z800" s="98">
        <v>0</v>
      </c>
      <c r="AA800" s="98">
        <v>0</v>
      </c>
      <c r="AB800">
        <v>0</v>
      </c>
      <c r="AC800" s="98">
        <v>0</v>
      </c>
      <c r="AD800">
        <v>0</v>
      </c>
      <c r="AE800">
        <v>0</v>
      </c>
      <c r="AF800">
        <v>0</v>
      </c>
      <c r="AG800" s="98">
        <v>0</v>
      </c>
      <c r="AH800" s="98">
        <v>0</v>
      </c>
      <c r="AI800" s="98">
        <v>0</v>
      </c>
      <c r="AJ800" s="98">
        <v>0</v>
      </c>
      <c r="AK800" s="98">
        <v>0</v>
      </c>
      <c r="AL800">
        <v>0</v>
      </c>
      <c r="AM800">
        <v>0</v>
      </c>
      <c r="AN800">
        <v>0</v>
      </c>
      <c r="AO800">
        <v>0</v>
      </c>
      <c r="AP800">
        <v>0</v>
      </c>
      <c r="AQ800">
        <v>0</v>
      </c>
      <c r="AR800">
        <v>0</v>
      </c>
      <c r="AS800" s="98">
        <v>0</v>
      </c>
      <c r="AT800" s="98">
        <v>0</v>
      </c>
      <c r="AU800">
        <v>0</v>
      </c>
      <c r="AV800">
        <v>0</v>
      </c>
      <c r="AW800">
        <v>0</v>
      </c>
      <c r="AX800">
        <v>0</v>
      </c>
      <c r="AY800">
        <v>0</v>
      </c>
      <c r="AZ800">
        <v>0</v>
      </c>
      <c r="BA800">
        <v>0</v>
      </c>
      <c r="BB800">
        <v>0</v>
      </c>
      <c r="BC800">
        <v>0</v>
      </c>
      <c r="BD800">
        <v>0</v>
      </c>
      <c r="BE800">
        <v>0</v>
      </c>
      <c r="BF800">
        <v>0</v>
      </c>
      <c r="BG800">
        <v>0</v>
      </c>
      <c r="BH800" s="98">
        <v>0</v>
      </c>
      <c r="BI800">
        <v>0</v>
      </c>
      <c r="BJ800">
        <v>0</v>
      </c>
      <c r="BK800">
        <v>0</v>
      </c>
      <c r="BL800" s="209">
        <v>0</v>
      </c>
      <c r="BM800" s="227">
        <v>0</v>
      </c>
      <c r="BN800" s="209">
        <v>0</v>
      </c>
      <c r="BO800" s="209">
        <v>0</v>
      </c>
      <c r="BP800" s="209">
        <v>0</v>
      </c>
      <c r="BQ800" s="209">
        <v>0</v>
      </c>
      <c r="BR800" s="227">
        <v>0</v>
      </c>
      <c r="BS800" s="227">
        <v>0</v>
      </c>
      <c r="BT800" s="227">
        <v>0</v>
      </c>
    </row>
    <row r="801" spans="1:72" x14ac:dyDescent="0.35">
      <c r="A801">
        <v>158</v>
      </c>
      <c r="B801" t="s">
        <v>1523</v>
      </c>
      <c r="C801" t="s">
        <v>1523</v>
      </c>
      <c r="D801" t="s">
        <v>1010</v>
      </c>
      <c r="E801" t="s">
        <v>1338</v>
      </c>
      <c r="F801">
        <v>0</v>
      </c>
      <c r="G801">
        <v>0</v>
      </c>
      <c r="H801">
        <v>0</v>
      </c>
      <c r="I801">
        <v>0</v>
      </c>
      <c r="J801">
        <v>0</v>
      </c>
      <c r="K801">
        <v>0</v>
      </c>
      <c r="L801">
        <v>0</v>
      </c>
      <c r="M801">
        <v>0</v>
      </c>
      <c r="N801">
        <v>0</v>
      </c>
      <c r="O801">
        <v>0</v>
      </c>
      <c r="P801">
        <v>0</v>
      </c>
      <c r="Q801">
        <v>0</v>
      </c>
      <c r="R801">
        <v>0</v>
      </c>
      <c r="S801">
        <v>0</v>
      </c>
      <c r="T801">
        <v>0</v>
      </c>
      <c r="U801">
        <v>0</v>
      </c>
      <c r="V801" s="212">
        <v>0</v>
      </c>
      <c r="W801" s="212">
        <v>0</v>
      </c>
      <c r="X801" s="212">
        <v>0</v>
      </c>
      <c r="Y801">
        <v>0</v>
      </c>
      <c r="Z801">
        <v>0</v>
      </c>
      <c r="AA801" s="212">
        <v>0</v>
      </c>
      <c r="AB801">
        <v>0</v>
      </c>
      <c r="AC801" s="212">
        <v>0</v>
      </c>
      <c r="AD801" s="212">
        <v>0</v>
      </c>
      <c r="AE801">
        <v>0</v>
      </c>
      <c r="AF801">
        <v>0</v>
      </c>
      <c r="AG801" s="212">
        <v>0</v>
      </c>
      <c r="AH801" s="212">
        <v>0</v>
      </c>
      <c r="AI801" s="212">
        <v>0</v>
      </c>
      <c r="AJ801" s="212">
        <v>0</v>
      </c>
      <c r="AK801" s="212">
        <v>0</v>
      </c>
      <c r="AL801">
        <v>0</v>
      </c>
      <c r="AM801">
        <v>0</v>
      </c>
      <c r="AN801">
        <v>0</v>
      </c>
      <c r="AO801">
        <v>0</v>
      </c>
      <c r="AP801">
        <v>0</v>
      </c>
      <c r="AQ801">
        <v>0</v>
      </c>
      <c r="AR801">
        <v>0</v>
      </c>
      <c r="AS801" s="212">
        <v>0</v>
      </c>
      <c r="AT801" s="212">
        <v>0</v>
      </c>
      <c r="AU801">
        <v>0</v>
      </c>
      <c r="AV801">
        <v>0</v>
      </c>
      <c r="AW801">
        <v>0</v>
      </c>
      <c r="AX801">
        <v>0</v>
      </c>
      <c r="AY801">
        <v>0</v>
      </c>
      <c r="AZ801">
        <v>0</v>
      </c>
      <c r="BA801">
        <v>0</v>
      </c>
      <c r="BB801">
        <v>0</v>
      </c>
      <c r="BC801">
        <v>0</v>
      </c>
      <c r="BD801">
        <v>0</v>
      </c>
      <c r="BE801">
        <v>0</v>
      </c>
      <c r="BF801">
        <v>0</v>
      </c>
      <c r="BG801">
        <v>0</v>
      </c>
      <c r="BH801" s="212">
        <v>0</v>
      </c>
      <c r="BI801">
        <v>0</v>
      </c>
      <c r="BJ801">
        <v>0</v>
      </c>
      <c r="BK801">
        <v>0</v>
      </c>
      <c r="BL801" s="209">
        <v>0</v>
      </c>
      <c r="BM801" s="227">
        <v>0</v>
      </c>
      <c r="BN801" s="209">
        <v>0</v>
      </c>
      <c r="BO801" s="227">
        <v>0</v>
      </c>
      <c r="BP801" s="227">
        <v>0</v>
      </c>
      <c r="BQ801" s="227">
        <v>0</v>
      </c>
      <c r="BR801" s="209">
        <v>0</v>
      </c>
      <c r="BS801" s="209">
        <v>0</v>
      </c>
      <c r="BT801" s="227">
        <v>0</v>
      </c>
    </row>
    <row r="802" spans="1:72" x14ac:dyDescent="0.35">
      <c r="A802">
        <v>158</v>
      </c>
      <c r="B802" t="s">
        <v>1523</v>
      </c>
      <c r="C802" t="s">
        <v>1523</v>
      </c>
      <c r="D802" t="s">
        <v>1010</v>
      </c>
      <c r="E802" t="s">
        <v>1340</v>
      </c>
      <c r="F802">
        <v>0</v>
      </c>
      <c r="G802">
        <v>0</v>
      </c>
      <c r="H802">
        <v>0</v>
      </c>
      <c r="I802">
        <v>0</v>
      </c>
      <c r="J802">
        <v>0</v>
      </c>
      <c r="K802">
        <v>0</v>
      </c>
      <c r="L802">
        <v>0</v>
      </c>
      <c r="M802">
        <v>0</v>
      </c>
      <c r="N802">
        <v>0</v>
      </c>
      <c r="O802">
        <v>0</v>
      </c>
      <c r="P802">
        <v>0</v>
      </c>
      <c r="Q802">
        <v>0</v>
      </c>
      <c r="R802">
        <v>0</v>
      </c>
      <c r="S802">
        <v>0</v>
      </c>
      <c r="T802">
        <v>0</v>
      </c>
      <c r="U802" s="98">
        <v>0</v>
      </c>
      <c r="V802">
        <v>0</v>
      </c>
      <c r="W802">
        <v>0</v>
      </c>
      <c r="X802">
        <v>0</v>
      </c>
      <c r="Y802" s="98">
        <v>0</v>
      </c>
      <c r="Z802" s="98">
        <v>0</v>
      </c>
      <c r="AA802">
        <v>0</v>
      </c>
      <c r="AB802" s="98">
        <v>0</v>
      </c>
      <c r="AC802" s="212">
        <v>0</v>
      </c>
      <c r="AD802" s="98">
        <v>0</v>
      </c>
      <c r="AE802" s="98">
        <v>0</v>
      </c>
      <c r="AF802" s="98">
        <v>0</v>
      </c>
      <c r="AG802" s="212">
        <v>0</v>
      </c>
      <c r="AH802" s="98">
        <v>0</v>
      </c>
      <c r="AI802">
        <v>0</v>
      </c>
      <c r="AJ802" s="212">
        <v>0</v>
      </c>
      <c r="AK802" s="212">
        <v>0</v>
      </c>
      <c r="AL802">
        <v>0</v>
      </c>
      <c r="AM802">
        <v>0</v>
      </c>
      <c r="AN802">
        <v>0</v>
      </c>
      <c r="AO802">
        <v>0</v>
      </c>
      <c r="AP802">
        <v>0</v>
      </c>
      <c r="AQ802" s="98">
        <v>0</v>
      </c>
      <c r="AR802">
        <v>0</v>
      </c>
      <c r="AS802" s="212">
        <v>0</v>
      </c>
      <c r="AT802">
        <v>0</v>
      </c>
      <c r="AU802">
        <v>0</v>
      </c>
      <c r="AV802">
        <v>0</v>
      </c>
      <c r="AW802">
        <v>0</v>
      </c>
      <c r="AX802">
        <v>0</v>
      </c>
      <c r="AY802">
        <v>0</v>
      </c>
      <c r="AZ802">
        <v>0</v>
      </c>
      <c r="BA802">
        <v>0</v>
      </c>
      <c r="BB802">
        <v>0</v>
      </c>
      <c r="BC802">
        <v>0</v>
      </c>
      <c r="BD802">
        <v>0</v>
      </c>
      <c r="BE802">
        <v>0</v>
      </c>
      <c r="BF802">
        <v>0</v>
      </c>
      <c r="BG802">
        <v>0</v>
      </c>
      <c r="BH802" s="98">
        <v>0</v>
      </c>
      <c r="BI802">
        <v>0</v>
      </c>
      <c r="BJ802">
        <v>0</v>
      </c>
      <c r="BK802">
        <v>0</v>
      </c>
      <c r="BL802" s="227">
        <v>0</v>
      </c>
      <c r="BM802" s="227">
        <v>0</v>
      </c>
      <c r="BN802" s="209">
        <v>0</v>
      </c>
      <c r="BO802" s="227">
        <v>0</v>
      </c>
      <c r="BP802" s="227">
        <v>0</v>
      </c>
      <c r="BQ802" s="227">
        <v>0</v>
      </c>
      <c r="BR802" s="227">
        <v>0</v>
      </c>
      <c r="BS802" s="227">
        <v>0</v>
      </c>
      <c r="BT802" s="209">
        <v>0</v>
      </c>
    </row>
    <row r="803" spans="1:72" x14ac:dyDescent="0.35">
      <c r="A803">
        <v>158</v>
      </c>
      <c r="B803" t="s">
        <v>1523</v>
      </c>
      <c r="C803" t="s">
        <v>1523</v>
      </c>
      <c r="D803" t="s">
        <v>1010</v>
      </c>
      <c r="E803" t="s">
        <v>1341</v>
      </c>
      <c r="F803">
        <v>0</v>
      </c>
      <c r="G803">
        <v>0</v>
      </c>
      <c r="H803" s="98">
        <v>0</v>
      </c>
      <c r="I803">
        <v>0</v>
      </c>
      <c r="J803">
        <v>0</v>
      </c>
      <c r="K803">
        <v>0</v>
      </c>
      <c r="L803">
        <v>0</v>
      </c>
      <c r="M803">
        <v>0</v>
      </c>
      <c r="N803" s="98">
        <v>0</v>
      </c>
      <c r="O803">
        <v>0</v>
      </c>
      <c r="P803">
        <v>0</v>
      </c>
      <c r="Q803" s="98">
        <v>0</v>
      </c>
      <c r="R803">
        <v>0</v>
      </c>
      <c r="S803">
        <v>0</v>
      </c>
      <c r="T803">
        <v>0</v>
      </c>
      <c r="U803">
        <v>0</v>
      </c>
      <c r="V803">
        <v>0</v>
      </c>
      <c r="W803">
        <v>0</v>
      </c>
      <c r="X803">
        <v>0</v>
      </c>
      <c r="Y803">
        <v>0</v>
      </c>
      <c r="Z803">
        <v>0</v>
      </c>
      <c r="AA803" s="98">
        <v>0</v>
      </c>
      <c r="AB803">
        <v>0</v>
      </c>
      <c r="AC803" s="98">
        <v>0</v>
      </c>
      <c r="AD803">
        <v>0</v>
      </c>
      <c r="AE803" s="98">
        <v>0</v>
      </c>
      <c r="AF803" s="98">
        <v>0</v>
      </c>
      <c r="AG803">
        <v>0</v>
      </c>
      <c r="AH803">
        <v>0</v>
      </c>
      <c r="AI803">
        <v>0</v>
      </c>
      <c r="AJ803">
        <v>0</v>
      </c>
      <c r="AK803">
        <v>0</v>
      </c>
      <c r="AL803">
        <v>0</v>
      </c>
      <c r="AM803">
        <v>0</v>
      </c>
      <c r="AN803">
        <v>0</v>
      </c>
      <c r="AO803">
        <v>0</v>
      </c>
      <c r="AP803">
        <v>0</v>
      </c>
      <c r="AQ803" s="98">
        <v>0</v>
      </c>
      <c r="AR803">
        <v>0</v>
      </c>
      <c r="AS803" s="98">
        <v>0</v>
      </c>
      <c r="AT803" s="98">
        <v>0</v>
      </c>
      <c r="AU803" s="98">
        <v>0</v>
      </c>
      <c r="AV803">
        <v>0</v>
      </c>
      <c r="AW803" s="98">
        <v>0</v>
      </c>
      <c r="AX803">
        <v>0</v>
      </c>
      <c r="AY803">
        <v>0</v>
      </c>
      <c r="AZ803">
        <v>0</v>
      </c>
      <c r="BA803">
        <v>0</v>
      </c>
      <c r="BB803">
        <v>0</v>
      </c>
      <c r="BC803">
        <v>0</v>
      </c>
      <c r="BD803">
        <v>0</v>
      </c>
      <c r="BE803">
        <v>0</v>
      </c>
      <c r="BF803">
        <v>0</v>
      </c>
      <c r="BG803">
        <v>0</v>
      </c>
      <c r="BH803" s="98">
        <v>0</v>
      </c>
      <c r="BI803">
        <v>0</v>
      </c>
      <c r="BJ803" s="98">
        <v>0</v>
      </c>
      <c r="BK803">
        <v>0</v>
      </c>
      <c r="BL803" s="227">
        <v>0</v>
      </c>
      <c r="BM803" s="227">
        <v>0</v>
      </c>
      <c r="BN803" s="227">
        <v>0</v>
      </c>
      <c r="BO803" s="227">
        <v>0</v>
      </c>
      <c r="BP803" s="227">
        <v>0</v>
      </c>
      <c r="BQ803" s="227">
        <v>0</v>
      </c>
      <c r="BR803" s="227">
        <v>0</v>
      </c>
      <c r="BS803" s="227">
        <v>0</v>
      </c>
      <c r="BT803" s="209">
        <v>0</v>
      </c>
    </row>
    <row r="804" spans="1:72" x14ac:dyDescent="0.35">
      <c r="A804">
        <v>159</v>
      </c>
      <c r="B804" t="s">
        <v>1523</v>
      </c>
      <c r="C804" t="s">
        <v>1523</v>
      </c>
      <c r="D804" t="s">
        <v>1016</v>
      </c>
      <c r="E804" t="s">
        <v>1337</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s="209">
        <v>0</v>
      </c>
      <c r="BM804" s="227">
        <v>0</v>
      </c>
      <c r="BN804" s="209">
        <v>0</v>
      </c>
      <c r="BO804" s="227">
        <v>0</v>
      </c>
      <c r="BP804" s="227">
        <v>0</v>
      </c>
      <c r="BQ804" s="227">
        <v>0</v>
      </c>
      <c r="BR804" s="209">
        <v>0</v>
      </c>
      <c r="BS804" s="227">
        <v>0</v>
      </c>
      <c r="BT804" s="227">
        <v>0</v>
      </c>
    </row>
    <row r="805" spans="1:72" x14ac:dyDescent="0.35">
      <c r="A805">
        <v>159</v>
      </c>
      <c r="B805" t="s">
        <v>1523</v>
      </c>
      <c r="C805" t="s">
        <v>1523</v>
      </c>
      <c r="D805" t="s">
        <v>1016</v>
      </c>
      <c r="E805" t="s">
        <v>1338</v>
      </c>
      <c r="F805">
        <v>0</v>
      </c>
      <c r="G805">
        <v>0</v>
      </c>
      <c r="H805">
        <v>0</v>
      </c>
      <c r="I805">
        <v>0</v>
      </c>
      <c r="J805">
        <v>0</v>
      </c>
      <c r="K805">
        <v>0</v>
      </c>
      <c r="L805">
        <v>0</v>
      </c>
      <c r="M805">
        <v>0</v>
      </c>
      <c r="N805">
        <v>0</v>
      </c>
      <c r="O805">
        <v>0</v>
      </c>
      <c r="P805">
        <v>0</v>
      </c>
      <c r="Q805">
        <v>0</v>
      </c>
      <c r="R805">
        <v>0</v>
      </c>
      <c r="S805">
        <v>0</v>
      </c>
      <c r="T805">
        <v>0</v>
      </c>
      <c r="U805" s="212">
        <v>0</v>
      </c>
      <c r="V805">
        <v>0</v>
      </c>
      <c r="W805">
        <v>0</v>
      </c>
      <c r="X805">
        <v>0</v>
      </c>
      <c r="Y805" s="212">
        <v>0</v>
      </c>
      <c r="Z805" s="212">
        <v>0</v>
      </c>
      <c r="AA805">
        <v>0</v>
      </c>
      <c r="AB805" s="212">
        <v>0</v>
      </c>
      <c r="AC805">
        <v>0</v>
      </c>
      <c r="AD805" s="212">
        <v>0</v>
      </c>
      <c r="AE805" s="212">
        <v>0</v>
      </c>
      <c r="AF805" s="212">
        <v>0</v>
      </c>
      <c r="AG805">
        <v>0</v>
      </c>
      <c r="AH805" s="212">
        <v>0</v>
      </c>
      <c r="AI805">
        <v>0</v>
      </c>
      <c r="AJ805">
        <v>0</v>
      </c>
      <c r="AK805">
        <v>0</v>
      </c>
      <c r="AL805">
        <v>0</v>
      </c>
      <c r="AM805">
        <v>0</v>
      </c>
      <c r="AN805">
        <v>0</v>
      </c>
      <c r="AO805">
        <v>0</v>
      </c>
      <c r="AP805">
        <v>0</v>
      </c>
      <c r="AQ805" s="212">
        <v>0</v>
      </c>
      <c r="AR805">
        <v>0</v>
      </c>
      <c r="AS805">
        <v>0</v>
      </c>
      <c r="AT805">
        <v>0</v>
      </c>
      <c r="AU805">
        <v>0</v>
      </c>
      <c r="AV805">
        <v>0</v>
      </c>
      <c r="AW805">
        <v>0</v>
      </c>
      <c r="AX805">
        <v>0</v>
      </c>
      <c r="AY805">
        <v>0</v>
      </c>
      <c r="AZ805">
        <v>0</v>
      </c>
      <c r="BA805">
        <v>0</v>
      </c>
      <c r="BB805">
        <v>0</v>
      </c>
      <c r="BC805">
        <v>0</v>
      </c>
      <c r="BD805">
        <v>0</v>
      </c>
      <c r="BE805">
        <v>0</v>
      </c>
      <c r="BF805">
        <v>0</v>
      </c>
      <c r="BG805">
        <v>0</v>
      </c>
      <c r="BH805" s="212">
        <v>0</v>
      </c>
      <c r="BI805">
        <v>0</v>
      </c>
      <c r="BJ805">
        <v>0</v>
      </c>
      <c r="BK805">
        <v>0</v>
      </c>
      <c r="BL805" s="209">
        <v>0</v>
      </c>
      <c r="BM805" s="227">
        <v>0</v>
      </c>
      <c r="BN805" s="227">
        <v>0</v>
      </c>
      <c r="BO805" s="227">
        <v>0</v>
      </c>
      <c r="BP805" s="227">
        <v>0</v>
      </c>
      <c r="BQ805" s="227">
        <v>0</v>
      </c>
      <c r="BR805" s="227">
        <v>0</v>
      </c>
      <c r="BS805" s="227">
        <v>0</v>
      </c>
      <c r="BT805" s="227">
        <v>0</v>
      </c>
    </row>
    <row r="806" spans="1:72" x14ac:dyDescent="0.35">
      <c r="A806">
        <v>159</v>
      </c>
      <c r="B806" t="s">
        <v>1523</v>
      </c>
      <c r="C806" t="s">
        <v>1523</v>
      </c>
      <c r="D806" t="s">
        <v>1016</v>
      </c>
      <c r="E806" t="s">
        <v>1340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s="212">
        <v>0</v>
      </c>
      <c r="AB806">
        <v>0</v>
      </c>
      <c r="AC806" s="212">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s="212">
        <v>0</v>
      </c>
      <c r="AX806">
        <v>0</v>
      </c>
      <c r="AY806">
        <v>0</v>
      </c>
      <c r="AZ806">
        <v>0</v>
      </c>
      <c r="BA806">
        <v>0</v>
      </c>
      <c r="BB806">
        <v>0</v>
      </c>
      <c r="BC806">
        <v>0</v>
      </c>
      <c r="BD806">
        <v>0</v>
      </c>
      <c r="BE806">
        <v>0</v>
      </c>
      <c r="BF806">
        <v>0</v>
      </c>
      <c r="BG806">
        <v>0</v>
      </c>
      <c r="BH806">
        <v>0</v>
      </c>
      <c r="BI806">
        <v>0</v>
      </c>
      <c r="BJ806">
        <v>0</v>
      </c>
      <c r="BK806">
        <v>0</v>
      </c>
      <c r="BL806" s="209">
        <v>0</v>
      </c>
      <c r="BM806" s="209">
        <v>0</v>
      </c>
      <c r="BN806" s="209">
        <v>0</v>
      </c>
      <c r="BO806" s="227">
        <v>0</v>
      </c>
      <c r="BP806" s="209">
        <v>0</v>
      </c>
      <c r="BQ806" s="227">
        <v>0</v>
      </c>
      <c r="BR806" s="227">
        <v>0</v>
      </c>
      <c r="BS806" s="209">
        <v>0</v>
      </c>
      <c r="BT806" s="209">
        <v>0</v>
      </c>
    </row>
    <row r="807" spans="1:72" x14ac:dyDescent="0.35">
      <c r="A807">
        <v>159</v>
      </c>
      <c r="B807" t="s">
        <v>1523</v>
      </c>
      <c r="C807" t="s">
        <v>1523</v>
      </c>
      <c r="D807" t="s">
        <v>1016</v>
      </c>
      <c r="E807" t="s">
        <v>1341</v>
      </c>
      <c r="F807">
        <v>0</v>
      </c>
      <c r="G807">
        <v>0</v>
      </c>
      <c r="H807" s="212">
        <v>0</v>
      </c>
      <c r="I807">
        <v>0</v>
      </c>
      <c r="J807">
        <v>0</v>
      </c>
      <c r="K807">
        <v>0</v>
      </c>
      <c r="L807">
        <v>0</v>
      </c>
      <c r="M807">
        <v>0</v>
      </c>
      <c r="N807" s="212">
        <v>0</v>
      </c>
      <c r="O807">
        <v>0</v>
      </c>
      <c r="P807">
        <v>0</v>
      </c>
      <c r="Q807">
        <v>0</v>
      </c>
      <c r="R807">
        <v>0</v>
      </c>
      <c r="S807">
        <v>0</v>
      </c>
      <c r="T807">
        <v>0</v>
      </c>
      <c r="U807">
        <v>0</v>
      </c>
      <c r="V807">
        <v>0</v>
      </c>
      <c r="W807">
        <v>0</v>
      </c>
      <c r="X807">
        <v>0</v>
      </c>
      <c r="Y807">
        <v>0</v>
      </c>
      <c r="Z807">
        <v>0</v>
      </c>
      <c r="AA807" s="212">
        <v>0</v>
      </c>
      <c r="AB807">
        <v>0</v>
      </c>
      <c r="AC807" s="212">
        <v>0</v>
      </c>
      <c r="AD807">
        <v>0</v>
      </c>
      <c r="AE807" s="212">
        <v>0</v>
      </c>
      <c r="AF807" s="212">
        <v>0</v>
      </c>
      <c r="AG807" s="212">
        <v>0</v>
      </c>
      <c r="AH807">
        <v>0</v>
      </c>
      <c r="AI807">
        <v>0</v>
      </c>
      <c r="AJ807">
        <v>0</v>
      </c>
      <c r="AK807">
        <v>0</v>
      </c>
      <c r="AL807">
        <v>0</v>
      </c>
      <c r="AM807">
        <v>0</v>
      </c>
      <c r="AN807">
        <v>0</v>
      </c>
      <c r="AO807">
        <v>0</v>
      </c>
      <c r="AP807">
        <v>0</v>
      </c>
      <c r="AQ807">
        <v>0</v>
      </c>
      <c r="AR807">
        <v>0</v>
      </c>
      <c r="AS807">
        <v>0</v>
      </c>
      <c r="AT807">
        <v>0</v>
      </c>
      <c r="AU807" s="212">
        <v>0</v>
      </c>
      <c r="AV807">
        <v>0</v>
      </c>
      <c r="AW807" s="212">
        <v>0</v>
      </c>
      <c r="AX807">
        <v>0</v>
      </c>
      <c r="AY807">
        <v>0</v>
      </c>
      <c r="AZ807">
        <v>0</v>
      </c>
      <c r="BA807">
        <v>0</v>
      </c>
      <c r="BB807">
        <v>0</v>
      </c>
      <c r="BC807">
        <v>0</v>
      </c>
      <c r="BD807">
        <v>0</v>
      </c>
      <c r="BE807">
        <v>0</v>
      </c>
      <c r="BF807">
        <v>0</v>
      </c>
      <c r="BG807">
        <v>0</v>
      </c>
      <c r="BH807">
        <v>0</v>
      </c>
      <c r="BI807">
        <v>0</v>
      </c>
      <c r="BJ807" s="212">
        <v>0</v>
      </c>
      <c r="BK807">
        <v>0</v>
      </c>
      <c r="BL807" s="209">
        <v>0</v>
      </c>
      <c r="BM807" s="227">
        <v>0</v>
      </c>
      <c r="BN807" s="209">
        <v>0</v>
      </c>
      <c r="BO807" s="227">
        <v>0</v>
      </c>
      <c r="BP807" s="227">
        <v>0</v>
      </c>
      <c r="BQ807" s="227">
        <v>0</v>
      </c>
      <c r="BR807" s="209">
        <v>0</v>
      </c>
      <c r="BS807" s="227">
        <v>0</v>
      </c>
      <c r="BT807" s="209">
        <v>0</v>
      </c>
    </row>
    <row r="808" spans="1:72" x14ac:dyDescent="0.35">
      <c r="A808">
        <v>160</v>
      </c>
      <c r="B808" t="s">
        <v>1524</v>
      </c>
      <c r="C808" t="s">
        <v>1524</v>
      </c>
      <c r="D808" t="s">
        <v>1019</v>
      </c>
      <c r="E808" t="s">
        <v>1337</v>
      </c>
      <c r="F808">
        <v>0</v>
      </c>
      <c r="G808">
        <v>0</v>
      </c>
      <c r="H808" s="98">
        <v>0</v>
      </c>
      <c r="I808">
        <v>0</v>
      </c>
      <c r="J808">
        <v>0</v>
      </c>
      <c r="K808">
        <v>0</v>
      </c>
      <c r="L808">
        <v>0</v>
      </c>
      <c r="M808">
        <v>0</v>
      </c>
      <c r="N808">
        <v>0</v>
      </c>
      <c r="O808">
        <v>0</v>
      </c>
      <c r="P808">
        <v>0</v>
      </c>
      <c r="Q808">
        <v>0</v>
      </c>
      <c r="R808">
        <v>0</v>
      </c>
      <c r="S808">
        <v>0</v>
      </c>
      <c r="T808">
        <v>0</v>
      </c>
      <c r="U808" s="98">
        <v>0</v>
      </c>
      <c r="V808">
        <v>0</v>
      </c>
      <c r="W808">
        <v>0</v>
      </c>
      <c r="X808">
        <v>0</v>
      </c>
      <c r="Y808">
        <v>0</v>
      </c>
      <c r="Z808">
        <v>0</v>
      </c>
      <c r="AA808">
        <v>0</v>
      </c>
      <c r="AB808">
        <v>0</v>
      </c>
      <c r="AC808">
        <v>0</v>
      </c>
      <c r="AD808">
        <v>0</v>
      </c>
      <c r="AE808" s="98">
        <v>0</v>
      </c>
      <c r="AF808" s="98">
        <v>0</v>
      </c>
      <c r="AG808">
        <v>0</v>
      </c>
      <c r="AH808">
        <v>0</v>
      </c>
      <c r="AI808">
        <v>0</v>
      </c>
      <c r="AJ808">
        <v>0</v>
      </c>
      <c r="AK808">
        <v>0</v>
      </c>
      <c r="AL808">
        <v>0</v>
      </c>
      <c r="AM808">
        <v>0</v>
      </c>
      <c r="AN808">
        <v>0</v>
      </c>
      <c r="AO808">
        <v>0</v>
      </c>
      <c r="AP808">
        <v>0</v>
      </c>
      <c r="AQ808">
        <v>0</v>
      </c>
      <c r="AR808">
        <v>0</v>
      </c>
      <c r="AS808" s="98">
        <v>0</v>
      </c>
      <c r="AT808" s="98">
        <v>0</v>
      </c>
      <c r="AU808">
        <v>0</v>
      </c>
      <c r="AV808">
        <v>0</v>
      </c>
      <c r="AW808">
        <v>0</v>
      </c>
      <c r="AX808">
        <v>0</v>
      </c>
      <c r="AY808">
        <v>0</v>
      </c>
      <c r="AZ808">
        <v>0</v>
      </c>
      <c r="BA808">
        <v>0</v>
      </c>
      <c r="BB808">
        <v>0</v>
      </c>
      <c r="BC808">
        <v>0</v>
      </c>
      <c r="BD808">
        <v>0</v>
      </c>
      <c r="BE808">
        <v>0</v>
      </c>
      <c r="BF808">
        <v>0</v>
      </c>
      <c r="BG808">
        <v>0</v>
      </c>
      <c r="BH808">
        <v>0</v>
      </c>
      <c r="BI808">
        <v>0</v>
      </c>
      <c r="BJ808">
        <v>0</v>
      </c>
      <c r="BK808">
        <v>0</v>
      </c>
      <c r="BL808" s="209">
        <v>0</v>
      </c>
      <c r="BM808" s="227">
        <v>0</v>
      </c>
      <c r="BN808" s="209">
        <v>0</v>
      </c>
      <c r="BO808" s="227">
        <v>0</v>
      </c>
      <c r="BP808" s="227">
        <v>0</v>
      </c>
      <c r="BQ808" s="227">
        <v>0</v>
      </c>
      <c r="BR808" s="227">
        <v>0</v>
      </c>
      <c r="BS808" s="227">
        <v>0</v>
      </c>
      <c r="BT808" s="209">
        <v>0</v>
      </c>
    </row>
    <row r="809" spans="1:72" x14ac:dyDescent="0.35">
      <c r="A809">
        <v>160</v>
      </c>
      <c r="B809" t="s">
        <v>1524</v>
      </c>
      <c r="C809" t="s">
        <v>1524</v>
      </c>
      <c r="D809" t="s">
        <v>1019</v>
      </c>
      <c r="E809" t="s">
        <v>1338</v>
      </c>
      <c r="F809">
        <v>0</v>
      </c>
      <c r="G809">
        <v>0</v>
      </c>
      <c r="H809">
        <v>0</v>
      </c>
      <c r="I809">
        <v>0</v>
      </c>
      <c r="J809">
        <v>0</v>
      </c>
      <c r="K809">
        <v>0</v>
      </c>
      <c r="L809">
        <v>0</v>
      </c>
      <c r="M809">
        <v>0</v>
      </c>
      <c r="N809">
        <v>0</v>
      </c>
      <c r="O809">
        <v>0</v>
      </c>
      <c r="P809">
        <v>0</v>
      </c>
      <c r="Q809">
        <v>0</v>
      </c>
      <c r="R809">
        <v>0</v>
      </c>
      <c r="S809">
        <v>0</v>
      </c>
      <c r="T809">
        <v>0</v>
      </c>
      <c r="U809">
        <v>0</v>
      </c>
      <c r="V809" s="98">
        <v>0</v>
      </c>
      <c r="W809" s="98">
        <v>0</v>
      </c>
      <c r="X809">
        <v>0</v>
      </c>
      <c r="Y809">
        <v>0</v>
      </c>
      <c r="Z809">
        <v>0</v>
      </c>
      <c r="AA809" s="98">
        <v>0</v>
      </c>
      <c r="AB809">
        <v>0</v>
      </c>
      <c r="AC809" s="98">
        <v>0</v>
      </c>
      <c r="AD809">
        <v>0</v>
      </c>
      <c r="AE809">
        <v>0</v>
      </c>
      <c r="AF809">
        <v>0</v>
      </c>
      <c r="AG809" s="98">
        <v>0</v>
      </c>
      <c r="AH809" s="98">
        <v>0</v>
      </c>
      <c r="AI809" s="98">
        <v>0</v>
      </c>
      <c r="AJ809" s="98">
        <v>0</v>
      </c>
      <c r="AK809" s="98">
        <v>0</v>
      </c>
      <c r="AL809">
        <v>0</v>
      </c>
      <c r="AM809">
        <v>0</v>
      </c>
      <c r="AN809">
        <v>0</v>
      </c>
      <c r="AO809">
        <v>0</v>
      </c>
      <c r="AP809">
        <v>0</v>
      </c>
      <c r="AQ809">
        <v>0</v>
      </c>
      <c r="AR809">
        <v>0</v>
      </c>
      <c r="AS809" s="98">
        <v>0</v>
      </c>
      <c r="AT809" s="98">
        <v>0</v>
      </c>
      <c r="AU809">
        <v>0</v>
      </c>
      <c r="AV809">
        <v>0</v>
      </c>
      <c r="AW809">
        <v>0</v>
      </c>
      <c r="AX809">
        <v>0</v>
      </c>
      <c r="AY809">
        <v>0</v>
      </c>
      <c r="AZ809">
        <v>0</v>
      </c>
      <c r="BA809">
        <v>0</v>
      </c>
      <c r="BB809">
        <v>0</v>
      </c>
      <c r="BC809">
        <v>0</v>
      </c>
      <c r="BD809">
        <v>0</v>
      </c>
      <c r="BE809">
        <v>0</v>
      </c>
      <c r="BF809">
        <v>0</v>
      </c>
      <c r="BG809">
        <v>0</v>
      </c>
      <c r="BH809" s="98">
        <v>0</v>
      </c>
      <c r="BI809">
        <v>0</v>
      </c>
      <c r="BJ809">
        <v>0</v>
      </c>
      <c r="BK809">
        <v>0</v>
      </c>
      <c r="BL809" s="209">
        <v>0</v>
      </c>
      <c r="BM809" s="209">
        <v>0</v>
      </c>
      <c r="BN809" s="209">
        <v>0</v>
      </c>
      <c r="BO809" s="209">
        <v>0</v>
      </c>
      <c r="BP809" s="209">
        <v>0</v>
      </c>
      <c r="BQ809" s="209">
        <v>0</v>
      </c>
      <c r="BR809" s="209">
        <v>0</v>
      </c>
      <c r="BS809" s="209">
        <v>0</v>
      </c>
      <c r="BT809" s="209">
        <v>0</v>
      </c>
    </row>
    <row r="810" spans="1:72" x14ac:dyDescent="0.35">
      <c r="A810">
        <v>160</v>
      </c>
      <c r="B810" t="s">
        <v>1524</v>
      </c>
      <c r="C810" t="s">
        <v>1524</v>
      </c>
      <c r="D810" t="s">
        <v>1019</v>
      </c>
      <c r="E810" t="s">
        <v>1340</v>
      </c>
      <c r="F810">
        <v>0</v>
      </c>
      <c r="G810">
        <v>0</v>
      </c>
      <c r="H810">
        <v>0</v>
      </c>
      <c r="I810">
        <v>0</v>
      </c>
      <c r="J810">
        <v>0</v>
      </c>
      <c r="K810">
        <v>0</v>
      </c>
      <c r="L810">
        <v>0</v>
      </c>
      <c r="M810">
        <v>0</v>
      </c>
      <c r="N810">
        <v>0</v>
      </c>
      <c r="O810">
        <v>0</v>
      </c>
      <c r="P810">
        <v>0</v>
      </c>
      <c r="Q810">
        <v>0</v>
      </c>
      <c r="R810">
        <v>0</v>
      </c>
      <c r="S810">
        <v>0</v>
      </c>
      <c r="T810">
        <v>0</v>
      </c>
      <c r="U810">
        <v>0</v>
      </c>
      <c r="V810">
        <v>0</v>
      </c>
      <c r="W810">
        <v>0</v>
      </c>
      <c r="X810">
        <v>0</v>
      </c>
      <c r="Y810" s="98">
        <v>0</v>
      </c>
      <c r="Z810" s="98">
        <v>0</v>
      </c>
      <c r="AA810">
        <v>0</v>
      </c>
      <c r="AB810">
        <v>0</v>
      </c>
      <c r="AC810" s="98">
        <v>0</v>
      </c>
      <c r="AD810">
        <v>0</v>
      </c>
      <c r="AE810">
        <v>0</v>
      </c>
      <c r="AF810">
        <v>0</v>
      </c>
      <c r="AG810" s="98">
        <v>0</v>
      </c>
      <c r="AH810">
        <v>0</v>
      </c>
      <c r="AI810">
        <v>0</v>
      </c>
      <c r="AJ810" s="98">
        <v>0</v>
      </c>
      <c r="AK810" s="98">
        <v>0</v>
      </c>
      <c r="AL810">
        <v>0</v>
      </c>
      <c r="AM810">
        <v>0</v>
      </c>
      <c r="AN810">
        <v>0</v>
      </c>
      <c r="AO810">
        <v>0</v>
      </c>
      <c r="AP810">
        <v>0</v>
      </c>
      <c r="AQ810">
        <v>0</v>
      </c>
      <c r="AR810">
        <v>0</v>
      </c>
      <c r="AS810" s="98">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s="209">
        <v>0</v>
      </c>
      <c r="BM810" s="227">
        <v>0</v>
      </c>
      <c r="BN810" s="209">
        <v>0</v>
      </c>
      <c r="BO810" s="209">
        <v>0</v>
      </c>
      <c r="BP810" s="209">
        <v>0</v>
      </c>
      <c r="BQ810" s="209">
        <v>0</v>
      </c>
      <c r="BR810" s="227">
        <v>0</v>
      </c>
      <c r="BS810" s="227">
        <v>0</v>
      </c>
      <c r="BT810" s="227">
        <v>0</v>
      </c>
    </row>
    <row r="811" spans="1:72" x14ac:dyDescent="0.35">
      <c r="A811">
        <v>160</v>
      </c>
      <c r="B811" t="s">
        <v>1524</v>
      </c>
      <c r="C811" t="s">
        <v>1524</v>
      </c>
      <c r="D811" t="s">
        <v>1019</v>
      </c>
      <c r="E811" t="s">
        <v>1341</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s="209">
        <v>0</v>
      </c>
      <c r="BM811" s="227">
        <v>0</v>
      </c>
      <c r="BN811" s="209">
        <v>0</v>
      </c>
      <c r="BO811" s="227">
        <v>0</v>
      </c>
      <c r="BP811" s="227">
        <v>0</v>
      </c>
      <c r="BQ811" s="227">
        <v>0</v>
      </c>
      <c r="BR811" s="209">
        <v>0</v>
      </c>
      <c r="BS811" s="209">
        <v>0</v>
      </c>
      <c r="BT811" s="209">
        <v>0</v>
      </c>
    </row>
    <row r="812" spans="1:72" x14ac:dyDescent="0.35">
      <c r="A812">
        <v>161</v>
      </c>
      <c r="B812" t="s">
        <v>1524</v>
      </c>
      <c r="C812" t="s">
        <v>1524</v>
      </c>
      <c r="D812" t="s">
        <v>1024</v>
      </c>
      <c r="E812" t="s">
        <v>1337</v>
      </c>
      <c r="F812">
        <v>0</v>
      </c>
      <c r="G812">
        <v>0</v>
      </c>
      <c r="H812">
        <v>0</v>
      </c>
      <c r="I812">
        <v>0</v>
      </c>
      <c r="J812">
        <v>0</v>
      </c>
      <c r="K812">
        <v>0</v>
      </c>
      <c r="L812">
        <v>0</v>
      </c>
      <c r="M812">
        <v>0</v>
      </c>
      <c r="N812">
        <v>0</v>
      </c>
      <c r="O812">
        <v>0</v>
      </c>
      <c r="P812">
        <v>0</v>
      </c>
      <c r="Q812">
        <v>0</v>
      </c>
      <c r="R812">
        <v>0</v>
      </c>
      <c r="S812">
        <v>0</v>
      </c>
      <c r="T812">
        <v>0</v>
      </c>
      <c r="U812">
        <v>0</v>
      </c>
      <c r="V812" s="212">
        <v>0</v>
      </c>
      <c r="W812" s="212">
        <v>0</v>
      </c>
      <c r="X812">
        <v>0</v>
      </c>
      <c r="Y812">
        <v>0</v>
      </c>
      <c r="Z812">
        <v>0</v>
      </c>
      <c r="AA812" s="212">
        <v>0</v>
      </c>
      <c r="AB812">
        <v>0</v>
      </c>
      <c r="AC812" s="212">
        <v>0</v>
      </c>
      <c r="AD812">
        <v>0</v>
      </c>
      <c r="AE812">
        <v>0</v>
      </c>
      <c r="AF812">
        <v>0</v>
      </c>
      <c r="AG812" s="212">
        <v>0</v>
      </c>
      <c r="AH812" s="212">
        <v>0</v>
      </c>
      <c r="AI812" s="212">
        <v>0</v>
      </c>
      <c r="AJ812" s="212">
        <v>0</v>
      </c>
      <c r="AK812" s="212">
        <v>0</v>
      </c>
      <c r="AL812">
        <v>0</v>
      </c>
      <c r="AM812">
        <v>0</v>
      </c>
      <c r="AN812">
        <v>0</v>
      </c>
      <c r="AO812">
        <v>0</v>
      </c>
      <c r="AP812">
        <v>0</v>
      </c>
      <c r="AQ812">
        <v>0</v>
      </c>
      <c r="AR812">
        <v>0</v>
      </c>
      <c r="AS812" s="212">
        <v>0</v>
      </c>
      <c r="AT812" s="212">
        <v>0</v>
      </c>
      <c r="AU812">
        <v>0</v>
      </c>
      <c r="AV812">
        <v>0</v>
      </c>
      <c r="AW812">
        <v>0</v>
      </c>
      <c r="AX812">
        <v>0</v>
      </c>
      <c r="AY812">
        <v>0</v>
      </c>
      <c r="AZ812">
        <v>0</v>
      </c>
      <c r="BA812">
        <v>0</v>
      </c>
      <c r="BB812">
        <v>0</v>
      </c>
      <c r="BC812">
        <v>0</v>
      </c>
      <c r="BD812">
        <v>0</v>
      </c>
      <c r="BE812">
        <v>0</v>
      </c>
      <c r="BF812">
        <v>0</v>
      </c>
      <c r="BG812">
        <v>0</v>
      </c>
      <c r="BH812" s="212">
        <v>0</v>
      </c>
      <c r="BI812">
        <v>0</v>
      </c>
      <c r="BJ812">
        <v>0</v>
      </c>
      <c r="BK812">
        <v>0</v>
      </c>
      <c r="BL812" s="209">
        <v>0</v>
      </c>
      <c r="BM812" s="227">
        <v>0</v>
      </c>
      <c r="BN812" s="209">
        <v>0</v>
      </c>
      <c r="BO812" s="227">
        <v>0</v>
      </c>
      <c r="BP812" s="227">
        <v>0</v>
      </c>
      <c r="BQ812" s="227">
        <v>0</v>
      </c>
      <c r="BR812" s="209">
        <v>0</v>
      </c>
      <c r="BS812" s="227">
        <v>0</v>
      </c>
      <c r="BT812" s="227">
        <v>0</v>
      </c>
    </row>
    <row r="813" spans="1:72" x14ac:dyDescent="0.35">
      <c r="A813">
        <v>161</v>
      </c>
      <c r="B813" t="s">
        <v>1524</v>
      </c>
      <c r="C813" t="s">
        <v>1524</v>
      </c>
      <c r="D813" t="s">
        <v>1024</v>
      </c>
      <c r="E813" t="s">
        <v>1338</v>
      </c>
      <c r="F813">
        <v>0</v>
      </c>
      <c r="G813">
        <v>0</v>
      </c>
      <c r="H813">
        <v>0</v>
      </c>
      <c r="I813">
        <v>0</v>
      </c>
      <c r="J813">
        <v>0</v>
      </c>
      <c r="K813">
        <v>0</v>
      </c>
      <c r="L813">
        <v>0</v>
      </c>
      <c r="M813">
        <v>0</v>
      </c>
      <c r="N813">
        <v>0</v>
      </c>
      <c r="O813">
        <v>0</v>
      </c>
      <c r="P813">
        <v>0</v>
      </c>
      <c r="Q813">
        <v>0</v>
      </c>
      <c r="R813">
        <v>0</v>
      </c>
      <c r="S813">
        <v>0</v>
      </c>
      <c r="T813">
        <v>0</v>
      </c>
      <c r="U813" s="98">
        <v>0</v>
      </c>
      <c r="V813">
        <v>0</v>
      </c>
      <c r="W813">
        <v>0</v>
      </c>
      <c r="X813">
        <v>0</v>
      </c>
      <c r="Y813" s="98">
        <v>0</v>
      </c>
      <c r="Z813" s="98">
        <v>0</v>
      </c>
      <c r="AA813">
        <v>0</v>
      </c>
      <c r="AB813" s="98">
        <v>0</v>
      </c>
      <c r="AC813">
        <v>0</v>
      </c>
      <c r="AD813" s="98">
        <v>0</v>
      </c>
      <c r="AE813" s="98">
        <v>0</v>
      </c>
      <c r="AF813" s="98">
        <v>0</v>
      </c>
      <c r="AG813">
        <v>0</v>
      </c>
      <c r="AH813" s="98">
        <v>0</v>
      </c>
      <c r="AI813">
        <v>0</v>
      </c>
      <c r="AJ813">
        <v>0</v>
      </c>
      <c r="AK813">
        <v>0</v>
      </c>
      <c r="AL813">
        <v>0</v>
      </c>
      <c r="AM813">
        <v>0</v>
      </c>
      <c r="AN813">
        <v>0</v>
      </c>
      <c r="AO813">
        <v>0</v>
      </c>
      <c r="AP813">
        <v>0</v>
      </c>
      <c r="AQ813" s="98">
        <v>0</v>
      </c>
      <c r="AR813">
        <v>0</v>
      </c>
      <c r="AS813">
        <v>0</v>
      </c>
      <c r="AT813">
        <v>0</v>
      </c>
      <c r="AU813">
        <v>0</v>
      </c>
      <c r="AV813">
        <v>0</v>
      </c>
      <c r="AW813">
        <v>0</v>
      </c>
      <c r="AX813">
        <v>0</v>
      </c>
      <c r="AY813">
        <v>0</v>
      </c>
      <c r="AZ813">
        <v>0</v>
      </c>
      <c r="BA813">
        <v>0</v>
      </c>
      <c r="BB813">
        <v>0</v>
      </c>
      <c r="BC813">
        <v>0</v>
      </c>
      <c r="BD813">
        <v>0</v>
      </c>
      <c r="BE813">
        <v>0</v>
      </c>
      <c r="BF813">
        <v>0</v>
      </c>
      <c r="BG813">
        <v>0</v>
      </c>
      <c r="BH813" s="98">
        <v>0</v>
      </c>
      <c r="BI813">
        <v>0</v>
      </c>
      <c r="BJ813">
        <v>0</v>
      </c>
      <c r="BK813">
        <v>0</v>
      </c>
      <c r="BL813" s="227">
        <v>0</v>
      </c>
      <c r="BM813" s="227">
        <v>0</v>
      </c>
      <c r="BN813" s="209">
        <v>0</v>
      </c>
      <c r="BO813" s="209">
        <v>0</v>
      </c>
      <c r="BP813" s="209">
        <v>0</v>
      </c>
      <c r="BQ813" s="209">
        <v>0</v>
      </c>
      <c r="BR813" s="227">
        <v>0</v>
      </c>
      <c r="BS813" s="227">
        <v>0</v>
      </c>
      <c r="BT813" s="227">
        <v>0</v>
      </c>
    </row>
    <row r="814" spans="1:72" x14ac:dyDescent="0.35">
      <c r="A814">
        <v>161</v>
      </c>
      <c r="B814" t="s">
        <v>1524</v>
      </c>
      <c r="C814" t="s">
        <v>1524</v>
      </c>
      <c r="D814" t="s">
        <v>1024</v>
      </c>
      <c r="E814" t="s">
        <v>1339</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s="98">
        <v>0</v>
      </c>
      <c r="AB814">
        <v>0</v>
      </c>
      <c r="AC814" s="98">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s="98">
        <v>0</v>
      </c>
      <c r="AX814">
        <v>0</v>
      </c>
      <c r="AY814">
        <v>0</v>
      </c>
      <c r="AZ814">
        <v>0</v>
      </c>
      <c r="BA814">
        <v>0</v>
      </c>
      <c r="BB814">
        <v>0</v>
      </c>
      <c r="BC814">
        <v>0</v>
      </c>
      <c r="BD814">
        <v>0</v>
      </c>
      <c r="BE814">
        <v>0</v>
      </c>
      <c r="BF814">
        <v>0</v>
      </c>
      <c r="BG814">
        <v>0</v>
      </c>
      <c r="BH814">
        <v>0</v>
      </c>
      <c r="BI814">
        <v>0</v>
      </c>
      <c r="BJ814">
        <v>0</v>
      </c>
      <c r="BK814">
        <v>0</v>
      </c>
      <c r="BL814" s="209">
        <v>0</v>
      </c>
      <c r="BM814" s="227">
        <v>0</v>
      </c>
      <c r="BN814" s="209">
        <v>0</v>
      </c>
      <c r="BO814" s="227">
        <v>0</v>
      </c>
      <c r="BP814" s="227">
        <v>0</v>
      </c>
      <c r="BQ814" s="227">
        <v>0</v>
      </c>
      <c r="BR814" s="227">
        <v>0</v>
      </c>
      <c r="BS814" s="227">
        <v>0</v>
      </c>
      <c r="BT814" s="209">
        <v>0</v>
      </c>
    </row>
    <row r="815" spans="1:72" x14ac:dyDescent="0.35">
      <c r="A815">
        <v>161</v>
      </c>
      <c r="B815" t="s">
        <v>1524</v>
      </c>
      <c r="C815" t="s">
        <v>1524</v>
      </c>
      <c r="D815" t="s">
        <v>1024</v>
      </c>
      <c r="E815" t="s">
        <v>1341</v>
      </c>
      <c r="F815">
        <v>0</v>
      </c>
      <c r="G815">
        <v>0</v>
      </c>
      <c r="H815">
        <v>0</v>
      </c>
      <c r="I815">
        <v>0</v>
      </c>
      <c r="J815">
        <v>0</v>
      </c>
      <c r="K815">
        <v>0</v>
      </c>
      <c r="L815">
        <v>0</v>
      </c>
      <c r="M815">
        <v>0</v>
      </c>
      <c r="N815">
        <v>0</v>
      </c>
      <c r="O815">
        <v>0</v>
      </c>
      <c r="P815">
        <v>0</v>
      </c>
      <c r="Q815">
        <v>0</v>
      </c>
      <c r="R815">
        <v>0</v>
      </c>
      <c r="S815">
        <v>0</v>
      </c>
      <c r="T815">
        <v>0</v>
      </c>
      <c r="U815">
        <v>0</v>
      </c>
      <c r="V815">
        <v>0</v>
      </c>
      <c r="W815">
        <v>0</v>
      </c>
      <c r="X815">
        <v>0</v>
      </c>
      <c r="Y815" s="212">
        <v>0</v>
      </c>
      <c r="Z815" s="212">
        <v>0</v>
      </c>
      <c r="AA815">
        <v>0</v>
      </c>
      <c r="AB815">
        <v>0</v>
      </c>
      <c r="AC815" s="212">
        <v>0</v>
      </c>
      <c r="AD815">
        <v>0</v>
      </c>
      <c r="AE815">
        <v>0</v>
      </c>
      <c r="AF815">
        <v>0</v>
      </c>
      <c r="AG815" s="212">
        <v>0</v>
      </c>
      <c r="AH815">
        <v>0</v>
      </c>
      <c r="AI815">
        <v>0</v>
      </c>
      <c r="AJ815" s="212">
        <v>0</v>
      </c>
      <c r="AK815" s="212">
        <v>0</v>
      </c>
      <c r="AL815">
        <v>0</v>
      </c>
      <c r="AM815">
        <v>0</v>
      </c>
      <c r="AN815">
        <v>0</v>
      </c>
      <c r="AO815">
        <v>0</v>
      </c>
      <c r="AP815">
        <v>0</v>
      </c>
      <c r="AQ815">
        <v>0</v>
      </c>
      <c r="AR815">
        <v>0</v>
      </c>
      <c r="AS815" s="212">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s="209">
        <v>0</v>
      </c>
      <c r="BM815" s="227">
        <v>0</v>
      </c>
      <c r="BN815" s="209">
        <v>0</v>
      </c>
      <c r="BO815" s="227">
        <v>0</v>
      </c>
      <c r="BP815" s="227">
        <v>0</v>
      </c>
      <c r="BQ815" s="227">
        <v>0</v>
      </c>
      <c r="BR815" s="209">
        <v>0</v>
      </c>
      <c r="BS815" s="209">
        <v>0</v>
      </c>
      <c r="BT815" s="209">
        <v>0</v>
      </c>
    </row>
    <row r="816" spans="1:72" x14ac:dyDescent="0.35">
      <c r="A816">
        <v>162</v>
      </c>
      <c r="B816" t="s">
        <v>1524</v>
      </c>
      <c r="C816" t="s">
        <v>1524</v>
      </c>
      <c r="D816" t="s">
        <v>1029</v>
      </c>
      <c r="E816" t="s">
        <v>1337</v>
      </c>
      <c r="F816">
        <v>0</v>
      </c>
      <c r="G816">
        <v>0</v>
      </c>
      <c r="H816">
        <v>0</v>
      </c>
      <c r="I816">
        <v>0</v>
      </c>
      <c r="J816">
        <v>0</v>
      </c>
      <c r="K816">
        <v>0</v>
      </c>
      <c r="L816">
        <v>0</v>
      </c>
      <c r="M816">
        <v>0</v>
      </c>
      <c r="N816">
        <v>0</v>
      </c>
      <c r="O816">
        <v>0</v>
      </c>
      <c r="P816">
        <v>0</v>
      </c>
      <c r="Q816">
        <v>0</v>
      </c>
      <c r="R816">
        <v>0</v>
      </c>
      <c r="S816">
        <v>0</v>
      </c>
      <c r="T816">
        <v>0</v>
      </c>
      <c r="U816">
        <v>0</v>
      </c>
      <c r="V816" s="212">
        <v>0</v>
      </c>
      <c r="W816" s="212">
        <v>0</v>
      </c>
      <c r="X816" s="212">
        <v>0</v>
      </c>
      <c r="Y816">
        <v>0</v>
      </c>
      <c r="Z816" s="212">
        <v>0</v>
      </c>
      <c r="AA816" s="212">
        <v>0</v>
      </c>
      <c r="AB816">
        <v>0</v>
      </c>
      <c r="AC816" s="212">
        <v>0</v>
      </c>
      <c r="AD816" s="212">
        <v>0</v>
      </c>
      <c r="AE816">
        <v>0</v>
      </c>
      <c r="AF816">
        <v>0</v>
      </c>
      <c r="AG816" s="212">
        <v>0</v>
      </c>
      <c r="AH816" s="212">
        <v>0</v>
      </c>
      <c r="AI816" s="212">
        <v>0</v>
      </c>
      <c r="AJ816" s="212">
        <v>0</v>
      </c>
      <c r="AK816" s="212">
        <v>0</v>
      </c>
      <c r="AL816">
        <v>0</v>
      </c>
      <c r="AM816">
        <v>0</v>
      </c>
      <c r="AN816">
        <v>0</v>
      </c>
      <c r="AO816">
        <v>0</v>
      </c>
      <c r="AP816">
        <v>0</v>
      </c>
      <c r="AQ816">
        <v>0</v>
      </c>
      <c r="AR816">
        <v>0</v>
      </c>
      <c r="AS816" s="212">
        <v>0</v>
      </c>
      <c r="AT816" s="212">
        <v>0</v>
      </c>
      <c r="AU816">
        <v>0</v>
      </c>
      <c r="AV816">
        <v>0</v>
      </c>
      <c r="AW816">
        <v>0</v>
      </c>
      <c r="AX816">
        <v>0</v>
      </c>
      <c r="AY816">
        <v>0</v>
      </c>
      <c r="AZ816">
        <v>0</v>
      </c>
      <c r="BA816">
        <v>0</v>
      </c>
      <c r="BB816">
        <v>0</v>
      </c>
      <c r="BC816">
        <v>0</v>
      </c>
      <c r="BD816">
        <v>0</v>
      </c>
      <c r="BE816">
        <v>0</v>
      </c>
      <c r="BF816">
        <v>0</v>
      </c>
      <c r="BG816">
        <v>0</v>
      </c>
      <c r="BH816" s="212">
        <v>0</v>
      </c>
      <c r="BI816">
        <v>0</v>
      </c>
      <c r="BJ816">
        <v>0</v>
      </c>
      <c r="BK816">
        <v>0</v>
      </c>
      <c r="BL816" s="209">
        <v>0</v>
      </c>
      <c r="BM816" s="227">
        <v>0</v>
      </c>
      <c r="BN816" s="209">
        <v>0</v>
      </c>
      <c r="BO816" s="209">
        <v>0</v>
      </c>
      <c r="BP816" s="227">
        <v>0</v>
      </c>
      <c r="BQ816" s="227">
        <v>0</v>
      </c>
      <c r="BR816" s="209">
        <v>0</v>
      </c>
      <c r="BS816" s="227">
        <v>0</v>
      </c>
      <c r="BT816" s="227">
        <v>0</v>
      </c>
    </row>
    <row r="817" spans="1:75" x14ac:dyDescent="0.35">
      <c r="A817">
        <v>162</v>
      </c>
      <c r="B817" t="s">
        <v>1524</v>
      </c>
      <c r="C817" t="s">
        <v>1524</v>
      </c>
      <c r="D817" t="s">
        <v>1029</v>
      </c>
      <c r="E817" t="s">
        <v>1338</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s="209">
        <v>0</v>
      </c>
      <c r="BM817" s="227">
        <v>0</v>
      </c>
      <c r="BN817" s="209">
        <v>0</v>
      </c>
      <c r="BO817" s="227">
        <v>0</v>
      </c>
      <c r="BP817" s="227">
        <v>0</v>
      </c>
      <c r="BQ817" s="227">
        <v>0</v>
      </c>
      <c r="BR817" s="209">
        <v>0</v>
      </c>
      <c r="BS817" s="227">
        <v>0</v>
      </c>
      <c r="BT817" s="209">
        <v>0</v>
      </c>
    </row>
    <row r="818" spans="1:75" x14ac:dyDescent="0.35">
      <c r="A818">
        <v>162</v>
      </c>
      <c r="B818" t="s">
        <v>1524</v>
      </c>
      <c r="C818" t="s">
        <v>1524</v>
      </c>
      <c r="D818" t="s">
        <v>1029</v>
      </c>
      <c r="E818" t="s">
        <v>1339</v>
      </c>
      <c r="F818">
        <v>0</v>
      </c>
      <c r="G818">
        <v>0</v>
      </c>
      <c r="H818">
        <v>0</v>
      </c>
      <c r="I818">
        <v>0</v>
      </c>
      <c r="J818">
        <v>0</v>
      </c>
      <c r="K818">
        <v>0</v>
      </c>
      <c r="L818">
        <v>0</v>
      </c>
      <c r="M818">
        <v>0</v>
      </c>
      <c r="N818">
        <v>0</v>
      </c>
      <c r="O818">
        <v>0</v>
      </c>
      <c r="P818">
        <v>0</v>
      </c>
      <c r="Q818">
        <v>0</v>
      </c>
      <c r="R818">
        <v>0</v>
      </c>
      <c r="S818">
        <v>0</v>
      </c>
      <c r="T818">
        <v>0</v>
      </c>
      <c r="U818">
        <v>0</v>
      </c>
      <c r="V818">
        <v>0</v>
      </c>
      <c r="W818">
        <v>0</v>
      </c>
      <c r="X818">
        <v>0</v>
      </c>
      <c r="Y818" s="212">
        <v>0</v>
      </c>
      <c r="Z818" s="212">
        <v>0</v>
      </c>
      <c r="AA818">
        <v>0</v>
      </c>
      <c r="AB818">
        <v>0</v>
      </c>
      <c r="AC818" s="212">
        <v>0</v>
      </c>
      <c r="AD818">
        <v>0</v>
      </c>
      <c r="AE818">
        <v>0</v>
      </c>
      <c r="AF818">
        <v>0</v>
      </c>
      <c r="AG818" s="212">
        <v>0</v>
      </c>
      <c r="AH818">
        <v>0</v>
      </c>
      <c r="AI818">
        <v>0</v>
      </c>
      <c r="AJ818" s="212">
        <v>0</v>
      </c>
      <c r="AK818" s="212">
        <v>0</v>
      </c>
      <c r="AL818">
        <v>0</v>
      </c>
      <c r="AM818">
        <v>0</v>
      </c>
      <c r="AN818">
        <v>0</v>
      </c>
      <c r="AO818">
        <v>0</v>
      </c>
      <c r="AP818">
        <v>0</v>
      </c>
      <c r="AQ818">
        <v>0</v>
      </c>
      <c r="AR818">
        <v>0</v>
      </c>
      <c r="AS818" s="212">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s="209">
        <v>0</v>
      </c>
      <c r="BM818" s="227">
        <v>0</v>
      </c>
      <c r="BN818" s="209">
        <v>0</v>
      </c>
      <c r="BO818" s="209">
        <v>0</v>
      </c>
      <c r="BP818" s="227">
        <v>0</v>
      </c>
      <c r="BQ818" s="227">
        <v>0</v>
      </c>
      <c r="BR818" s="209">
        <v>0</v>
      </c>
      <c r="BS818" s="227">
        <v>0</v>
      </c>
      <c r="BT818" s="209">
        <v>0</v>
      </c>
    </row>
    <row r="819" spans="1:75" x14ac:dyDescent="0.35">
      <c r="A819">
        <v>162</v>
      </c>
      <c r="B819" t="s">
        <v>1524</v>
      </c>
      <c r="C819" t="s">
        <v>1524</v>
      </c>
      <c r="D819" t="s">
        <v>1029</v>
      </c>
      <c r="E819" t="s">
        <v>1340</v>
      </c>
      <c r="F819">
        <v>0</v>
      </c>
      <c r="G819">
        <v>0</v>
      </c>
      <c r="H819">
        <v>0</v>
      </c>
      <c r="I819">
        <v>0</v>
      </c>
      <c r="J819">
        <v>0</v>
      </c>
      <c r="K819">
        <v>0</v>
      </c>
      <c r="L819">
        <v>0</v>
      </c>
      <c r="M819">
        <v>0</v>
      </c>
      <c r="N819">
        <v>0</v>
      </c>
      <c r="O819">
        <v>0</v>
      </c>
      <c r="P819">
        <v>0</v>
      </c>
      <c r="Q819">
        <v>0</v>
      </c>
      <c r="R819">
        <v>0</v>
      </c>
      <c r="S819">
        <v>0</v>
      </c>
      <c r="T819">
        <v>0</v>
      </c>
      <c r="U819">
        <v>0</v>
      </c>
      <c r="V819" s="98">
        <v>0</v>
      </c>
      <c r="W819" s="98">
        <v>0</v>
      </c>
      <c r="X819">
        <v>0</v>
      </c>
      <c r="Y819">
        <v>0</v>
      </c>
      <c r="Z819">
        <v>0</v>
      </c>
      <c r="AA819" s="98">
        <v>0</v>
      </c>
      <c r="AB819">
        <v>0</v>
      </c>
      <c r="AC819" s="98">
        <v>0</v>
      </c>
      <c r="AD819">
        <v>0</v>
      </c>
      <c r="AE819">
        <v>0</v>
      </c>
      <c r="AF819">
        <v>0</v>
      </c>
      <c r="AG819" s="98">
        <v>0</v>
      </c>
      <c r="AH819" s="98">
        <v>0</v>
      </c>
      <c r="AI819" s="98">
        <v>0</v>
      </c>
      <c r="AJ819" s="98">
        <v>0</v>
      </c>
      <c r="AK819" s="98">
        <v>0</v>
      </c>
      <c r="AL819">
        <v>0</v>
      </c>
      <c r="AM819">
        <v>0</v>
      </c>
      <c r="AN819">
        <v>0</v>
      </c>
      <c r="AO819">
        <v>0</v>
      </c>
      <c r="AP819">
        <v>0</v>
      </c>
      <c r="AQ819">
        <v>0</v>
      </c>
      <c r="AR819">
        <v>0</v>
      </c>
      <c r="AS819" s="98">
        <v>0</v>
      </c>
      <c r="AT819" s="98">
        <v>0</v>
      </c>
      <c r="AU819">
        <v>0</v>
      </c>
      <c r="AV819">
        <v>0</v>
      </c>
      <c r="AW819">
        <v>0</v>
      </c>
      <c r="AX819">
        <v>0</v>
      </c>
      <c r="AY819">
        <v>0</v>
      </c>
      <c r="AZ819">
        <v>0</v>
      </c>
      <c r="BA819">
        <v>0</v>
      </c>
      <c r="BB819">
        <v>0</v>
      </c>
      <c r="BC819">
        <v>0</v>
      </c>
      <c r="BD819">
        <v>0</v>
      </c>
      <c r="BE819">
        <v>0</v>
      </c>
      <c r="BF819">
        <v>0</v>
      </c>
      <c r="BG819">
        <v>0</v>
      </c>
      <c r="BH819" s="98">
        <v>0</v>
      </c>
      <c r="BI819">
        <v>0</v>
      </c>
      <c r="BJ819">
        <v>0</v>
      </c>
      <c r="BK819">
        <v>0</v>
      </c>
      <c r="BL819" s="209">
        <v>0</v>
      </c>
      <c r="BM819" s="227">
        <v>0</v>
      </c>
      <c r="BN819" s="209">
        <v>0</v>
      </c>
      <c r="BO819" s="209">
        <v>0</v>
      </c>
      <c r="BP819" s="209">
        <v>0</v>
      </c>
      <c r="BQ819" s="209">
        <v>0</v>
      </c>
      <c r="BR819" s="227">
        <v>0</v>
      </c>
      <c r="BS819" s="209">
        <v>0</v>
      </c>
      <c r="BT819" s="227">
        <v>0</v>
      </c>
    </row>
    <row r="820" spans="1:75" x14ac:dyDescent="0.35">
      <c r="A820">
        <v>163</v>
      </c>
      <c r="B820" t="s">
        <v>1524</v>
      </c>
      <c r="C820" t="s">
        <v>1524</v>
      </c>
      <c r="D820" t="s">
        <v>1031</v>
      </c>
      <c r="E820" t="s">
        <v>1337</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s="209">
        <v>0</v>
      </c>
      <c r="BM820" s="227">
        <v>0</v>
      </c>
      <c r="BN820" s="209">
        <v>0</v>
      </c>
      <c r="BO820" s="227">
        <v>0</v>
      </c>
      <c r="BP820" s="227">
        <v>0</v>
      </c>
      <c r="BQ820" s="227">
        <v>0</v>
      </c>
      <c r="BR820" s="209">
        <v>0</v>
      </c>
      <c r="BS820" s="209">
        <v>0</v>
      </c>
      <c r="BT820" s="229">
        <v>0</v>
      </c>
      <c r="BW820">
        <f>0.01*1.1419</f>
        <v>1.1418999999999999E-2</v>
      </c>
    </row>
    <row r="821" spans="1:75" x14ac:dyDescent="0.35">
      <c r="A821">
        <v>163</v>
      </c>
      <c r="B821" t="s">
        <v>1524</v>
      </c>
      <c r="C821" t="s">
        <v>1524</v>
      </c>
      <c r="D821" t="s">
        <v>1031</v>
      </c>
      <c r="E821" t="s">
        <v>1338</v>
      </c>
      <c r="F821">
        <v>0</v>
      </c>
      <c r="G821">
        <v>0</v>
      </c>
      <c r="H821">
        <v>0</v>
      </c>
      <c r="I821">
        <v>0</v>
      </c>
      <c r="J821">
        <v>0</v>
      </c>
      <c r="K821">
        <v>0</v>
      </c>
      <c r="L821">
        <v>0</v>
      </c>
      <c r="M821">
        <v>0</v>
      </c>
      <c r="N821">
        <v>0</v>
      </c>
      <c r="O821">
        <v>0</v>
      </c>
      <c r="P821">
        <v>0</v>
      </c>
      <c r="Q821">
        <v>0</v>
      </c>
      <c r="R821">
        <v>0</v>
      </c>
      <c r="S821">
        <v>0</v>
      </c>
      <c r="T821">
        <v>0</v>
      </c>
      <c r="U821">
        <v>0</v>
      </c>
      <c r="V821">
        <v>0</v>
      </c>
      <c r="W821">
        <v>0</v>
      </c>
      <c r="X821">
        <v>0</v>
      </c>
      <c r="Y821" s="98">
        <v>0</v>
      </c>
      <c r="Z821" s="98">
        <v>0</v>
      </c>
      <c r="AA821">
        <v>0</v>
      </c>
      <c r="AB821">
        <v>0</v>
      </c>
      <c r="AC821" s="98">
        <v>0</v>
      </c>
      <c r="AD821">
        <v>0</v>
      </c>
      <c r="AE821">
        <v>0</v>
      </c>
      <c r="AF821">
        <v>0</v>
      </c>
      <c r="AG821" s="98">
        <v>0</v>
      </c>
      <c r="AH821">
        <v>0</v>
      </c>
      <c r="AI821">
        <v>0</v>
      </c>
      <c r="AJ821" s="98">
        <v>0</v>
      </c>
      <c r="AK821" s="98">
        <v>0</v>
      </c>
      <c r="AL821">
        <v>0</v>
      </c>
      <c r="AM821">
        <v>0</v>
      </c>
      <c r="AN821">
        <v>0</v>
      </c>
      <c r="AO821">
        <v>0</v>
      </c>
      <c r="AP821">
        <v>0</v>
      </c>
      <c r="AQ821">
        <v>0</v>
      </c>
      <c r="AR821">
        <v>0</v>
      </c>
      <c r="AS821" s="98">
        <v>0</v>
      </c>
      <c r="AT821" s="212">
        <v>0</v>
      </c>
      <c r="AU821">
        <v>0</v>
      </c>
      <c r="AV821">
        <v>0</v>
      </c>
      <c r="AW821">
        <v>0</v>
      </c>
      <c r="AX821">
        <v>0</v>
      </c>
      <c r="AY821">
        <v>0</v>
      </c>
      <c r="AZ821">
        <v>0</v>
      </c>
      <c r="BA821">
        <v>0</v>
      </c>
      <c r="BB821">
        <v>0</v>
      </c>
      <c r="BC821">
        <v>0</v>
      </c>
      <c r="BD821">
        <v>0</v>
      </c>
      <c r="BE821">
        <v>0</v>
      </c>
      <c r="BF821">
        <v>0</v>
      </c>
      <c r="BG821">
        <v>0</v>
      </c>
      <c r="BH821" s="212">
        <v>0</v>
      </c>
      <c r="BI821">
        <v>0</v>
      </c>
      <c r="BJ821">
        <v>0</v>
      </c>
      <c r="BK821">
        <v>0</v>
      </c>
      <c r="BL821" s="209">
        <v>0</v>
      </c>
      <c r="BM821" s="227">
        <v>0</v>
      </c>
      <c r="BN821" s="209">
        <v>0</v>
      </c>
      <c r="BO821" s="209">
        <v>0</v>
      </c>
      <c r="BP821" s="209">
        <v>0</v>
      </c>
      <c r="BQ821" s="209">
        <v>0</v>
      </c>
      <c r="BR821" s="227">
        <v>0</v>
      </c>
      <c r="BS821" s="227">
        <v>0</v>
      </c>
      <c r="BT821" s="227">
        <v>0</v>
      </c>
    </row>
    <row r="822" spans="1:75" x14ac:dyDescent="0.35">
      <c r="A822">
        <v>163</v>
      </c>
      <c r="B822" t="s">
        <v>1524</v>
      </c>
      <c r="C822" t="s">
        <v>1524</v>
      </c>
      <c r="D822" t="s">
        <v>1031</v>
      </c>
      <c r="E822" t="s">
        <v>1339</v>
      </c>
      <c r="F822">
        <v>0</v>
      </c>
      <c r="G822">
        <v>0</v>
      </c>
      <c r="H822">
        <v>0</v>
      </c>
      <c r="I822">
        <v>0</v>
      </c>
      <c r="J822">
        <v>0</v>
      </c>
      <c r="K822">
        <v>0</v>
      </c>
      <c r="L822">
        <v>0</v>
      </c>
      <c r="M822">
        <v>0</v>
      </c>
      <c r="N822">
        <v>0</v>
      </c>
      <c r="O822">
        <v>0</v>
      </c>
      <c r="P822">
        <v>0</v>
      </c>
      <c r="Q822">
        <v>0</v>
      </c>
      <c r="R822">
        <v>0</v>
      </c>
      <c r="S822">
        <v>0</v>
      </c>
      <c r="T822">
        <v>0</v>
      </c>
      <c r="U822">
        <v>0</v>
      </c>
      <c r="V822" s="98">
        <v>0</v>
      </c>
      <c r="W822" s="98">
        <v>0</v>
      </c>
      <c r="X822" s="98">
        <v>0</v>
      </c>
      <c r="Y822">
        <v>0</v>
      </c>
      <c r="Z822" s="98">
        <v>0</v>
      </c>
      <c r="AA822" s="98">
        <v>0</v>
      </c>
      <c r="AB822">
        <v>0</v>
      </c>
      <c r="AC822" s="98">
        <v>0</v>
      </c>
      <c r="AD822" s="98">
        <v>0</v>
      </c>
      <c r="AE822">
        <v>0</v>
      </c>
      <c r="AF822">
        <v>0</v>
      </c>
      <c r="AG822" s="98">
        <v>0</v>
      </c>
      <c r="AH822" s="98">
        <v>0</v>
      </c>
      <c r="AI822" s="98">
        <v>0</v>
      </c>
      <c r="AJ822" s="98">
        <v>0</v>
      </c>
      <c r="AK822" s="98">
        <v>0</v>
      </c>
      <c r="AL822">
        <v>0</v>
      </c>
      <c r="AM822">
        <v>0</v>
      </c>
      <c r="AN822">
        <v>0</v>
      </c>
      <c r="AO822">
        <v>0</v>
      </c>
      <c r="AP822">
        <v>0</v>
      </c>
      <c r="AQ822">
        <v>0</v>
      </c>
      <c r="AR822">
        <v>0</v>
      </c>
      <c r="AS822" s="98">
        <v>0</v>
      </c>
      <c r="AT822" s="98">
        <v>0</v>
      </c>
      <c r="AU822">
        <v>0</v>
      </c>
      <c r="AV822">
        <v>0</v>
      </c>
      <c r="AW822">
        <v>0</v>
      </c>
      <c r="AX822">
        <v>0</v>
      </c>
      <c r="AY822">
        <v>0</v>
      </c>
      <c r="AZ822">
        <v>0</v>
      </c>
      <c r="BA822">
        <v>0</v>
      </c>
      <c r="BB822">
        <v>0</v>
      </c>
      <c r="BC822">
        <v>0</v>
      </c>
      <c r="BD822">
        <v>0</v>
      </c>
      <c r="BE822">
        <v>0</v>
      </c>
      <c r="BF822">
        <v>0</v>
      </c>
      <c r="BG822">
        <v>0</v>
      </c>
      <c r="BH822" s="98">
        <v>0</v>
      </c>
      <c r="BI822">
        <v>0</v>
      </c>
      <c r="BJ822">
        <v>0</v>
      </c>
      <c r="BK822">
        <v>0</v>
      </c>
      <c r="BL822" s="209">
        <v>0</v>
      </c>
      <c r="BM822" s="227">
        <v>0</v>
      </c>
      <c r="BN822" s="227">
        <v>0</v>
      </c>
      <c r="BO822" s="209">
        <v>0</v>
      </c>
      <c r="BP822" s="227">
        <v>0</v>
      </c>
      <c r="BQ822" s="227">
        <v>0</v>
      </c>
      <c r="BR822" s="227">
        <v>0</v>
      </c>
      <c r="BS822" s="227">
        <v>0</v>
      </c>
      <c r="BT822" s="227">
        <v>0</v>
      </c>
    </row>
    <row r="823" spans="1:75" x14ac:dyDescent="0.35">
      <c r="A823">
        <v>163</v>
      </c>
      <c r="B823" t="s">
        <v>1524</v>
      </c>
      <c r="C823" t="s">
        <v>1524</v>
      </c>
      <c r="D823" t="s">
        <v>1031</v>
      </c>
      <c r="E823" t="s">
        <v>1341</v>
      </c>
      <c r="F823">
        <v>0</v>
      </c>
      <c r="G823">
        <v>0</v>
      </c>
      <c r="H823">
        <v>0</v>
      </c>
      <c r="I823">
        <v>0</v>
      </c>
      <c r="J823">
        <v>0</v>
      </c>
      <c r="K823">
        <v>0</v>
      </c>
      <c r="L823">
        <v>0</v>
      </c>
      <c r="M823">
        <v>0</v>
      </c>
      <c r="N823">
        <v>0</v>
      </c>
      <c r="O823">
        <v>0</v>
      </c>
      <c r="P823">
        <v>0</v>
      </c>
      <c r="Q823">
        <v>0</v>
      </c>
      <c r="R823">
        <v>0</v>
      </c>
      <c r="S823">
        <v>0</v>
      </c>
      <c r="T823">
        <v>0</v>
      </c>
      <c r="U823">
        <v>0</v>
      </c>
      <c r="V823">
        <v>0</v>
      </c>
      <c r="W823">
        <v>0</v>
      </c>
      <c r="X823">
        <v>0</v>
      </c>
      <c r="Y823" s="98">
        <v>0</v>
      </c>
      <c r="Z823" s="98">
        <v>0</v>
      </c>
      <c r="AA823">
        <v>0</v>
      </c>
      <c r="AB823">
        <v>0</v>
      </c>
      <c r="AC823" s="98">
        <v>0</v>
      </c>
      <c r="AD823">
        <v>0</v>
      </c>
      <c r="AE823">
        <v>0</v>
      </c>
      <c r="AF823">
        <v>0</v>
      </c>
      <c r="AG823" s="98">
        <v>0</v>
      </c>
      <c r="AH823">
        <v>0</v>
      </c>
      <c r="AI823">
        <v>0</v>
      </c>
      <c r="AJ823" s="98">
        <v>0</v>
      </c>
      <c r="AK823" s="98">
        <v>0</v>
      </c>
      <c r="AL823">
        <v>0</v>
      </c>
      <c r="AM823">
        <v>0</v>
      </c>
      <c r="AN823">
        <v>0</v>
      </c>
      <c r="AO823">
        <v>0</v>
      </c>
      <c r="AP823">
        <v>0</v>
      </c>
      <c r="AQ823">
        <v>0</v>
      </c>
      <c r="AR823">
        <v>0</v>
      </c>
      <c r="AS823" s="98">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s="209">
        <v>0</v>
      </c>
      <c r="BM823" s="227">
        <v>0</v>
      </c>
      <c r="BN823" s="227">
        <v>0</v>
      </c>
      <c r="BO823" s="227">
        <v>0</v>
      </c>
      <c r="BP823" s="227">
        <v>0</v>
      </c>
      <c r="BQ823" s="227">
        <v>0</v>
      </c>
      <c r="BR823" s="227">
        <v>0</v>
      </c>
      <c r="BS823" s="227">
        <v>0</v>
      </c>
      <c r="BT823" s="227">
        <v>0</v>
      </c>
    </row>
    <row r="824" spans="1:75" x14ac:dyDescent="0.35">
      <c r="A824">
        <v>164</v>
      </c>
      <c r="B824" t="s">
        <v>1523</v>
      </c>
      <c r="C824" t="s">
        <v>1523</v>
      </c>
      <c r="D824" t="s">
        <v>1033</v>
      </c>
      <c r="E824" t="s">
        <v>1337</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s="209">
        <v>0</v>
      </c>
      <c r="BM824" s="227">
        <v>0</v>
      </c>
      <c r="BN824" s="209">
        <v>0</v>
      </c>
      <c r="BO824" s="209">
        <v>0</v>
      </c>
      <c r="BP824" s="209">
        <v>0</v>
      </c>
      <c r="BQ824" s="209">
        <v>0</v>
      </c>
      <c r="BR824" s="209">
        <v>0</v>
      </c>
      <c r="BS824" s="209">
        <v>0</v>
      </c>
      <c r="BT824" s="227">
        <v>0</v>
      </c>
    </row>
    <row r="825" spans="1:75" x14ac:dyDescent="0.35">
      <c r="A825">
        <v>164</v>
      </c>
      <c r="B825" t="s">
        <v>1523</v>
      </c>
      <c r="C825" t="s">
        <v>1523</v>
      </c>
      <c r="D825" t="s">
        <v>1033</v>
      </c>
      <c r="E825" t="s">
        <v>1338</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s="209">
        <v>0</v>
      </c>
      <c r="BM825" s="227">
        <v>0</v>
      </c>
      <c r="BN825" s="209">
        <v>0</v>
      </c>
      <c r="BO825" s="227">
        <v>0</v>
      </c>
      <c r="BP825" s="227">
        <v>0</v>
      </c>
      <c r="BQ825" s="227">
        <v>0</v>
      </c>
      <c r="BR825" s="209">
        <v>0</v>
      </c>
      <c r="BS825" s="209">
        <v>0</v>
      </c>
      <c r="BT825" s="209">
        <v>0</v>
      </c>
    </row>
    <row r="826" spans="1:75" x14ac:dyDescent="0.35">
      <c r="A826">
        <v>164</v>
      </c>
      <c r="B826" t="s">
        <v>1523</v>
      </c>
      <c r="C826" t="s">
        <v>1523</v>
      </c>
      <c r="D826" t="s">
        <v>1033</v>
      </c>
      <c r="E826" t="s">
        <v>1340</v>
      </c>
      <c r="F826">
        <v>0</v>
      </c>
      <c r="G826">
        <v>0</v>
      </c>
      <c r="H826">
        <v>0</v>
      </c>
      <c r="I826">
        <v>0</v>
      </c>
      <c r="J826">
        <v>0</v>
      </c>
      <c r="K826">
        <v>0</v>
      </c>
      <c r="L826">
        <v>0</v>
      </c>
      <c r="M826">
        <v>0</v>
      </c>
      <c r="N826">
        <v>0</v>
      </c>
      <c r="O826">
        <v>0</v>
      </c>
      <c r="P826">
        <v>0</v>
      </c>
      <c r="Q826">
        <v>0</v>
      </c>
      <c r="R826">
        <v>0</v>
      </c>
      <c r="S826">
        <v>0</v>
      </c>
      <c r="T826">
        <v>0</v>
      </c>
      <c r="U826" s="212">
        <v>0</v>
      </c>
      <c r="V826">
        <v>0</v>
      </c>
      <c r="W826">
        <v>0</v>
      </c>
      <c r="X826">
        <v>0</v>
      </c>
      <c r="Y826">
        <v>0</v>
      </c>
      <c r="Z826">
        <v>0</v>
      </c>
      <c r="AA826">
        <v>0</v>
      </c>
      <c r="AB826">
        <v>0</v>
      </c>
      <c r="AC826">
        <v>0</v>
      </c>
      <c r="AD826">
        <v>0</v>
      </c>
      <c r="AE826" s="212">
        <v>0</v>
      </c>
      <c r="AF826" s="212">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s="209">
        <v>0</v>
      </c>
      <c r="BM826" s="227">
        <v>0</v>
      </c>
      <c r="BN826" s="209">
        <v>0</v>
      </c>
      <c r="BO826" s="209">
        <v>0</v>
      </c>
      <c r="BP826" s="209">
        <v>0</v>
      </c>
      <c r="BQ826" s="209">
        <v>0</v>
      </c>
      <c r="BR826" s="209">
        <v>0</v>
      </c>
      <c r="BS826" s="209">
        <v>0</v>
      </c>
      <c r="BT826" s="227">
        <v>0</v>
      </c>
    </row>
    <row r="827" spans="1:75" x14ac:dyDescent="0.35">
      <c r="A827">
        <v>165</v>
      </c>
      <c r="B827" t="s">
        <v>1523</v>
      </c>
      <c r="C827" t="s">
        <v>1523</v>
      </c>
      <c r="D827" t="s">
        <v>1034</v>
      </c>
      <c r="E827" t="s">
        <v>1337</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s="209">
        <v>0</v>
      </c>
      <c r="BM827" s="227">
        <v>0</v>
      </c>
      <c r="BN827" s="209">
        <v>0</v>
      </c>
      <c r="BO827" s="209">
        <v>0</v>
      </c>
      <c r="BP827" s="209">
        <v>0</v>
      </c>
      <c r="BQ827" s="209">
        <v>0</v>
      </c>
      <c r="BR827" s="209">
        <v>0</v>
      </c>
      <c r="BS827" s="209">
        <v>0</v>
      </c>
      <c r="BT827" s="227">
        <v>0</v>
      </c>
    </row>
    <row r="828" spans="1:75" x14ac:dyDescent="0.35">
      <c r="A828">
        <v>165</v>
      </c>
      <c r="B828" t="s">
        <v>1523</v>
      </c>
      <c r="C828" t="s">
        <v>1523</v>
      </c>
      <c r="D828" t="s">
        <v>1034</v>
      </c>
      <c r="E828" t="s">
        <v>1338</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s="212">
        <v>0</v>
      </c>
      <c r="AA828">
        <v>0</v>
      </c>
      <c r="AB828">
        <v>0</v>
      </c>
      <c r="AC828">
        <v>0</v>
      </c>
      <c r="AD828">
        <v>0</v>
      </c>
      <c r="AE828">
        <v>0</v>
      </c>
      <c r="AF828">
        <v>0</v>
      </c>
      <c r="AG828" s="212">
        <v>0</v>
      </c>
      <c r="AH828">
        <v>0</v>
      </c>
      <c r="AI828">
        <v>0</v>
      </c>
      <c r="AJ828">
        <v>0</v>
      </c>
      <c r="AK828">
        <v>0</v>
      </c>
      <c r="AL828">
        <v>0</v>
      </c>
      <c r="AM828">
        <v>0</v>
      </c>
      <c r="AN828">
        <v>0</v>
      </c>
      <c r="AO828">
        <v>0</v>
      </c>
      <c r="AP828">
        <v>0</v>
      </c>
      <c r="AQ828">
        <v>0</v>
      </c>
      <c r="AR828">
        <v>0</v>
      </c>
      <c r="AS828">
        <v>0</v>
      </c>
      <c r="AT828" s="212">
        <v>0</v>
      </c>
      <c r="AU828">
        <v>0</v>
      </c>
      <c r="AV828">
        <v>0</v>
      </c>
      <c r="AW828">
        <v>0</v>
      </c>
      <c r="AX828">
        <v>0</v>
      </c>
      <c r="AY828">
        <v>0</v>
      </c>
      <c r="AZ828">
        <v>0</v>
      </c>
      <c r="BA828">
        <v>0</v>
      </c>
      <c r="BB828">
        <v>0</v>
      </c>
      <c r="BC828">
        <v>0</v>
      </c>
      <c r="BD828">
        <v>0</v>
      </c>
      <c r="BE828">
        <v>0</v>
      </c>
      <c r="BF828">
        <v>0</v>
      </c>
      <c r="BG828">
        <v>0</v>
      </c>
      <c r="BH828" s="212">
        <v>0</v>
      </c>
      <c r="BI828">
        <v>0</v>
      </c>
      <c r="BJ828">
        <v>0</v>
      </c>
      <c r="BK828">
        <v>0</v>
      </c>
      <c r="BL828" s="209">
        <v>0</v>
      </c>
      <c r="BM828" s="227">
        <v>0</v>
      </c>
      <c r="BN828" s="209">
        <v>0</v>
      </c>
      <c r="BO828" s="209">
        <v>0</v>
      </c>
      <c r="BP828" s="227">
        <v>0</v>
      </c>
      <c r="BQ828" s="227">
        <v>0</v>
      </c>
      <c r="BR828" s="209">
        <v>0</v>
      </c>
      <c r="BS828" s="227">
        <v>0</v>
      </c>
      <c r="BT828" s="209">
        <v>0</v>
      </c>
    </row>
    <row r="829" spans="1:75" x14ac:dyDescent="0.35">
      <c r="A829">
        <v>165</v>
      </c>
      <c r="B829" t="s">
        <v>1523</v>
      </c>
      <c r="C829" t="s">
        <v>1523</v>
      </c>
      <c r="D829" t="s">
        <v>1034</v>
      </c>
      <c r="E829" t="s">
        <v>1339</v>
      </c>
      <c r="F829">
        <v>33.15</v>
      </c>
      <c r="G829">
        <v>138.75</v>
      </c>
      <c r="H829">
        <v>3.75</v>
      </c>
      <c r="I829">
        <v>0</v>
      </c>
      <c r="J829">
        <v>0</v>
      </c>
      <c r="K829">
        <v>0</v>
      </c>
      <c r="L829">
        <v>0</v>
      </c>
      <c r="M829">
        <v>0</v>
      </c>
      <c r="N829">
        <v>0</v>
      </c>
      <c r="O829">
        <v>0</v>
      </c>
      <c r="P829">
        <v>0</v>
      </c>
      <c r="Q829">
        <v>0</v>
      </c>
      <c r="R829">
        <v>0</v>
      </c>
      <c r="S829">
        <v>0</v>
      </c>
      <c r="T829">
        <v>0</v>
      </c>
      <c r="U829" s="98">
        <v>0.26624999999999999</v>
      </c>
      <c r="V829" s="212">
        <v>0</v>
      </c>
      <c r="W829" s="212">
        <v>0</v>
      </c>
      <c r="X829">
        <v>3.7499999999999999E-3</v>
      </c>
      <c r="Y829">
        <v>0.16125</v>
      </c>
      <c r="Z829">
        <v>0.06</v>
      </c>
      <c r="AA829" s="212">
        <v>2.2499999999999999E-2</v>
      </c>
      <c r="AB829">
        <v>2.2987500000000001</v>
      </c>
      <c r="AC829" s="212">
        <v>7.4999999999999997E-3</v>
      </c>
      <c r="AD829">
        <v>2.2237499999999999</v>
      </c>
      <c r="AE829" s="98">
        <v>1.0275000000000001</v>
      </c>
      <c r="AF829" s="98">
        <v>0.70499999999999996</v>
      </c>
      <c r="AG829" s="212">
        <v>0.31874999999999998</v>
      </c>
      <c r="AH829" s="212">
        <v>0</v>
      </c>
      <c r="AI829" s="212">
        <v>0</v>
      </c>
      <c r="AJ829" s="212">
        <v>0</v>
      </c>
      <c r="AK829" s="212">
        <v>0</v>
      </c>
      <c r="AL829">
        <v>0</v>
      </c>
      <c r="AM829">
        <v>0</v>
      </c>
      <c r="AN829">
        <v>0</v>
      </c>
      <c r="AO829">
        <v>0</v>
      </c>
      <c r="AP829">
        <v>0</v>
      </c>
      <c r="AQ829">
        <v>0.97875000000000001</v>
      </c>
      <c r="AR829">
        <v>4.8</v>
      </c>
      <c r="AS829" s="212">
        <v>0</v>
      </c>
      <c r="AT829" s="212">
        <v>0</v>
      </c>
      <c r="AU829">
        <v>0</v>
      </c>
      <c r="AV829">
        <v>0</v>
      </c>
      <c r="AW829">
        <v>0</v>
      </c>
      <c r="AX829">
        <v>0</v>
      </c>
      <c r="AY829">
        <v>0</v>
      </c>
      <c r="AZ829">
        <v>0</v>
      </c>
      <c r="BA829">
        <v>0</v>
      </c>
      <c r="BB829">
        <v>0</v>
      </c>
      <c r="BC829">
        <v>0</v>
      </c>
      <c r="BD829">
        <v>0</v>
      </c>
      <c r="BE829">
        <v>0</v>
      </c>
      <c r="BF829">
        <v>0</v>
      </c>
      <c r="BG829">
        <v>0</v>
      </c>
      <c r="BH829" s="212">
        <v>0</v>
      </c>
      <c r="BI829">
        <v>0</v>
      </c>
      <c r="BJ829">
        <v>0</v>
      </c>
      <c r="BK829">
        <v>0</v>
      </c>
      <c r="BL829" s="209">
        <v>3.371268074925E-3</v>
      </c>
      <c r="BM829" s="227">
        <v>0</v>
      </c>
      <c r="BN829" s="209">
        <v>2.7554544432000002E-3</v>
      </c>
      <c r="BO829" s="227">
        <v>0</v>
      </c>
      <c r="BP829" s="227">
        <v>0</v>
      </c>
      <c r="BQ829" s="227">
        <v>0</v>
      </c>
      <c r="BR829" s="227">
        <v>2.9243428170000002E-4</v>
      </c>
      <c r="BS829" s="227">
        <v>3.2337934875000001E-4</v>
      </c>
      <c r="BT829" s="209">
        <v>0</v>
      </c>
    </row>
    <row r="830" spans="1:75" x14ac:dyDescent="0.35">
      <c r="A830">
        <v>165</v>
      </c>
      <c r="B830" t="s">
        <v>1523</v>
      </c>
      <c r="C830" t="s">
        <v>1523</v>
      </c>
      <c r="D830" t="s">
        <v>1034</v>
      </c>
      <c r="E830" t="s">
        <v>1340</v>
      </c>
      <c r="F830">
        <v>0</v>
      </c>
      <c r="G830">
        <v>0</v>
      </c>
      <c r="H830">
        <v>0</v>
      </c>
      <c r="I830">
        <v>0</v>
      </c>
      <c r="J830">
        <v>0</v>
      </c>
      <c r="K830">
        <v>0</v>
      </c>
      <c r="L830">
        <v>0</v>
      </c>
      <c r="M830">
        <v>0</v>
      </c>
      <c r="N830">
        <v>0</v>
      </c>
      <c r="O830">
        <v>0</v>
      </c>
      <c r="P830">
        <v>0</v>
      </c>
      <c r="Q830">
        <v>0</v>
      </c>
      <c r="R830">
        <v>0</v>
      </c>
      <c r="S830">
        <v>0</v>
      </c>
      <c r="T830">
        <v>0</v>
      </c>
      <c r="U830">
        <v>0</v>
      </c>
      <c r="V830" s="212">
        <v>0</v>
      </c>
      <c r="W830">
        <v>0</v>
      </c>
      <c r="X830" s="212">
        <v>0</v>
      </c>
      <c r="Y830">
        <v>0</v>
      </c>
      <c r="Z830" s="212">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s="209">
        <v>0</v>
      </c>
      <c r="BM830" s="227">
        <v>0</v>
      </c>
      <c r="BN830" s="209">
        <v>0</v>
      </c>
      <c r="BO830" s="227">
        <v>0</v>
      </c>
      <c r="BP830" s="227">
        <v>0</v>
      </c>
      <c r="BQ830" s="227">
        <v>0</v>
      </c>
      <c r="BR830" s="209">
        <v>0</v>
      </c>
      <c r="BS830" s="227">
        <v>0</v>
      </c>
      <c r="BT830" s="227">
        <v>0</v>
      </c>
    </row>
    <row r="831" spans="1:75" x14ac:dyDescent="0.35">
      <c r="A831">
        <v>165</v>
      </c>
      <c r="B831" t="s">
        <v>1523</v>
      </c>
      <c r="C831" t="s">
        <v>1523</v>
      </c>
      <c r="D831" t="s">
        <v>1034</v>
      </c>
      <c r="E831" t="s">
        <v>1341</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s="98">
        <v>0</v>
      </c>
      <c r="AA831">
        <v>0</v>
      </c>
      <c r="AB831">
        <v>0</v>
      </c>
      <c r="AC831">
        <v>0</v>
      </c>
      <c r="AD831">
        <v>0</v>
      </c>
      <c r="AE831">
        <v>0</v>
      </c>
      <c r="AF831">
        <v>0</v>
      </c>
      <c r="AG831" s="98">
        <v>0</v>
      </c>
      <c r="AH831">
        <v>0</v>
      </c>
      <c r="AI831">
        <v>0</v>
      </c>
      <c r="AJ831" s="212">
        <v>0</v>
      </c>
      <c r="AK831">
        <v>0</v>
      </c>
      <c r="AL831">
        <v>0</v>
      </c>
      <c r="AM831">
        <v>0</v>
      </c>
      <c r="AN831">
        <v>0</v>
      </c>
      <c r="AO831">
        <v>0</v>
      </c>
      <c r="AP831">
        <v>0</v>
      </c>
      <c r="AQ831">
        <v>0</v>
      </c>
      <c r="AR831">
        <v>0</v>
      </c>
      <c r="AS831">
        <v>0</v>
      </c>
      <c r="AT831" s="98">
        <v>0</v>
      </c>
      <c r="AU831">
        <v>0</v>
      </c>
      <c r="AV831">
        <v>0</v>
      </c>
      <c r="AW831">
        <v>0</v>
      </c>
      <c r="AX831">
        <v>0</v>
      </c>
      <c r="AY831">
        <v>0</v>
      </c>
      <c r="AZ831">
        <v>0</v>
      </c>
      <c r="BA831">
        <v>0</v>
      </c>
      <c r="BB831">
        <v>0</v>
      </c>
      <c r="BC831">
        <v>0</v>
      </c>
      <c r="BD831">
        <v>0</v>
      </c>
      <c r="BE831">
        <v>0</v>
      </c>
      <c r="BF831">
        <v>0</v>
      </c>
      <c r="BG831">
        <v>0</v>
      </c>
      <c r="BH831" s="98">
        <v>0</v>
      </c>
      <c r="BI831">
        <v>0</v>
      </c>
      <c r="BJ831">
        <v>0</v>
      </c>
      <c r="BK831">
        <v>0</v>
      </c>
      <c r="BL831" s="209">
        <v>0</v>
      </c>
      <c r="BM831" s="227">
        <v>0</v>
      </c>
      <c r="BN831" s="227">
        <v>0</v>
      </c>
      <c r="BO831" s="227">
        <v>0</v>
      </c>
      <c r="BP831" s="227">
        <v>0</v>
      </c>
      <c r="BQ831" s="227">
        <v>0</v>
      </c>
      <c r="BR831" s="227">
        <v>0</v>
      </c>
      <c r="BS831" s="227">
        <v>0</v>
      </c>
      <c r="BT831" s="209">
        <v>0</v>
      </c>
    </row>
    <row r="832" spans="1:75" x14ac:dyDescent="0.35">
      <c r="A832">
        <v>166</v>
      </c>
      <c r="B832" t="s">
        <v>1523</v>
      </c>
      <c r="C832" t="s">
        <v>1523</v>
      </c>
      <c r="D832" t="s">
        <v>1037</v>
      </c>
      <c r="E832" t="s">
        <v>1337</v>
      </c>
      <c r="F832">
        <v>0</v>
      </c>
      <c r="G832">
        <v>0</v>
      </c>
      <c r="H832">
        <v>0</v>
      </c>
      <c r="I832">
        <v>0</v>
      </c>
      <c r="J832">
        <v>0</v>
      </c>
      <c r="K832">
        <v>0</v>
      </c>
      <c r="L832">
        <v>0</v>
      </c>
      <c r="M832">
        <v>0</v>
      </c>
      <c r="N832">
        <v>0</v>
      </c>
      <c r="O832">
        <v>0</v>
      </c>
      <c r="P832">
        <v>0</v>
      </c>
      <c r="Q832">
        <v>0</v>
      </c>
      <c r="R832">
        <v>0</v>
      </c>
      <c r="S832">
        <v>0</v>
      </c>
      <c r="T832">
        <v>0</v>
      </c>
      <c r="U832">
        <v>0</v>
      </c>
      <c r="V832" s="98">
        <v>0</v>
      </c>
      <c r="W832" s="98">
        <v>0</v>
      </c>
      <c r="X832">
        <v>0</v>
      </c>
      <c r="Y832">
        <v>0</v>
      </c>
      <c r="Z832">
        <v>0</v>
      </c>
      <c r="AA832" s="98">
        <v>0</v>
      </c>
      <c r="AB832">
        <v>0</v>
      </c>
      <c r="AC832" s="98">
        <v>0</v>
      </c>
      <c r="AD832">
        <v>0</v>
      </c>
      <c r="AE832">
        <v>0</v>
      </c>
      <c r="AF832">
        <v>0</v>
      </c>
      <c r="AG832" s="98">
        <v>0</v>
      </c>
      <c r="AH832" s="98">
        <v>0</v>
      </c>
      <c r="AI832" s="98">
        <v>0</v>
      </c>
      <c r="AJ832" s="98">
        <v>0</v>
      </c>
      <c r="AK832" s="98">
        <v>0</v>
      </c>
      <c r="AL832">
        <v>0</v>
      </c>
      <c r="AM832">
        <v>0</v>
      </c>
      <c r="AN832">
        <v>0</v>
      </c>
      <c r="AO832">
        <v>0</v>
      </c>
      <c r="AP832">
        <v>0</v>
      </c>
      <c r="AQ832">
        <v>0</v>
      </c>
      <c r="AR832">
        <v>0</v>
      </c>
      <c r="AS832" s="98">
        <v>0</v>
      </c>
      <c r="AT832" s="98">
        <v>0</v>
      </c>
      <c r="AU832">
        <v>0</v>
      </c>
      <c r="AV832">
        <v>0</v>
      </c>
      <c r="AW832">
        <v>0</v>
      </c>
      <c r="AX832">
        <v>0</v>
      </c>
      <c r="AY832">
        <v>0</v>
      </c>
      <c r="AZ832">
        <v>0</v>
      </c>
      <c r="BA832">
        <v>0</v>
      </c>
      <c r="BB832">
        <v>0</v>
      </c>
      <c r="BC832">
        <v>0</v>
      </c>
      <c r="BD832">
        <v>0</v>
      </c>
      <c r="BE832">
        <v>0</v>
      </c>
      <c r="BF832">
        <v>0</v>
      </c>
      <c r="BG832">
        <v>0</v>
      </c>
      <c r="BH832" s="98">
        <v>0</v>
      </c>
      <c r="BI832">
        <v>0</v>
      </c>
      <c r="BJ832">
        <v>0</v>
      </c>
      <c r="BK832">
        <v>0</v>
      </c>
      <c r="BL832" s="209">
        <v>0</v>
      </c>
      <c r="BM832" s="209">
        <v>0</v>
      </c>
      <c r="BN832" s="209">
        <v>0</v>
      </c>
      <c r="BO832" s="209">
        <v>0</v>
      </c>
      <c r="BP832" s="209">
        <v>0</v>
      </c>
      <c r="BQ832" s="209">
        <v>0</v>
      </c>
      <c r="BR832" s="209">
        <v>0</v>
      </c>
      <c r="BS832" s="209">
        <v>0</v>
      </c>
      <c r="BT832" s="209">
        <v>0</v>
      </c>
    </row>
    <row r="833" spans="1:72" x14ac:dyDescent="0.35">
      <c r="A833">
        <v>166</v>
      </c>
      <c r="B833" t="s">
        <v>1523</v>
      </c>
      <c r="C833" t="s">
        <v>1523</v>
      </c>
      <c r="D833" t="s">
        <v>1037</v>
      </c>
      <c r="E833" t="s">
        <v>1338</v>
      </c>
      <c r="F833">
        <v>0</v>
      </c>
      <c r="G833">
        <v>0</v>
      </c>
      <c r="H833">
        <v>0</v>
      </c>
      <c r="I833">
        <v>0</v>
      </c>
      <c r="J833">
        <v>0</v>
      </c>
      <c r="K833">
        <v>0</v>
      </c>
      <c r="L833">
        <v>0</v>
      </c>
      <c r="M833">
        <v>0</v>
      </c>
      <c r="N833">
        <v>0</v>
      </c>
      <c r="O833">
        <v>0</v>
      </c>
      <c r="P833">
        <v>0</v>
      </c>
      <c r="Q833">
        <v>0</v>
      </c>
      <c r="R833">
        <v>0</v>
      </c>
      <c r="S833">
        <v>0</v>
      </c>
      <c r="T833">
        <v>0</v>
      </c>
      <c r="U833" s="212">
        <v>0</v>
      </c>
      <c r="V833" s="98">
        <v>0</v>
      </c>
      <c r="W833" s="212">
        <v>0</v>
      </c>
      <c r="X833" s="98">
        <v>0</v>
      </c>
      <c r="Y833" s="212">
        <v>0</v>
      </c>
      <c r="Z833" s="98">
        <v>0</v>
      </c>
      <c r="AA833">
        <v>0</v>
      </c>
      <c r="AB833" s="212">
        <v>0</v>
      </c>
      <c r="AC833">
        <v>0</v>
      </c>
      <c r="AD833" s="212">
        <v>0</v>
      </c>
      <c r="AE833" s="212">
        <v>0</v>
      </c>
      <c r="AF833" s="212">
        <v>0</v>
      </c>
      <c r="AG833">
        <v>0</v>
      </c>
      <c r="AH833" s="212">
        <v>0</v>
      </c>
      <c r="AI833" s="212">
        <v>0</v>
      </c>
      <c r="AJ833">
        <v>0</v>
      </c>
      <c r="AK833">
        <v>0</v>
      </c>
      <c r="AL833">
        <v>0</v>
      </c>
      <c r="AM833">
        <v>0</v>
      </c>
      <c r="AN833">
        <v>0</v>
      </c>
      <c r="AO833">
        <v>0</v>
      </c>
      <c r="AP833">
        <v>0</v>
      </c>
      <c r="AQ833" s="212">
        <v>0</v>
      </c>
      <c r="AR833">
        <v>0</v>
      </c>
      <c r="AS833">
        <v>0</v>
      </c>
      <c r="AT833">
        <v>0</v>
      </c>
      <c r="AU833">
        <v>0</v>
      </c>
      <c r="AV833">
        <v>0</v>
      </c>
      <c r="AW833">
        <v>0</v>
      </c>
      <c r="AX833">
        <v>0</v>
      </c>
      <c r="AY833">
        <v>0</v>
      </c>
      <c r="AZ833">
        <v>0</v>
      </c>
      <c r="BA833">
        <v>0</v>
      </c>
      <c r="BB833">
        <v>0</v>
      </c>
      <c r="BC833">
        <v>0</v>
      </c>
      <c r="BD833">
        <v>0</v>
      </c>
      <c r="BE833">
        <v>0</v>
      </c>
      <c r="BF833">
        <v>0</v>
      </c>
      <c r="BG833">
        <v>0</v>
      </c>
      <c r="BH833" s="212">
        <v>0</v>
      </c>
      <c r="BI833">
        <v>0</v>
      </c>
      <c r="BJ833">
        <v>0</v>
      </c>
      <c r="BK833">
        <v>0</v>
      </c>
      <c r="BL833" s="209">
        <v>0</v>
      </c>
      <c r="BM833" s="227">
        <v>0</v>
      </c>
      <c r="BN833" s="227">
        <v>0</v>
      </c>
      <c r="BO833" s="209">
        <v>0</v>
      </c>
      <c r="BP833" s="227">
        <v>0</v>
      </c>
      <c r="BQ833" s="227">
        <v>0</v>
      </c>
      <c r="BR833" s="227">
        <v>0</v>
      </c>
      <c r="BS833" s="227">
        <v>0</v>
      </c>
      <c r="BT833" s="227">
        <v>0</v>
      </c>
    </row>
    <row r="834" spans="1:72" x14ac:dyDescent="0.35">
      <c r="A834">
        <v>166</v>
      </c>
      <c r="B834" t="s">
        <v>1523</v>
      </c>
      <c r="C834" t="s">
        <v>1523</v>
      </c>
      <c r="D834" t="s">
        <v>1037</v>
      </c>
      <c r="E834" t="s">
        <v>1340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s="212">
        <v>0</v>
      </c>
      <c r="AU834">
        <v>0</v>
      </c>
      <c r="AV834">
        <v>0</v>
      </c>
      <c r="AW834" s="212">
        <v>0</v>
      </c>
      <c r="AX834">
        <v>0</v>
      </c>
      <c r="AY834">
        <v>0</v>
      </c>
      <c r="AZ834">
        <v>0</v>
      </c>
      <c r="BA834">
        <v>0</v>
      </c>
      <c r="BB834">
        <v>0</v>
      </c>
      <c r="BC834">
        <v>0</v>
      </c>
      <c r="BD834">
        <v>0</v>
      </c>
      <c r="BE834">
        <v>0</v>
      </c>
      <c r="BF834">
        <v>0</v>
      </c>
      <c r="BG834">
        <v>0</v>
      </c>
      <c r="BH834">
        <v>0</v>
      </c>
      <c r="BI834">
        <v>0</v>
      </c>
      <c r="BJ834">
        <v>0</v>
      </c>
      <c r="BK834">
        <v>0</v>
      </c>
      <c r="BL834" s="209">
        <v>0</v>
      </c>
      <c r="BM834" s="227">
        <v>0</v>
      </c>
      <c r="BN834" s="209">
        <v>0</v>
      </c>
      <c r="BO834" s="209">
        <v>0</v>
      </c>
      <c r="BP834" s="209">
        <v>0</v>
      </c>
      <c r="BQ834" s="209">
        <v>0</v>
      </c>
      <c r="BR834" s="209">
        <v>0</v>
      </c>
      <c r="BS834" s="209">
        <v>0</v>
      </c>
      <c r="BT834" s="227">
        <v>0</v>
      </c>
    </row>
    <row r="835" spans="1:72" x14ac:dyDescent="0.35">
      <c r="A835">
        <v>166</v>
      </c>
      <c r="B835" t="s">
        <v>1523</v>
      </c>
      <c r="C835" t="s">
        <v>1523</v>
      </c>
      <c r="D835" t="s">
        <v>1037</v>
      </c>
      <c r="E835" t="s">
        <v>1341</v>
      </c>
      <c r="F835">
        <v>0</v>
      </c>
      <c r="G835">
        <v>0</v>
      </c>
      <c r="H835">
        <v>0</v>
      </c>
      <c r="I835">
        <v>0</v>
      </c>
      <c r="J835">
        <v>0</v>
      </c>
      <c r="K835">
        <v>0</v>
      </c>
      <c r="L835">
        <v>0</v>
      </c>
      <c r="M835">
        <v>0</v>
      </c>
      <c r="N835">
        <v>0</v>
      </c>
      <c r="O835">
        <v>0</v>
      </c>
      <c r="P835">
        <v>0</v>
      </c>
      <c r="Q835">
        <v>0</v>
      </c>
      <c r="R835">
        <v>0</v>
      </c>
      <c r="S835">
        <v>0</v>
      </c>
      <c r="T835">
        <v>0</v>
      </c>
      <c r="U835" s="98">
        <v>0</v>
      </c>
      <c r="V835" s="98">
        <v>0</v>
      </c>
      <c r="W835" s="98">
        <v>0</v>
      </c>
      <c r="X835">
        <v>0</v>
      </c>
      <c r="Y835" s="98">
        <v>0</v>
      </c>
      <c r="Z835" s="98">
        <v>0</v>
      </c>
      <c r="AA835">
        <v>0</v>
      </c>
      <c r="AB835" s="98">
        <v>0</v>
      </c>
      <c r="AC835">
        <v>0</v>
      </c>
      <c r="AD835" s="98">
        <v>0</v>
      </c>
      <c r="AE835" s="98">
        <v>0</v>
      </c>
      <c r="AF835" s="98">
        <v>0</v>
      </c>
      <c r="AG835">
        <v>0</v>
      </c>
      <c r="AH835" s="98">
        <v>0</v>
      </c>
      <c r="AI835" s="98">
        <v>0</v>
      </c>
      <c r="AJ835">
        <v>0</v>
      </c>
      <c r="AK835">
        <v>0</v>
      </c>
      <c r="AL835">
        <v>0</v>
      </c>
      <c r="AM835">
        <v>0</v>
      </c>
      <c r="AN835">
        <v>0</v>
      </c>
      <c r="AO835">
        <v>0</v>
      </c>
      <c r="AP835">
        <v>0</v>
      </c>
      <c r="AQ835" s="98">
        <v>0</v>
      </c>
      <c r="AR835">
        <v>0</v>
      </c>
      <c r="AS835">
        <v>0</v>
      </c>
      <c r="AT835">
        <v>0</v>
      </c>
      <c r="AU835">
        <v>0</v>
      </c>
      <c r="AV835">
        <v>0</v>
      </c>
      <c r="AW835">
        <v>0</v>
      </c>
      <c r="AX835">
        <v>0</v>
      </c>
      <c r="AY835">
        <v>0</v>
      </c>
      <c r="AZ835">
        <v>0</v>
      </c>
      <c r="BA835">
        <v>0</v>
      </c>
      <c r="BB835">
        <v>0</v>
      </c>
      <c r="BC835">
        <v>0</v>
      </c>
      <c r="BD835">
        <v>0</v>
      </c>
      <c r="BE835">
        <v>0</v>
      </c>
      <c r="BF835">
        <v>0</v>
      </c>
      <c r="BG835">
        <v>0</v>
      </c>
      <c r="BH835" s="98">
        <v>0</v>
      </c>
      <c r="BI835">
        <v>0</v>
      </c>
      <c r="BJ835">
        <v>0</v>
      </c>
      <c r="BK835">
        <v>0</v>
      </c>
      <c r="BL835" s="227">
        <v>0</v>
      </c>
      <c r="BM835" s="227">
        <v>0</v>
      </c>
      <c r="BN835" s="227">
        <v>0</v>
      </c>
      <c r="BO835" s="209">
        <v>0</v>
      </c>
      <c r="BP835" s="227">
        <v>0</v>
      </c>
      <c r="BQ835" s="227">
        <v>0</v>
      </c>
      <c r="BR835" s="227">
        <v>0</v>
      </c>
      <c r="BS835" s="227">
        <v>0</v>
      </c>
      <c r="BT835" s="227">
        <v>0</v>
      </c>
    </row>
    <row r="836" spans="1:72" x14ac:dyDescent="0.35">
      <c r="A836">
        <v>167</v>
      </c>
      <c r="B836" t="s">
        <v>1523</v>
      </c>
      <c r="C836" t="s">
        <v>1523</v>
      </c>
      <c r="D836" t="s">
        <v>1040</v>
      </c>
      <c r="E836" t="s">
        <v>1337</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s="98">
        <v>0</v>
      </c>
      <c r="AU836">
        <v>0</v>
      </c>
      <c r="AV836">
        <v>0</v>
      </c>
      <c r="AW836" s="98">
        <v>0</v>
      </c>
      <c r="AX836">
        <v>0</v>
      </c>
      <c r="AY836">
        <v>0</v>
      </c>
      <c r="AZ836">
        <v>0</v>
      </c>
      <c r="BA836">
        <v>0</v>
      </c>
      <c r="BB836">
        <v>0</v>
      </c>
      <c r="BC836">
        <v>0</v>
      </c>
      <c r="BD836">
        <v>0</v>
      </c>
      <c r="BE836">
        <v>0</v>
      </c>
      <c r="BF836">
        <v>0</v>
      </c>
      <c r="BG836">
        <v>0</v>
      </c>
      <c r="BH836">
        <v>0</v>
      </c>
      <c r="BI836">
        <v>0</v>
      </c>
      <c r="BJ836">
        <v>0</v>
      </c>
      <c r="BK836">
        <v>0</v>
      </c>
      <c r="BL836" s="209">
        <v>0</v>
      </c>
      <c r="BM836" s="227">
        <v>0</v>
      </c>
      <c r="BN836" s="209">
        <v>0</v>
      </c>
      <c r="BO836" s="227">
        <v>0</v>
      </c>
      <c r="BP836" s="227">
        <v>0</v>
      </c>
      <c r="BQ836" s="227">
        <v>0</v>
      </c>
      <c r="BR836" s="227">
        <v>0</v>
      </c>
      <c r="BS836" s="209">
        <v>0</v>
      </c>
      <c r="BT836" s="209">
        <v>0</v>
      </c>
    </row>
    <row r="837" spans="1:72" x14ac:dyDescent="0.35">
      <c r="A837">
        <v>167</v>
      </c>
      <c r="B837" t="s">
        <v>1523</v>
      </c>
      <c r="C837" t="s">
        <v>1523</v>
      </c>
      <c r="D837" t="s">
        <v>1040</v>
      </c>
      <c r="E837" t="s">
        <v>1338</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s="227">
        <v>0</v>
      </c>
      <c r="BM837" s="227">
        <v>0</v>
      </c>
      <c r="BN837" s="209">
        <v>0</v>
      </c>
      <c r="BO837" s="209">
        <v>0</v>
      </c>
      <c r="BP837" s="209">
        <v>0</v>
      </c>
      <c r="BQ837" s="209">
        <v>0</v>
      </c>
      <c r="BR837" s="227">
        <v>0</v>
      </c>
      <c r="BS837" s="209">
        <v>0</v>
      </c>
      <c r="BT837" s="227">
        <v>0</v>
      </c>
    </row>
    <row r="838" spans="1:72" x14ac:dyDescent="0.35">
      <c r="A838">
        <v>167</v>
      </c>
      <c r="B838" t="s">
        <v>1523</v>
      </c>
      <c r="C838" t="s">
        <v>1523</v>
      </c>
      <c r="D838" t="s">
        <v>1040</v>
      </c>
      <c r="E838" t="s">
        <v>1340</v>
      </c>
      <c r="F838">
        <v>0</v>
      </c>
      <c r="G838">
        <v>0</v>
      </c>
      <c r="H838">
        <v>0</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s="209">
        <v>0</v>
      </c>
      <c r="BM838" s="209">
        <v>0</v>
      </c>
      <c r="BN838" s="209">
        <v>0</v>
      </c>
      <c r="BO838" s="209">
        <v>0</v>
      </c>
      <c r="BP838" s="209">
        <v>0</v>
      </c>
      <c r="BQ838" s="209">
        <v>0</v>
      </c>
      <c r="BR838" s="209">
        <v>0</v>
      </c>
      <c r="BS838" s="209">
        <v>0</v>
      </c>
      <c r="BT838" s="209">
        <v>0</v>
      </c>
    </row>
  </sheetData>
  <autoFilter ref="A3:BT838" xr:uid="{100CED9B-7055-418D-853F-F091BC931DF1}">
    <sortState xmlns:xlrd2="http://schemas.microsoft.com/office/spreadsheetml/2017/richdata2" ref="A11:BT838">
      <sortCondition descending="1" ref="BI3:BI838"/>
    </sortState>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D7F96-5508-4E3B-A1B4-5B59D8985407}">
  <dimension ref="A1:BR108"/>
  <sheetViews>
    <sheetView workbookViewId="0">
      <pane xSplit="3" ySplit="3" topLeftCell="BJ4" activePane="bottomRight" state="frozen"/>
      <selection pane="topRight" activeCell="D1" sqref="D1"/>
      <selection pane="bottomLeft" activeCell="A2" sqref="A2"/>
      <selection pane="bottomRight" activeCell="BJ2" sqref="BJ2:BR2"/>
    </sheetView>
  </sheetViews>
  <sheetFormatPr defaultRowHeight="14.5" x14ac:dyDescent="0.35"/>
  <cols>
    <col min="1" max="1" width="14.453125" customWidth="1"/>
    <col min="2" max="2" width="12.54296875" customWidth="1"/>
    <col min="4" max="61" width="8.7265625" customWidth="1"/>
    <col min="62" max="62" width="25.08984375" style="209" customWidth="1"/>
    <col min="63" max="66" width="8.7265625" style="209"/>
    <col min="67" max="67" width="18.54296875" style="209" customWidth="1"/>
    <col min="68" max="68" width="16.6328125" style="209" customWidth="1"/>
    <col min="69" max="69" width="8.7265625" style="209"/>
    <col min="70" max="70" width="15.90625" style="209" customWidth="1"/>
  </cols>
  <sheetData>
    <row r="1" spans="1:70" s="209" customFormat="1" ht="20" thickBot="1" x14ac:dyDescent="0.5">
      <c r="A1" s="226" t="s">
        <v>1828</v>
      </c>
    </row>
    <row r="2" spans="1:70" s="209" customFormat="1" ht="15" thickTop="1" x14ac:dyDescent="0.35"/>
    <row r="3" spans="1:70" x14ac:dyDescent="0.35">
      <c r="A3" t="s">
        <v>315</v>
      </c>
      <c r="B3" t="s">
        <v>314</v>
      </c>
      <c r="C3" t="s">
        <v>1455</v>
      </c>
      <c r="D3" t="s">
        <v>1456</v>
      </c>
      <c r="E3" t="s">
        <v>1457</v>
      </c>
      <c r="F3" t="s">
        <v>1458</v>
      </c>
      <c r="G3" t="s">
        <v>1459</v>
      </c>
      <c r="H3" t="s">
        <v>1460</v>
      </c>
      <c r="I3" t="s">
        <v>1461</v>
      </c>
      <c r="J3" t="s">
        <v>1462</v>
      </c>
      <c r="K3" t="s">
        <v>1463</v>
      </c>
      <c r="L3" t="s">
        <v>1464</v>
      </c>
      <c r="M3" t="s">
        <v>1465</v>
      </c>
      <c r="N3" t="s">
        <v>1466</v>
      </c>
      <c r="O3" t="s">
        <v>1467</v>
      </c>
      <c r="P3" t="s">
        <v>1468</v>
      </c>
      <c r="Q3" t="s">
        <v>1469</v>
      </c>
      <c r="R3" t="s">
        <v>1470</v>
      </c>
      <c r="S3" t="s">
        <v>1471</v>
      </c>
      <c r="T3" t="s">
        <v>1472</v>
      </c>
      <c r="U3" t="s">
        <v>1473</v>
      </c>
      <c r="V3" t="s">
        <v>1474</v>
      </c>
      <c r="W3" t="s">
        <v>1475</v>
      </c>
      <c r="X3" t="s">
        <v>1476</v>
      </c>
      <c r="Y3" t="s">
        <v>1477</v>
      </c>
      <c r="Z3" t="s">
        <v>1478</v>
      </c>
      <c r="AA3" t="s">
        <v>1479</v>
      </c>
      <c r="AB3" t="s">
        <v>1480</v>
      </c>
      <c r="AC3" t="s">
        <v>1481</v>
      </c>
      <c r="AD3" t="s">
        <v>1482</v>
      </c>
      <c r="AE3" t="s">
        <v>1483</v>
      </c>
      <c r="AF3" t="s">
        <v>1484</v>
      </c>
      <c r="AG3" t="s">
        <v>1485</v>
      </c>
      <c r="AH3" t="s">
        <v>1486</v>
      </c>
      <c r="AI3" t="s">
        <v>1487</v>
      </c>
      <c r="AJ3" t="s">
        <v>1488</v>
      </c>
      <c r="AK3" t="s">
        <v>1489</v>
      </c>
      <c r="AL3" t="s">
        <v>1490</v>
      </c>
      <c r="AM3" t="s">
        <v>1491</v>
      </c>
      <c r="AN3" t="s">
        <v>1492</v>
      </c>
      <c r="AO3" t="s">
        <v>1493</v>
      </c>
      <c r="AP3" t="s">
        <v>1494</v>
      </c>
      <c r="AQ3" t="s">
        <v>1495</v>
      </c>
      <c r="AR3" t="s">
        <v>1496</v>
      </c>
      <c r="AS3" t="s">
        <v>1497</v>
      </c>
      <c r="AT3" t="s">
        <v>1498</v>
      </c>
      <c r="AU3" t="s">
        <v>1499</v>
      </c>
      <c r="AV3" t="s">
        <v>1500</v>
      </c>
      <c r="AW3" t="s">
        <v>1501</v>
      </c>
      <c r="AX3" t="s">
        <v>1502</v>
      </c>
      <c r="AY3" t="s">
        <v>1503</v>
      </c>
      <c r="AZ3" t="s">
        <v>1504</v>
      </c>
      <c r="BA3" t="s">
        <v>1505</v>
      </c>
      <c r="BB3" t="s">
        <v>1506</v>
      </c>
      <c r="BC3" t="s">
        <v>1507</v>
      </c>
      <c r="BD3" t="s">
        <v>1508</v>
      </c>
      <c r="BE3" t="s">
        <v>1509</v>
      </c>
      <c r="BF3" t="s">
        <v>1510</v>
      </c>
      <c r="BG3" t="s">
        <v>1511</v>
      </c>
      <c r="BH3" t="s">
        <v>1512</v>
      </c>
      <c r="BI3" t="s">
        <v>1513</v>
      </c>
      <c r="BJ3" s="209" t="s">
        <v>1514</v>
      </c>
      <c r="BK3" s="209" t="s">
        <v>1515</v>
      </c>
      <c r="BL3" s="209" t="s">
        <v>1516</v>
      </c>
      <c r="BM3" s="209" t="s">
        <v>1517</v>
      </c>
      <c r="BN3" s="209" t="s">
        <v>1518</v>
      </c>
      <c r="BO3" s="209" t="s">
        <v>1804</v>
      </c>
      <c r="BP3" s="209" t="s">
        <v>1519</v>
      </c>
      <c r="BQ3" s="209" t="s">
        <v>1520</v>
      </c>
      <c r="BR3" s="209" t="s">
        <v>1805</v>
      </c>
    </row>
    <row r="4" spans="1:70" x14ac:dyDescent="0.35">
      <c r="A4" t="s">
        <v>386</v>
      </c>
      <c r="B4" t="s">
        <v>386</v>
      </c>
      <c r="C4" t="s">
        <v>1337</v>
      </c>
      <c r="D4">
        <v>462.18900000000002</v>
      </c>
      <c r="E4">
        <v>1933.6880000000001</v>
      </c>
      <c r="F4">
        <v>2.7238000000000002</v>
      </c>
      <c r="G4">
        <v>11.6646</v>
      </c>
      <c r="H4">
        <v>91.894999999999996</v>
      </c>
      <c r="I4">
        <v>9.1526999999999994</v>
      </c>
      <c r="J4">
        <v>16.580400000000001</v>
      </c>
      <c r="K4">
        <v>0</v>
      </c>
      <c r="L4">
        <v>1.1299999999999999</v>
      </c>
      <c r="M4">
        <v>1.8030999999999999</v>
      </c>
      <c r="N4">
        <v>0.30640000000000001</v>
      </c>
      <c r="O4">
        <v>1.4837</v>
      </c>
      <c r="P4">
        <v>0</v>
      </c>
      <c r="Q4">
        <v>0</v>
      </c>
      <c r="R4">
        <v>44.984999999999999</v>
      </c>
      <c r="S4">
        <v>0.40110000000000001</v>
      </c>
      <c r="T4">
        <v>0</v>
      </c>
      <c r="U4">
        <v>0</v>
      </c>
      <c r="V4">
        <v>0</v>
      </c>
      <c r="W4">
        <v>0.32169999999999999</v>
      </c>
      <c r="X4">
        <v>8.9999999999999993E-3</v>
      </c>
      <c r="Y4">
        <v>0</v>
      </c>
      <c r="Z4">
        <v>0.44600000000000001</v>
      </c>
      <c r="AA4">
        <v>0</v>
      </c>
      <c r="AB4">
        <v>0.36170000000000002</v>
      </c>
      <c r="AC4">
        <v>1.1619999999999999</v>
      </c>
      <c r="AD4">
        <v>1.1262000000000001</v>
      </c>
      <c r="AE4">
        <v>3.2899999999999999E-2</v>
      </c>
      <c r="AF4">
        <v>0</v>
      </c>
      <c r="AG4">
        <v>0</v>
      </c>
      <c r="AH4" s="98">
        <v>0</v>
      </c>
      <c r="AI4">
        <v>0</v>
      </c>
      <c r="AJ4">
        <v>0</v>
      </c>
      <c r="AK4">
        <v>0.82479999999999998</v>
      </c>
      <c r="AL4">
        <v>0</v>
      </c>
      <c r="AM4">
        <v>7.4939999999999998</v>
      </c>
      <c r="AN4">
        <v>0</v>
      </c>
      <c r="AO4">
        <v>0.65329999999999999</v>
      </c>
      <c r="AP4">
        <v>1.3587</v>
      </c>
      <c r="AQ4">
        <v>0.26279000000000002</v>
      </c>
      <c r="AR4">
        <v>6.7110000000000003E-2</v>
      </c>
      <c r="AS4">
        <v>1.2228399999999999</v>
      </c>
      <c r="AT4">
        <v>3.1697000000000002</v>
      </c>
      <c r="AU4">
        <v>0.24765000000000001</v>
      </c>
      <c r="AV4">
        <v>38.794499999999999</v>
      </c>
      <c r="AW4">
        <v>0</v>
      </c>
      <c r="AX4">
        <v>1.6124000000000001</v>
      </c>
      <c r="AY4">
        <v>234.49700000000001</v>
      </c>
      <c r="AZ4">
        <v>2.1406999999999998</v>
      </c>
      <c r="BA4">
        <v>1.8935999999999999</v>
      </c>
      <c r="BB4">
        <v>28.318000000000001</v>
      </c>
      <c r="BC4">
        <v>302.32299999999998</v>
      </c>
      <c r="BD4">
        <v>61.524999999999999</v>
      </c>
      <c r="BE4">
        <v>1.319</v>
      </c>
      <c r="BF4">
        <v>0</v>
      </c>
      <c r="BG4">
        <v>8.2226999999999997</v>
      </c>
      <c r="BH4">
        <v>1.7669999999999999</v>
      </c>
      <c r="BI4">
        <v>0</v>
      </c>
      <c r="BJ4" s="209">
        <v>0.162226443219952</v>
      </c>
      <c r="BK4" s="227">
        <v>2.7608549628273998E-2</v>
      </c>
      <c r="BL4" s="209">
        <v>1.9324289721034001E-2</v>
      </c>
      <c r="BM4" s="209">
        <v>6.8959025213000003E-3</v>
      </c>
      <c r="BN4" s="227">
        <v>1.9976101977600001E-2</v>
      </c>
      <c r="BO4" s="227">
        <v>3.7408643E-14</v>
      </c>
      <c r="BP4" s="209">
        <v>1.2763005991752001E-2</v>
      </c>
      <c r="BQ4" s="227">
        <v>6.2666781271000001E-3</v>
      </c>
      <c r="BR4" s="209">
        <v>0.39279164292108198</v>
      </c>
    </row>
    <row r="5" spans="1:70" x14ac:dyDescent="0.35">
      <c r="A5" t="s">
        <v>386</v>
      </c>
      <c r="B5" t="s">
        <v>386</v>
      </c>
      <c r="C5" t="s">
        <v>1338</v>
      </c>
      <c r="D5">
        <v>618.42899999999997</v>
      </c>
      <c r="E5">
        <v>2586.5479999999998</v>
      </c>
      <c r="F5">
        <v>3.6537999999999999</v>
      </c>
      <c r="G5">
        <v>16.6401</v>
      </c>
      <c r="H5">
        <v>120.26</v>
      </c>
      <c r="I5">
        <v>15.569699999999999</v>
      </c>
      <c r="J5">
        <v>21.695399999999999</v>
      </c>
      <c r="K5">
        <v>0</v>
      </c>
      <c r="L5">
        <v>1.7809999999999999</v>
      </c>
      <c r="M5">
        <v>2.3611</v>
      </c>
      <c r="N5">
        <v>0.4924</v>
      </c>
      <c r="O5">
        <v>1.8091999999999999</v>
      </c>
      <c r="P5">
        <v>0</v>
      </c>
      <c r="Q5">
        <v>0</v>
      </c>
      <c r="R5">
        <v>91.484999999999999</v>
      </c>
      <c r="S5">
        <v>0.49409999999999998</v>
      </c>
      <c r="T5">
        <v>0</v>
      </c>
      <c r="U5">
        <v>0</v>
      </c>
      <c r="V5">
        <v>0</v>
      </c>
      <c r="W5">
        <v>0.41470000000000001</v>
      </c>
      <c r="X5">
        <v>8.9999999999999993E-3</v>
      </c>
      <c r="Y5">
        <v>0</v>
      </c>
      <c r="Z5">
        <v>0.58550000000000002</v>
      </c>
      <c r="AA5">
        <v>0</v>
      </c>
      <c r="AB5">
        <v>0.50119999999999998</v>
      </c>
      <c r="AC5">
        <v>1.5805</v>
      </c>
      <c r="AD5">
        <v>1.4982</v>
      </c>
      <c r="AE5">
        <v>7.9399999999999998E-2</v>
      </c>
      <c r="AF5">
        <v>0</v>
      </c>
      <c r="AG5">
        <v>0</v>
      </c>
      <c r="AH5">
        <v>0</v>
      </c>
      <c r="AI5">
        <v>0</v>
      </c>
      <c r="AJ5">
        <v>0</v>
      </c>
      <c r="AK5">
        <v>0.91779999999999995</v>
      </c>
      <c r="AL5">
        <v>0</v>
      </c>
      <c r="AM5">
        <v>8.8889999999999993</v>
      </c>
      <c r="AN5">
        <v>0</v>
      </c>
      <c r="AO5">
        <v>1.0253000000000001</v>
      </c>
      <c r="AP5">
        <v>2.2422</v>
      </c>
      <c r="AQ5">
        <v>0.39299000000000001</v>
      </c>
      <c r="AR5">
        <v>9.9659999999999999E-2</v>
      </c>
      <c r="AS5">
        <v>1.52044</v>
      </c>
      <c r="AT5">
        <v>4.2857000000000003</v>
      </c>
      <c r="AU5">
        <v>0.33600000000000002</v>
      </c>
      <c r="AV5">
        <v>57.859499999999997</v>
      </c>
      <c r="AW5">
        <v>0</v>
      </c>
      <c r="AX5">
        <v>1.6124000000000001</v>
      </c>
      <c r="AY5">
        <v>367.02199999999999</v>
      </c>
      <c r="AZ5">
        <v>2.1406999999999998</v>
      </c>
      <c r="BA5">
        <v>3.2886000000000002</v>
      </c>
      <c r="BB5">
        <v>41.802999999999997</v>
      </c>
      <c r="BC5">
        <v>469.72300000000001</v>
      </c>
      <c r="BD5">
        <v>107.095</v>
      </c>
      <c r="BE5">
        <v>1.784</v>
      </c>
      <c r="BF5">
        <v>0</v>
      </c>
      <c r="BG5">
        <v>9.4316999999999993</v>
      </c>
      <c r="BH5">
        <v>2.8365</v>
      </c>
      <c r="BI5">
        <v>0</v>
      </c>
      <c r="BJ5" s="209">
        <v>0.19871226828525199</v>
      </c>
      <c r="BK5" s="227">
        <v>3.5293937342143998E-2</v>
      </c>
      <c r="BL5" s="209">
        <v>2.3564023192844001E-2</v>
      </c>
      <c r="BM5" s="209">
        <v>8.9121529837999994E-3</v>
      </c>
      <c r="BN5" s="227">
        <v>2.7199376219099999E-2</v>
      </c>
      <c r="BO5" s="227">
        <v>3.6066487999999999E-14</v>
      </c>
      <c r="BP5" s="209">
        <v>1.1671186517371999E-2</v>
      </c>
      <c r="BQ5" s="227">
        <v>8.3342173455999997E-3</v>
      </c>
      <c r="BR5" s="209">
        <v>0.49243210194488801</v>
      </c>
    </row>
    <row r="6" spans="1:70" x14ac:dyDescent="0.35">
      <c r="A6" t="s">
        <v>386</v>
      </c>
      <c r="B6" t="s">
        <v>386</v>
      </c>
      <c r="C6" t="s">
        <v>1339</v>
      </c>
      <c r="D6">
        <v>618.625</v>
      </c>
      <c r="E6">
        <v>2586.9589999999998</v>
      </c>
      <c r="F6">
        <v>3.7315999999999998</v>
      </c>
      <c r="G6">
        <v>17.240200000000002</v>
      </c>
      <c r="H6">
        <v>118.4496</v>
      </c>
      <c r="I6">
        <v>17.778300000000002</v>
      </c>
      <c r="J6">
        <v>21.366299999999999</v>
      </c>
      <c r="K6">
        <v>0</v>
      </c>
      <c r="L6">
        <v>1.9921</v>
      </c>
      <c r="M6">
        <v>2.2787000000000002</v>
      </c>
      <c r="N6">
        <v>0.55549999999999999</v>
      </c>
      <c r="O6">
        <v>1.6427</v>
      </c>
      <c r="P6">
        <v>0</v>
      </c>
      <c r="Q6">
        <v>0</v>
      </c>
      <c r="R6">
        <v>112.485</v>
      </c>
      <c r="S6">
        <v>0.47970000000000002</v>
      </c>
      <c r="T6">
        <v>0</v>
      </c>
      <c r="U6">
        <v>0</v>
      </c>
      <c r="V6">
        <v>0</v>
      </c>
      <c r="W6">
        <v>0.42030000000000001</v>
      </c>
      <c r="X6">
        <v>8.9999999999999993E-3</v>
      </c>
      <c r="Y6">
        <v>0</v>
      </c>
      <c r="Z6">
        <v>0.61839999999999995</v>
      </c>
      <c r="AA6">
        <v>0</v>
      </c>
      <c r="AB6">
        <v>0.55410000000000004</v>
      </c>
      <c r="AC6">
        <v>1.6329</v>
      </c>
      <c r="AD6">
        <v>1.5268999999999999</v>
      </c>
      <c r="AE6">
        <v>0.104</v>
      </c>
      <c r="AF6">
        <v>0</v>
      </c>
      <c r="AG6">
        <v>0</v>
      </c>
      <c r="AH6" s="98">
        <v>0</v>
      </c>
      <c r="AI6">
        <v>0</v>
      </c>
      <c r="AJ6">
        <v>0</v>
      </c>
      <c r="AK6">
        <v>0.79890000000000005</v>
      </c>
      <c r="AL6">
        <v>0</v>
      </c>
      <c r="AM6">
        <v>7.9189999999999996</v>
      </c>
      <c r="AN6">
        <v>0</v>
      </c>
      <c r="AO6">
        <v>1.1313</v>
      </c>
      <c r="AP6">
        <v>2.4740000000000002</v>
      </c>
      <c r="AQ6">
        <v>0.41741</v>
      </c>
      <c r="AR6">
        <v>0.11097</v>
      </c>
      <c r="AS6">
        <v>1.4885999999999999</v>
      </c>
      <c r="AT6">
        <v>4.3441000000000001</v>
      </c>
      <c r="AU6">
        <v>0.35732000000000003</v>
      </c>
      <c r="AV6">
        <v>63.324300000000001</v>
      </c>
      <c r="AW6">
        <v>0</v>
      </c>
      <c r="AX6">
        <v>1.1316999999999999</v>
      </c>
      <c r="AY6">
        <v>407.786</v>
      </c>
      <c r="AZ6">
        <v>1.7272000000000001</v>
      </c>
      <c r="BA6">
        <v>3.8136999999999999</v>
      </c>
      <c r="BB6">
        <v>44.136000000000003</v>
      </c>
      <c r="BC6">
        <v>515.69600000000003</v>
      </c>
      <c r="BD6">
        <v>125.059</v>
      </c>
      <c r="BE6">
        <v>1.83</v>
      </c>
      <c r="BF6">
        <v>0</v>
      </c>
      <c r="BG6">
        <v>7.9432999999999998</v>
      </c>
      <c r="BH6">
        <v>3.222</v>
      </c>
      <c r="BI6">
        <v>0</v>
      </c>
      <c r="BJ6" s="209">
        <v>0.210751849153786</v>
      </c>
      <c r="BK6" s="227">
        <v>3.6503358097370001E-2</v>
      </c>
      <c r="BL6" s="209">
        <v>2.3976945949132002E-2</v>
      </c>
      <c r="BM6" s="209">
        <v>8.6944843851999992E-3</v>
      </c>
      <c r="BN6" s="227">
        <v>2.7145535142E-2</v>
      </c>
      <c r="BO6" s="227">
        <v>6.2776868399999994E-14</v>
      </c>
      <c r="BP6" s="209">
        <v>1.9217469392273999E-2</v>
      </c>
      <c r="BQ6" s="227">
        <v>8.3786805546000008E-3</v>
      </c>
      <c r="BR6" s="209">
        <v>0.50670474586384395</v>
      </c>
    </row>
    <row r="7" spans="1:70" x14ac:dyDescent="0.35">
      <c r="A7" t="s">
        <v>386</v>
      </c>
      <c r="B7" t="s">
        <v>386</v>
      </c>
      <c r="C7" t="s">
        <v>1340</v>
      </c>
      <c r="D7">
        <v>619.35299999999995</v>
      </c>
      <c r="E7">
        <v>2589.7620000000002</v>
      </c>
      <c r="F7">
        <v>4.6962999999999999</v>
      </c>
      <c r="G7">
        <v>17.956299999999999</v>
      </c>
      <c r="H7">
        <v>114.4859</v>
      </c>
      <c r="I7">
        <v>20.554500000000001</v>
      </c>
      <c r="J7">
        <v>20.786200000000001</v>
      </c>
      <c r="K7">
        <v>0</v>
      </c>
      <c r="L7">
        <v>2.3555999999999999</v>
      </c>
      <c r="M7">
        <v>2.3338000000000001</v>
      </c>
      <c r="N7">
        <v>0.60909999999999997</v>
      </c>
      <c r="O7">
        <v>1.6231</v>
      </c>
      <c r="P7">
        <v>0</v>
      </c>
      <c r="Q7">
        <v>0</v>
      </c>
      <c r="R7">
        <v>137.08500000000001</v>
      </c>
      <c r="S7">
        <v>0.61099999999999999</v>
      </c>
      <c r="T7">
        <v>0</v>
      </c>
      <c r="U7">
        <v>0</v>
      </c>
      <c r="V7">
        <v>0</v>
      </c>
      <c r="W7">
        <v>0.55120000000000002</v>
      </c>
      <c r="X7" s="98">
        <v>1.9599999999999999E-2</v>
      </c>
      <c r="Y7">
        <v>0</v>
      </c>
      <c r="Z7">
        <v>0.94750000000000001</v>
      </c>
      <c r="AA7">
        <v>0</v>
      </c>
      <c r="AB7">
        <v>0.87219999999999998</v>
      </c>
      <c r="AC7">
        <v>2.0975000000000001</v>
      </c>
      <c r="AD7">
        <v>1.9556</v>
      </c>
      <c r="AE7">
        <v>0.14599999999999999</v>
      </c>
      <c r="AF7">
        <v>0</v>
      </c>
      <c r="AG7">
        <v>0</v>
      </c>
      <c r="AH7" s="98">
        <v>0</v>
      </c>
      <c r="AI7">
        <v>0</v>
      </c>
      <c r="AJ7">
        <v>0</v>
      </c>
      <c r="AK7">
        <v>0.72519999999999996</v>
      </c>
      <c r="AL7">
        <v>0</v>
      </c>
      <c r="AM7">
        <v>7.3129999999999997</v>
      </c>
      <c r="AN7">
        <v>0</v>
      </c>
      <c r="AO7">
        <v>1.4162999999999999</v>
      </c>
      <c r="AP7">
        <v>2.8428</v>
      </c>
      <c r="AQ7">
        <v>0.47083000000000003</v>
      </c>
      <c r="AR7">
        <v>0.13786999999999999</v>
      </c>
      <c r="AS7">
        <v>1.55572</v>
      </c>
      <c r="AT7">
        <v>4.5297000000000001</v>
      </c>
      <c r="AU7">
        <v>0.32578000000000001</v>
      </c>
      <c r="AV7">
        <v>80.150099999999995</v>
      </c>
      <c r="AW7">
        <v>0</v>
      </c>
      <c r="AX7">
        <v>0.75680000000000003</v>
      </c>
      <c r="AY7">
        <v>477.36799999999999</v>
      </c>
      <c r="AZ7">
        <v>1.7859</v>
      </c>
      <c r="BA7">
        <v>4.7325999999999997</v>
      </c>
      <c r="BB7">
        <v>52.570999999999998</v>
      </c>
      <c r="BC7">
        <v>606.63900000000001</v>
      </c>
      <c r="BD7">
        <v>156.994</v>
      </c>
      <c r="BE7">
        <v>2.2879999999999998</v>
      </c>
      <c r="BF7">
        <v>0</v>
      </c>
      <c r="BG7">
        <v>7.2214999999999998</v>
      </c>
      <c r="BH7">
        <v>3.7625999999999999</v>
      </c>
      <c r="BI7">
        <v>0</v>
      </c>
      <c r="BJ7" s="209">
        <v>0.22549800091630301</v>
      </c>
      <c r="BK7" s="227">
        <v>3.8430728328556998E-2</v>
      </c>
      <c r="BL7" s="227">
        <v>2.2313376106324001E-2</v>
      </c>
      <c r="BM7" s="209">
        <v>8.7107450342999992E-3</v>
      </c>
      <c r="BN7" s="227">
        <v>2.9427002365599999E-2</v>
      </c>
      <c r="BO7" s="227">
        <v>9.0849244200000003E-14</v>
      </c>
      <c r="BP7" s="227">
        <v>5.9932113566909997E-3</v>
      </c>
      <c r="BQ7" s="227">
        <v>9.1026781898999997E-3</v>
      </c>
      <c r="BR7" s="227">
        <v>0.60611590594755604</v>
      </c>
    </row>
    <row r="8" spans="1:70" x14ac:dyDescent="0.35">
      <c r="A8" t="s">
        <v>386</v>
      </c>
      <c r="B8" t="s">
        <v>386</v>
      </c>
      <c r="C8" t="s">
        <v>1341</v>
      </c>
      <c r="D8">
        <v>702.154</v>
      </c>
      <c r="E8">
        <v>2936.8389999999999</v>
      </c>
      <c r="F8">
        <v>4.9314</v>
      </c>
      <c r="G8">
        <v>19.294699999999999</v>
      </c>
      <c r="H8">
        <v>134.47120000000001</v>
      </c>
      <c r="I8">
        <v>17.654</v>
      </c>
      <c r="J8">
        <v>24.529499999999999</v>
      </c>
      <c r="K8">
        <v>0</v>
      </c>
      <c r="L8">
        <v>2.1355</v>
      </c>
      <c r="M8">
        <v>2.7768000000000002</v>
      </c>
      <c r="N8">
        <v>0.5121</v>
      </c>
      <c r="O8">
        <v>2.1876000000000002</v>
      </c>
      <c r="P8">
        <v>0</v>
      </c>
      <c r="Q8">
        <v>0</v>
      </c>
      <c r="R8">
        <v>102.08499999999999</v>
      </c>
      <c r="S8">
        <v>0.67420000000000002</v>
      </c>
      <c r="T8">
        <v>0</v>
      </c>
      <c r="U8">
        <v>0</v>
      </c>
      <c r="V8">
        <v>0</v>
      </c>
      <c r="W8">
        <v>0.56079999999999997</v>
      </c>
      <c r="X8">
        <v>1.61E-2</v>
      </c>
      <c r="Y8">
        <v>0</v>
      </c>
      <c r="Z8">
        <v>0.88429999999999997</v>
      </c>
      <c r="AA8">
        <v>0</v>
      </c>
      <c r="AB8">
        <v>0.75890000000000002</v>
      </c>
      <c r="AC8">
        <v>2.1823999999999999</v>
      </c>
      <c r="AD8">
        <v>2.0682</v>
      </c>
      <c r="AE8" s="98">
        <v>0.11840000000000001</v>
      </c>
      <c r="AF8">
        <v>0</v>
      </c>
      <c r="AG8">
        <v>0</v>
      </c>
      <c r="AH8">
        <v>0</v>
      </c>
      <c r="AI8">
        <v>0</v>
      </c>
      <c r="AJ8">
        <v>0</v>
      </c>
      <c r="AK8">
        <v>1.1329</v>
      </c>
      <c r="AL8">
        <v>0</v>
      </c>
      <c r="AM8">
        <v>11.146000000000001</v>
      </c>
      <c r="AN8">
        <v>0</v>
      </c>
      <c r="AO8">
        <v>1.3596999999999999</v>
      </c>
      <c r="AP8">
        <v>2.6233</v>
      </c>
      <c r="AQ8">
        <v>0.47893999999999998</v>
      </c>
      <c r="AR8">
        <v>0.12869</v>
      </c>
      <c r="AS8">
        <v>1.80592</v>
      </c>
      <c r="AT8">
        <v>5.0186000000000002</v>
      </c>
      <c r="AU8">
        <v>0.32806999999999997</v>
      </c>
      <c r="AV8">
        <v>77.464100000000002</v>
      </c>
      <c r="AW8">
        <v>0</v>
      </c>
      <c r="AX8">
        <v>2.0678000000000001</v>
      </c>
      <c r="AY8">
        <v>438.37</v>
      </c>
      <c r="AZ8">
        <v>2.6884000000000001</v>
      </c>
      <c r="BA8">
        <v>4.1002000000000001</v>
      </c>
      <c r="BB8">
        <v>53.167999999999999</v>
      </c>
      <c r="BC8">
        <v>571.97199999999998</v>
      </c>
      <c r="BD8">
        <v>135.21100000000001</v>
      </c>
      <c r="BE8">
        <v>2.4430000000000001</v>
      </c>
      <c r="BF8">
        <v>0</v>
      </c>
      <c r="BG8">
        <v>12.125999999999999</v>
      </c>
      <c r="BH8">
        <v>3.2572000000000001</v>
      </c>
      <c r="BI8">
        <v>0</v>
      </c>
      <c r="BJ8" s="209">
        <v>0.27075731836421002</v>
      </c>
      <c r="BK8" s="227">
        <v>4.8633950220312E-2</v>
      </c>
      <c r="BL8" s="227">
        <v>2.6969755816697E-2</v>
      </c>
      <c r="BM8" s="209">
        <v>1.0300879467900001E-2</v>
      </c>
      <c r="BN8" s="227">
        <v>3.25250579806E-2</v>
      </c>
      <c r="BO8" s="227">
        <v>1.365716352E-13</v>
      </c>
      <c r="BP8" s="227">
        <v>2.4518206357139999E-2</v>
      </c>
      <c r="BQ8" s="227">
        <v>9.8506636602999995E-3</v>
      </c>
      <c r="BR8" s="209">
        <v>0.701259274492259</v>
      </c>
    </row>
    <row r="9" spans="1:70" x14ac:dyDescent="0.35">
      <c r="A9" t="s">
        <v>61</v>
      </c>
      <c r="B9" t="s">
        <v>61</v>
      </c>
      <c r="C9" t="s">
        <v>1337</v>
      </c>
      <c r="D9">
        <v>110.672</v>
      </c>
      <c r="E9">
        <v>460.97800000000001</v>
      </c>
      <c r="F9">
        <v>0.14149999999999999</v>
      </c>
      <c r="G9">
        <v>2.2945000000000002</v>
      </c>
      <c r="H9">
        <v>23.0962</v>
      </c>
      <c r="I9">
        <v>2.8778999999999999</v>
      </c>
      <c r="J9">
        <v>107.67610000000001</v>
      </c>
      <c r="K9">
        <v>0</v>
      </c>
      <c r="L9">
        <v>1.2219</v>
      </c>
      <c r="M9">
        <v>1.4086000000000001</v>
      </c>
      <c r="N9">
        <v>0.66610000000000003</v>
      </c>
      <c r="O9">
        <v>0.74250000000000005</v>
      </c>
      <c r="P9">
        <v>0</v>
      </c>
      <c r="Q9">
        <v>0</v>
      </c>
      <c r="R9">
        <v>0</v>
      </c>
      <c r="S9" s="98">
        <v>2.9999999999999997E-4</v>
      </c>
      <c r="T9">
        <v>0</v>
      </c>
      <c r="U9">
        <v>0</v>
      </c>
      <c r="V9">
        <v>0</v>
      </c>
      <c r="W9" s="98">
        <v>2.9999999999999997E-4</v>
      </c>
      <c r="X9">
        <v>0</v>
      </c>
      <c r="Y9">
        <v>0</v>
      </c>
      <c r="Z9">
        <v>0</v>
      </c>
      <c r="AA9">
        <v>0</v>
      </c>
      <c r="AB9">
        <v>0</v>
      </c>
      <c r="AC9" s="98">
        <v>2.9999999999999997E-4</v>
      </c>
      <c r="AD9" s="98">
        <v>2.9999999999999997E-4</v>
      </c>
      <c r="AE9">
        <v>0</v>
      </c>
      <c r="AF9">
        <v>0</v>
      </c>
      <c r="AG9">
        <v>0</v>
      </c>
      <c r="AH9" s="98">
        <v>0</v>
      </c>
      <c r="AI9">
        <v>0</v>
      </c>
      <c r="AJ9">
        <v>0</v>
      </c>
      <c r="AK9">
        <v>1.9107000000000001</v>
      </c>
      <c r="AL9">
        <v>0</v>
      </c>
      <c r="AM9">
        <v>23.986000000000001</v>
      </c>
      <c r="AN9">
        <v>0</v>
      </c>
      <c r="AO9">
        <v>0.13220000000000001</v>
      </c>
      <c r="AP9">
        <v>1.5864</v>
      </c>
      <c r="AQ9">
        <v>7.9500000000000001E-2</v>
      </c>
      <c r="AR9">
        <v>4.02E-2</v>
      </c>
      <c r="AS9">
        <v>2.6671800000000001</v>
      </c>
      <c r="AT9">
        <v>3.0597099999999999</v>
      </c>
      <c r="AU9">
        <v>0.27960000000000002</v>
      </c>
      <c r="AV9">
        <v>27.777999999999999</v>
      </c>
      <c r="AW9">
        <v>0</v>
      </c>
      <c r="AX9">
        <v>31.325199999999999</v>
      </c>
      <c r="AY9">
        <v>58.762999999999998</v>
      </c>
      <c r="AZ9">
        <v>0.37359999999999999</v>
      </c>
      <c r="BA9">
        <v>0.54349999999999998</v>
      </c>
      <c r="BB9">
        <v>6.3470000000000004</v>
      </c>
      <c r="BC9">
        <v>511.83600000000001</v>
      </c>
      <c r="BD9">
        <v>29.669</v>
      </c>
      <c r="BE9">
        <v>4.8209999999999997</v>
      </c>
      <c r="BF9" s="98">
        <v>2.9999999999999997E-4</v>
      </c>
      <c r="BG9">
        <v>0</v>
      </c>
      <c r="BH9">
        <v>0.27939999999999998</v>
      </c>
      <c r="BI9">
        <v>27.111999999999998</v>
      </c>
      <c r="BJ9" s="209">
        <v>4.0264751679855999E-2</v>
      </c>
      <c r="BK9" s="227">
        <v>3.6904038134199998E-3</v>
      </c>
      <c r="BL9" s="209">
        <v>5.0298069331799998E-3</v>
      </c>
      <c r="BM9" s="209">
        <v>7.2679350610999997E-3</v>
      </c>
      <c r="BN9" s="227">
        <v>2.5086546720000001E-4</v>
      </c>
      <c r="BO9" s="227">
        <v>3.6225771200000003E-15</v>
      </c>
      <c r="BP9" s="209">
        <v>4.5270437369960004E-3</v>
      </c>
      <c r="BQ9" s="227">
        <v>1.2756734999199999E-2</v>
      </c>
      <c r="BR9" s="209">
        <v>6.9624614191259995E-2</v>
      </c>
    </row>
    <row r="10" spans="1:70" x14ac:dyDescent="0.35">
      <c r="A10" t="s">
        <v>61</v>
      </c>
      <c r="B10" t="s">
        <v>61</v>
      </c>
      <c r="C10" t="s">
        <v>1338</v>
      </c>
      <c r="D10">
        <v>110.672</v>
      </c>
      <c r="E10">
        <v>460.97800000000001</v>
      </c>
      <c r="F10">
        <v>0.14149999999999999</v>
      </c>
      <c r="G10">
        <v>2.2945000000000002</v>
      </c>
      <c r="H10">
        <v>23.0962</v>
      </c>
      <c r="I10">
        <v>2.8778999999999999</v>
      </c>
      <c r="J10">
        <v>107.67610000000001</v>
      </c>
      <c r="K10">
        <v>0</v>
      </c>
      <c r="L10">
        <v>1.2219</v>
      </c>
      <c r="M10">
        <v>1.4086000000000001</v>
      </c>
      <c r="N10">
        <v>0.66610000000000003</v>
      </c>
      <c r="O10">
        <v>0.74250000000000005</v>
      </c>
      <c r="P10">
        <v>0</v>
      </c>
      <c r="Q10">
        <v>0</v>
      </c>
      <c r="R10">
        <v>0</v>
      </c>
      <c r="S10" s="98">
        <v>2.9999999999999997E-4</v>
      </c>
      <c r="T10">
        <v>0</v>
      </c>
      <c r="U10">
        <v>0</v>
      </c>
      <c r="V10">
        <v>0</v>
      </c>
      <c r="W10" s="98">
        <v>2.9999999999999997E-4</v>
      </c>
      <c r="X10">
        <v>0</v>
      </c>
      <c r="Y10">
        <v>0</v>
      </c>
      <c r="Z10">
        <v>0</v>
      </c>
      <c r="AA10">
        <v>0</v>
      </c>
      <c r="AB10">
        <v>0</v>
      </c>
      <c r="AC10" s="98">
        <v>2.9999999999999997E-4</v>
      </c>
      <c r="AD10" s="98">
        <v>2.9999999999999997E-4</v>
      </c>
      <c r="AE10">
        <v>0</v>
      </c>
      <c r="AF10">
        <v>0</v>
      </c>
      <c r="AG10">
        <v>0</v>
      </c>
      <c r="AH10">
        <v>0</v>
      </c>
      <c r="AI10">
        <v>0</v>
      </c>
      <c r="AJ10">
        <v>0</v>
      </c>
      <c r="AK10">
        <v>1.9107000000000001</v>
      </c>
      <c r="AL10">
        <v>0</v>
      </c>
      <c r="AM10">
        <v>23.986000000000001</v>
      </c>
      <c r="AN10">
        <v>0</v>
      </c>
      <c r="AO10">
        <v>0.13220000000000001</v>
      </c>
      <c r="AP10">
        <v>1.5864</v>
      </c>
      <c r="AQ10">
        <v>7.9500000000000001E-2</v>
      </c>
      <c r="AR10">
        <v>4.02E-2</v>
      </c>
      <c r="AS10">
        <v>2.6671800000000001</v>
      </c>
      <c r="AT10">
        <v>3.0597099999999999</v>
      </c>
      <c r="AU10">
        <v>0.27960000000000002</v>
      </c>
      <c r="AV10">
        <v>27.777999999999999</v>
      </c>
      <c r="AW10">
        <v>0</v>
      </c>
      <c r="AX10">
        <v>31.325199999999999</v>
      </c>
      <c r="AY10">
        <v>58.762999999999998</v>
      </c>
      <c r="AZ10">
        <v>0.37359999999999999</v>
      </c>
      <c r="BA10">
        <v>0.54349999999999998</v>
      </c>
      <c r="BB10">
        <v>6.3470000000000004</v>
      </c>
      <c r="BC10">
        <v>511.83600000000001</v>
      </c>
      <c r="BD10">
        <v>29.669</v>
      </c>
      <c r="BE10">
        <v>4.8209999999999997</v>
      </c>
      <c r="BF10" s="98">
        <v>2.9999999999999997E-4</v>
      </c>
      <c r="BG10">
        <v>0</v>
      </c>
      <c r="BH10">
        <v>0.27939999999999998</v>
      </c>
      <c r="BI10">
        <v>27.111999999999998</v>
      </c>
      <c r="BJ10" s="209">
        <v>3.7725970420066E-2</v>
      </c>
      <c r="BK10" s="227">
        <v>3.6020213198100001E-3</v>
      </c>
      <c r="BL10" s="209">
        <v>4.4937045163100002E-3</v>
      </c>
      <c r="BM10" s="209">
        <v>7.2679350610999997E-3</v>
      </c>
      <c r="BN10" s="227">
        <v>2.5086546720000001E-4</v>
      </c>
      <c r="BO10" s="227">
        <v>2.2591888000000002E-15</v>
      </c>
      <c r="BP10" s="209">
        <v>2.448781842908E-3</v>
      </c>
      <c r="BQ10" s="227">
        <v>1.2756734999199999E-2</v>
      </c>
      <c r="BR10" s="209">
        <v>6.9546799594537995E-2</v>
      </c>
    </row>
    <row r="11" spans="1:70" x14ac:dyDescent="0.35">
      <c r="A11" t="s">
        <v>61</v>
      </c>
      <c r="B11" t="s">
        <v>61</v>
      </c>
      <c r="C11" t="s">
        <v>1339</v>
      </c>
      <c r="D11">
        <v>110.672</v>
      </c>
      <c r="E11">
        <v>460.97800000000001</v>
      </c>
      <c r="F11">
        <v>0.14149999999999999</v>
      </c>
      <c r="G11">
        <v>2.2945000000000002</v>
      </c>
      <c r="H11">
        <v>23.0962</v>
      </c>
      <c r="I11">
        <v>2.8778999999999999</v>
      </c>
      <c r="J11">
        <v>107.67610000000001</v>
      </c>
      <c r="K11">
        <v>0</v>
      </c>
      <c r="L11">
        <v>1.2219</v>
      </c>
      <c r="M11">
        <v>1.4086000000000001</v>
      </c>
      <c r="N11">
        <v>0.66610000000000003</v>
      </c>
      <c r="O11">
        <v>0.74250000000000005</v>
      </c>
      <c r="P11">
        <v>0</v>
      </c>
      <c r="Q11">
        <v>0</v>
      </c>
      <c r="R11">
        <v>0</v>
      </c>
      <c r="S11" s="98">
        <v>2.9999999999999997E-4</v>
      </c>
      <c r="T11">
        <v>0</v>
      </c>
      <c r="U11">
        <v>0</v>
      </c>
      <c r="V11">
        <v>0</v>
      </c>
      <c r="W11" s="98">
        <v>2.9999999999999997E-4</v>
      </c>
      <c r="X11">
        <v>0</v>
      </c>
      <c r="Y11">
        <v>0</v>
      </c>
      <c r="Z11">
        <v>0</v>
      </c>
      <c r="AA11">
        <v>0</v>
      </c>
      <c r="AB11">
        <v>0</v>
      </c>
      <c r="AC11" s="98">
        <v>2.9999999999999997E-4</v>
      </c>
      <c r="AD11" s="98">
        <v>2.9999999999999997E-4</v>
      </c>
      <c r="AE11">
        <v>0</v>
      </c>
      <c r="AF11">
        <v>0</v>
      </c>
      <c r="AG11">
        <v>0</v>
      </c>
      <c r="AH11" s="98">
        <v>0</v>
      </c>
      <c r="AI11">
        <v>0</v>
      </c>
      <c r="AJ11">
        <v>0</v>
      </c>
      <c r="AK11">
        <v>1.9107000000000001</v>
      </c>
      <c r="AL11">
        <v>0</v>
      </c>
      <c r="AM11">
        <v>23.986000000000001</v>
      </c>
      <c r="AN11">
        <v>0</v>
      </c>
      <c r="AO11">
        <v>0.13220000000000001</v>
      </c>
      <c r="AP11">
        <v>1.5864</v>
      </c>
      <c r="AQ11">
        <v>7.9500000000000001E-2</v>
      </c>
      <c r="AR11">
        <v>4.02E-2</v>
      </c>
      <c r="AS11">
        <v>2.6671800000000001</v>
      </c>
      <c r="AT11">
        <v>3.0597099999999999</v>
      </c>
      <c r="AU11">
        <v>0.27960000000000002</v>
      </c>
      <c r="AV11">
        <v>27.777999999999999</v>
      </c>
      <c r="AW11">
        <v>0</v>
      </c>
      <c r="AX11">
        <v>31.325199999999999</v>
      </c>
      <c r="AY11">
        <v>58.762999999999998</v>
      </c>
      <c r="AZ11">
        <v>0.37359999999999999</v>
      </c>
      <c r="BA11">
        <v>0.54349999999999998</v>
      </c>
      <c r="BB11">
        <v>6.3470000000000004</v>
      </c>
      <c r="BC11">
        <v>511.83600000000001</v>
      </c>
      <c r="BD11">
        <v>29.669</v>
      </c>
      <c r="BE11">
        <v>4.8209999999999997</v>
      </c>
      <c r="BF11" s="98">
        <v>2.9999999999999997E-4</v>
      </c>
      <c r="BG11">
        <v>0</v>
      </c>
      <c r="BH11">
        <v>0.27939999999999998</v>
      </c>
      <c r="BI11">
        <v>27.111999999999998</v>
      </c>
      <c r="BJ11" s="209">
        <v>4.2749884737766003E-2</v>
      </c>
      <c r="BK11" s="209">
        <v>3.7782144988699998E-3</v>
      </c>
      <c r="BL11" s="209">
        <v>5.55805053673E-3</v>
      </c>
      <c r="BM11" s="209">
        <v>7.2679350610999997E-3</v>
      </c>
      <c r="BN11" s="209">
        <v>2.5086546720000001E-4</v>
      </c>
      <c r="BO11" s="227">
        <v>4.9713703200000001E-15</v>
      </c>
      <c r="BP11" s="209">
        <v>6.5592874125560002E-3</v>
      </c>
      <c r="BQ11" s="209">
        <v>1.2756734999199999E-2</v>
      </c>
      <c r="BR11" s="209">
        <v>6.9693070001109997E-2</v>
      </c>
    </row>
    <row r="12" spans="1:70" x14ac:dyDescent="0.35">
      <c r="A12" t="s">
        <v>61</v>
      </c>
      <c r="B12" t="s">
        <v>61</v>
      </c>
      <c r="C12" t="s">
        <v>1340</v>
      </c>
      <c r="D12">
        <v>110.672</v>
      </c>
      <c r="E12">
        <v>460.97800000000001</v>
      </c>
      <c r="F12">
        <v>0.14149999999999999</v>
      </c>
      <c r="G12">
        <v>2.2945000000000002</v>
      </c>
      <c r="H12">
        <v>23.0962</v>
      </c>
      <c r="I12">
        <v>2.8778999999999999</v>
      </c>
      <c r="J12">
        <v>107.67610000000001</v>
      </c>
      <c r="K12">
        <v>0</v>
      </c>
      <c r="L12">
        <v>1.2219</v>
      </c>
      <c r="M12">
        <v>1.4086000000000001</v>
      </c>
      <c r="N12">
        <v>0.66610000000000003</v>
      </c>
      <c r="O12">
        <v>0.74250000000000005</v>
      </c>
      <c r="P12">
        <v>0</v>
      </c>
      <c r="Q12">
        <v>0</v>
      </c>
      <c r="R12">
        <v>0</v>
      </c>
      <c r="S12" s="98">
        <v>2.9999999999999997E-4</v>
      </c>
      <c r="T12" s="98">
        <v>0</v>
      </c>
      <c r="U12" s="98">
        <v>0</v>
      </c>
      <c r="V12">
        <v>0</v>
      </c>
      <c r="W12" s="98">
        <v>2.9999999999999997E-4</v>
      </c>
      <c r="X12">
        <v>0</v>
      </c>
      <c r="Y12">
        <v>0</v>
      </c>
      <c r="Z12">
        <v>0</v>
      </c>
      <c r="AA12">
        <v>0</v>
      </c>
      <c r="AB12">
        <v>0</v>
      </c>
      <c r="AC12" s="98">
        <v>2.9999999999999997E-4</v>
      </c>
      <c r="AD12" s="98">
        <v>2.9999999999999997E-4</v>
      </c>
      <c r="AE12">
        <v>0</v>
      </c>
      <c r="AF12">
        <v>0</v>
      </c>
      <c r="AG12" s="98">
        <v>0</v>
      </c>
      <c r="AH12">
        <v>0</v>
      </c>
      <c r="AI12">
        <v>0</v>
      </c>
      <c r="AJ12">
        <v>0</v>
      </c>
      <c r="AK12">
        <v>1.9107000000000001</v>
      </c>
      <c r="AL12">
        <v>0</v>
      </c>
      <c r="AM12">
        <v>23.986000000000001</v>
      </c>
      <c r="AN12">
        <v>0</v>
      </c>
      <c r="AO12">
        <v>0.13220000000000001</v>
      </c>
      <c r="AP12">
        <v>1.5864</v>
      </c>
      <c r="AQ12">
        <v>7.9500000000000001E-2</v>
      </c>
      <c r="AR12" s="98">
        <v>4.02E-2</v>
      </c>
      <c r="AS12">
        <v>2.6671800000000001</v>
      </c>
      <c r="AT12">
        <v>3.0597099999999999</v>
      </c>
      <c r="AU12" s="98">
        <v>0.27960000000000002</v>
      </c>
      <c r="AV12">
        <v>27.777999999999999</v>
      </c>
      <c r="AW12">
        <v>0</v>
      </c>
      <c r="AX12">
        <v>31.325199999999999</v>
      </c>
      <c r="AY12">
        <v>58.762999999999998</v>
      </c>
      <c r="AZ12">
        <v>0.37359999999999999</v>
      </c>
      <c r="BA12">
        <v>0.54349999999999998</v>
      </c>
      <c r="BB12">
        <v>6.3470000000000004</v>
      </c>
      <c r="BC12">
        <v>511.83600000000001</v>
      </c>
      <c r="BD12">
        <v>29.669</v>
      </c>
      <c r="BE12">
        <v>4.8209999999999997</v>
      </c>
      <c r="BF12" s="98">
        <v>2.9999999999999997E-4</v>
      </c>
      <c r="BG12">
        <v>0</v>
      </c>
      <c r="BH12">
        <v>0.27939999999999998</v>
      </c>
      <c r="BI12">
        <v>27.111999999999998</v>
      </c>
      <c r="BJ12" s="209">
        <v>3.6288538787200002E-2</v>
      </c>
      <c r="BK12" s="227">
        <v>3.5499067166999999E-3</v>
      </c>
      <c r="BL12" s="227">
        <v>4.1846171674999998E-3</v>
      </c>
      <c r="BM12" s="209">
        <v>7.2679350610999997E-3</v>
      </c>
      <c r="BN12" s="227">
        <v>2.5086546720000001E-4</v>
      </c>
      <c r="BO12" s="227">
        <v>1.464508E-15</v>
      </c>
      <c r="BP12" s="227">
        <v>1.2754538561000001E-3</v>
      </c>
      <c r="BQ12" s="209">
        <v>1.2756734999199999E-2</v>
      </c>
      <c r="BR12" s="209">
        <v>6.9515084895499998E-2</v>
      </c>
    </row>
    <row r="13" spans="1:70" x14ac:dyDescent="0.35">
      <c r="A13" t="s">
        <v>61</v>
      </c>
      <c r="B13" t="s">
        <v>61</v>
      </c>
      <c r="C13" t="s">
        <v>1341</v>
      </c>
      <c r="D13">
        <v>110.672</v>
      </c>
      <c r="E13">
        <v>460.97800000000001</v>
      </c>
      <c r="F13">
        <v>0.14149999999999999</v>
      </c>
      <c r="G13">
        <v>2.2945000000000002</v>
      </c>
      <c r="H13">
        <v>23.0962</v>
      </c>
      <c r="I13">
        <v>2.8778999999999999</v>
      </c>
      <c r="J13">
        <v>107.67610000000001</v>
      </c>
      <c r="K13">
        <v>0</v>
      </c>
      <c r="L13">
        <v>1.2219</v>
      </c>
      <c r="M13">
        <v>1.4086000000000001</v>
      </c>
      <c r="N13">
        <v>0.66610000000000003</v>
      </c>
      <c r="O13">
        <v>0.74250000000000005</v>
      </c>
      <c r="P13">
        <v>0</v>
      </c>
      <c r="Q13">
        <v>0</v>
      </c>
      <c r="R13">
        <v>0</v>
      </c>
      <c r="S13" s="98">
        <v>2.9999999999999997E-4</v>
      </c>
      <c r="T13" s="98">
        <v>0</v>
      </c>
      <c r="U13" s="98">
        <v>0</v>
      </c>
      <c r="V13">
        <v>0</v>
      </c>
      <c r="W13" s="98">
        <v>2.9999999999999997E-4</v>
      </c>
      <c r="X13">
        <v>0</v>
      </c>
      <c r="Y13">
        <v>0</v>
      </c>
      <c r="Z13">
        <v>0</v>
      </c>
      <c r="AA13">
        <v>0</v>
      </c>
      <c r="AB13">
        <v>0</v>
      </c>
      <c r="AC13" s="98">
        <v>2.9999999999999997E-4</v>
      </c>
      <c r="AD13" s="98">
        <v>2.9999999999999997E-4</v>
      </c>
      <c r="AE13">
        <v>0</v>
      </c>
      <c r="AF13">
        <v>0</v>
      </c>
      <c r="AG13" s="98">
        <v>0</v>
      </c>
      <c r="AH13" s="98">
        <v>0</v>
      </c>
      <c r="AI13">
        <v>0</v>
      </c>
      <c r="AJ13">
        <v>0</v>
      </c>
      <c r="AK13">
        <v>1.9107000000000001</v>
      </c>
      <c r="AL13">
        <v>0</v>
      </c>
      <c r="AM13">
        <v>23.986000000000001</v>
      </c>
      <c r="AN13">
        <v>0</v>
      </c>
      <c r="AO13">
        <v>0.13220000000000001</v>
      </c>
      <c r="AP13">
        <v>1.5864</v>
      </c>
      <c r="AQ13">
        <v>7.9500000000000001E-2</v>
      </c>
      <c r="AR13" s="98">
        <v>4.02E-2</v>
      </c>
      <c r="AS13">
        <v>2.6671800000000001</v>
      </c>
      <c r="AT13">
        <v>3.0597099999999999</v>
      </c>
      <c r="AU13" s="98">
        <v>0.27960000000000002</v>
      </c>
      <c r="AV13">
        <v>27.777999999999999</v>
      </c>
      <c r="AW13">
        <v>0</v>
      </c>
      <c r="AX13">
        <v>31.325199999999999</v>
      </c>
      <c r="AY13">
        <v>58.762999999999998</v>
      </c>
      <c r="AZ13">
        <v>0.37359999999999999</v>
      </c>
      <c r="BA13">
        <v>0.54349999999999998</v>
      </c>
      <c r="BB13">
        <v>6.3470000000000004</v>
      </c>
      <c r="BC13">
        <v>511.83600000000001</v>
      </c>
      <c r="BD13">
        <v>29.669</v>
      </c>
      <c r="BE13">
        <v>4.8209999999999997</v>
      </c>
      <c r="BF13" s="98">
        <v>2.9999999999999997E-4</v>
      </c>
      <c r="BG13">
        <v>0</v>
      </c>
      <c r="BH13">
        <v>0.27939999999999998</v>
      </c>
      <c r="BI13">
        <v>27.111999999999998</v>
      </c>
      <c r="BJ13" s="209">
        <v>4.5235017795676E-2</v>
      </c>
      <c r="BK13" s="227">
        <v>3.8660251843200002E-3</v>
      </c>
      <c r="BL13" s="209">
        <v>6.0862941402800002E-3</v>
      </c>
      <c r="BM13" s="209">
        <v>7.2679350610999997E-3</v>
      </c>
      <c r="BN13" s="227">
        <v>2.5086546720000001E-4</v>
      </c>
      <c r="BO13" s="227">
        <v>6.3201635199999999E-15</v>
      </c>
      <c r="BP13" s="209">
        <v>8.5915310881160001E-3</v>
      </c>
      <c r="BQ13" s="227">
        <v>1.2756734999199999E-2</v>
      </c>
      <c r="BR13" s="209">
        <v>6.9761525810959998E-2</v>
      </c>
    </row>
    <row r="14" spans="1:70" x14ac:dyDescent="0.35">
      <c r="A14" t="s">
        <v>71</v>
      </c>
      <c r="B14" t="s">
        <v>71</v>
      </c>
      <c r="C14" t="s">
        <v>1337</v>
      </c>
      <c r="D14">
        <v>40.161999999999999</v>
      </c>
      <c r="E14">
        <v>167.38300000000001</v>
      </c>
      <c r="F14">
        <v>0.22839999999999999</v>
      </c>
      <c r="G14">
        <v>1.4992000000000001</v>
      </c>
      <c r="H14">
        <v>6.6856</v>
      </c>
      <c r="I14">
        <v>2.3491</v>
      </c>
      <c r="J14">
        <v>131.4453</v>
      </c>
      <c r="K14">
        <v>0</v>
      </c>
      <c r="L14">
        <v>0.77490000000000003</v>
      </c>
      <c r="M14">
        <v>5.6167999999999996</v>
      </c>
      <c r="N14">
        <v>4.0917000000000003</v>
      </c>
      <c r="O14">
        <v>1.5250999999999999</v>
      </c>
      <c r="P14">
        <v>0</v>
      </c>
      <c r="Q14">
        <v>0</v>
      </c>
      <c r="R14">
        <v>3.8</v>
      </c>
      <c r="S14">
        <v>1.6400000000000001E-2</v>
      </c>
      <c r="T14" s="98">
        <v>4.5999999999999999E-3</v>
      </c>
      <c r="U14" s="98">
        <v>0</v>
      </c>
      <c r="V14">
        <v>0</v>
      </c>
      <c r="W14">
        <v>1.14E-2</v>
      </c>
      <c r="X14" s="98">
        <v>4.0000000000000002E-4</v>
      </c>
      <c r="Y14">
        <v>0</v>
      </c>
      <c r="Z14">
        <v>1.4800000000000001E-2</v>
      </c>
      <c r="AA14">
        <v>0</v>
      </c>
      <c r="AB14">
        <v>1.4800000000000001E-2</v>
      </c>
      <c r="AC14">
        <v>0.11409999999999999</v>
      </c>
      <c r="AD14">
        <v>8.8200000000000001E-2</v>
      </c>
      <c r="AE14" s="98">
        <v>2.9999999999999997E-4</v>
      </c>
      <c r="AF14">
        <v>0</v>
      </c>
      <c r="AG14" s="98">
        <v>0</v>
      </c>
      <c r="AH14">
        <v>0</v>
      </c>
      <c r="AI14">
        <v>0</v>
      </c>
      <c r="AJ14">
        <v>0</v>
      </c>
      <c r="AK14">
        <v>239.54830000000001</v>
      </c>
      <c r="AL14">
        <v>0</v>
      </c>
      <c r="AM14">
        <v>2457.4580000000001</v>
      </c>
      <c r="AN14">
        <v>4.1999999999999997E-3</v>
      </c>
      <c r="AO14">
        <v>0.7218</v>
      </c>
      <c r="AP14">
        <v>20.0669</v>
      </c>
      <c r="AQ14">
        <v>5.808E-2</v>
      </c>
      <c r="AR14">
        <v>2.3740000000000001E-2</v>
      </c>
      <c r="AS14">
        <v>0.81077999999999995</v>
      </c>
      <c r="AT14">
        <v>1.0428299999999999</v>
      </c>
      <c r="AU14">
        <v>0.16708999999999999</v>
      </c>
      <c r="AV14">
        <v>36.791899999999998</v>
      </c>
      <c r="AW14">
        <v>0</v>
      </c>
      <c r="AX14">
        <v>29.230399999999999</v>
      </c>
      <c r="AY14">
        <v>38.496000000000002</v>
      </c>
      <c r="AZ14">
        <v>2.1280000000000001</v>
      </c>
      <c r="BA14">
        <v>0.39050000000000001</v>
      </c>
      <c r="BB14">
        <v>30.902000000000001</v>
      </c>
      <c r="BC14">
        <v>294.31799999999998</v>
      </c>
      <c r="BD14">
        <v>14.507</v>
      </c>
      <c r="BE14">
        <v>18.733000000000001</v>
      </c>
      <c r="BF14">
        <v>4.2299999999999997E-2</v>
      </c>
      <c r="BG14">
        <v>0.49719999999999998</v>
      </c>
      <c r="BH14">
        <v>0.2432</v>
      </c>
      <c r="BI14">
        <v>8.5289999999999999</v>
      </c>
      <c r="BJ14" s="209">
        <v>0.104353614766443</v>
      </c>
      <c r="BK14" s="227">
        <v>4.6012209490239996E-3</v>
      </c>
      <c r="BL14" s="227">
        <v>3.8006626220764998E-2</v>
      </c>
      <c r="BM14" s="209">
        <v>6.2291697148000001E-3</v>
      </c>
      <c r="BN14" s="227">
        <v>0</v>
      </c>
      <c r="BO14" s="227">
        <v>1.0906582568E-14</v>
      </c>
      <c r="BP14" s="227">
        <v>2.4071680017294001E-2</v>
      </c>
      <c r="BQ14" s="227">
        <v>1.4113748791999999E-2</v>
      </c>
      <c r="BR14" s="227">
        <v>6.1219673659298E-2</v>
      </c>
    </row>
    <row r="15" spans="1:70" x14ac:dyDescent="0.35">
      <c r="A15" t="s">
        <v>71</v>
      </c>
      <c r="B15" t="s">
        <v>71</v>
      </c>
      <c r="C15" t="s">
        <v>1338</v>
      </c>
      <c r="D15">
        <v>91.853999999999999</v>
      </c>
      <c r="E15">
        <v>383.96449999999999</v>
      </c>
      <c r="F15">
        <v>0.49340000000000001</v>
      </c>
      <c r="G15">
        <v>3.5002499999999999</v>
      </c>
      <c r="H15">
        <v>15.29435</v>
      </c>
      <c r="I15">
        <v>5.4379999999999997</v>
      </c>
      <c r="J15">
        <v>301.34249999999997</v>
      </c>
      <c r="K15">
        <v>0</v>
      </c>
      <c r="L15">
        <v>1.7959000000000001</v>
      </c>
      <c r="M15">
        <v>13.168799999999999</v>
      </c>
      <c r="N15">
        <v>9.3484499999999997</v>
      </c>
      <c r="O15">
        <v>3.8203499999999999</v>
      </c>
      <c r="P15">
        <v>0</v>
      </c>
      <c r="Q15">
        <v>0</v>
      </c>
      <c r="R15">
        <v>5.7</v>
      </c>
      <c r="S15">
        <v>3.0300000000000001E-2</v>
      </c>
      <c r="T15" s="98">
        <v>6.8999999999999999E-3</v>
      </c>
      <c r="U15" s="98">
        <v>0</v>
      </c>
      <c r="V15">
        <v>0</v>
      </c>
      <c r="W15">
        <v>2.2800000000000001E-2</v>
      </c>
      <c r="X15" s="98">
        <v>5.9999999999999995E-4</v>
      </c>
      <c r="Y15">
        <v>0</v>
      </c>
      <c r="Z15">
        <v>2.2200000000000001E-2</v>
      </c>
      <c r="AA15">
        <v>0</v>
      </c>
      <c r="AB15">
        <v>2.2200000000000001E-2</v>
      </c>
      <c r="AC15">
        <v>0.25845000000000001</v>
      </c>
      <c r="AD15">
        <v>0.18074999999999999</v>
      </c>
      <c r="AE15" s="98">
        <v>8.9999999999999998E-4</v>
      </c>
      <c r="AF15">
        <v>0</v>
      </c>
      <c r="AG15" s="98">
        <v>0</v>
      </c>
      <c r="AH15">
        <v>0</v>
      </c>
      <c r="AI15">
        <v>0</v>
      </c>
      <c r="AJ15">
        <v>0</v>
      </c>
      <c r="AK15">
        <v>692.48095000000001</v>
      </c>
      <c r="AL15">
        <v>0</v>
      </c>
      <c r="AM15">
        <v>7066.6464999999998</v>
      </c>
      <c r="AN15">
        <v>1.26E-2</v>
      </c>
      <c r="AO15">
        <v>1.5449999999999999</v>
      </c>
      <c r="AP15">
        <v>57.673000000000002</v>
      </c>
      <c r="AQ15">
        <v>0.13982</v>
      </c>
      <c r="AR15">
        <v>6.6119999999999998E-2</v>
      </c>
      <c r="AS15">
        <v>1.8958900000000001</v>
      </c>
      <c r="AT15">
        <v>2.4496349999999998</v>
      </c>
      <c r="AU15">
        <v>0.37017499999999998</v>
      </c>
      <c r="AV15">
        <v>86.857799999999997</v>
      </c>
      <c r="AW15">
        <v>0</v>
      </c>
      <c r="AX15">
        <v>60.57</v>
      </c>
      <c r="AY15">
        <v>88.831500000000005</v>
      </c>
      <c r="AZ15">
        <v>4.66</v>
      </c>
      <c r="BA15">
        <v>0.9466</v>
      </c>
      <c r="BB15">
        <v>75.935000000000002</v>
      </c>
      <c r="BC15">
        <v>670.87400000000002</v>
      </c>
      <c r="BD15">
        <v>33.419499999999999</v>
      </c>
      <c r="BE15">
        <v>45.408000000000001</v>
      </c>
      <c r="BF15">
        <v>0.1062</v>
      </c>
      <c r="BG15">
        <v>1.4642999999999999</v>
      </c>
      <c r="BH15">
        <v>0.6038</v>
      </c>
      <c r="BI15">
        <v>21.981000000000002</v>
      </c>
      <c r="BJ15" s="209">
        <v>0.20837787419006401</v>
      </c>
      <c r="BK15" s="227">
        <v>9.7487155301520002E-3</v>
      </c>
      <c r="BL15" s="227">
        <v>6.9332893462930006E-2</v>
      </c>
      <c r="BM15" s="209">
        <v>1.4196502361799999E-2</v>
      </c>
      <c r="BN15" s="227">
        <v>0</v>
      </c>
      <c r="BO15" s="227">
        <v>1.9630602584000001E-14</v>
      </c>
      <c r="BP15" s="227">
        <v>3.7024165629142E-2</v>
      </c>
      <c r="BQ15" s="227">
        <v>3.2367859554800003E-2</v>
      </c>
      <c r="BR15" s="227">
        <v>0.153104973697304</v>
      </c>
    </row>
    <row r="16" spans="1:70" x14ac:dyDescent="0.35">
      <c r="A16" t="s">
        <v>71</v>
      </c>
      <c r="B16" t="s">
        <v>71</v>
      </c>
      <c r="C16" t="s">
        <v>1339</v>
      </c>
      <c r="D16">
        <v>101.38500000000001</v>
      </c>
      <c r="E16">
        <v>423.30500000000001</v>
      </c>
      <c r="F16">
        <v>0.55730000000000002</v>
      </c>
      <c r="G16">
        <v>3.8323</v>
      </c>
      <c r="H16">
        <v>16.8794</v>
      </c>
      <c r="I16">
        <v>5.9737999999999998</v>
      </c>
      <c r="J16">
        <v>332.31060000000002</v>
      </c>
      <c r="K16">
        <v>0</v>
      </c>
      <c r="L16">
        <v>1.972</v>
      </c>
      <c r="M16">
        <v>14.394500000000001</v>
      </c>
      <c r="N16">
        <v>10.323</v>
      </c>
      <c r="O16">
        <v>4.0715000000000003</v>
      </c>
      <c r="P16">
        <v>0</v>
      </c>
      <c r="Q16">
        <v>0</v>
      </c>
      <c r="R16">
        <v>7.6</v>
      </c>
      <c r="S16">
        <v>3.6600000000000001E-2</v>
      </c>
      <c r="T16">
        <v>9.1999999999999998E-3</v>
      </c>
      <c r="U16">
        <v>0</v>
      </c>
      <c r="V16">
        <v>0</v>
      </c>
      <c r="W16">
        <v>2.6599999999999999E-2</v>
      </c>
      <c r="X16" s="98">
        <v>8.0000000000000004E-4</v>
      </c>
      <c r="Y16">
        <v>0</v>
      </c>
      <c r="Z16">
        <v>2.9600000000000001E-2</v>
      </c>
      <c r="AA16">
        <v>0</v>
      </c>
      <c r="AB16">
        <v>2.9600000000000001E-2</v>
      </c>
      <c r="AC16">
        <v>0.28639999999999999</v>
      </c>
      <c r="AD16">
        <v>0.2087</v>
      </c>
      <c r="AE16" s="98">
        <v>8.9999999999999998E-4</v>
      </c>
      <c r="AF16">
        <v>0</v>
      </c>
      <c r="AG16">
        <v>0</v>
      </c>
      <c r="AH16">
        <v>0</v>
      </c>
      <c r="AI16">
        <v>0</v>
      </c>
      <c r="AJ16">
        <v>0</v>
      </c>
      <c r="AK16">
        <v>701.20219999999995</v>
      </c>
      <c r="AL16">
        <v>0</v>
      </c>
      <c r="AM16">
        <v>7168.5550000000003</v>
      </c>
      <c r="AN16">
        <v>1.26E-2</v>
      </c>
      <c r="AO16">
        <v>1.7518</v>
      </c>
      <c r="AP16">
        <v>58.5154</v>
      </c>
      <c r="AQ16">
        <v>0.15128</v>
      </c>
      <c r="AR16">
        <v>6.7820000000000005E-2</v>
      </c>
      <c r="AS16">
        <v>2.0746600000000002</v>
      </c>
      <c r="AT16">
        <v>2.6758199999999999</v>
      </c>
      <c r="AU16">
        <v>0.41382000000000002</v>
      </c>
      <c r="AV16">
        <v>94.690299999999993</v>
      </c>
      <c r="AW16">
        <v>0</v>
      </c>
      <c r="AX16">
        <v>69.607799999999997</v>
      </c>
      <c r="AY16">
        <v>97.706000000000003</v>
      </c>
      <c r="AZ16">
        <v>5.234</v>
      </c>
      <c r="BA16">
        <v>1.0215000000000001</v>
      </c>
      <c r="BB16">
        <v>81.515000000000001</v>
      </c>
      <c r="BC16">
        <v>741.50400000000002</v>
      </c>
      <c r="BD16">
        <v>36.783000000000001</v>
      </c>
      <c r="BE16">
        <v>49.003999999999998</v>
      </c>
      <c r="BF16">
        <v>0.11310000000000001</v>
      </c>
      <c r="BG16">
        <v>1.4734</v>
      </c>
      <c r="BH16">
        <v>0.64570000000000005</v>
      </c>
      <c r="BI16">
        <v>23.181000000000001</v>
      </c>
      <c r="BJ16" s="209">
        <v>0.26758922281469399</v>
      </c>
      <c r="BK16" s="227">
        <v>1.1520832192101999E-2</v>
      </c>
      <c r="BL16" s="209">
        <v>9.175813607319E-2</v>
      </c>
      <c r="BM16" s="209">
        <v>1.5692023175599999E-2</v>
      </c>
      <c r="BN16" s="227">
        <v>0</v>
      </c>
      <c r="BO16" s="227">
        <v>3.1052913644000001E-14</v>
      </c>
      <c r="BP16" s="209">
        <v>6.5141156094212005E-2</v>
      </c>
      <c r="BQ16" s="227">
        <v>3.5689031910400001E-2</v>
      </c>
      <c r="BR16" s="209">
        <v>0.16532121953710399</v>
      </c>
    </row>
    <row r="17" spans="1:70" x14ac:dyDescent="0.35">
      <c r="A17" t="s">
        <v>71</v>
      </c>
      <c r="B17" t="s">
        <v>71</v>
      </c>
      <c r="C17" t="s">
        <v>1340</v>
      </c>
      <c r="D17">
        <v>86.22</v>
      </c>
      <c r="E17">
        <v>360.94450000000001</v>
      </c>
      <c r="F17">
        <v>0.40450000000000003</v>
      </c>
      <c r="G17">
        <v>3.2289500000000002</v>
      </c>
      <c r="H17">
        <v>14.594250000000001</v>
      </c>
      <c r="I17">
        <v>5.0533000000000001</v>
      </c>
      <c r="J17">
        <v>278.74779999999998</v>
      </c>
      <c r="K17">
        <v>0</v>
      </c>
      <c r="L17">
        <v>1.6424000000000001</v>
      </c>
      <c r="M17">
        <v>12.527200000000001</v>
      </c>
      <c r="N17">
        <v>8.7771500000000007</v>
      </c>
      <c r="O17">
        <v>3.7500499999999999</v>
      </c>
      <c r="P17">
        <v>0</v>
      </c>
      <c r="Q17">
        <v>0</v>
      </c>
      <c r="R17">
        <v>1.9</v>
      </c>
      <c r="S17" s="98">
        <v>1.77E-2</v>
      </c>
      <c r="T17">
        <v>2.3E-3</v>
      </c>
      <c r="U17">
        <v>0</v>
      </c>
      <c r="V17">
        <v>0</v>
      </c>
      <c r="W17" s="98">
        <v>1.52E-2</v>
      </c>
      <c r="X17" s="98">
        <v>2.0000000000000001E-4</v>
      </c>
      <c r="Y17">
        <v>0</v>
      </c>
      <c r="Z17">
        <v>7.4000000000000003E-3</v>
      </c>
      <c r="AA17">
        <v>0</v>
      </c>
      <c r="AB17" s="98">
        <v>7.4000000000000003E-3</v>
      </c>
      <c r="AC17" s="98">
        <v>0.22105</v>
      </c>
      <c r="AD17" s="98">
        <v>0.14335000000000001</v>
      </c>
      <c r="AE17" s="98">
        <v>8.9999999999999998E-4</v>
      </c>
      <c r="AF17">
        <v>0</v>
      </c>
      <c r="AG17">
        <v>0</v>
      </c>
      <c r="AH17">
        <v>0</v>
      </c>
      <c r="AI17">
        <v>0</v>
      </c>
      <c r="AJ17">
        <v>0</v>
      </c>
      <c r="AK17">
        <v>683.08804999999995</v>
      </c>
      <c r="AL17">
        <v>0</v>
      </c>
      <c r="AM17">
        <v>6959.2354999999998</v>
      </c>
      <c r="AN17">
        <v>6.3E-3</v>
      </c>
      <c r="AO17">
        <v>1.2608999999999999</v>
      </c>
      <c r="AP17">
        <v>56.761200000000002</v>
      </c>
      <c r="AQ17">
        <v>0.13103000000000001</v>
      </c>
      <c r="AR17">
        <v>4.4659999999999998E-2</v>
      </c>
      <c r="AS17">
        <v>1.57677</v>
      </c>
      <c r="AT17">
        <v>2.0871650000000002</v>
      </c>
      <c r="AU17">
        <v>0.34578500000000001</v>
      </c>
      <c r="AV17">
        <v>78.757199999999997</v>
      </c>
      <c r="AW17">
        <v>0</v>
      </c>
      <c r="AX17">
        <v>47.4788</v>
      </c>
      <c r="AY17">
        <v>84.026499999999999</v>
      </c>
      <c r="AZ17">
        <v>4.4580000000000002</v>
      </c>
      <c r="BA17">
        <v>0.88300000000000001</v>
      </c>
      <c r="BB17">
        <v>75.503</v>
      </c>
      <c r="BC17">
        <v>624.11400000000003</v>
      </c>
      <c r="BD17">
        <v>31.189499999999999</v>
      </c>
      <c r="BE17">
        <v>39.450000000000003</v>
      </c>
      <c r="BF17" s="98">
        <v>9.2399999999999996E-2</v>
      </c>
      <c r="BG17">
        <v>0.73209999999999997</v>
      </c>
      <c r="BH17">
        <v>0.54630000000000001</v>
      </c>
      <c r="BI17">
        <v>21.309000000000001</v>
      </c>
      <c r="BJ17" s="209">
        <v>0.16806291473573401</v>
      </c>
      <c r="BK17" s="227">
        <v>8.2861511509519994E-3</v>
      </c>
      <c r="BL17" s="209">
        <v>5.9415420752770003E-2</v>
      </c>
      <c r="BM17" s="209">
        <v>1.3307634121799999E-2</v>
      </c>
      <c r="BN17" s="227">
        <v>0</v>
      </c>
      <c r="BO17" s="227">
        <v>1.4330431024E-14</v>
      </c>
      <c r="BP17" s="209">
        <v>2.6383366067222001E-2</v>
      </c>
      <c r="BQ17" s="227">
        <v>2.997937899E-2</v>
      </c>
      <c r="BR17" s="209">
        <v>0.151497582628254</v>
      </c>
    </row>
    <row r="18" spans="1:70" x14ac:dyDescent="0.35">
      <c r="A18" t="s">
        <v>71</v>
      </c>
      <c r="B18" t="s">
        <v>71</v>
      </c>
      <c r="C18" t="s">
        <v>1341</v>
      </c>
      <c r="D18">
        <v>65.274000000000001</v>
      </c>
      <c r="E18">
        <v>272</v>
      </c>
      <c r="F18">
        <v>0.44090000000000001</v>
      </c>
      <c r="G18">
        <v>2.3704000000000001</v>
      </c>
      <c r="H18">
        <v>10.845000000000001</v>
      </c>
      <c r="I18">
        <v>3.7225999999999999</v>
      </c>
      <c r="J18">
        <v>203.17330000000001</v>
      </c>
      <c r="K18">
        <v>0</v>
      </c>
      <c r="L18">
        <v>1.2224999999999999</v>
      </c>
      <c r="M18">
        <v>8.9352</v>
      </c>
      <c r="N18">
        <v>6.3723000000000001</v>
      </c>
      <c r="O18">
        <v>2.5629</v>
      </c>
      <c r="P18">
        <v>0</v>
      </c>
      <c r="Q18">
        <v>0</v>
      </c>
      <c r="R18">
        <v>11.4</v>
      </c>
      <c r="S18">
        <v>4.36E-2</v>
      </c>
      <c r="T18">
        <v>1.38E-2</v>
      </c>
      <c r="U18">
        <v>0</v>
      </c>
      <c r="V18">
        <v>0</v>
      </c>
      <c r="W18">
        <v>2.86E-2</v>
      </c>
      <c r="X18">
        <v>1.1999999999999999E-3</v>
      </c>
      <c r="Y18">
        <v>0</v>
      </c>
      <c r="Z18">
        <v>4.4400000000000002E-2</v>
      </c>
      <c r="AA18">
        <v>0</v>
      </c>
      <c r="AB18">
        <v>4.4400000000000002E-2</v>
      </c>
      <c r="AC18">
        <v>0.19339999999999999</v>
      </c>
      <c r="AD18">
        <v>0.1545</v>
      </c>
      <c r="AE18" s="98">
        <v>5.0000000000000001E-4</v>
      </c>
      <c r="AF18">
        <v>0</v>
      </c>
      <c r="AG18">
        <v>0</v>
      </c>
      <c r="AH18">
        <v>0</v>
      </c>
      <c r="AI18">
        <v>0</v>
      </c>
      <c r="AJ18">
        <v>0</v>
      </c>
      <c r="AK18">
        <v>358.76010000000002</v>
      </c>
      <c r="AL18">
        <v>0</v>
      </c>
      <c r="AM18">
        <v>3671.5329999999999</v>
      </c>
      <c r="AN18">
        <v>6.3E-3</v>
      </c>
      <c r="AO18">
        <v>1.2712000000000001</v>
      </c>
      <c r="AP18">
        <v>30.440999999999999</v>
      </c>
      <c r="AQ18">
        <v>9.0329999999999994E-2</v>
      </c>
      <c r="AR18">
        <v>4.0809999999999999E-2</v>
      </c>
      <c r="AS18">
        <v>1.3505799999999999</v>
      </c>
      <c r="AT18">
        <v>1.7161999999999999</v>
      </c>
      <c r="AU18">
        <v>0.26862999999999998</v>
      </c>
      <c r="AV18">
        <v>61.992600000000003</v>
      </c>
      <c r="AW18">
        <v>0</v>
      </c>
      <c r="AX18">
        <v>59.335700000000003</v>
      </c>
      <c r="AY18">
        <v>60.281999999999996</v>
      </c>
      <c r="AZ18">
        <v>3.0409000000000002</v>
      </c>
      <c r="BA18">
        <v>0.62419999999999998</v>
      </c>
      <c r="BB18">
        <v>45.798999999999999</v>
      </c>
      <c r="BC18">
        <v>444.54</v>
      </c>
      <c r="BD18">
        <v>22.797000000000001</v>
      </c>
      <c r="BE18">
        <v>36.720999999999997</v>
      </c>
      <c r="BF18">
        <v>8.4199999999999997E-2</v>
      </c>
      <c r="BG18">
        <v>0.77359999999999995</v>
      </c>
      <c r="BH18">
        <v>0.39739999999999998</v>
      </c>
      <c r="BI18">
        <v>14.48</v>
      </c>
      <c r="BJ18" s="209">
        <v>0.17077543505259901</v>
      </c>
      <c r="BK18" s="227">
        <v>8.4855904581730007E-3</v>
      </c>
      <c r="BL18" s="209">
        <v>5.6821626654158998E-2</v>
      </c>
      <c r="BM18" s="209">
        <v>9.6681441995999998E-3</v>
      </c>
      <c r="BN18" s="227">
        <v>0</v>
      </c>
      <c r="BO18" s="227">
        <v>2.2205989089999999E-14</v>
      </c>
      <c r="BP18" s="209">
        <v>4.6219208842098E-2</v>
      </c>
      <c r="BQ18" s="227">
        <v>2.1891115259200001E-2</v>
      </c>
      <c r="BR18" s="209">
        <v>0.10036841862037001</v>
      </c>
    </row>
    <row r="19" spans="1:70" x14ac:dyDescent="0.35">
      <c r="A19" t="s">
        <v>513</v>
      </c>
      <c r="B19" t="s">
        <v>513</v>
      </c>
      <c r="C19" t="s">
        <v>1337</v>
      </c>
      <c r="D19">
        <v>79.888999999999996</v>
      </c>
      <c r="E19">
        <v>333.57299999999998</v>
      </c>
      <c r="F19">
        <v>0.2024</v>
      </c>
      <c r="G19">
        <v>0.99570000000000003</v>
      </c>
      <c r="H19">
        <v>17.186699999999998</v>
      </c>
      <c r="I19">
        <v>2.1093999999999999</v>
      </c>
      <c r="J19">
        <v>108.50530000000001</v>
      </c>
      <c r="K19">
        <v>0</v>
      </c>
      <c r="L19">
        <v>0.71209999999999996</v>
      </c>
      <c r="M19">
        <v>15.160399999999999</v>
      </c>
      <c r="N19">
        <v>10.546099999999999</v>
      </c>
      <c r="O19">
        <v>4.5993000000000004</v>
      </c>
      <c r="P19">
        <v>0</v>
      </c>
      <c r="Q19">
        <v>1.3080000000000001</v>
      </c>
      <c r="R19">
        <v>0</v>
      </c>
      <c r="S19" s="98">
        <v>1.9E-3</v>
      </c>
      <c r="T19">
        <v>0</v>
      </c>
      <c r="U19">
        <v>0</v>
      </c>
      <c r="V19">
        <v>0</v>
      </c>
      <c r="W19" s="98">
        <v>1.5E-3</v>
      </c>
      <c r="X19">
        <v>0</v>
      </c>
      <c r="Y19">
        <v>0</v>
      </c>
      <c r="Z19">
        <v>2.3E-3</v>
      </c>
      <c r="AA19">
        <v>0</v>
      </c>
      <c r="AB19">
        <v>1.4E-3</v>
      </c>
      <c r="AC19" s="98">
        <v>2.3800000000000002E-2</v>
      </c>
      <c r="AD19" s="98">
        <v>1.46E-2</v>
      </c>
      <c r="AE19">
        <v>1.2999999999999999E-3</v>
      </c>
      <c r="AF19">
        <v>0</v>
      </c>
      <c r="AG19">
        <v>0</v>
      </c>
      <c r="AH19">
        <v>0</v>
      </c>
      <c r="AI19">
        <v>0</v>
      </c>
      <c r="AJ19">
        <v>0</v>
      </c>
      <c r="AK19">
        <v>8.8992000000000004</v>
      </c>
      <c r="AL19">
        <v>0</v>
      </c>
      <c r="AM19">
        <v>91.626999999999995</v>
      </c>
      <c r="AN19">
        <v>0</v>
      </c>
      <c r="AO19">
        <v>0.62060000000000004</v>
      </c>
      <c r="AP19">
        <v>2.0472999999999999</v>
      </c>
      <c r="AQ19">
        <v>0.12457</v>
      </c>
      <c r="AR19">
        <v>3.6949999999999997E-2</v>
      </c>
      <c r="AS19">
        <v>0.56327000000000005</v>
      </c>
      <c r="AT19">
        <v>0.72674000000000005</v>
      </c>
      <c r="AU19">
        <v>0.13034999999999999</v>
      </c>
      <c r="AV19">
        <v>25.715900000000001</v>
      </c>
      <c r="AW19">
        <v>0</v>
      </c>
      <c r="AX19">
        <v>37.920400000000001</v>
      </c>
      <c r="AY19">
        <v>21.02</v>
      </c>
      <c r="AZ19">
        <v>2.1677</v>
      </c>
      <c r="BA19">
        <v>0.26979999999999998</v>
      </c>
      <c r="BB19">
        <v>20.664999999999999</v>
      </c>
      <c r="BC19">
        <v>230.51499999999999</v>
      </c>
      <c r="BD19">
        <v>16.010999999999999</v>
      </c>
      <c r="BE19">
        <v>1.9870000000000001</v>
      </c>
      <c r="BF19" s="98">
        <v>0</v>
      </c>
      <c r="BG19">
        <v>0.1085</v>
      </c>
      <c r="BH19">
        <v>0.113</v>
      </c>
      <c r="BI19">
        <v>31.529</v>
      </c>
      <c r="BJ19" s="209">
        <v>0.119353939877089</v>
      </c>
      <c r="BK19" s="227">
        <v>1.1997564053732999E-2</v>
      </c>
      <c r="BL19" s="209">
        <v>2.4724048551616001E-2</v>
      </c>
      <c r="BM19" s="209">
        <v>7.7519976938000001E-3</v>
      </c>
      <c r="BN19" s="209">
        <v>6.7985133297999998E-3</v>
      </c>
      <c r="BO19" s="227">
        <v>1.2950138160000001E-13</v>
      </c>
      <c r="BP19" s="209">
        <v>4.0917312594095E-2</v>
      </c>
      <c r="BQ19" s="209">
        <v>1.2859846076000001E-2</v>
      </c>
      <c r="BR19" s="227">
        <v>0.117678002535007</v>
      </c>
    </row>
    <row r="20" spans="1:70" x14ac:dyDescent="0.35">
      <c r="A20" t="s">
        <v>513</v>
      </c>
      <c r="B20" t="s">
        <v>513</v>
      </c>
      <c r="C20" t="s">
        <v>1338</v>
      </c>
      <c r="D20">
        <v>76.783000000000001</v>
      </c>
      <c r="E20">
        <v>320.73950000000002</v>
      </c>
      <c r="F20">
        <v>0.13919999999999999</v>
      </c>
      <c r="G20">
        <v>0.78390000000000004</v>
      </c>
      <c r="H20">
        <v>16.640149999999998</v>
      </c>
      <c r="I20">
        <v>2.3549000000000002</v>
      </c>
      <c r="J20">
        <v>109.0766</v>
      </c>
      <c r="K20">
        <v>0</v>
      </c>
      <c r="L20">
        <v>0.55910000000000004</v>
      </c>
      <c r="M20">
        <v>15.1937</v>
      </c>
      <c r="N20">
        <v>11.118650000000001</v>
      </c>
      <c r="O20">
        <v>4.0675499999999998</v>
      </c>
      <c r="P20">
        <v>0</v>
      </c>
      <c r="Q20">
        <v>2.7090000000000001</v>
      </c>
      <c r="R20">
        <v>0</v>
      </c>
      <c r="S20" s="98">
        <v>1.4E-3</v>
      </c>
      <c r="T20">
        <v>0</v>
      </c>
      <c r="U20">
        <v>0</v>
      </c>
      <c r="V20">
        <v>0</v>
      </c>
      <c r="W20" s="98">
        <v>7.5000000000000002E-4</v>
      </c>
      <c r="X20">
        <v>0</v>
      </c>
      <c r="Y20">
        <v>0</v>
      </c>
      <c r="Z20">
        <v>1.15E-3</v>
      </c>
      <c r="AA20">
        <v>0</v>
      </c>
      <c r="AB20" s="98">
        <v>6.9999999999999999E-4</v>
      </c>
      <c r="AC20" s="98">
        <v>2.2700000000000001E-2</v>
      </c>
      <c r="AD20" s="98">
        <v>1.66E-2</v>
      </c>
      <c r="AE20">
        <v>2.15E-3</v>
      </c>
      <c r="AF20">
        <v>0</v>
      </c>
      <c r="AG20">
        <v>0</v>
      </c>
      <c r="AH20" s="98">
        <v>0</v>
      </c>
      <c r="AI20">
        <v>0</v>
      </c>
      <c r="AJ20">
        <v>0</v>
      </c>
      <c r="AK20">
        <v>5.8524000000000003</v>
      </c>
      <c r="AL20">
        <v>0</v>
      </c>
      <c r="AM20">
        <v>61.719000000000001</v>
      </c>
      <c r="AN20">
        <v>0</v>
      </c>
      <c r="AO20">
        <v>0.48494999999999999</v>
      </c>
      <c r="AP20">
        <v>3.1751999999999998</v>
      </c>
      <c r="AQ20">
        <v>7.1014999999999995E-2</v>
      </c>
      <c r="AR20">
        <v>2.673E-2</v>
      </c>
      <c r="AS20">
        <v>0.4259</v>
      </c>
      <c r="AT20">
        <v>0.55655500000000002</v>
      </c>
      <c r="AU20">
        <v>0.101045</v>
      </c>
      <c r="AV20">
        <v>21.366700000000002</v>
      </c>
      <c r="AW20">
        <v>0</v>
      </c>
      <c r="AX20">
        <v>25.788049999999998</v>
      </c>
      <c r="AY20">
        <v>17.447500000000002</v>
      </c>
      <c r="AZ20">
        <v>1.37205</v>
      </c>
      <c r="BA20">
        <v>0.23305000000000001</v>
      </c>
      <c r="BB20">
        <v>15.218500000000001</v>
      </c>
      <c r="BC20">
        <v>171.62299999999999</v>
      </c>
      <c r="BD20">
        <v>12.029500000000001</v>
      </c>
      <c r="BE20">
        <v>1.6</v>
      </c>
      <c r="BF20" s="98">
        <v>0</v>
      </c>
      <c r="BG20">
        <v>6.1150000000000003E-2</v>
      </c>
      <c r="BH20">
        <v>9.3899999999999997E-2</v>
      </c>
      <c r="BI20">
        <v>19.681999999999999</v>
      </c>
      <c r="BJ20" s="209">
        <v>0.103249495331598</v>
      </c>
      <c r="BK20" s="209">
        <v>8.1761330464410007E-3</v>
      </c>
      <c r="BL20" s="209">
        <v>2.3541511393487001E-2</v>
      </c>
      <c r="BM20" s="209">
        <v>7.6246673135000002E-3</v>
      </c>
      <c r="BN20" s="209">
        <v>8.3458590793999993E-3</v>
      </c>
      <c r="BO20" s="227">
        <v>7.2842719199999998E-14</v>
      </c>
      <c r="BP20" s="209">
        <v>3.01275440925E-2</v>
      </c>
      <c r="BQ20" s="209">
        <v>1.28484355971E-2</v>
      </c>
      <c r="BR20" s="209">
        <v>0.12539299205753399</v>
      </c>
    </row>
    <row r="21" spans="1:70" x14ac:dyDescent="0.35">
      <c r="A21" t="s">
        <v>513</v>
      </c>
      <c r="B21" t="s">
        <v>513</v>
      </c>
      <c r="C21" t="s">
        <v>1339</v>
      </c>
      <c r="D21">
        <v>119.8335</v>
      </c>
      <c r="E21">
        <v>500.35950000000003</v>
      </c>
      <c r="F21">
        <v>0.30359999999999998</v>
      </c>
      <c r="G21">
        <v>1.4935499999999999</v>
      </c>
      <c r="H21">
        <v>25.780049999999999</v>
      </c>
      <c r="I21">
        <v>3.1640999999999999</v>
      </c>
      <c r="J21">
        <v>162.75794999999999</v>
      </c>
      <c r="K21">
        <v>0</v>
      </c>
      <c r="L21">
        <v>1.0681499999999999</v>
      </c>
      <c r="M21">
        <v>22.740600000000001</v>
      </c>
      <c r="N21">
        <v>15.81915</v>
      </c>
      <c r="O21">
        <v>6.8989500000000001</v>
      </c>
      <c r="P21">
        <v>0</v>
      </c>
      <c r="Q21">
        <v>1.962</v>
      </c>
      <c r="R21">
        <v>0</v>
      </c>
      <c r="S21">
        <v>2.8500000000000001E-3</v>
      </c>
      <c r="T21" s="98">
        <v>0</v>
      </c>
      <c r="U21" s="98">
        <v>0</v>
      </c>
      <c r="V21">
        <v>0</v>
      </c>
      <c r="W21">
        <v>2.2499999999999998E-3</v>
      </c>
      <c r="X21">
        <v>0</v>
      </c>
      <c r="Y21">
        <v>0</v>
      </c>
      <c r="Z21">
        <v>3.4499999999999999E-3</v>
      </c>
      <c r="AA21">
        <v>0</v>
      </c>
      <c r="AB21">
        <v>2.0999999999999999E-3</v>
      </c>
      <c r="AC21">
        <v>3.5700000000000003E-2</v>
      </c>
      <c r="AD21">
        <v>2.1899999999999999E-2</v>
      </c>
      <c r="AE21">
        <v>1.9499999999999999E-3</v>
      </c>
      <c r="AF21">
        <v>0</v>
      </c>
      <c r="AG21" s="98">
        <v>0</v>
      </c>
      <c r="AH21" s="98">
        <v>0</v>
      </c>
      <c r="AI21">
        <v>0</v>
      </c>
      <c r="AJ21">
        <v>0</v>
      </c>
      <c r="AK21">
        <v>13.348800000000001</v>
      </c>
      <c r="AL21">
        <v>0</v>
      </c>
      <c r="AM21">
        <v>137.44049999999999</v>
      </c>
      <c r="AN21">
        <v>0</v>
      </c>
      <c r="AO21">
        <v>0.93089999999999995</v>
      </c>
      <c r="AP21">
        <v>3.0709499999999998</v>
      </c>
      <c r="AQ21">
        <v>0.18685499999999999</v>
      </c>
      <c r="AR21">
        <v>5.5425000000000002E-2</v>
      </c>
      <c r="AS21">
        <v>0.84490500000000002</v>
      </c>
      <c r="AT21">
        <v>1.0901099999999999</v>
      </c>
      <c r="AU21">
        <v>0.195525</v>
      </c>
      <c r="AV21">
        <v>38.57385</v>
      </c>
      <c r="AW21">
        <v>0</v>
      </c>
      <c r="AX21">
        <v>56.880600000000001</v>
      </c>
      <c r="AY21">
        <v>31.53</v>
      </c>
      <c r="AZ21">
        <v>3.2515499999999999</v>
      </c>
      <c r="BA21">
        <v>0.4047</v>
      </c>
      <c r="BB21">
        <v>30.997499999999999</v>
      </c>
      <c r="BC21">
        <v>345.77249999999998</v>
      </c>
      <c r="BD21">
        <v>24.016500000000001</v>
      </c>
      <c r="BE21">
        <v>2.9805000000000001</v>
      </c>
      <c r="BF21">
        <v>0</v>
      </c>
      <c r="BG21">
        <v>0.16275000000000001</v>
      </c>
      <c r="BH21">
        <v>0.16950000000000001</v>
      </c>
      <c r="BI21">
        <v>47.293500000000002</v>
      </c>
      <c r="BJ21" s="209">
        <v>0.17990371196690799</v>
      </c>
      <c r="BK21" s="227">
        <v>1.8026537897683499E-2</v>
      </c>
      <c r="BL21" s="209">
        <v>3.7066926689186999E-2</v>
      </c>
      <c r="BM21" s="209">
        <v>1.16279965407E-2</v>
      </c>
      <c r="BN21" s="209">
        <v>1.01977699947E-2</v>
      </c>
      <c r="BO21" s="227">
        <v>1.949040681E-13</v>
      </c>
      <c r="BP21" s="209">
        <v>6.2302157108941499E-2</v>
      </c>
      <c r="BQ21" s="209">
        <v>1.9289769113999999E-2</v>
      </c>
      <c r="BR21" s="209">
        <v>0.174393780346382</v>
      </c>
    </row>
    <row r="22" spans="1:70" x14ac:dyDescent="0.35">
      <c r="A22" t="s">
        <v>513</v>
      </c>
      <c r="B22" t="s">
        <v>513</v>
      </c>
      <c r="C22" t="s">
        <v>1340</v>
      </c>
      <c r="D22">
        <v>81.058999999999997</v>
      </c>
      <c r="E22">
        <v>338.94049999999999</v>
      </c>
      <c r="F22">
        <v>0.34639999999999999</v>
      </c>
      <c r="G22">
        <v>1.0743</v>
      </c>
      <c r="H22">
        <v>16.559650000000001</v>
      </c>
      <c r="I22">
        <v>3.2462</v>
      </c>
      <c r="J22">
        <v>124.8569</v>
      </c>
      <c r="K22">
        <v>0</v>
      </c>
      <c r="L22">
        <v>0.67069999999999996</v>
      </c>
      <c r="M22">
        <v>14.8184</v>
      </c>
      <c r="N22">
        <v>11.293850000000001</v>
      </c>
      <c r="O22">
        <v>3.5170499999999998</v>
      </c>
      <c r="P22">
        <v>0</v>
      </c>
      <c r="Q22">
        <v>1.887</v>
      </c>
      <c r="R22">
        <v>0</v>
      </c>
      <c r="S22">
        <v>1.14E-2</v>
      </c>
      <c r="T22" s="98">
        <v>0</v>
      </c>
      <c r="U22" s="98">
        <v>0</v>
      </c>
      <c r="V22">
        <v>0</v>
      </c>
      <c r="W22">
        <v>1.0749999999999999E-2</v>
      </c>
      <c r="X22">
        <v>0</v>
      </c>
      <c r="Y22">
        <v>0</v>
      </c>
      <c r="Z22">
        <v>2.1149999999999999E-2</v>
      </c>
      <c r="AA22">
        <v>0</v>
      </c>
      <c r="AB22">
        <v>2.07E-2</v>
      </c>
      <c r="AC22">
        <v>0.15870000000000001</v>
      </c>
      <c r="AD22">
        <v>7.46E-2</v>
      </c>
      <c r="AE22">
        <v>6.0150000000000002E-2</v>
      </c>
      <c r="AF22">
        <v>0</v>
      </c>
      <c r="AG22" s="98">
        <v>0</v>
      </c>
      <c r="AH22">
        <v>0</v>
      </c>
      <c r="AI22">
        <v>0</v>
      </c>
      <c r="AJ22">
        <v>0</v>
      </c>
      <c r="AK22">
        <v>7.6463999999999999</v>
      </c>
      <c r="AL22">
        <v>0</v>
      </c>
      <c r="AM22">
        <v>81.751000000000005</v>
      </c>
      <c r="AN22">
        <v>0</v>
      </c>
      <c r="AO22">
        <v>0.69725000000000004</v>
      </c>
      <c r="AP22">
        <v>7.4699</v>
      </c>
      <c r="AQ22">
        <v>8.0744999999999997E-2</v>
      </c>
      <c r="AR22" s="98">
        <v>4.0869999999999997E-2</v>
      </c>
      <c r="AS22">
        <v>0.52429000000000003</v>
      </c>
      <c r="AT22">
        <v>0.70217499999999999</v>
      </c>
      <c r="AU22" s="98">
        <v>0.11551500000000001</v>
      </c>
      <c r="AV22">
        <v>27.7835</v>
      </c>
      <c r="AW22">
        <v>0</v>
      </c>
      <c r="AX22">
        <v>44.466650000000001</v>
      </c>
      <c r="AY22">
        <v>26.395499999999998</v>
      </c>
      <c r="AZ22">
        <v>1.6692499999999999</v>
      </c>
      <c r="BA22">
        <v>0.48845</v>
      </c>
      <c r="BB22">
        <v>26.488499999999998</v>
      </c>
      <c r="BC22">
        <v>218.82400000000001</v>
      </c>
      <c r="BD22">
        <v>16.4955</v>
      </c>
      <c r="BE22">
        <v>2.4870000000000001</v>
      </c>
      <c r="BF22">
        <v>0</v>
      </c>
      <c r="BG22">
        <v>5.935E-2</v>
      </c>
      <c r="BH22">
        <v>0.1641</v>
      </c>
      <c r="BI22">
        <v>18.75</v>
      </c>
      <c r="BJ22" s="209">
        <v>0.12927950954784401</v>
      </c>
      <c r="BK22" s="227">
        <v>1.5945030942657999E-2</v>
      </c>
      <c r="BL22" s="227">
        <v>3.2547510177684001E-2</v>
      </c>
      <c r="BM22" s="209">
        <v>8.0547017701000003E-3</v>
      </c>
      <c r="BN22" s="227">
        <v>6.3703790917999997E-3</v>
      </c>
      <c r="BO22" s="227">
        <v>9.6043852800000001E-14</v>
      </c>
      <c r="BP22" s="227">
        <v>3.3477813811264003E-2</v>
      </c>
      <c r="BQ22" s="209">
        <v>1.4535391572099999E-2</v>
      </c>
      <c r="BR22" s="209">
        <v>0.259901533149138</v>
      </c>
    </row>
    <row r="23" spans="1:70" x14ac:dyDescent="0.35">
      <c r="A23" t="s">
        <v>513</v>
      </c>
      <c r="B23" t="s">
        <v>513</v>
      </c>
      <c r="C23" t="s">
        <v>1341</v>
      </c>
      <c r="D23">
        <v>79.888999999999996</v>
      </c>
      <c r="E23">
        <v>333.57299999999998</v>
      </c>
      <c r="F23">
        <v>0.2024</v>
      </c>
      <c r="G23">
        <v>0.99570000000000003</v>
      </c>
      <c r="H23">
        <v>17.186699999999998</v>
      </c>
      <c r="I23">
        <v>2.1093999999999999</v>
      </c>
      <c r="J23">
        <v>108.50530000000001</v>
      </c>
      <c r="K23">
        <v>0</v>
      </c>
      <c r="L23">
        <v>0.71209999999999996</v>
      </c>
      <c r="M23">
        <v>15.160399999999999</v>
      </c>
      <c r="N23">
        <v>10.546099999999999</v>
      </c>
      <c r="O23">
        <v>4.5993000000000004</v>
      </c>
      <c r="P23">
        <v>0</v>
      </c>
      <c r="Q23">
        <v>1.3080000000000001</v>
      </c>
      <c r="R23">
        <v>0</v>
      </c>
      <c r="S23">
        <v>1.9E-3</v>
      </c>
      <c r="T23">
        <v>0</v>
      </c>
      <c r="U23">
        <v>0</v>
      </c>
      <c r="V23">
        <v>0</v>
      </c>
      <c r="W23">
        <v>1.5E-3</v>
      </c>
      <c r="X23" s="98">
        <v>0</v>
      </c>
      <c r="Y23">
        <v>0</v>
      </c>
      <c r="Z23">
        <v>2.3E-3</v>
      </c>
      <c r="AA23">
        <v>0</v>
      </c>
      <c r="AB23">
        <v>1.4E-3</v>
      </c>
      <c r="AC23">
        <v>2.3800000000000002E-2</v>
      </c>
      <c r="AD23">
        <v>1.46E-2</v>
      </c>
      <c r="AE23">
        <v>1.2999999999999999E-3</v>
      </c>
      <c r="AF23">
        <v>0</v>
      </c>
      <c r="AG23">
        <v>0</v>
      </c>
      <c r="AH23">
        <v>0</v>
      </c>
      <c r="AI23">
        <v>0</v>
      </c>
      <c r="AJ23">
        <v>0</v>
      </c>
      <c r="AK23">
        <v>8.8992000000000004</v>
      </c>
      <c r="AL23">
        <v>0</v>
      </c>
      <c r="AM23">
        <v>91.626999999999995</v>
      </c>
      <c r="AN23">
        <v>0</v>
      </c>
      <c r="AO23">
        <v>0.62060000000000004</v>
      </c>
      <c r="AP23">
        <v>2.0472999999999999</v>
      </c>
      <c r="AQ23">
        <v>0.12457</v>
      </c>
      <c r="AR23">
        <v>3.6949999999999997E-2</v>
      </c>
      <c r="AS23">
        <v>0.56327000000000005</v>
      </c>
      <c r="AT23">
        <v>0.72674000000000005</v>
      </c>
      <c r="AU23">
        <v>0.13034999999999999</v>
      </c>
      <c r="AV23">
        <v>25.715900000000001</v>
      </c>
      <c r="AW23">
        <v>0</v>
      </c>
      <c r="AX23">
        <v>37.920400000000001</v>
      </c>
      <c r="AY23">
        <v>21.02</v>
      </c>
      <c r="AZ23">
        <v>2.1677</v>
      </c>
      <c r="BA23">
        <v>0.26979999999999998</v>
      </c>
      <c r="BB23">
        <v>20.664999999999999</v>
      </c>
      <c r="BC23">
        <v>230.51499999999999</v>
      </c>
      <c r="BD23">
        <v>16.010999999999999</v>
      </c>
      <c r="BE23">
        <v>1.9870000000000001</v>
      </c>
      <c r="BF23">
        <v>0</v>
      </c>
      <c r="BG23">
        <v>0.1085</v>
      </c>
      <c r="BH23">
        <v>0.113</v>
      </c>
      <c r="BI23">
        <v>31.529</v>
      </c>
      <c r="BJ23" s="209">
        <v>0.120240895831732</v>
      </c>
      <c r="BK23" s="227">
        <v>1.2030786223949E-2</v>
      </c>
      <c r="BL23" s="209">
        <v>2.4682724128159E-2</v>
      </c>
      <c r="BM23" s="209">
        <v>7.7519976938000001E-3</v>
      </c>
      <c r="BN23" s="227">
        <v>6.7985133297999998E-3</v>
      </c>
      <c r="BO23" s="227">
        <v>1.3018794020000001E-13</v>
      </c>
      <c r="BP23" s="209">
        <v>4.1885511915848002E-2</v>
      </c>
      <c r="BQ23" s="209">
        <v>1.2859846076000001E-2</v>
      </c>
      <c r="BR23" s="209">
        <v>0.115311054320948</v>
      </c>
    </row>
    <row r="24" spans="1:70" x14ac:dyDescent="0.35">
      <c r="A24" t="s">
        <v>610</v>
      </c>
      <c r="B24" t="s">
        <v>610</v>
      </c>
      <c r="C24" t="s">
        <v>1337</v>
      </c>
      <c r="D24">
        <v>365.363</v>
      </c>
      <c r="E24">
        <v>1527.953</v>
      </c>
      <c r="F24">
        <v>23.148199999999999</v>
      </c>
      <c r="G24">
        <v>23.011099999999999</v>
      </c>
      <c r="H24">
        <v>16.481300000000001</v>
      </c>
      <c r="I24">
        <v>0</v>
      </c>
      <c r="J24">
        <v>250.65389999999999</v>
      </c>
      <c r="K24">
        <v>0</v>
      </c>
      <c r="L24">
        <v>4.4596</v>
      </c>
      <c r="M24">
        <v>15.1974</v>
      </c>
      <c r="N24">
        <v>9.9000000000000008E-3</v>
      </c>
      <c r="O24">
        <v>15.179</v>
      </c>
      <c r="P24">
        <v>3.5999999999999997E-2</v>
      </c>
      <c r="Q24">
        <v>3.5999999999999997E-2</v>
      </c>
      <c r="R24">
        <v>0</v>
      </c>
      <c r="S24">
        <v>15.042199999999999</v>
      </c>
      <c r="T24">
        <v>2.0981000000000001</v>
      </c>
      <c r="U24">
        <v>0.66720000000000002</v>
      </c>
      <c r="V24">
        <v>2.4228999999999998</v>
      </c>
      <c r="W24">
        <v>6.8636999999999997</v>
      </c>
      <c r="X24">
        <v>2.5979999999999999</v>
      </c>
      <c r="Y24">
        <v>8.3000000000000001E-3</v>
      </c>
      <c r="Z24">
        <v>5.6440000000000001</v>
      </c>
      <c r="AA24">
        <v>0.25519999999999998</v>
      </c>
      <c r="AB24">
        <v>4.9503000000000004</v>
      </c>
      <c r="AC24">
        <v>0.54890000000000005</v>
      </c>
      <c r="AD24">
        <v>0.31519999999999998</v>
      </c>
      <c r="AE24">
        <v>0.12640000000000001</v>
      </c>
      <c r="AF24">
        <v>0</v>
      </c>
      <c r="AG24">
        <v>0</v>
      </c>
      <c r="AH24">
        <v>0</v>
      </c>
      <c r="AI24">
        <v>0</v>
      </c>
      <c r="AJ24">
        <v>72.119600000000005</v>
      </c>
      <c r="AK24">
        <v>204.6806</v>
      </c>
      <c r="AL24">
        <v>194.28450000000001</v>
      </c>
      <c r="AM24">
        <v>124.372</v>
      </c>
      <c r="AN24">
        <v>2.3368899999999999</v>
      </c>
      <c r="AO24">
        <v>0.54649999999999999</v>
      </c>
      <c r="AP24">
        <v>3.1941999999999999</v>
      </c>
      <c r="AQ24">
        <v>0.15178</v>
      </c>
      <c r="AR24">
        <v>0.63156000000000001</v>
      </c>
      <c r="AS24">
        <v>0.27017999999999998</v>
      </c>
      <c r="AT24">
        <v>5.4581</v>
      </c>
      <c r="AU24">
        <v>0.14376</v>
      </c>
      <c r="AV24">
        <v>51.6267</v>
      </c>
      <c r="AW24">
        <v>2.1151</v>
      </c>
      <c r="AX24">
        <v>1.0009999999999999</v>
      </c>
      <c r="AY24">
        <v>570.827</v>
      </c>
      <c r="AZ24">
        <v>47.426400000000001</v>
      </c>
      <c r="BA24">
        <v>0.114</v>
      </c>
      <c r="BB24">
        <v>756.654</v>
      </c>
      <c r="BC24">
        <v>568.96799999999996</v>
      </c>
      <c r="BD24">
        <v>51.869</v>
      </c>
      <c r="BE24">
        <v>323.86799999999999</v>
      </c>
      <c r="BF24">
        <v>0.8337</v>
      </c>
      <c r="BG24">
        <v>9.3558000000000003</v>
      </c>
      <c r="BH24">
        <v>2.7094999999999998</v>
      </c>
      <c r="BI24">
        <v>0</v>
      </c>
      <c r="BJ24" s="209">
        <v>0.85731000576303995</v>
      </c>
      <c r="BK24" s="227">
        <v>4.2946641473580002E-2</v>
      </c>
      <c r="BL24" s="209">
        <v>0.16342174947964</v>
      </c>
      <c r="BM24" s="209">
        <v>2.258348315866E-2</v>
      </c>
      <c r="BN24" s="227">
        <v>3.4068496685399997E-2</v>
      </c>
      <c r="BO24" s="227">
        <v>1.3107168399999999E-13</v>
      </c>
      <c r="BP24" s="209">
        <v>8.3990384001599999E-3</v>
      </c>
      <c r="BQ24" s="227">
        <v>2.85089006594E-2</v>
      </c>
      <c r="BR24" s="209">
        <v>1.2285326202651199</v>
      </c>
    </row>
    <row r="25" spans="1:70" x14ac:dyDescent="0.35">
      <c r="A25" t="s">
        <v>610</v>
      </c>
      <c r="B25" t="s">
        <v>610</v>
      </c>
      <c r="C25" t="s">
        <v>1338</v>
      </c>
      <c r="D25">
        <v>243.64400000000001</v>
      </c>
      <c r="E25">
        <v>1018.921</v>
      </c>
      <c r="F25">
        <v>15.423400000000001</v>
      </c>
      <c r="G25">
        <v>15.355499999999999</v>
      </c>
      <c r="H25">
        <v>11.008599999999999</v>
      </c>
      <c r="I25">
        <v>0</v>
      </c>
      <c r="J25">
        <v>167.17230000000001</v>
      </c>
      <c r="K25">
        <v>0</v>
      </c>
      <c r="L25">
        <v>2.9763000000000002</v>
      </c>
      <c r="M25">
        <v>10.1518</v>
      </c>
      <c r="N25">
        <v>6.6E-3</v>
      </c>
      <c r="O25">
        <v>10.1395</v>
      </c>
      <c r="P25">
        <v>2.4E-2</v>
      </c>
      <c r="Q25">
        <v>2.4E-2</v>
      </c>
      <c r="R25">
        <v>0</v>
      </c>
      <c r="S25">
        <v>10.022600000000001</v>
      </c>
      <c r="T25">
        <v>1.3982000000000001</v>
      </c>
      <c r="U25">
        <v>0.44450000000000001</v>
      </c>
      <c r="V25">
        <v>1.6143000000000001</v>
      </c>
      <c r="W25">
        <v>4.5730000000000004</v>
      </c>
      <c r="X25" s="98">
        <v>1.7312000000000001</v>
      </c>
      <c r="Y25">
        <v>5.4999999999999997E-3</v>
      </c>
      <c r="Z25">
        <v>3.7604000000000002</v>
      </c>
      <c r="AA25">
        <v>0.1699</v>
      </c>
      <c r="AB25">
        <v>3.2982999999999998</v>
      </c>
      <c r="AC25">
        <v>0.36570000000000003</v>
      </c>
      <c r="AD25">
        <v>0.21</v>
      </c>
      <c r="AE25">
        <v>8.4199999999999997E-2</v>
      </c>
      <c r="AF25">
        <v>0</v>
      </c>
      <c r="AG25">
        <v>0</v>
      </c>
      <c r="AH25">
        <v>0</v>
      </c>
      <c r="AI25">
        <v>0</v>
      </c>
      <c r="AJ25">
        <v>48.062199999999997</v>
      </c>
      <c r="AK25">
        <v>136.37090000000001</v>
      </c>
      <c r="AL25">
        <v>129.44649999999999</v>
      </c>
      <c r="AM25">
        <v>82.835999999999999</v>
      </c>
      <c r="AN25">
        <v>1.5585899999999999</v>
      </c>
      <c r="AO25">
        <v>0.36409999999999998</v>
      </c>
      <c r="AP25">
        <v>2.1255999999999999</v>
      </c>
      <c r="AQ25">
        <v>0.10136000000000001</v>
      </c>
      <c r="AR25">
        <v>0.42166999999999999</v>
      </c>
      <c r="AS25">
        <v>0.18049000000000001</v>
      </c>
      <c r="AT25">
        <v>3.6425100000000001</v>
      </c>
      <c r="AU25">
        <v>9.5990000000000006E-2</v>
      </c>
      <c r="AV25">
        <v>34.443600000000004</v>
      </c>
      <c r="AW25">
        <v>1.41188</v>
      </c>
      <c r="AX25">
        <v>0.66739999999999999</v>
      </c>
      <c r="AY25">
        <v>380.947</v>
      </c>
      <c r="AZ25">
        <v>31.675599999999999</v>
      </c>
      <c r="BA25">
        <v>7.6100000000000001E-2</v>
      </c>
      <c r="BB25">
        <v>504.94600000000003</v>
      </c>
      <c r="BC25">
        <v>380.036</v>
      </c>
      <c r="BD25">
        <v>34.625</v>
      </c>
      <c r="BE25">
        <v>216.12200000000001</v>
      </c>
      <c r="BF25">
        <v>0.55630000000000002</v>
      </c>
      <c r="BG25">
        <v>6.2417999999999996</v>
      </c>
      <c r="BH25">
        <v>1.8080000000000001</v>
      </c>
      <c r="BI25">
        <v>0</v>
      </c>
      <c r="BJ25" s="209">
        <v>0.53878333409356005</v>
      </c>
      <c r="BK25" s="227">
        <v>2.8088848631459998E-2</v>
      </c>
      <c r="BL25" s="209">
        <v>0.10097767099664</v>
      </c>
      <c r="BM25" s="209">
        <v>1.5027305436120001E-2</v>
      </c>
      <c r="BN25" s="227">
        <v>2.2713893115000001E-2</v>
      </c>
      <c r="BO25" s="227">
        <v>6.8461420000000002E-14</v>
      </c>
      <c r="BP25" s="209">
        <v>2.3427157620799998E-3</v>
      </c>
      <c r="BQ25" s="227">
        <v>1.9014888196500001E-2</v>
      </c>
      <c r="BR25" s="209">
        <v>0.9296172237707</v>
      </c>
    </row>
    <row r="26" spans="1:70" x14ac:dyDescent="0.35">
      <c r="A26" t="s">
        <v>610</v>
      </c>
      <c r="B26" t="s">
        <v>610</v>
      </c>
      <c r="C26" t="s">
        <v>1339</v>
      </c>
      <c r="D26">
        <v>183.24</v>
      </c>
      <c r="E26">
        <v>766.31399999999996</v>
      </c>
      <c r="F26">
        <v>11.6021</v>
      </c>
      <c r="G26">
        <v>11.5334</v>
      </c>
      <c r="H26">
        <v>8.2894000000000005</v>
      </c>
      <c r="I26">
        <v>0</v>
      </c>
      <c r="J26">
        <v>125.5663</v>
      </c>
      <c r="K26">
        <v>0</v>
      </c>
      <c r="L26">
        <v>2.2359</v>
      </c>
      <c r="M26">
        <v>7.6425999999999998</v>
      </c>
      <c r="N26">
        <v>6.6E-3</v>
      </c>
      <c r="O26">
        <v>7.6317000000000004</v>
      </c>
      <c r="P26">
        <v>2.4E-2</v>
      </c>
      <c r="Q26">
        <v>2.4E-2</v>
      </c>
      <c r="R26">
        <v>0</v>
      </c>
      <c r="S26">
        <v>7.5373999999999999</v>
      </c>
      <c r="T26">
        <v>1.0508</v>
      </c>
      <c r="U26">
        <v>0.33439999999999998</v>
      </c>
      <c r="V26">
        <v>1.2139</v>
      </c>
      <c r="W26">
        <v>3.4396</v>
      </c>
      <c r="X26">
        <v>1.302</v>
      </c>
      <c r="Y26">
        <v>4.1999999999999997E-3</v>
      </c>
      <c r="Z26">
        <v>2.8298999999999999</v>
      </c>
      <c r="AA26">
        <v>0.128</v>
      </c>
      <c r="AB26">
        <v>2.4823</v>
      </c>
      <c r="AC26">
        <v>0.27589999999999998</v>
      </c>
      <c r="AD26">
        <v>0.1588</v>
      </c>
      <c r="AE26">
        <v>6.3399999999999998E-2</v>
      </c>
      <c r="AF26">
        <v>0</v>
      </c>
      <c r="AG26">
        <v>0</v>
      </c>
      <c r="AH26">
        <v>0</v>
      </c>
      <c r="AI26">
        <v>0</v>
      </c>
      <c r="AJ26">
        <v>36.139400000000002</v>
      </c>
      <c r="AK26">
        <v>102.554</v>
      </c>
      <c r="AL26">
        <v>97.341899999999995</v>
      </c>
      <c r="AM26">
        <v>62.350999999999999</v>
      </c>
      <c r="AN26">
        <v>1.17049</v>
      </c>
      <c r="AO26">
        <v>0.27479999999999999</v>
      </c>
      <c r="AP26">
        <v>1.6032</v>
      </c>
      <c r="AQ26">
        <v>7.6219999999999996E-2</v>
      </c>
      <c r="AR26">
        <v>0.31696999999999997</v>
      </c>
      <c r="AS26">
        <v>0.13577</v>
      </c>
      <c r="AT26">
        <v>2.7361399999999998</v>
      </c>
      <c r="AU26">
        <v>7.2179999999999994E-2</v>
      </c>
      <c r="AV26">
        <v>25.869800000000001</v>
      </c>
      <c r="AW26">
        <v>1.0611900000000001</v>
      </c>
      <c r="AX26">
        <v>0.50129999999999997</v>
      </c>
      <c r="AY26">
        <v>286.16800000000001</v>
      </c>
      <c r="AZ26">
        <v>23.819700000000001</v>
      </c>
      <c r="BA26">
        <v>5.7200000000000001E-2</v>
      </c>
      <c r="BB26">
        <v>379.28399999999999</v>
      </c>
      <c r="BC26">
        <v>285.83199999999999</v>
      </c>
      <c r="BD26">
        <v>26.023</v>
      </c>
      <c r="BE26">
        <v>162.31899999999999</v>
      </c>
      <c r="BF26">
        <v>0.4178</v>
      </c>
      <c r="BG26">
        <v>4.6870000000000003</v>
      </c>
      <c r="BH26">
        <v>1.3580000000000001</v>
      </c>
      <c r="BI26">
        <v>0</v>
      </c>
      <c r="BJ26" s="209">
        <v>0.44095475890087998</v>
      </c>
      <c r="BK26" s="209">
        <v>2.169556821117E-2</v>
      </c>
      <c r="BL26" s="209">
        <v>8.4402338537589994E-2</v>
      </c>
      <c r="BM26" s="209">
        <v>1.1329877769789999E-2</v>
      </c>
      <c r="BN26" s="227">
        <v>1.7039001331E-2</v>
      </c>
      <c r="BO26" s="227">
        <v>7.1609153000000005E-14</v>
      </c>
      <c r="BP26" s="227">
        <v>6.27841957222E-3</v>
      </c>
      <c r="BQ26" s="209">
        <v>1.4286192059000001E-2</v>
      </c>
      <c r="BR26" s="209">
        <v>0.58120728420848</v>
      </c>
    </row>
    <row r="27" spans="1:70" x14ac:dyDescent="0.35">
      <c r="A27" t="s">
        <v>610</v>
      </c>
      <c r="B27" t="s">
        <v>610</v>
      </c>
      <c r="C27" t="s">
        <v>1340</v>
      </c>
      <c r="D27">
        <v>233.97200000000001</v>
      </c>
      <c r="E27">
        <v>978.43499999999995</v>
      </c>
      <c r="F27">
        <v>14.6205</v>
      </c>
      <c r="G27">
        <v>14.6084</v>
      </c>
      <c r="H27">
        <v>11.1233</v>
      </c>
      <c r="I27">
        <v>0</v>
      </c>
      <c r="J27">
        <v>168.71610000000001</v>
      </c>
      <c r="K27">
        <v>0</v>
      </c>
      <c r="L27">
        <v>2.8677999999999999</v>
      </c>
      <c r="M27">
        <v>10.309900000000001</v>
      </c>
      <c r="N27">
        <v>6.6E-3</v>
      </c>
      <c r="O27">
        <v>10.297599999999999</v>
      </c>
      <c r="P27">
        <v>2.4E-2</v>
      </c>
      <c r="Q27">
        <v>2.4E-2</v>
      </c>
      <c r="R27">
        <v>0</v>
      </c>
      <c r="S27">
        <v>9.4986999999999995</v>
      </c>
      <c r="T27">
        <v>1.3145</v>
      </c>
      <c r="U27">
        <v>0.41970000000000002</v>
      </c>
      <c r="V27">
        <v>1.5306</v>
      </c>
      <c r="W27">
        <v>4.3404999999999996</v>
      </c>
      <c r="X27">
        <v>1.6382000000000001</v>
      </c>
      <c r="Y27">
        <v>5.4999999999999997E-3</v>
      </c>
      <c r="Z27">
        <v>3.5712999999999999</v>
      </c>
      <c r="AA27">
        <v>0.16370000000000001</v>
      </c>
      <c r="AB27">
        <v>3.1246999999999998</v>
      </c>
      <c r="AC27">
        <v>0.34399999999999997</v>
      </c>
      <c r="AD27">
        <v>0.1976</v>
      </c>
      <c r="AE27">
        <v>7.8E-2</v>
      </c>
      <c r="AF27">
        <v>0</v>
      </c>
      <c r="AG27">
        <v>0</v>
      </c>
      <c r="AH27" s="98">
        <v>0</v>
      </c>
      <c r="AI27">
        <v>0</v>
      </c>
      <c r="AJ27">
        <v>45.830199999999998</v>
      </c>
      <c r="AK27">
        <v>129.36179999999999</v>
      </c>
      <c r="AL27">
        <v>122.7443</v>
      </c>
      <c r="AM27">
        <v>79.116</v>
      </c>
      <c r="AN27">
        <v>1.55301</v>
      </c>
      <c r="AO27">
        <v>0.34549999999999997</v>
      </c>
      <c r="AP27">
        <v>2.0480999999999998</v>
      </c>
      <c r="AQ27">
        <v>0.10167</v>
      </c>
      <c r="AR27" s="98">
        <v>0.41609000000000002</v>
      </c>
      <c r="AS27">
        <v>0.18142</v>
      </c>
      <c r="AT27">
        <v>3.48007</v>
      </c>
      <c r="AU27" s="98">
        <v>9.5680000000000001E-2</v>
      </c>
      <c r="AV27">
        <v>33.451599999999999</v>
      </c>
      <c r="AW27">
        <v>1.3678600000000001</v>
      </c>
      <c r="AX27">
        <v>0.67049999999999998</v>
      </c>
      <c r="AY27">
        <v>366.935</v>
      </c>
      <c r="AZ27">
        <v>31.303599999999999</v>
      </c>
      <c r="BA27">
        <v>7.6100000000000001E-2</v>
      </c>
      <c r="BB27">
        <v>484.26900000000001</v>
      </c>
      <c r="BC27">
        <v>381.61700000000002</v>
      </c>
      <c r="BD27">
        <v>33.942999999999998</v>
      </c>
      <c r="BE27">
        <v>205.52</v>
      </c>
      <c r="BF27">
        <v>0.52839999999999998</v>
      </c>
      <c r="BG27">
        <v>6.0155000000000003</v>
      </c>
      <c r="BH27">
        <v>1.7274</v>
      </c>
      <c r="BI27">
        <v>0</v>
      </c>
      <c r="BJ27" s="209">
        <v>0.51235873914572005</v>
      </c>
      <c r="BK27" s="227">
        <v>2.66119484679E-2</v>
      </c>
      <c r="BL27" s="209">
        <v>9.5544702932719994E-2</v>
      </c>
      <c r="BM27" s="209">
        <v>1.424286637694E-2</v>
      </c>
      <c r="BN27" s="227">
        <v>2.2713893115000001E-2</v>
      </c>
      <c r="BO27" s="227">
        <v>6.4503897999999995E-14</v>
      </c>
      <c r="BP27" s="209">
        <v>2.3427157620799998E-3</v>
      </c>
      <c r="BQ27" s="227">
        <v>1.90124330678E-2</v>
      </c>
      <c r="BR27" s="209">
        <v>0.88337375170267995</v>
      </c>
    </row>
    <row r="28" spans="1:70" x14ac:dyDescent="0.35">
      <c r="A28" t="s">
        <v>610</v>
      </c>
      <c r="B28" t="s">
        <v>610</v>
      </c>
      <c r="C28" t="s">
        <v>1341</v>
      </c>
      <c r="D28">
        <v>182.6815</v>
      </c>
      <c r="E28">
        <v>763.97649999999999</v>
      </c>
      <c r="F28">
        <v>11.5741</v>
      </c>
      <c r="G28">
        <v>11.505549999999999</v>
      </c>
      <c r="H28">
        <v>8.2406500000000005</v>
      </c>
      <c r="I28">
        <v>0</v>
      </c>
      <c r="J28">
        <v>125.32695</v>
      </c>
      <c r="K28">
        <v>0</v>
      </c>
      <c r="L28">
        <v>2.2298</v>
      </c>
      <c r="M28">
        <v>7.5987</v>
      </c>
      <c r="N28">
        <v>4.9500000000000004E-3</v>
      </c>
      <c r="O28">
        <v>7.5895000000000001</v>
      </c>
      <c r="P28">
        <v>1.7999999999999999E-2</v>
      </c>
      <c r="Q28">
        <v>1.7999999999999999E-2</v>
      </c>
      <c r="R28">
        <v>0</v>
      </c>
      <c r="S28">
        <v>7.5210999999999997</v>
      </c>
      <c r="T28">
        <v>1.04905</v>
      </c>
      <c r="U28">
        <v>0.33360000000000001</v>
      </c>
      <c r="V28">
        <v>1.2114499999999999</v>
      </c>
      <c r="W28">
        <v>3.4318499999999998</v>
      </c>
      <c r="X28">
        <v>1.2989999999999999</v>
      </c>
      <c r="Y28">
        <v>4.15E-3</v>
      </c>
      <c r="Z28">
        <v>2.8220000000000001</v>
      </c>
      <c r="AA28">
        <v>0.12759999999999999</v>
      </c>
      <c r="AB28">
        <v>2.4751500000000002</v>
      </c>
      <c r="AC28">
        <v>0.27445000000000003</v>
      </c>
      <c r="AD28">
        <v>0.15759999999999999</v>
      </c>
      <c r="AE28">
        <v>6.3200000000000006E-2</v>
      </c>
      <c r="AF28">
        <v>0</v>
      </c>
      <c r="AG28">
        <v>0</v>
      </c>
      <c r="AH28">
        <v>0</v>
      </c>
      <c r="AI28">
        <v>0</v>
      </c>
      <c r="AJ28">
        <v>36.059800000000003</v>
      </c>
      <c r="AK28">
        <v>102.3403</v>
      </c>
      <c r="AL28">
        <v>97.142250000000004</v>
      </c>
      <c r="AM28">
        <v>62.186</v>
      </c>
      <c r="AN28">
        <v>1.168445</v>
      </c>
      <c r="AO28">
        <v>0.27324999999999999</v>
      </c>
      <c r="AP28">
        <v>1.5971</v>
      </c>
      <c r="AQ28">
        <v>7.5889999999999999E-2</v>
      </c>
      <c r="AR28">
        <v>0.31578000000000001</v>
      </c>
      <c r="AS28">
        <v>0.13508999999999999</v>
      </c>
      <c r="AT28">
        <v>2.72905</v>
      </c>
      <c r="AU28">
        <v>7.1879999999999999E-2</v>
      </c>
      <c r="AV28">
        <v>25.81335</v>
      </c>
      <c r="AW28">
        <v>1.05755</v>
      </c>
      <c r="AX28">
        <v>0.50049999999999994</v>
      </c>
      <c r="AY28">
        <v>285.4135</v>
      </c>
      <c r="AZ28">
        <v>23.713200000000001</v>
      </c>
      <c r="BA28">
        <v>5.7000000000000002E-2</v>
      </c>
      <c r="BB28">
        <v>378.327</v>
      </c>
      <c r="BC28">
        <v>284.48399999999998</v>
      </c>
      <c r="BD28">
        <v>25.9345</v>
      </c>
      <c r="BE28">
        <v>161.934</v>
      </c>
      <c r="BF28">
        <v>0.41685</v>
      </c>
      <c r="BG28">
        <v>4.6779000000000002</v>
      </c>
      <c r="BH28">
        <v>1.3547499999999999</v>
      </c>
      <c r="BI28">
        <v>0</v>
      </c>
      <c r="BJ28" s="209">
        <v>0.45145070446778002</v>
      </c>
      <c r="BK28" s="227">
        <v>2.182196993353E-2</v>
      </c>
      <c r="BL28" s="209">
        <v>8.6745233317719994E-2</v>
      </c>
      <c r="BM28" s="209">
        <v>1.131389377071E-2</v>
      </c>
      <c r="BN28" s="227">
        <v>1.7034248342699999E-2</v>
      </c>
      <c r="BO28" s="227">
        <v>7.7428063999999999E-14</v>
      </c>
      <c r="BP28" s="209">
        <v>8.3214318231500002E-3</v>
      </c>
      <c r="BQ28" s="227">
        <v>1.42544503297E-2</v>
      </c>
      <c r="BR28" s="209">
        <v>0.54509169952578995</v>
      </c>
    </row>
    <row r="29" spans="1:70" x14ac:dyDescent="0.35">
      <c r="A29" t="s">
        <v>153</v>
      </c>
      <c r="B29" t="s">
        <v>153</v>
      </c>
      <c r="C29" t="s">
        <v>1337</v>
      </c>
      <c r="D29">
        <v>223.42141369390001</v>
      </c>
      <c r="E29">
        <v>933.9022219185</v>
      </c>
      <c r="F29">
        <v>11.067964109605001</v>
      </c>
      <c r="G29">
        <v>31.10366602997</v>
      </c>
      <c r="H29">
        <v>1.6920000000000001E-2</v>
      </c>
      <c r="I29">
        <v>0</v>
      </c>
      <c r="J29">
        <v>109.89145136982</v>
      </c>
      <c r="K29">
        <v>0</v>
      </c>
      <c r="L29">
        <v>1.682648630356</v>
      </c>
      <c r="M29">
        <v>0</v>
      </c>
      <c r="N29">
        <v>0</v>
      </c>
      <c r="O29">
        <v>0</v>
      </c>
      <c r="P29">
        <v>0</v>
      </c>
      <c r="Q29">
        <v>0</v>
      </c>
      <c r="R29">
        <v>0</v>
      </c>
      <c r="S29">
        <v>4.5398112328010001</v>
      </c>
      <c r="T29">
        <v>4.139999898E-3</v>
      </c>
      <c r="U29">
        <v>6.2716438319999996E-3</v>
      </c>
      <c r="V29">
        <v>0.216319725854</v>
      </c>
      <c r="W29">
        <v>2.622563150825</v>
      </c>
      <c r="X29" s="98">
        <v>1.5011931505780001</v>
      </c>
      <c r="Y29">
        <v>1.9019451903000001E-2</v>
      </c>
      <c r="Z29">
        <v>4.6293952056679997</v>
      </c>
      <c r="AA29">
        <v>0.43073547946700003</v>
      </c>
      <c r="AB29">
        <v>4.0440604111100003</v>
      </c>
      <c r="AC29">
        <v>0.97627520521800004</v>
      </c>
      <c r="AD29">
        <v>0.72504164418600003</v>
      </c>
      <c r="AE29">
        <v>5.6980547958999997E-2</v>
      </c>
      <c r="AF29">
        <v>2.9416438271999999E-2</v>
      </c>
      <c r="AG29">
        <v>7.4408218649999998E-3</v>
      </c>
      <c r="AH29">
        <v>2.1070410852E-2</v>
      </c>
      <c r="AI29">
        <v>2.141999985E-2</v>
      </c>
      <c r="AJ29">
        <v>96.598470549840002</v>
      </c>
      <c r="AK29">
        <v>127.981678903778</v>
      </c>
      <c r="AL29">
        <v>127.86515890417699</v>
      </c>
      <c r="AM29">
        <v>10.59868493127</v>
      </c>
      <c r="AN29">
        <v>0.45832257536999998</v>
      </c>
      <c r="AO29">
        <v>1.090905753365</v>
      </c>
      <c r="AP29">
        <v>7.0068627448549998</v>
      </c>
      <c r="AQ29">
        <v>0.54791580822099994</v>
      </c>
      <c r="AR29">
        <v>0.34058328738600002</v>
      </c>
      <c r="AS29">
        <v>10.303516575625</v>
      </c>
      <c r="AT29">
        <v>15.999531095129001</v>
      </c>
      <c r="AU29">
        <v>0.66152665764399998</v>
      </c>
      <c r="AV29">
        <v>25.855702739887999</v>
      </c>
      <c r="AW29">
        <v>1.5757602739700001</v>
      </c>
      <c r="AX29">
        <v>0.18276000000000001</v>
      </c>
      <c r="AY29">
        <v>268.05361369449997</v>
      </c>
      <c r="AZ29">
        <v>2.8752852634399999</v>
      </c>
      <c r="BA29">
        <v>2.7832595895000001</v>
      </c>
      <c r="BB29">
        <v>12.312202739235</v>
      </c>
      <c r="BC29">
        <v>428.00542466349998</v>
      </c>
      <c r="BD29">
        <v>34.375471231500001</v>
      </c>
      <c r="BE29">
        <v>169.99575615750001</v>
      </c>
      <c r="BF29">
        <v>0.43058287718499999</v>
      </c>
      <c r="BG29">
        <v>12.618285616085</v>
      </c>
      <c r="BH29">
        <v>5.6051173970399999</v>
      </c>
      <c r="BI29">
        <v>14.309989040025</v>
      </c>
      <c r="BJ29" s="209">
        <v>1.85210173353483</v>
      </c>
      <c r="BK29" s="227">
        <v>0.13224084639329001</v>
      </c>
      <c r="BL29" s="209">
        <v>0.32003012648450702</v>
      </c>
      <c r="BM29" s="209">
        <v>6.4534386349342596E-2</v>
      </c>
      <c r="BN29" s="227">
        <v>0</v>
      </c>
      <c r="BO29" s="227">
        <v>4.2373983010000001E-13</v>
      </c>
      <c r="BP29" s="209">
        <v>1.02980238185157E-2</v>
      </c>
      <c r="BQ29" s="227">
        <v>2.5657608964499999E-2</v>
      </c>
      <c r="BR29" s="209">
        <v>2.6057619977081701</v>
      </c>
    </row>
    <row r="30" spans="1:70" x14ac:dyDescent="0.35">
      <c r="A30" t="s">
        <v>153</v>
      </c>
      <c r="B30" t="s">
        <v>153</v>
      </c>
      <c r="C30" t="s">
        <v>1338</v>
      </c>
      <c r="D30">
        <v>112.3503041072</v>
      </c>
      <c r="E30">
        <v>469.626979909</v>
      </c>
      <c r="F30">
        <v>5.5602245662180003</v>
      </c>
      <c r="G30">
        <v>15.643991142839999</v>
      </c>
      <c r="H30">
        <v>1.6920000000000001E-2</v>
      </c>
      <c r="I30">
        <v>0</v>
      </c>
      <c r="J30">
        <v>55.263003744270002</v>
      </c>
      <c r="K30">
        <v>0</v>
      </c>
      <c r="L30">
        <v>0.84728292248399995</v>
      </c>
      <c r="M30">
        <v>0</v>
      </c>
      <c r="N30">
        <v>0</v>
      </c>
      <c r="O30">
        <v>0</v>
      </c>
      <c r="P30">
        <v>0</v>
      </c>
      <c r="Q30">
        <v>0</v>
      </c>
      <c r="R30">
        <v>0</v>
      </c>
      <c r="S30" s="98">
        <v>2.2799980364920001</v>
      </c>
      <c r="T30">
        <v>2.069999949E-3</v>
      </c>
      <c r="U30">
        <v>3.1384931489999999E-3</v>
      </c>
      <c r="V30">
        <v>0.108638584388</v>
      </c>
      <c r="W30" s="98">
        <v>1.3161512786089999</v>
      </c>
      <c r="X30">
        <v>0.75459794515199996</v>
      </c>
      <c r="Y30">
        <v>9.5171688740000003E-3</v>
      </c>
      <c r="Z30">
        <v>2.3228935617380002</v>
      </c>
      <c r="AA30">
        <v>0.21608831050999999</v>
      </c>
      <c r="AB30">
        <v>2.0293137900299998</v>
      </c>
      <c r="AC30" s="98">
        <v>0.49146356151300002</v>
      </c>
      <c r="AD30" s="98">
        <v>0.36400849332599999</v>
      </c>
      <c r="AE30">
        <v>2.8742831056999998E-2</v>
      </c>
      <c r="AF30">
        <v>1.5324931465E-2</v>
      </c>
      <c r="AG30">
        <v>3.8442465489999999E-3</v>
      </c>
      <c r="AH30">
        <v>1.0783789901000001E-2</v>
      </c>
      <c r="AI30">
        <v>1.0889999924999999E-2</v>
      </c>
      <c r="AJ30">
        <v>49.382522831999999</v>
      </c>
      <c r="AK30">
        <v>119.4511410044</v>
      </c>
      <c r="AL30">
        <v>119.3346210046</v>
      </c>
      <c r="AM30">
        <v>6.0098721460000002</v>
      </c>
      <c r="AN30">
        <v>0.23037791782200001</v>
      </c>
      <c r="AO30">
        <v>0.54958584471899996</v>
      </c>
      <c r="AP30">
        <v>3.5139581698129998</v>
      </c>
      <c r="AQ30">
        <v>0.27503667580000002</v>
      </c>
      <c r="AR30">
        <v>0.182260319492</v>
      </c>
      <c r="AS30">
        <v>5.2006339727439999</v>
      </c>
      <c r="AT30">
        <v>8.0655256617200006</v>
      </c>
      <c r="AU30">
        <v>0.333676063982</v>
      </c>
      <c r="AV30">
        <v>17.794014155332</v>
      </c>
      <c r="AW30">
        <v>0.98481474885700004</v>
      </c>
      <c r="AX30">
        <v>0.18276000000000001</v>
      </c>
      <c r="AY30">
        <v>135.3883123267</v>
      </c>
      <c r="AZ30">
        <v>1.450039649264</v>
      </c>
      <c r="BA30">
        <v>1.4233419637</v>
      </c>
      <c r="BB30">
        <v>6.1938757988409998</v>
      </c>
      <c r="BC30">
        <v>215.24541552810001</v>
      </c>
      <c r="BD30">
        <v>17.295704108900001</v>
      </c>
      <c r="BE30">
        <v>85.3689205445</v>
      </c>
      <c r="BF30" s="98">
        <v>0.21625292261099999</v>
      </c>
      <c r="BG30">
        <v>6.4014153879510003</v>
      </c>
      <c r="BH30">
        <v>2.8197546574240002</v>
      </c>
      <c r="BI30">
        <v>7.1929433784599999</v>
      </c>
      <c r="BJ30" s="209">
        <v>0.9085222975585</v>
      </c>
      <c r="BK30" s="227">
        <v>6.1027783086710002E-2</v>
      </c>
      <c r="BL30" s="209">
        <v>0.14095136772027</v>
      </c>
      <c r="BM30" s="209">
        <v>3.3953191081259999E-2</v>
      </c>
      <c r="BN30" s="227">
        <v>0</v>
      </c>
      <c r="BO30" s="227">
        <v>5.6677259999999999E-14</v>
      </c>
      <c r="BP30" s="209">
        <v>8.2166231364999998E-4</v>
      </c>
      <c r="BQ30" s="227">
        <v>1.29040222284E-2</v>
      </c>
      <c r="BR30" s="209">
        <v>1.4792196637876001</v>
      </c>
    </row>
    <row r="31" spans="1:70" x14ac:dyDescent="0.35">
      <c r="A31" t="s">
        <v>153</v>
      </c>
      <c r="B31" t="s">
        <v>153</v>
      </c>
      <c r="C31" t="s">
        <v>1339</v>
      </c>
      <c r="D31">
        <v>24.363687665</v>
      </c>
      <c r="E31">
        <v>101.818326935</v>
      </c>
      <c r="F31">
        <v>1.4183329680300001</v>
      </c>
      <c r="G31">
        <v>2.9726732423</v>
      </c>
      <c r="H31">
        <v>1.6920000000000001E-2</v>
      </c>
      <c r="I31">
        <v>0</v>
      </c>
      <c r="J31">
        <v>10.099655433600001</v>
      </c>
      <c r="K31">
        <v>0</v>
      </c>
      <c r="L31">
        <v>0.17771789956</v>
      </c>
      <c r="M31">
        <v>0</v>
      </c>
      <c r="N31">
        <v>0</v>
      </c>
      <c r="O31">
        <v>0</v>
      </c>
      <c r="P31">
        <v>0</v>
      </c>
      <c r="Q31">
        <v>0</v>
      </c>
      <c r="R31">
        <v>0</v>
      </c>
      <c r="S31" s="98">
        <v>0.62774922378999998</v>
      </c>
      <c r="T31">
        <v>0</v>
      </c>
      <c r="U31">
        <v>6.9452057999999997E-4</v>
      </c>
      <c r="V31">
        <v>4.0467579859999998E-2</v>
      </c>
      <c r="W31" s="98">
        <v>0.32616283108999999</v>
      </c>
      <c r="X31">
        <v>0.20699616437999999</v>
      </c>
      <c r="Y31">
        <v>1.93515985E-3</v>
      </c>
      <c r="Z31">
        <v>0.61366931504</v>
      </c>
      <c r="AA31">
        <v>5.1428401890000003E-2</v>
      </c>
      <c r="AB31">
        <v>0.53637196350000005</v>
      </c>
      <c r="AC31" s="98">
        <v>7.0069315039999996E-2</v>
      </c>
      <c r="AD31" s="98">
        <v>4.3594520579999997E-2</v>
      </c>
      <c r="AE31">
        <v>1.070484015E-2</v>
      </c>
      <c r="AF31">
        <v>5.5452055399999997E-3</v>
      </c>
      <c r="AG31">
        <v>1.2372602899999999E-3</v>
      </c>
      <c r="AH31">
        <v>2.7119635000000001E-3</v>
      </c>
      <c r="AI31">
        <v>3.6000000000000002E-4</v>
      </c>
      <c r="AJ31">
        <v>10.294764840799999</v>
      </c>
      <c r="AK31">
        <v>112.10332365286</v>
      </c>
      <c r="AL31">
        <v>111.98680365299001</v>
      </c>
      <c r="AM31">
        <v>4.3957168948999996</v>
      </c>
      <c r="AN31">
        <v>3.5219835620000001E-2</v>
      </c>
      <c r="AO31">
        <v>7.8611689489999997E-2</v>
      </c>
      <c r="AP31">
        <v>0.99696732023000001</v>
      </c>
      <c r="AQ31">
        <v>1.258863927E-2</v>
      </c>
      <c r="AR31">
        <v>4.9855707739999998E-2</v>
      </c>
      <c r="AS31">
        <v>0.75971808219000003</v>
      </c>
      <c r="AT31">
        <v>1.3030896804300001</v>
      </c>
      <c r="AU31">
        <v>5.3603141600000001E-2</v>
      </c>
      <c r="AV31">
        <v>10.53432420088</v>
      </c>
      <c r="AW31">
        <v>0.58059908672000005</v>
      </c>
      <c r="AX31">
        <v>0.18276000000000001</v>
      </c>
      <c r="AY31">
        <v>26.579024657000001</v>
      </c>
      <c r="AZ31">
        <v>0.39010456144</v>
      </c>
      <c r="BA31">
        <v>0.36296392700000002</v>
      </c>
      <c r="BB31">
        <v>0.93895159810999995</v>
      </c>
      <c r="BC31">
        <v>43.734831051</v>
      </c>
      <c r="BD31">
        <v>3.1066082189999999</v>
      </c>
      <c r="BE31">
        <v>17.913441095</v>
      </c>
      <c r="BF31" s="98">
        <v>4.518584481E-2</v>
      </c>
      <c r="BG31">
        <v>1.0848707762100001</v>
      </c>
      <c r="BH31">
        <v>0.66478931504000005</v>
      </c>
      <c r="BI31">
        <v>1.3131031963499999</v>
      </c>
      <c r="BJ31" s="209">
        <v>0.46642168475099999</v>
      </c>
      <c r="BK31" s="227">
        <v>2.7052786008759998E-2</v>
      </c>
      <c r="BL31" s="209">
        <v>6.031014565626E-2</v>
      </c>
      <c r="BM31" s="209">
        <v>1.512700816208E-2</v>
      </c>
      <c r="BN31" s="227">
        <v>0</v>
      </c>
      <c r="BO31" s="227">
        <v>1.0733855999999999E-13</v>
      </c>
      <c r="BP31" s="209">
        <v>1.6182585910200001E-3</v>
      </c>
      <c r="BQ31" s="227">
        <v>2.4403979862000001E-3</v>
      </c>
      <c r="BR31" s="209">
        <v>0.42635118756509999</v>
      </c>
    </row>
    <row r="32" spans="1:70" x14ac:dyDescent="0.35">
      <c r="A32" t="s">
        <v>153</v>
      </c>
      <c r="B32" t="s">
        <v>153</v>
      </c>
      <c r="C32" t="s">
        <v>1340</v>
      </c>
      <c r="D32">
        <v>45.889287666439998</v>
      </c>
      <c r="E32">
        <v>191.77272693680001</v>
      </c>
      <c r="F32">
        <v>2.2735609680336002</v>
      </c>
      <c r="G32">
        <v>6.3870092424680003</v>
      </c>
      <c r="H32">
        <v>3.3840000000000002E-2</v>
      </c>
      <c r="I32">
        <v>0</v>
      </c>
      <c r="J32">
        <v>22.199099433653998</v>
      </c>
      <c r="K32">
        <v>0</v>
      </c>
      <c r="L32">
        <v>0.35178989957680001</v>
      </c>
      <c r="M32">
        <v>0</v>
      </c>
      <c r="N32">
        <v>0</v>
      </c>
      <c r="O32">
        <v>0</v>
      </c>
      <c r="P32">
        <v>0</v>
      </c>
      <c r="Q32">
        <v>0</v>
      </c>
      <c r="R32">
        <v>0</v>
      </c>
      <c r="S32">
        <v>0.9388312237684</v>
      </c>
      <c r="T32">
        <v>4.1399998980000001E-4</v>
      </c>
      <c r="U32">
        <v>1.1085205697999999E-3</v>
      </c>
      <c r="V32">
        <v>4.9797579857599999E-2</v>
      </c>
      <c r="W32">
        <v>0.52254883109179995</v>
      </c>
      <c r="X32">
        <v>0.30855816437040001</v>
      </c>
      <c r="Y32">
        <v>3.2431598247999998E-3</v>
      </c>
      <c r="Z32">
        <v>0.95400731506759995</v>
      </c>
      <c r="AA32">
        <v>8.9264401871999993E-2</v>
      </c>
      <c r="AB32">
        <v>0.83131996350600001</v>
      </c>
      <c r="AC32">
        <v>0.17208131502259999</v>
      </c>
      <c r="AD32">
        <v>0.1198425206052</v>
      </c>
      <c r="AE32">
        <v>1.34408401614E-2</v>
      </c>
      <c r="AF32">
        <v>8.2332055130000005E-3</v>
      </c>
      <c r="AG32">
        <v>1.8912602798000001E-3</v>
      </c>
      <c r="AH32">
        <v>4.5659634801999997E-3</v>
      </c>
      <c r="AI32">
        <v>2.825999985E-3</v>
      </c>
      <c r="AJ32">
        <v>22.646964840799999</v>
      </c>
      <c r="AK32">
        <v>225.10924365285999</v>
      </c>
      <c r="AL32">
        <v>224.87620365299</v>
      </c>
      <c r="AM32">
        <v>5.7937168949000002</v>
      </c>
      <c r="AN32">
        <v>9.2185808224400007E-2</v>
      </c>
      <c r="AO32">
        <v>0.2256234155138</v>
      </c>
      <c r="AP32">
        <v>1.3941151633526001</v>
      </c>
      <c r="AQ32">
        <v>6.9240639270000001E-2</v>
      </c>
      <c r="AR32">
        <v>0.1038197077184</v>
      </c>
      <c r="AS32">
        <v>2.0589520822187999</v>
      </c>
      <c r="AT32">
        <v>3.2280696803339999</v>
      </c>
      <c r="AU32">
        <v>0.13037314159640001</v>
      </c>
      <c r="AV32">
        <v>22.734904200906399</v>
      </c>
      <c r="AW32">
        <v>1.0520730867314001</v>
      </c>
      <c r="AX32">
        <v>0.36552000000000001</v>
      </c>
      <c r="AY32">
        <v>56.48092876634</v>
      </c>
      <c r="AZ32">
        <v>0.59933508777279998</v>
      </c>
      <c r="BA32">
        <v>0.64565880373999995</v>
      </c>
      <c r="BB32">
        <v>2.5330524199981999</v>
      </c>
      <c r="BC32">
        <v>86.583258448620001</v>
      </c>
      <c r="BD32">
        <v>7.0113095887799997</v>
      </c>
      <c r="BE32">
        <v>33.799147943900003</v>
      </c>
      <c r="BF32">
        <v>8.5757707852199994E-2</v>
      </c>
      <c r="BG32">
        <v>2.7644274611202002</v>
      </c>
      <c r="BH32">
        <v>1.1272955342048001</v>
      </c>
      <c r="BI32">
        <v>2.392503196242</v>
      </c>
      <c r="BJ32" s="209">
        <v>0.53453075229928004</v>
      </c>
      <c r="BK32" s="227">
        <v>3.0695240995809999E-2</v>
      </c>
      <c r="BL32" s="227">
        <v>7.2986012643649997E-2</v>
      </c>
      <c r="BM32" s="209">
        <v>1.9131856718040002E-2</v>
      </c>
      <c r="BN32" s="227">
        <v>0</v>
      </c>
      <c r="BO32" s="227">
        <v>1.6894420000000001E-14</v>
      </c>
      <c r="BP32" s="227">
        <v>3.9414280474999998E-4</v>
      </c>
      <c r="BQ32" s="227">
        <v>5.2084110445200001E-3</v>
      </c>
      <c r="BR32" s="209">
        <v>0.72356599411099998</v>
      </c>
    </row>
    <row r="33" spans="1:70" x14ac:dyDescent="0.35">
      <c r="A33" t="s">
        <v>153</v>
      </c>
      <c r="B33" t="s">
        <v>153</v>
      </c>
      <c r="C33" t="s">
        <v>1341</v>
      </c>
      <c r="D33">
        <v>124.37585205720001</v>
      </c>
      <c r="E33">
        <v>519.753189959</v>
      </c>
      <c r="F33">
        <v>5.3854222831180003</v>
      </c>
      <c r="G33">
        <v>18.90886557184</v>
      </c>
      <c r="H33">
        <v>1.6920000000000001E-2</v>
      </c>
      <c r="I33">
        <v>0</v>
      </c>
      <c r="J33">
        <v>66.680191872270001</v>
      </c>
      <c r="K33">
        <v>0</v>
      </c>
      <c r="L33">
        <v>0.970561461284</v>
      </c>
      <c r="M33">
        <v>0</v>
      </c>
      <c r="N33">
        <v>0</v>
      </c>
      <c r="O33">
        <v>0</v>
      </c>
      <c r="P33">
        <v>0</v>
      </c>
      <c r="Q33">
        <v>0</v>
      </c>
      <c r="R33">
        <v>0</v>
      </c>
      <c r="S33">
        <v>2.0611140181919998</v>
      </c>
      <c r="T33">
        <v>2.069999949E-3</v>
      </c>
      <c r="U33">
        <v>2.6042465490000001E-3</v>
      </c>
      <c r="V33">
        <v>8.2894292187999999E-2</v>
      </c>
      <c r="W33">
        <v>1.244410639309</v>
      </c>
      <c r="X33">
        <v>0.667723972552</v>
      </c>
      <c r="Y33">
        <v>8.0285843739999994E-3</v>
      </c>
      <c r="Z33">
        <v>2.2021017809379999</v>
      </c>
      <c r="AA33">
        <v>0.22937415521000001</v>
      </c>
      <c r="AB33">
        <v>1.91359689503</v>
      </c>
      <c r="AC33">
        <v>0.547071780713</v>
      </c>
      <c r="AD33">
        <v>0.41057424672600001</v>
      </c>
      <c r="AE33">
        <v>2.2231415556999999E-2</v>
      </c>
      <c r="AF33">
        <v>1.1982465665000001E-2</v>
      </c>
      <c r="AG33">
        <v>3.0771232490000001E-3</v>
      </c>
      <c r="AH33">
        <v>9.0668949009999993E-3</v>
      </c>
      <c r="AI33">
        <v>1.0889999924999999E-2</v>
      </c>
      <c r="AJ33">
        <v>60.805011415999999</v>
      </c>
      <c r="AK33">
        <v>122.61483050219999</v>
      </c>
      <c r="AL33">
        <v>122.4983105023</v>
      </c>
      <c r="AM33">
        <v>3.7039360729999999</v>
      </c>
      <c r="AN33">
        <v>0.30345189042199999</v>
      </c>
      <c r="AO33">
        <v>0.76869223741899995</v>
      </c>
      <c r="AP33">
        <v>2.858598692713</v>
      </c>
      <c r="AQ33">
        <v>0.28537233789999999</v>
      </c>
      <c r="AR33">
        <v>0.19810515969199999</v>
      </c>
      <c r="AS33">
        <v>6.7478969864440002</v>
      </c>
      <c r="AT33">
        <v>10.21208283062</v>
      </c>
      <c r="AU33">
        <v>0.40453903198199997</v>
      </c>
      <c r="AV33">
        <v>22.842457077732</v>
      </c>
      <c r="AW33">
        <v>0.94469237445700005</v>
      </c>
      <c r="AX33">
        <v>0.18276000000000001</v>
      </c>
      <c r="AY33">
        <v>160.67821643670001</v>
      </c>
      <c r="AZ33">
        <v>1.297436140464</v>
      </c>
      <c r="BA33">
        <v>1.4232081737</v>
      </c>
      <c r="BB33">
        <v>8.5629899541410008</v>
      </c>
      <c r="BC33">
        <v>241.71477625809999</v>
      </c>
      <c r="BD33">
        <v>21.3570054789</v>
      </c>
      <c r="BE33">
        <v>91.519427394499999</v>
      </c>
      <c r="BF33">
        <v>0.233356118911</v>
      </c>
      <c r="BG33">
        <v>8.4932994062509994</v>
      </c>
      <c r="BH33">
        <v>2.7150628766240001</v>
      </c>
      <c r="BI33">
        <v>6.4431716889599997</v>
      </c>
      <c r="BJ33" s="209">
        <v>0.70082881564210997</v>
      </c>
      <c r="BK33" s="227">
        <v>5.9146944922539003E-2</v>
      </c>
      <c r="BL33" s="209">
        <v>0.152896154831485</v>
      </c>
      <c r="BM33" s="209">
        <v>2.5437961006108002E-2</v>
      </c>
      <c r="BN33" s="227">
        <v>0</v>
      </c>
      <c r="BO33" s="227">
        <v>2.3976949500000002E-13</v>
      </c>
      <c r="BP33" s="209">
        <v>8.4373408636540005E-3</v>
      </c>
      <c r="BQ33" s="209">
        <v>1.53611352693E-2</v>
      </c>
      <c r="BR33" s="209">
        <v>1.134568881064</v>
      </c>
    </row>
    <row r="34" spans="1:70" x14ac:dyDescent="0.35">
      <c r="A34" t="s">
        <v>169</v>
      </c>
      <c r="B34" t="s">
        <v>169</v>
      </c>
      <c r="C34" t="s">
        <v>1337</v>
      </c>
      <c r="D34">
        <v>39.729999999999997</v>
      </c>
      <c r="E34">
        <v>166.75</v>
      </c>
      <c r="F34">
        <v>2.8130000000000002</v>
      </c>
      <c r="G34">
        <v>3.5379999999999998</v>
      </c>
      <c r="H34">
        <v>0.11600000000000001</v>
      </c>
      <c r="I34">
        <v>0</v>
      </c>
      <c r="J34">
        <v>22.126999999999999</v>
      </c>
      <c r="K34">
        <v>0</v>
      </c>
      <c r="L34">
        <v>0.23200000000000001</v>
      </c>
      <c r="M34">
        <v>0.11600000000000001</v>
      </c>
      <c r="N34">
        <v>0.11600000000000001</v>
      </c>
      <c r="O34">
        <v>0</v>
      </c>
      <c r="P34">
        <v>0</v>
      </c>
      <c r="Q34">
        <v>0</v>
      </c>
      <c r="R34">
        <v>0</v>
      </c>
      <c r="S34">
        <v>0.754</v>
      </c>
      <c r="T34">
        <v>0</v>
      </c>
      <c r="U34">
        <v>0</v>
      </c>
      <c r="V34">
        <v>0</v>
      </c>
      <c r="W34">
        <v>0.55100000000000005</v>
      </c>
      <c r="X34">
        <v>0.20300000000000001</v>
      </c>
      <c r="Y34">
        <v>0</v>
      </c>
      <c r="Z34">
        <v>1.1599999999999999</v>
      </c>
      <c r="AA34">
        <v>5.8000000000000003E-2</v>
      </c>
      <c r="AB34">
        <v>1.073</v>
      </c>
      <c r="AC34">
        <v>0.435</v>
      </c>
      <c r="AD34">
        <v>0.31900000000000001</v>
      </c>
      <c r="AE34">
        <v>2.9000000000000001E-2</v>
      </c>
      <c r="AF34">
        <v>2.9000000000000001E-2</v>
      </c>
      <c r="AG34">
        <v>0</v>
      </c>
      <c r="AH34" s="98">
        <v>0</v>
      </c>
      <c r="AI34">
        <v>2.9000000000000001E-2</v>
      </c>
      <c r="AJ34">
        <v>98.6</v>
      </c>
      <c r="AK34">
        <v>67.628</v>
      </c>
      <c r="AL34">
        <v>67.569999999999993</v>
      </c>
      <c r="AM34">
        <v>0</v>
      </c>
      <c r="AN34">
        <v>1.073</v>
      </c>
      <c r="AO34">
        <v>1.6240000000000001</v>
      </c>
      <c r="AP34">
        <v>8.7579999999999991</v>
      </c>
      <c r="AQ34">
        <v>2.3199999999999998E-2</v>
      </c>
      <c r="AR34">
        <v>0.1305</v>
      </c>
      <c r="AS34">
        <v>0</v>
      </c>
      <c r="AT34">
        <v>0.89900000000000002</v>
      </c>
      <c r="AU34">
        <v>2.9000000000000001E-2</v>
      </c>
      <c r="AV34">
        <v>24.882000000000001</v>
      </c>
      <c r="AW34">
        <v>0.42630000000000001</v>
      </c>
      <c r="AX34">
        <v>0</v>
      </c>
      <c r="AY34">
        <v>53.36</v>
      </c>
      <c r="AZ34">
        <v>12.18</v>
      </c>
      <c r="BA34">
        <v>0.49299999999999999</v>
      </c>
      <c r="BB34">
        <v>15.08</v>
      </c>
      <c r="BC34">
        <v>38.28</v>
      </c>
      <c r="BD34">
        <v>3.48</v>
      </c>
      <c r="BE34">
        <v>41.18</v>
      </c>
      <c r="BF34">
        <v>0.11600000000000001</v>
      </c>
      <c r="BG34">
        <v>6.5540000000000003</v>
      </c>
      <c r="BH34">
        <v>0.377</v>
      </c>
      <c r="BI34">
        <v>3.48</v>
      </c>
      <c r="BJ34" s="209">
        <v>3.664325842196E-2</v>
      </c>
      <c r="BK34" s="209">
        <v>8.4573122135599994E-3</v>
      </c>
      <c r="BL34" s="209">
        <v>7.4670149471599999E-3</v>
      </c>
      <c r="BM34" s="209">
        <v>2.2562401429599998E-3</v>
      </c>
      <c r="BN34" s="209">
        <v>0</v>
      </c>
      <c r="BO34" s="227">
        <v>1.040752E-14</v>
      </c>
      <c r="BP34" s="209">
        <v>7.9299326659999997E-4</v>
      </c>
      <c r="BQ34" s="209">
        <v>1.306446375E-3</v>
      </c>
      <c r="BR34" s="209">
        <v>0.14279061534264001</v>
      </c>
    </row>
    <row r="35" spans="1:70" x14ac:dyDescent="0.35">
      <c r="A35" t="s">
        <v>169</v>
      </c>
      <c r="B35" t="s">
        <v>169</v>
      </c>
      <c r="C35" t="s">
        <v>1338</v>
      </c>
      <c r="D35">
        <v>34.25</v>
      </c>
      <c r="E35">
        <v>143.75</v>
      </c>
      <c r="F35">
        <v>2.4249999999999998</v>
      </c>
      <c r="G35">
        <v>3.05</v>
      </c>
      <c r="H35">
        <v>0.1</v>
      </c>
      <c r="I35">
        <v>0</v>
      </c>
      <c r="J35">
        <v>19.074999999999999</v>
      </c>
      <c r="K35">
        <v>0</v>
      </c>
      <c r="L35">
        <v>0.2</v>
      </c>
      <c r="M35">
        <v>0.1</v>
      </c>
      <c r="N35">
        <v>0.1</v>
      </c>
      <c r="O35">
        <v>0</v>
      </c>
      <c r="P35">
        <v>0</v>
      </c>
      <c r="Q35">
        <v>0</v>
      </c>
      <c r="R35">
        <v>0</v>
      </c>
      <c r="S35">
        <v>0.65</v>
      </c>
      <c r="T35" s="98">
        <v>0</v>
      </c>
      <c r="U35" s="98">
        <v>0</v>
      </c>
      <c r="V35">
        <v>0</v>
      </c>
      <c r="W35">
        <v>0.47499999999999998</v>
      </c>
      <c r="X35">
        <v>0.17499999999999999</v>
      </c>
      <c r="Y35">
        <v>0</v>
      </c>
      <c r="Z35">
        <v>1</v>
      </c>
      <c r="AA35">
        <v>0.05</v>
      </c>
      <c r="AB35">
        <v>0.92500000000000004</v>
      </c>
      <c r="AC35">
        <v>0.375</v>
      </c>
      <c r="AD35">
        <v>0.27500000000000002</v>
      </c>
      <c r="AE35">
        <v>2.5000000000000001E-2</v>
      </c>
      <c r="AF35">
        <v>2.5000000000000001E-2</v>
      </c>
      <c r="AG35" s="98">
        <v>0</v>
      </c>
      <c r="AH35">
        <v>0</v>
      </c>
      <c r="AI35">
        <v>2.5000000000000001E-2</v>
      </c>
      <c r="AJ35">
        <v>85</v>
      </c>
      <c r="AK35">
        <v>58.3</v>
      </c>
      <c r="AL35">
        <v>58.25</v>
      </c>
      <c r="AM35">
        <v>0</v>
      </c>
      <c r="AN35">
        <v>0.92500000000000004</v>
      </c>
      <c r="AO35">
        <v>1.4</v>
      </c>
      <c r="AP35">
        <v>7.55</v>
      </c>
      <c r="AQ35">
        <v>0.02</v>
      </c>
      <c r="AR35" s="98">
        <v>0.1125</v>
      </c>
      <c r="AS35">
        <v>0</v>
      </c>
      <c r="AT35">
        <v>0.77500000000000002</v>
      </c>
      <c r="AU35" s="98">
        <v>2.5000000000000001E-2</v>
      </c>
      <c r="AV35">
        <v>21.45</v>
      </c>
      <c r="AW35">
        <v>0.36749999999999999</v>
      </c>
      <c r="AX35">
        <v>0</v>
      </c>
      <c r="AY35">
        <v>46</v>
      </c>
      <c r="AZ35">
        <v>10.5</v>
      </c>
      <c r="BA35">
        <v>0.42499999999999999</v>
      </c>
      <c r="BB35">
        <v>13</v>
      </c>
      <c r="BC35">
        <v>33</v>
      </c>
      <c r="BD35">
        <v>3</v>
      </c>
      <c r="BE35">
        <v>35.5</v>
      </c>
      <c r="BF35">
        <v>0.1</v>
      </c>
      <c r="BG35">
        <v>5.65</v>
      </c>
      <c r="BH35">
        <v>0.32500000000000001</v>
      </c>
      <c r="BI35">
        <v>3</v>
      </c>
      <c r="BJ35" s="209">
        <v>3.1064629375E-2</v>
      </c>
      <c r="BK35" s="227">
        <v>7.16005225E-3</v>
      </c>
      <c r="BL35" s="227">
        <v>6.0990058749999998E-3</v>
      </c>
      <c r="BM35" s="209">
        <v>1.947217175E-3</v>
      </c>
      <c r="BN35" s="227">
        <v>0</v>
      </c>
      <c r="BO35" s="227">
        <v>6.2749999999999996E-15</v>
      </c>
      <c r="BP35" s="227">
        <v>1.8122177500000001E-4</v>
      </c>
      <c r="BQ35" s="209">
        <v>1.126246875E-3</v>
      </c>
      <c r="BR35" s="209">
        <v>0.12380434395000001</v>
      </c>
    </row>
    <row r="36" spans="1:70" x14ac:dyDescent="0.35">
      <c r="A36" t="s">
        <v>169</v>
      </c>
      <c r="B36" t="s">
        <v>169</v>
      </c>
      <c r="C36" t="s">
        <v>1339</v>
      </c>
      <c r="D36">
        <v>17.809999999999999</v>
      </c>
      <c r="E36">
        <v>74.75</v>
      </c>
      <c r="F36">
        <v>1.2609999999999999</v>
      </c>
      <c r="G36">
        <v>1.5860000000000001</v>
      </c>
      <c r="H36">
        <v>5.1999999999999998E-2</v>
      </c>
      <c r="I36">
        <v>0</v>
      </c>
      <c r="J36">
        <v>9.9190000000000005</v>
      </c>
      <c r="K36">
        <v>0</v>
      </c>
      <c r="L36">
        <v>0.104</v>
      </c>
      <c r="M36">
        <v>5.1999999999999998E-2</v>
      </c>
      <c r="N36">
        <v>5.1999999999999998E-2</v>
      </c>
      <c r="O36">
        <v>0</v>
      </c>
      <c r="P36">
        <v>0</v>
      </c>
      <c r="Q36">
        <v>0</v>
      </c>
      <c r="R36">
        <v>0</v>
      </c>
      <c r="S36">
        <v>0.33800000000000002</v>
      </c>
      <c r="T36">
        <v>0</v>
      </c>
      <c r="U36">
        <v>0</v>
      </c>
      <c r="V36">
        <v>0</v>
      </c>
      <c r="W36">
        <v>0.247</v>
      </c>
      <c r="X36">
        <v>9.0999999999999998E-2</v>
      </c>
      <c r="Y36">
        <v>0</v>
      </c>
      <c r="Z36">
        <v>0.52</v>
      </c>
      <c r="AA36">
        <v>2.5999999999999999E-2</v>
      </c>
      <c r="AB36">
        <v>0.48099999999999998</v>
      </c>
      <c r="AC36">
        <v>0.19500000000000001</v>
      </c>
      <c r="AD36">
        <v>0.14299999999999999</v>
      </c>
      <c r="AE36">
        <v>1.2999999999999999E-2</v>
      </c>
      <c r="AF36">
        <v>1.2999999999999999E-2</v>
      </c>
      <c r="AG36">
        <v>0</v>
      </c>
      <c r="AH36">
        <v>0</v>
      </c>
      <c r="AI36">
        <v>1.2999999999999999E-2</v>
      </c>
      <c r="AJ36">
        <v>44.2</v>
      </c>
      <c r="AK36">
        <v>30.315999999999999</v>
      </c>
      <c r="AL36">
        <v>30.29</v>
      </c>
      <c r="AM36">
        <v>0</v>
      </c>
      <c r="AN36">
        <v>0.48099999999999998</v>
      </c>
      <c r="AO36">
        <v>0.72799999999999998</v>
      </c>
      <c r="AP36">
        <v>3.9260000000000002</v>
      </c>
      <c r="AQ36">
        <v>1.04E-2</v>
      </c>
      <c r="AR36">
        <v>5.8500000000000003E-2</v>
      </c>
      <c r="AS36">
        <v>0</v>
      </c>
      <c r="AT36">
        <v>0.40300000000000002</v>
      </c>
      <c r="AU36">
        <v>1.2999999999999999E-2</v>
      </c>
      <c r="AV36">
        <v>11.154</v>
      </c>
      <c r="AW36">
        <v>0.19109999999999999</v>
      </c>
      <c r="AX36">
        <v>0</v>
      </c>
      <c r="AY36">
        <v>23.92</v>
      </c>
      <c r="AZ36">
        <v>5.46</v>
      </c>
      <c r="BA36">
        <v>0.221</v>
      </c>
      <c r="BB36">
        <v>6.76</v>
      </c>
      <c r="BC36">
        <v>17.16</v>
      </c>
      <c r="BD36">
        <v>1.56</v>
      </c>
      <c r="BE36">
        <v>18.46</v>
      </c>
      <c r="BF36">
        <v>5.1999999999999998E-2</v>
      </c>
      <c r="BG36">
        <v>2.9380000000000002</v>
      </c>
      <c r="BH36">
        <v>0.16900000000000001</v>
      </c>
      <c r="BI36">
        <v>1.56</v>
      </c>
      <c r="BJ36" s="209">
        <v>1.665352241072E-2</v>
      </c>
      <c r="BK36" s="227">
        <v>3.84786038442E-3</v>
      </c>
      <c r="BL36" s="209">
        <v>3.4937821521200002E-3</v>
      </c>
      <c r="BM36" s="209">
        <v>1.0104722152199999E-3</v>
      </c>
      <c r="BN36" s="227">
        <v>0</v>
      </c>
      <c r="BO36" s="227">
        <v>5.8341399999999998E-15</v>
      </c>
      <c r="BP36" s="209">
        <v>5.7318342120000001E-4</v>
      </c>
      <c r="BQ36" s="227">
        <v>5.8564837500000005E-4</v>
      </c>
      <c r="BR36" s="209">
        <v>6.3702358966479994E-2</v>
      </c>
    </row>
    <row r="37" spans="1:70" x14ac:dyDescent="0.35">
      <c r="A37" t="s">
        <v>169</v>
      </c>
      <c r="B37" t="s">
        <v>169</v>
      </c>
      <c r="C37" t="s">
        <v>1340</v>
      </c>
      <c r="D37">
        <v>34.25</v>
      </c>
      <c r="E37">
        <v>143.75</v>
      </c>
      <c r="F37">
        <v>2.4249999999999998</v>
      </c>
      <c r="G37">
        <v>3.05</v>
      </c>
      <c r="H37">
        <v>0.1</v>
      </c>
      <c r="I37">
        <v>0</v>
      </c>
      <c r="J37">
        <v>19.074999999999999</v>
      </c>
      <c r="K37">
        <v>0</v>
      </c>
      <c r="L37">
        <v>0.2</v>
      </c>
      <c r="M37">
        <v>0.1</v>
      </c>
      <c r="N37">
        <v>0.1</v>
      </c>
      <c r="O37">
        <v>0</v>
      </c>
      <c r="P37">
        <v>0</v>
      </c>
      <c r="Q37">
        <v>0</v>
      </c>
      <c r="R37">
        <v>0</v>
      </c>
      <c r="S37" s="98">
        <v>0.65</v>
      </c>
      <c r="T37">
        <v>0</v>
      </c>
      <c r="U37">
        <v>0</v>
      </c>
      <c r="V37">
        <v>0</v>
      </c>
      <c r="W37" s="98">
        <v>0.47499999999999998</v>
      </c>
      <c r="X37">
        <v>0.17499999999999999</v>
      </c>
      <c r="Y37">
        <v>0</v>
      </c>
      <c r="Z37">
        <v>1</v>
      </c>
      <c r="AA37">
        <v>0.05</v>
      </c>
      <c r="AB37">
        <v>0.92500000000000004</v>
      </c>
      <c r="AC37" s="98">
        <v>0.375</v>
      </c>
      <c r="AD37" s="98">
        <v>0.27500000000000002</v>
      </c>
      <c r="AE37">
        <v>2.5000000000000001E-2</v>
      </c>
      <c r="AF37">
        <v>2.5000000000000001E-2</v>
      </c>
      <c r="AG37">
        <v>0</v>
      </c>
      <c r="AH37">
        <v>0</v>
      </c>
      <c r="AI37">
        <v>2.5000000000000001E-2</v>
      </c>
      <c r="AJ37">
        <v>85</v>
      </c>
      <c r="AK37">
        <v>58.3</v>
      </c>
      <c r="AL37">
        <v>58.25</v>
      </c>
      <c r="AM37">
        <v>0</v>
      </c>
      <c r="AN37">
        <v>0.92500000000000004</v>
      </c>
      <c r="AO37">
        <v>1.4</v>
      </c>
      <c r="AP37">
        <v>7.55</v>
      </c>
      <c r="AQ37">
        <v>0.02</v>
      </c>
      <c r="AR37">
        <v>0.1125</v>
      </c>
      <c r="AS37">
        <v>0</v>
      </c>
      <c r="AT37">
        <v>0.77500000000000002</v>
      </c>
      <c r="AU37">
        <v>2.5000000000000001E-2</v>
      </c>
      <c r="AV37">
        <v>21.45</v>
      </c>
      <c r="AW37">
        <v>0.36749999999999999</v>
      </c>
      <c r="AX37">
        <v>0</v>
      </c>
      <c r="AY37">
        <v>46</v>
      </c>
      <c r="AZ37">
        <v>10.5</v>
      </c>
      <c r="BA37">
        <v>0.42499999999999999</v>
      </c>
      <c r="BB37">
        <v>13</v>
      </c>
      <c r="BC37">
        <v>33</v>
      </c>
      <c r="BD37">
        <v>3</v>
      </c>
      <c r="BE37">
        <v>35.5</v>
      </c>
      <c r="BF37" s="98">
        <v>0.1</v>
      </c>
      <c r="BG37">
        <v>5.65</v>
      </c>
      <c r="BH37">
        <v>0.32500000000000001</v>
      </c>
      <c r="BI37">
        <v>3</v>
      </c>
      <c r="BJ37" s="209">
        <v>3.1064629375E-2</v>
      </c>
      <c r="BK37" s="227">
        <v>7.16005225E-3</v>
      </c>
      <c r="BL37" s="209">
        <v>6.0990058749999998E-3</v>
      </c>
      <c r="BM37" s="209">
        <v>1.947217175E-3</v>
      </c>
      <c r="BN37" s="227">
        <v>0</v>
      </c>
      <c r="BO37" s="227">
        <v>6.2749999999999996E-15</v>
      </c>
      <c r="BP37" s="209">
        <v>1.8122177500000001E-4</v>
      </c>
      <c r="BQ37" s="227">
        <v>1.126246875E-3</v>
      </c>
      <c r="BR37" s="209">
        <v>0.12380434395000001</v>
      </c>
    </row>
    <row r="38" spans="1:70" x14ac:dyDescent="0.35">
      <c r="A38" t="s">
        <v>169</v>
      </c>
      <c r="B38" t="s">
        <v>169</v>
      </c>
      <c r="C38" t="s">
        <v>1341</v>
      </c>
      <c r="D38">
        <v>34.25</v>
      </c>
      <c r="E38">
        <v>143.75</v>
      </c>
      <c r="F38">
        <v>2.4249999999999998</v>
      </c>
      <c r="G38">
        <v>3.05</v>
      </c>
      <c r="H38">
        <v>0.1</v>
      </c>
      <c r="I38">
        <v>0</v>
      </c>
      <c r="J38">
        <v>19.074999999999999</v>
      </c>
      <c r="K38">
        <v>0</v>
      </c>
      <c r="L38">
        <v>0.2</v>
      </c>
      <c r="M38">
        <v>0.1</v>
      </c>
      <c r="N38">
        <v>0.1</v>
      </c>
      <c r="O38">
        <v>0</v>
      </c>
      <c r="P38">
        <v>0</v>
      </c>
      <c r="Q38">
        <v>0</v>
      </c>
      <c r="R38">
        <v>0</v>
      </c>
      <c r="S38">
        <v>0.65</v>
      </c>
      <c r="T38">
        <v>0</v>
      </c>
      <c r="U38">
        <v>0</v>
      </c>
      <c r="V38">
        <v>0</v>
      </c>
      <c r="W38">
        <v>0.47499999999999998</v>
      </c>
      <c r="X38">
        <v>0.17499999999999999</v>
      </c>
      <c r="Y38">
        <v>0</v>
      </c>
      <c r="Z38">
        <v>1</v>
      </c>
      <c r="AA38">
        <v>0.05</v>
      </c>
      <c r="AB38">
        <v>0.92500000000000004</v>
      </c>
      <c r="AC38">
        <v>0.375</v>
      </c>
      <c r="AD38">
        <v>0.27500000000000002</v>
      </c>
      <c r="AE38">
        <v>2.5000000000000001E-2</v>
      </c>
      <c r="AF38">
        <v>2.5000000000000001E-2</v>
      </c>
      <c r="AG38">
        <v>0</v>
      </c>
      <c r="AH38">
        <v>0</v>
      </c>
      <c r="AI38">
        <v>2.5000000000000001E-2</v>
      </c>
      <c r="AJ38">
        <v>85</v>
      </c>
      <c r="AK38">
        <v>58.3</v>
      </c>
      <c r="AL38">
        <v>58.25</v>
      </c>
      <c r="AM38">
        <v>0</v>
      </c>
      <c r="AN38">
        <v>0.92500000000000004</v>
      </c>
      <c r="AO38">
        <v>1.4</v>
      </c>
      <c r="AP38">
        <v>7.55</v>
      </c>
      <c r="AQ38">
        <v>0.02</v>
      </c>
      <c r="AR38" s="98">
        <v>0.1125</v>
      </c>
      <c r="AS38">
        <v>0</v>
      </c>
      <c r="AT38">
        <v>0.77500000000000002</v>
      </c>
      <c r="AU38" s="98">
        <v>2.5000000000000001E-2</v>
      </c>
      <c r="AV38">
        <v>21.45</v>
      </c>
      <c r="AW38">
        <v>0.36749999999999999</v>
      </c>
      <c r="AX38">
        <v>0</v>
      </c>
      <c r="AY38">
        <v>46</v>
      </c>
      <c r="AZ38">
        <v>10.5</v>
      </c>
      <c r="BA38">
        <v>0.42499999999999999</v>
      </c>
      <c r="BB38">
        <v>13</v>
      </c>
      <c r="BC38">
        <v>33</v>
      </c>
      <c r="BD38">
        <v>3</v>
      </c>
      <c r="BE38">
        <v>35.5</v>
      </c>
      <c r="BF38">
        <v>0.1</v>
      </c>
      <c r="BG38">
        <v>5.65</v>
      </c>
      <c r="BH38">
        <v>0.32500000000000001</v>
      </c>
      <c r="BI38">
        <v>3</v>
      </c>
      <c r="BJ38" s="209">
        <v>3.2462993390999999E-2</v>
      </c>
      <c r="BK38" s="227">
        <v>7.5086766259999998E-3</v>
      </c>
      <c r="BL38" s="227">
        <v>7.0005418109999997E-3</v>
      </c>
      <c r="BM38" s="209">
        <v>1.9413969909999999E-3</v>
      </c>
      <c r="BN38" s="227">
        <v>0</v>
      </c>
      <c r="BO38" s="227">
        <v>1.3467000000000001E-14</v>
      </c>
      <c r="BP38" s="227">
        <v>1.520936735E-3</v>
      </c>
      <c r="BQ38" s="227">
        <v>1.126246875E-3</v>
      </c>
      <c r="BR38" s="209">
        <v>0.12191371489400001</v>
      </c>
    </row>
    <row r="39" spans="1:70" x14ac:dyDescent="0.35">
      <c r="A39" t="s">
        <v>171</v>
      </c>
      <c r="B39" t="s">
        <v>171</v>
      </c>
      <c r="C39" t="s">
        <v>1337</v>
      </c>
      <c r="D39">
        <v>57.539000000000001</v>
      </c>
      <c r="E39">
        <v>241.005</v>
      </c>
      <c r="F39">
        <v>2.8393000000000002</v>
      </c>
      <c r="G39">
        <v>7.9196</v>
      </c>
      <c r="H39">
        <v>6.2100000000000002E-2</v>
      </c>
      <c r="I39">
        <v>0</v>
      </c>
      <c r="J39">
        <v>29.538699999999999</v>
      </c>
      <c r="K39">
        <v>0</v>
      </c>
      <c r="L39">
        <v>0.61819999999999997</v>
      </c>
      <c r="M39">
        <v>0</v>
      </c>
      <c r="N39">
        <v>0</v>
      </c>
      <c r="O39">
        <v>0</v>
      </c>
      <c r="P39">
        <v>0</v>
      </c>
      <c r="Q39">
        <v>0</v>
      </c>
      <c r="R39">
        <v>0</v>
      </c>
      <c r="S39" s="98">
        <v>0.47110000000000002</v>
      </c>
      <c r="T39">
        <v>0</v>
      </c>
      <c r="U39">
        <v>0</v>
      </c>
      <c r="V39">
        <v>9.8900000000000002E-2</v>
      </c>
      <c r="W39" s="98">
        <v>0.3004</v>
      </c>
      <c r="X39">
        <v>6.1199999999999997E-2</v>
      </c>
      <c r="Y39">
        <v>0</v>
      </c>
      <c r="Z39">
        <v>1.1900999999999999</v>
      </c>
      <c r="AA39">
        <v>0.1076</v>
      </c>
      <c r="AB39">
        <v>0.76080000000000003</v>
      </c>
      <c r="AC39" s="98">
        <v>0.83830000000000005</v>
      </c>
      <c r="AD39" s="98">
        <v>0.2258</v>
      </c>
      <c r="AE39">
        <v>9.8400000000000001E-2</v>
      </c>
      <c r="AF39">
        <v>2.8299999999999999E-2</v>
      </c>
      <c r="AG39">
        <v>0.1222</v>
      </c>
      <c r="AH39">
        <v>2.7799999999999998E-2</v>
      </c>
      <c r="AI39">
        <v>0.22650000000000001</v>
      </c>
      <c r="AJ39">
        <v>29.700800000000001</v>
      </c>
      <c r="AK39">
        <v>3.5306000000000002</v>
      </c>
      <c r="AL39">
        <v>3.5306000000000002</v>
      </c>
      <c r="AM39">
        <v>0</v>
      </c>
      <c r="AN39">
        <v>1.9876199999999999</v>
      </c>
      <c r="AO39">
        <v>0.95779999999999998</v>
      </c>
      <c r="AP39">
        <v>1.4948999999999999</v>
      </c>
      <c r="AQ39">
        <v>5.6259999999999998E-2</v>
      </c>
      <c r="AR39" s="98">
        <v>3.4869999999999998E-2</v>
      </c>
      <c r="AS39">
        <v>2.1689400000000001</v>
      </c>
      <c r="AT39">
        <v>3.5834000000000001</v>
      </c>
      <c r="AU39" s="98">
        <v>0.15259</v>
      </c>
      <c r="AV39">
        <v>5.9433999999999996</v>
      </c>
      <c r="AW39">
        <v>1.5776399999999999</v>
      </c>
      <c r="AX39">
        <v>0</v>
      </c>
      <c r="AY39">
        <v>93.355000000000004</v>
      </c>
      <c r="AZ39">
        <v>22.7789</v>
      </c>
      <c r="BA39">
        <v>0.1507</v>
      </c>
      <c r="BB39">
        <v>7.7220000000000004</v>
      </c>
      <c r="BC39">
        <v>135.60599999999999</v>
      </c>
      <c r="BD39">
        <v>12.144</v>
      </c>
      <c r="BE39">
        <v>67.915000000000006</v>
      </c>
      <c r="BF39" s="98">
        <v>0.1784</v>
      </c>
      <c r="BG39">
        <v>11.336499999999999</v>
      </c>
      <c r="BH39">
        <v>0.3342</v>
      </c>
      <c r="BI39">
        <v>14.445</v>
      </c>
      <c r="BJ39" s="209">
        <v>0.33747969056619997</v>
      </c>
      <c r="BK39" s="227">
        <v>0.1052166020484</v>
      </c>
      <c r="BL39" s="209">
        <v>0.15261477006679999</v>
      </c>
      <c r="BM39" s="209">
        <v>2.4646793845999999E-3</v>
      </c>
      <c r="BN39" s="209">
        <v>0</v>
      </c>
      <c r="BO39" s="227">
        <v>3.6273000000000002E-14</v>
      </c>
      <c r="BP39" s="209">
        <v>1.10334004626E-2</v>
      </c>
      <c r="BQ39" s="209">
        <v>4.5407594108999999E-3</v>
      </c>
      <c r="BR39" s="227">
        <v>0.1488295191491</v>
      </c>
    </row>
    <row r="40" spans="1:70" x14ac:dyDescent="0.35">
      <c r="A40" t="s">
        <v>171</v>
      </c>
      <c r="B40" t="s">
        <v>171</v>
      </c>
      <c r="C40" t="s">
        <v>1338</v>
      </c>
      <c r="D40">
        <v>42.987000000000002</v>
      </c>
      <c r="E40">
        <v>179.71700000000001</v>
      </c>
      <c r="F40">
        <v>1.7886</v>
      </c>
      <c r="G40">
        <v>6.3574000000000002</v>
      </c>
      <c r="H40">
        <v>0.3216</v>
      </c>
      <c r="I40">
        <v>0</v>
      </c>
      <c r="J40">
        <v>26.055599999999998</v>
      </c>
      <c r="K40">
        <v>0</v>
      </c>
      <c r="L40">
        <v>0.55269999999999997</v>
      </c>
      <c r="M40">
        <v>0</v>
      </c>
      <c r="N40">
        <v>0</v>
      </c>
      <c r="O40">
        <v>0</v>
      </c>
      <c r="P40">
        <v>0</v>
      </c>
      <c r="Q40">
        <v>0</v>
      </c>
      <c r="R40">
        <v>0</v>
      </c>
      <c r="S40">
        <v>0.35780000000000001</v>
      </c>
      <c r="T40">
        <v>0</v>
      </c>
      <c r="U40">
        <v>0</v>
      </c>
      <c r="V40">
        <v>8.3900000000000002E-2</v>
      </c>
      <c r="W40">
        <v>0.22120000000000001</v>
      </c>
      <c r="X40" s="98">
        <v>3.4599999999999999E-2</v>
      </c>
      <c r="Y40">
        <v>0</v>
      </c>
      <c r="Z40">
        <v>0.63139999999999996</v>
      </c>
      <c r="AA40">
        <v>8.4500000000000006E-2</v>
      </c>
      <c r="AB40">
        <v>0.2666</v>
      </c>
      <c r="AC40">
        <v>0.5333</v>
      </c>
      <c r="AD40">
        <v>6.5799999999999997E-2</v>
      </c>
      <c r="AE40" s="98">
        <v>3.0300000000000001E-2</v>
      </c>
      <c r="AF40">
        <v>2.23E-2</v>
      </c>
      <c r="AG40">
        <v>0.1207</v>
      </c>
      <c r="AH40">
        <v>2.1000000000000001E-2</v>
      </c>
      <c r="AI40">
        <v>0.18509999999999999</v>
      </c>
      <c r="AJ40">
        <v>26.878799999999998</v>
      </c>
      <c r="AK40">
        <v>5.6886999999999999</v>
      </c>
      <c r="AL40">
        <v>5.6886999999999999</v>
      </c>
      <c r="AM40">
        <v>0</v>
      </c>
      <c r="AN40">
        <v>1.7533700000000001</v>
      </c>
      <c r="AO40">
        <v>0.59899999999999998</v>
      </c>
      <c r="AP40">
        <v>0.88370000000000004</v>
      </c>
      <c r="AQ40">
        <v>2.75E-2</v>
      </c>
      <c r="AR40">
        <v>4.0030000000000003E-2</v>
      </c>
      <c r="AS40">
        <v>1.30064</v>
      </c>
      <c r="AT40">
        <v>2.4403000000000001</v>
      </c>
      <c r="AU40">
        <v>8.1619999999999998E-2</v>
      </c>
      <c r="AV40">
        <v>5.9424000000000001</v>
      </c>
      <c r="AW40">
        <v>2.0972900000000001</v>
      </c>
      <c r="AX40">
        <v>0</v>
      </c>
      <c r="AY40">
        <v>75.242999999999995</v>
      </c>
      <c r="AZ40">
        <v>25.358899999999998</v>
      </c>
      <c r="BA40">
        <v>0.3906</v>
      </c>
      <c r="BB40">
        <v>9.4250000000000007</v>
      </c>
      <c r="BC40">
        <v>92.897000000000006</v>
      </c>
      <c r="BD40">
        <v>11.493</v>
      </c>
      <c r="BE40">
        <v>91.572000000000003</v>
      </c>
      <c r="BF40">
        <v>0.23530000000000001</v>
      </c>
      <c r="BG40">
        <v>13.051</v>
      </c>
      <c r="BH40">
        <v>0.49340000000000001</v>
      </c>
      <c r="BI40">
        <v>10.151999999999999</v>
      </c>
      <c r="BJ40" s="209">
        <v>0.28405481830719997</v>
      </c>
      <c r="BK40" s="227">
        <v>6.15310962319E-2</v>
      </c>
      <c r="BL40" s="227">
        <v>0.17152639362159999</v>
      </c>
      <c r="BM40" s="209">
        <v>1.4532553731E-3</v>
      </c>
      <c r="BN40" s="227">
        <v>0</v>
      </c>
      <c r="BO40" s="227">
        <v>2.1705000000000001E-14</v>
      </c>
      <c r="BP40" s="227">
        <v>9.4495303231999991E-3</v>
      </c>
      <c r="BQ40" s="227">
        <v>4.0769699455999999E-3</v>
      </c>
      <c r="BR40" s="209">
        <v>8.8900724299199999E-2</v>
      </c>
    </row>
    <row r="41" spans="1:70" x14ac:dyDescent="0.35">
      <c r="A41" t="s">
        <v>171</v>
      </c>
      <c r="B41" t="s">
        <v>171</v>
      </c>
      <c r="C41" t="s">
        <v>1339</v>
      </c>
      <c r="D41">
        <v>53.826999999999998</v>
      </c>
      <c r="E41">
        <v>225.04</v>
      </c>
      <c r="F41">
        <v>2.1583999999999999</v>
      </c>
      <c r="G41">
        <v>8.0608000000000004</v>
      </c>
      <c r="H41">
        <v>0.48499999999999999</v>
      </c>
      <c r="I41">
        <v>0</v>
      </c>
      <c r="J41">
        <v>32.883099999999999</v>
      </c>
      <c r="K41">
        <v>0</v>
      </c>
      <c r="L41">
        <v>0.65700000000000003</v>
      </c>
      <c r="M41">
        <v>0</v>
      </c>
      <c r="N41">
        <v>0</v>
      </c>
      <c r="O41">
        <v>0</v>
      </c>
      <c r="P41">
        <v>0</v>
      </c>
      <c r="Q41">
        <v>0</v>
      </c>
      <c r="R41">
        <v>0</v>
      </c>
      <c r="S41">
        <v>0.4284</v>
      </c>
      <c r="T41" s="98">
        <v>0</v>
      </c>
      <c r="U41" s="98">
        <v>0</v>
      </c>
      <c r="V41">
        <v>9.7600000000000006E-2</v>
      </c>
      <c r="W41">
        <v>0.26719999999999999</v>
      </c>
      <c r="X41">
        <v>4.2599999999999999E-2</v>
      </c>
      <c r="Y41">
        <v>0</v>
      </c>
      <c r="Z41">
        <v>0.74199999999999999</v>
      </c>
      <c r="AA41">
        <v>0.106</v>
      </c>
      <c r="AB41">
        <v>0.32240000000000002</v>
      </c>
      <c r="AC41">
        <v>0.65110000000000001</v>
      </c>
      <c r="AD41">
        <v>8.0399999999999999E-2</v>
      </c>
      <c r="AE41">
        <v>3.4599999999999999E-2</v>
      </c>
      <c r="AF41">
        <v>2.6599999999999999E-2</v>
      </c>
      <c r="AG41" s="98">
        <v>0.1479</v>
      </c>
      <c r="AH41">
        <v>2.52E-2</v>
      </c>
      <c r="AI41">
        <v>0.22589999999999999</v>
      </c>
      <c r="AJ41">
        <v>30.011900000000001</v>
      </c>
      <c r="AK41">
        <v>8.0640000000000001</v>
      </c>
      <c r="AL41">
        <v>8.0640000000000001</v>
      </c>
      <c r="AM41">
        <v>0</v>
      </c>
      <c r="AN41">
        <v>2.3795500000000001</v>
      </c>
      <c r="AO41">
        <v>0.64129999999999998</v>
      </c>
      <c r="AP41">
        <v>1.2847999999999999</v>
      </c>
      <c r="AQ41">
        <v>3.3300000000000003E-2</v>
      </c>
      <c r="AR41" s="98">
        <v>5.237E-2</v>
      </c>
      <c r="AS41">
        <v>1.7039299999999999</v>
      </c>
      <c r="AT41">
        <v>3.1455000000000002</v>
      </c>
      <c r="AU41" s="98">
        <v>0.10535</v>
      </c>
      <c r="AV41">
        <v>7.9348999999999998</v>
      </c>
      <c r="AW41">
        <v>2.6869900000000002</v>
      </c>
      <c r="AX41">
        <v>0</v>
      </c>
      <c r="AY41">
        <v>96.944999999999993</v>
      </c>
      <c r="AZ41">
        <v>36.988700000000001</v>
      </c>
      <c r="BA41">
        <v>0.55930000000000002</v>
      </c>
      <c r="BB41">
        <v>11.367000000000001</v>
      </c>
      <c r="BC41">
        <v>124.524</v>
      </c>
      <c r="BD41">
        <v>14.182</v>
      </c>
      <c r="BE41">
        <v>98.566999999999993</v>
      </c>
      <c r="BF41">
        <v>0.25480000000000003</v>
      </c>
      <c r="BG41">
        <v>17.410699999999999</v>
      </c>
      <c r="BH41">
        <v>0.63570000000000004</v>
      </c>
      <c r="BI41">
        <v>10.249000000000001</v>
      </c>
      <c r="BJ41" s="209">
        <v>0.32653639246740002</v>
      </c>
      <c r="BK41" s="227">
        <v>5.3774593991E-2</v>
      </c>
      <c r="BL41" s="227">
        <v>0.2230616360713</v>
      </c>
      <c r="BM41" s="209">
        <v>1.2601921414E-3</v>
      </c>
      <c r="BN41" s="227">
        <v>0</v>
      </c>
      <c r="BO41" s="227">
        <v>1.8549000000000001E-14</v>
      </c>
      <c r="BP41" s="227">
        <v>1.18924486738E-2</v>
      </c>
      <c r="BQ41" s="209">
        <v>5.0603925277000004E-3</v>
      </c>
      <c r="BR41" s="209">
        <v>7.6147880794800005E-2</v>
      </c>
    </row>
    <row r="42" spans="1:70" x14ac:dyDescent="0.35">
      <c r="A42" t="s">
        <v>171</v>
      </c>
      <c r="B42" t="s">
        <v>171</v>
      </c>
      <c r="C42" t="s">
        <v>1340</v>
      </c>
      <c r="D42">
        <v>57.841999999999999</v>
      </c>
      <c r="E42">
        <v>241.79300000000001</v>
      </c>
      <c r="F42">
        <v>2.3193000000000001</v>
      </c>
      <c r="G42">
        <v>8.6829000000000001</v>
      </c>
      <c r="H42">
        <v>0.4844</v>
      </c>
      <c r="I42">
        <v>0</v>
      </c>
      <c r="J42">
        <v>35.617100000000001</v>
      </c>
      <c r="K42">
        <v>0</v>
      </c>
      <c r="L42">
        <v>0.80679999999999996</v>
      </c>
      <c r="M42">
        <v>0</v>
      </c>
      <c r="N42">
        <v>0</v>
      </c>
      <c r="O42">
        <v>0</v>
      </c>
      <c r="P42">
        <v>0</v>
      </c>
      <c r="Q42">
        <v>0</v>
      </c>
      <c r="R42">
        <v>0</v>
      </c>
      <c r="S42">
        <v>0.45050000000000001</v>
      </c>
      <c r="T42">
        <v>0</v>
      </c>
      <c r="U42">
        <v>0</v>
      </c>
      <c r="V42">
        <v>9.9599999999999994E-2</v>
      </c>
      <c r="W42">
        <v>0.2853</v>
      </c>
      <c r="X42">
        <v>4.5999999999999999E-2</v>
      </c>
      <c r="Y42">
        <v>0</v>
      </c>
      <c r="Z42">
        <v>0.8226</v>
      </c>
      <c r="AA42">
        <v>0.1221</v>
      </c>
      <c r="AB42">
        <v>0.37590000000000001</v>
      </c>
      <c r="AC42">
        <v>0.70620000000000005</v>
      </c>
      <c r="AD42">
        <v>9.2399999999999996E-2</v>
      </c>
      <c r="AE42">
        <v>4.0300000000000002E-2</v>
      </c>
      <c r="AF42">
        <v>2.8199999999999999E-2</v>
      </c>
      <c r="AG42">
        <v>0.16600000000000001</v>
      </c>
      <c r="AH42">
        <v>2.75E-2</v>
      </c>
      <c r="AI42">
        <v>0.23380000000000001</v>
      </c>
      <c r="AJ42">
        <v>40.300400000000003</v>
      </c>
      <c r="AK42">
        <v>8.5010999999999992</v>
      </c>
      <c r="AL42">
        <v>8.5010999999999992</v>
      </c>
      <c r="AM42">
        <v>0</v>
      </c>
      <c r="AN42">
        <v>2.4021499999999998</v>
      </c>
      <c r="AO42">
        <v>0.97370000000000001</v>
      </c>
      <c r="AP42">
        <v>1.4126000000000001</v>
      </c>
      <c r="AQ42">
        <v>3.6420000000000001E-2</v>
      </c>
      <c r="AR42" s="98">
        <v>4.9820000000000003E-2</v>
      </c>
      <c r="AS42">
        <v>1.6380600000000001</v>
      </c>
      <c r="AT42">
        <v>3.1932999999999998</v>
      </c>
      <c r="AU42" s="98">
        <v>0.10725</v>
      </c>
      <c r="AV42">
        <v>9.2885000000000009</v>
      </c>
      <c r="AW42">
        <v>2.86659</v>
      </c>
      <c r="AX42">
        <v>0</v>
      </c>
      <c r="AY42">
        <v>101.193</v>
      </c>
      <c r="AZ42">
        <v>26.960899999999999</v>
      </c>
      <c r="BA42">
        <v>0.55049999999999999</v>
      </c>
      <c r="BB42">
        <v>12.606</v>
      </c>
      <c r="BC42">
        <v>116.005</v>
      </c>
      <c r="BD42">
        <v>16.044</v>
      </c>
      <c r="BE42">
        <v>142.255</v>
      </c>
      <c r="BF42">
        <v>0.36130000000000001</v>
      </c>
      <c r="BG42">
        <v>16.779</v>
      </c>
      <c r="BH42">
        <v>0.69550000000000001</v>
      </c>
      <c r="BI42">
        <v>13.84</v>
      </c>
      <c r="BJ42" s="209">
        <v>0.39245702967820001</v>
      </c>
      <c r="BK42" s="227">
        <v>0.12610211418260001</v>
      </c>
      <c r="BL42" s="209">
        <v>0.17096603381809999</v>
      </c>
      <c r="BM42" s="209">
        <v>2.9634499868000002E-3</v>
      </c>
      <c r="BN42" s="227">
        <v>0</v>
      </c>
      <c r="BO42" s="227">
        <v>4.3836E-14</v>
      </c>
      <c r="BP42" s="209">
        <v>1.29125684246E-2</v>
      </c>
      <c r="BQ42" s="209">
        <v>5.6834240662999996E-3</v>
      </c>
      <c r="BR42" s="209">
        <v>0.17986556693710001</v>
      </c>
    </row>
    <row r="43" spans="1:70" x14ac:dyDescent="0.35">
      <c r="A43" t="s">
        <v>171</v>
      </c>
      <c r="B43" t="s">
        <v>171</v>
      </c>
      <c r="C43" t="s">
        <v>1341</v>
      </c>
      <c r="D43">
        <v>39.081000000000003</v>
      </c>
      <c r="E43">
        <v>163.572</v>
      </c>
      <c r="F43">
        <v>1.6195999999999999</v>
      </c>
      <c r="G43">
        <v>6.0526999999999997</v>
      </c>
      <c r="H43">
        <v>3.49E-2</v>
      </c>
      <c r="I43">
        <v>0</v>
      </c>
      <c r="J43">
        <v>23.958200000000001</v>
      </c>
      <c r="K43">
        <v>0</v>
      </c>
      <c r="L43">
        <v>0.51249999999999996</v>
      </c>
      <c r="M43">
        <v>0</v>
      </c>
      <c r="N43">
        <v>0</v>
      </c>
      <c r="O43">
        <v>0</v>
      </c>
      <c r="P43">
        <v>0</v>
      </c>
      <c r="Q43">
        <v>0</v>
      </c>
      <c r="R43">
        <v>0</v>
      </c>
      <c r="S43">
        <v>0.31209999999999999</v>
      </c>
      <c r="T43">
        <v>0</v>
      </c>
      <c r="U43">
        <v>0</v>
      </c>
      <c r="V43">
        <v>7.2499999999999995E-2</v>
      </c>
      <c r="W43">
        <v>0.1943</v>
      </c>
      <c r="X43">
        <v>3.4799999999999998E-2</v>
      </c>
      <c r="Y43">
        <v>0</v>
      </c>
      <c r="Z43">
        <v>0.61229999999999996</v>
      </c>
      <c r="AA43">
        <v>8.1000000000000003E-2</v>
      </c>
      <c r="AB43">
        <v>0.27960000000000002</v>
      </c>
      <c r="AC43">
        <v>0.4869</v>
      </c>
      <c r="AD43">
        <v>6.88E-2</v>
      </c>
      <c r="AE43">
        <v>3.73E-2</v>
      </c>
      <c r="AF43">
        <v>1.9400000000000001E-2</v>
      </c>
      <c r="AG43">
        <v>9.5600000000000004E-2</v>
      </c>
      <c r="AH43">
        <v>1.8800000000000001E-2</v>
      </c>
      <c r="AI43">
        <v>0.1729</v>
      </c>
      <c r="AJ43">
        <v>23.836500000000001</v>
      </c>
      <c r="AK43">
        <v>3.2128000000000001</v>
      </c>
      <c r="AL43">
        <v>3.2128000000000001</v>
      </c>
      <c r="AM43">
        <v>0</v>
      </c>
      <c r="AN43">
        <v>1.19282</v>
      </c>
      <c r="AO43">
        <v>0.52939999999999998</v>
      </c>
      <c r="AP43">
        <v>0.49419999999999997</v>
      </c>
      <c r="AQ43">
        <v>2.6519999999999998E-2</v>
      </c>
      <c r="AR43" s="98">
        <v>2.955E-2</v>
      </c>
      <c r="AS43">
        <v>1.39754</v>
      </c>
      <c r="AT43">
        <v>2.5011000000000001</v>
      </c>
      <c r="AU43" s="98">
        <v>9.3649999999999997E-2</v>
      </c>
      <c r="AV43">
        <v>5.2354000000000003</v>
      </c>
      <c r="AW43">
        <v>1.1438200000000001</v>
      </c>
      <c r="AX43">
        <v>0</v>
      </c>
      <c r="AY43">
        <v>71.878</v>
      </c>
      <c r="AZ43">
        <v>21.611899999999999</v>
      </c>
      <c r="BA43">
        <v>0.13300000000000001</v>
      </c>
      <c r="BB43">
        <v>7.37</v>
      </c>
      <c r="BC43">
        <v>99.655000000000001</v>
      </c>
      <c r="BD43">
        <v>9.8539999999999992</v>
      </c>
      <c r="BE43">
        <v>65.540999999999997</v>
      </c>
      <c r="BF43">
        <v>0.1696</v>
      </c>
      <c r="BG43">
        <v>9.5716000000000001</v>
      </c>
      <c r="BH43">
        <v>0.30780000000000002</v>
      </c>
      <c r="BI43">
        <v>11.365</v>
      </c>
      <c r="BJ43" s="209">
        <v>0.27762817509740001</v>
      </c>
      <c r="BK43" s="227">
        <v>7.3422576400399994E-2</v>
      </c>
      <c r="BL43" s="209">
        <v>0.147214442246</v>
      </c>
      <c r="BM43" s="209">
        <v>1.7054006534E-3</v>
      </c>
      <c r="BN43" s="227">
        <v>0</v>
      </c>
      <c r="BO43" s="227">
        <v>2.4657E-14</v>
      </c>
      <c r="BP43" s="209">
        <v>8.6710178818000007E-3</v>
      </c>
      <c r="BQ43" s="209">
        <v>3.6077099924999999E-3</v>
      </c>
      <c r="BR43" s="209">
        <v>0.10158332797230001</v>
      </c>
    </row>
    <row r="44" spans="1:70" x14ac:dyDescent="0.35">
      <c r="A44" t="s">
        <v>195</v>
      </c>
      <c r="B44" t="s">
        <v>195</v>
      </c>
      <c r="C44" t="s">
        <v>1337</v>
      </c>
      <c r="D44">
        <v>18.074000000000002</v>
      </c>
      <c r="E44">
        <v>75.513999999999996</v>
      </c>
      <c r="F44">
        <v>7.2900000000000006E-2</v>
      </c>
      <c r="G44">
        <v>1.2243999999999999</v>
      </c>
      <c r="H44">
        <v>2.7541000000000002</v>
      </c>
      <c r="I44">
        <v>0.65090000000000003</v>
      </c>
      <c r="J44">
        <v>1.2397</v>
      </c>
      <c r="K44">
        <v>0</v>
      </c>
      <c r="L44">
        <v>0.158</v>
      </c>
      <c r="M44">
        <v>0.14169999999999999</v>
      </c>
      <c r="N44">
        <v>2.9499999999999998E-2</v>
      </c>
      <c r="O44">
        <v>0.11219999999999999</v>
      </c>
      <c r="P44">
        <v>0</v>
      </c>
      <c r="Q44">
        <v>0</v>
      </c>
      <c r="R44">
        <v>0</v>
      </c>
      <c r="S44">
        <v>1.2500000000000001E-2</v>
      </c>
      <c r="T44">
        <v>0</v>
      </c>
      <c r="U44">
        <v>0</v>
      </c>
      <c r="V44">
        <v>0</v>
      </c>
      <c r="W44">
        <v>1.1599999999999999E-2</v>
      </c>
      <c r="X44" s="98">
        <v>2.9999999999999997E-4</v>
      </c>
      <c r="Y44">
        <v>0</v>
      </c>
      <c r="Z44">
        <v>8.8000000000000005E-3</v>
      </c>
      <c r="AA44">
        <v>0</v>
      </c>
      <c r="AB44">
        <v>8.8000000000000005E-3</v>
      </c>
      <c r="AC44">
        <v>3.6600000000000001E-2</v>
      </c>
      <c r="AD44">
        <v>2.76E-2</v>
      </c>
      <c r="AE44" s="98">
        <v>8.9999999999999993E-3</v>
      </c>
      <c r="AF44">
        <v>0</v>
      </c>
      <c r="AG44">
        <v>0</v>
      </c>
      <c r="AH44">
        <v>0</v>
      </c>
      <c r="AI44">
        <v>0</v>
      </c>
      <c r="AJ44">
        <v>0</v>
      </c>
      <c r="AK44">
        <v>7.6799999999999993E-2</v>
      </c>
      <c r="AL44">
        <v>0</v>
      </c>
      <c r="AM44">
        <v>0.95099999999999996</v>
      </c>
      <c r="AN44">
        <v>0</v>
      </c>
      <c r="AO44">
        <v>9.2999999999999992E-3</v>
      </c>
      <c r="AP44">
        <v>8.9399999999999993E-2</v>
      </c>
      <c r="AQ44">
        <v>4.1919999999999999E-2</v>
      </c>
      <c r="AR44">
        <v>1.013E-2</v>
      </c>
      <c r="AS44">
        <v>0.13600000000000001</v>
      </c>
      <c r="AT44">
        <v>0.33994999999999997</v>
      </c>
      <c r="AU44">
        <v>7.7999999999999996E-3</v>
      </c>
      <c r="AV44">
        <v>6.0418000000000003</v>
      </c>
      <c r="AW44">
        <v>0</v>
      </c>
      <c r="AX44">
        <v>5.3999999999999999E-2</v>
      </c>
      <c r="AY44">
        <v>21.459</v>
      </c>
      <c r="AZ44">
        <v>2.0605000000000002</v>
      </c>
      <c r="BA44">
        <v>0.33529999999999999</v>
      </c>
      <c r="BB44">
        <v>4.2</v>
      </c>
      <c r="BC44">
        <v>59.893999999999998</v>
      </c>
      <c r="BD44">
        <v>6.9050000000000002</v>
      </c>
      <c r="BE44">
        <v>1.7230000000000001</v>
      </c>
      <c r="BF44">
        <v>4.5999999999999999E-3</v>
      </c>
      <c r="BG44">
        <v>0.24340000000000001</v>
      </c>
      <c r="BH44">
        <v>0.1898</v>
      </c>
      <c r="BI44">
        <v>0</v>
      </c>
      <c r="BJ44" s="209">
        <v>2.525627340225E-3</v>
      </c>
      <c r="BK44" s="227">
        <v>8.2952358299999995E-5</v>
      </c>
      <c r="BL44" s="209">
        <v>8.0912410579999999E-4</v>
      </c>
      <c r="BM44" s="209">
        <v>2.057374816E-4</v>
      </c>
      <c r="BN44" s="227">
        <v>0</v>
      </c>
      <c r="BO44" s="227">
        <v>2.2294575000000002E-15</v>
      </c>
      <c r="BP44" s="209">
        <v>4.6576685687499999E-4</v>
      </c>
      <c r="BQ44" s="209">
        <v>4.6180356219999998E-4</v>
      </c>
      <c r="BR44" s="209">
        <v>2.8643135886575001E-2</v>
      </c>
    </row>
    <row r="45" spans="1:70" x14ac:dyDescent="0.35">
      <c r="A45" t="s">
        <v>195</v>
      </c>
      <c r="B45" t="s">
        <v>195</v>
      </c>
      <c r="C45" t="s">
        <v>1338</v>
      </c>
      <c r="D45">
        <v>36.148000000000003</v>
      </c>
      <c r="E45">
        <v>151.02799999999999</v>
      </c>
      <c r="F45">
        <v>0.14580000000000001</v>
      </c>
      <c r="G45">
        <v>2.4487999999999999</v>
      </c>
      <c r="H45">
        <v>5.5082000000000004</v>
      </c>
      <c r="I45">
        <v>1.3018000000000001</v>
      </c>
      <c r="J45">
        <v>2.4794</v>
      </c>
      <c r="K45">
        <v>0</v>
      </c>
      <c r="L45">
        <v>0.316</v>
      </c>
      <c r="M45">
        <v>0.28339999999999999</v>
      </c>
      <c r="N45">
        <v>5.8999999999999997E-2</v>
      </c>
      <c r="O45">
        <v>0.22439999999999999</v>
      </c>
      <c r="P45">
        <v>0</v>
      </c>
      <c r="Q45">
        <v>0</v>
      </c>
      <c r="R45">
        <v>0</v>
      </c>
      <c r="S45">
        <v>2.5000000000000001E-2</v>
      </c>
      <c r="T45">
        <v>0</v>
      </c>
      <c r="U45">
        <v>0</v>
      </c>
      <c r="V45">
        <v>0</v>
      </c>
      <c r="W45">
        <v>2.3199999999999998E-2</v>
      </c>
      <c r="X45" s="98">
        <v>5.9999999999999995E-4</v>
      </c>
      <c r="Y45">
        <v>0</v>
      </c>
      <c r="Z45">
        <v>1.7600000000000001E-2</v>
      </c>
      <c r="AA45">
        <v>0</v>
      </c>
      <c r="AB45">
        <v>1.7600000000000001E-2</v>
      </c>
      <c r="AC45">
        <v>7.3200000000000001E-2</v>
      </c>
      <c r="AD45">
        <v>5.5199999999999999E-2</v>
      </c>
      <c r="AE45">
        <v>1.7999999999999999E-2</v>
      </c>
      <c r="AF45">
        <v>0</v>
      </c>
      <c r="AG45">
        <v>0</v>
      </c>
      <c r="AH45">
        <v>0</v>
      </c>
      <c r="AI45">
        <v>0</v>
      </c>
      <c r="AJ45">
        <v>0</v>
      </c>
      <c r="AK45">
        <v>0.15359999999999999</v>
      </c>
      <c r="AL45">
        <v>0</v>
      </c>
      <c r="AM45">
        <v>1.9019999999999999</v>
      </c>
      <c r="AN45">
        <v>0</v>
      </c>
      <c r="AO45">
        <v>1.8599999999999998E-2</v>
      </c>
      <c r="AP45">
        <v>0.17879999999999999</v>
      </c>
      <c r="AQ45">
        <v>8.3839999999999998E-2</v>
      </c>
      <c r="AR45">
        <v>2.026E-2</v>
      </c>
      <c r="AS45">
        <v>0.27200000000000002</v>
      </c>
      <c r="AT45">
        <v>0.67989999999999995</v>
      </c>
      <c r="AU45">
        <v>1.5599999999999999E-2</v>
      </c>
      <c r="AV45">
        <v>12.083600000000001</v>
      </c>
      <c r="AW45">
        <v>0</v>
      </c>
      <c r="AX45">
        <v>0.108</v>
      </c>
      <c r="AY45">
        <v>42.917999999999999</v>
      </c>
      <c r="AZ45">
        <v>4.1210000000000004</v>
      </c>
      <c r="BA45">
        <v>0.67059999999999997</v>
      </c>
      <c r="BB45">
        <v>8.4</v>
      </c>
      <c r="BC45">
        <v>119.788</v>
      </c>
      <c r="BD45">
        <v>13.81</v>
      </c>
      <c r="BE45">
        <v>3.4460000000000002</v>
      </c>
      <c r="BF45">
        <v>9.1999999999999998E-3</v>
      </c>
      <c r="BG45">
        <v>0.48680000000000001</v>
      </c>
      <c r="BH45">
        <v>0.37959999999999999</v>
      </c>
      <c r="BI45">
        <v>0</v>
      </c>
      <c r="BJ45" s="209">
        <v>4.9564900638E-3</v>
      </c>
      <c r="BK45" s="227">
        <v>1.6590471659999999E-4</v>
      </c>
      <c r="BL45" s="209">
        <v>1.6122278362E-3</v>
      </c>
      <c r="BM45" s="209">
        <v>4.1147496320000001E-4</v>
      </c>
      <c r="BN45" s="227">
        <v>0</v>
      </c>
      <c r="BO45" s="227">
        <v>4.2632999999999997E-15</v>
      </c>
      <c r="BP45" s="209">
        <v>8.5187178919999998E-4</v>
      </c>
      <c r="BQ45" s="227">
        <v>9.2360712439999997E-4</v>
      </c>
      <c r="BR45" s="209">
        <v>5.7200287928199998E-2</v>
      </c>
    </row>
    <row r="46" spans="1:70" x14ac:dyDescent="0.35">
      <c r="A46" t="s">
        <v>195</v>
      </c>
      <c r="B46" t="s">
        <v>195</v>
      </c>
      <c r="C46" t="s">
        <v>1339</v>
      </c>
      <c r="D46">
        <v>36.148000000000003</v>
      </c>
      <c r="E46">
        <v>151.02799999999999</v>
      </c>
      <c r="F46">
        <v>0.14580000000000001</v>
      </c>
      <c r="G46">
        <v>2.4487999999999999</v>
      </c>
      <c r="H46">
        <v>5.5082000000000004</v>
      </c>
      <c r="I46">
        <v>1.3018000000000001</v>
      </c>
      <c r="J46">
        <v>2.4794</v>
      </c>
      <c r="K46">
        <v>0</v>
      </c>
      <c r="L46">
        <v>0.316</v>
      </c>
      <c r="M46">
        <v>0.28339999999999999</v>
      </c>
      <c r="N46">
        <v>5.8999999999999997E-2</v>
      </c>
      <c r="O46">
        <v>0.22439999999999999</v>
      </c>
      <c r="P46">
        <v>0</v>
      </c>
      <c r="Q46">
        <v>0</v>
      </c>
      <c r="R46">
        <v>0</v>
      </c>
      <c r="S46">
        <v>2.5000000000000001E-2</v>
      </c>
      <c r="T46">
        <v>0</v>
      </c>
      <c r="U46">
        <v>0</v>
      </c>
      <c r="V46">
        <v>0</v>
      </c>
      <c r="W46">
        <v>2.3199999999999998E-2</v>
      </c>
      <c r="X46" s="98">
        <v>5.9999999999999995E-4</v>
      </c>
      <c r="Y46">
        <v>0</v>
      </c>
      <c r="Z46">
        <v>1.7600000000000001E-2</v>
      </c>
      <c r="AA46">
        <v>0</v>
      </c>
      <c r="AB46">
        <v>1.7600000000000001E-2</v>
      </c>
      <c r="AC46">
        <v>7.3200000000000001E-2</v>
      </c>
      <c r="AD46">
        <v>5.5199999999999999E-2</v>
      </c>
      <c r="AE46">
        <v>1.7999999999999999E-2</v>
      </c>
      <c r="AF46">
        <v>0</v>
      </c>
      <c r="AG46">
        <v>0</v>
      </c>
      <c r="AH46">
        <v>0</v>
      </c>
      <c r="AI46">
        <v>0</v>
      </c>
      <c r="AJ46">
        <v>0</v>
      </c>
      <c r="AK46">
        <v>0.15359999999999999</v>
      </c>
      <c r="AL46">
        <v>0</v>
      </c>
      <c r="AM46">
        <v>1.9019999999999999</v>
      </c>
      <c r="AN46">
        <v>0</v>
      </c>
      <c r="AO46">
        <v>1.8599999999999998E-2</v>
      </c>
      <c r="AP46">
        <v>0.17879999999999999</v>
      </c>
      <c r="AQ46">
        <v>8.3839999999999998E-2</v>
      </c>
      <c r="AR46">
        <v>2.026E-2</v>
      </c>
      <c r="AS46">
        <v>0.27200000000000002</v>
      </c>
      <c r="AT46">
        <v>0.67989999999999995</v>
      </c>
      <c r="AU46">
        <v>1.5599999999999999E-2</v>
      </c>
      <c r="AV46">
        <v>12.083600000000001</v>
      </c>
      <c r="AW46">
        <v>0</v>
      </c>
      <c r="AX46">
        <v>0.108</v>
      </c>
      <c r="AY46">
        <v>42.917999999999999</v>
      </c>
      <c r="AZ46">
        <v>4.1210000000000004</v>
      </c>
      <c r="BA46">
        <v>0.67059999999999997</v>
      </c>
      <c r="BB46">
        <v>8.4</v>
      </c>
      <c r="BC46">
        <v>119.788</v>
      </c>
      <c r="BD46">
        <v>13.81</v>
      </c>
      <c r="BE46">
        <v>3.4460000000000002</v>
      </c>
      <c r="BF46">
        <v>9.1999999999999998E-3</v>
      </c>
      <c r="BG46">
        <v>0.48680000000000001</v>
      </c>
      <c r="BH46">
        <v>0.37959999999999999</v>
      </c>
      <c r="BI46">
        <v>0</v>
      </c>
      <c r="BJ46" s="209">
        <v>5.2407839137499999E-3</v>
      </c>
      <c r="BK46" s="227">
        <v>1.6590471659999999E-4</v>
      </c>
      <c r="BL46" s="209">
        <v>1.6302889624000001E-3</v>
      </c>
      <c r="BM46" s="209">
        <v>4.1147496320000001E-4</v>
      </c>
      <c r="BN46" s="227">
        <v>0</v>
      </c>
      <c r="BO46" s="227">
        <v>4.8501450000000002E-15</v>
      </c>
      <c r="BP46" s="209">
        <v>1.0908575628500001E-3</v>
      </c>
      <c r="BQ46" s="209">
        <v>9.2360712439999997E-4</v>
      </c>
      <c r="BR46" s="209">
        <v>5.7458239463050002E-2</v>
      </c>
    </row>
    <row r="47" spans="1:70" x14ac:dyDescent="0.35">
      <c r="A47" t="s">
        <v>195</v>
      </c>
      <c r="B47" t="s">
        <v>195</v>
      </c>
      <c r="C47" t="s">
        <v>1340</v>
      </c>
      <c r="D47">
        <v>188.82</v>
      </c>
      <c r="E47">
        <v>789.56700000000001</v>
      </c>
      <c r="F47">
        <v>0.81840000000000002</v>
      </c>
      <c r="G47">
        <v>13.6653</v>
      </c>
      <c r="H47">
        <v>27.171600000000002</v>
      </c>
      <c r="I47">
        <v>8.1654</v>
      </c>
      <c r="J47">
        <v>8.7141000000000002</v>
      </c>
      <c r="K47">
        <v>0</v>
      </c>
      <c r="L47">
        <v>1.7652000000000001</v>
      </c>
      <c r="M47">
        <v>1.782</v>
      </c>
      <c r="N47">
        <v>0.78659999999999997</v>
      </c>
      <c r="O47">
        <v>0.99539999999999995</v>
      </c>
      <c r="P47">
        <v>0</v>
      </c>
      <c r="Q47">
        <v>0</v>
      </c>
      <c r="R47">
        <v>0</v>
      </c>
      <c r="S47">
        <v>0.1203</v>
      </c>
      <c r="T47">
        <v>0</v>
      </c>
      <c r="U47">
        <v>0</v>
      </c>
      <c r="V47">
        <v>0</v>
      </c>
      <c r="W47">
        <v>0.1188</v>
      </c>
      <c r="X47" s="98">
        <v>2.9999999999999997E-4</v>
      </c>
      <c r="Y47">
        <v>0</v>
      </c>
      <c r="Z47">
        <v>0.111</v>
      </c>
      <c r="AA47">
        <v>0</v>
      </c>
      <c r="AB47" s="98">
        <v>0.111</v>
      </c>
      <c r="AC47">
        <v>0.38519999999999999</v>
      </c>
      <c r="AD47">
        <v>0.30809999999999998</v>
      </c>
      <c r="AE47" s="98">
        <v>7.4099999999999999E-2</v>
      </c>
      <c r="AF47">
        <v>0</v>
      </c>
      <c r="AG47">
        <v>0</v>
      </c>
      <c r="AH47">
        <v>0</v>
      </c>
      <c r="AI47">
        <v>0</v>
      </c>
      <c r="AJ47">
        <v>0</v>
      </c>
      <c r="AK47">
        <v>8.8430999999999997</v>
      </c>
      <c r="AL47">
        <v>0</v>
      </c>
      <c r="AM47">
        <v>106.28400000000001</v>
      </c>
      <c r="AN47">
        <v>0</v>
      </c>
      <c r="AO47">
        <v>0.12690000000000001</v>
      </c>
      <c r="AP47">
        <v>0.17879999999999999</v>
      </c>
      <c r="AQ47">
        <v>0.38871</v>
      </c>
      <c r="AR47">
        <v>0.13761000000000001</v>
      </c>
      <c r="AS47">
        <v>1.4628000000000001</v>
      </c>
      <c r="AT47">
        <v>3.7405200000000001</v>
      </c>
      <c r="AU47">
        <v>0.18978</v>
      </c>
      <c r="AV47">
        <v>145.90860000000001</v>
      </c>
      <c r="AW47">
        <v>0</v>
      </c>
      <c r="AX47">
        <v>0.27900000000000003</v>
      </c>
      <c r="AY47">
        <v>230.95500000000001</v>
      </c>
      <c r="AZ47">
        <v>13.1592</v>
      </c>
      <c r="BA47">
        <v>3.7688999999999999</v>
      </c>
      <c r="BB47">
        <v>51.96</v>
      </c>
      <c r="BC47">
        <v>763.84799999999996</v>
      </c>
      <c r="BD47">
        <v>90.983999999999995</v>
      </c>
      <c r="BE47">
        <v>7.8780000000000001</v>
      </c>
      <c r="BF47">
        <v>1.23E-2</v>
      </c>
      <c r="BG47">
        <v>1.4945999999999999</v>
      </c>
      <c r="BH47">
        <v>1.8852</v>
      </c>
      <c r="BI47">
        <v>0</v>
      </c>
      <c r="BJ47" s="209">
        <v>2.2640502964500001E-2</v>
      </c>
      <c r="BK47" s="227">
        <v>1.0615145022000001E-3</v>
      </c>
      <c r="BL47" s="209">
        <v>7.7844593507999998E-3</v>
      </c>
      <c r="BM47" s="209">
        <v>2.0337655967999999E-3</v>
      </c>
      <c r="BN47" s="227">
        <v>0</v>
      </c>
      <c r="BO47" s="227">
        <v>1.54497E-14</v>
      </c>
      <c r="BP47" s="209">
        <v>2.4583323288E-3</v>
      </c>
      <c r="BQ47" s="227">
        <v>4.5650417706000002E-3</v>
      </c>
      <c r="BR47" s="209">
        <v>0.29549666957909998</v>
      </c>
    </row>
    <row r="48" spans="1:70" x14ac:dyDescent="0.35">
      <c r="A48" t="s">
        <v>195</v>
      </c>
      <c r="B48" t="s">
        <v>195</v>
      </c>
      <c r="C48" t="s">
        <v>1341</v>
      </c>
      <c r="D48">
        <v>36.148000000000003</v>
      </c>
      <c r="E48">
        <v>151.02799999999999</v>
      </c>
      <c r="F48">
        <v>0.14580000000000001</v>
      </c>
      <c r="G48">
        <v>2.4487999999999999</v>
      </c>
      <c r="H48">
        <v>5.5082000000000004</v>
      </c>
      <c r="I48">
        <v>1.3018000000000001</v>
      </c>
      <c r="J48">
        <v>2.4794</v>
      </c>
      <c r="K48">
        <v>0</v>
      </c>
      <c r="L48">
        <v>0.316</v>
      </c>
      <c r="M48">
        <v>0.28339999999999999</v>
      </c>
      <c r="N48">
        <v>5.8999999999999997E-2</v>
      </c>
      <c r="O48">
        <v>0.22439999999999999</v>
      </c>
      <c r="P48">
        <v>0</v>
      </c>
      <c r="Q48">
        <v>0</v>
      </c>
      <c r="R48">
        <v>0</v>
      </c>
      <c r="S48">
        <v>2.5000000000000001E-2</v>
      </c>
      <c r="T48">
        <v>0</v>
      </c>
      <c r="U48">
        <v>0</v>
      </c>
      <c r="V48">
        <v>0</v>
      </c>
      <c r="W48">
        <v>2.3199999999999998E-2</v>
      </c>
      <c r="X48" s="98">
        <v>5.9999999999999995E-4</v>
      </c>
      <c r="Y48">
        <v>0</v>
      </c>
      <c r="Z48">
        <v>1.7600000000000001E-2</v>
      </c>
      <c r="AA48">
        <v>0</v>
      </c>
      <c r="AB48">
        <v>1.7600000000000001E-2</v>
      </c>
      <c r="AC48">
        <v>7.3200000000000001E-2</v>
      </c>
      <c r="AD48">
        <v>5.5199999999999999E-2</v>
      </c>
      <c r="AE48">
        <v>1.7999999999999999E-2</v>
      </c>
      <c r="AF48">
        <v>0</v>
      </c>
      <c r="AG48">
        <v>0</v>
      </c>
      <c r="AH48">
        <v>0</v>
      </c>
      <c r="AI48">
        <v>0</v>
      </c>
      <c r="AJ48">
        <v>0</v>
      </c>
      <c r="AK48">
        <v>0.15359999999999999</v>
      </c>
      <c r="AL48">
        <v>0</v>
      </c>
      <c r="AM48">
        <v>1.9019999999999999</v>
      </c>
      <c r="AN48">
        <v>0</v>
      </c>
      <c r="AO48">
        <v>1.8599999999999998E-2</v>
      </c>
      <c r="AP48">
        <v>0.17879999999999999</v>
      </c>
      <c r="AQ48">
        <v>8.3839999999999998E-2</v>
      </c>
      <c r="AR48">
        <v>2.026E-2</v>
      </c>
      <c r="AS48">
        <v>0.27200000000000002</v>
      </c>
      <c r="AT48">
        <v>0.67989999999999995</v>
      </c>
      <c r="AU48">
        <v>1.5599999999999999E-2</v>
      </c>
      <c r="AV48">
        <v>12.083600000000001</v>
      </c>
      <c r="AW48">
        <v>0</v>
      </c>
      <c r="AX48">
        <v>0.108</v>
      </c>
      <c r="AY48">
        <v>42.917999999999999</v>
      </c>
      <c r="AZ48">
        <v>4.1210000000000004</v>
      </c>
      <c r="BA48">
        <v>0.67059999999999997</v>
      </c>
      <c r="BB48">
        <v>8.4</v>
      </c>
      <c r="BC48">
        <v>119.788</v>
      </c>
      <c r="BD48">
        <v>13.81</v>
      </c>
      <c r="BE48">
        <v>3.4460000000000002</v>
      </c>
      <c r="BF48">
        <v>9.1999999999999998E-3</v>
      </c>
      <c r="BG48">
        <v>0.48680000000000001</v>
      </c>
      <c r="BH48">
        <v>0.37959999999999999</v>
      </c>
      <c r="BI48">
        <v>0</v>
      </c>
      <c r="BJ48" s="209">
        <v>5.4303131470499998E-3</v>
      </c>
      <c r="BK48" s="227">
        <v>1.6590471659999999E-4</v>
      </c>
      <c r="BL48" s="209">
        <v>1.6423297132E-3</v>
      </c>
      <c r="BM48" s="209">
        <v>4.1147496320000001E-4</v>
      </c>
      <c r="BN48" s="227">
        <v>0</v>
      </c>
      <c r="BO48" s="227">
        <v>5.2413750000000001E-15</v>
      </c>
      <c r="BP48" s="209">
        <v>1.2501814119500001E-3</v>
      </c>
      <c r="BQ48" s="227">
        <v>9.2360712439999997E-4</v>
      </c>
      <c r="BR48" s="209">
        <v>5.7630207152950003E-2</v>
      </c>
    </row>
    <row r="49" spans="1:70" x14ac:dyDescent="0.35">
      <c r="A49" t="s">
        <v>209</v>
      </c>
      <c r="B49" t="s">
        <v>803</v>
      </c>
      <c r="C49" t="s">
        <v>1337</v>
      </c>
      <c r="D49">
        <v>30.809000000000001</v>
      </c>
      <c r="E49">
        <v>128.893</v>
      </c>
      <c r="F49">
        <v>2.5369999999999999</v>
      </c>
      <c r="G49">
        <v>1.1294</v>
      </c>
      <c r="H49">
        <v>0.62519999999999998</v>
      </c>
      <c r="I49">
        <v>0.64859999999999995</v>
      </c>
      <c r="J49">
        <v>2.2219000000000002</v>
      </c>
      <c r="K49">
        <v>0</v>
      </c>
      <c r="L49">
        <v>0.2379</v>
      </c>
      <c r="M49">
        <v>0.30280000000000001</v>
      </c>
      <c r="N49">
        <v>9.1499999999999998E-2</v>
      </c>
      <c r="O49">
        <v>0.21129999999999999</v>
      </c>
      <c r="P49">
        <v>6.6000000000000003E-2</v>
      </c>
      <c r="Q49">
        <v>6.6000000000000003E-2</v>
      </c>
      <c r="R49">
        <v>0</v>
      </c>
      <c r="S49">
        <v>0.56140000000000001</v>
      </c>
      <c r="T49">
        <v>4.0500000000000001E-2</v>
      </c>
      <c r="U49">
        <v>0.1449</v>
      </c>
      <c r="V49">
        <v>5.4300000000000001E-2</v>
      </c>
      <c r="W49">
        <v>0.19570000000000001</v>
      </c>
      <c r="X49">
        <v>6.1600000000000002E-2</v>
      </c>
      <c r="Y49">
        <v>1.38E-2</v>
      </c>
      <c r="Z49">
        <v>1.4346000000000001</v>
      </c>
      <c r="AA49">
        <v>2.7000000000000001E-3</v>
      </c>
      <c r="AB49">
        <v>1.3979999999999999</v>
      </c>
      <c r="AC49">
        <v>0.35970000000000002</v>
      </c>
      <c r="AD49">
        <v>0.34150000000000003</v>
      </c>
      <c r="AE49">
        <v>1.46E-2</v>
      </c>
      <c r="AF49">
        <v>0</v>
      </c>
      <c r="AG49">
        <v>0</v>
      </c>
      <c r="AH49">
        <v>0</v>
      </c>
      <c r="AI49">
        <v>0</v>
      </c>
      <c r="AJ49">
        <v>0</v>
      </c>
      <c r="AK49">
        <v>0.54039999999999999</v>
      </c>
      <c r="AL49">
        <v>0</v>
      </c>
      <c r="AM49">
        <v>6.3410000000000002</v>
      </c>
      <c r="AN49">
        <v>0</v>
      </c>
      <c r="AO49">
        <v>0.39710000000000001</v>
      </c>
      <c r="AP49">
        <v>0.50719999999999998</v>
      </c>
      <c r="AQ49">
        <v>6.5009999999999998E-2</v>
      </c>
      <c r="AR49">
        <v>6.9499999999999996E-3</v>
      </c>
      <c r="AS49">
        <v>0.51780000000000004</v>
      </c>
      <c r="AT49">
        <v>0.70579000000000003</v>
      </c>
      <c r="AU49">
        <v>2.5270000000000001E-2</v>
      </c>
      <c r="AV49">
        <v>7.4264000000000001</v>
      </c>
      <c r="AW49">
        <v>0</v>
      </c>
      <c r="AX49">
        <v>3.0000000000000001E-3</v>
      </c>
      <c r="AY49">
        <v>19.073</v>
      </c>
      <c r="AZ49">
        <v>7.0300000000000001E-2</v>
      </c>
      <c r="BA49">
        <v>0.1857</v>
      </c>
      <c r="BB49">
        <v>6.4450000000000003</v>
      </c>
      <c r="BC49">
        <v>42.808</v>
      </c>
      <c r="BD49">
        <v>9.1080000000000005</v>
      </c>
      <c r="BE49">
        <v>44.673000000000002</v>
      </c>
      <c r="BF49">
        <v>0.1109</v>
      </c>
      <c r="BG49">
        <v>0.52710000000000001</v>
      </c>
      <c r="BH49">
        <v>0.14710000000000001</v>
      </c>
      <c r="BI49">
        <v>4.8000000000000001E-2</v>
      </c>
      <c r="BJ49" s="209">
        <v>1.0689644267900001E-2</v>
      </c>
      <c r="BK49" s="227">
        <v>9.194498647E-4</v>
      </c>
      <c r="BL49" s="209">
        <v>4.3790980729999998E-3</v>
      </c>
      <c r="BM49" s="209">
        <v>2.852896242E-4</v>
      </c>
      <c r="BN49" s="227">
        <v>8.9553409800000006E-5</v>
      </c>
      <c r="BO49" s="227">
        <v>2.1327999999999999E-14</v>
      </c>
      <c r="BP49" s="209">
        <v>2.2515860029E-3</v>
      </c>
      <c r="BQ49" s="227">
        <v>9.1474225389999995E-4</v>
      </c>
      <c r="BR49" s="209">
        <v>3.2630608813100002E-2</v>
      </c>
    </row>
    <row r="50" spans="1:70" x14ac:dyDescent="0.35">
      <c r="A50" t="s">
        <v>209</v>
      </c>
      <c r="B50" t="s">
        <v>803</v>
      </c>
      <c r="C50" t="s">
        <v>1338</v>
      </c>
      <c r="D50">
        <v>57.926000000000002</v>
      </c>
      <c r="E50">
        <v>242.34200000000001</v>
      </c>
      <c r="F50">
        <v>4.7073999999999998</v>
      </c>
      <c r="G50">
        <v>2.238</v>
      </c>
      <c r="H50">
        <v>1.2036</v>
      </c>
      <c r="I50">
        <v>1.2061999999999999</v>
      </c>
      <c r="J50">
        <v>2.4314</v>
      </c>
      <c r="K50">
        <v>0</v>
      </c>
      <c r="L50">
        <v>0.41339999999999999</v>
      </c>
      <c r="M50">
        <v>0.60560000000000003</v>
      </c>
      <c r="N50">
        <v>0.183</v>
      </c>
      <c r="O50">
        <v>0.42259999999999998</v>
      </c>
      <c r="P50">
        <v>0.13200000000000001</v>
      </c>
      <c r="Q50">
        <v>0.13200000000000001</v>
      </c>
      <c r="R50">
        <v>0</v>
      </c>
      <c r="S50">
        <v>1.0811999999999999</v>
      </c>
      <c r="T50">
        <v>8.1000000000000003E-2</v>
      </c>
      <c r="U50">
        <v>0.2898</v>
      </c>
      <c r="V50">
        <v>0.1086</v>
      </c>
      <c r="W50">
        <v>0.35759999999999997</v>
      </c>
      <c r="X50" s="98">
        <v>0.1154</v>
      </c>
      <c r="Y50">
        <v>2.76E-2</v>
      </c>
      <c r="Z50">
        <v>2.6482000000000001</v>
      </c>
      <c r="AA50">
        <v>2.8E-3</v>
      </c>
      <c r="AB50">
        <v>2.5775999999999999</v>
      </c>
      <c r="AC50">
        <v>0.69079999999999997</v>
      </c>
      <c r="AD50">
        <v>0.65959999999999996</v>
      </c>
      <c r="AE50" s="98">
        <v>2.6599999999999999E-2</v>
      </c>
      <c r="AF50">
        <v>0</v>
      </c>
      <c r="AG50">
        <v>0</v>
      </c>
      <c r="AH50">
        <v>0</v>
      </c>
      <c r="AI50">
        <v>0</v>
      </c>
      <c r="AJ50">
        <v>0</v>
      </c>
      <c r="AK50">
        <v>0.61280000000000001</v>
      </c>
      <c r="AL50">
        <v>0</v>
      </c>
      <c r="AM50">
        <v>7.1180000000000003</v>
      </c>
      <c r="AN50">
        <v>0</v>
      </c>
      <c r="AO50">
        <v>0.61219999999999997</v>
      </c>
      <c r="AP50">
        <v>0.51259999999999994</v>
      </c>
      <c r="AQ50">
        <v>0.13002</v>
      </c>
      <c r="AR50">
        <v>1.3639999999999999E-2</v>
      </c>
      <c r="AS50">
        <v>1.0345599999999999</v>
      </c>
      <c r="AT50">
        <v>1.40638</v>
      </c>
      <c r="AU50">
        <v>5.0279999999999998E-2</v>
      </c>
      <c r="AV50">
        <v>14.824199999999999</v>
      </c>
      <c r="AW50">
        <v>0</v>
      </c>
      <c r="AX50">
        <v>6.0000000000000001E-3</v>
      </c>
      <c r="AY50">
        <v>37.99</v>
      </c>
      <c r="AZ50">
        <v>0.1406</v>
      </c>
      <c r="BA50">
        <v>0.33239999999999997</v>
      </c>
      <c r="BB50">
        <v>10.602</v>
      </c>
      <c r="BC50">
        <v>84.992000000000004</v>
      </c>
      <c r="BD50">
        <v>17.904</v>
      </c>
      <c r="BE50">
        <v>68.156000000000006</v>
      </c>
      <c r="BF50">
        <v>0.16980000000000001</v>
      </c>
      <c r="BG50">
        <v>1.0542</v>
      </c>
      <c r="BH50">
        <v>0.28899999999999998</v>
      </c>
      <c r="BI50">
        <v>9.6000000000000002E-2</v>
      </c>
      <c r="BJ50" s="209">
        <v>1.7398537065000001E-2</v>
      </c>
      <c r="BK50" s="227">
        <v>1.5403466667999999E-3</v>
      </c>
      <c r="BL50" s="209">
        <v>6.5754111129999997E-3</v>
      </c>
      <c r="BM50" s="209">
        <v>4.5625566240000001E-4</v>
      </c>
      <c r="BN50" s="227">
        <v>1.7910681960000001E-4</v>
      </c>
      <c r="BO50" s="227">
        <v>3.4387999999999999E-14</v>
      </c>
      <c r="BP50" s="209">
        <v>3.5714188223999999E-3</v>
      </c>
      <c r="BQ50" s="209">
        <v>1.5728708933999999E-3</v>
      </c>
      <c r="BR50" s="209">
        <v>5.0739544382199998E-2</v>
      </c>
    </row>
    <row r="51" spans="1:70" x14ac:dyDescent="0.35">
      <c r="A51" t="s">
        <v>209</v>
      </c>
      <c r="B51" t="s">
        <v>803</v>
      </c>
      <c r="C51" t="s">
        <v>1339</v>
      </c>
      <c r="D51">
        <v>57.926000000000002</v>
      </c>
      <c r="E51">
        <v>242.34200000000001</v>
      </c>
      <c r="F51">
        <v>4.7073999999999998</v>
      </c>
      <c r="G51">
        <v>2.238</v>
      </c>
      <c r="H51">
        <v>1.2036</v>
      </c>
      <c r="I51">
        <v>1.2061999999999999</v>
      </c>
      <c r="J51">
        <v>2.4314</v>
      </c>
      <c r="K51">
        <v>0</v>
      </c>
      <c r="L51">
        <v>0.41339999999999999</v>
      </c>
      <c r="M51">
        <v>0.60560000000000003</v>
      </c>
      <c r="N51">
        <v>0.183</v>
      </c>
      <c r="O51">
        <v>0.42259999999999998</v>
      </c>
      <c r="P51">
        <v>0.13200000000000001</v>
      </c>
      <c r="Q51">
        <v>0.13200000000000001</v>
      </c>
      <c r="R51">
        <v>0</v>
      </c>
      <c r="S51">
        <v>1.0811999999999999</v>
      </c>
      <c r="T51">
        <v>8.1000000000000003E-2</v>
      </c>
      <c r="U51">
        <v>0.2898</v>
      </c>
      <c r="V51">
        <v>0.1086</v>
      </c>
      <c r="W51">
        <v>0.35759999999999997</v>
      </c>
      <c r="X51" s="98">
        <v>0.1154</v>
      </c>
      <c r="Y51">
        <v>2.76E-2</v>
      </c>
      <c r="Z51">
        <v>2.6482000000000001</v>
      </c>
      <c r="AA51">
        <v>2.8E-3</v>
      </c>
      <c r="AB51">
        <v>2.5775999999999999</v>
      </c>
      <c r="AC51">
        <v>0.69079999999999997</v>
      </c>
      <c r="AD51">
        <v>0.65959999999999996</v>
      </c>
      <c r="AE51">
        <v>2.6599999999999999E-2</v>
      </c>
      <c r="AF51">
        <v>0</v>
      </c>
      <c r="AG51">
        <v>0</v>
      </c>
      <c r="AH51">
        <v>0</v>
      </c>
      <c r="AI51">
        <v>0</v>
      </c>
      <c r="AJ51">
        <v>0</v>
      </c>
      <c r="AK51">
        <v>0.61280000000000001</v>
      </c>
      <c r="AL51">
        <v>0</v>
      </c>
      <c r="AM51">
        <v>7.1180000000000003</v>
      </c>
      <c r="AN51">
        <v>0</v>
      </c>
      <c r="AO51">
        <v>0.61219999999999997</v>
      </c>
      <c r="AP51">
        <v>0.51259999999999994</v>
      </c>
      <c r="AQ51">
        <v>0.13002</v>
      </c>
      <c r="AR51">
        <v>1.3639999999999999E-2</v>
      </c>
      <c r="AS51">
        <v>1.0345599999999999</v>
      </c>
      <c r="AT51">
        <v>1.40638</v>
      </c>
      <c r="AU51">
        <v>5.0279999999999998E-2</v>
      </c>
      <c r="AV51">
        <v>14.824199999999999</v>
      </c>
      <c r="AW51">
        <v>0</v>
      </c>
      <c r="AX51">
        <v>6.0000000000000001E-3</v>
      </c>
      <c r="AY51">
        <v>37.99</v>
      </c>
      <c r="AZ51">
        <v>0.1406</v>
      </c>
      <c r="BA51">
        <v>0.33239999999999997</v>
      </c>
      <c r="BB51">
        <v>10.602</v>
      </c>
      <c r="BC51">
        <v>84.992000000000004</v>
      </c>
      <c r="BD51">
        <v>17.904</v>
      </c>
      <c r="BE51">
        <v>68.156000000000006</v>
      </c>
      <c r="BF51">
        <v>0.16980000000000001</v>
      </c>
      <c r="BG51">
        <v>1.0542</v>
      </c>
      <c r="BH51">
        <v>0.28899999999999998</v>
      </c>
      <c r="BI51">
        <v>9.6000000000000002E-2</v>
      </c>
      <c r="BJ51" s="209">
        <v>1.7398537065000001E-2</v>
      </c>
      <c r="BK51" s="227">
        <v>1.5403466667999999E-3</v>
      </c>
      <c r="BL51" s="209">
        <v>6.5754111129999997E-3</v>
      </c>
      <c r="BM51" s="209">
        <v>4.5625566240000001E-4</v>
      </c>
      <c r="BN51" s="227">
        <v>1.7910681960000001E-4</v>
      </c>
      <c r="BO51" s="227">
        <v>3.4387999999999999E-14</v>
      </c>
      <c r="BP51" s="209">
        <v>3.5714188223999999E-3</v>
      </c>
      <c r="BQ51" s="209">
        <v>1.5728708933999999E-3</v>
      </c>
      <c r="BR51" s="209">
        <v>5.0739544382199998E-2</v>
      </c>
    </row>
    <row r="52" spans="1:70" x14ac:dyDescent="0.35">
      <c r="A52" t="s">
        <v>209</v>
      </c>
      <c r="B52" t="s">
        <v>803</v>
      </c>
      <c r="C52" t="s">
        <v>1340</v>
      </c>
      <c r="D52">
        <v>74.069000000000003</v>
      </c>
      <c r="E52">
        <v>309.77300000000002</v>
      </c>
      <c r="F52">
        <v>6.4640000000000004</v>
      </c>
      <c r="G52">
        <v>2.5714000000000001</v>
      </c>
      <c r="H52">
        <v>0.8982</v>
      </c>
      <c r="I52">
        <v>1.4536</v>
      </c>
      <c r="J52">
        <v>2.5299</v>
      </c>
      <c r="K52">
        <v>0</v>
      </c>
      <c r="L52">
        <v>0.4829</v>
      </c>
      <c r="M52">
        <v>0.50580000000000003</v>
      </c>
      <c r="N52">
        <v>9.1499999999999998E-2</v>
      </c>
      <c r="O52">
        <v>0.4143</v>
      </c>
      <c r="P52">
        <v>6.6000000000000003E-2</v>
      </c>
      <c r="Q52">
        <v>6.6000000000000003E-2</v>
      </c>
      <c r="R52">
        <v>0</v>
      </c>
      <c r="S52">
        <v>0.90439999999999998</v>
      </c>
      <c r="T52">
        <v>4.0500000000000001E-2</v>
      </c>
      <c r="U52">
        <v>0.1449</v>
      </c>
      <c r="V52">
        <v>5.4300000000000001E-2</v>
      </c>
      <c r="W52">
        <v>0.3987</v>
      </c>
      <c r="X52">
        <v>0.1736</v>
      </c>
      <c r="Y52">
        <v>2.0799999999999999E-2</v>
      </c>
      <c r="Z52">
        <v>2.7155999999999998</v>
      </c>
      <c r="AA52">
        <v>2.7000000000000001E-3</v>
      </c>
      <c r="AB52">
        <v>2.6789999999999998</v>
      </c>
      <c r="AC52">
        <v>2.4666999999999999</v>
      </c>
      <c r="AD52">
        <v>2.4485000000000001</v>
      </c>
      <c r="AE52">
        <v>1.46E-2</v>
      </c>
      <c r="AF52">
        <v>0</v>
      </c>
      <c r="AG52">
        <v>0</v>
      </c>
      <c r="AH52">
        <v>0</v>
      </c>
      <c r="AI52">
        <v>0</v>
      </c>
      <c r="AJ52">
        <v>0</v>
      </c>
      <c r="AK52">
        <v>0.62439999999999996</v>
      </c>
      <c r="AL52">
        <v>0</v>
      </c>
      <c r="AM52">
        <v>7.391</v>
      </c>
      <c r="AN52">
        <v>0</v>
      </c>
      <c r="AO52">
        <v>3.1970999999999998</v>
      </c>
      <c r="AP52">
        <v>0.50719999999999998</v>
      </c>
      <c r="AQ52">
        <v>0.15670999999999999</v>
      </c>
      <c r="AR52">
        <v>2.095E-2</v>
      </c>
      <c r="AS52">
        <v>0.71940000000000004</v>
      </c>
      <c r="AT52">
        <v>1.14679</v>
      </c>
      <c r="AU52">
        <v>6.5170000000000006E-2</v>
      </c>
      <c r="AV52">
        <v>17.996400000000001</v>
      </c>
      <c r="AW52">
        <v>0</v>
      </c>
      <c r="AX52">
        <v>3.0000000000000001E-3</v>
      </c>
      <c r="AY52">
        <v>65.972999999999999</v>
      </c>
      <c r="AZ52">
        <v>7.0300000000000001E-2</v>
      </c>
      <c r="BA52">
        <v>0.5847</v>
      </c>
      <c r="BB52">
        <v>12.885</v>
      </c>
      <c r="BC52">
        <v>95.658000000000001</v>
      </c>
      <c r="BD52">
        <v>31.507999999999999</v>
      </c>
      <c r="BE52">
        <v>44.673000000000002</v>
      </c>
      <c r="BF52">
        <v>0.1109</v>
      </c>
      <c r="BG52">
        <v>1.6051</v>
      </c>
      <c r="BH52">
        <v>0.6371</v>
      </c>
      <c r="BI52">
        <v>3.6179999999999999</v>
      </c>
      <c r="BJ52" s="209">
        <v>1.98288834959E-2</v>
      </c>
      <c r="BK52" s="227">
        <v>3.8724174346999999E-3</v>
      </c>
      <c r="BL52" s="209">
        <v>5.7304870209999997E-3</v>
      </c>
      <c r="BM52" s="209">
        <v>5.2138181619999996E-4</v>
      </c>
      <c r="BN52" s="227">
        <v>8.9553409800000006E-5</v>
      </c>
      <c r="BO52" s="227">
        <v>2.5493E-14</v>
      </c>
      <c r="BP52" s="209">
        <v>3.9017231349000002E-3</v>
      </c>
      <c r="BQ52" s="227">
        <v>1.8080722929E-3</v>
      </c>
      <c r="BR52" s="209">
        <v>6.7409413335100005E-2</v>
      </c>
    </row>
    <row r="53" spans="1:70" x14ac:dyDescent="0.35">
      <c r="A53" t="s">
        <v>209</v>
      </c>
      <c r="B53" t="s">
        <v>803</v>
      </c>
      <c r="C53" t="s">
        <v>1341</v>
      </c>
      <c r="D53">
        <v>85.786000000000001</v>
      </c>
      <c r="E53">
        <v>358.96199999999999</v>
      </c>
      <c r="F53">
        <v>5.9463999999999997</v>
      </c>
      <c r="G53">
        <v>4.6180000000000003</v>
      </c>
      <c r="H53">
        <v>2.4845999999999999</v>
      </c>
      <c r="I53">
        <v>2.2772000000000001</v>
      </c>
      <c r="J53">
        <v>3.1314000000000002</v>
      </c>
      <c r="K53">
        <v>0</v>
      </c>
      <c r="L53">
        <v>0.74239999999999995</v>
      </c>
      <c r="M53">
        <v>1.0326</v>
      </c>
      <c r="N53">
        <v>0.442</v>
      </c>
      <c r="O53">
        <v>0.59060000000000001</v>
      </c>
      <c r="P53">
        <v>0.13200000000000001</v>
      </c>
      <c r="Q53">
        <v>0.13200000000000001</v>
      </c>
      <c r="R53">
        <v>0</v>
      </c>
      <c r="S53">
        <v>1.2492000000000001</v>
      </c>
      <c r="T53">
        <v>8.1000000000000003E-2</v>
      </c>
      <c r="U53">
        <v>0.2898</v>
      </c>
      <c r="V53">
        <v>0.1086</v>
      </c>
      <c r="W53">
        <v>0.47660000000000002</v>
      </c>
      <c r="X53">
        <v>0.16439999999999999</v>
      </c>
      <c r="Y53">
        <v>2.76E-2</v>
      </c>
      <c r="Z53">
        <v>2.9422000000000001</v>
      </c>
      <c r="AA53">
        <v>2.8E-3</v>
      </c>
      <c r="AB53">
        <v>2.8715999999999999</v>
      </c>
      <c r="AC53">
        <v>1.3837999999999999</v>
      </c>
      <c r="AD53">
        <v>1.2616000000000001</v>
      </c>
      <c r="AE53">
        <v>0.1106</v>
      </c>
      <c r="AF53">
        <v>0</v>
      </c>
      <c r="AG53">
        <v>0</v>
      </c>
      <c r="AH53">
        <v>0</v>
      </c>
      <c r="AI53">
        <v>0</v>
      </c>
      <c r="AJ53">
        <v>0</v>
      </c>
      <c r="AK53">
        <v>0.89280000000000004</v>
      </c>
      <c r="AL53">
        <v>0</v>
      </c>
      <c r="AM53">
        <v>10.478</v>
      </c>
      <c r="AN53">
        <v>0</v>
      </c>
      <c r="AO53">
        <v>0.66820000000000002</v>
      </c>
      <c r="AP53">
        <v>0.51259999999999994</v>
      </c>
      <c r="AQ53">
        <v>0.20702000000000001</v>
      </c>
      <c r="AR53">
        <v>3.5340000000000003E-2</v>
      </c>
      <c r="AS53">
        <v>1.1885600000000001</v>
      </c>
      <c r="AT53">
        <v>1.9572799999999999</v>
      </c>
      <c r="AU53">
        <v>0.10698000000000001</v>
      </c>
      <c r="AV53">
        <v>41.074199999999998</v>
      </c>
      <c r="AW53">
        <v>0</v>
      </c>
      <c r="AX53">
        <v>6.0000000000000001E-3</v>
      </c>
      <c r="AY53">
        <v>76.489999999999995</v>
      </c>
      <c r="AZ53">
        <v>0.63060000000000005</v>
      </c>
      <c r="BA53">
        <v>0.9204</v>
      </c>
      <c r="BB53">
        <v>26.352</v>
      </c>
      <c r="BC53">
        <v>203.99199999999999</v>
      </c>
      <c r="BD53">
        <v>36.454000000000001</v>
      </c>
      <c r="BE53">
        <v>68.506</v>
      </c>
      <c r="BF53">
        <v>0.16980000000000001</v>
      </c>
      <c r="BG53">
        <v>1.1941999999999999</v>
      </c>
      <c r="BH53">
        <v>0.63200000000000001</v>
      </c>
      <c r="BI53">
        <v>9.6000000000000002E-2</v>
      </c>
      <c r="BJ53" s="209">
        <v>2.5877268171999999E-2</v>
      </c>
      <c r="BK53" s="227">
        <v>1.6419289588000001E-3</v>
      </c>
      <c r="BL53" s="209">
        <v>7.3572926399999997E-3</v>
      </c>
      <c r="BM53" s="209">
        <v>6.9234785440000003E-4</v>
      </c>
      <c r="BN53" s="227">
        <v>1.7910681960000001E-4</v>
      </c>
      <c r="BO53" s="227">
        <v>5.2028000000000001E-14</v>
      </c>
      <c r="BP53" s="209">
        <v>5.6391163424000003E-3</v>
      </c>
      <c r="BQ53" s="227">
        <v>2.1028094074000002E-3</v>
      </c>
      <c r="BR53" s="209">
        <v>7.5409967173200004E-2</v>
      </c>
    </row>
    <row r="54" spans="1:70" x14ac:dyDescent="0.35">
      <c r="A54" t="s">
        <v>218</v>
      </c>
      <c r="B54" t="s">
        <v>218</v>
      </c>
      <c r="C54" t="s">
        <v>1337</v>
      </c>
      <c r="D54">
        <v>34.896000000000001</v>
      </c>
      <c r="E54">
        <v>146.06200000000001</v>
      </c>
      <c r="F54">
        <v>3.2229999999999999</v>
      </c>
      <c r="G54">
        <v>0.88070000000000004</v>
      </c>
      <c r="H54">
        <v>0.44130000000000003</v>
      </c>
      <c r="I54">
        <v>0.54490000000000005</v>
      </c>
      <c r="J54">
        <v>0.16669999999999999</v>
      </c>
      <c r="K54">
        <v>0</v>
      </c>
      <c r="L54">
        <v>0.1434</v>
      </c>
      <c r="M54">
        <v>0.2336</v>
      </c>
      <c r="N54">
        <v>4.1700000000000001E-2</v>
      </c>
      <c r="O54">
        <v>0.1933</v>
      </c>
      <c r="P54">
        <v>0</v>
      </c>
      <c r="Q54">
        <v>0</v>
      </c>
      <c r="R54">
        <v>0</v>
      </c>
      <c r="S54" s="98">
        <v>0.25640000000000002</v>
      </c>
      <c r="T54">
        <v>0</v>
      </c>
      <c r="U54">
        <v>0</v>
      </c>
      <c r="V54">
        <v>0</v>
      </c>
      <c r="W54" s="98">
        <v>0.1754</v>
      </c>
      <c r="X54">
        <v>7.5899999999999995E-2</v>
      </c>
      <c r="Y54">
        <v>6.3E-3</v>
      </c>
      <c r="Z54">
        <v>1.3041</v>
      </c>
      <c r="AA54">
        <v>5.1000000000000004E-3</v>
      </c>
      <c r="AB54">
        <v>1.2850999999999999</v>
      </c>
      <c r="AC54" s="98">
        <v>1.3197000000000001</v>
      </c>
      <c r="AD54" s="98">
        <v>1.2498</v>
      </c>
      <c r="AE54">
        <v>6.9800000000000001E-2</v>
      </c>
      <c r="AF54">
        <v>0</v>
      </c>
      <c r="AG54">
        <v>0</v>
      </c>
      <c r="AH54">
        <v>0</v>
      </c>
      <c r="AI54">
        <v>0</v>
      </c>
      <c r="AJ54">
        <v>1.5E-3</v>
      </c>
      <c r="AK54">
        <v>5.6300000000000003E-2</v>
      </c>
      <c r="AL54">
        <v>0</v>
      </c>
      <c r="AM54">
        <v>0.623</v>
      </c>
      <c r="AN54">
        <v>0</v>
      </c>
      <c r="AO54">
        <v>0.72350000000000003</v>
      </c>
      <c r="AP54">
        <v>0.27150000000000002</v>
      </c>
      <c r="AQ54">
        <v>1.7069999999999998E-2</v>
      </c>
      <c r="AR54">
        <v>1.6049999999999998E-2</v>
      </c>
      <c r="AS54">
        <v>0.15334</v>
      </c>
      <c r="AT54">
        <v>0.29985000000000001</v>
      </c>
      <c r="AU54">
        <v>1.3350000000000001E-2</v>
      </c>
      <c r="AV54">
        <v>3.4133</v>
      </c>
      <c r="AW54">
        <v>0</v>
      </c>
      <c r="AX54">
        <v>2.6499999999999999E-2</v>
      </c>
      <c r="AY54">
        <v>26.326000000000001</v>
      </c>
      <c r="AZ54">
        <v>6.1999999999999998E-3</v>
      </c>
      <c r="BA54">
        <v>0.25750000000000001</v>
      </c>
      <c r="BB54">
        <v>6.0469999999999997</v>
      </c>
      <c r="BC54">
        <v>39.246000000000002</v>
      </c>
      <c r="BD54">
        <v>11.516999999999999</v>
      </c>
      <c r="BE54">
        <v>0.111</v>
      </c>
      <c r="BF54" s="98">
        <v>0</v>
      </c>
      <c r="BG54">
        <v>7.6999999999999999E-2</v>
      </c>
      <c r="BH54">
        <v>0.2923</v>
      </c>
      <c r="BI54">
        <v>1.4750000000000001</v>
      </c>
      <c r="BJ54" s="209">
        <v>1.24485006374E-2</v>
      </c>
      <c r="BK54" s="227">
        <v>3.3004040722000002E-3</v>
      </c>
      <c r="BL54" s="209">
        <v>4.3501308073000001E-3</v>
      </c>
      <c r="BM54" s="209">
        <v>1.8212826239999999E-4</v>
      </c>
      <c r="BN54" s="227">
        <v>0</v>
      </c>
      <c r="BO54" s="227">
        <v>1.24898E-14</v>
      </c>
      <c r="BP54" s="209">
        <v>1.3643373926E-3</v>
      </c>
      <c r="BQ54" s="227">
        <v>6.8914031579999995E-4</v>
      </c>
      <c r="BR54" s="209">
        <v>3.35227608232E-2</v>
      </c>
    </row>
    <row r="55" spans="1:70" x14ac:dyDescent="0.35">
      <c r="A55" t="s">
        <v>218</v>
      </c>
      <c r="B55" t="s">
        <v>218</v>
      </c>
      <c r="C55" t="s">
        <v>1338</v>
      </c>
      <c r="D55">
        <v>34.896000000000001</v>
      </c>
      <c r="E55">
        <v>146.06200000000001</v>
      </c>
      <c r="F55">
        <v>3.2229999999999999</v>
      </c>
      <c r="G55">
        <v>0.88070000000000004</v>
      </c>
      <c r="H55">
        <v>0.44130000000000003</v>
      </c>
      <c r="I55">
        <v>0.54490000000000005</v>
      </c>
      <c r="J55">
        <v>0.16669999999999999</v>
      </c>
      <c r="K55">
        <v>0</v>
      </c>
      <c r="L55">
        <v>0.1434</v>
      </c>
      <c r="M55">
        <v>0.2336</v>
      </c>
      <c r="N55">
        <v>4.1700000000000001E-2</v>
      </c>
      <c r="O55">
        <v>0.1933</v>
      </c>
      <c r="P55">
        <v>0</v>
      </c>
      <c r="Q55">
        <v>0</v>
      </c>
      <c r="R55">
        <v>0</v>
      </c>
      <c r="S55">
        <v>0.25640000000000002</v>
      </c>
      <c r="T55">
        <v>0</v>
      </c>
      <c r="U55">
        <v>0</v>
      </c>
      <c r="V55">
        <v>0</v>
      </c>
      <c r="W55">
        <v>0.1754</v>
      </c>
      <c r="X55">
        <v>7.5899999999999995E-2</v>
      </c>
      <c r="Y55">
        <v>6.3E-3</v>
      </c>
      <c r="Z55">
        <v>1.3041</v>
      </c>
      <c r="AA55">
        <v>5.1000000000000004E-3</v>
      </c>
      <c r="AB55">
        <v>1.2850999999999999</v>
      </c>
      <c r="AC55">
        <v>1.3197000000000001</v>
      </c>
      <c r="AD55">
        <v>1.2498</v>
      </c>
      <c r="AE55">
        <v>6.9800000000000001E-2</v>
      </c>
      <c r="AF55">
        <v>0</v>
      </c>
      <c r="AG55">
        <v>0</v>
      </c>
      <c r="AH55">
        <v>0</v>
      </c>
      <c r="AI55">
        <v>0</v>
      </c>
      <c r="AJ55">
        <v>1.5E-3</v>
      </c>
      <c r="AK55">
        <v>5.6300000000000003E-2</v>
      </c>
      <c r="AL55">
        <v>0</v>
      </c>
      <c r="AM55">
        <v>0.623</v>
      </c>
      <c r="AN55">
        <v>0</v>
      </c>
      <c r="AO55">
        <v>0.72350000000000003</v>
      </c>
      <c r="AP55">
        <v>0.27150000000000002</v>
      </c>
      <c r="AQ55">
        <v>1.7069999999999998E-2</v>
      </c>
      <c r="AR55">
        <v>1.6049999999999998E-2</v>
      </c>
      <c r="AS55">
        <v>0.15334</v>
      </c>
      <c r="AT55">
        <v>0.29985000000000001</v>
      </c>
      <c r="AU55">
        <v>1.3350000000000001E-2</v>
      </c>
      <c r="AV55">
        <v>3.4133</v>
      </c>
      <c r="AW55">
        <v>0</v>
      </c>
      <c r="AX55">
        <v>2.6499999999999999E-2</v>
      </c>
      <c r="AY55">
        <v>26.326000000000001</v>
      </c>
      <c r="AZ55">
        <v>6.1999999999999998E-3</v>
      </c>
      <c r="BA55">
        <v>0.25750000000000001</v>
      </c>
      <c r="BB55">
        <v>6.0469999999999997</v>
      </c>
      <c r="BC55">
        <v>39.246000000000002</v>
      </c>
      <c r="BD55">
        <v>11.516999999999999</v>
      </c>
      <c r="BE55">
        <v>0.111</v>
      </c>
      <c r="BF55">
        <v>0</v>
      </c>
      <c r="BG55">
        <v>7.6999999999999999E-2</v>
      </c>
      <c r="BH55">
        <v>0.2923</v>
      </c>
      <c r="BI55">
        <v>1.4750000000000001</v>
      </c>
      <c r="BJ55" s="209">
        <v>1.24485006374E-2</v>
      </c>
      <c r="BK55" s="227">
        <v>3.3004040722000002E-3</v>
      </c>
      <c r="BL55" s="209">
        <v>4.3501308073000001E-3</v>
      </c>
      <c r="BM55" s="209">
        <v>1.8212826239999999E-4</v>
      </c>
      <c r="BN55" s="227">
        <v>0</v>
      </c>
      <c r="BO55" s="227">
        <v>1.24898E-14</v>
      </c>
      <c r="BP55" s="209">
        <v>1.3643373926E-3</v>
      </c>
      <c r="BQ55" s="227">
        <v>6.8914031579999995E-4</v>
      </c>
      <c r="BR55" s="209">
        <v>3.35227608232E-2</v>
      </c>
    </row>
    <row r="56" spans="1:70" x14ac:dyDescent="0.35">
      <c r="A56" t="s">
        <v>218</v>
      </c>
      <c r="B56" t="s">
        <v>218</v>
      </c>
      <c r="C56" t="s">
        <v>1339</v>
      </c>
      <c r="D56">
        <v>69.792000000000002</v>
      </c>
      <c r="E56">
        <v>292.12400000000002</v>
      </c>
      <c r="F56">
        <v>6.4459999999999997</v>
      </c>
      <c r="G56">
        <v>1.7614000000000001</v>
      </c>
      <c r="H56">
        <v>0.88260000000000005</v>
      </c>
      <c r="I56">
        <v>1.0898000000000001</v>
      </c>
      <c r="J56">
        <v>0.33339999999999997</v>
      </c>
      <c r="K56">
        <v>0</v>
      </c>
      <c r="L56">
        <v>0.2868</v>
      </c>
      <c r="M56">
        <v>0.4672</v>
      </c>
      <c r="N56">
        <v>8.3400000000000002E-2</v>
      </c>
      <c r="O56">
        <v>0.3866</v>
      </c>
      <c r="P56">
        <v>0</v>
      </c>
      <c r="Q56">
        <v>0</v>
      </c>
      <c r="R56">
        <v>0</v>
      </c>
      <c r="S56" s="98">
        <v>0.51280000000000003</v>
      </c>
      <c r="T56">
        <v>0</v>
      </c>
      <c r="U56">
        <v>0</v>
      </c>
      <c r="V56">
        <v>0</v>
      </c>
      <c r="W56" s="98">
        <v>0.3508</v>
      </c>
      <c r="X56">
        <v>0.15179999999999999</v>
      </c>
      <c r="Y56">
        <v>1.26E-2</v>
      </c>
      <c r="Z56">
        <v>2.6082000000000001</v>
      </c>
      <c r="AA56">
        <v>1.0200000000000001E-2</v>
      </c>
      <c r="AB56">
        <v>2.5701999999999998</v>
      </c>
      <c r="AC56" s="98">
        <v>2.6394000000000002</v>
      </c>
      <c r="AD56" s="98">
        <v>2.4996</v>
      </c>
      <c r="AE56">
        <v>0.1396</v>
      </c>
      <c r="AF56">
        <v>0</v>
      </c>
      <c r="AG56">
        <v>0</v>
      </c>
      <c r="AH56">
        <v>0</v>
      </c>
      <c r="AI56">
        <v>0</v>
      </c>
      <c r="AJ56">
        <v>3.0000000000000001E-3</v>
      </c>
      <c r="AK56">
        <v>0.11260000000000001</v>
      </c>
      <c r="AL56">
        <v>0</v>
      </c>
      <c r="AM56">
        <v>1.246</v>
      </c>
      <c r="AN56">
        <v>0</v>
      </c>
      <c r="AO56">
        <v>1.4470000000000001</v>
      </c>
      <c r="AP56">
        <v>0.54300000000000004</v>
      </c>
      <c r="AQ56">
        <v>3.4139999999999997E-2</v>
      </c>
      <c r="AR56" s="98">
        <v>3.2099999999999997E-2</v>
      </c>
      <c r="AS56">
        <v>0.30668000000000001</v>
      </c>
      <c r="AT56">
        <v>0.59970000000000001</v>
      </c>
      <c r="AU56" s="98">
        <v>2.6700000000000002E-2</v>
      </c>
      <c r="AV56">
        <v>6.8266</v>
      </c>
      <c r="AW56">
        <v>0</v>
      </c>
      <c r="AX56">
        <v>5.2999999999999999E-2</v>
      </c>
      <c r="AY56">
        <v>52.652000000000001</v>
      </c>
      <c r="AZ56">
        <v>1.24E-2</v>
      </c>
      <c r="BA56">
        <v>0.51500000000000001</v>
      </c>
      <c r="BB56">
        <v>12.093999999999999</v>
      </c>
      <c r="BC56">
        <v>78.492000000000004</v>
      </c>
      <c r="BD56">
        <v>23.033999999999999</v>
      </c>
      <c r="BE56">
        <v>0.222</v>
      </c>
      <c r="BF56" s="98">
        <v>0</v>
      </c>
      <c r="BG56">
        <v>0.154</v>
      </c>
      <c r="BH56">
        <v>0.58460000000000001</v>
      </c>
      <c r="BI56">
        <v>2.95</v>
      </c>
      <c r="BJ56" s="209">
        <v>2.4897001274800001E-2</v>
      </c>
      <c r="BK56" s="227">
        <v>6.6008081444000003E-3</v>
      </c>
      <c r="BL56" s="209">
        <v>8.7002616146000002E-3</v>
      </c>
      <c r="BM56" s="209">
        <v>3.6425652479999998E-4</v>
      </c>
      <c r="BN56" s="209">
        <v>0</v>
      </c>
      <c r="BO56" s="227">
        <v>2.4979600000000001E-14</v>
      </c>
      <c r="BP56" s="209">
        <v>2.7286747852E-3</v>
      </c>
      <c r="BQ56" s="209">
        <v>1.3782806315999999E-3</v>
      </c>
      <c r="BR56" s="227">
        <v>6.70455216464E-2</v>
      </c>
    </row>
    <row r="57" spans="1:70" x14ac:dyDescent="0.35">
      <c r="A57" t="s">
        <v>218</v>
      </c>
      <c r="B57" t="s">
        <v>218</v>
      </c>
      <c r="C57" t="s">
        <v>1340</v>
      </c>
      <c r="D57">
        <v>95.7</v>
      </c>
      <c r="E57">
        <v>400.45600000000002</v>
      </c>
      <c r="F57">
        <v>9.0513999999999992</v>
      </c>
      <c r="G57">
        <v>2.1118999999999999</v>
      </c>
      <c r="H57">
        <v>1.0479000000000001</v>
      </c>
      <c r="I57">
        <v>1.4826999999999999</v>
      </c>
      <c r="J57">
        <v>0.38990000000000002</v>
      </c>
      <c r="K57">
        <v>0</v>
      </c>
      <c r="L57">
        <v>0.31619999999999998</v>
      </c>
      <c r="M57">
        <v>0.47839999999999999</v>
      </c>
      <c r="N57">
        <v>0.13350000000000001</v>
      </c>
      <c r="O57">
        <v>0.3463</v>
      </c>
      <c r="P57">
        <v>0</v>
      </c>
      <c r="Q57">
        <v>0</v>
      </c>
      <c r="R57">
        <v>0</v>
      </c>
      <c r="S57" s="98">
        <v>0.75319999999999998</v>
      </c>
      <c r="T57">
        <v>0</v>
      </c>
      <c r="U57">
        <v>0</v>
      </c>
      <c r="V57">
        <v>0</v>
      </c>
      <c r="W57" s="98">
        <v>0.53</v>
      </c>
      <c r="X57">
        <v>0.21629999999999999</v>
      </c>
      <c r="Y57">
        <v>8.0999999999999996E-3</v>
      </c>
      <c r="Z57">
        <v>2.9367000000000001</v>
      </c>
      <c r="AA57">
        <v>1.41E-2</v>
      </c>
      <c r="AB57">
        <v>2.8997000000000002</v>
      </c>
      <c r="AC57" s="98">
        <v>4.7487000000000004</v>
      </c>
      <c r="AD57" s="98">
        <v>4.0667999999999997</v>
      </c>
      <c r="AE57">
        <v>0.68179999999999996</v>
      </c>
      <c r="AF57">
        <v>0</v>
      </c>
      <c r="AG57">
        <v>0</v>
      </c>
      <c r="AH57">
        <v>0</v>
      </c>
      <c r="AI57">
        <v>0</v>
      </c>
      <c r="AJ57">
        <v>1.5E-3</v>
      </c>
      <c r="AK57">
        <v>0.19309999999999999</v>
      </c>
      <c r="AL57">
        <v>0</v>
      </c>
      <c r="AM57">
        <v>1.7210000000000001</v>
      </c>
      <c r="AN57">
        <v>0</v>
      </c>
      <c r="AO57">
        <v>1.2815000000000001</v>
      </c>
      <c r="AP57">
        <v>0.62070000000000003</v>
      </c>
      <c r="AQ57">
        <v>2.4809999999999999E-2</v>
      </c>
      <c r="AR57">
        <v>2.163E-2</v>
      </c>
      <c r="AS57">
        <v>0.25522</v>
      </c>
      <c r="AT57">
        <v>0.60765000000000002</v>
      </c>
      <c r="AU57">
        <v>4.521E-2</v>
      </c>
      <c r="AV57">
        <v>11.8805</v>
      </c>
      <c r="AW57">
        <v>0</v>
      </c>
      <c r="AX57">
        <v>2.6499999999999999E-2</v>
      </c>
      <c r="AY57">
        <v>60.49</v>
      </c>
      <c r="AZ57">
        <v>6.1999999999999998E-3</v>
      </c>
      <c r="BA57">
        <v>0.49149999999999999</v>
      </c>
      <c r="BB57">
        <v>15.875</v>
      </c>
      <c r="BC57">
        <v>89.43</v>
      </c>
      <c r="BD57">
        <v>25.053000000000001</v>
      </c>
      <c r="BE57">
        <v>0.111</v>
      </c>
      <c r="BF57" s="98">
        <v>0</v>
      </c>
      <c r="BG57">
        <v>7.6999999999999999E-2</v>
      </c>
      <c r="BH57">
        <v>0.53169999999999995</v>
      </c>
      <c r="BI57">
        <v>6.407</v>
      </c>
      <c r="BJ57" s="209">
        <v>3.2710520176999998E-2</v>
      </c>
      <c r="BK57" s="227">
        <v>8.6407205127999997E-3</v>
      </c>
      <c r="BL57" s="209">
        <v>1.17363997285E-2</v>
      </c>
      <c r="BM57" s="209">
        <v>4.856753664E-4</v>
      </c>
      <c r="BN57" s="209">
        <v>0</v>
      </c>
      <c r="BO57" s="227">
        <v>2.2152200000000001E-14</v>
      </c>
      <c r="BP57" s="209">
        <v>3.5299873748000001E-3</v>
      </c>
      <c r="BQ57" s="209">
        <v>1.8377075088E-3</v>
      </c>
      <c r="BR57" s="227">
        <v>8.028589102E-2</v>
      </c>
    </row>
    <row r="58" spans="1:70" x14ac:dyDescent="0.35">
      <c r="A58" t="s">
        <v>218</v>
      </c>
      <c r="B58" t="s">
        <v>218</v>
      </c>
      <c r="C58" t="s">
        <v>1341</v>
      </c>
      <c r="D58">
        <v>34.896000000000001</v>
      </c>
      <c r="E58">
        <v>146.06200000000001</v>
      </c>
      <c r="F58">
        <v>3.2229999999999999</v>
      </c>
      <c r="G58">
        <v>0.88070000000000004</v>
      </c>
      <c r="H58">
        <v>0.44130000000000003</v>
      </c>
      <c r="I58">
        <v>0.54490000000000005</v>
      </c>
      <c r="J58">
        <v>0.16669999999999999</v>
      </c>
      <c r="K58">
        <v>0</v>
      </c>
      <c r="L58">
        <v>0.1434</v>
      </c>
      <c r="M58">
        <v>0.2336</v>
      </c>
      <c r="N58">
        <v>4.1700000000000001E-2</v>
      </c>
      <c r="O58">
        <v>0.1933</v>
      </c>
      <c r="P58">
        <v>0</v>
      </c>
      <c r="Q58">
        <v>0</v>
      </c>
      <c r="R58">
        <v>0</v>
      </c>
      <c r="S58" s="98">
        <v>0.25640000000000002</v>
      </c>
      <c r="T58">
        <v>0</v>
      </c>
      <c r="U58">
        <v>0</v>
      </c>
      <c r="V58">
        <v>0</v>
      </c>
      <c r="W58" s="98">
        <v>0.1754</v>
      </c>
      <c r="X58">
        <v>7.5899999999999995E-2</v>
      </c>
      <c r="Y58">
        <v>6.3E-3</v>
      </c>
      <c r="Z58">
        <v>1.3041</v>
      </c>
      <c r="AA58">
        <v>5.1000000000000004E-3</v>
      </c>
      <c r="AB58">
        <v>1.2850999999999999</v>
      </c>
      <c r="AC58" s="98">
        <v>1.3197000000000001</v>
      </c>
      <c r="AD58" s="98">
        <v>1.2498</v>
      </c>
      <c r="AE58">
        <v>6.9800000000000001E-2</v>
      </c>
      <c r="AF58">
        <v>0</v>
      </c>
      <c r="AG58">
        <v>0</v>
      </c>
      <c r="AH58">
        <v>0</v>
      </c>
      <c r="AI58">
        <v>0</v>
      </c>
      <c r="AJ58">
        <v>1.5E-3</v>
      </c>
      <c r="AK58">
        <v>5.6300000000000003E-2</v>
      </c>
      <c r="AL58">
        <v>0</v>
      </c>
      <c r="AM58">
        <v>0.623</v>
      </c>
      <c r="AN58">
        <v>0</v>
      </c>
      <c r="AO58">
        <v>0.72350000000000003</v>
      </c>
      <c r="AP58">
        <v>0.27150000000000002</v>
      </c>
      <c r="AQ58">
        <v>1.7069999999999998E-2</v>
      </c>
      <c r="AR58">
        <v>1.6049999999999998E-2</v>
      </c>
      <c r="AS58">
        <v>0.15334</v>
      </c>
      <c r="AT58">
        <v>0.29985000000000001</v>
      </c>
      <c r="AU58">
        <v>1.3350000000000001E-2</v>
      </c>
      <c r="AV58">
        <v>3.4133</v>
      </c>
      <c r="AW58">
        <v>0</v>
      </c>
      <c r="AX58">
        <v>2.6499999999999999E-2</v>
      </c>
      <c r="AY58">
        <v>26.326000000000001</v>
      </c>
      <c r="AZ58">
        <v>6.1999999999999998E-3</v>
      </c>
      <c r="BA58">
        <v>0.25750000000000001</v>
      </c>
      <c r="BB58">
        <v>6.0469999999999997</v>
      </c>
      <c r="BC58">
        <v>39.246000000000002</v>
      </c>
      <c r="BD58">
        <v>11.516999999999999</v>
      </c>
      <c r="BE58">
        <v>0.111</v>
      </c>
      <c r="BF58" s="98">
        <v>0</v>
      </c>
      <c r="BG58">
        <v>7.6999999999999999E-2</v>
      </c>
      <c r="BH58">
        <v>0.2923</v>
      </c>
      <c r="BI58">
        <v>1.4750000000000001</v>
      </c>
      <c r="BJ58" s="209">
        <v>1.24485006374E-2</v>
      </c>
      <c r="BK58" s="227">
        <v>3.3004040722000002E-3</v>
      </c>
      <c r="BL58" s="209">
        <v>4.3501308073000001E-3</v>
      </c>
      <c r="BM58" s="209">
        <v>1.8212826239999999E-4</v>
      </c>
      <c r="BN58" s="209">
        <v>0</v>
      </c>
      <c r="BO58" s="227">
        <v>1.24898E-14</v>
      </c>
      <c r="BP58" s="209">
        <v>1.3643373926E-3</v>
      </c>
      <c r="BQ58" s="209">
        <v>6.8914031579999995E-4</v>
      </c>
      <c r="BR58" s="227">
        <v>3.35227608232E-2</v>
      </c>
    </row>
    <row r="59" spans="1:70" x14ac:dyDescent="0.35">
      <c r="A59" t="s">
        <v>230</v>
      </c>
      <c r="B59" t="s">
        <v>230</v>
      </c>
      <c r="C59" t="s">
        <v>1337</v>
      </c>
      <c r="D59">
        <v>322.92520000000002</v>
      </c>
      <c r="E59">
        <v>1351.61</v>
      </c>
      <c r="F59">
        <v>36.53</v>
      </c>
      <c r="G59">
        <v>0</v>
      </c>
      <c r="H59">
        <v>0</v>
      </c>
      <c r="I59">
        <v>0</v>
      </c>
      <c r="J59">
        <v>0</v>
      </c>
      <c r="K59">
        <v>0</v>
      </c>
      <c r="L59">
        <v>0</v>
      </c>
      <c r="M59">
        <v>0</v>
      </c>
      <c r="N59">
        <v>0</v>
      </c>
      <c r="O59">
        <v>0</v>
      </c>
      <c r="P59">
        <v>0</v>
      </c>
      <c r="Q59">
        <v>0</v>
      </c>
      <c r="R59">
        <v>0</v>
      </c>
      <c r="S59">
        <v>9.3883399999999995</v>
      </c>
      <c r="T59">
        <v>0</v>
      </c>
      <c r="U59">
        <v>1.4999999999999999E-2</v>
      </c>
      <c r="V59">
        <v>0.17299999999999999</v>
      </c>
      <c r="W59">
        <v>7.5808799999999996</v>
      </c>
      <c r="X59" s="98">
        <v>1.2741199999999999</v>
      </c>
      <c r="Y59">
        <v>0.15428</v>
      </c>
      <c r="Z59">
        <v>15.97963</v>
      </c>
      <c r="AA59">
        <v>9.2600000000000002E-2</v>
      </c>
      <c r="AB59">
        <v>15.668670000000001</v>
      </c>
      <c r="AC59">
        <v>9.5739099999999997</v>
      </c>
      <c r="AD59">
        <v>8.7902900000000006</v>
      </c>
      <c r="AE59" s="98">
        <v>0.79271999999999998</v>
      </c>
      <c r="AF59">
        <v>0</v>
      </c>
      <c r="AG59">
        <v>0</v>
      </c>
      <c r="AH59">
        <v>0</v>
      </c>
      <c r="AI59">
        <v>0</v>
      </c>
      <c r="AJ59">
        <v>0</v>
      </c>
      <c r="AK59">
        <v>257.16520000000003</v>
      </c>
      <c r="AL59">
        <v>0</v>
      </c>
      <c r="AM59">
        <v>2416.6239999999998</v>
      </c>
      <c r="AN59">
        <v>0</v>
      </c>
      <c r="AO59">
        <v>11.29402</v>
      </c>
      <c r="AP59">
        <v>15.0374</v>
      </c>
      <c r="AQ59">
        <v>0</v>
      </c>
      <c r="AR59">
        <v>0</v>
      </c>
      <c r="AS59">
        <v>0</v>
      </c>
      <c r="AT59">
        <v>0</v>
      </c>
      <c r="AU59">
        <v>0</v>
      </c>
      <c r="AV59">
        <v>0</v>
      </c>
      <c r="AW59">
        <v>0</v>
      </c>
      <c r="AX59">
        <v>0</v>
      </c>
      <c r="AY59">
        <v>0</v>
      </c>
      <c r="AZ59">
        <v>0</v>
      </c>
      <c r="BA59">
        <v>0</v>
      </c>
      <c r="BB59">
        <v>0</v>
      </c>
      <c r="BC59">
        <v>0</v>
      </c>
      <c r="BD59">
        <v>0</v>
      </c>
      <c r="BE59">
        <v>0</v>
      </c>
      <c r="BF59">
        <v>0</v>
      </c>
      <c r="BG59">
        <v>0</v>
      </c>
      <c r="BH59">
        <v>0</v>
      </c>
      <c r="BI59">
        <v>0</v>
      </c>
      <c r="BJ59" s="209">
        <v>0.19342358595822001</v>
      </c>
      <c r="BK59" s="227">
        <v>1.8092270455120001E-2</v>
      </c>
      <c r="BL59" s="227">
        <v>2.799259605249E-2</v>
      </c>
      <c r="BM59" s="209">
        <v>3.8989854493500001E-3</v>
      </c>
      <c r="BN59" s="227">
        <v>3.69743585913E-3</v>
      </c>
      <c r="BO59" s="227">
        <v>1.1378052E-13</v>
      </c>
      <c r="BP59" s="227">
        <v>9.15354407066E-3</v>
      </c>
      <c r="BQ59" s="227">
        <v>1.543527584287E-2</v>
      </c>
      <c r="BR59" s="209">
        <v>0.25609538247702002</v>
      </c>
    </row>
    <row r="60" spans="1:70" x14ac:dyDescent="0.35">
      <c r="A60" t="s">
        <v>230</v>
      </c>
      <c r="B60" t="s">
        <v>230</v>
      </c>
      <c r="C60" t="s">
        <v>1338</v>
      </c>
      <c r="D60">
        <v>287.5652</v>
      </c>
      <c r="E60">
        <v>1203.6099999999999</v>
      </c>
      <c r="F60">
        <v>32.53</v>
      </c>
      <c r="G60">
        <v>0</v>
      </c>
      <c r="H60">
        <v>0</v>
      </c>
      <c r="I60">
        <v>0</v>
      </c>
      <c r="J60">
        <v>0</v>
      </c>
      <c r="K60">
        <v>0</v>
      </c>
      <c r="L60">
        <v>0</v>
      </c>
      <c r="M60">
        <v>0</v>
      </c>
      <c r="N60">
        <v>0</v>
      </c>
      <c r="O60">
        <v>0</v>
      </c>
      <c r="P60">
        <v>0</v>
      </c>
      <c r="Q60">
        <v>0</v>
      </c>
      <c r="R60">
        <v>0</v>
      </c>
      <c r="S60">
        <v>5.1043399999999997</v>
      </c>
      <c r="T60" s="98">
        <v>0</v>
      </c>
      <c r="U60" s="98">
        <v>5.0000000000000001E-3</v>
      </c>
      <c r="V60">
        <v>7.9000000000000001E-2</v>
      </c>
      <c r="W60">
        <v>3.7888799999999998</v>
      </c>
      <c r="X60">
        <v>0.89012000000000002</v>
      </c>
      <c r="Y60">
        <v>0.15028</v>
      </c>
      <c r="Z60">
        <v>15.80763</v>
      </c>
      <c r="AA60">
        <v>8.4599999999999995E-2</v>
      </c>
      <c r="AB60">
        <v>15.41667</v>
      </c>
      <c r="AC60">
        <v>10.21791</v>
      </c>
      <c r="AD60">
        <v>8.9382900000000003</v>
      </c>
      <c r="AE60">
        <v>1.2727200000000001</v>
      </c>
      <c r="AF60">
        <v>0</v>
      </c>
      <c r="AG60" s="98">
        <v>0</v>
      </c>
      <c r="AH60">
        <v>0</v>
      </c>
      <c r="AI60">
        <v>0</v>
      </c>
      <c r="AJ60">
        <v>0</v>
      </c>
      <c r="AK60">
        <v>92.965199999999996</v>
      </c>
      <c r="AL60">
        <v>0</v>
      </c>
      <c r="AM60">
        <v>873.62400000000002</v>
      </c>
      <c r="AN60">
        <v>0</v>
      </c>
      <c r="AO60">
        <v>11.07002</v>
      </c>
      <c r="AP60">
        <v>21.107399999999998</v>
      </c>
      <c r="AQ60">
        <v>0</v>
      </c>
      <c r="AR60">
        <v>0</v>
      </c>
      <c r="AS60">
        <v>0</v>
      </c>
      <c r="AT60">
        <v>0</v>
      </c>
      <c r="AU60">
        <v>0</v>
      </c>
      <c r="AV60">
        <v>0</v>
      </c>
      <c r="AW60">
        <v>0</v>
      </c>
      <c r="AX60">
        <v>0</v>
      </c>
      <c r="AY60">
        <v>0</v>
      </c>
      <c r="AZ60">
        <v>0</v>
      </c>
      <c r="BA60">
        <v>0</v>
      </c>
      <c r="BB60">
        <v>0</v>
      </c>
      <c r="BC60">
        <v>0</v>
      </c>
      <c r="BD60">
        <v>0</v>
      </c>
      <c r="BE60">
        <v>0</v>
      </c>
      <c r="BF60">
        <v>0</v>
      </c>
      <c r="BG60">
        <v>0</v>
      </c>
      <c r="BH60">
        <v>0</v>
      </c>
      <c r="BI60">
        <v>0</v>
      </c>
      <c r="BJ60" s="209">
        <v>0.11744116666798</v>
      </c>
      <c r="BK60" s="227">
        <v>1.980603680984E-2</v>
      </c>
      <c r="BL60" s="209">
        <v>2.030656395249E-2</v>
      </c>
      <c r="BM60" s="227">
        <v>2.7742287453500001E-3</v>
      </c>
      <c r="BN60" s="227">
        <v>3.2925701751299998E-3</v>
      </c>
      <c r="BO60" s="227">
        <v>7.2863640000000006E-14</v>
      </c>
      <c r="BP60" s="227">
        <v>6.2942435834599996E-3</v>
      </c>
      <c r="BQ60" s="209">
        <v>1.374512792687E-2</v>
      </c>
      <c r="BR60" s="227">
        <v>0.2688374954055</v>
      </c>
    </row>
    <row r="61" spans="1:70" x14ac:dyDescent="0.35">
      <c r="A61" t="s">
        <v>230</v>
      </c>
      <c r="B61" t="s">
        <v>230</v>
      </c>
      <c r="C61" t="s">
        <v>1339</v>
      </c>
      <c r="D61">
        <v>287.5652</v>
      </c>
      <c r="E61">
        <v>1203.6099999999999</v>
      </c>
      <c r="F61">
        <v>32.53</v>
      </c>
      <c r="G61">
        <v>0</v>
      </c>
      <c r="H61">
        <v>0</v>
      </c>
      <c r="I61">
        <v>0</v>
      </c>
      <c r="J61">
        <v>0</v>
      </c>
      <c r="K61">
        <v>0</v>
      </c>
      <c r="L61">
        <v>0</v>
      </c>
      <c r="M61">
        <v>0</v>
      </c>
      <c r="N61">
        <v>0</v>
      </c>
      <c r="O61">
        <v>0</v>
      </c>
      <c r="P61">
        <v>0</v>
      </c>
      <c r="Q61">
        <v>0</v>
      </c>
      <c r="R61">
        <v>0</v>
      </c>
      <c r="S61">
        <v>5.1043399999999997</v>
      </c>
      <c r="T61">
        <v>0</v>
      </c>
      <c r="U61">
        <v>5.0000000000000001E-3</v>
      </c>
      <c r="V61">
        <v>7.9000000000000001E-2</v>
      </c>
      <c r="W61">
        <v>3.7888799999999998</v>
      </c>
      <c r="X61">
        <v>0.89012000000000002</v>
      </c>
      <c r="Y61">
        <v>0.15028</v>
      </c>
      <c r="Z61">
        <v>15.80763</v>
      </c>
      <c r="AA61">
        <v>8.4599999999999995E-2</v>
      </c>
      <c r="AB61">
        <v>15.41667</v>
      </c>
      <c r="AC61">
        <v>10.21791</v>
      </c>
      <c r="AD61">
        <v>8.9382900000000003</v>
      </c>
      <c r="AE61">
        <v>1.2727200000000001</v>
      </c>
      <c r="AF61">
        <v>0</v>
      </c>
      <c r="AG61">
        <v>0</v>
      </c>
      <c r="AH61">
        <v>0</v>
      </c>
      <c r="AI61">
        <v>0</v>
      </c>
      <c r="AJ61">
        <v>0</v>
      </c>
      <c r="AK61">
        <v>92.965199999999996</v>
      </c>
      <c r="AL61">
        <v>0</v>
      </c>
      <c r="AM61">
        <v>873.62400000000002</v>
      </c>
      <c r="AN61">
        <v>0</v>
      </c>
      <c r="AO61">
        <v>11.07002</v>
      </c>
      <c r="AP61">
        <v>21.107399999999998</v>
      </c>
      <c r="AQ61">
        <v>0</v>
      </c>
      <c r="AR61">
        <v>0</v>
      </c>
      <c r="AS61">
        <v>0</v>
      </c>
      <c r="AT61">
        <v>0</v>
      </c>
      <c r="AU61">
        <v>0</v>
      </c>
      <c r="AV61">
        <v>0</v>
      </c>
      <c r="AW61">
        <v>0</v>
      </c>
      <c r="AX61">
        <v>0</v>
      </c>
      <c r="AY61">
        <v>0</v>
      </c>
      <c r="AZ61">
        <v>0</v>
      </c>
      <c r="BA61">
        <v>0</v>
      </c>
      <c r="BB61">
        <v>0</v>
      </c>
      <c r="BC61">
        <v>0</v>
      </c>
      <c r="BD61">
        <v>0</v>
      </c>
      <c r="BE61">
        <v>0</v>
      </c>
      <c r="BF61">
        <v>0</v>
      </c>
      <c r="BG61">
        <v>0</v>
      </c>
      <c r="BH61">
        <v>0</v>
      </c>
      <c r="BI61">
        <v>0</v>
      </c>
      <c r="BJ61" s="209">
        <v>0.11764183343518</v>
      </c>
      <c r="BK61" s="227">
        <v>2.0029297328239999E-2</v>
      </c>
      <c r="BL61" s="209">
        <v>2.039314371249E-2</v>
      </c>
      <c r="BM61" s="209">
        <v>2.7742287453500001E-3</v>
      </c>
      <c r="BN61" s="227">
        <v>3.2925701751299998E-3</v>
      </c>
      <c r="BO61" s="227">
        <v>7.5050039999999999E-14</v>
      </c>
      <c r="BP61" s="209">
        <v>6.72322951946E-3</v>
      </c>
      <c r="BQ61" s="209">
        <v>1.374512792687E-2</v>
      </c>
      <c r="BR61" s="209">
        <v>0.26918112655109999</v>
      </c>
    </row>
    <row r="62" spans="1:70" x14ac:dyDescent="0.35">
      <c r="A62" t="s">
        <v>230</v>
      </c>
      <c r="B62" t="s">
        <v>230</v>
      </c>
      <c r="C62" t="s">
        <v>1340</v>
      </c>
      <c r="D62">
        <v>287.5652</v>
      </c>
      <c r="E62">
        <v>1203.6099999999999</v>
      </c>
      <c r="F62">
        <v>32.53</v>
      </c>
      <c r="G62">
        <v>0</v>
      </c>
      <c r="H62">
        <v>0</v>
      </c>
      <c r="I62">
        <v>0</v>
      </c>
      <c r="J62">
        <v>0</v>
      </c>
      <c r="K62">
        <v>0</v>
      </c>
      <c r="L62">
        <v>0</v>
      </c>
      <c r="M62">
        <v>0</v>
      </c>
      <c r="N62">
        <v>0</v>
      </c>
      <c r="O62">
        <v>0</v>
      </c>
      <c r="P62">
        <v>0</v>
      </c>
      <c r="Q62">
        <v>0</v>
      </c>
      <c r="R62">
        <v>0</v>
      </c>
      <c r="S62">
        <v>5.1043399999999997</v>
      </c>
      <c r="T62">
        <v>0</v>
      </c>
      <c r="U62">
        <v>5.0000000000000001E-3</v>
      </c>
      <c r="V62">
        <v>7.9000000000000001E-2</v>
      </c>
      <c r="W62">
        <v>3.7888799999999998</v>
      </c>
      <c r="X62" s="98">
        <v>0.89012000000000002</v>
      </c>
      <c r="Y62">
        <v>0.15028</v>
      </c>
      <c r="Z62">
        <v>15.80763</v>
      </c>
      <c r="AA62">
        <v>8.4599999999999995E-2</v>
      </c>
      <c r="AB62">
        <v>15.41667</v>
      </c>
      <c r="AC62">
        <v>10.21791</v>
      </c>
      <c r="AD62">
        <v>8.9382900000000003</v>
      </c>
      <c r="AE62">
        <v>1.2727200000000001</v>
      </c>
      <c r="AF62">
        <v>0</v>
      </c>
      <c r="AG62">
        <v>0</v>
      </c>
      <c r="AH62">
        <v>0</v>
      </c>
      <c r="AI62">
        <v>0</v>
      </c>
      <c r="AJ62">
        <v>0</v>
      </c>
      <c r="AK62">
        <v>92.965199999999996</v>
      </c>
      <c r="AL62">
        <v>0</v>
      </c>
      <c r="AM62">
        <v>873.62400000000002</v>
      </c>
      <c r="AN62">
        <v>0</v>
      </c>
      <c r="AO62">
        <v>11.07002</v>
      </c>
      <c r="AP62">
        <v>21.107399999999998</v>
      </c>
      <c r="AQ62">
        <v>0</v>
      </c>
      <c r="AR62">
        <v>0</v>
      </c>
      <c r="AS62">
        <v>0</v>
      </c>
      <c r="AT62">
        <v>0</v>
      </c>
      <c r="AU62">
        <v>0</v>
      </c>
      <c r="AV62">
        <v>0</v>
      </c>
      <c r="AW62">
        <v>0</v>
      </c>
      <c r="AX62">
        <v>0</v>
      </c>
      <c r="AY62">
        <v>0</v>
      </c>
      <c r="AZ62">
        <v>0</v>
      </c>
      <c r="BA62">
        <v>0</v>
      </c>
      <c r="BB62">
        <v>0</v>
      </c>
      <c r="BC62">
        <v>0</v>
      </c>
      <c r="BD62">
        <v>0</v>
      </c>
      <c r="BE62">
        <v>0</v>
      </c>
      <c r="BF62">
        <v>0</v>
      </c>
      <c r="BG62">
        <v>0</v>
      </c>
      <c r="BH62">
        <v>0</v>
      </c>
      <c r="BI62">
        <v>0</v>
      </c>
      <c r="BJ62" s="209">
        <v>0.11714016651718</v>
      </c>
      <c r="BK62" s="227">
        <v>1.9471146032240001E-2</v>
      </c>
      <c r="BL62" s="227">
        <v>2.0176694312490001E-2</v>
      </c>
      <c r="BM62" s="209">
        <v>2.7742287453500001E-3</v>
      </c>
      <c r="BN62" s="227">
        <v>3.2925701751299998E-3</v>
      </c>
      <c r="BO62" s="227">
        <v>6.9584039999999997E-14</v>
      </c>
      <c r="BP62" s="227">
        <v>5.6507646794600004E-3</v>
      </c>
      <c r="BQ62" s="227">
        <v>1.374512792687E-2</v>
      </c>
      <c r="BR62" s="227">
        <v>0.26832204868710002</v>
      </c>
    </row>
    <row r="63" spans="1:70" x14ac:dyDescent="0.35">
      <c r="A63" t="s">
        <v>230</v>
      </c>
      <c r="B63" t="s">
        <v>230</v>
      </c>
      <c r="C63" t="s">
        <v>1341</v>
      </c>
      <c r="D63">
        <v>301.00200000000001</v>
      </c>
      <c r="E63">
        <v>1259.8499999999999</v>
      </c>
      <c r="F63">
        <v>34.049999999999997</v>
      </c>
      <c r="G63">
        <v>0</v>
      </c>
      <c r="H63">
        <v>0</v>
      </c>
      <c r="I63">
        <v>0</v>
      </c>
      <c r="J63">
        <v>0</v>
      </c>
      <c r="K63">
        <v>0</v>
      </c>
      <c r="L63">
        <v>0</v>
      </c>
      <c r="M63">
        <v>0</v>
      </c>
      <c r="N63">
        <v>0</v>
      </c>
      <c r="O63">
        <v>0</v>
      </c>
      <c r="P63">
        <v>0</v>
      </c>
      <c r="Q63">
        <v>0</v>
      </c>
      <c r="R63">
        <v>0</v>
      </c>
      <c r="S63">
        <v>5.8801800000000002</v>
      </c>
      <c r="T63">
        <v>0</v>
      </c>
      <c r="U63">
        <v>5.0000000000000001E-3</v>
      </c>
      <c r="V63">
        <v>7.0749999999999993E-2</v>
      </c>
      <c r="W63">
        <v>4.3575999999999997</v>
      </c>
      <c r="X63">
        <v>1.12921</v>
      </c>
      <c r="Y63">
        <v>0.13558000000000001</v>
      </c>
      <c r="Z63">
        <v>13.373060000000001</v>
      </c>
      <c r="AA63">
        <v>6.4879999999999993E-2</v>
      </c>
      <c r="AB63">
        <v>13.090630000000001</v>
      </c>
      <c r="AC63">
        <v>13.31687</v>
      </c>
      <c r="AD63">
        <v>11.85364</v>
      </c>
      <c r="AE63">
        <v>1.4723200000000001</v>
      </c>
      <c r="AF63">
        <v>0</v>
      </c>
      <c r="AG63">
        <v>0</v>
      </c>
      <c r="AH63">
        <v>0</v>
      </c>
      <c r="AI63">
        <v>0</v>
      </c>
      <c r="AJ63">
        <v>0</v>
      </c>
      <c r="AK63">
        <v>92.221800000000002</v>
      </c>
      <c r="AL63">
        <v>0</v>
      </c>
      <c r="AM63">
        <v>866.63250000000005</v>
      </c>
      <c r="AN63">
        <v>0</v>
      </c>
      <c r="AO63">
        <v>9.5337999999999994</v>
      </c>
      <c r="AP63">
        <v>12.82399</v>
      </c>
      <c r="AQ63">
        <v>0</v>
      </c>
      <c r="AR63">
        <v>0</v>
      </c>
      <c r="AS63">
        <v>0</v>
      </c>
      <c r="AT63">
        <v>0</v>
      </c>
      <c r="AU63">
        <v>0</v>
      </c>
      <c r="AV63">
        <v>0</v>
      </c>
      <c r="AW63">
        <v>0</v>
      </c>
      <c r="AX63">
        <v>0</v>
      </c>
      <c r="AY63">
        <v>0</v>
      </c>
      <c r="AZ63">
        <v>0</v>
      </c>
      <c r="BA63">
        <v>0</v>
      </c>
      <c r="BB63">
        <v>0</v>
      </c>
      <c r="BC63">
        <v>0</v>
      </c>
      <c r="BD63">
        <v>0</v>
      </c>
      <c r="BE63">
        <v>0</v>
      </c>
      <c r="BF63">
        <v>0</v>
      </c>
      <c r="BG63">
        <v>0</v>
      </c>
      <c r="BH63">
        <v>0</v>
      </c>
      <c r="BI63">
        <v>0</v>
      </c>
      <c r="BJ63" s="209">
        <v>0.12124659445600899</v>
      </c>
      <c r="BK63" s="227">
        <v>1.4768056062293601E-2</v>
      </c>
      <c r="BL63" s="209">
        <v>1.894155745988E-2</v>
      </c>
      <c r="BM63" s="209">
        <v>2.84670999473E-3</v>
      </c>
      <c r="BN63" s="227">
        <v>3.4464191350499999E-3</v>
      </c>
      <c r="BO63" s="227">
        <v>1.1312607560000001E-13</v>
      </c>
      <c r="BP63" s="209">
        <v>8.4832550762439993E-3</v>
      </c>
      <c r="BQ63" s="227">
        <v>1.438738413495E-2</v>
      </c>
      <c r="BR63" s="209">
        <v>0.26896851710555197</v>
      </c>
    </row>
    <row r="64" spans="1:70" x14ac:dyDescent="0.35">
      <c r="A64" t="s">
        <v>243</v>
      </c>
      <c r="B64" t="s">
        <v>243</v>
      </c>
      <c r="C64" t="s">
        <v>1337</v>
      </c>
      <c r="D64">
        <v>129.77269999999999</v>
      </c>
      <c r="E64">
        <v>542.80970000000002</v>
      </c>
      <c r="F64">
        <v>14.577500000000001</v>
      </c>
      <c r="G64">
        <v>0.12812000000000001</v>
      </c>
      <c r="H64">
        <v>7.6499999999999999E-2</v>
      </c>
      <c r="I64">
        <v>0</v>
      </c>
      <c r="J64">
        <v>2.6979899999999999</v>
      </c>
      <c r="K64">
        <v>0</v>
      </c>
      <c r="L64">
        <v>0.10853</v>
      </c>
      <c r="M64">
        <v>7.6499999999999999E-2</v>
      </c>
      <c r="N64">
        <v>0</v>
      </c>
      <c r="O64">
        <v>7.6499999999999999E-2</v>
      </c>
      <c r="P64">
        <v>0</v>
      </c>
      <c r="Q64">
        <v>0</v>
      </c>
      <c r="R64">
        <v>0</v>
      </c>
      <c r="S64">
        <v>9.1989199999999993</v>
      </c>
      <c r="T64" s="98">
        <v>1.2393000000000001</v>
      </c>
      <c r="U64" s="98">
        <v>0.43079000000000001</v>
      </c>
      <c r="V64">
        <v>1.3703000000000001</v>
      </c>
      <c r="W64">
        <v>4.2891300000000001</v>
      </c>
      <c r="X64">
        <v>1.43144</v>
      </c>
      <c r="Y64">
        <v>2.0080000000000001E-2</v>
      </c>
      <c r="Z64">
        <v>3.8424499999999999</v>
      </c>
      <c r="AA64">
        <v>0.25386999999999998</v>
      </c>
      <c r="AB64">
        <v>3.3810799999999999</v>
      </c>
      <c r="AC64">
        <v>0.67410000000000003</v>
      </c>
      <c r="AD64">
        <v>0.52302000000000004</v>
      </c>
      <c r="AE64">
        <v>9.3229999999999993E-2</v>
      </c>
      <c r="AF64">
        <v>1.5299999999999999E-2</v>
      </c>
      <c r="AG64" s="98">
        <v>0</v>
      </c>
      <c r="AH64">
        <v>0</v>
      </c>
      <c r="AI64">
        <v>0</v>
      </c>
      <c r="AJ64">
        <v>40.530299999999997</v>
      </c>
      <c r="AK64">
        <v>94.940299999999993</v>
      </c>
      <c r="AL64">
        <v>90.059600000000003</v>
      </c>
      <c r="AM64">
        <v>58.14</v>
      </c>
      <c r="AN64">
        <v>9.2369999999999994E-2</v>
      </c>
      <c r="AO64">
        <v>0.33803</v>
      </c>
      <c r="AP64">
        <v>1.1322000000000001</v>
      </c>
      <c r="AQ64">
        <v>1.1950000000000001E-3</v>
      </c>
      <c r="AR64">
        <v>1.673E-3</v>
      </c>
      <c r="AS64">
        <v>1.1950000000000001E-2</v>
      </c>
      <c r="AT64">
        <v>3.9439000000000002E-2</v>
      </c>
      <c r="AU64">
        <v>4.7800000000000002E-4</v>
      </c>
      <c r="AV64">
        <v>2.3900000000000001E-2</v>
      </c>
      <c r="AW64">
        <v>1.434E-2</v>
      </c>
      <c r="AX64">
        <v>0</v>
      </c>
      <c r="AY64">
        <v>0.62139999999999995</v>
      </c>
      <c r="AZ64">
        <v>0.61199999999999999</v>
      </c>
      <c r="BA64">
        <v>4.7800000000000004E-3</v>
      </c>
      <c r="BB64">
        <v>9.5600000000000004E-2</v>
      </c>
      <c r="BC64">
        <v>1.5535000000000001</v>
      </c>
      <c r="BD64">
        <v>2.3900000000000001E-2</v>
      </c>
      <c r="BE64">
        <v>73.7029</v>
      </c>
      <c r="BF64">
        <v>0.18360000000000001</v>
      </c>
      <c r="BG64">
        <v>0.1195</v>
      </c>
      <c r="BH64">
        <v>9.5600000000000008E-3</v>
      </c>
      <c r="BI64">
        <v>0</v>
      </c>
      <c r="BJ64" s="209">
        <v>0.12798311971708901</v>
      </c>
      <c r="BK64" s="227">
        <v>7.1554135123240003E-3</v>
      </c>
      <c r="BL64" s="209">
        <v>2.5183043377273999E-2</v>
      </c>
      <c r="BM64" s="227">
        <v>3.5116489769089999E-3</v>
      </c>
      <c r="BN64" s="227">
        <v>4.0886011295999999E-3</v>
      </c>
      <c r="BO64" s="227">
        <v>2.0774908999999999E-14</v>
      </c>
      <c r="BP64" s="227">
        <v>5.0482792501519999E-3</v>
      </c>
      <c r="BQ64" s="209">
        <v>1.88018089083E-3</v>
      </c>
      <c r="BR64" s="227">
        <v>0.192888010822723</v>
      </c>
    </row>
    <row r="65" spans="1:70" x14ac:dyDescent="0.35">
      <c r="A65" t="s">
        <v>243</v>
      </c>
      <c r="B65" t="s">
        <v>243</v>
      </c>
      <c r="C65" t="s">
        <v>1338</v>
      </c>
      <c r="D65">
        <v>92.593699999999998</v>
      </c>
      <c r="E65">
        <v>387.3107</v>
      </c>
      <c r="F65">
        <v>10.3955</v>
      </c>
      <c r="G65">
        <v>0.10772</v>
      </c>
      <c r="H65">
        <v>5.0999999999999997E-2</v>
      </c>
      <c r="I65">
        <v>0</v>
      </c>
      <c r="J65">
        <v>1.8870899999999999</v>
      </c>
      <c r="K65">
        <v>0</v>
      </c>
      <c r="L65">
        <v>7.7929999999999999E-2</v>
      </c>
      <c r="M65">
        <v>5.0999999999999997E-2</v>
      </c>
      <c r="N65">
        <v>0</v>
      </c>
      <c r="O65">
        <v>5.0999999999999997E-2</v>
      </c>
      <c r="P65">
        <v>0</v>
      </c>
      <c r="Q65">
        <v>0</v>
      </c>
      <c r="R65">
        <v>0</v>
      </c>
      <c r="S65">
        <v>6.3939199999999996</v>
      </c>
      <c r="T65" s="98">
        <v>0.82620000000000005</v>
      </c>
      <c r="U65" s="98">
        <v>0.28799000000000002</v>
      </c>
      <c r="V65">
        <v>0.92149999999999999</v>
      </c>
      <c r="W65">
        <v>3.02433</v>
      </c>
      <c r="X65">
        <v>1.03874</v>
      </c>
      <c r="Y65">
        <v>1.498E-2</v>
      </c>
      <c r="Z65">
        <v>2.86835</v>
      </c>
      <c r="AA65">
        <v>0.18756999999999999</v>
      </c>
      <c r="AB65">
        <v>2.5344799999999998</v>
      </c>
      <c r="AC65">
        <v>0.52110000000000001</v>
      </c>
      <c r="AD65">
        <v>0.41082000000000002</v>
      </c>
      <c r="AE65">
        <v>6.7729999999999999E-2</v>
      </c>
      <c r="AF65">
        <v>1.0200000000000001E-2</v>
      </c>
      <c r="AG65" s="98">
        <v>0</v>
      </c>
      <c r="AH65">
        <v>0</v>
      </c>
      <c r="AI65">
        <v>0</v>
      </c>
      <c r="AJ65">
        <v>27.474299999999999</v>
      </c>
      <c r="AK65">
        <v>63.325400000000002</v>
      </c>
      <c r="AL65">
        <v>60.071599999999997</v>
      </c>
      <c r="AM65">
        <v>38.76</v>
      </c>
      <c r="AN65">
        <v>6.6360000000000002E-2</v>
      </c>
      <c r="AO65">
        <v>0.23093</v>
      </c>
      <c r="AP65">
        <v>0.75480000000000003</v>
      </c>
      <c r="AQ65">
        <v>1.1950000000000001E-3</v>
      </c>
      <c r="AR65">
        <v>1.673E-3</v>
      </c>
      <c r="AS65">
        <v>1.1950000000000001E-2</v>
      </c>
      <c r="AT65">
        <v>3.4339000000000001E-2</v>
      </c>
      <c r="AU65">
        <v>4.7800000000000002E-4</v>
      </c>
      <c r="AV65">
        <v>2.3900000000000001E-2</v>
      </c>
      <c r="AW65">
        <v>1.434E-2</v>
      </c>
      <c r="AX65">
        <v>0</v>
      </c>
      <c r="AY65">
        <v>0.62139999999999995</v>
      </c>
      <c r="AZ65">
        <v>0.40799999999999997</v>
      </c>
      <c r="BA65">
        <v>4.7800000000000004E-3</v>
      </c>
      <c r="BB65">
        <v>9.5600000000000004E-2</v>
      </c>
      <c r="BC65">
        <v>1.5535000000000001</v>
      </c>
      <c r="BD65">
        <v>2.3900000000000001E-2</v>
      </c>
      <c r="BE65">
        <v>49.222900000000003</v>
      </c>
      <c r="BF65">
        <v>0.12239999999999999</v>
      </c>
      <c r="BG65">
        <v>0.1195</v>
      </c>
      <c r="BH65">
        <v>9.5600000000000008E-3</v>
      </c>
      <c r="BI65">
        <v>0</v>
      </c>
      <c r="BJ65" s="209">
        <v>7.9060104329620004E-2</v>
      </c>
      <c r="BK65" s="227">
        <v>5.1181891585599998E-3</v>
      </c>
      <c r="BL65" s="209">
        <v>1.588725194279E-2</v>
      </c>
      <c r="BM65" s="227">
        <v>2.5078869098000001E-3</v>
      </c>
      <c r="BN65" s="227">
        <v>2.7257340864000001E-3</v>
      </c>
      <c r="BO65" s="227">
        <v>1.0084850000000001E-14</v>
      </c>
      <c r="BP65" s="227">
        <v>4.0079520389E-4</v>
      </c>
      <c r="BQ65" s="209">
        <v>1.3866171963299999E-3</v>
      </c>
      <c r="BR65" s="227">
        <v>0.16756370313640001</v>
      </c>
    </row>
    <row r="66" spans="1:70" x14ac:dyDescent="0.35">
      <c r="A66" t="s">
        <v>243</v>
      </c>
      <c r="B66" t="s">
        <v>243</v>
      </c>
      <c r="C66" t="s">
        <v>1339</v>
      </c>
      <c r="D66">
        <v>74.004199999999997</v>
      </c>
      <c r="E66">
        <v>309.56119999999999</v>
      </c>
      <c r="F66">
        <v>8.3045000000000009</v>
      </c>
      <c r="G66">
        <v>9.7519999999999996E-2</v>
      </c>
      <c r="H66">
        <v>3.8249999999999999E-2</v>
      </c>
      <c r="I66">
        <v>0</v>
      </c>
      <c r="J66">
        <v>1.4816400000000001</v>
      </c>
      <c r="K66">
        <v>0</v>
      </c>
      <c r="L66">
        <v>6.2630000000000005E-2</v>
      </c>
      <c r="M66">
        <v>3.8249999999999999E-2</v>
      </c>
      <c r="N66">
        <v>0</v>
      </c>
      <c r="O66">
        <v>3.8249999999999999E-2</v>
      </c>
      <c r="P66">
        <v>0</v>
      </c>
      <c r="Q66">
        <v>0</v>
      </c>
      <c r="R66">
        <v>0</v>
      </c>
      <c r="S66">
        <v>4.9914199999999997</v>
      </c>
      <c r="T66">
        <v>0.61965000000000003</v>
      </c>
      <c r="U66">
        <v>0.21659</v>
      </c>
      <c r="V66">
        <v>0.69710000000000005</v>
      </c>
      <c r="W66">
        <v>2.3919299999999999</v>
      </c>
      <c r="X66">
        <v>0.84238999999999997</v>
      </c>
      <c r="Y66">
        <v>1.243E-2</v>
      </c>
      <c r="Z66">
        <v>2.3813</v>
      </c>
      <c r="AA66">
        <v>0.15442</v>
      </c>
      <c r="AB66">
        <v>2.1111800000000001</v>
      </c>
      <c r="AC66">
        <v>0.4446</v>
      </c>
      <c r="AD66">
        <v>0.35471999999999998</v>
      </c>
      <c r="AE66">
        <v>5.4980000000000001E-2</v>
      </c>
      <c r="AF66">
        <v>7.6499999999999997E-3</v>
      </c>
      <c r="AG66">
        <v>0</v>
      </c>
      <c r="AH66">
        <v>0</v>
      </c>
      <c r="AI66">
        <v>0</v>
      </c>
      <c r="AJ66">
        <v>20.946300000000001</v>
      </c>
      <c r="AK66">
        <v>47.517949999999999</v>
      </c>
      <c r="AL66">
        <v>45.077599999999997</v>
      </c>
      <c r="AM66">
        <v>29.07</v>
      </c>
      <c r="AN66">
        <v>5.3355E-2</v>
      </c>
      <c r="AO66">
        <v>0.17738000000000001</v>
      </c>
      <c r="AP66">
        <v>0.56610000000000005</v>
      </c>
      <c r="AQ66">
        <v>1.1950000000000001E-3</v>
      </c>
      <c r="AR66">
        <v>1.673E-3</v>
      </c>
      <c r="AS66">
        <v>1.1950000000000001E-2</v>
      </c>
      <c r="AT66">
        <v>3.1788999999999998E-2</v>
      </c>
      <c r="AU66">
        <v>4.7800000000000002E-4</v>
      </c>
      <c r="AV66">
        <v>2.3900000000000001E-2</v>
      </c>
      <c r="AW66">
        <v>1.434E-2</v>
      </c>
      <c r="AX66">
        <v>0</v>
      </c>
      <c r="AY66">
        <v>0.62139999999999995</v>
      </c>
      <c r="AZ66">
        <v>0.30599999999999999</v>
      </c>
      <c r="BA66">
        <v>4.7800000000000004E-3</v>
      </c>
      <c r="BB66">
        <v>9.5600000000000004E-2</v>
      </c>
      <c r="BC66">
        <v>1.5535000000000001</v>
      </c>
      <c r="BD66">
        <v>2.3900000000000001E-2</v>
      </c>
      <c r="BE66">
        <v>36.982900000000001</v>
      </c>
      <c r="BF66">
        <v>9.1800000000000007E-2</v>
      </c>
      <c r="BG66">
        <v>0.1195</v>
      </c>
      <c r="BH66">
        <v>9.5600000000000008E-3</v>
      </c>
      <c r="BI66">
        <v>0</v>
      </c>
      <c r="BJ66" s="209">
        <v>7.1420677926269494E-2</v>
      </c>
      <c r="BK66" s="227">
        <v>4.3207614879819996E-3</v>
      </c>
      <c r="BL66" s="209">
        <v>1.4433105368972E-2</v>
      </c>
      <c r="BM66" s="209">
        <v>2.0200606104695002E-3</v>
      </c>
      <c r="BN66" s="227">
        <v>2.0443005647999999E-3</v>
      </c>
      <c r="BO66" s="227">
        <v>1.22380445E-14</v>
      </c>
      <c r="BP66" s="209">
        <v>3.0516627055909998E-3</v>
      </c>
      <c r="BQ66" s="227">
        <v>1.13983534908E-3</v>
      </c>
      <c r="BR66" s="209">
        <v>0.111012836891367</v>
      </c>
    </row>
    <row r="67" spans="1:70" x14ac:dyDescent="0.35">
      <c r="A67" t="s">
        <v>243</v>
      </c>
      <c r="B67" t="s">
        <v>243</v>
      </c>
      <c r="C67" t="s">
        <v>1340</v>
      </c>
      <c r="D67">
        <v>92.593699999999998</v>
      </c>
      <c r="E67">
        <v>387.3107</v>
      </c>
      <c r="F67">
        <v>10.3955</v>
      </c>
      <c r="G67">
        <v>0.10772</v>
      </c>
      <c r="H67">
        <v>5.0999999999999997E-2</v>
      </c>
      <c r="I67">
        <v>0</v>
      </c>
      <c r="J67">
        <v>1.8870899999999999</v>
      </c>
      <c r="K67">
        <v>0</v>
      </c>
      <c r="L67">
        <v>7.7929999999999999E-2</v>
      </c>
      <c r="M67">
        <v>5.0999999999999997E-2</v>
      </c>
      <c r="N67">
        <v>0</v>
      </c>
      <c r="O67">
        <v>5.0999999999999997E-2</v>
      </c>
      <c r="P67">
        <v>0</v>
      </c>
      <c r="Q67">
        <v>0</v>
      </c>
      <c r="R67">
        <v>0</v>
      </c>
      <c r="S67">
        <v>6.3939199999999996</v>
      </c>
      <c r="T67">
        <v>0.82620000000000005</v>
      </c>
      <c r="U67">
        <v>0.28799000000000002</v>
      </c>
      <c r="V67">
        <v>0.92149999999999999</v>
      </c>
      <c r="W67">
        <v>3.02433</v>
      </c>
      <c r="X67" s="98">
        <v>1.03874</v>
      </c>
      <c r="Y67">
        <v>1.498E-2</v>
      </c>
      <c r="Z67">
        <v>2.86835</v>
      </c>
      <c r="AA67">
        <v>0.18756999999999999</v>
      </c>
      <c r="AB67">
        <v>2.5344799999999998</v>
      </c>
      <c r="AC67">
        <v>0.52110000000000001</v>
      </c>
      <c r="AD67">
        <v>0.41082000000000002</v>
      </c>
      <c r="AE67" s="98">
        <v>6.7729999999999999E-2</v>
      </c>
      <c r="AF67">
        <v>1.0200000000000001E-2</v>
      </c>
      <c r="AG67">
        <v>0</v>
      </c>
      <c r="AH67">
        <v>0</v>
      </c>
      <c r="AI67">
        <v>0</v>
      </c>
      <c r="AJ67">
        <v>27.474299999999999</v>
      </c>
      <c r="AK67">
        <v>63.325400000000002</v>
      </c>
      <c r="AL67">
        <v>60.071599999999997</v>
      </c>
      <c r="AM67">
        <v>38.76</v>
      </c>
      <c r="AN67">
        <v>6.6360000000000002E-2</v>
      </c>
      <c r="AO67">
        <v>0.23093</v>
      </c>
      <c r="AP67">
        <v>0.75480000000000003</v>
      </c>
      <c r="AQ67">
        <v>1.1950000000000001E-3</v>
      </c>
      <c r="AR67">
        <v>1.673E-3</v>
      </c>
      <c r="AS67">
        <v>1.1950000000000001E-2</v>
      </c>
      <c r="AT67">
        <v>3.4339000000000001E-2</v>
      </c>
      <c r="AU67">
        <v>4.7800000000000002E-4</v>
      </c>
      <c r="AV67">
        <v>2.3900000000000001E-2</v>
      </c>
      <c r="AW67">
        <v>1.434E-2</v>
      </c>
      <c r="AX67">
        <v>0</v>
      </c>
      <c r="AY67">
        <v>0.62139999999999995</v>
      </c>
      <c r="AZ67">
        <v>0.40799999999999997</v>
      </c>
      <c r="BA67">
        <v>4.7800000000000004E-3</v>
      </c>
      <c r="BB67">
        <v>9.5600000000000004E-2</v>
      </c>
      <c r="BC67">
        <v>1.5535000000000001</v>
      </c>
      <c r="BD67">
        <v>2.3900000000000001E-2</v>
      </c>
      <c r="BE67">
        <v>49.222900000000003</v>
      </c>
      <c r="BF67">
        <v>0.12239999999999999</v>
      </c>
      <c r="BG67">
        <v>0.1195</v>
      </c>
      <c r="BH67">
        <v>9.5600000000000008E-3</v>
      </c>
      <c r="BI67">
        <v>0</v>
      </c>
      <c r="BJ67" s="209">
        <v>7.9761024383386003E-2</v>
      </c>
      <c r="BK67" s="227">
        <v>5.127405179656E-3</v>
      </c>
      <c r="BL67" s="227">
        <v>1.6020324823765999E-2</v>
      </c>
      <c r="BM67" s="209">
        <v>2.5084725237259999E-3</v>
      </c>
      <c r="BN67" s="227">
        <v>2.7257340864000001E-3</v>
      </c>
      <c r="BO67" s="227">
        <v>1.0397276E-14</v>
      </c>
      <c r="BP67" s="227">
        <v>6.0807060075800004E-4</v>
      </c>
      <c r="BQ67" s="227">
        <v>1.3866171963299999E-3</v>
      </c>
      <c r="BR67" s="209">
        <v>0.165735006786322</v>
      </c>
    </row>
    <row r="68" spans="1:70" x14ac:dyDescent="0.35">
      <c r="A68" t="s">
        <v>243</v>
      </c>
      <c r="B68" t="s">
        <v>243</v>
      </c>
      <c r="C68" t="s">
        <v>1341</v>
      </c>
      <c r="D68">
        <v>74.004199999999997</v>
      </c>
      <c r="E68">
        <v>309.56119999999999</v>
      </c>
      <c r="F68">
        <v>8.3045000000000009</v>
      </c>
      <c r="G68">
        <v>9.7519999999999996E-2</v>
      </c>
      <c r="H68">
        <v>3.8249999999999999E-2</v>
      </c>
      <c r="I68">
        <v>0</v>
      </c>
      <c r="J68">
        <v>1.4816400000000001</v>
      </c>
      <c r="K68">
        <v>0</v>
      </c>
      <c r="L68">
        <v>6.2630000000000005E-2</v>
      </c>
      <c r="M68">
        <v>3.8249999999999999E-2</v>
      </c>
      <c r="N68">
        <v>0</v>
      </c>
      <c r="O68">
        <v>3.8249999999999999E-2</v>
      </c>
      <c r="P68">
        <v>0</v>
      </c>
      <c r="Q68">
        <v>0</v>
      </c>
      <c r="R68">
        <v>0</v>
      </c>
      <c r="S68">
        <v>4.9914199999999997</v>
      </c>
      <c r="T68">
        <v>0.61965000000000003</v>
      </c>
      <c r="U68">
        <v>0.21659</v>
      </c>
      <c r="V68">
        <v>0.69710000000000005</v>
      </c>
      <c r="W68">
        <v>2.3919299999999999</v>
      </c>
      <c r="X68">
        <v>0.84238999999999997</v>
      </c>
      <c r="Y68">
        <v>1.243E-2</v>
      </c>
      <c r="Z68">
        <v>2.3813</v>
      </c>
      <c r="AA68">
        <v>0.15442</v>
      </c>
      <c r="AB68">
        <v>2.1111800000000001</v>
      </c>
      <c r="AC68">
        <v>0.4446</v>
      </c>
      <c r="AD68">
        <v>0.35471999999999998</v>
      </c>
      <c r="AE68">
        <v>5.4980000000000001E-2</v>
      </c>
      <c r="AF68">
        <v>7.6499999999999997E-3</v>
      </c>
      <c r="AG68">
        <v>0</v>
      </c>
      <c r="AH68">
        <v>0</v>
      </c>
      <c r="AI68">
        <v>0</v>
      </c>
      <c r="AJ68">
        <v>20.946300000000001</v>
      </c>
      <c r="AK68">
        <v>47.517949999999999</v>
      </c>
      <c r="AL68">
        <v>45.077599999999997</v>
      </c>
      <c r="AM68">
        <v>29.07</v>
      </c>
      <c r="AN68">
        <v>5.3355E-2</v>
      </c>
      <c r="AO68">
        <v>0.17738000000000001</v>
      </c>
      <c r="AP68">
        <v>0.56610000000000005</v>
      </c>
      <c r="AQ68">
        <v>1.1950000000000001E-3</v>
      </c>
      <c r="AR68">
        <v>1.673E-3</v>
      </c>
      <c r="AS68">
        <v>1.1950000000000001E-2</v>
      </c>
      <c r="AT68">
        <v>3.1788999999999998E-2</v>
      </c>
      <c r="AU68">
        <v>4.7800000000000002E-4</v>
      </c>
      <c r="AV68">
        <v>2.3900000000000001E-2</v>
      </c>
      <c r="AW68">
        <v>1.434E-2</v>
      </c>
      <c r="AX68">
        <v>0</v>
      </c>
      <c r="AY68">
        <v>0.62139999999999995</v>
      </c>
      <c r="AZ68">
        <v>0.30599999999999999</v>
      </c>
      <c r="BA68">
        <v>4.7800000000000004E-3</v>
      </c>
      <c r="BB68">
        <v>9.5600000000000004E-2</v>
      </c>
      <c r="BC68">
        <v>1.5535000000000001</v>
      </c>
      <c r="BD68">
        <v>2.3900000000000001E-2</v>
      </c>
      <c r="BE68">
        <v>36.982900000000001</v>
      </c>
      <c r="BF68">
        <v>9.1800000000000007E-2</v>
      </c>
      <c r="BG68">
        <v>0.1195</v>
      </c>
      <c r="BH68">
        <v>9.5600000000000008E-3</v>
      </c>
      <c r="BI68">
        <v>0</v>
      </c>
      <c r="BJ68" s="209">
        <v>7.3172978060684499E-2</v>
      </c>
      <c r="BK68" s="227">
        <v>4.3438015407219997E-3</v>
      </c>
      <c r="BL68" s="209">
        <v>1.4765787571412E-2</v>
      </c>
      <c r="BM68" s="209">
        <v>2.0215246452845001E-3</v>
      </c>
      <c r="BN68" s="227">
        <v>2.0443005647999999E-3</v>
      </c>
      <c r="BO68" s="227">
        <v>1.30191095E-14</v>
      </c>
      <c r="BP68" s="209">
        <v>3.569851197761E-3</v>
      </c>
      <c r="BQ68" s="227">
        <v>1.13983534908E-3</v>
      </c>
      <c r="BR68" s="209">
        <v>0.10644109601617099</v>
      </c>
    </row>
    <row r="69" spans="1:70" x14ac:dyDescent="0.35">
      <c r="A69" t="s">
        <v>248</v>
      </c>
      <c r="B69" t="s">
        <v>248</v>
      </c>
      <c r="C69" t="s">
        <v>1337</v>
      </c>
      <c r="D69">
        <v>312.416</v>
      </c>
      <c r="E69">
        <v>1306.0830000000001</v>
      </c>
      <c r="F69">
        <v>0</v>
      </c>
      <c r="G69">
        <v>3.0000000000000001E-3</v>
      </c>
      <c r="H69">
        <v>76.833200000000005</v>
      </c>
      <c r="I69">
        <v>0</v>
      </c>
      <c r="J69">
        <v>1.0618000000000001</v>
      </c>
      <c r="K69">
        <v>0</v>
      </c>
      <c r="L69">
        <v>2E-3</v>
      </c>
      <c r="M69">
        <v>75.883799999999994</v>
      </c>
      <c r="N69">
        <v>1.3422000000000001</v>
      </c>
      <c r="O69">
        <v>74.541600000000003</v>
      </c>
      <c r="P69">
        <v>75.131</v>
      </c>
      <c r="Q69">
        <v>75.881</v>
      </c>
      <c r="R69">
        <v>0</v>
      </c>
      <c r="S69">
        <v>0</v>
      </c>
      <c r="T69" s="98">
        <v>0</v>
      </c>
      <c r="U69" s="98">
        <v>0</v>
      </c>
      <c r="V69">
        <v>0</v>
      </c>
      <c r="W69">
        <v>0</v>
      </c>
      <c r="X69">
        <v>0</v>
      </c>
      <c r="Y69">
        <v>0</v>
      </c>
      <c r="Z69">
        <v>0</v>
      </c>
      <c r="AA69">
        <v>0</v>
      </c>
      <c r="AB69">
        <v>0</v>
      </c>
      <c r="AC69">
        <v>0</v>
      </c>
      <c r="AD69">
        <v>0</v>
      </c>
      <c r="AE69">
        <v>0</v>
      </c>
      <c r="AF69">
        <v>0</v>
      </c>
      <c r="AG69" s="98">
        <v>0</v>
      </c>
      <c r="AH69">
        <v>0</v>
      </c>
      <c r="AI69">
        <v>0</v>
      </c>
      <c r="AJ69">
        <v>0</v>
      </c>
      <c r="AK69">
        <v>0</v>
      </c>
      <c r="AL69">
        <v>0</v>
      </c>
      <c r="AM69">
        <v>0</v>
      </c>
      <c r="AN69">
        <v>0</v>
      </c>
      <c r="AO69">
        <v>0</v>
      </c>
      <c r="AP69">
        <v>0</v>
      </c>
      <c r="AQ69">
        <v>0</v>
      </c>
      <c r="AR69" s="98">
        <v>4.0000000000000002E-4</v>
      </c>
      <c r="AS69">
        <v>3.0000000000000001E-3</v>
      </c>
      <c r="AT69">
        <v>3.5000000000000001E-3</v>
      </c>
      <c r="AU69" s="98">
        <v>2.0000000000000001E-4</v>
      </c>
      <c r="AV69">
        <v>0</v>
      </c>
      <c r="AW69">
        <v>0</v>
      </c>
      <c r="AX69">
        <v>0.02</v>
      </c>
      <c r="AY69">
        <v>0.379</v>
      </c>
      <c r="AZ69">
        <v>5.0000000000000001E-3</v>
      </c>
      <c r="BA69">
        <v>5.0000000000000001E-3</v>
      </c>
      <c r="BB69">
        <v>0.79</v>
      </c>
      <c r="BC69">
        <v>1.99</v>
      </c>
      <c r="BD69">
        <v>0.03</v>
      </c>
      <c r="BE69">
        <v>0.79</v>
      </c>
      <c r="BF69">
        <v>0</v>
      </c>
      <c r="BG69">
        <v>0</v>
      </c>
      <c r="BH69">
        <v>6.0000000000000001E-3</v>
      </c>
      <c r="BI69">
        <v>0</v>
      </c>
      <c r="BJ69" s="209">
        <v>7.4214374545319997E-2</v>
      </c>
      <c r="BK69" s="227">
        <v>5.7428546738039999E-3</v>
      </c>
      <c r="BL69" s="209">
        <v>1.6089301980767998E-2</v>
      </c>
      <c r="BM69" s="227">
        <v>1.7378392628400002E-2</v>
      </c>
      <c r="BN69" s="227">
        <v>6.4578397658999996E-3</v>
      </c>
      <c r="BO69" s="227">
        <v>4.0169336E-14</v>
      </c>
      <c r="BP69" s="227">
        <v>1.2257864217674001E-2</v>
      </c>
      <c r="BQ69" s="209">
        <v>3.1679653636E-3</v>
      </c>
      <c r="BR69" s="227">
        <v>9.7351467357159993E-2</v>
      </c>
    </row>
    <row r="70" spans="1:70" x14ac:dyDescent="0.35">
      <c r="A70" t="s">
        <v>248</v>
      </c>
      <c r="B70" t="s">
        <v>248</v>
      </c>
      <c r="C70" t="s">
        <v>1338</v>
      </c>
      <c r="D70">
        <v>80.513000000000005</v>
      </c>
      <c r="E70">
        <v>336.61399999999998</v>
      </c>
      <c r="F70">
        <v>0</v>
      </c>
      <c r="G70">
        <v>3.0000000000000001E-3</v>
      </c>
      <c r="H70">
        <v>19.799600000000002</v>
      </c>
      <c r="I70">
        <v>0</v>
      </c>
      <c r="J70">
        <v>0.39539999999999997</v>
      </c>
      <c r="K70">
        <v>0</v>
      </c>
      <c r="L70">
        <v>2E-3</v>
      </c>
      <c r="M70">
        <v>19.5214</v>
      </c>
      <c r="N70">
        <v>0.86260000000000003</v>
      </c>
      <c r="O70">
        <v>18.658799999999999</v>
      </c>
      <c r="P70">
        <v>18.773</v>
      </c>
      <c r="Q70">
        <v>19.523</v>
      </c>
      <c r="R70">
        <v>0</v>
      </c>
      <c r="S70" s="98">
        <v>0</v>
      </c>
      <c r="T70">
        <v>0</v>
      </c>
      <c r="U70">
        <v>0</v>
      </c>
      <c r="V70">
        <v>0</v>
      </c>
      <c r="W70" s="98">
        <v>0</v>
      </c>
      <c r="X70">
        <v>0</v>
      </c>
      <c r="Y70">
        <v>0</v>
      </c>
      <c r="Z70">
        <v>0</v>
      </c>
      <c r="AA70">
        <v>0</v>
      </c>
      <c r="AB70">
        <v>0</v>
      </c>
      <c r="AC70" s="98">
        <v>0</v>
      </c>
      <c r="AD70" s="98">
        <v>0</v>
      </c>
      <c r="AE70">
        <v>0</v>
      </c>
      <c r="AF70">
        <v>0</v>
      </c>
      <c r="AG70">
        <v>0</v>
      </c>
      <c r="AH70">
        <v>0</v>
      </c>
      <c r="AI70">
        <v>0</v>
      </c>
      <c r="AJ70">
        <v>0</v>
      </c>
      <c r="AK70">
        <v>0</v>
      </c>
      <c r="AL70">
        <v>0</v>
      </c>
      <c r="AM70">
        <v>0</v>
      </c>
      <c r="AN70">
        <v>0</v>
      </c>
      <c r="AO70">
        <v>0</v>
      </c>
      <c r="AP70">
        <v>0</v>
      </c>
      <c r="AQ70">
        <v>0</v>
      </c>
      <c r="AR70" s="98">
        <v>4.0000000000000002E-4</v>
      </c>
      <c r="AS70">
        <v>3.0000000000000001E-3</v>
      </c>
      <c r="AT70">
        <v>3.5000000000000001E-3</v>
      </c>
      <c r="AU70" s="98">
        <v>2.0000000000000001E-4</v>
      </c>
      <c r="AV70">
        <v>0</v>
      </c>
      <c r="AW70">
        <v>0</v>
      </c>
      <c r="AX70">
        <v>0.02</v>
      </c>
      <c r="AY70">
        <v>0.13700000000000001</v>
      </c>
      <c r="AZ70">
        <v>5.0000000000000001E-3</v>
      </c>
      <c r="BA70">
        <v>5.0000000000000001E-3</v>
      </c>
      <c r="BB70">
        <v>0.23499999999999999</v>
      </c>
      <c r="BC70">
        <v>0.88</v>
      </c>
      <c r="BD70">
        <v>0.03</v>
      </c>
      <c r="BE70">
        <v>0.23499999999999999</v>
      </c>
      <c r="BF70" s="98">
        <v>0</v>
      </c>
      <c r="BG70">
        <v>0</v>
      </c>
      <c r="BH70">
        <v>6.0000000000000001E-3</v>
      </c>
      <c r="BI70">
        <v>0</v>
      </c>
      <c r="BJ70" s="209">
        <v>1.860288300968E-2</v>
      </c>
      <c r="BK70" s="227">
        <v>1.4186467223020001E-3</v>
      </c>
      <c r="BL70" s="209">
        <v>3.7921459396539998E-3</v>
      </c>
      <c r="BM70" s="209">
        <v>4.3415892611999999E-3</v>
      </c>
      <c r="BN70" s="227">
        <v>1.6012163497E-3</v>
      </c>
      <c r="BO70" s="227">
        <v>9.8659779999999998E-15</v>
      </c>
      <c r="BP70" s="209">
        <v>2.9678454691619998E-3</v>
      </c>
      <c r="BQ70" s="227">
        <v>1.1838929328E-3</v>
      </c>
      <c r="BR70" s="209">
        <v>2.4288208117040001E-2</v>
      </c>
    </row>
    <row r="71" spans="1:70" x14ac:dyDescent="0.35">
      <c r="A71" t="s">
        <v>248</v>
      </c>
      <c r="B71" t="s">
        <v>248</v>
      </c>
      <c r="C71" t="s">
        <v>1339</v>
      </c>
      <c r="D71">
        <v>80.513000000000005</v>
      </c>
      <c r="E71">
        <v>336.61399999999998</v>
      </c>
      <c r="F71">
        <v>0</v>
      </c>
      <c r="G71">
        <v>3.0000000000000001E-3</v>
      </c>
      <c r="H71">
        <v>19.799600000000002</v>
      </c>
      <c r="I71">
        <v>0</v>
      </c>
      <c r="J71">
        <v>0.39539999999999997</v>
      </c>
      <c r="K71">
        <v>0</v>
      </c>
      <c r="L71">
        <v>2E-3</v>
      </c>
      <c r="M71">
        <v>19.5214</v>
      </c>
      <c r="N71">
        <v>0.86260000000000003</v>
      </c>
      <c r="O71">
        <v>18.658799999999999</v>
      </c>
      <c r="P71">
        <v>18.773</v>
      </c>
      <c r="Q71">
        <v>19.523</v>
      </c>
      <c r="R71">
        <v>0</v>
      </c>
      <c r="S71" s="98">
        <v>0</v>
      </c>
      <c r="T71">
        <v>0</v>
      </c>
      <c r="U71">
        <v>0</v>
      </c>
      <c r="V71">
        <v>0</v>
      </c>
      <c r="W71" s="98">
        <v>0</v>
      </c>
      <c r="X71">
        <v>0</v>
      </c>
      <c r="Y71">
        <v>0</v>
      </c>
      <c r="Z71">
        <v>0</v>
      </c>
      <c r="AA71">
        <v>0</v>
      </c>
      <c r="AB71">
        <v>0</v>
      </c>
      <c r="AC71" s="98">
        <v>0</v>
      </c>
      <c r="AD71" s="98">
        <v>0</v>
      </c>
      <c r="AE71">
        <v>0</v>
      </c>
      <c r="AF71">
        <v>0</v>
      </c>
      <c r="AG71">
        <v>0</v>
      </c>
      <c r="AH71">
        <v>0</v>
      </c>
      <c r="AI71">
        <v>0</v>
      </c>
      <c r="AJ71">
        <v>0</v>
      </c>
      <c r="AK71">
        <v>0</v>
      </c>
      <c r="AL71">
        <v>0</v>
      </c>
      <c r="AM71">
        <v>0</v>
      </c>
      <c r="AN71">
        <v>0</v>
      </c>
      <c r="AO71">
        <v>0</v>
      </c>
      <c r="AP71">
        <v>0</v>
      </c>
      <c r="AQ71">
        <v>0</v>
      </c>
      <c r="AR71" s="98">
        <v>4.0000000000000002E-4</v>
      </c>
      <c r="AS71">
        <v>3.0000000000000001E-3</v>
      </c>
      <c r="AT71">
        <v>3.5000000000000001E-3</v>
      </c>
      <c r="AU71" s="98">
        <v>2.0000000000000001E-4</v>
      </c>
      <c r="AV71">
        <v>0</v>
      </c>
      <c r="AW71">
        <v>0</v>
      </c>
      <c r="AX71">
        <v>0.02</v>
      </c>
      <c r="AY71">
        <v>0.13700000000000001</v>
      </c>
      <c r="AZ71">
        <v>5.0000000000000001E-3</v>
      </c>
      <c r="BA71">
        <v>5.0000000000000001E-3</v>
      </c>
      <c r="BB71">
        <v>0.23499999999999999</v>
      </c>
      <c r="BC71">
        <v>0.88</v>
      </c>
      <c r="BD71">
        <v>0.03</v>
      </c>
      <c r="BE71">
        <v>0.23499999999999999</v>
      </c>
      <c r="BF71" s="98">
        <v>0</v>
      </c>
      <c r="BG71">
        <v>0</v>
      </c>
      <c r="BH71">
        <v>6.0000000000000001E-3</v>
      </c>
      <c r="BI71">
        <v>0</v>
      </c>
      <c r="BJ71" s="209">
        <v>1.9392135900080001E-2</v>
      </c>
      <c r="BK71" s="227">
        <v>1.445217672162E-3</v>
      </c>
      <c r="BL71" s="209">
        <v>4.2460403598739999E-3</v>
      </c>
      <c r="BM71" s="209">
        <v>4.3415892611999999E-3</v>
      </c>
      <c r="BN71" s="227">
        <v>1.6012163497E-3</v>
      </c>
      <c r="BO71" s="227">
        <v>1.0209518E-14</v>
      </c>
      <c r="BP71" s="209">
        <v>3.3209990939220002E-3</v>
      </c>
      <c r="BQ71" s="227">
        <v>1.1838929328E-3</v>
      </c>
      <c r="BR71" s="209">
        <v>2.429545679724E-2</v>
      </c>
    </row>
    <row r="72" spans="1:70" x14ac:dyDescent="0.35">
      <c r="A72" t="s">
        <v>248</v>
      </c>
      <c r="B72" t="s">
        <v>248</v>
      </c>
      <c r="C72" t="s">
        <v>1340</v>
      </c>
      <c r="D72">
        <v>80.513000000000005</v>
      </c>
      <c r="E72">
        <v>336.61399999999998</v>
      </c>
      <c r="F72">
        <v>0</v>
      </c>
      <c r="G72">
        <v>3.0000000000000001E-3</v>
      </c>
      <c r="H72">
        <v>19.799600000000002</v>
      </c>
      <c r="I72">
        <v>0</v>
      </c>
      <c r="J72">
        <v>0.39539999999999997</v>
      </c>
      <c r="K72">
        <v>0</v>
      </c>
      <c r="L72">
        <v>2E-3</v>
      </c>
      <c r="M72">
        <v>19.5214</v>
      </c>
      <c r="N72">
        <v>0.86260000000000003</v>
      </c>
      <c r="O72">
        <v>18.658799999999999</v>
      </c>
      <c r="P72">
        <v>18.773</v>
      </c>
      <c r="Q72">
        <v>19.523</v>
      </c>
      <c r="R72">
        <v>0</v>
      </c>
      <c r="S72">
        <v>0</v>
      </c>
      <c r="T72">
        <v>0</v>
      </c>
      <c r="U72">
        <v>0</v>
      </c>
      <c r="V72">
        <v>0</v>
      </c>
      <c r="W72">
        <v>0</v>
      </c>
      <c r="X72" s="98">
        <v>0</v>
      </c>
      <c r="Y72">
        <v>0</v>
      </c>
      <c r="Z72">
        <v>0</v>
      </c>
      <c r="AA72">
        <v>0</v>
      </c>
      <c r="AB72" s="98">
        <v>0</v>
      </c>
      <c r="AC72">
        <v>0</v>
      </c>
      <c r="AD72">
        <v>0</v>
      </c>
      <c r="AE72" s="98">
        <v>0</v>
      </c>
      <c r="AF72">
        <v>0</v>
      </c>
      <c r="AG72">
        <v>0</v>
      </c>
      <c r="AH72">
        <v>0</v>
      </c>
      <c r="AI72">
        <v>0</v>
      </c>
      <c r="AJ72">
        <v>0</v>
      </c>
      <c r="AK72">
        <v>0</v>
      </c>
      <c r="AL72">
        <v>0</v>
      </c>
      <c r="AM72">
        <v>0</v>
      </c>
      <c r="AN72">
        <v>0</v>
      </c>
      <c r="AO72">
        <v>0</v>
      </c>
      <c r="AP72">
        <v>0</v>
      </c>
      <c r="AQ72">
        <v>0</v>
      </c>
      <c r="AR72" s="98">
        <v>4.0000000000000002E-4</v>
      </c>
      <c r="AS72">
        <v>3.0000000000000001E-3</v>
      </c>
      <c r="AT72">
        <v>3.5000000000000001E-3</v>
      </c>
      <c r="AU72" s="98">
        <v>2.0000000000000001E-4</v>
      </c>
      <c r="AV72">
        <v>0</v>
      </c>
      <c r="AW72">
        <v>0</v>
      </c>
      <c r="AX72">
        <v>0.02</v>
      </c>
      <c r="AY72">
        <v>0.13700000000000001</v>
      </c>
      <c r="AZ72">
        <v>5.0000000000000001E-3</v>
      </c>
      <c r="BA72">
        <v>5.0000000000000001E-3</v>
      </c>
      <c r="BB72">
        <v>0.23499999999999999</v>
      </c>
      <c r="BC72">
        <v>0.88</v>
      </c>
      <c r="BD72">
        <v>0.03</v>
      </c>
      <c r="BE72">
        <v>0.23499999999999999</v>
      </c>
      <c r="BF72">
        <v>0</v>
      </c>
      <c r="BG72">
        <v>0</v>
      </c>
      <c r="BH72">
        <v>6.0000000000000001E-3</v>
      </c>
      <c r="BI72">
        <v>0</v>
      </c>
      <c r="BJ72" s="209">
        <v>1.8174594554479999E-2</v>
      </c>
      <c r="BK72" s="227">
        <v>1.405361247372E-3</v>
      </c>
      <c r="BL72" s="227">
        <v>3.5651987295440002E-3</v>
      </c>
      <c r="BM72" s="209">
        <v>4.3415892611999999E-3</v>
      </c>
      <c r="BN72" s="227">
        <v>1.6012163497E-3</v>
      </c>
      <c r="BO72" s="227">
        <v>9.6942080000000006E-15</v>
      </c>
      <c r="BP72" s="227">
        <v>2.7576066469820002E-3</v>
      </c>
      <c r="BQ72" s="227">
        <v>1.1838929328E-3</v>
      </c>
      <c r="BR72" s="209">
        <v>2.428458377694E-2</v>
      </c>
    </row>
    <row r="73" spans="1:70" x14ac:dyDescent="0.35">
      <c r="A73" t="s">
        <v>248</v>
      </c>
      <c r="B73" t="s">
        <v>248</v>
      </c>
      <c r="C73" t="s">
        <v>1341</v>
      </c>
      <c r="D73">
        <v>80.513000000000005</v>
      </c>
      <c r="E73">
        <v>336.61399999999998</v>
      </c>
      <c r="F73">
        <v>0</v>
      </c>
      <c r="G73">
        <v>3.0000000000000001E-3</v>
      </c>
      <c r="H73">
        <v>19.799600000000002</v>
      </c>
      <c r="I73">
        <v>0</v>
      </c>
      <c r="J73">
        <v>0.39539999999999997</v>
      </c>
      <c r="K73">
        <v>0</v>
      </c>
      <c r="L73">
        <v>2E-3</v>
      </c>
      <c r="M73">
        <v>19.5214</v>
      </c>
      <c r="N73">
        <v>0.86260000000000003</v>
      </c>
      <c r="O73">
        <v>18.658799999999999</v>
      </c>
      <c r="P73">
        <v>18.773</v>
      </c>
      <c r="Q73">
        <v>19.523</v>
      </c>
      <c r="R73">
        <v>0</v>
      </c>
      <c r="S73" s="98">
        <v>0</v>
      </c>
      <c r="T73">
        <v>0</v>
      </c>
      <c r="U73">
        <v>0</v>
      </c>
      <c r="V73">
        <v>0</v>
      </c>
      <c r="W73" s="98">
        <v>0</v>
      </c>
      <c r="X73">
        <v>0</v>
      </c>
      <c r="Y73">
        <v>0</v>
      </c>
      <c r="Z73">
        <v>0</v>
      </c>
      <c r="AA73">
        <v>0</v>
      </c>
      <c r="AB73">
        <v>0</v>
      </c>
      <c r="AC73" s="98">
        <v>0</v>
      </c>
      <c r="AD73" s="98">
        <v>0</v>
      </c>
      <c r="AE73">
        <v>0</v>
      </c>
      <c r="AF73">
        <v>0</v>
      </c>
      <c r="AG73">
        <v>0</v>
      </c>
      <c r="AH73">
        <v>0</v>
      </c>
      <c r="AI73">
        <v>0</v>
      </c>
      <c r="AJ73">
        <v>0</v>
      </c>
      <c r="AK73">
        <v>0</v>
      </c>
      <c r="AL73">
        <v>0</v>
      </c>
      <c r="AM73">
        <v>0</v>
      </c>
      <c r="AN73">
        <v>0</v>
      </c>
      <c r="AO73">
        <v>0</v>
      </c>
      <c r="AP73">
        <v>0</v>
      </c>
      <c r="AQ73">
        <v>0</v>
      </c>
      <c r="AR73" s="98">
        <v>4.0000000000000002E-4</v>
      </c>
      <c r="AS73">
        <v>3.0000000000000001E-3</v>
      </c>
      <c r="AT73">
        <v>3.5000000000000001E-3</v>
      </c>
      <c r="AU73" s="98">
        <v>2.0000000000000001E-4</v>
      </c>
      <c r="AV73">
        <v>0</v>
      </c>
      <c r="AW73">
        <v>0</v>
      </c>
      <c r="AX73">
        <v>0.02</v>
      </c>
      <c r="AY73">
        <v>0.13700000000000001</v>
      </c>
      <c r="AZ73">
        <v>5.0000000000000001E-3</v>
      </c>
      <c r="BA73">
        <v>5.0000000000000001E-3</v>
      </c>
      <c r="BB73">
        <v>0.23499999999999999</v>
      </c>
      <c r="BC73">
        <v>0.88</v>
      </c>
      <c r="BD73">
        <v>0.03</v>
      </c>
      <c r="BE73">
        <v>0.23499999999999999</v>
      </c>
      <c r="BF73" s="98">
        <v>0</v>
      </c>
      <c r="BG73">
        <v>0</v>
      </c>
      <c r="BH73">
        <v>6.0000000000000001E-3</v>
      </c>
      <c r="BI73">
        <v>0</v>
      </c>
      <c r="BJ73" s="209">
        <v>1.9786762345279998E-2</v>
      </c>
      <c r="BK73" s="227">
        <v>1.4585031470919999E-3</v>
      </c>
      <c r="BL73" s="209">
        <v>4.4729875699840004E-3</v>
      </c>
      <c r="BM73" s="209">
        <v>4.3415892611999999E-3</v>
      </c>
      <c r="BN73" s="227">
        <v>1.6012163497E-3</v>
      </c>
      <c r="BO73" s="227">
        <v>1.0381288000000001E-14</v>
      </c>
      <c r="BP73" s="209">
        <v>3.4975759063020002E-3</v>
      </c>
      <c r="BQ73" s="227">
        <v>1.1838929328E-3</v>
      </c>
      <c r="BR73" s="209">
        <v>2.4299081137340001E-2</v>
      </c>
    </row>
    <row r="74" spans="1:70" x14ac:dyDescent="0.35">
      <c r="A74" t="s">
        <v>255</v>
      </c>
      <c r="B74" t="s">
        <v>255</v>
      </c>
      <c r="C74" t="s">
        <v>1337</v>
      </c>
      <c r="D74">
        <v>126.73699999999999</v>
      </c>
      <c r="E74">
        <v>529.39300000000003</v>
      </c>
      <c r="F74">
        <v>0</v>
      </c>
      <c r="G74">
        <v>0</v>
      </c>
      <c r="H74">
        <v>5.1359000000000004</v>
      </c>
      <c r="I74">
        <v>0</v>
      </c>
      <c r="J74">
        <v>187.03800000000001</v>
      </c>
      <c r="K74">
        <v>15.23868</v>
      </c>
      <c r="L74">
        <v>0.26719999999999999</v>
      </c>
      <c r="M74">
        <v>1.1687000000000001</v>
      </c>
      <c r="N74">
        <v>0.97550000000000003</v>
      </c>
      <c r="O74">
        <v>0.19320000000000001</v>
      </c>
      <c r="P74">
        <v>0.48299999999999998</v>
      </c>
      <c r="Q74">
        <v>1.3640000000000001</v>
      </c>
      <c r="R74">
        <v>0</v>
      </c>
      <c r="S74">
        <v>0</v>
      </c>
      <c r="T74">
        <v>0</v>
      </c>
      <c r="U74">
        <v>0</v>
      </c>
      <c r="V74">
        <v>0</v>
      </c>
      <c r="W74">
        <v>0</v>
      </c>
      <c r="X74" s="98">
        <v>0</v>
      </c>
      <c r="Y74">
        <v>0</v>
      </c>
      <c r="Z74">
        <v>0</v>
      </c>
      <c r="AA74">
        <v>0</v>
      </c>
      <c r="AB74">
        <v>0</v>
      </c>
      <c r="AC74">
        <v>0</v>
      </c>
      <c r="AD74">
        <v>0</v>
      </c>
      <c r="AE74" s="98">
        <v>0</v>
      </c>
      <c r="AF74">
        <v>0</v>
      </c>
      <c r="AG74">
        <v>0</v>
      </c>
      <c r="AH74">
        <v>0</v>
      </c>
      <c r="AI74">
        <v>0</v>
      </c>
      <c r="AJ74">
        <v>0</v>
      </c>
      <c r="AK74">
        <v>0</v>
      </c>
      <c r="AL74">
        <v>0</v>
      </c>
      <c r="AM74">
        <v>0</v>
      </c>
      <c r="AN74">
        <v>0</v>
      </c>
      <c r="AO74">
        <v>0</v>
      </c>
      <c r="AP74">
        <v>0</v>
      </c>
      <c r="AQ74">
        <v>0</v>
      </c>
      <c r="AR74">
        <v>3.7650000000000003E-2</v>
      </c>
      <c r="AS74">
        <v>0.95147999999999999</v>
      </c>
      <c r="AT74">
        <v>0.88780000000000003</v>
      </c>
      <c r="AU74">
        <v>0</v>
      </c>
      <c r="AV74">
        <v>15.16</v>
      </c>
      <c r="AW74">
        <v>0</v>
      </c>
      <c r="AX74">
        <v>0</v>
      </c>
      <c r="AY74">
        <v>44.712000000000003</v>
      </c>
      <c r="AZ74">
        <v>2.6448</v>
      </c>
      <c r="BA74">
        <v>0.14860000000000001</v>
      </c>
      <c r="BB74">
        <v>7.8490000000000002</v>
      </c>
      <c r="BC74">
        <v>143.548</v>
      </c>
      <c r="BD74">
        <v>17.079999999999998</v>
      </c>
      <c r="BE74">
        <v>5.0149999999999997</v>
      </c>
      <c r="BF74">
        <v>0</v>
      </c>
      <c r="BG74">
        <v>0</v>
      </c>
      <c r="BH74">
        <v>8.8099999999999998E-2</v>
      </c>
      <c r="BI74">
        <v>0</v>
      </c>
      <c r="BJ74" s="209">
        <v>0.21171343868484699</v>
      </c>
      <c r="BK74" s="227">
        <v>5.3513049839180003E-3</v>
      </c>
      <c r="BL74" s="209">
        <v>2.6403746785726E-2</v>
      </c>
      <c r="BM74" s="209">
        <v>5.3794222960999996E-3</v>
      </c>
      <c r="BN74" s="227">
        <v>3.4983145758400003E-2</v>
      </c>
      <c r="BO74" s="227">
        <v>5.0368185699999999E-14</v>
      </c>
      <c r="BP74" s="209">
        <v>1.9304248500463E-2</v>
      </c>
      <c r="BQ74" s="227">
        <v>0.1087134745553</v>
      </c>
      <c r="BR74" s="209">
        <v>0.19571292031287299</v>
      </c>
    </row>
    <row r="75" spans="1:70" x14ac:dyDescent="0.35">
      <c r="A75" t="s">
        <v>255</v>
      </c>
      <c r="B75" t="s">
        <v>255</v>
      </c>
      <c r="C75" t="s">
        <v>1338</v>
      </c>
      <c r="D75">
        <v>84.552999999999997</v>
      </c>
      <c r="E75">
        <v>353.18700000000001</v>
      </c>
      <c r="F75">
        <v>0</v>
      </c>
      <c r="G75">
        <v>0</v>
      </c>
      <c r="H75">
        <v>3.4245999999999999</v>
      </c>
      <c r="I75">
        <v>0</v>
      </c>
      <c r="J75">
        <v>124.7162</v>
      </c>
      <c r="K75">
        <v>10.167630000000001</v>
      </c>
      <c r="L75">
        <v>0.17810000000000001</v>
      </c>
      <c r="M75">
        <v>0.77890000000000004</v>
      </c>
      <c r="N75">
        <v>0.65010000000000001</v>
      </c>
      <c r="O75">
        <v>0.1288</v>
      </c>
      <c r="P75">
        <v>0.32200000000000001</v>
      </c>
      <c r="Q75">
        <v>0.90900000000000003</v>
      </c>
      <c r="R75">
        <v>0</v>
      </c>
      <c r="S75">
        <v>0</v>
      </c>
      <c r="T75" s="98">
        <v>0</v>
      </c>
      <c r="U75" s="98">
        <v>0</v>
      </c>
      <c r="V75">
        <v>0</v>
      </c>
      <c r="W75">
        <v>0</v>
      </c>
      <c r="X75">
        <v>0</v>
      </c>
      <c r="Y75">
        <v>0</v>
      </c>
      <c r="Z75">
        <v>0</v>
      </c>
      <c r="AA75">
        <v>0</v>
      </c>
      <c r="AB75">
        <v>0</v>
      </c>
      <c r="AC75">
        <v>0</v>
      </c>
      <c r="AD75">
        <v>0</v>
      </c>
      <c r="AE75">
        <v>0</v>
      </c>
      <c r="AF75">
        <v>0</v>
      </c>
      <c r="AG75" s="98">
        <v>0</v>
      </c>
      <c r="AH75">
        <v>0</v>
      </c>
      <c r="AI75">
        <v>0</v>
      </c>
      <c r="AJ75">
        <v>0</v>
      </c>
      <c r="AK75">
        <v>0</v>
      </c>
      <c r="AL75">
        <v>0</v>
      </c>
      <c r="AM75">
        <v>0</v>
      </c>
      <c r="AN75">
        <v>0</v>
      </c>
      <c r="AO75">
        <v>0</v>
      </c>
      <c r="AP75">
        <v>0</v>
      </c>
      <c r="AQ75">
        <v>0</v>
      </c>
      <c r="AR75" s="98">
        <v>2.511E-2</v>
      </c>
      <c r="AS75">
        <v>0.63446000000000002</v>
      </c>
      <c r="AT75">
        <v>0.59199999999999997</v>
      </c>
      <c r="AU75" s="98">
        <v>0</v>
      </c>
      <c r="AV75">
        <v>10.1089</v>
      </c>
      <c r="AW75">
        <v>0</v>
      </c>
      <c r="AX75">
        <v>0</v>
      </c>
      <c r="AY75">
        <v>29.808</v>
      </c>
      <c r="AZ75">
        <v>1.7636000000000001</v>
      </c>
      <c r="BA75">
        <v>9.9000000000000005E-2</v>
      </c>
      <c r="BB75">
        <v>5.2309999999999999</v>
      </c>
      <c r="BC75">
        <v>95.674999999999997</v>
      </c>
      <c r="BD75">
        <v>11.385</v>
      </c>
      <c r="BE75">
        <v>3.343</v>
      </c>
      <c r="BF75">
        <v>0</v>
      </c>
      <c r="BG75">
        <v>0</v>
      </c>
      <c r="BH75">
        <v>5.8700000000000002E-2</v>
      </c>
      <c r="BI75">
        <v>0</v>
      </c>
      <c r="BJ75" s="209">
        <v>0.14095290339939401</v>
      </c>
      <c r="BK75" s="227">
        <v>3.5462150928359999E-3</v>
      </c>
      <c r="BL75" s="227">
        <v>1.7554691937532001E-2</v>
      </c>
      <c r="BM75" s="209">
        <v>3.5885736841E-3</v>
      </c>
      <c r="BN75" s="227">
        <v>2.3358563939800001E-2</v>
      </c>
      <c r="BO75" s="227">
        <v>3.3189775399999998E-14</v>
      </c>
      <c r="BP75" s="227">
        <v>1.2640701031926001E-2</v>
      </c>
      <c r="BQ75" s="209">
        <v>7.2486395278300003E-2</v>
      </c>
      <c r="BR75" s="209">
        <v>0.130910438264946</v>
      </c>
    </row>
    <row r="76" spans="1:70" x14ac:dyDescent="0.35">
      <c r="A76" t="s">
        <v>255</v>
      </c>
      <c r="B76" t="s">
        <v>255</v>
      </c>
      <c r="C76" t="s">
        <v>1339</v>
      </c>
      <c r="D76">
        <v>84.552999999999997</v>
      </c>
      <c r="E76">
        <v>353.18700000000001</v>
      </c>
      <c r="F76">
        <v>0</v>
      </c>
      <c r="G76">
        <v>0</v>
      </c>
      <c r="H76">
        <v>3.4245999999999999</v>
      </c>
      <c r="I76">
        <v>0</v>
      </c>
      <c r="J76">
        <v>124.7162</v>
      </c>
      <c r="K76">
        <v>10.167630000000001</v>
      </c>
      <c r="L76">
        <v>0.17810000000000001</v>
      </c>
      <c r="M76">
        <v>0.77890000000000004</v>
      </c>
      <c r="N76">
        <v>0.65010000000000001</v>
      </c>
      <c r="O76">
        <v>0.1288</v>
      </c>
      <c r="P76">
        <v>0.32200000000000001</v>
      </c>
      <c r="Q76">
        <v>0.90900000000000003</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2.511E-2</v>
      </c>
      <c r="AS76">
        <v>0.63446000000000002</v>
      </c>
      <c r="AT76">
        <v>0.59199999999999997</v>
      </c>
      <c r="AU76">
        <v>0</v>
      </c>
      <c r="AV76">
        <v>10.1089</v>
      </c>
      <c r="AW76">
        <v>0</v>
      </c>
      <c r="AX76">
        <v>0</v>
      </c>
      <c r="AY76">
        <v>29.808</v>
      </c>
      <c r="AZ76">
        <v>1.7636000000000001</v>
      </c>
      <c r="BA76">
        <v>9.9000000000000005E-2</v>
      </c>
      <c r="BB76">
        <v>5.2309999999999999</v>
      </c>
      <c r="BC76">
        <v>95.674999999999997</v>
      </c>
      <c r="BD76">
        <v>11.385</v>
      </c>
      <c r="BE76">
        <v>3.343</v>
      </c>
      <c r="BF76">
        <v>0</v>
      </c>
      <c r="BG76">
        <v>0</v>
      </c>
      <c r="BH76">
        <v>5.8700000000000002E-2</v>
      </c>
      <c r="BI76">
        <v>0</v>
      </c>
      <c r="BJ76" s="209">
        <v>0.14150264173793201</v>
      </c>
      <c r="BK76" s="227">
        <v>3.6099438718319998E-3</v>
      </c>
      <c r="BL76" s="209">
        <v>1.7635266450440001E-2</v>
      </c>
      <c r="BM76" s="209">
        <v>3.5885736841E-3</v>
      </c>
      <c r="BN76" s="227">
        <v>2.3358563939800001E-2</v>
      </c>
      <c r="BO76" s="227">
        <v>3.40566094E-14</v>
      </c>
      <c r="BP76" s="209">
        <v>1.3174623267692E-2</v>
      </c>
      <c r="BQ76" s="227">
        <v>7.2486395278300003E-2</v>
      </c>
      <c r="BR76" s="209">
        <v>0.12961073537431</v>
      </c>
    </row>
    <row r="77" spans="1:70" x14ac:dyDescent="0.35">
      <c r="A77" t="s">
        <v>255</v>
      </c>
      <c r="B77" t="s">
        <v>255</v>
      </c>
      <c r="C77" t="s">
        <v>1340</v>
      </c>
      <c r="D77">
        <v>84.552999999999997</v>
      </c>
      <c r="E77">
        <v>353.18700000000001</v>
      </c>
      <c r="F77">
        <v>0</v>
      </c>
      <c r="G77">
        <v>0</v>
      </c>
      <c r="H77">
        <v>3.4245999999999999</v>
      </c>
      <c r="I77">
        <v>0</v>
      </c>
      <c r="J77">
        <v>124.7162</v>
      </c>
      <c r="K77">
        <v>10.167630000000001</v>
      </c>
      <c r="L77">
        <v>0.17810000000000001</v>
      </c>
      <c r="M77">
        <v>0.77890000000000004</v>
      </c>
      <c r="N77">
        <v>0.65010000000000001</v>
      </c>
      <c r="O77">
        <v>0.1288</v>
      </c>
      <c r="P77">
        <v>0.32200000000000001</v>
      </c>
      <c r="Q77">
        <v>0.90900000000000003</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2.511E-2</v>
      </c>
      <c r="AS77">
        <v>0.63446000000000002</v>
      </c>
      <c r="AT77">
        <v>0.59199999999999997</v>
      </c>
      <c r="AU77">
        <v>0</v>
      </c>
      <c r="AV77">
        <v>10.1089</v>
      </c>
      <c r="AW77">
        <v>0</v>
      </c>
      <c r="AX77">
        <v>0</v>
      </c>
      <c r="AY77">
        <v>29.808</v>
      </c>
      <c r="AZ77">
        <v>1.7636000000000001</v>
      </c>
      <c r="BA77">
        <v>9.9000000000000005E-2</v>
      </c>
      <c r="BB77">
        <v>5.2309999999999999</v>
      </c>
      <c r="BC77">
        <v>95.674999999999997</v>
      </c>
      <c r="BD77">
        <v>11.385</v>
      </c>
      <c r="BE77">
        <v>3.343</v>
      </c>
      <c r="BF77">
        <v>0</v>
      </c>
      <c r="BG77">
        <v>0</v>
      </c>
      <c r="BH77">
        <v>5.8700000000000002E-2</v>
      </c>
      <c r="BI77">
        <v>0</v>
      </c>
      <c r="BJ77" s="209">
        <v>0.14076647326302399</v>
      </c>
      <c r="BK77" s="209">
        <v>3.5275508076959999E-3</v>
      </c>
      <c r="BL77" s="209">
        <v>1.7512348851721999E-2</v>
      </c>
      <c r="BM77" s="209">
        <v>3.5885736841E-3</v>
      </c>
      <c r="BN77" s="227">
        <v>2.3358563939800001E-2</v>
      </c>
      <c r="BO77" s="227">
        <v>3.2902833399999998E-14</v>
      </c>
      <c r="BP77" s="227">
        <v>1.2479790315836001E-2</v>
      </c>
      <c r="BQ77" s="209">
        <v>7.2486395278300003E-2</v>
      </c>
      <c r="BR77" s="209">
        <v>0.13099343531548599</v>
      </c>
    </row>
    <row r="78" spans="1:70" x14ac:dyDescent="0.35">
      <c r="A78" t="s">
        <v>255</v>
      </c>
      <c r="B78" t="s">
        <v>255</v>
      </c>
      <c r="C78" t="s">
        <v>1341</v>
      </c>
      <c r="D78">
        <v>84.552999999999997</v>
      </c>
      <c r="E78">
        <v>353.18700000000001</v>
      </c>
      <c r="F78">
        <v>0</v>
      </c>
      <c r="G78">
        <v>0</v>
      </c>
      <c r="H78">
        <v>3.4245999999999999</v>
      </c>
      <c r="I78">
        <v>0</v>
      </c>
      <c r="J78">
        <v>124.7162</v>
      </c>
      <c r="K78">
        <v>10.167630000000001</v>
      </c>
      <c r="L78">
        <v>0.17810000000000001</v>
      </c>
      <c r="M78">
        <v>0.77890000000000004</v>
      </c>
      <c r="N78">
        <v>0.65010000000000001</v>
      </c>
      <c r="O78">
        <v>0.1288</v>
      </c>
      <c r="P78">
        <v>0.32200000000000001</v>
      </c>
      <c r="Q78">
        <v>0.90900000000000003</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2.511E-2</v>
      </c>
      <c r="AS78">
        <v>0.63446000000000002</v>
      </c>
      <c r="AT78">
        <v>0.59199999999999997</v>
      </c>
      <c r="AU78">
        <v>0</v>
      </c>
      <c r="AV78">
        <v>10.1089</v>
      </c>
      <c r="AW78">
        <v>0</v>
      </c>
      <c r="AX78">
        <v>0</v>
      </c>
      <c r="AY78">
        <v>29.808</v>
      </c>
      <c r="AZ78">
        <v>1.7636000000000001</v>
      </c>
      <c r="BA78">
        <v>9.9000000000000005E-2</v>
      </c>
      <c r="BB78">
        <v>5.2309999999999999</v>
      </c>
      <c r="BC78">
        <v>95.674999999999997</v>
      </c>
      <c r="BD78">
        <v>11.385</v>
      </c>
      <c r="BE78">
        <v>3.343</v>
      </c>
      <c r="BF78">
        <v>0</v>
      </c>
      <c r="BG78">
        <v>0</v>
      </c>
      <c r="BH78">
        <v>5.8700000000000002E-2</v>
      </c>
      <c r="BI78">
        <v>0</v>
      </c>
      <c r="BJ78" s="209">
        <v>0.141761974278172</v>
      </c>
      <c r="BK78" s="227">
        <v>3.646146923496E-3</v>
      </c>
      <c r="BL78" s="209">
        <v>1.7671755725649999E-2</v>
      </c>
      <c r="BM78" s="209">
        <v>3.5885736841E-3</v>
      </c>
      <c r="BN78" s="227">
        <v>2.3358563939800001E-2</v>
      </c>
      <c r="BO78" s="227">
        <v>3.4516231399999998E-14</v>
      </c>
      <c r="BP78" s="209">
        <v>1.3435272319655999E-2</v>
      </c>
      <c r="BQ78" s="227">
        <v>7.2486395278300003E-2</v>
      </c>
      <c r="BR78" s="209">
        <v>0.12879666775420201</v>
      </c>
    </row>
    <row r="79" spans="1:70" x14ac:dyDescent="0.35">
      <c r="A79" t="s">
        <v>266</v>
      </c>
      <c r="B79" t="s">
        <v>266</v>
      </c>
      <c r="C79" t="s">
        <v>1337</v>
      </c>
      <c r="D79">
        <v>278.93099999999998</v>
      </c>
      <c r="E79">
        <v>1167.655</v>
      </c>
      <c r="F79">
        <v>7.5747999999999998</v>
      </c>
      <c r="G79">
        <v>8.4267000000000003</v>
      </c>
      <c r="H79">
        <v>39.977400000000003</v>
      </c>
      <c r="I79">
        <v>8.0698000000000008</v>
      </c>
      <c r="J79">
        <v>4.0843999999999996</v>
      </c>
      <c r="K79">
        <v>0</v>
      </c>
      <c r="L79">
        <v>3.0878999999999999</v>
      </c>
      <c r="M79">
        <v>23.3688</v>
      </c>
      <c r="N79">
        <v>2.3016000000000001</v>
      </c>
      <c r="O79">
        <v>21.081900000000001</v>
      </c>
      <c r="P79">
        <v>20.58</v>
      </c>
      <c r="Q79">
        <v>21</v>
      </c>
      <c r="R79">
        <v>0</v>
      </c>
      <c r="S79">
        <v>4.6413000000000002</v>
      </c>
      <c r="T79">
        <v>8.4000000000000005E-2</v>
      </c>
      <c r="U79">
        <v>4.2000000000000003E-2</v>
      </c>
      <c r="V79">
        <v>0.105</v>
      </c>
      <c r="W79">
        <v>1.8959999999999999</v>
      </c>
      <c r="X79">
        <v>2.4239999999999999</v>
      </c>
      <c r="Y79">
        <v>6.93E-2</v>
      </c>
      <c r="Z79">
        <v>2.1509999999999998</v>
      </c>
      <c r="AA79">
        <v>2.1000000000000001E-2</v>
      </c>
      <c r="AB79">
        <v>2.1236999999999999</v>
      </c>
      <c r="AC79">
        <v>0.28089999999999998</v>
      </c>
      <c r="AD79">
        <v>0.27960000000000002</v>
      </c>
      <c r="AE79">
        <v>2.23E-2</v>
      </c>
      <c r="AF79">
        <v>0</v>
      </c>
      <c r="AG79">
        <v>0</v>
      </c>
      <c r="AH79">
        <v>0</v>
      </c>
      <c r="AI79">
        <v>0</v>
      </c>
      <c r="AJ79">
        <v>4.0110000000000001</v>
      </c>
      <c r="AK79">
        <v>12.717599999999999</v>
      </c>
      <c r="AL79">
        <v>12.054</v>
      </c>
      <c r="AM79">
        <v>7.3289999999999997</v>
      </c>
      <c r="AN79">
        <v>0.36246</v>
      </c>
      <c r="AO79">
        <v>0.1938</v>
      </c>
      <c r="AP79">
        <v>2.0505</v>
      </c>
      <c r="AQ79">
        <v>2.4379999999999999E-2</v>
      </c>
      <c r="AR79">
        <v>0.11298</v>
      </c>
      <c r="AS79">
        <v>10.196999999999999</v>
      </c>
      <c r="AT79">
        <v>11.610150000000001</v>
      </c>
      <c r="AU79">
        <v>5.6603500000000002</v>
      </c>
      <c r="AV79">
        <v>3.4729000000000001</v>
      </c>
      <c r="AW79">
        <v>9.2399999999999996E-2</v>
      </c>
      <c r="AX79">
        <v>0.189</v>
      </c>
      <c r="AY79">
        <v>181.666</v>
      </c>
      <c r="AZ79">
        <v>1.7084999999999999</v>
      </c>
      <c r="BA79">
        <v>2.7610000000000001</v>
      </c>
      <c r="BB79">
        <v>83.245000000000005</v>
      </c>
      <c r="BC79">
        <v>1111.598</v>
      </c>
      <c r="BD79">
        <v>136.68899999999999</v>
      </c>
      <c r="BE79">
        <v>54.43</v>
      </c>
      <c r="BF79">
        <v>0.1263</v>
      </c>
      <c r="BG79">
        <v>0.77490000000000003</v>
      </c>
      <c r="BH79">
        <v>0.83299999999999996</v>
      </c>
      <c r="BI79">
        <v>0</v>
      </c>
      <c r="BJ79" s="209">
        <v>0.28843784420419999</v>
      </c>
      <c r="BK79" s="209">
        <v>3.14436599165E-2</v>
      </c>
      <c r="BL79" s="209">
        <v>2.3423224843299999E-2</v>
      </c>
      <c r="BM79" s="209">
        <v>8.0161090097999998E-3</v>
      </c>
      <c r="BN79" s="227">
        <v>1.2257658754999999E-2</v>
      </c>
      <c r="BO79" s="227">
        <v>3.6579300000000001E-13</v>
      </c>
      <c r="BP79" s="227">
        <v>1.6146846260799999E-2</v>
      </c>
      <c r="BQ79" s="209">
        <v>6.6210877809000004E-3</v>
      </c>
      <c r="BR79" s="209">
        <v>0.56774671928889997</v>
      </c>
    </row>
    <row r="80" spans="1:70" x14ac:dyDescent="0.35">
      <c r="A80" t="s">
        <v>266</v>
      </c>
      <c r="B80" t="s">
        <v>266</v>
      </c>
      <c r="C80" t="s">
        <v>1338</v>
      </c>
      <c r="D80">
        <v>139.46549999999999</v>
      </c>
      <c r="E80">
        <v>583.82749999999999</v>
      </c>
      <c r="F80">
        <v>3.7873999999999999</v>
      </c>
      <c r="G80">
        <v>4.2133500000000002</v>
      </c>
      <c r="H80">
        <v>19.988700000000001</v>
      </c>
      <c r="I80">
        <v>4.0349000000000004</v>
      </c>
      <c r="J80">
        <v>2.0421999999999998</v>
      </c>
      <c r="K80">
        <v>0</v>
      </c>
      <c r="L80">
        <v>1.5439499999999999</v>
      </c>
      <c r="M80">
        <v>11.6844</v>
      </c>
      <c r="N80">
        <v>1.1508</v>
      </c>
      <c r="O80">
        <v>10.54095</v>
      </c>
      <c r="P80">
        <v>10.29</v>
      </c>
      <c r="Q80">
        <v>10.5</v>
      </c>
      <c r="R80">
        <v>0</v>
      </c>
      <c r="S80">
        <v>2.3206500000000001</v>
      </c>
      <c r="T80" s="98">
        <v>4.2000000000000003E-2</v>
      </c>
      <c r="U80" s="98">
        <v>2.1000000000000001E-2</v>
      </c>
      <c r="V80">
        <v>5.2499999999999998E-2</v>
      </c>
      <c r="W80">
        <v>0.94799999999999995</v>
      </c>
      <c r="X80" s="98">
        <v>1.212</v>
      </c>
      <c r="Y80">
        <v>3.465E-2</v>
      </c>
      <c r="Z80">
        <v>1.0754999999999999</v>
      </c>
      <c r="AA80">
        <v>1.0500000000000001E-2</v>
      </c>
      <c r="AB80">
        <v>1.06185</v>
      </c>
      <c r="AC80">
        <v>0.14044999999999999</v>
      </c>
      <c r="AD80">
        <v>0.13980000000000001</v>
      </c>
      <c r="AE80">
        <v>1.115E-2</v>
      </c>
      <c r="AF80">
        <v>0</v>
      </c>
      <c r="AG80" s="98">
        <v>0</v>
      </c>
      <c r="AH80">
        <v>0</v>
      </c>
      <c r="AI80">
        <v>0</v>
      </c>
      <c r="AJ80">
        <v>2.0055000000000001</v>
      </c>
      <c r="AK80">
        <v>6.3587999999999996</v>
      </c>
      <c r="AL80">
        <v>6.0270000000000001</v>
      </c>
      <c r="AM80">
        <v>3.6644999999999999</v>
      </c>
      <c r="AN80">
        <v>0.18123</v>
      </c>
      <c r="AO80">
        <v>9.69E-2</v>
      </c>
      <c r="AP80">
        <v>1.02525</v>
      </c>
      <c r="AQ80">
        <v>1.2189999999999999E-2</v>
      </c>
      <c r="AR80">
        <v>5.6489999999999999E-2</v>
      </c>
      <c r="AS80">
        <v>5.0984999999999996</v>
      </c>
      <c r="AT80">
        <v>5.8050750000000004</v>
      </c>
      <c r="AU80">
        <v>2.8301750000000001</v>
      </c>
      <c r="AV80">
        <v>1.73645</v>
      </c>
      <c r="AW80">
        <v>4.6199999999999998E-2</v>
      </c>
      <c r="AX80">
        <v>9.4500000000000001E-2</v>
      </c>
      <c r="AY80">
        <v>90.832999999999998</v>
      </c>
      <c r="AZ80">
        <v>0.85424999999999995</v>
      </c>
      <c r="BA80">
        <v>1.3805000000000001</v>
      </c>
      <c r="BB80">
        <v>41.622500000000002</v>
      </c>
      <c r="BC80">
        <v>555.79899999999998</v>
      </c>
      <c r="BD80">
        <v>68.344499999999996</v>
      </c>
      <c r="BE80">
        <v>27.215</v>
      </c>
      <c r="BF80">
        <v>6.3149999999999998E-2</v>
      </c>
      <c r="BG80">
        <v>0.38745000000000002</v>
      </c>
      <c r="BH80">
        <v>0.41649999999999998</v>
      </c>
      <c r="BI80">
        <v>0</v>
      </c>
      <c r="BJ80" s="209">
        <v>0.14914325872209999</v>
      </c>
      <c r="BK80" s="227">
        <v>1.5824131447749998E-2</v>
      </c>
      <c r="BL80" s="227">
        <v>1.330529600615E-2</v>
      </c>
      <c r="BM80" s="209">
        <v>4.0123670123999996E-3</v>
      </c>
      <c r="BN80" s="227">
        <v>6.1288293774999997E-3</v>
      </c>
      <c r="BO80" s="227">
        <v>1.8562650000000001E-13</v>
      </c>
      <c r="BP80" s="227">
        <v>8.7714217708999998E-3</v>
      </c>
      <c r="BQ80" s="227">
        <v>3.3105438904500002E-3</v>
      </c>
      <c r="BR80" s="227">
        <v>0.27041535081094997</v>
      </c>
    </row>
    <row r="81" spans="1:70" x14ac:dyDescent="0.35">
      <c r="A81" t="s">
        <v>266</v>
      </c>
      <c r="B81" t="s">
        <v>266</v>
      </c>
      <c r="C81" t="s">
        <v>1339</v>
      </c>
      <c r="D81">
        <v>139.46549999999999</v>
      </c>
      <c r="E81">
        <v>583.82749999999999</v>
      </c>
      <c r="F81">
        <v>3.7873999999999999</v>
      </c>
      <c r="G81">
        <v>4.2133500000000002</v>
      </c>
      <c r="H81">
        <v>19.988700000000001</v>
      </c>
      <c r="I81">
        <v>4.0349000000000004</v>
      </c>
      <c r="J81">
        <v>2.0421999999999998</v>
      </c>
      <c r="K81">
        <v>0</v>
      </c>
      <c r="L81">
        <v>1.5439499999999999</v>
      </c>
      <c r="M81">
        <v>11.6844</v>
      </c>
      <c r="N81">
        <v>1.1508</v>
      </c>
      <c r="O81">
        <v>10.54095</v>
      </c>
      <c r="P81">
        <v>10.29</v>
      </c>
      <c r="Q81">
        <v>10.5</v>
      </c>
      <c r="R81">
        <v>0</v>
      </c>
      <c r="S81">
        <v>2.3206500000000001</v>
      </c>
      <c r="T81">
        <v>4.2000000000000003E-2</v>
      </c>
      <c r="U81">
        <v>2.1000000000000001E-2</v>
      </c>
      <c r="V81">
        <v>5.2499999999999998E-2</v>
      </c>
      <c r="W81">
        <v>0.94799999999999995</v>
      </c>
      <c r="X81">
        <v>1.212</v>
      </c>
      <c r="Y81">
        <v>3.465E-2</v>
      </c>
      <c r="Z81">
        <v>1.0754999999999999</v>
      </c>
      <c r="AA81">
        <v>1.0500000000000001E-2</v>
      </c>
      <c r="AB81">
        <v>1.06185</v>
      </c>
      <c r="AC81">
        <v>0.14044999999999999</v>
      </c>
      <c r="AD81">
        <v>0.13980000000000001</v>
      </c>
      <c r="AE81">
        <v>1.115E-2</v>
      </c>
      <c r="AF81">
        <v>0</v>
      </c>
      <c r="AG81">
        <v>0</v>
      </c>
      <c r="AH81">
        <v>0</v>
      </c>
      <c r="AI81">
        <v>0</v>
      </c>
      <c r="AJ81">
        <v>2.0055000000000001</v>
      </c>
      <c r="AK81">
        <v>6.3587999999999996</v>
      </c>
      <c r="AL81">
        <v>6.0270000000000001</v>
      </c>
      <c r="AM81">
        <v>3.6644999999999999</v>
      </c>
      <c r="AN81">
        <v>0.18123</v>
      </c>
      <c r="AO81">
        <v>9.69E-2</v>
      </c>
      <c r="AP81">
        <v>1.02525</v>
      </c>
      <c r="AQ81">
        <v>1.2189999999999999E-2</v>
      </c>
      <c r="AR81">
        <v>5.6489999999999999E-2</v>
      </c>
      <c r="AS81">
        <v>5.0984999999999996</v>
      </c>
      <c r="AT81">
        <v>5.8050750000000004</v>
      </c>
      <c r="AU81">
        <v>2.8301750000000001</v>
      </c>
      <c r="AV81">
        <v>1.73645</v>
      </c>
      <c r="AW81">
        <v>4.6199999999999998E-2</v>
      </c>
      <c r="AX81">
        <v>9.4500000000000001E-2</v>
      </c>
      <c r="AY81">
        <v>90.832999999999998</v>
      </c>
      <c r="AZ81">
        <v>0.85424999999999995</v>
      </c>
      <c r="BA81">
        <v>1.3805000000000001</v>
      </c>
      <c r="BB81">
        <v>41.622500000000002</v>
      </c>
      <c r="BC81">
        <v>555.79899999999998</v>
      </c>
      <c r="BD81">
        <v>68.344499999999996</v>
      </c>
      <c r="BE81">
        <v>27.215</v>
      </c>
      <c r="BF81">
        <v>6.3149999999999998E-2</v>
      </c>
      <c r="BG81">
        <v>0.38745000000000002</v>
      </c>
      <c r="BH81">
        <v>0.41649999999999998</v>
      </c>
      <c r="BI81">
        <v>0</v>
      </c>
      <c r="BJ81" s="209">
        <v>0.14914325872209999</v>
      </c>
      <c r="BK81" s="227">
        <v>1.5824131447749998E-2</v>
      </c>
      <c r="BL81" s="209">
        <v>1.330529600615E-2</v>
      </c>
      <c r="BM81" s="209">
        <v>4.0123670123999996E-3</v>
      </c>
      <c r="BN81" s="227">
        <v>6.1288293774999997E-3</v>
      </c>
      <c r="BO81" s="227">
        <v>1.8562650000000001E-13</v>
      </c>
      <c r="BP81" s="209">
        <v>8.7714217708999998E-3</v>
      </c>
      <c r="BQ81" s="227">
        <v>3.3105438904500002E-3</v>
      </c>
      <c r="BR81" s="209">
        <v>0.27041535081094997</v>
      </c>
    </row>
    <row r="82" spans="1:70" x14ac:dyDescent="0.35">
      <c r="A82" t="s">
        <v>266</v>
      </c>
      <c r="B82" t="s">
        <v>266</v>
      </c>
      <c r="C82" t="s">
        <v>1340</v>
      </c>
      <c r="D82">
        <v>139.46549999999999</v>
      </c>
      <c r="E82">
        <v>583.82749999999999</v>
      </c>
      <c r="F82">
        <v>3.7873999999999999</v>
      </c>
      <c r="G82">
        <v>4.2133500000000002</v>
      </c>
      <c r="H82">
        <v>19.988700000000001</v>
      </c>
      <c r="I82">
        <v>4.0349000000000004</v>
      </c>
      <c r="J82">
        <v>2.0421999999999998</v>
      </c>
      <c r="K82">
        <v>0</v>
      </c>
      <c r="L82">
        <v>1.5439499999999999</v>
      </c>
      <c r="M82">
        <v>11.6844</v>
      </c>
      <c r="N82">
        <v>1.1508</v>
      </c>
      <c r="O82">
        <v>10.54095</v>
      </c>
      <c r="P82">
        <v>10.29</v>
      </c>
      <c r="Q82">
        <v>10.5</v>
      </c>
      <c r="R82">
        <v>0</v>
      </c>
      <c r="S82">
        <v>2.3206500000000001</v>
      </c>
      <c r="T82">
        <v>4.2000000000000003E-2</v>
      </c>
      <c r="U82">
        <v>2.1000000000000001E-2</v>
      </c>
      <c r="V82">
        <v>5.2499999999999998E-2</v>
      </c>
      <c r="W82">
        <v>0.94799999999999995</v>
      </c>
      <c r="X82">
        <v>1.212</v>
      </c>
      <c r="Y82">
        <v>3.465E-2</v>
      </c>
      <c r="Z82">
        <v>1.0754999999999999</v>
      </c>
      <c r="AA82">
        <v>1.0500000000000001E-2</v>
      </c>
      <c r="AB82">
        <v>1.06185</v>
      </c>
      <c r="AC82">
        <v>0.14044999999999999</v>
      </c>
      <c r="AD82">
        <v>0.13980000000000001</v>
      </c>
      <c r="AE82">
        <v>1.115E-2</v>
      </c>
      <c r="AF82">
        <v>0</v>
      </c>
      <c r="AG82">
        <v>0</v>
      </c>
      <c r="AH82">
        <v>0</v>
      </c>
      <c r="AI82">
        <v>0</v>
      </c>
      <c r="AJ82">
        <v>2.0055000000000001</v>
      </c>
      <c r="AK82">
        <v>6.3587999999999996</v>
      </c>
      <c r="AL82">
        <v>6.0270000000000001</v>
      </c>
      <c r="AM82">
        <v>3.6644999999999999</v>
      </c>
      <c r="AN82">
        <v>0.18123</v>
      </c>
      <c r="AO82">
        <v>9.69E-2</v>
      </c>
      <c r="AP82">
        <v>1.02525</v>
      </c>
      <c r="AQ82">
        <v>1.2189999999999999E-2</v>
      </c>
      <c r="AR82">
        <v>5.6489999999999999E-2</v>
      </c>
      <c r="AS82">
        <v>5.0984999999999996</v>
      </c>
      <c r="AT82">
        <v>5.8050750000000004</v>
      </c>
      <c r="AU82">
        <v>2.8301750000000001</v>
      </c>
      <c r="AV82">
        <v>1.73645</v>
      </c>
      <c r="AW82">
        <v>4.6199999999999998E-2</v>
      </c>
      <c r="AX82">
        <v>9.4500000000000001E-2</v>
      </c>
      <c r="AY82">
        <v>90.832999999999998</v>
      </c>
      <c r="AZ82">
        <v>0.85424999999999995</v>
      </c>
      <c r="BA82">
        <v>1.3805000000000001</v>
      </c>
      <c r="BB82">
        <v>41.622500000000002</v>
      </c>
      <c r="BC82">
        <v>555.79899999999998</v>
      </c>
      <c r="BD82">
        <v>68.344499999999996</v>
      </c>
      <c r="BE82">
        <v>27.215</v>
      </c>
      <c r="BF82">
        <v>6.3149999999999998E-2</v>
      </c>
      <c r="BG82">
        <v>0.38745000000000002</v>
      </c>
      <c r="BH82">
        <v>0.41649999999999998</v>
      </c>
      <c r="BI82">
        <v>0</v>
      </c>
      <c r="BJ82" s="209">
        <v>0.14914325872209999</v>
      </c>
      <c r="BK82" s="227">
        <v>1.5824131447749998E-2</v>
      </c>
      <c r="BL82" s="209">
        <v>1.330529600615E-2</v>
      </c>
      <c r="BM82" s="209">
        <v>4.0123670123999996E-3</v>
      </c>
      <c r="BN82" s="227">
        <v>6.1288293774999997E-3</v>
      </c>
      <c r="BO82" s="227">
        <v>1.8562650000000001E-13</v>
      </c>
      <c r="BP82" s="227">
        <v>8.7714217708999998E-3</v>
      </c>
      <c r="BQ82" s="227">
        <v>3.3105438904500002E-3</v>
      </c>
      <c r="BR82" s="209">
        <v>0.27041535081094997</v>
      </c>
    </row>
    <row r="83" spans="1:70" x14ac:dyDescent="0.35">
      <c r="A83" t="s">
        <v>266</v>
      </c>
      <c r="B83" t="s">
        <v>266</v>
      </c>
      <c r="C83" t="s">
        <v>1341</v>
      </c>
      <c r="D83">
        <v>139.46549999999999</v>
      </c>
      <c r="E83">
        <v>583.82749999999999</v>
      </c>
      <c r="F83">
        <v>3.7873999999999999</v>
      </c>
      <c r="G83">
        <v>4.2133500000000002</v>
      </c>
      <c r="H83">
        <v>19.988700000000001</v>
      </c>
      <c r="I83">
        <v>4.0349000000000004</v>
      </c>
      <c r="J83">
        <v>2.0421999999999998</v>
      </c>
      <c r="K83">
        <v>0</v>
      </c>
      <c r="L83">
        <v>1.5439499999999999</v>
      </c>
      <c r="M83">
        <v>11.6844</v>
      </c>
      <c r="N83">
        <v>1.1508</v>
      </c>
      <c r="O83">
        <v>10.54095</v>
      </c>
      <c r="P83">
        <v>10.29</v>
      </c>
      <c r="Q83">
        <v>10.5</v>
      </c>
      <c r="R83">
        <v>0</v>
      </c>
      <c r="S83">
        <v>2.3206500000000001</v>
      </c>
      <c r="T83">
        <v>4.2000000000000003E-2</v>
      </c>
      <c r="U83">
        <v>2.1000000000000001E-2</v>
      </c>
      <c r="V83">
        <v>5.2499999999999998E-2</v>
      </c>
      <c r="W83">
        <v>0.94799999999999995</v>
      </c>
      <c r="X83">
        <v>1.212</v>
      </c>
      <c r="Y83">
        <v>3.465E-2</v>
      </c>
      <c r="Z83">
        <v>1.0754999999999999</v>
      </c>
      <c r="AA83">
        <v>1.0500000000000001E-2</v>
      </c>
      <c r="AB83">
        <v>1.06185</v>
      </c>
      <c r="AC83">
        <v>0.14044999999999999</v>
      </c>
      <c r="AD83">
        <v>0.13980000000000001</v>
      </c>
      <c r="AE83">
        <v>1.115E-2</v>
      </c>
      <c r="AF83">
        <v>0</v>
      </c>
      <c r="AG83">
        <v>0</v>
      </c>
      <c r="AH83">
        <v>0</v>
      </c>
      <c r="AI83">
        <v>0</v>
      </c>
      <c r="AJ83">
        <v>2.0055000000000001</v>
      </c>
      <c r="AK83">
        <v>6.3587999999999996</v>
      </c>
      <c r="AL83">
        <v>6.0270000000000001</v>
      </c>
      <c r="AM83">
        <v>3.6644999999999999</v>
      </c>
      <c r="AN83">
        <v>0.18123</v>
      </c>
      <c r="AO83">
        <v>9.69E-2</v>
      </c>
      <c r="AP83">
        <v>1.02525</v>
      </c>
      <c r="AQ83">
        <v>1.2189999999999999E-2</v>
      </c>
      <c r="AR83">
        <v>5.6489999999999999E-2</v>
      </c>
      <c r="AS83">
        <v>5.0984999999999996</v>
      </c>
      <c r="AT83">
        <v>5.8050750000000004</v>
      </c>
      <c r="AU83">
        <v>2.8301750000000001</v>
      </c>
      <c r="AV83">
        <v>1.73645</v>
      </c>
      <c r="AW83">
        <v>4.6199999999999998E-2</v>
      </c>
      <c r="AX83">
        <v>9.4500000000000001E-2</v>
      </c>
      <c r="AY83">
        <v>90.832999999999998</v>
      </c>
      <c r="AZ83">
        <v>0.85424999999999995</v>
      </c>
      <c r="BA83">
        <v>1.3805000000000001</v>
      </c>
      <c r="BB83">
        <v>41.622500000000002</v>
      </c>
      <c r="BC83">
        <v>555.79899999999998</v>
      </c>
      <c r="BD83">
        <v>68.344499999999996</v>
      </c>
      <c r="BE83">
        <v>27.215</v>
      </c>
      <c r="BF83">
        <v>6.3149999999999998E-2</v>
      </c>
      <c r="BG83">
        <v>0.38745000000000002</v>
      </c>
      <c r="BH83">
        <v>0.41649999999999998</v>
      </c>
      <c r="BI83">
        <v>0</v>
      </c>
      <c r="BJ83" s="209">
        <v>0.14914325872209999</v>
      </c>
      <c r="BK83" s="227">
        <v>1.5824131447749998E-2</v>
      </c>
      <c r="BL83" s="209">
        <v>1.330529600615E-2</v>
      </c>
      <c r="BM83" s="209">
        <v>4.0123670123999996E-3</v>
      </c>
      <c r="BN83" s="227">
        <v>6.1288293774999997E-3</v>
      </c>
      <c r="BO83" s="227">
        <v>1.8562650000000001E-13</v>
      </c>
      <c r="BP83" s="209">
        <v>8.7714217708999998E-3</v>
      </c>
      <c r="BQ83" s="227">
        <v>3.3105438904500002E-3</v>
      </c>
      <c r="BR83" s="209">
        <v>0.27041535081094997</v>
      </c>
    </row>
    <row r="84" spans="1:70" x14ac:dyDescent="0.35">
      <c r="A84" t="s">
        <v>273</v>
      </c>
      <c r="B84" t="s">
        <v>803</v>
      </c>
      <c r="C84" t="s">
        <v>1337</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s="209">
        <v>1.306396230488E-2</v>
      </c>
      <c r="BK84" s="227">
        <v>6.0474114667999996E-4</v>
      </c>
      <c r="BL84" s="227">
        <v>4.9485619734800004E-3</v>
      </c>
      <c r="BM84" s="209">
        <v>6.6727995154000001E-4</v>
      </c>
      <c r="BN84" s="227">
        <v>2.0815943430000001E-4</v>
      </c>
      <c r="BO84" s="227">
        <v>2.3711700000000001E-14</v>
      </c>
      <c r="BP84" s="227">
        <v>8.2780317802E-4</v>
      </c>
      <c r="BQ84" s="227">
        <v>2.5600599264E-4</v>
      </c>
      <c r="BR84" s="209">
        <v>8.9925653690560006E-2</v>
      </c>
    </row>
    <row r="85" spans="1:70" x14ac:dyDescent="0.35">
      <c r="A85" t="s">
        <v>273</v>
      </c>
      <c r="B85" t="s">
        <v>803</v>
      </c>
      <c r="C85" t="s">
        <v>1338</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s="98">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s="209">
        <v>1.306396230488E-2</v>
      </c>
      <c r="BK85" s="209">
        <v>6.0474114667999996E-4</v>
      </c>
      <c r="BL85" s="209">
        <v>4.9485619734800004E-3</v>
      </c>
      <c r="BM85" s="209">
        <v>6.6727995154000001E-4</v>
      </c>
      <c r="BN85" s="209">
        <v>2.0815943430000001E-4</v>
      </c>
      <c r="BO85" s="227">
        <v>2.3711700000000001E-14</v>
      </c>
      <c r="BP85" s="209">
        <v>8.2780317802E-4</v>
      </c>
      <c r="BQ85" s="209">
        <v>2.5600599264E-4</v>
      </c>
      <c r="BR85" s="209">
        <v>8.9925653690560006E-2</v>
      </c>
    </row>
    <row r="86" spans="1:70" x14ac:dyDescent="0.35">
      <c r="A86" t="s">
        <v>273</v>
      </c>
      <c r="B86" t="s">
        <v>803</v>
      </c>
      <c r="C86" t="s">
        <v>1339</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s="98">
        <v>0</v>
      </c>
      <c r="AI86">
        <v>0</v>
      </c>
      <c r="AJ86">
        <v>0</v>
      </c>
      <c r="AK86">
        <v>0</v>
      </c>
      <c r="AL86">
        <v>0</v>
      </c>
      <c r="AM86">
        <v>0</v>
      </c>
      <c r="AN86">
        <v>0</v>
      </c>
      <c r="AO86">
        <v>0</v>
      </c>
      <c r="AP86">
        <v>0</v>
      </c>
      <c r="AQ86">
        <v>0</v>
      </c>
      <c r="AR86" s="98">
        <v>0</v>
      </c>
      <c r="AS86">
        <v>0</v>
      </c>
      <c r="AT86">
        <v>0</v>
      </c>
      <c r="AU86" s="98">
        <v>0</v>
      </c>
      <c r="AV86">
        <v>0</v>
      </c>
      <c r="AW86">
        <v>0</v>
      </c>
      <c r="AX86">
        <v>0</v>
      </c>
      <c r="AY86">
        <v>0</v>
      </c>
      <c r="AZ86">
        <v>0</v>
      </c>
      <c r="BA86">
        <v>0</v>
      </c>
      <c r="BB86">
        <v>0</v>
      </c>
      <c r="BC86">
        <v>0</v>
      </c>
      <c r="BD86">
        <v>0</v>
      </c>
      <c r="BE86">
        <v>0</v>
      </c>
      <c r="BF86">
        <v>0</v>
      </c>
      <c r="BG86">
        <v>0</v>
      </c>
      <c r="BH86">
        <v>0</v>
      </c>
      <c r="BI86">
        <v>0</v>
      </c>
      <c r="BJ86" s="209">
        <v>1.306396230488E-2</v>
      </c>
      <c r="BK86" s="227">
        <v>6.0474114667999996E-4</v>
      </c>
      <c r="BL86" s="209">
        <v>4.9485619734800004E-3</v>
      </c>
      <c r="BM86" s="209">
        <v>6.6727995154000001E-4</v>
      </c>
      <c r="BN86" s="227">
        <v>2.0815943430000001E-4</v>
      </c>
      <c r="BO86" s="227">
        <v>2.3711700000000001E-14</v>
      </c>
      <c r="BP86" s="209">
        <v>8.2780317802E-4</v>
      </c>
      <c r="BQ86" s="227">
        <v>2.5600599264E-4</v>
      </c>
      <c r="BR86" s="209">
        <v>8.9925653690560006E-2</v>
      </c>
    </row>
    <row r="87" spans="1:70" x14ac:dyDescent="0.35">
      <c r="A87" t="s">
        <v>273</v>
      </c>
      <c r="B87" t="s">
        <v>803</v>
      </c>
      <c r="C87" t="s">
        <v>1340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s="209">
        <v>1.306396230488E-2</v>
      </c>
      <c r="BK87" s="227">
        <v>6.0474114667999996E-4</v>
      </c>
      <c r="BL87" s="227">
        <v>4.9485619734800004E-3</v>
      </c>
      <c r="BM87" s="209">
        <v>6.6727995154000001E-4</v>
      </c>
      <c r="BN87" s="227">
        <v>2.0815943430000001E-4</v>
      </c>
      <c r="BO87" s="227">
        <v>2.3711700000000001E-14</v>
      </c>
      <c r="BP87" s="227">
        <v>8.2780317802E-4</v>
      </c>
      <c r="BQ87" s="227">
        <v>2.5600599264E-4</v>
      </c>
      <c r="BR87" s="209">
        <v>8.9925653690560006E-2</v>
      </c>
    </row>
    <row r="88" spans="1:70" x14ac:dyDescent="0.35">
      <c r="A88" t="s">
        <v>273</v>
      </c>
      <c r="B88" t="s">
        <v>803</v>
      </c>
      <c r="C88" t="s">
        <v>1341</v>
      </c>
      <c r="D88">
        <v>0</v>
      </c>
      <c r="E88">
        <v>0</v>
      </c>
      <c r="F88">
        <v>0</v>
      </c>
      <c r="G88">
        <v>0</v>
      </c>
      <c r="H88">
        <v>0</v>
      </c>
      <c r="I88">
        <v>0</v>
      </c>
      <c r="J88">
        <v>0</v>
      </c>
      <c r="K88">
        <v>0</v>
      </c>
      <c r="L88">
        <v>0</v>
      </c>
      <c r="M88">
        <v>0</v>
      </c>
      <c r="N88">
        <v>0</v>
      </c>
      <c r="O88">
        <v>0</v>
      </c>
      <c r="P88">
        <v>0</v>
      </c>
      <c r="Q88">
        <v>0</v>
      </c>
      <c r="R88">
        <v>0</v>
      </c>
      <c r="S88">
        <v>0</v>
      </c>
      <c r="T88" s="98">
        <v>0</v>
      </c>
      <c r="U88" s="98">
        <v>0</v>
      </c>
      <c r="V88">
        <v>0</v>
      </c>
      <c r="W88">
        <v>0</v>
      </c>
      <c r="X88">
        <v>0</v>
      </c>
      <c r="Y88">
        <v>0</v>
      </c>
      <c r="Z88">
        <v>0</v>
      </c>
      <c r="AA88">
        <v>0</v>
      </c>
      <c r="AB88">
        <v>0</v>
      </c>
      <c r="AC88">
        <v>0</v>
      </c>
      <c r="AD88">
        <v>0</v>
      </c>
      <c r="AE88">
        <v>0</v>
      </c>
      <c r="AF88">
        <v>0</v>
      </c>
      <c r="AG88" s="9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s="209">
        <v>1.306396230488E-2</v>
      </c>
      <c r="BK88" s="227">
        <v>6.0474114667999996E-4</v>
      </c>
      <c r="BL88" s="209">
        <v>4.9485619734800004E-3</v>
      </c>
      <c r="BM88" s="227">
        <v>6.6727995154000001E-4</v>
      </c>
      <c r="BN88" s="227">
        <v>2.0815943430000001E-4</v>
      </c>
      <c r="BO88" s="227">
        <v>2.3711700000000001E-14</v>
      </c>
      <c r="BP88" s="227">
        <v>8.2780317802E-4</v>
      </c>
      <c r="BQ88" s="209">
        <v>2.5600599264E-4</v>
      </c>
      <c r="BR88" s="227">
        <v>8.9925653690560006E-2</v>
      </c>
    </row>
    <row r="89" spans="1:70" x14ac:dyDescent="0.35">
      <c r="A89" t="s">
        <v>282</v>
      </c>
      <c r="B89" t="s">
        <v>803</v>
      </c>
      <c r="C89" t="s">
        <v>1337</v>
      </c>
      <c r="D89">
        <v>3.1412881575360001</v>
      </c>
      <c r="E89">
        <v>13.13536347572</v>
      </c>
      <c r="F89">
        <v>0.12108755939599999</v>
      </c>
      <c r="G89">
        <v>9.2277995701600002E-2</v>
      </c>
      <c r="H89">
        <v>0.36929674614160002</v>
      </c>
      <c r="I89">
        <v>3.4867817495600001E-2</v>
      </c>
      <c r="J89">
        <v>1.1728464220528001</v>
      </c>
      <c r="K89">
        <v>1.8250560258399998E-2</v>
      </c>
      <c r="L89">
        <v>1.6436764208400002E-2</v>
      </c>
      <c r="M89">
        <v>0.19089913250439999</v>
      </c>
      <c r="N89">
        <v>3.9999076424800002E-2</v>
      </c>
      <c r="O89">
        <v>0.15057752985840001</v>
      </c>
      <c r="P89">
        <v>0.12101984</v>
      </c>
      <c r="Q89">
        <v>0.12594336707080001</v>
      </c>
      <c r="R89">
        <v>7.3397799999999999E-2</v>
      </c>
      <c r="S89">
        <v>4.7901093752800002E-2</v>
      </c>
      <c r="T89">
        <v>2.7475982880000001E-3</v>
      </c>
      <c r="U89">
        <v>1.1690335339999999E-3</v>
      </c>
      <c r="V89">
        <v>3.9780011376000001E-3</v>
      </c>
      <c r="W89">
        <v>2.63359975688E-2</v>
      </c>
      <c r="X89">
        <v>1.13357787668E-2</v>
      </c>
      <c r="Y89">
        <v>3.3500567960000001E-4</v>
      </c>
      <c r="Z89">
        <v>4.4396081272400002E-2</v>
      </c>
      <c r="AA89">
        <v>1.195440454E-3</v>
      </c>
      <c r="AB89">
        <v>4.1880547689599999E-2</v>
      </c>
      <c r="AC89">
        <v>1.9629307289599999E-2</v>
      </c>
      <c r="AD89">
        <v>1.6836692227199999E-2</v>
      </c>
      <c r="AE89">
        <v>1.7831656516000001E-3</v>
      </c>
      <c r="AF89">
        <v>1.514046968E-4</v>
      </c>
      <c r="AG89">
        <v>1.3052694200000001E-4</v>
      </c>
      <c r="AH89" s="98">
        <v>8.8497997599999993E-5</v>
      </c>
      <c r="AI89">
        <v>3.1045355560000001E-4</v>
      </c>
      <c r="AJ89">
        <v>0.36040305286840002</v>
      </c>
      <c r="AK89">
        <v>7.3160020466760001</v>
      </c>
      <c r="AL89">
        <v>6.6827564049239996</v>
      </c>
      <c r="AM89">
        <v>6.2765160328040004</v>
      </c>
      <c r="AN89">
        <v>9.0718609863999992E-3</v>
      </c>
      <c r="AO89">
        <v>2.24571480024E-2</v>
      </c>
      <c r="AP89">
        <v>7.9906684531600006E-2</v>
      </c>
      <c r="AQ89">
        <v>1.7839423856E-3</v>
      </c>
      <c r="AR89">
        <v>2.8546468924E-3</v>
      </c>
      <c r="AS89">
        <v>3.7185150346799999E-2</v>
      </c>
      <c r="AT89">
        <v>5.4078554132400002E-2</v>
      </c>
      <c r="AU89">
        <v>9.0169667615999996E-3</v>
      </c>
      <c r="AV89">
        <v>0.85850958593960003</v>
      </c>
      <c r="AW89">
        <v>2.7526432313200001E-2</v>
      </c>
      <c r="AX89">
        <v>0.12443499056640001</v>
      </c>
      <c r="AY89">
        <v>1.68488715792</v>
      </c>
      <c r="AZ89">
        <v>0.1139068019904</v>
      </c>
      <c r="BA89">
        <v>1.5416735945200001E-2</v>
      </c>
      <c r="BB89">
        <v>0.76353160360640004</v>
      </c>
      <c r="BC89">
        <v>4.8374105783279999</v>
      </c>
      <c r="BD89">
        <v>0.47654822552199999</v>
      </c>
      <c r="BE89">
        <v>0.65810714653919999</v>
      </c>
      <c r="BF89">
        <v>1.5957579596000001E-3</v>
      </c>
      <c r="BG89">
        <v>4.9974584860399997E-2</v>
      </c>
      <c r="BH89">
        <v>1.3118909602800001E-2</v>
      </c>
      <c r="BI89">
        <v>0.11857519118239999</v>
      </c>
      <c r="BJ89" s="209">
        <v>0</v>
      </c>
      <c r="BK89" s="227">
        <v>0</v>
      </c>
      <c r="BL89" s="209">
        <v>0</v>
      </c>
      <c r="BM89" s="209">
        <v>0</v>
      </c>
      <c r="BN89" s="227">
        <v>0</v>
      </c>
      <c r="BO89" s="227">
        <v>0</v>
      </c>
      <c r="BP89" s="209">
        <v>0</v>
      </c>
      <c r="BQ89" s="227">
        <v>0</v>
      </c>
      <c r="BR89" s="209">
        <v>0</v>
      </c>
    </row>
    <row r="90" spans="1:70" x14ac:dyDescent="0.35">
      <c r="A90" t="s">
        <v>282</v>
      </c>
      <c r="B90" t="s">
        <v>803</v>
      </c>
      <c r="C90" t="s">
        <v>1338</v>
      </c>
      <c r="D90">
        <v>3.1412881575360001</v>
      </c>
      <c r="E90">
        <v>13.13536347572</v>
      </c>
      <c r="F90">
        <v>0.12108755939599999</v>
      </c>
      <c r="G90">
        <v>9.2277995701600002E-2</v>
      </c>
      <c r="H90">
        <v>0.36929674614160002</v>
      </c>
      <c r="I90">
        <v>3.4867817495600001E-2</v>
      </c>
      <c r="J90">
        <v>1.1728464220528001</v>
      </c>
      <c r="K90">
        <v>1.8250560258399998E-2</v>
      </c>
      <c r="L90">
        <v>1.6436764208400002E-2</v>
      </c>
      <c r="M90">
        <v>0.19089913250439999</v>
      </c>
      <c r="N90">
        <v>3.9999076424800002E-2</v>
      </c>
      <c r="O90">
        <v>0.15057752985840001</v>
      </c>
      <c r="P90">
        <v>0.12101984</v>
      </c>
      <c r="Q90">
        <v>0.12594336707080001</v>
      </c>
      <c r="R90">
        <v>7.3397799999999999E-2</v>
      </c>
      <c r="S90">
        <v>4.7901093752800002E-2</v>
      </c>
      <c r="T90">
        <v>2.7475982880000001E-3</v>
      </c>
      <c r="U90">
        <v>1.1690335339999999E-3</v>
      </c>
      <c r="V90">
        <v>3.9780011376000001E-3</v>
      </c>
      <c r="W90">
        <v>2.63359975688E-2</v>
      </c>
      <c r="X90">
        <v>1.13357787668E-2</v>
      </c>
      <c r="Y90">
        <v>3.3500567960000001E-4</v>
      </c>
      <c r="Z90">
        <v>4.4396081272400002E-2</v>
      </c>
      <c r="AA90">
        <v>1.195440454E-3</v>
      </c>
      <c r="AB90">
        <v>4.1880547689599999E-2</v>
      </c>
      <c r="AC90">
        <v>1.9629307289599999E-2</v>
      </c>
      <c r="AD90">
        <v>1.6836692227199999E-2</v>
      </c>
      <c r="AE90">
        <v>1.7831656516000001E-3</v>
      </c>
      <c r="AF90">
        <v>1.514046968E-4</v>
      </c>
      <c r="AG90">
        <v>1.3052694200000001E-4</v>
      </c>
      <c r="AH90" s="98">
        <v>8.8497997599999993E-5</v>
      </c>
      <c r="AI90">
        <v>3.1045355560000001E-4</v>
      </c>
      <c r="AJ90">
        <v>0.36040305286840002</v>
      </c>
      <c r="AK90">
        <v>7.3160020466760001</v>
      </c>
      <c r="AL90">
        <v>6.6827564049239996</v>
      </c>
      <c r="AM90">
        <v>6.2765160328040004</v>
      </c>
      <c r="AN90">
        <v>9.0718609863999992E-3</v>
      </c>
      <c r="AO90">
        <v>2.24571480024E-2</v>
      </c>
      <c r="AP90">
        <v>7.9906684531600006E-2</v>
      </c>
      <c r="AQ90">
        <v>1.7839423856E-3</v>
      </c>
      <c r="AR90">
        <v>2.8546468924E-3</v>
      </c>
      <c r="AS90">
        <v>3.7185150346799999E-2</v>
      </c>
      <c r="AT90">
        <v>5.4078554132400002E-2</v>
      </c>
      <c r="AU90">
        <v>9.0169667615999996E-3</v>
      </c>
      <c r="AV90">
        <v>0.85850958593960003</v>
      </c>
      <c r="AW90">
        <v>2.7526432313200001E-2</v>
      </c>
      <c r="AX90">
        <v>0.12443499056640001</v>
      </c>
      <c r="AY90">
        <v>1.68488715792</v>
      </c>
      <c r="AZ90">
        <v>0.1139068019904</v>
      </c>
      <c r="BA90">
        <v>1.5416735945200001E-2</v>
      </c>
      <c r="BB90">
        <v>0.76353160360640004</v>
      </c>
      <c r="BC90">
        <v>4.8374105783279999</v>
      </c>
      <c r="BD90">
        <v>0.47654822552199999</v>
      </c>
      <c r="BE90">
        <v>0.65810714653919999</v>
      </c>
      <c r="BF90">
        <v>1.5957579596000001E-3</v>
      </c>
      <c r="BG90">
        <v>4.9974584860399997E-2</v>
      </c>
      <c r="BH90">
        <v>1.3118909602800001E-2</v>
      </c>
      <c r="BI90">
        <v>0.11857519118239999</v>
      </c>
      <c r="BJ90" s="209">
        <v>0</v>
      </c>
      <c r="BK90" s="227">
        <v>0</v>
      </c>
      <c r="BL90" s="209">
        <v>0</v>
      </c>
      <c r="BM90" s="209">
        <v>0</v>
      </c>
      <c r="BN90" s="227">
        <v>0</v>
      </c>
      <c r="BO90" s="227">
        <v>0</v>
      </c>
      <c r="BP90" s="209">
        <v>0</v>
      </c>
      <c r="BQ90" s="209">
        <v>0</v>
      </c>
      <c r="BR90" s="209">
        <v>0</v>
      </c>
    </row>
    <row r="91" spans="1:70" x14ac:dyDescent="0.35">
      <c r="A91" t="s">
        <v>282</v>
      </c>
      <c r="B91" t="s">
        <v>803</v>
      </c>
      <c r="C91" t="s">
        <v>1339</v>
      </c>
      <c r="D91">
        <v>3.1412881575360001</v>
      </c>
      <c r="E91">
        <v>13.13536347572</v>
      </c>
      <c r="F91">
        <v>0.12108755939599999</v>
      </c>
      <c r="G91">
        <v>9.2277995701600002E-2</v>
      </c>
      <c r="H91">
        <v>0.36929674614160002</v>
      </c>
      <c r="I91">
        <v>3.4867817495600001E-2</v>
      </c>
      <c r="J91">
        <v>1.1728464220528001</v>
      </c>
      <c r="K91">
        <v>1.8250560258399998E-2</v>
      </c>
      <c r="L91">
        <v>1.6436764208400002E-2</v>
      </c>
      <c r="M91">
        <v>0.19089913250439999</v>
      </c>
      <c r="N91">
        <v>3.9999076424800002E-2</v>
      </c>
      <c r="O91">
        <v>0.15057752985840001</v>
      </c>
      <c r="P91">
        <v>0.12101984</v>
      </c>
      <c r="Q91">
        <v>0.12594336707080001</v>
      </c>
      <c r="R91">
        <v>7.3397799999999999E-2</v>
      </c>
      <c r="S91">
        <v>4.7901093752800002E-2</v>
      </c>
      <c r="T91">
        <v>2.7475982880000001E-3</v>
      </c>
      <c r="U91">
        <v>1.1690335339999999E-3</v>
      </c>
      <c r="V91">
        <v>3.9780011376000001E-3</v>
      </c>
      <c r="W91">
        <v>2.63359975688E-2</v>
      </c>
      <c r="X91">
        <v>1.13357787668E-2</v>
      </c>
      <c r="Y91">
        <v>3.3500567960000001E-4</v>
      </c>
      <c r="Z91">
        <v>4.4396081272400002E-2</v>
      </c>
      <c r="AA91">
        <v>1.195440454E-3</v>
      </c>
      <c r="AB91">
        <v>4.1880547689599999E-2</v>
      </c>
      <c r="AC91">
        <v>1.9629307289599999E-2</v>
      </c>
      <c r="AD91">
        <v>1.6836692227199999E-2</v>
      </c>
      <c r="AE91">
        <v>1.7831656516000001E-3</v>
      </c>
      <c r="AF91">
        <v>1.514046968E-4</v>
      </c>
      <c r="AG91">
        <v>1.3052694200000001E-4</v>
      </c>
      <c r="AH91" s="98">
        <v>8.8497997599999993E-5</v>
      </c>
      <c r="AI91">
        <v>3.1045355560000001E-4</v>
      </c>
      <c r="AJ91">
        <v>0.36040305286840002</v>
      </c>
      <c r="AK91">
        <v>7.3160020466760001</v>
      </c>
      <c r="AL91">
        <v>6.6827564049239996</v>
      </c>
      <c r="AM91">
        <v>6.2765160328040004</v>
      </c>
      <c r="AN91">
        <v>9.0718609863999992E-3</v>
      </c>
      <c r="AO91">
        <v>2.24571480024E-2</v>
      </c>
      <c r="AP91">
        <v>7.9906684531600006E-2</v>
      </c>
      <c r="AQ91">
        <v>1.7839423856E-3</v>
      </c>
      <c r="AR91">
        <v>2.8546468924E-3</v>
      </c>
      <c r="AS91">
        <v>3.7185150346799999E-2</v>
      </c>
      <c r="AT91">
        <v>5.4078554132400002E-2</v>
      </c>
      <c r="AU91">
        <v>9.0169667615999996E-3</v>
      </c>
      <c r="AV91">
        <v>0.85850958593960003</v>
      </c>
      <c r="AW91">
        <v>2.7526432313200001E-2</v>
      </c>
      <c r="AX91">
        <v>0.12443499056640001</v>
      </c>
      <c r="AY91">
        <v>1.68488715792</v>
      </c>
      <c r="AZ91">
        <v>0.1139068019904</v>
      </c>
      <c r="BA91">
        <v>1.5416735945200001E-2</v>
      </c>
      <c r="BB91">
        <v>0.76353160360640004</v>
      </c>
      <c r="BC91">
        <v>4.8374105783279999</v>
      </c>
      <c r="BD91">
        <v>0.47654822552199999</v>
      </c>
      <c r="BE91">
        <v>0.65810714653919999</v>
      </c>
      <c r="BF91">
        <v>1.5957579596000001E-3</v>
      </c>
      <c r="BG91">
        <v>4.9974584860399997E-2</v>
      </c>
      <c r="BH91">
        <v>1.3118909602800001E-2</v>
      </c>
      <c r="BI91">
        <v>0.11857519118239999</v>
      </c>
      <c r="BJ91" s="209">
        <v>0</v>
      </c>
      <c r="BK91" s="227">
        <v>0</v>
      </c>
      <c r="BL91" s="227">
        <v>0</v>
      </c>
      <c r="BM91" s="209">
        <v>0</v>
      </c>
      <c r="BN91" s="227">
        <v>0</v>
      </c>
      <c r="BO91" s="227">
        <v>0</v>
      </c>
      <c r="BP91" s="227">
        <v>0</v>
      </c>
      <c r="BQ91" s="227">
        <v>0</v>
      </c>
      <c r="BR91" s="209">
        <v>0</v>
      </c>
    </row>
    <row r="92" spans="1:70" x14ac:dyDescent="0.35">
      <c r="A92" t="s">
        <v>282</v>
      </c>
      <c r="B92" t="s">
        <v>803</v>
      </c>
      <c r="C92" t="s">
        <v>1340</v>
      </c>
      <c r="D92">
        <v>3.1412881575360001</v>
      </c>
      <c r="E92">
        <v>13.13536347572</v>
      </c>
      <c r="F92">
        <v>0.12108755939599999</v>
      </c>
      <c r="G92">
        <v>9.2277995701600002E-2</v>
      </c>
      <c r="H92">
        <v>0.36929674614160002</v>
      </c>
      <c r="I92">
        <v>3.4867817495600001E-2</v>
      </c>
      <c r="J92">
        <v>1.1728464220528001</v>
      </c>
      <c r="K92">
        <v>1.8250560258399998E-2</v>
      </c>
      <c r="L92">
        <v>1.6436764208400002E-2</v>
      </c>
      <c r="M92">
        <v>0.19089913250439999</v>
      </c>
      <c r="N92">
        <v>3.9999076424800002E-2</v>
      </c>
      <c r="O92">
        <v>0.15057752985840001</v>
      </c>
      <c r="P92">
        <v>0.12101984</v>
      </c>
      <c r="Q92">
        <v>0.12594336707080001</v>
      </c>
      <c r="R92">
        <v>7.3397799999999999E-2</v>
      </c>
      <c r="S92">
        <v>4.7901093752800002E-2</v>
      </c>
      <c r="T92">
        <v>2.7475982880000001E-3</v>
      </c>
      <c r="U92">
        <v>1.1690335339999999E-3</v>
      </c>
      <c r="V92">
        <v>3.9780011376000001E-3</v>
      </c>
      <c r="W92">
        <v>2.63359975688E-2</v>
      </c>
      <c r="X92" s="98">
        <v>1.13357787668E-2</v>
      </c>
      <c r="Y92">
        <v>3.3500567960000001E-4</v>
      </c>
      <c r="Z92">
        <v>4.4396081272400002E-2</v>
      </c>
      <c r="AA92">
        <v>1.195440454E-3</v>
      </c>
      <c r="AB92">
        <v>4.1880547689599999E-2</v>
      </c>
      <c r="AC92">
        <v>1.9629307289599999E-2</v>
      </c>
      <c r="AD92">
        <v>1.6836692227199999E-2</v>
      </c>
      <c r="AE92">
        <v>1.7831656516000001E-3</v>
      </c>
      <c r="AF92">
        <v>1.514046968E-4</v>
      </c>
      <c r="AG92">
        <v>1.3052694200000001E-4</v>
      </c>
      <c r="AH92" s="98">
        <v>8.8497997599999993E-5</v>
      </c>
      <c r="AI92">
        <v>3.1045355560000001E-4</v>
      </c>
      <c r="AJ92">
        <v>0.36040305286840002</v>
      </c>
      <c r="AK92">
        <v>7.3160020466760001</v>
      </c>
      <c r="AL92">
        <v>6.6827564049239996</v>
      </c>
      <c r="AM92">
        <v>6.2765160328040004</v>
      </c>
      <c r="AN92">
        <v>9.0718609863999992E-3</v>
      </c>
      <c r="AO92">
        <v>2.24571480024E-2</v>
      </c>
      <c r="AP92">
        <v>7.9906684531600006E-2</v>
      </c>
      <c r="AQ92">
        <v>1.7839423856E-3</v>
      </c>
      <c r="AR92">
        <v>2.8546468924E-3</v>
      </c>
      <c r="AS92">
        <v>3.7185150346799999E-2</v>
      </c>
      <c r="AT92">
        <v>5.4078554132400002E-2</v>
      </c>
      <c r="AU92">
        <v>9.0169667615999996E-3</v>
      </c>
      <c r="AV92">
        <v>0.85850958593960003</v>
      </c>
      <c r="AW92">
        <v>2.7526432313200001E-2</v>
      </c>
      <c r="AX92">
        <v>0.12443499056640001</v>
      </c>
      <c r="AY92">
        <v>1.68488715792</v>
      </c>
      <c r="AZ92">
        <v>0.1139068019904</v>
      </c>
      <c r="BA92">
        <v>1.5416735945200001E-2</v>
      </c>
      <c r="BB92">
        <v>0.76353160360640004</v>
      </c>
      <c r="BC92">
        <v>4.8374105783279999</v>
      </c>
      <c r="BD92">
        <v>0.47654822552199999</v>
      </c>
      <c r="BE92">
        <v>0.65810714653919999</v>
      </c>
      <c r="BF92">
        <v>1.5957579596000001E-3</v>
      </c>
      <c r="BG92">
        <v>4.9974584860399997E-2</v>
      </c>
      <c r="BH92">
        <v>1.3118909602800001E-2</v>
      </c>
      <c r="BI92">
        <v>0.11857519118239999</v>
      </c>
      <c r="BJ92" s="209">
        <v>0</v>
      </c>
      <c r="BK92" s="227">
        <v>0</v>
      </c>
      <c r="BL92" s="209">
        <v>0</v>
      </c>
      <c r="BM92" s="209">
        <v>0</v>
      </c>
      <c r="BN92" s="227">
        <v>0</v>
      </c>
      <c r="BO92" s="227">
        <v>0</v>
      </c>
      <c r="BP92" s="209">
        <v>0</v>
      </c>
      <c r="BQ92" s="209">
        <v>0</v>
      </c>
      <c r="BR92" s="209">
        <v>0</v>
      </c>
    </row>
    <row r="93" spans="1:70" x14ac:dyDescent="0.35">
      <c r="A93" t="s">
        <v>282</v>
      </c>
      <c r="B93" t="s">
        <v>803</v>
      </c>
      <c r="C93" t="s">
        <v>1341</v>
      </c>
      <c r="D93">
        <v>3.1412881575360001</v>
      </c>
      <c r="E93">
        <v>13.13536347572</v>
      </c>
      <c r="F93">
        <v>0.12108755939599999</v>
      </c>
      <c r="G93">
        <v>9.2277995701600002E-2</v>
      </c>
      <c r="H93">
        <v>0.36929674614160002</v>
      </c>
      <c r="I93">
        <v>3.4867817495600001E-2</v>
      </c>
      <c r="J93">
        <v>1.1728464220528001</v>
      </c>
      <c r="K93">
        <v>1.8250560258399998E-2</v>
      </c>
      <c r="L93">
        <v>1.6436764208400002E-2</v>
      </c>
      <c r="M93">
        <v>0.19089913250439999</v>
      </c>
      <c r="N93">
        <v>3.9999076424800002E-2</v>
      </c>
      <c r="O93">
        <v>0.15057752985840001</v>
      </c>
      <c r="P93">
        <v>0.12101984</v>
      </c>
      <c r="Q93">
        <v>0.12594336707080001</v>
      </c>
      <c r="R93">
        <v>7.3397799999999999E-2</v>
      </c>
      <c r="S93">
        <v>4.7901093752800002E-2</v>
      </c>
      <c r="T93">
        <v>2.7475982880000001E-3</v>
      </c>
      <c r="U93">
        <v>1.1690335339999999E-3</v>
      </c>
      <c r="V93">
        <v>3.9780011376000001E-3</v>
      </c>
      <c r="W93">
        <v>2.63359975688E-2</v>
      </c>
      <c r="X93">
        <v>1.13357787668E-2</v>
      </c>
      <c r="Y93">
        <v>3.3500567960000001E-4</v>
      </c>
      <c r="Z93">
        <v>4.4396081272400002E-2</v>
      </c>
      <c r="AA93">
        <v>1.195440454E-3</v>
      </c>
      <c r="AB93">
        <v>4.1880547689599999E-2</v>
      </c>
      <c r="AC93">
        <v>1.9629307289599999E-2</v>
      </c>
      <c r="AD93">
        <v>1.6836692227199999E-2</v>
      </c>
      <c r="AE93">
        <v>1.7831656516000001E-3</v>
      </c>
      <c r="AF93">
        <v>1.514046968E-4</v>
      </c>
      <c r="AG93">
        <v>1.3052694200000001E-4</v>
      </c>
      <c r="AH93" s="98">
        <v>8.8497997599999993E-5</v>
      </c>
      <c r="AI93">
        <v>3.1045355560000001E-4</v>
      </c>
      <c r="AJ93">
        <v>0.36040305286840002</v>
      </c>
      <c r="AK93">
        <v>7.3160020466760001</v>
      </c>
      <c r="AL93">
        <v>6.6827564049239996</v>
      </c>
      <c r="AM93">
        <v>6.2765160328040004</v>
      </c>
      <c r="AN93">
        <v>9.0718609863999992E-3</v>
      </c>
      <c r="AO93">
        <v>2.24571480024E-2</v>
      </c>
      <c r="AP93">
        <v>7.9906684531600006E-2</v>
      </c>
      <c r="AQ93">
        <v>1.7839423856E-3</v>
      </c>
      <c r="AR93">
        <v>2.8546468924E-3</v>
      </c>
      <c r="AS93">
        <v>3.7185150346799999E-2</v>
      </c>
      <c r="AT93">
        <v>5.4078554132400002E-2</v>
      </c>
      <c r="AU93">
        <v>9.0169667615999996E-3</v>
      </c>
      <c r="AV93">
        <v>0.85850958593960003</v>
      </c>
      <c r="AW93">
        <v>2.7526432313200001E-2</v>
      </c>
      <c r="AX93">
        <v>0.12443499056640001</v>
      </c>
      <c r="AY93">
        <v>1.68488715792</v>
      </c>
      <c r="AZ93">
        <v>0.1139068019904</v>
      </c>
      <c r="BA93">
        <v>1.5416735945200001E-2</v>
      </c>
      <c r="BB93">
        <v>0.76353160360640004</v>
      </c>
      <c r="BC93">
        <v>4.8374105783279999</v>
      </c>
      <c r="BD93">
        <v>0.47654822552199999</v>
      </c>
      <c r="BE93">
        <v>0.65810714653919999</v>
      </c>
      <c r="BF93">
        <v>1.5957579596000001E-3</v>
      </c>
      <c r="BG93">
        <v>4.9974584860399997E-2</v>
      </c>
      <c r="BH93">
        <v>1.3118909602800001E-2</v>
      </c>
      <c r="BI93">
        <v>0.11857519118239999</v>
      </c>
      <c r="BJ93" s="209">
        <v>0</v>
      </c>
      <c r="BK93" s="227">
        <v>0</v>
      </c>
      <c r="BL93" s="209">
        <v>0</v>
      </c>
      <c r="BM93" s="209">
        <v>0</v>
      </c>
      <c r="BN93" s="227">
        <v>0</v>
      </c>
      <c r="BO93" s="227">
        <v>0</v>
      </c>
      <c r="BP93" s="209">
        <v>0</v>
      </c>
      <c r="BQ93" s="227">
        <v>0</v>
      </c>
      <c r="BR93" s="209">
        <v>0</v>
      </c>
    </row>
    <row r="94" spans="1:70" x14ac:dyDescent="0.35">
      <c r="A94" t="s">
        <v>285</v>
      </c>
      <c r="B94" t="s">
        <v>803</v>
      </c>
      <c r="C94" t="s">
        <v>1337</v>
      </c>
      <c r="D94">
        <v>8.2434851487999996</v>
      </c>
      <c r="E94">
        <v>34.545356435999999</v>
      </c>
      <c r="F94">
        <v>0.18378871287199999</v>
      </c>
      <c r="G94">
        <v>1.21659326736</v>
      </c>
      <c r="H94">
        <v>0.35489999999999999</v>
      </c>
      <c r="I94">
        <v>0.12089999999999999</v>
      </c>
      <c r="J94">
        <v>7.1747106930799998</v>
      </c>
      <c r="K94">
        <v>0</v>
      </c>
      <c r="L94">
        <v>6.4907326735999998E-2</v>
      </c>
      <c r="M94">
        <v>0.24959999999999999</v>
      </c>
      <c r="N94">
        <v>0.2301</v>
      </c>
      <c r="O94">
        <v>1.95E-2</v>
      </c>
      <c r="P94">
        <v>0</v>
      </c>
      <c r="Q94">
        <v>0</v>
      </c>
      <c r="R94">
        <v>0</v>
      </c>
      <c r="S94">
        <v>6.4667722767999994E-2</v>
      </c>
      <c r="T94" s="98">
        <v>8.1980196000000001E-5</v>
      </c>
      <c r="U94" s="98">
        <v>8.1980196000000001E-5</v>
      </c>
      <c r="V94">
        <v>1.8475247519999999E-3</v>
      </c>
      <c r="W94">
        <v>3.4584356435999997E-2</v>
      </c>
      <c r="X94">
        <v>2.3430099007999999E-2</v>
      </c>
      <c r="Y94">
        <v>2.5900989599999998E-4</v>
      </c>
      <c r="Z94">
        <v>5.9113465352000003E-2</v>
      </c>
      <c r="AA94">
        <v>3.47643564E-3</v>
      </c>
      <c r="AB94">
        <v>5.4141188120000003E-2</v>
      </c>
      <c r="AC94">
        <v>3.8984554451999998E-2</v>
      </c>
      <c r="AD94">
        <v>2.4660990104E-2</v>
      </c>
      <c r="AE94">
        <v>1.2194257428E-2</v>
      </c>
      <c r="AF94">
        <v>3.9465346000000002E-4</v>
      </c>
      <c r="AG94" s="98">
        <v>8.1980196000000001E-5</v>
      </c>
      <c r="AH94">
        <v>2.7207920399999999E-4</v>
      </c>
      <c r="AI94">
        <v>4.1702969999999999E-4</v>
      </c>
      <c r="AJ94">
        <v>3.3647</v>
      </c>
      <c r="AK94">
        <v>0.56410000000000005</v>
      </c>
      <c r="AL94">
        <v>0.2326</v>
      </c>
      <c r="AM94">
        <v>3.7440000000000002</v>
      </c>
      <c r="AN94">
        <v>3.0871232879999999E-3</v>
      </c>
      <c r="AO94">
        <v>5.3911232875999998E-2</v>
      </c>
      <c r="AP94">
        <v>0.78454313725199998</v>
      </c>
      <c r="AQ94">
        <v>2.2280000000000001E-2</v>
      </c>
      <c r="AR94">
        <v>2.5627722767999999E-2</v>
      </c>
      <c r="AS94">
        <v>0.34684970297599999</v>
      </c>
      <c r="AT94">
        <v>0.57038099007999998</v>
      </c>
      <c r="AU94">
        <v>2.7331287127999999E-2</v>
      </c>
      <c r="AV94">
        <v>0.50967722772799995</v>
      </c>
      <c r="AW94">
        <v>9.4454257427999996E-2</v>
      </c>
      <c r="AX94">
        <v>0.31590000000000001</v>
      </c>
      <c r="AY94">
        <v>11.872931506800001</v>
      </c>
      <c r="AZ94">
        <v>0.19196842105600001</v>
      </c>
      <c r="BA94">
        <v>0.15109205479999999</v>
      </c>
      <c r="BB94">
        <v>1.2063863013639999</v>
      </c>
      <c r="BC94">
        <v>21.194876712399999</v>
      </c>
      <c r="BD94">
        <v>1.6846438356</v>
      </c>
      <c r="BE94">
        <v>4.4222191779999998</v>
      </c>
      <c r="BF94">
        <v>1.1875616444E-2</v>
      </c>
      <c r="BG94">
        <v>0.44654191780399999</v>
      </c>
      <c r="BH94">
        <v>0.178123013696</v>
      </c>
      <c r="BI94">
        <v>1.2201386138400001</v>
      </c>
      <c r="BJ94" s="209">
        <v>1.1493887841160001E-2</v>
      </c>
      <c r="BK94" s="227">
        <v>1.7845039934999999E-3</v>
      </c>
      <c r="BL94" s="209">
        <v>2.8958422862999998E-3</v>
      </c>
      <c r="BM94" s="209">
        <v>4.3720085879999997E-4</v>
      </c>
      <c r="BN94" s="227">
        <v>0</v>
      </c>
      <c r="BO94" s="227">
        <v>3.4139999999999999E-15</v>
      </c>
      <c r="BP94" s="209">
        <v>1.2989997229599999E-3</v>
      </c>
      <c r="BQ94" s="227">
        <v>1.2541032659999999E-3</v>
      </c>
      <c r="BR94" s="209">
        <v>3.49757664084E-2</v>
      </c>
    </row>
    <row r="95" spans="1:70" x14ac:dyDescent="0.35">
      <c r="A95" t="s">
        <v>285</v>
      </c>
      <c r="B95" t="s">
        <v>803</v>
      </c>
      <c r="C95" t="s">
        <v>1338</v>
      </c>
      <c r="D95">
        <v>8.2434851487999996</v>
      </c>
      <c r="E95">
        <v>34.545356435999999</v>
      </c>
      <c r="F95">
        <v>0.18378871287199999</v>
      </c>
      <c r="G95">
        <v>1.21659326736</v>
      </c>
      <c r="H95">
        <v>0.35489999999999999</v>
      </c>
      <c r="I95">
        <v>0.12089999999999999</v>
      </c>
      <c r="J95">
        <v>7.1747106930799998</v>
      </c>
      <c r="K95">
        <v>0</v>
      </c>
      <c r="L95">
        <v>6.4907326735999998E-2</v>
      </c>
      <c r="M95">
        <v>0.24959999999999999</v>
      </c>
      <c r="N95">
        <v>0.2301</v>
      </c>
      <c r="O95">
        <v>1.95E-2</v>
      </c>
      <c r="P95">
        <v>0</v>
      </c>
      <c r="Q95">
        <v>0</v>
      </c>
      <c r="R95">
        <v>0</v>
      </c>
      <c r="S95">
        <v>6.4667722767999994E-2</v>
      </c>
      <c r="T95" s="98">
        <v>8.1980196000000001E-5</v>
      </c>
      <c r="U95" s="98">
        <v>8.1980196000000001E-5</v>
      </c>
      <c r="V95">
        <v>1.8475247519999999E-3</v>
      </c>
      <c r="W95">
        <v>3.4584356435999997E-2</v>
      </c>
      <c r="X95">
        <v>2.3430099007999999E-2</v>
      </c>
      <c r="Y95">
        <v>2.5900989599999998E-4</v>
      </c>
      <c r="Z95">
        <v>5.9113465352000003E-2</v>
      </c>
      <c r="AA95">
        <v>3.47643564E-3</v>
      </c>
      <c r="AB95">
        <v>5.4141188120000003E-2</v>
      </c>
      <c r="AC95">
        <v>3.8984554451999998E-2</v>
      </c>
      <c r="AD95">
        <v>2.4660990104E-2</v>
      </c>
      <c r="AE95">
        <v>1.2194257428E-2</v>
      </c>
      <c r="AF95">
        <v>3.9465346000000002E-4</v>
      </c>
      <c r="AG95" s="98">
        <v>8.1980196000000001E-5</v>
      </c>
      <c r="AH95">
        <v>2.7207920399999999E-4</v>
      </c>
      <c r="AI95">
        <v>4.1702969999999999E-4</v>
      </c>
      <c r="AJ95">
        <v>3.3647</v>
      </c>
      <c r="AK95">
        <v>0.56410000000000005</v>
      </c>
      <c r="AL95">
        <v>0.2326</v>
      </c>
      <c r="AM95">
        <v>3.7440000000000002</v>
      </c>
      <c r="AN95">
        <v>3.0871232879999999E-3</v>
      </c>
      <c r="AO95">
        <v>5.3911232875999998E-2</v>
      </c>
      <c r="AP95">
        <v>0.78454313725199998</v>
      </c>
      <c r="AQ95">
        <v>2.2280000000000001E-2</v>
      </c>
      <c r="AR95">
        <v>2.5627722767999999E-2</v>
      </c>
      <c r="AS95">
        <v>0.34684970297599999</v>
      </c>
      <c r="AT95">
        <v>0.57038099007999998</v>
      </c>
      <c r="AU95">
        <v>2.7331287127999999E-2</v>
      </c>
      <c r="AV95">
        <v>0.50967722772799995</v>
      </c>
      <c r="AW95">
        <v>9.4454257427999996E-2</v>
      </c>
      <c r="AX95">
        <v>0.31590000000000001</v>
      </c>
      <c r="AY95">
        <v>11.872931506800001</v>
      </c>
      <c r="AZ95">
        <v>0.19196842105600001</v>
      </c>
      <c r="BA95">
        <v>0.15109205479999999</v>
      </c>
      <c r="BB95">
        <v>1.2063863013639999</v>
      </c>
      <c r="BC95">
        <v>21.194876712399999</v>
      </c>
      <c r="BD95">
        <v>1.6846438356</v>
      </c>
      <c r="BE95">
        <v>4.4222191779999998</v>
      </c>
      <c r="BF95">
        <v>1.1875616444E-2</v>
      </c>
      <c r="BG95">
        <v>0.44654191780399999</v>
      </c>
      <c r="BH95">
        <v>0.178123013696</v>
      </c>
      <c r="BI95">
        <v>1.2201386138400001</v>
      </c>
      <c r="BJ95" s="209">
        <v>1.1493887841160001E-2</v>
      </c>
      <c r="BK95" s="209">
        <v>1.7845039934999999E-3</v>
      </c>
      <c r="BL95" s="209">
        <v>2.8958422862999998E-3</v>
      </c>
      <c r="BM95" s="209">
        <v>4.3720085879999997E-4</v>
      </c>
      <c r="BN95" s="227">
        <v>0</v>
      </c>
      <c r="BO95" s="227">
        <v>3.4139999999999999E-15</v>
      </c>
      <c r="BP95" s="227">
        <v>1.2989997229599999E-3</v>
      </c>
      <c r="BQ95" s="209">
        <v>1.2541032659999999E-3</v>
      </c>
      <c r="BR95" s="209">
        <v>3.49757664084E-2</v>
      </c>
    </row>
    <row r="96" spans="1:70" x14ac:dyDescent="0.35">
      <c r="A96" t="s">
        <v>285</v>
      </c>
      <c r="B96" t="s">
        <v>803</v>
      </c>
      <c r="C96" t="s">
        <v>1339</v>
      </c>
      <c r="D96">
        <v>8.2434851487999996</v>
      </c>
      <c r="E96">
        <v>34.545356435999999</v>
      </c>
      <c r="F96">
        <v>0.18378871287199999</v>
      </c>
      <c r="G96">
        <v>1.21659326736</v>
      </c>
      <c r="H96">
        <v>0.35489999999999999</v>
      </c>
      <c r="I96">
        <v>0.12089999999999999</v>
      </c>
      <c r="J96">
        <v>7.1747106930799998</v>
      </c>
      <c r="K96">
        <v>0</v>
      </c>
      <c r="L96">
        <v>6.4907326735999998E-2</v>
      </c>
      <c r="M96">
        <v>0.24959999999999999</v>
      </c>
      <c r="N96">
        <v>0.2301</v>
      </c>
      <c r="O96">
        <v>1.95E-2</v>
      </c>
      <c r="P96">
        <v>0</v>
      </c>
      <c r="Q96">
        <v>0</v>
      </c>
      <c r="R96">
        <v>0</v>
      </c>
      <c r="S96">
        <v>6.4667722767999994E-2</v>
      </c>
      <c r="T96" s="98">
        <v>8.1980196000000001E-5</v>
      </c>
      <c r="U96" s="98">
        <v>8.1980196000000001E-5</v>
      </c>
      <c r="V96">
        <v>1.8475247519999999E-3</v>
      </c>
      <c r="W96">
        <v>3.4584356435999997E-2</v>
      </c>
      <c r="X96">
        <v>2.3430099007999999E-2</v>
      </c>
      <c r="Y96">
        <v>2.5900989599999998E-4</v>
      </c>
      <c r="Z96">
        <v>5.9113465352000003E-2</v>
      </c>
      <c r="AA96">
        <v>3.47643564E-3</v>
      </c>
      <c r="AB96">
        <v>5.4141188120000003E-2</v>
      </c>
      <c r="AC96">
        <v>3.8984554451999998E-2</v>
      </c>
      <c r="AD96">
        <v>2.4660990104E-2</v>
      </c>
      <c r="AE96">
        <v>1.2194257428E-2</v>
      </c>
      <c r="AF96">
        <v>3.9465346000000002E-4</v>
      </c>
      <c r="AG96" s="98">
        <v>8.1980196000000001E-5</v>
      </c>
      <c r="AH96" s="98">
        <v>2.7207920399999999E-4</v>
      </c>
      <c r="AI96">
        <v>4.1702969999999999E-4</v>
      </c>
      <c r="AJ96">
        <v>3.3647</v>
      </c>
      <c r="AK96">
        <v>0.56410000000000005</v>
      </c>
      <c r="AL96">
        <v>0.2326</v>
      </c>
      <c r="AM96">
        <v>3.7440000000000002</v>
      </c>
      <c r="AN96">
        <v>3.0871232879999999E-3</v>
      </c>
      <c r="AO96">
        <v>5.3911232875999998E-2</v>
      </c>
      <c r="AP96">
        <v>0.78454313725199998</v>
      </c>
      <c r="AQ96">
        <v>2.2280000000000001E-2</v>
      </c>
      <c r="AR96" s="98">
        <v>2.5627722767999999E-2</v>
      </c>
      <c r="AS96">
        <v>0.34684970297599999</v>
      </c>
      <c r="AT96">
        <v>0.57038099007999998</v>
      </c>
      <c r="AU96" s="98">
        <v>2.7331287127999999E-2</v>
      </c>
      <c r="AV96">
        <v>0.50967722772799995</v>
      </c>
      <c r="AW96">
        <v>9.4454257427999996E-2</v>
      </c>
      <c r="AX96">
        <v>0.31590000000000001</v>
      </c>
      <c r="AY96">
        <v>11.872931506800001</v>
      </c>
      <c r="AZ96">
        <v>0.19196842105600001</v>
      </c>
      <c r="BA96">
        <v>0.15109205479999999</v>
      </c>
      <c r="BB96">
        <v>1.2063863013639999</v>
      </c>
      <c r="BC96">
        <v>21.194876712399999</v>
      </c>
      <c r="BD96">
        <v>1.6846438356</v>
      </c>
      <c r="BE96">
        <v>4.4222191779999998</v>
      </c>
      <c r="BF96">
        <v>1.1875616444E-2</v>
      </c>
      <c r="BG96">
        <v>0.44654191780399999</v>
      </c>
      <c r="BH96">
        <v>0.178123013696</v>
      </c>
      <c r="BI96">
        <v>1.2201386138400001</v>
      </c>
      <c r="BJ96" s="209">
        <v>1.1493887841160001E-2</v>
      </c>
      <c r="BK96" s="227">
        <v>1.7845039934999999E-3</v>
      </c>
      <c r="BL96" s="209">
        <v>2.8958422862999998E-3</v>
      </c>
      <c r="BM96" s="209">
        <v>4.3720085879999997E-4</v>
      </c>
      <c r="BN96" s="227">
        <v>0</v>
      </c>
      <c r="BO96" s="227">
        <v>3.4139999999999999E-15</v>
      </c>
      <c r="BP96" s="209">
        <v>1.2989997229599999E-3</v>
      </c>
      <c r="BQ96" s="227">
        <v>1.2541032659999999E-3</v>
      </c>
      <c r="BR96" s="209">
        <v>3.49757664084E-2</v>
      </c>
    </row>
    <row r="97" spans="1:70" x14ac:dyDescent="0.35">
      <c r="A97" t="s">
        <v>285</v>
      </c>
      <c r="B97" t="s">
        <v>803</v>
      </c>
      <c r="C97" t="s">
        <v>1340</v>
      </c>
      <c r="D97">
        <v>11.318485148800001</v>
      </c>
      <c r="E97">
        <v>47.448356435999997</v>
      </c>
      <c r="F97">
        <v>0.227588712872</v>
      </c>
      <c r="G97">
        <v>1.31529326736</v>
      </c>
      <c r="H97">
        <v>0.79379999999999995</v>
      </c>
      <c r="I97">
        <v>0.37619999999999998</v>
      </c>
      <c r="J97">
        <v>14.39271069308</v>
      </c>
      <c r="K97">
        <v>0</v>
      </c>
      <c r="L97">
        <v>0.11020732673600001</v>
      </c>
      <c r="M97">
        <v>0.49919999999999998</v>
      </c>
      <c r="N97">
        <v>0.4602</v>
      </c>
      <c r="O97">
        <v>3.9E-2</v>
      </c>
      <c r="P97">
        <v>0</v>
      </c>
      <c r="Q97">
        <v>0</v>
      </c>
      <c r="R97">
        <v>0</v>
      </c>
      <c r="S97">
        <v>6.8867722768000003E-2</v>
      </c>
      <c r="T97" s="98">
        <v>8.1980196000000001E-5</v>
      </c>
      <c r="U97" s="98">
        <v>8.1980196000000001E-5</v>
      </c>
      <c r="V97">
        <v>1.8475247519999999E-3</v>
      </c>
      <c r="W97">
        <v>3.8784356435999999E-2</v>
      </c>
      <c r="X97">
        <v>2.3430099007999999E-2</v>
      </c>
      <c r="Y97">
        <v>2.5900989599999998E-4</v>
      </c>
      <c r="Z97">
        <v>6.3013465352000003E-2</v>
      </c>
      <c r="AA97">
        <v>3.47643564E-3</v>
      </c>
      <c r="AB97">
        <v>5.8041188119999997E-2</v>
      </c>
      <c r="AC97">
        <v>6.6884554452000006E-2</v>
      </c>
      <c r="AD97">
        <v>3.2460990103999998E-2</v>
      </c>
      <c r="AE97">
        <v>2.8094257428000001E-2</v>
      </c>
      <c r="AF97">
        <v>3.9465346000000002E-4</v>
      </c>
      <c r="AG97" s="98">
        <v>8.1980196000000001E-5</v>
      </c>
      <c r="AH97">
        <v>2.7207920399999999E-4</v>
      </c>
      <c r="AI97">
        <v>4.1702969999999999E-4</v>
      </c>
      <c r="AJ97">
        <v>3.3647</v>
      </c>
      <c r="AK97">
        <v>4.0624000000000002</v>
      </c>
      <c r="AL97">
        <v>0.2326</v>
      </c>
      <c r="AM97">
        <v>45.54</v>
      </c>
      <c r="AN97">
        <v>0.64862712328799998</v>
      </c>
      <c r="AO97">
        <v>5.7811232875999999E-2</v>
      </c>
      <c r="AP97">
        <v>1.3695431372519999</v>
      </c>
      <c r="AQ97">
        <v>2.5520000000000001E-2</v>
      </c>
      <c r="AR97">
        <v>3.3817722767999998E-2</v>
      </c>
      <c r="AS97">
        <v>0.52402970297600004</v>
      </c>
      <c r="AT97">
        <v>0.76442099007999997</v>
      </c>
      <c r="AU97">
        <v>3.0511287128000001E-2</v>
      </c>
      <c r="AV97">
        <v>1.083877227728</v>
      </c>
      <c r="AW97">
        <v>9.4454257427999996E-2</v>
      </c>
      <c r="AX97">
        <v>0.63180000000000003</v>
      </c>
      <c r="AY97">
        <v>14.3329315068</v>
      </c>
      <c r="AZ97">
        <v>0.358168421056</v>
      </c>
      <c r="BA97">
        <v>0.19969205479999999</v>
      </c>
      <c r="BB97">
        <v>2.2293863013639998</v>
      </c>
      <c r="BC97">
        <v>40.676876712400002</v>
      </c>
      <c r="BD97">
        <v>2.3296438356000002</v>
      </c>
      <c r="BE97">
        <v>4.5812191779999996</v>
      </c>
      <c r="BF97">
        <v>1.1875616444E-2</v>
      </c>
      <c r="BG97">
        <v>0.44654191780399999</v>
      </c>
      <c r="BH97">
        <v>0.21532301369599999</v>
      </c>
      <c r="BI97">
        <v>1.7601386138399999</v>
      </c>
      <c r="BJ97" s="209">
        <v>1.8468858757359999E-2</v>
      </c>
      <c r="BK97" s="209">
        <v>2.8459806942000001E-3</v>
      </c>
      <c r="BL97" s="209">
        <v>4.2764696994000003E-3</v>
      </c>
      <c r="BM97" s="209">
        <v>6.1053016560000005E-4</v>
      </c>
      <c r="BN97" s="227">
        <v>0</v>
      </c>
      <c r="BO97" s="227">
        <v>5.754E-15</v>
      </c>
      <c r="BP97" s="227">
        <v>4.0243516885599996E-3</v>
      </c>
      <c r="BQ97" s="209">
        <v>2.0535533723999998E-3</v>
      </c>
      <c r="BR97" s="209">
        <v>5.07308743848E-2</v>
      </c>
    </row>
    <row r="98" spans="1:70" x14ac:dyDescent="0.35">
      <c r="A98" t="s">
        <v>285</v>
      </c>
      <c r="B98" t="s">
        <v>803</v>
      </c>
      <c r="C98" t="s">
        <v>1341</v>
      </c>
      <c r="D98">
        <v>8.2434851487999996</v>
      </c>
      <c r="E98">
        <v>34.545356435999999</v>
      </c>
      <c r="F98">
        <v>0.18378871287199999</v>
      </c>
      <c r="G98">
        <v>1.21659326736</v>
      </c>
      <c r="H98">
        <v>0.35489999999999999</v>
      </c>
      <c r="I98">
        <v>0.12089999999999999</v>
      </c>
      <c r="J98">
        <v>7.1747106930799998</v>
      </c>
      <c r="K98">
        <v>0</v>
      </c>
      <c r="L98">
        <v>6.4907326735999998E-2</v>
      </c>
      <c r="M98">
        <v>0.24959999999999999</v>
      </c>
      <c r="N98">
        <v>0.2301</v>
      </c>
      <c r="O98">
        <v>1.95E-2</v>
      </c>
      <c r="P98">
        <v>0</v>
      </c>
      <c r="Q98">
        <v>0</v>
      </c>
      <c r="R98">
        <v>0</v>
      </c>
      <c r="S98">
        <v>6.4667722767999994E-2</v>
      </c>
      <c r="T98" s="98">
        <v>8.1980196000000001E-5</v>
      </c>
      <c r="U98" s="98">
        <v>8.1980196000000001E-5</v>
      </c>
      <c r="V98">
        <v>1.8475247519999999E-3</v>
      </c>
      <c r="W98">
        <v>3.4584356435999997E-2</v>
      </c>
      <c r="X98">
        <v>2.3430099007999999E-2</v>
      </c>
      <c r="Y98">
        <v>2.5900989599999998E-4</v>
      </c>
      <c r="Z98">
        <v>5.9113465352000003E-2</v>
      </c>
      <c r="AA98">
        <v>3.47643564E-3</v>
      </c>
      <c r="AB98">
        <v>5.4141188120000003E-2</v>
      </c>
      <c r="AC98">
        <v>3.8984554451999998E-2</v>
      </c>
      <c r="AD98">
        <v>2.4660990104E-2</v>
      </c>
      <c r="AE98">
        <v>1.2194257428E-2</v>
      </c>
      <c r="AF98">
        <v>3.9465346000000002E-4</v>
      </c>
      <c r="AG98" s="98">
        <v>8.1980196000000001E-5</v>
      </c>
      <c r="AH98" s="98">
        <v>2.7207920399999999E-4</v>
      </c>
      <c r="AI98">
        <v>4.1702969999999999E-4</v>
      </c>
      <c r="AJ98">
        <v>3.3647</v>
      </c>
      <c r="AK98">
        <v>0.56410000000000005</v>
      </c>
      <c r="AL98">
        <v>0.2326</v>
      </c>
      <c r="AM98">
        <v>3.7440000000000002</v>
      </c>
      <c r="AN98">
        <v>3.0871232879999999E-3</v>
      </c>
      <c r="AO98">
        <v>5.3911232875999998E-2</v>
      </c>
      <c r="AP98">
        <v>0.78454313725199998</v>
      </c>
      <c r="AQ98">
        <v>2.2280000000000001E-2</v>
      </c>
      <c r="AR98">
        <v>2.5627722767999999E-2</v>
      </c>
      <c r="AS98">
        <v>0.34684970297599999</v>
      </c>
      <c r="AT98">
        <v>0.57038099007999998</v>
      </c>
      <c r="AU98">
        <v>2.7331287127999999E-2</v>
      </c>
      <c r="AV98">
        <v>0.50967722772799995</v>
      </c>
      <c r="AW98">
        <v>9.4454257427999996E-2</v>
      </c>
      <c r="AX98">
        <v>0.31590000000000001</v>
      </c>
      <c r="AY98">
        <v>11.872931506800001</v>
      </c>
      <c r="AZ98">
        <v>0.19196842105600001</v>
      </c>
      <c r="BA98">
        <v>0.15109205479999999</v>
      </c>
      <c r="BB98">
        <v>1.2063863013639999</v>
      </c>
      <c r="BC98">
        <v>21.194876712399999</v>
      </c>
      <c r="BD98">
        <v>1.6846438356</v>
      </c>
      <c r="BE98">
        <v>4.4222191779999998</v>
      </c>
      <c r="BF98">
        <v>1.1875616444E-2</v>
      </c>
      <c r="BG98">
        <v>0.44654191780399999</v>
      </c>
      <c r="BH98">
        <v>0.178123013696</v>
      </c>
      <c r="BI98">
        <v>1.2201386138400001</v>
      </c>
      <c r="BJ98" s="209">
        <v>1.1493887841160001E-2</v>
      </c>
      <c r="BK98" s="227">
        <v>1.7845039934999999E-3</v>
      </c>
      <c r="BL98" s="209">
        <v>2.8958422862999998E-3</v>
      </c>
      <c r="BM98" s="209">
        <v>4.3720085879999997E-4</v>
      </c>
      <c r="BN98" s="227">
        <v>0</v>
      </c>
      <c r="BO98" s="227">
        <v>3.4139999999999999E-15</v>
      </c>
      <c r="BP98" s="209">
        <v>1.2989997229599999E-3</v>
      </c>
      <c r="BQ98" s="227">
        <v>1.2541032659999999E-3</v>
      </c>
      <c r="BR98" s="209">
        <v>3.49757664084E-2</v>
      </c>
    </row>
    <row r="99" spans="1:70" x14ac:dyDescent="0.35">
      <c r="A99" t="s">
        <v>1524</v>
      </c>
      <c r="B99" t="s">
        <v>1524</v>
      </c>
      <c r="C99" t="s">
        <v>1337</v>
      </c>
      <c r="D99">
        <v>0</v>
      </c>
      <c r="E99">
        <v>0</v>
      </c>
      <c r="F99">
        <v>0</v>
      </c>
      <c r="G99">
        <v>0</v>
      </c>
      <c r="H99">
        <v>0</v>
      </c>
      <c r="I99">
        <v>0</v>
      </c>
      <c r="J99">
        <v>0</v>
      </c>
      <c r="K99">
        <v>0</v>
      </c>
      <c r="L99">
        <v>0</v>
      </c>
      <c r="M99">
        <v>0</v>
      </c>
      <c r="N99">
        <v>0</v>
      </c>
      <c r="O99">
        <v>0</v>
      </c>
      <c r="P99">
        <v>0</v>
      </c>
      <c r="Q99">
        <v>0</v>
      </c>
      <c r="R99">
        <v>0</v>
      </c>
      <c r="S99">
        <v>0</v>
      </c>
      <c r="T99">
        <v>0</v>
      </c>
      <c r="U99">
        <v>0</v>
      </c>
      <c r="V99">
        <v>0</v>
      </c>
      <c r="W99">
        <v>0</v>
      </c>
      <c r="X99" s="98">
        <v>0</v>
      </c>
      <c r="Y99">
        <v>0</v>
      </c>
      <c r="Z99">
        <v>0</v>
      </c>
      <c r="AA99">
        <v>0</v>
      </c>
      <c r="AB99">
        <v>0</v>
      </c>
      <c r="AC99">
        <v>0</v>
      </c>
      <c r="AD99">
        <v>0</v>
      </c>
      <c r="AE99" s="98">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s="209">
        <v>0</v>
      </c>
      <c r="BK99" s="227">
        <v>0</v>
      </c>
      <c r="BL99" s="209">
        <v>0</v>
      </c>
      <c r="BM99" s="209">
        <v>0</v>
      </c>
      <c r="BN99" s="227">
        <v>0</v>
      </c>
      <c r="BO99" s="227">
        <v>0</v>
      </c>
      <c r="BP99" s="209">
        <v>0</v>
      </c>
      <c r="BQ99" s="209">
        <v>0</v>
      </c>
      <c r="BR99" s="209">
        <v>0</v>
      </c>
    </row>
    <row r="100" spans="1:70" x14ac:dyDescent="0.35">
      <c r="A100" t="s">
        <v>1524</v>
      </c>
      <c r="B100" t="s">
        <v>1524</v>
      </c>
      <c r="C100" t="s">
        <v>1338</v>
      </c>
      <c r="D100">
        <v>184.52</v>
      </c>
      <c r="E100">
        <v>770.8</v>
      </c>
      <c r="F100">
        <v>8.3360000000000003</v>
      </c>
      <c r="G100">
        <v>12.752000000000001</v>
      </c>
      <c r="H100">
        <v>12.167999999999999</v>
      </c>
      <c r="I100">
        <v>4.9880000000000004</v>
      </c>
      <c r="J100">
        <v>155.376</v>
      </c>
      <c r="K100">
        <v>0</v>
      </c>
      <c r="L100">
        <v>2.5</v>
      </c>
      <c r="M100">
        <v>4.08</v>
      </c>
      <c r="N100">
        <v>0</v>
      </c>
      <c r="O100">
        <v>4.08</v>
      </c>
      <c r="P100">
        <v>0</v>
      </c>
      <c r="Q100">
        <v>0</v>
      </c>
      <c r="R100">
        <v>0</v>
      </c>
      <c r="S100">
        <v>1</v>
      </c>
      <c r="T100">
        <v>7.5999999999999998E-2</v>
      </c>
      <c r="U100">
        <v>0.22800000000000001</v>
      </c>
      <c r="V100">
        <v>7.5999999999999998E-2</v>
      </c>
      <c r="W100">
        <v>0.42399999999999999</v>
      </c>
      <c r="X100">
        <v>7.5999999999999998E-2</v>
      </c>
      <c r="Y100">
        <v>0</v>
      </c>
      <c r="Z100">
        <v>4.76</v>
      </c>
      <c r="AA100">
        <v>0</v>
      </c>
      <c r="AB100">
        <v>4.6079999999999997</v>
      </c>
      <c r="AC100">
        <v>2.2719999999999998</v>
      </c>
      <c r="AD100">
        <v>1.696</v>
      </c>
      <c r="AE100" s="98">
        <v>0.65200000000000002</v>
      </c>
      <c r="AF100">
        <v>0</v>
      </c>
      <c r="AG100">
        <v>0</v>
      </c>
      <c r="AH100">
        <v>0</v>
      </c>
      <c r="AI100">
        <v>0</v>
      </c>
      <c r="AJ100">
        <v>0</v>
      </c>
      <c r="AK100">
        <v>0</v>
      </c>
      <c r="AL100">
        <v>0</v>
      </c>
      <c r="AM100">
        <v>0</v>
      </c>
      <c r="AN100">
        <v>1.5840000000000001</v>
      </c>
      <c r="AO100">
        <v>2.8479999999999999</v>
      </c>
      <c r="AP100">
        <v>5.9279999999999999</v>
      </c>
      <c r="AQ100">
        <v>8.9200000000000002E-2</v>
      </c>
      <c r="AR100">
        <v>0.39360000000000001</v>
      </c>
      <c r="AS100">
        <v>0.38479999999999998</v>
      </c>
      <c r="AT100">
        <v>2.444</v>
      </c>
      <c r="AU100">
        <v>5.3199999999999997E-2</v>
      </c>
      <c r="AV100">
        <v>57.38</v>
      </c>
      <c r="AW100">
        <v>0.45600000000000002</v>
      </c>
      <c r="AX100">
        <v>0</v>
      </c>
      <c r="AY100">
        <v>230</v>
      </c>
      <c r="AZ100">
        <v>24</v>
      </c>
      <c r="BA100">
        <v>1.9</v>
      </c>
      <c r="BB100">
        <v>233.6</v>
      </c>
      <c r="BC100">
        <v>548</v>
      </c>
      <c r="BD100">
        <v>59.28</v>
      </c>
      <c r="BE100">
        <v>341.6</v>
      </c>
      <c r="BF100">
        <v>0.88</v>
      </c>
      <c r="BG100">
        <v>7.6</v>
      </c>
      <c r="BH100">
        <v>0.80400000000000005</v>
      </c>
      <c r="BI100">
        <v>0</v>
      </c>
      <c r="BJ100" s="209">
        <v>0.147472491294</v>
      </c>
      <c r="BK100" s="227">
        <v>2.1663491160000001E-3</v>
      </c>
      <c r="BL100" s="209">
        <v>1.8858886262E-2</v>
      </c>
      <c r="BM100" s="209">
        <v>5.9656912180000004E-3</v>
      </c>
      <c r="BN100" s="227">
        <v>4.6366354988E-2</v>
      </c>
      <c r="BO100" s="227">
        <v>1.681396E-13</v>
      </c>
      <c r="BP100" s="209">
        <v>4.3719536579999996E-3</v>
      </c>
      <c r="BQ100" s="209">
        <v>1.8067193272000001E-2</v>
      </c>
      <c r="BR100" s="209">
        <v>0.64092942702400002</v>
      </c>
    </row>
    <row r="101" spans="1:70" x14ac:dyDescent="0.35">
      <c r="A101" t="s">
        <v>1524</v>
      </c>
      <c r="B101" t="s">
        <v>1524</v>
      </c>
      <c r="C101" t="s">
        <v>1339</v>
      </c>
      <c r="D101">
        <v>99.9</v>
      </c>
      <c r="E101">
        <v>418.7</v>
      </c>
      <c r="F101">
        <v>4.53</v>
      </c>
      <c r="G101">
        <v>10.39</v>
      </c>
      <c r="H101">
        <v>3.13</v>
      </c>
      <c r="I101">
        <v>2.67</v>
      </c>
      <c r="J101">
        <v>37.85</v>
      </c>
      <c r="K101">
        <v>0</v>
      </c>
      <c r="L101">
        <v>1.42</v>
      </c>
      <c r="M101">
        <v>0.2</v>
      </c>
      <c r="N101">
        <v>7.0000000000000007E-2</v>
      </c>
      <c r="O101">
        <v>0.13</v>
      </c>
      <c r="P101">
        <v>0.2</v>
      </c>
      <c r="Q101">
        <v>0.2</v>
      </c>
      <c r="R101">
        <v>0</v>
      </c>
      <c r="S101">
        <v>0.56999999999999995</v>
      </c>
      <c r="T101">
        <v>0.06</v>
      </c>
      <c r="U101">
        <v>0.12</v>
      </c>
      <c r="V101">
        <v>0.04</v>
      </c>
      <c r="W101">
        <v>0.25</v>
      </c>
      <c r="X101" s="98">
        <v>7.0000000000000007E-2</v>
      </c>
      <c r="Y101">
        <v>0</v>
      </c>
      <c r="Z101">
        <v>2.25</v>
      </c>
      <c r="AA101">
        <v>0</v>
      </c>
      <c r="AB101">
        <v>2.16</v>
      </c>
      <c r="AC101">
        <v>1.48</v>
      </c>
      <c r="AD101">
        <v>1.21</v>
      </c>
      <c r="AE101">
        <v>0.31</v>
      </c>
      <c r="AF101">
        <v>0</v>
      </c>
      <c r="AG101">
        <v>0</v>
      </c>
      <c r="AH101">
        <v>0</v>
      </c>
      <c r="AI101">
        <v>0</v>
      </c>
      <c r="AJ101">
        <v>0</v>
      </c>
      <c r="AK101">
        <v>0.02</v>
      </c>
      <c r="AL101">
        <v>0</v>
      </c>
      <c r="AM101">
        <v>0.2</v>
      </c>
      <c r="AN101">
        <v>0</v>
      </c>
      <c r="AO101">
        <v>1.53</v>
      </c>
      <c r="AP101">
        <v>3.51</v>
      </c>
      <c r="AQ101">
        <v>0.11600000000000001</v>
      </c>
      <c r="AR101">
        <v>7.8E-2</v>
      </c>
      <c r="AS101">
        <v>0.38300000000000001</v>
      </c>
      <c r="AT101">
        <v>2.11</v>
      </c>
      <c r="AU101">
        <v>0.05</v>
      </c>
      <c r="AV101">
        <v>44.6</v>
      </c>
      <c r="AW101">
        <v>0</v>
      </c>
      <c r="AX101">
        <v>0.01</v>
      </c>
      <c r="AY101">
        <v>115.1</v>
      </c>
      <c r="AZ101">
        <v>0.4</v>
      </c>
      <c r="BA101">
        <v>1.84</v>
      </c>
      <c r="BB101">
        <v>65.8</v>
      </c>
      <c r="BC101">
        <v>255.7</v>
      </c>
      <c r="BD101">
        <v>36.9</v>
      </c>
      <c r="BE101">
        <v>254.2</v>
      </c>
      <c r="BF101">
        <v>0.65</v>
      </c>
      <c r="BG101">
        <v>5.16</v>
      </c>
      <c r="BH101">
        <v>1.19</v>
      </c>
      <c r="BI101">
        <v>0</v>
      </c>
      <c r="BJ101" s="209">
        <v>0.11147292125579999</v>
      </c>
      <c r="BK101" s="227">
        <v>8.4044265835999995E-3</v>
      </c>
      <c r="BL101" s="209">
        <v>2.6482899672200001E-2</v>
      </c>
      <c r="BM101" s="209">
        <v>4.2891779199999997E-3</v>
      </c>
      <c r="BN101" s="227">
        <v>1.55630561E-2</v>
      </c>
      <c r="BO101" s="227">
        <v>1.4655032000000001E-13</v>
      </c>
      <c r="BP101" s="209">
        <v>5.5534391036000004E-3</v>
      </c>
      <c r="BQ101" s="209">
        <v>5.7554257200000004E-3</v>
      </c>
      <c r="BR101" s="209">
        <v>0.37389414657559999</v>
      </c>
    </row>
    <row r="102" spans="1:70" x14ac:dyDescent="0.35">
      <c r="A102" t="s">
        <v>1524</v>
      </c>
      <c r="B102" t="s">
        <v>1524</v>
      </c>
      <c r="C102" t="s">
        <v>1340</v>
      </c>
      <c r="D102">
        <v>27.7</v>
      </c>
      <c r="E102">
        <v>115.6</v>
      </c>
      <c r="F102">
        <v>1.5</v>
      </c>
      <c r="G102">
        <v>2.52</v>
      </c>
      <c r="H102">
        <v>0.94</v>
      </c>
      <c r="I102">
        <v>0.17</v>
      </c>
      <c r="J102">
        <v>14.64</v>
      </c>
      <c r="K102">
        <v>0</v>
      </c>
      <c r="L102">
        <v>0.24</v>
      </c>
      <c r="M102">
        <v>0.13</v>
      </c>
      <c r="N102">
        <v>0.02</v>
      </c>
      <c r="O102">
        <v>0.11</v>
      </c>
      <c r="P102">
        <v>0</v>
      </c>
      <c r="Q102">
        <v>0</v>
      </c>
      <c r="R102">
        <v>0</v>
      </c>
      <c r="S102">
        <v>0.3</v>
      </c>
      <c r="T102">
        <v>0</v>
      </c>
      <c r="U102">
        <v>0</v>
      </c>
      <c r="V102">
        <v>0</v>
      </c>
      <c r="W102">
        <v>0.21</v>
      </c>
      <c r="X102" s="98">
        <v>0.09</v>
      </c>
      <c r="Y102">
        <v>0</v>
      </c>
      <c r="Z102">
        <v>0.42</v>
      </c>
      <c r="AA102">
        <v>0</v>
      </c>
      <c r="AB102">
        <v>0.41</v>
      </c>
      <c r="AC102">
        <v>0.48</v>
      </c>
      <c r="AD102">
        <v>0.4</v>
      </c>
      <c r="AE102" s="98">
        <v>0.06</v>
      </c>
      <c r="AF102">
        <v>0</v>
      </c>
      <c r="AG102">
        <v>0</v>
      </c>
      <c r="AH102">
        <v>0</v>
      </c>
      <c r="AI102">
        <v>0</v>
      </c>
      <c r="AJ102">
        <v>0</v>
      </c>
      <c r="AK102">
        <v>0</v>
      </c>
      <c r="AL102">
        <v>0</v>
      </c>
      <c r="AM102">
        <v>0</v>
      </c>
      <c r="AN102">
        <v>0</v>
      </c>
      <c r="AO102">
        <v>0.02</v>
      </c>
      <c r="AP102">
        <v>2.6</v>
      </c>
      <c r="AQ102">
        <v>1.4999999999999999E-2</v>
      </c>
      <c r="AR102">
        <v>3.9E-2</v>
      </c>
      <c r="AS102">
        <v>0.27</v>
      </c>
      <c r="AT102">
        <v>0.69</v>
      </c>
      <c r="AU102">
        <v>2.7E-2</v>
      </c>
      <c r="AV102">
        <v>3.6</v>
      </c>
      <c r="AW102">
        <v>8.0000000000000002E-3</v>
      </c>
      <c r="AX102">
        <v>0</v>
      </c>
      <c r="AY102">
        <v>37.6</v>
      </c>
      <c r="AZ102">
        <v>0.5</v>
      </c>
      <c r="BA102">
        <v>0.36</v>
      </c>
      <c r="BB102">
        <v>19.7</v>
      </c>
      <c r="BC102">
        <v>55.2</v>
      </c>
      <c r="BD102">
        <v>21.1</v>
      </c>
      <c r="BE102">
        <v>6.8</v>
      </c>
      <c r="BF102">
        <v>0.02</v>
      </c>
      <c r="BG102">
        <v>0.4</v>
      </c>
      <c r="BH102">
        <v>0.17</v>
      </c>
      <c r="BI102">
        <v>0</v>
      </c>
      <c r="BJ102" s="209">
        <v>2.4864546599999999E-3</v>
      </c>
      <c r="BK102" s="227">
        <v>4.6024440000000002E-5</v>
      </c>
      <c r="BL102" s="209">
        <v>1.10611602E-3</v>
      </c>
      <c r="BM102" s="209">
        <v>2.7156042000000001E-4</v>
      </c>
      <c r="BN102" s="227">
        <v>4.4651738000000001E-4</v>
      </c>
      <c r="BO102" s="227">
        <v>9.3199999999999996E-16</v>
      </c>
      <c r="BP102" s="227">
        <v>5.65412E-5</v>
      </c>
      <c r="BQ102" s="209">
        <v>0</v>
      </c>
      <c r="BR102" s="209">
        <v>4.5518025599999998E-2</v>
      </c>
    </row>
    <row r="103" spans="1:70" x14ac:dyDescent="0.35">
      <c r="A103" t="s">
        <v>1524</v>
      </c>
      <c r="B103" t="s">
        <v>1524</v>
      </c>
      <c r="C103" t="s">
        <v>1341</v>
      </c>
      <c r="D103">
        <v>141.41999999999999</v>
      </c>
      <c r="E103">
        <v>589.9</v>
      </c>
      <c r="F103">
        <v>6.1760000000000002</v>
      </c>
      <c r="G103">
        <v>8.8520000000000003</v>
      </c>
      <c r="H103">
        <v>10.848000000000001</v>
      </c>
      <c r="I103">
        <v>3.4380000000000002</v>
      </c>
      <c r="J103">
        <v>144.976</v>
      </c>
      <c r="K103">
        <v>0</v>
      </c>
      <c r="L103">
        <v>1.83</v>
      </c>
      <c r="M103">
        <v>4.0999999999999996</v>
      </c>
      <c r="N103">
        <v>0</v>
      </c>
      <c r="O103">
        <v>4.0999999999999996</v>
      </c>
      <c r="P103">
        <v>0</v>
      </c>
      <c r="Q103">
        <v>0</v>
      </c>
      <c r="R103">
        <v>0</v>
      </c>
      <c r="S103">
        <v>0.76</v>
      </c>
      <c r="T103">
        <v>4.5999999999999999E-2</v>
      </c>
      <c r="U103">
        <v>0.13800000000000001</v>
      </c>
      <c r="V103">
        <v>4.5999999999999999E-2</v>
      </c>
      <c r="W103">
        <v>0.34399999999999997</v>
      </c>
      <c r="X103">
        <v>6.6000000000000003E-2</v>
      </c>
      <c r="Y103">
        <v>0</v>
      </c>
      <c r="Z103">
        <v>3.36</v>
      </c>
      <c r="AA103">
        <v>0</v>
      </c>
      <c r="AB103">
        <v>3.2679999999999998</v>
      </c>
      <c r="AC103">
        <v>1.8520000000000001</v>
      </c>
      <c r="AD103">
        <v>1.4159999999999999</v>
      </c>
      <c r="AE103">
        <v>0.47199999999999998</v>
      </c>
      <c r="AF103">
        <v>0</v>
      </c>
      <c r="AG103">
        <v>0</v>
      </c>
      <c r="AH103" s="98">
        <v>0</v>
      </c>
      <c r="AI103">
        <v>0</v>
      </c>
      <c r="AJ103">
        <v>0</v>
      </c>
      <c r="AK103">
        <v>0</v>
      </c>
      <c r="AL103">
        <v>0</v>
      </c>
      <c r="AM103">
        <v>0</v>
      </c>
      <c r="AN103">
        <v>1.5840000000000001</v>
      </c>
      <c r="AO103">
        <v>2.028</v>
      </c>
      <c r="AP103">
        <v>4.8879999999999999</v>
      </c>
      <c r="AQ103">
        <v>7.5200000000000003E-2</v>
      </c>
      <c r="AR103" s="98">
        <v>0.37859999999999999</v>
      </c>
      <c r="AS103">
        <v>0.28079999999999999</v>
      </c>
      <c r="AT103">
        <v>1.694</v>
      </c>
      <c r="AU103" s="98">
        <v>3.7199999999999997E-2</v>
      </c>
      <c r="AV103">
        <v>35.93</v>
      </c>
      <c r="AW103">
        <v>0.45600000000000002</v>
      </c>
      <c r="AX103">
        <v>0</v>
      </c>
      <c r="AY103">
        <v>181</v>
      </c>
      <c r="AZ103">
        <v>24.5</v>
      </c>
      <c r="BA103">
        <v>1.24</v>
      </c>
      <c r="BB103">
        <v>209.2</v>
      </c>
      <c r="BC103">
        <v>394</v>
      </c>
      <c r="BD103">
        <v>48.88</v>
      </c>
      <c r="BE103">
        <v>233.5</v>
      </c>
      <c r="BF103">
        <v>0.6</v>
      </c>
      <c r="BG103">
        <v>5</v>
      </c>
      <c r="BH103">
        <v>0.59399999999999997</v>
      </c>
      <c r="BI103">
        <v>0</v>
      </c>
      <c r="BJ103" s="209">
        <v>0.1343656300112</v>
      </c>
      <c r="BK103" s="227">
        <v>2.4661083923999999E-3</v>
      </c>
      <c r="BL103" s="209">
        <v>1.0204250846000001E-2</v>
      </c>
      <c r="BM103" s="209">
        <v>3.1330917620000002E-3</v>
      </c>
      <c r="BN103" s="227">
        <v>3.8504067497999998E-2</v>
      </c>
      <c r="BO103" s="227">
        <v>2.0557244399999999E-13</v>
      </c>
      <c r="BP103" s="209">
        <v>6.8719044831999998E-3</v>
      </c>
      <c r="BQ103" s="227">
        <v>1.6079642921999999E-2</v>
      </c>
      <c r="BR103" s="209">
        <v>0.3200459200704</v>
      </c>
    </row>
    <row r="104" spans="1:70" x14ac:dyDescent="0.35">
      <c r="A104" t="s">
        <v>1523</v>
      </c>
      <c r="B104" t="s">
        <v>1523</v>
      </c>
      <c r="C104" t="s">
        <v>1337</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s="209">
        <v>0</v>
      </c>
      <c r="BK104" s="209">
        <v>0</v>
      </c>
      <c r="BL104" s="209">
        <v>0</v>
      </c>
      <c r="BM104" s="209">
        <v>0</v>
      </c>
      <c r="BN104" s="209">
        <v>0</v>
      </c>
      <c r="BO104" s="209">
        <v>0</v>
      </c>
      <c r="BP104" s="209">
        <v>0</v>
      </c>
      <c r="BQ104" s="209">
        <v>0</v>
      </c>
      <c r="BR104" s="209">
        <v>0</v>
      </c>
    </row>
    <row r="105" spans="1:70" x14ac:dyDescent="0.35">
      <c r="A105" t="s">
        <v>1523</v>
      </c>
      <c r="B105" t="s">
        <v>1523</v>
      </c>
      <c r="C105" t="s">
        <v>1338</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s="209">
        <v>0</v>
      </c>
      <c r="BK105" s="209">
        <v>0</v>
      </c>
      <c r="BL105" s="209">
        <v>0</v>
      </c>
      <c r="BM105" s="209">
        <v>0</v>
      </c>
      <c r="BN105" s="209">
        <v>0</v>
      </c>
      <c r="BO105" s="209">
        <v>0</v>
      </c>
      <c r="BP105" s="209">
        <v>0</v>
      </c>
      <c r="BQ105" s="209">
        <v>0</v>
      </c>
      <c r="BR105" s="209">
        <v>0</v>
      </c>
    </row>
    <row r="106" spans="1:70" x14ac:dyDescent="0.35">
      <c r="A106" t="s">
        <v>1523</v>
      </c>
      <c r="B106" t="s">
        <v>1523</v>
      </c>
      <c r="C106" t="s">
        <v>1339</v>
      </c>
      <c r="D106">
        <v>216.64671229999999</v>
      </c>
      <c r="E106">
        <v>908.01773969999999</v>
      </c>
      <c r="F106">
        <v>11.779263698599999</v>
      </c>
      <c r="G106">
        <v>21.009503425999998</v>
      </c>
      <c r="H106">
        <v>7.2</v>
      </c>
      <c r="I106">
        <v>0</v>
      </c>
      <c r="J106">
        <v>192.959921232</v>
      </c>
      <c r="K106">
        <v>0</v>
      </c>
      <c r="L106">
        <v>2.1530787671999998</v>
      </c>
      <c r="M106">
        <v>7.3979999999999997</v>
      </c>
      <c r="N106">
        <v>4.8000000000000001E-2</v>
      </c>
      <c r="O106">
        <v>7.35</v>
      </c>
      <c r="P106">
        <v>0</v>
      </c>
      <c r="Q106">
        <v>0</v>
      </c>
      <c r="R106">
        <v>0</v>
      </c>
      <c r="S106">
        <v>4.2901541097999996</v>
      </c>
      <c r="T106">
        <v>0.15</v>
      </c>
      <c r="U106">
        <v>3.2054796E-3</v>
      </c>
      <c r="V106">
        <v>0.45821575320000002</v>
      </c>
      <c r="W106">
        <v>2.2471438358000002</v>
      </c>
      <c r="X106">
        <v>1.1826438356</v>
      </c>
      <c r="Y106">
        <v>3.1431506999999997E-2</v>
      </c>
      <c r="Z106">
        <v>5.4219006847999998</v>
      </c>
      <c r="AA106">
        <v>0.22793493179999999</v>
      </c>
      <c r="AB106">
        <v>4.8663013700000004</v>
      </c>
      <c r="AC106">
        <v>1.3316506848</v>
      </c>
      <c r="AD106">
        <v>0.87020547960000005</v>
      </c>
      <c r="AE106">
        <v>0.35781849300000002</v>
      </c>
      <c r="AF106">
        <v>2.0054794800000001E-2</v>
      </c>
      <c r="AG106">
        <v>1.5852739800000001E-2</v>
      </c>
      <c r="AH106">
        <v>1.0301370000000001E-2</v>
      </c>
      <c r="AI106">
        <v>2.8750000000000001E-2</v>
      </c>
      <c r="AJ106">
        <v>60.650068496000003</v>
      </c>
      <c r="AK106">
        <v>25.809863013200001</v>
      </c>
      <c r="AL106">
        <v>24.4598630138</v>
      </c>
      <c r="AM106">
        <v>30.335616437999999</v>
      </c>
      <c r="AN106">
        <v>2.1268561643999999</v>
      </c>
      <c r="AO106">
        <v>1.6893116438</v>
      </c>
      <c r="AP106">
        <v>9.3621568625999991</v>
      </c>
      <c r="AQ106">
        <v>0.1453510274</v>
      </c>
      <c r="AR106">
        <v>0.42391095880000002</v>
      </c>
      <c r="AS106">
        <v>3.6433219177999998</v>
      </c>
      <c r="AT106">
        <v>7.8236119865999996</v>
      </c>
      <c r="AU106">
        <v>0.30295719199999999</v>
      </c>
      <c r="AV106">
        <v>26.735342465599999</v>
      </c>
      <c r="AW106">
        <v>2.5320342463999999</v>
      </c>
      <c r="AX106">
        <v>1.425</v>
      </c>
      <c r="AY106">
        <v>291.01657533999997</v>
      </c>
      <c r="AZ106">
        <v>28.6009210528</v>
      </c>
      <c r="BA106">
        <v>1.4221027399999999</v>
      </c>
      <c r="BB106">
        <v>189.27681506819999</v>
      </c>
      <c r="BC106">
        <v>463.73383561999998</v>
      </c>
      <c r="BD106">
        <v>32.599691780000001</v>
      </c>
      <c r="BE106">
        <v>179.52595890000001</v>
      </c>
      <c r="BF106">
        <v>0.45303082220000002</v>
      </c>
      <c r="BG106">
        <v>13.4470958902</v>
      </c>
      <c r="BH106">
        <v>3.5749006847999998</v>
      </c>
      <c r="BI106">
        <v>4.4986301370000001</v>
      </c>
      <c r="BJ106" s="209">
        <v>0.612135722735485</v>
      </c>
      <c r="BK106" s="209">
        <v>5.1328782103749998E-2</v>
      </c>
      <c r="BL106" s="209">
        <v>0.41821088905930498</v>
      </c>
      <c r="BM106" s="209">
        <v>4.1193543851500002E-2</v>
      </c>
      <c r="BN106" s="209">
        <v>0</v>
      </c>
      <c r="BO106" s="227">
        <v>5.9023999999999997E-14</v>
      </c>
      <c r="BP106" s="209">
        <v>1.5991680244854999E-2</v>
      </c>
      <c r="BQ106" s="209">
        <v>2.1229970373499999E-2</v>
      </c>
      <c r="BR106" s="209">
        <v>0.63235152449425003</v>
      </c>
    </row>
    <row r="107" spans="1:70" x14ac:dyDescent="0.35">
      <c r="A107" t="s">
        <v>1523</v>
      </c>
      <c r="B107" t="s">
        <v>1523</v>
      </c>
      <c r="C107" t="s">
        <v>1340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s="209">
        <v>0</v>
      </c>
      <c r="BK107" s="209">
        <v>0</v>
      </c>
      <c r="BL107" s="209">
        <v>0</v>
      </c>
      <c r="BM107" s="209">
        <v>0</v>
      </c>
      <c r="BN107" s="209">
        <v>0</v>
      </c>
      <c r="BO107" s="209">
        <v>0</v>
      </c>
      <c r="BP107" s="209">
        <v>0</v>
      </c>
      <c r="BQ107" s="209">
        <v>0</v>
      </c>
      <c r="BR107" s="209">
        <v>0</v>
      </c>
    </row>
    <row r="108" spans="1:70" x14ac:dyDescent="0.35">
      <c r="A108" t="s">
        <v>1523</v>
      </c>
      <c r="B108" t="s">
        <v>1523</v>
      </c>
      <c r="C108" t="s">
        <v>1341</v>
      </c>
      <c r="D108">
        <v>52.86</v>
      </c>
      <c r="E108">
        <v>221.44</v>
      </c>
      <c r="F108">
        <v>0.46</v>
      </c>
      <c r="G108">
        <v>12.096</v>
      </c>
      <c r="H108">
        <v>0</v>
      </c>
      <c r="I108">
        <v>0</v>
      </c>
      <c r="J108">
        <v>43.015999999999998</v>
      </c>
      <c r="K108">
        <v>0</v>
      </c>
      <c r="L108">
        <v>0.75</v>
      </c>
      <c r="M108">
        <v>0.04</v>
      </c>
      <c r="N108">
        <v>0.04</v>
      </c>
      <c r="O108">
        <v>0</v>
      </c>
      <c r="P108">
        <v>0</v>
      </c>
      <c r="Q108">
        <v>0</v>
      </c>
      <c r="R108">
        <v>0</v>
      </c>
      <c r="S108">
        <v>9.1999999999999998E-2</v>
      </c>
      <c r="T108">
        <v>0</v>
      </c>
      <c r="U108">
        <v>0</v>
      </c>
      <c r="V108">
        <v>0</v>
      </c>
      <c r="W108">
        <v>4.5999999999999999E-2</v>
      </c>
      <c r="X108">
        <v>4.5999999999999999E-2</v>
      </c>
      <c r="Y108">
        <v>0</v>
      </c>
      <c r="Z108">
        <v>4.5999999999999999E-2</v>
      </c>
      <c r="AA108">
        <v>0</v>
      </c>
      <c r="AB108">
        <v>4.5999999999999999E-2</v>
      </c>
      <c r="AC108">
        <v>0.13800000000000001</v>
      </c>
      <c r="AD108">
        <v>0</v>
      </c>
      <c r="AE108">
        <v>0</v>
      </c>
      <c r="AF108">
        <v>0</v>
      </c>
      <c r="AG108">
        <v>0</v>
      </c>
      <c r="AH108">
        <v>0</v>
      </c>
      <c r="AI108">
        <v>9.1999999999999998E-2</v>
      </c>
      <c r="AJ108">
        <v>25.713999999999999</v>
      </c>
      <c r="AK108">
        <v>3.496</v>
      </c>
      <c r="AL108">
        <v>3.496</v>
      </c>
      <c r="AM108">
        <v>0</v>
      </c>
      <c r="AN108">
        <v>1.9319999999999999</v>
      </c>
      <c r="AO108">
        <v>0.184</v>
      </c>
      <c r="AP108">
        <v>0.27600000000000002</v>
      </c>
      <c r="AQ108">
        <v>4.5999999999999999E-3</v>
      </c>
      <c r="AR108">
        <v>8.1799999999999998E-2</v>
      </c>
      <c r="AS108">
        <v>5.5759999999999996</v>
      </c>
      <c r="AT108">
        <v>7.8529999999999998</v>
      </c>
      <c r="AU108">
        <v>0.22539999999999999</v>
      </c>
      <c r="AV108">
        <v>2.4159999999999999</v>
      </c>
      <c r="AW108">
        <v>1.1738</v>
      </c>
      <c r="AX108">
        <v>0</v>
      </c>
      <c r="AY108">
        <v>95.86</v>
      </c>
      <c r="AZ108">
        <v>12.36</v>
      </c>
      <c r="BA108">
        <v>0.59799999999999998</v>
      </c>
      <c r="BB108">
        <v>8</v>
      </c>
      <c r="BC108">
        <v>114.9</v>
      </c>
      <c r="BD108">
        <v>13.78</v>
      </c>
      <c r="BE108">
        <v>191.84</v>
      </c>
      <c r="BF108">
        <v>0.5</v>
      </c>
      <c r="BG108">
        <v>37.42</v>
      </c>
      <c r="BH108">
        <v>0.41399999999999998</v>
      </c>
      <c r="BI108">
        <v>0</v>
      </c>
      <c r="BJ108" s="209">
        <v>0.33523757210304</v>
      </c>
      <c r="BK108" s="209">
        <v>1.9384781635999999E-2</v>
      </c>
      <c r="BL108" s="209">
        <v>0.26493606649528001</v>
      </c>
      <c r="BM108" s="209">
        <v>1.5557116681999999E-2</v>
      </c>
      <c r="BN108" s="209">
        <v>0</v>
      </c>
      <c r="BO108" s="227">
        <v>2.2268E-14</v>
      </c>
      <c r="BP108" s="209">
        <v>5.8229402130400001E-3</v>
      </c>
      <c r="BQ108" s="209">
        <v>5.2981823819999996E-3</v>
      </c>
      <c r="BR108" s="209">
        <v>0.238813307296</v>
      </c>
    </row>
  </sheetData>
  <autoFilter ref="A3:BR108" xr:uid="{851D7F96-5508-4E3B-A1B4-5B59D8985407}">
    <sortState xmlns:xlrd2="http://schemas.microsoft.com/office/spreadsheetml/2017/richdata2" ref="A4:BR102">
      <sortCondition ref="BO3:BO103"/>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FB7FA-129A-4567-84FE-FF6A5E86A3CB}">
  <dimension ref="A1:BT61"/>
  <sheetViews>
    <sheetView topLeftCell="AY1" workbookViewId="0">
      <selection activeCell="BH2" sqref="BH2:BQ2"/>
    </sheetView>
  </sheetViews>
  <sheetFormatPr defaultRowHeight="14.5" x14ac:dyDescent="0.35"/>
  <cols>
    <col min="1" max="1" width="12.90625" customWidth="1"/>
    <col min="2" max="6" width="16.453125" customWidth="1"/>
    <col min="7" max="7" width="20.453125" customWidth="1"/>
    <col min="8" max="11" width="14.453125" customWidth="1"/>
    <col min="12" max="13" width="12.453125" customWidth="1"/>
    <col min="14" max="14" width="16.54296875" customWidth="1"/>
    <col min="15" max="16" width="12.453125" customWidth="1"/>
    <col min="60" max="60" width="22.54296875" customWidth="1"/>
    <col min="61" max="61" width="20.453125" customWidth="1"/>
    <col min="62" max="62" width="36.54296875" customWidth="1"/>
    <col min="63" max="63" width="19.90625" customWidth="1"/>
    <col min="64" max="64" width="27.54296875" customWidth="1"/>
    <col min="65" max="65" width="16.453125" customWidth="1"/>
    <col min="66" max="66" width="24.08984375" customWidth="1"/>
    <col min="67" max="67" width="27" customWidth="1"/>
    <col min="68" max="68" width="29.36328125" customWidth="1"/>
    <col min="69" max="69" width="22.6328125" customWidth="1"/>
  </cols>
  <sheetData>
    <row r="1" spans="1:72" s="219" customFormat="1" ht="20" thickBot="1" x14ac:dyDescent="0.5">
      <c r="A1" s="226" t="s">
        <v>1829</v>
      </c>
      <c r="BH1" s="209"/>
      <c r="BI1" s="209"/>
      <c r="BJ1" s="209"/>
      <c r="BK1" s="209"/>
      <c r="BL1" s="209"/>
      <c r="BM1" s="209"/>
      <c r="BN1" s="209"/>
      <c r="BO1" s="209"/>
      <c r="BP1" s="209"/>
      <c r="BQ1" s="209"/>
    </row>
    <row r="2" spans="1:72" s="219" customFormat="1" ht="15" thickTop="1" x14ac:dyDescent="0.35">
      <c r="BH2" s="209"/>
      <c r="BI2" s="209"/>
      <c r="BJ2" s="209"/>
      <c r="BK2" s="209"/>
      <c r="BL2" s="209"/>
      <c r="BM2" s="209"/>
      <c r="BN2" s="209"/>
      <c r="BO2" s="209"/>
      <c r="BP2" s="209"/>
      <c r="BQ2" s="209"/>
    </row>
    <row r="3" spans="1:72" x14ac:dyDescent="0.35">
      <c r="A3" s="205" t="s">
        <v>1455</v>
      </c>
      <c r="B3" s="205" t="s">
        <v>1456</v>
      </c>
      <c r="C3" s="205" t="s">
        <v>1457</v>
      </c>
      <c r="D3" s="205" t="s">
        <v>1458</v>
      </c>
      <c r="E3" s="205" t="s">
        <v>1459</v>
      </c>
      <c r="F3" s="205" t="s">
        <v>1460</v>
      </c>
      <c r="G3" s="205" t="s">
        <v>1461</v>
      </c>
      <c r="H3" s="205" t="s">
        <v>1462</v>
      </c>
      <c r="I3" s="205" t="s">
        <v>1463</v>
      </c>
      <c r="J3" s="205" t="s">
        <v>1464</v>
      </c>
      <c r="K3" s="205" t="s">
        <v>1465</v>
      </c>
      <c r="L3" s="205" t="s">
        <v>1466</v>
      </c>
      <c r="M3" s="205" t="s">
        <v>1467</v>
      </c>
      <c r="N3" s="205" t="s">
        <v>1468</v>
      </c>
      <c r="O3" s="205" t="s">
        <v>1469</v>
      </c>
      <c r="P3" s="205" t="s">
        <v>1470</v>
      </c>
      <c r="Q3" s="205" t="s">
        <v>1471</v>
      </c>
      <c r="R3" s="205" t="s">
        <v>1472</v>
      </c>
      <c r="S3" s="205" t="s">
        <v>1473</v>
      </c>
      <c r="T3" s="205" t="s">
        <v>1474</v>
      </c>
      <c r="U3" s="205" t="s">
        <v>1475</v>
      </c>
      <c r="V3" s="205" t="s">
        <v>1476</v>
      </c>
      <c r="W3" s="205" t="s">
        <v>1477</v>
      </c>
      <c r="X3" s="205" t="s">
        <v>1478</v>
      </c>
      <c r="Y3" s="205" t="s">
        <v>1479</v>
      </c>
      <c r="Z3" s="205" t="s">
        <v>1480</v>
      </c>
      <c r="AA3" s="205" t="s">
        <v>1481</v>
      </c>
      <c r="AB3" s="205" t="s">
        <v>1482</v>
      </c>
      <c r="AC3" s="205" t="s">
        <v>1483</v>
      </c>
      <c r="AD3" s="205" t="s">
        <v>1484</v>
      </c>
      <c r="AE3" s="205" t="s">
        <v>1485</v>
      </c>
      <c r="AF3" s="205" t="s">
        <v>1486</v>
      </c>
      <c r="AG3" s="205" t="s">
        <v>1487</v>
      </c>
      <c r="AH3" s="205" t="s">
        <v>1488</v>
      </c>
      <c r="AI3" s="205" t="s">
        <v>1489</v>
      </c>
      <c r="AJ3" s="205" t="s">
        <v>1490</v>
      </c>
      <c r="AK3" s="205" t="s">
        <v>1491</v>
      </c>
      <c r="AL3" s="205" t="s">
        <v>1492</v>
      </c>
      <c r="AM3" s="205" t="s">
        <v>1493</v>
      </c>
      <c r="AN3" s="205" t="s">
        <v>1494</v>
      </c>
      <c r="AO3" s="205" t="s">
        <v>1495</v>
      </c>
      <c r="AP3" s="205" t="s">
        <v>1496</v>
      </c>
      <c r="AQ3" s="205" t="s">
        <v>1497</v>
      </c>
      <c r="AR3" s="205" t="s">
        <v>1498</v>
      </c>
      <c r="AS3" s="205" t="s">
        <v>1499</v>
      </c>
      <c r="AT3" s="205" t="s">
        <v>1500</v>
      </c>
      <c r="AU3" s="205" t="s">
        <v>1501</v>
      </c>
      <c r="AV3" s="205" t="s">
        <v>1502</v>
      </c>
      <c r="AW3" s="205" t="s">
        <v>1503</v>
      </c>
      <c r="AX3" s="205" t="s">
        <v>1504</v>
      </c>
      <c r="AY3" s="205" t="s">
        <v>1505</v>
      </c>
      <c r="AZ3" s="205" t="s">
        <v>1506</v>
      </c>
      <c r="BA3" s="205" t="s">
        <v>1507</v>
      </c>
      <c r="BB3" s="205" t="s">
        <v>1508</v>
      </c>
      <c r="BC3" s="205" t="s">
        <v>1509</v>
      </c>
      <c r="BD3" s="205" t="s">
        <v>1510</v>
      </c>
      <c r="BE3" s="205" t="s">
        <v>1511</v>
      </c>
      <c r="BF3" s="205" t="s">
        <v>1512</v>
      </c>
      <c r="BG3" s="205" t="s">
        <v>1513</v>
      </c>
      <c r="BH3" s="209" t="s">
        <v>1514</v>
      </c>
      <c r="BI3" s="232" t="s">
        <v>1515</v>
      </c>
      <c r="BJ3" s="232" t="s">
        <v>1516</v>
      </c>
      <c r="BK3" s="232" t="s">
        <v>1517</v>
      </c>
      <c r="BL3" s="209" t="s">
        <v>1518</v>
      </c>
      <c r="BM3" s="209" t="s">
        <v>1804</v>
      </c>
      <c r="BN3" s="209" t="s">
        <v>1519</v>
      </c>
      <c r="BO3" s="209" t="s">
        <v>1520</v>
      </c>
      <c r="BP3" s="232" t="s">
        <v>1521</v>
      </c>
      <c r="BQ3" s="209" t="s">
        <v>1805</v>
      </c>
    </row>
    <row r="4" spans="1:72" x14ac:dyDescent="0.35">
      <c r="A4" s="205" t="s">
        <v>1337</v>
      </c>
      <c r="B4" s="205">
        <v>2644.9110870002401</v>
      </c>
      <c r="C4" s="205">
        <v>11060.932641830201</v>
      </c>
      <c r="D4" s="205">
        <v>107.98464038187301</v>
      </c>
      <c r="E4" s="205">
        <v>95.1275572930316</v>
      </c>
      <c r="F4" s="205">
        <v>282.10761674614201</v>
      </c>
      <c r="G4" s="205">
        <v>26.559067817495599</v>
      </c>
      <c r="H4" s="205">
        <v>983.27619848495306</v>
      </c>
      <c r="I4" s="205">
        <v>15.2569305602584</v>
      </c>
      <c r="J4" s="205">
        <v>14.9176227213004</v>
      </c>
      <c r="K4" s="205">
        <v>140.918699132504</v>
      </c>
      <c r="L4" s="205">
        <v>20.788299076424799</v>
      </c>
      <c r="M4" s="205">
        <v>120.109677529858</v>
      </c>
      <c r="N4" s="205">
        <v>96.417019839999995</v>
      </c>
      <c r="O4" s="205">
        <v>99.780943367070805</v>
      </c>
      <c r="P4" s="205">
        <v>48.858397799999999</v>
      </c>
      <c r="Q4" s="205">
        <v>45.398240049321799</v>
      </c>
      <c r="R4" s="205">
        <v>3.4734695783820002</v>
      </c>
      <c r="S4" s="205">
        <v>1.307412657562</v>
      </c>
      <c r="T4" s="205">
        <v>4.4465452517435997</v>
      </c>
      <c r="U4" s="205">
        <v>24.8821935048298</v>
      </c>
      <c r="V4" s="205">
        <v>9.6749190283528002</v>
      </c>
      <c r="W4" s="205">
        <v>0.29167346747860001</v>
      </c>
      <c r="X4" s="205">
        <v>37.910684752292397</v>
      </c>
      <c r="Y4" s="205">
        <v>1.2314773555609999</v>
      </c>
      <c r="Z4" s="205">
        <v>35.167432146919602</v>
      </c>
      <c r="AA4" s="205">
        <v>16.4021990669596</v>
      </c>
      <c r="AB4" s="205">
        <v>14.0676493265172</v>
      </c>
      <c r="AC4" s="205">
        <v>1.3609079710386001</v>
      </c>
      <c r="AD4" s="205">
        <v>0.1025624964288</v>
      </c>
      <c r="AE4" s="205">
        <v>0.12985332900300001</v>
      </c>
      <c r="AF4" s="205">
        <v>4.9230988053600003E-2</v>
      </c>
      <c r="AG4" s="205">
        <v>0.2776474831056</v>
      </c>
      <c r="AH4" s="205">
        <v>345.28677360270802</v>
      </c>
      <c r="AI4" s="205">
        <v>1028.3805809504499</v>
      </c>
      <c r="AJ4" s="205">
        <v>502.27921530910101</v>
      </c>
      <c r="AK4" s="205">
        <v>5215.5642009640696</v>
      </c>
      <c r="AL4" s="205">
        <v>6.3270215596444004</v>
      </c>
      <c r="AM4" s="205">
        <v>19.379224134243401</v>
      </c>
      <c r="AN4" s="205">
        <v>65.465912566638593</v>
      </c>
      <c r="AO4" s="205">
        <v>1.4777347506066001</v>
      </c>
      <c r="AP4" s="205">
        <v>1.5198286570463999</v>
      </c>
      <c r="AQ4" s="205">
        <v>30.361311428947801</v>
      </c>
      <c r="AR4" s="205">
        <v>48.449949639341398</v>
      </c>
      <c r="AS4" s="205">
        <v>7.5553629115336003</v>
      </c>
      <c r="AT4" s="205">
        <v>274.29458955355602</v>
      </c>
      <c r="AU4" s="205">
        <v>5.9235209637111996</v>
      </c>
      <c r="AV4" s="205">
        <v>102.004994990566</v>
      </c>
      <c r="AW4" s="205">
        <v>1646.1658323592201</v>
      </c>
      <c r="AX4" s="205">
        <v>99.483760486486403</v>
      </c>
      <c r="AY4" s="205">
        <v>10.502748380245199</v>
      </c>
      <c r="AZ4" s="205">
        <v>988.64172064420495</v>
      </c>
      <c r="BA4" s="205">
        <v>3936.5212119542298</v>
      </c>
      <c r="BB4" s="205">
        <v>407.09456329262201</v>
      </c>
      <c r="BC4" s="205">
        <v>815.343982482039</v>
      </c>
      <c r="BD4" s="205">
        <v>2.0401542515886</v>
      </c>
      <c r="BE4" s="205">
        <v>50.931402118749403</v>
      </c>
      <c r="BF4" s="205">
        <v>13.1855193203388</v>
      </c>
      <c r="BG4" s="205">
        <v>102.26670284504701</v>
      </c>
      <c r="BH4" s="209">
        <v>4.4557274233306101</v>
      </c>
      <c r="BI4" s="232">
        <v>0.41123669555032699</v>
      </c>
      <c r="BJ4" s="232">
        <v>0.86709310269013995</v>
      </c>
      <c r="BK4" s="232">
        <v>0.159945988565662</v>
      </c>
      <c r="BL4" s="227">
        <v>0.12287637157212999</v>
      </c>
      <c r="BM4" s="227">
        <v>1.436990126588E-12</v>
      </c>
      <c r="BN4" s="227">
        <v>0.18092177374111701</v>
      </c>
      <c r="BO4" s="227">
        <v>0.24540450322814</v>
      </c>
      <c r="BP4" s="233">
        <v>0.30973830349030002</v>
      </c>
      <c r="BQ4" s="209">
        <v>6.2967211116521904</v>
      </c>
      <c r="BR4" s="84"/>
      <c r="BS4" s="84"/>
      <c r="BT4" s="84"/>
    </row>
    <row r="5" spans="1:72" x14ac:dyDescent="0.35">
      <c r="A5" s="205" t="s">
        <v>1338</v>
      </c>
      <c r="B5" s="205">
        <v>2340.5344774135401</v>
      </c>
      <c r="C5" s="205">
        <v>9786.7068998207196</v>
      </c>
      <c r="D5" s="205">
        <v>93.055100838485998</v>
      </c>
      <c r="E5" s="205">
        <v>87.578082405901597</v>
      </c>
      <c r="F5" s="205">
        <v>250.04701674614199</v>
      </c>
      <c r="G5" s="205">
        <v>38.472067817495599</v>
      </c>
      <c r="H5" s="205">
        <v>1105.1984508594001</v>
      </c>
      <c r="I5" s="205">
        <v>10.185880560258401</v>
      </c>
      <c r="J5" s="205">
        <v>15.1903070134284</v>
      </c>
      <c r="K5" s="205">
        <v>80.062799132504395</v>
      </c>
      <c r="L5" s="205">
        <v>24.9494990764248</v>
      </c>
      <c r="M5" s="205">
        <v>55.0490275298584</v>
      </c>
      <c r="N5" s="205">
        <v>29.662019839999999</v>
      </c>
      <c r="O5" s="205">
        <v>33.9229433670708</v>
      </c>
      <c r="P5" s="205">
        <v>97.258397799999997</v>
      </c>
      <c r="Q5" s="205">
        <v>30.130576853012801</v>
      </c>
      <c r="R5" s="205">
        <v>2.4351995784330001</v>
      </c>
      <c r="S5" s="205">
        <v>1.280679506879</v>
      </c>
      <c r="T5" s="205">
        <v>3.0502641102775998</v>
      </c>
      <c r="U5" s="205">
        <v>15.8262316326138</v>
      </c>
      <c r="V5" s="205">
        <v>6.1485238229268004</v>
      </c>
      <c r="W5" s="205">
        <v>0.24942118444959999</v>
      </c>
      <c r="X5" s="205">
        <v>36.908433108362402</v>
      </c>
      <c r="Y5" s="205">
        <v>0.81573018660399998</v>
      </c>
      <c r="Z5" s="205">
        <v>34.640635525839599</v>
      </c>
      <c r="AA5" s="205">
        <v>18.921187423254601</v>
      </c>
      <c r="AB5" s="205">
        <v>15.8016661756572</v>
      </c>
      <c r="AC5" s="205">
        <v>2.3826702541365998</v>
      </c>
      <c r="AD5" s="205">
        <v>7.3370989621799998E-2</v>
      </c>
      <c r="AE5" s="205">
        <v>0.124756753687</v>
      </c>
      <c r="AF5" s="205">
        <v>3.2144367102599998E-2</v>
      </c>
      <c r="AG5" s="205">
        <v>0.2217174831806</v>
      </c>
      <c r="AH5" s="205">
        <v>242.52992588486799</v>
      </c>
      <c r="AI5" s="205">
        <v>1192.32479305108</v>
      </c>
      <c r="AJ5" s="205">
        <v>385.73377740952401</v>
      </c>
      <c r="AK5" s="205">
        <v>8185.7983881788005</v>
      </c>
      <c r="AL5" s="205">
        <v>6.3236869020963997</v>
      </c>
      <c r="AM5" s="205">
        <v>21.776654225597401</v>
      </c>
      <c r="AN5" s="205">
        <v>109.392857991597</v>
      </c>
      <c r="AO5" s="205">
        <v>1.4648006181855999</v>
      </c>
      <c r="AP5" s="205">
        <v>1.5448756891524</v>
      </c>
      <c r="AQ5" s="205">
        <v>21.167818826066799</v>
      </c>
      <c r="AR5" s="205">
        <v>37.164439205932403</v>
      </c>
      <c r="AS5" s="205">
        <v>4.6227373178716</v>
      </c>
      <c r="AT5" s="205">
        <v>374.43055096900002</v>
      </c>
      <c r="AU5" s="205">
        <v>5.5000054385982002</v>
      </c>
      <c r="AV5" s="205">
        <v>120.84114499056599</v>
      </c>
      <c r="AW5" s="205">
        <v>1641.83353099142</v>
      </c>
      <c r="AX5" s="205">
        <v>109.13541487230999</v>
      </c>
      <c r="AY5" s="205">
        <v>12.143080754445201</v>
      </c>
      <c r="AZ5" s="205">
        <v>980.67139370381096</v>
      </c>
      <c r="BA5" s="205">
        <v>4017.2002028188299</v>
      </c>
      <c r="BB5" s="205">
        <v>433.082296170022</v>
      </c>
      <c r="BC5" s="205">
        <v>980.58514686903902</v>
      </c>
      <c r="BD5" s="205">
        <v>2.4723742970145999</v>
      </c>
      <c r="BE5" s="205">
        <v>52.5228318906154</v>
      </c>
      <c r="BF5" s="205">
        <v>11.7066565807228</v>
      </c>
      <c r="BG5" s="205">
        <v>92.029657183482399</v>
      </c>
      <c r="BH5" s="209">
        <v>3.0225248728962502</v>
      </c>
      <c r="BI5" s="232">
        <v>0.26990405638168502</v>
      </c>
      <c r="BJ5" s="232">
        <v>0.65057358083597705</v>
      </c>
      <c r="BK5" s="232">
        <v>0.11572690331487</v>
      </c>
      <c r="BL5" s="227">
        <v>0.14237052905113001</v>
      </c>
      <c r="BM5" s="227">
        <v>8.4195482198400005E-13</v>
      </c>
      <c r="BN5" s="227">
        <v>0.13742819987836999</v>
      </c>
      <c r="BO5" s="227">
        <v>0.21830487283118999</v>
      </c>
      <c r="BP5" s="233">
        <v>0.179374467888888</v>
      </c>
      <c r="BQ5" s="209">
        <v>5.2313274590931602</v>
      </c>
      <c r="BR5" s="84"/>
      <c r="BS5" s="84"/>
      <c r="BT5" s="84"/>
    </row>
    <row r="6" spans="1:72" x14ac:dyDescent="0.35">
      <c r="A6" s="205" t="s">
        <v>1339</v>
      </c>
      <c r="B6" s="205">
        <v>2387.6545732713398</v>
      </c>
      <c r="C6" s="205">
        <v>9986.2159865467202</v>
      </c>
      <c r="D6" s="205">
        <v>93.709072938898004</v>
      </c>
      <c r="E6" s="205">
        <v>92.483867931361601</v>
      </c>
      <c r="F6" s="205">
        <v>254.94831674614201</v>
      </c>
      <c r="G6" s="205">
        <v>40.252567817495603</v>
      </c>
      <c r="H6" s="205">
        <v>1175.61612378073</v>
      </c>
      <c r="I6" s="205">
        <v>10.185880560258401</v>
      </c>
      <c r="J6" s="205">
        <v>15.886070757704401</v>
      </c>
      <c r="K6" s="205">
        <v>89.934649132504404</v>
      </c>
      <c r="L6" s="205">
        <v>30.7993490764248</v>
      </c>
      <c r="M6" s="205">
        <v>59.037827529858397</v>
      </c>
      <c r="N6" s="205">
        <v>29.862019839999999</v>
      </c>
      <c r="O6" s="205">
        <v>33.375943367070803</v>
      </c>
      <c r="P6" s="205">
        <v>120.1583978</v>
      </c>
      <c r="Q6" s="205">
        <v>28.459132150110801</v>
      </c>
      <c r="R6" s="205">
        <v>2.0154795784839998</v>
      </c>
      <c r="S6" s="205">
        <v>0.99194101391</v>
      </c>
      <c r="T6" s="205">
        <v>2.7932088589495998</v>
      </c>
      <c r="U6" s="205">
        <v>15.1478870208948</v>
      </c>
      <c r="V6" s="205">
        <v>6.1521158777547997</v>
      </c>
      <c r="W6" s="205">
        <v>0.27572068242559999</v>
      </c>
      <c r="X6" s="205">
        <v>37.670859546464399</v>
      </c>
      <c r="Y6" s="205">
        <v>0.80655520978399997</v>
      </c>
      <c r="Z6" s="205">
        <v>35.285295069309598</v>
      </c>
      <c r="AA6" s="205">
        <v>20.223993861581601</v>
      </c>
      <c r="AB6" s="205">
        <v>16.9525076825112</v>
      </c>
      <c r="AC6" s="205">
        <v>2.4334007562296001</v>
      </c>
      <c r="AD6" s="205">
        <v>7.3396058496800004E-2</v>
      </c>
      <c r="AE6" s="205">
        <v>0.16520250722800001</v>
      </c>
      <c r="AF6" s="205">
        <v>3.8573910701600003E-2</v>
      </c>
      <c r="AG6" s="205">
        <v>0.26873748325559998</v>
      </c>
      <c r="AH6" s="205">
        <v>207.976036389668</v>
      </c>
      <c r="AI6" s="205">
        <v>1151.7288387127401</v>
      </c>
      <c r="AJ6" s="205">
        <v>330.16252307171402</v>
      </c>
      <c r="AK6" s="205">
        <v>8361.8278493656999</v>
      </c>
      <c r="AL6" s="205">
        <v>6.4524599842943999</v>
      </c>
      <c r="AM6" s="205">
        <v>22.3866917141684</v>
      </c>
      <c r="AN6" s="205">
        <v>111.127474004614</v>
      </c>
      <c r="AO6" s="205">
        <v>1.5143536090556</v>
      </c>
      <c r="AP6" s="205">
        <v>1.4321770362004</v>
      </c>
      <c r="AQ6" s="205">
        <v>21.446269853312799</v>
      </c>
      <c r="AR6" s="205">
        <v>38.433885211242398</v>
      </c>
      <c r="AS6" s="205">
        <v>4.8031365874896004</v>
      </c>
      <c r="AT6" s="205">
        <v>398.166653480148</v>
      </c>
      <c r="AU6" s="205">
        <v>7.2344340228612003</v>
      </c>
      <c r="AV6" s="205">
        <v>161.786194990566</v>
      </c>
      <c r="AW6" s="205">
        <v>1704.0308186617201</v>
      </c>
      <c r="AX6" s="205">
        <v>113.754500837286</v>
      </c>
      <c r="AY6" s="205">
        <v>13.4197554577452</v>
      </c>
      <c r="AZ6" s="205">
        <v>896.67228457127999</v>
      </c>
      <c r="BA6" s="205">
        <v>4268.7049539617301</v>
      </c>
      <c r="BB6" s="205">
        <v>466.59139206012202</v>
      </c>
      <c r="BC6" s="205">
        <v>934.30112631953898</v>
      </c>
      <c r="BD6" s="205">
        <v>2.3336380414136002</v>
      </c>
      <c r="BE6" s="205">
        <v>57.005583169074399</v>
      </c>
      <c r="BF6" s="205">
        <v>13.8441919231388</v>
      </c>
      <c r="BG6" s="205">
        <v>119.59194713837201</v>
      </c>
      <c r="BH6" s="209">
        <v>3.24636439131559</v>
      </c>
      <c r="BI6" s="232">
        <v>0.29185861644467098</v>
      </c>
      <c r="BJ6" s="232">
        <v>1.0690849682447201</v>
      </c>
      <c r="BK6" s="232">
        <v>0.136565998496849</v>
      </c>
      <c r="BL6" s="227">
        <v>0.10700897469572999</v>
      </c>
      <c r="BM6" s="227">
        <v>1.111134550364E-12</v>
      </c>
      <c r="BN6" s="227">
        <v>0.239687190043674</v>
      </c>
      <c r="BO6" s="227">
        <v>0.22272290690513999</v>
      </c>
      <c r="BP6" s="233">
        <v>0.169800644024651</v>
      </c>
      <c r="BQ6" s="209">
        <v>4.1744274303687297</v>
      </c>
      <c r="BR6" s="84"/>
      <c r="BS6" s="84"/>
      <c r="BT6" s="84"/>
    </row>
    <row r="7" spans="1:72" x14ac:dyDescent="0.35">
      <c r="A7" s="205" t="s">
        <v>1340</v>
      </c>
      <c r="B7" s="205">
        <v>2354.6964609727802</v>
      </c>
      <c r="C7" s="205">
        <v>9846.9046468485194</v>
      </c>
      <c r="D7" s="205">
        <v>92.122437240301593</v>
      </c>
      <c r="E7" s="205">
        <v>83.882600505529595</v>
      </c>
      <c r="F7" s="205">
        <v>254.962236746142</v>
      </c>
      <c r="G7" s="205">
        <v>47.449567817495598</v>
      </c>
      <c r="H7" s="205">
        <v>948.55464654878699</v>
      </c>
      <c r="I7" s="205">
        <v>10.185880560258401</v>
      </c>
      <c r="J7" s="205">
        <v>14.8499139905212</v>
      </c>
      <c r="K7" s="205">
        <v>77.119899132504401</v>
      </c>
      <c r="L7" s="205">
        <v>25.648099076424799</v>
      </c>
      <c r="M7" s="205">
        <v>51.365427529858401</v>
      </c>
      <c r="N7" s="205">
        <v>29.59601984</v>
      </c>
      <c r="O7" s="205">
        <v>33.034943367070802</v>
      </c>
      <c r="P7" s="205">
        <v>139.05839779999999</v>
      </c>
      <c r="Q7" s="205">
        <v>28.192010040289201</v>
      </c>
      <c r="R7" s="205">
        <v>2.2287435784738001</v>
      </c>
      <c r="S7" s="205">
        <v>0.88094953429980005</v>
      </c>
      <c r="T7" s="205">
        <v>2.7931231057471999</v>
      </c>
      <c r="U7" s="205">
        <v>15.2846291850966</v>
      </c>
      <c r="V7" s="205">
        <v>5.8433840421451997</v>
      </c>
      <c r="W7" s="205">
        <v>0.23814717540040001</v>
      </c>
      <c r="X7" s="205">
        <v>33.366146861692002</v>
      </c>
      <c r="Y7" s="205">
        <v>0.72920627796600002</v>
      </c>
      <c r="Z7" s="205">
        <v>31.3698416993156</v>
      </c>
      <c r="AA7" s="205">
        <v>23.121405176764199</v>
      </c>
      <c r="AB7" s="205">
        <v>19.620300202936399</v>
      </c>
      <c r="AC7" s="205">
        <v>2.5757682632410002</v>
      </c>
      <c r="AD7" s="205">
        <v>7.2179263669800001E-2</v>
      </c>
      <c r="AE7" s="205">
        <v>0.1681037674178</v>
      </c>
      <c r="AF7" s="205">
        <v>3.2426540681800002E-2</v>
      </c>
      <c r="AG7" s="205">
        <v>0.26235348324059998</v>
      </c>
      <c r="AH7" s="205">
        <v>226.98396789366799</v>
      </c>
      <c r="AI7" s="205">
        <v>1298.33089569954</v>
      </c>
      <c r="AJ7" s="205">
        <v>487.38556005791401</v>
      </c>
      <c r="AK7" s="205">
        <v>8240.4562329276996</v>
      </c>
      <c r="AL7" s="205">
        <v>5.8839347924987999</v>
      </c>
      <c r="AM7" s="205">
        <v>22.555091796392201</v>
      </c>
      <c r="AN7" s="205">
        <v>109.30871498513601</v>
      </c>
      <c r="AO7" s="205">
        <v>1.6153545816556001</v>
      </c>
      <c r="AP7" s="205">
        <v>1.2853650773787999</v>
      </c>
      <c r="AQ7" s="205">
        <v>19.218936935541599</v>
      </c>
      <c r="AR7" s="205">
        <v>34.493563224546399</v>
      </c>
      <c r="AS7" s="205">
        <v>4.6225243954859998</v>
      </c>
      <c r="AT7" s="205">
        <v>494.59094101457401</v>
      </c>
      <c r="AU7" s="205">
        <v>5.8445437764725998</v>
      </c>
      <c r="AV7" s="205">
        <v>126.242704990566</v>
      </c>
      <c r="AW7" s="205">
        <v>1749.59714743106</v>
      </c>
      <c r="AX7" s="205">
        <v>94.889210310819195</v>
      </c>
      <c r="AY7" s="205">
        <v>15.2542975944852</v>
      </c>
      <c r="AZ7" s="205">
        <v>823.91457032496896</v>
      </c>
      <c r="BA7" s="205">
        <v>4282.1760457393502</v>
      </c>
      <c r="BB7" s="205">
        <v>545.58090164990199</v>
      </c>
      <c r="BC7" s="205">
        <v>610.83737426843902</v>
      </c>
      <c r="BD7" s="205">
        <v>1.5103790822558001</v>
      </c>
      <c r="BE7" s="205">
        <v>43.802043963784598</v>
      </c>
      <c r="BF7" s="205">
        <v>12.5707974575036</v>
      </c>
      <c r="BG7" s="205">
        <v>98.307217001264405</v>
      </c>
      <c r="BH7" s="209">
        <v>2.6437248142850902</v>
      </c>
      <c r="BI7" s="232">
        <v>0.31920816648047101</v>
      </c>
      <c r="BJ7" s="232">
        <v>0.57021903599059998</v>
      </c>
      <c r="BK7" s="232">
        <v>9.7441830787396003E-2</v>
      </c>
      <c r="BL7" s="227">
        <v>9.6613284192230003E-2</v>
      </c>
      <c r="BM7" s="227">
        <v>7.3589481142400005E-13</v>
      </c>
      <c r="BN7" s="227">
        <v>0.128026886776723</v>
      </c>
      <c r="BO7" s="227">
        <v>0.20003765696691</v>
      </c>
      <c r="BP7" s="233">
        <v>0.188820992061146</v>
      </c>
      <c r="BQ7" s="209">
        <v>4.4867567163075899</v>
      </c>
      <c r="BR7" s="84"/>
      <c r="BS7" s="84"/>
      <c r="BT7" s="84"/>
    </row>
    <row r="8" spans="1:72" x14ac:dyDescent="0.35">
      <c r="A8" s="205" t="s">
        <v>1341</v>
      </c>
      <c r="B8" s="205">
        <v>2380.4098253635402</v>
      </c>
      <c r="C8" s="205">
        <v>9952.5541098707199</v>
      </c>
      <c r="D8" s="205">
        <v>89.118298555386005</v>
      </c>
      <c r="E8" s="205">
        <v>98.9906568349016</v>
      </c>
      <c r="F8" s="205">
        <v>257.24901674614199</v>
      </c>
      <c r="G8" s="205">
        <v>38.116467817495597</v>
      </c>
      <c r="H8" s="205">
        <v>1009.6770389874</v>
      </c>
      <c r="I8" s="205">
        <v>10.185880560258401</v>
      </c>
      <c r="J8" s="205">
        <v>14.8546855522284</v>
      </c>
      <c r="K8" s="205">
        <v>74.132749132504401</v>
      </c>
      <c r="L8" s="205">
        <v>21.717849076424798</v>
      </c>
      <c r="M8" s="205">
        <v>52.326977529858397</v>
      </c>
      <c r="N8" s="205">
        <v>29.656019839999999</v>
      </c>
      <c r="O8" s="205">
        <v>32.515943367070797</v>
      </c>
      <c r="P8" s="205">
        <v>113.55839779999999</v>
      </c>
      <c r="Q8" s="205">
        <v>26.9517328347128</v>
      </c>
      <c r="R8" s="205">
        <v>1.8563995784330001</v>
      </c>
      <c r="S8" s="205">
        <v>1.007845260279</v>
      </c>
      <c r="T8" s="205">
        <v>2.3476198180775998</v>
      </c>
      <c r="U8" s="205">
        <v>14.760410993313799</v>
      </c>
      <c r="V8" s="205">
        <v>5.7650898503267998</v>
      </c>
      <c r="W8" s="205">
        <v>0.22933259994960001</v>
      </c>
      <c r="X8" s="205">
        <v>32.170671327562403</v>
      </c>
      <c r="Y8" s="205">
        <v>0.730346031304</v>
      </c>
      <c r="Z8" s="205">
        <v>30.2460286308396</v>
      </c>
      <c r="AA8" s="205">
        <v>22.810555642454599</v>
      </c>
      <c r="AB8" s="205">
        <v>19.5218319290572</v>
      </c>
      <c r="AC8" s="205">
        <v>2.4907588386366002</v>
      </c>
      <c r="AD8" s="205">
        <v>6.4578523821800002E-2</v>
      </c>
      <c r="AE8" s="205">
        <v>9.8889630386999994E-2</v>
      </c>
      <c r="AF8" s="205">
        <v>2.8227472102600001E-2</v>
      </c>
      <c r="AG8" s="205">
        <v>0.30151748318060001</v>
      </c>
      <c r="AH8" s="205">
        <v>258.09371446886797</v>
      </c>
      <c r="AI8" s="205">
        <v>815.748182548876</v>
      </c>
      <c r="AJ8" s="205">
        <v>342.619316907224</v>
      </c>
      <c r="AK8" s="205">
        <v>4786.5724521058</v>
      </c>
      <c r="AL8" s="205">
        <v>7.3587608746963999</v>
      </c>
      <c r="AM8" s="205">
        <v>19.861790618297398</v>
      </c>
      <c r="AN8" s="205">
        <v>70.604588514496598</v>
      </c>
      <c r="AO8" s="205">
        <v>1.6063012802856</v>
      </c>
      <c r="AP8" s="205">
        <v>1.5467905293524</v>
      </c>
      <c r="AQ8" s="205">
        <v>28.270121839766801</v>
      </c>
      <c r="AR8" s="205">
        <v>46.279336374832397</v>
      </c>
      <c r="AS8" s="205">
        <v>4.8674502858716</v>
      </c>
      <c r="AT8" s="205">
        <v>376.44634389139998</v>
      </c>
      <c r="AU8" s="205">
        <v>5.3258830641981998</v>
      </c>
      <c r="AV8" s="205">
        <v>132.027694990566</v>
      </c>
      <c r="AW8" s="205">
        <v>1699.95593510142</v>
      </c>
      <c r="AX8" s="205">
        <v>110.24566136351</v>
      </c>
      <c r="AY8" s="205">
        <v>12.918196964445199</v>
      </c>
      <c r="AZ8" s="205">
        <v>840.392007859111</v>
      </c>
      <c r="BA8" s="205">
        <v>3969.58256354883</v>
      </c>
      <c r="BB8" s="205">
        <v>470.21909754002201</v>
      </c>
      <c r="BC8" s="205">
        <v>970.72565371903897</v>
      </c>
      <c r="BD8" s="205">
        <v>2.4517274933145998</v>
      </c>
      <c r="BE8" s="205">
        <v>86.582365908915406</v>
      </c>
      <c r="BF8" s="205">
        <v>11.743514799922799</v>
      </c>
      <c r="BG8" s="205">
        <v>96.838885493982403</v>
      </c>
      <c r="BH8" s="209">
        <v>3.1124080577214799</v>
      </c>
      <c r="BI8" s="232">
        <v>0.30430553200675697</v>
      </c>
      <c r="BJ8" s="232">
        <v>0.87390863204013602</v>
      </c>
      <c r="BK8" s="232">
        <v>0.113279013775672</v>
      </c>
      <c r="BL8" s="227">
        <v>0.13207934823904999</v>
      </c>
      <c r="BM8" s="227">
        <v>1.33200181051E-12</v>
      </c>
      <c r="BN8" s="227">
        <v>0.208997844521839</v>
      </c>
      <c r="BO8" s="227">
        <v>0.21081944545702</v>
      </c>
      <c r="BP8" s="233">
        <v>0.26506805619464702</v>
      </c>
      <c r="BQ8" s="209">
        <v>4.5391021921395502</v>
      </c>
      <c r="BR8" s="84"/>
      <c r="BS8" s="84"/>
      <c r="BT8" s="84"/>
    </row>
    <row r="9" spans="1:72" x14ac:dyDescent="0.35">
      <c r="BH9" s="209"/>
      <c r="BI9" s="209"/>
      <c r="BJ9" s="209"/>
      <c r="BK9" s="209"/>
      <c r="BL9" s="209"/>
      <c r="BM9" s="209"/>
      <c r="BN9" s="209"/>
      <c r="BO9" s="209"/>
      <c r="BP9" s="209"/>
      <c r="BQ9" s="209"/>
    </row>
    <row r="12" spans="1:72" x14ac:dyDescent="0.35">
      <c r="A12" s="146"/>
      <c r="B12" s="251" t="s">
        <v>1525</v>
      </c>
      <c r="C12" s="251"/>
      <c r="D12" s="251"/>
      <c r="E12" s="251" t="s">
        <v>1526</v>
      </c>
      <c r="F12" s="251"/>
      <c r="G12" s="251"/>
      <c r="H12" t="s">
        <v>1527</v>
      </c>
    </row>
    <row r="13" spans="1:72" x14ac:dyDescent="0.35">
      <c r="A13" t="s">
        <v>1455</v>
      </c>
      <c r="B13" t="s">
        <v>1528</v>
      </c>
      <c r="C13" t="s">
        <v>1529</v>
      </c>
      <c r="D13" t="s">
        <v>1530</v>
      </c>
      <c r="E13" t="s">
        <v>1528</v>
      </c>
      <c r="F13" t="s">
        <v>1529</v>
      </c>
      <c r="G13" t="s">
        <v>1530</v>
      </c>
      <c r="H13" t="s">
        <v>1531</v>
      </c>
      <c r="I13" t="s">
        <v>1532</v>
      </c>
      <c r="J13" t="s">
        <v>1533</v>
      </c>
      <c r="BG13" s="209"/>
      <c r="BH13" s="209"/>
      <c r="BI13" s="209"/>
      <c r="BJ13" s="209"/>
    </row>
    <row r="14" spans="1:72" x14ac:dyDescent="0.35">
      <c r="A14" t="s">
        <v>1337</v>
      </c>
      <c r="B14" s="84">
        <f>BH4</f>
        <v>4.4557274233306101</v>
      </c>
      <c r="C14" s="98">
        <f>BM4</f>
        <v>1.436990126588E-12</v>
      </c>
      <c r="D14" s="84">
        <f>BQ4</f>
        <v>6.2967211116521904</v>
      </c>
      <c r="E14">
        <f>((B14-B$14)/B$14)*100</f>
        <v>0</v>
      </c>
      <c r="F14">
        <f t="shared" ref="F14:G18" si="0">((C14-C$14)/C$14)*100</f>
        <v>0</v>
      </c>
      <c r="G14">
        <f t="shared" si="0"/>
        <v>0</v>
      </c>
      <c r="H14">
        <v>5</v>
      </c>
      <c r="I14">
        <v>5</v>
      </c>
      <c r="J14">
        <v>5</v>
      </c>
      <c r="K14">
        <f>AVERAGE(H14:J14)</f>
        <v>5</v>
      </c>
      <c r="M14" s="178" t="s">
        <v>1534</v>
      </c>
      <c r="BG14" s="209"/>
      <c r="BH14" s="209"/>
      <c r="BI14" s="230"/>
      <c r="BJ14" s="209"/>
    </row>
    <row r="15" spans="1:72" x14ac:dyDescent="0.35">
      <c r="A15" t="s">
        <v>1338</v>
      </c>
      <c r="B15" s="84">
        <f>BH5</f>
        <v>3.0225248728962502</v>
      </c>
      <c r="C15" s="98">
        <f>BM5</f>
        <v>8.4195482198400005E-13</v>
      </c>
      <c r="D15" s="84">
        <f>BQ5</f>
        <v>5.2313274590931602</v>
      </c>
      <c r="E15" s="138">
        <f>((B15-B$14)/B$14)*100</f>
        <v>-32.16540004063031</v>
      </c>
      <c r="F15" s="138">
        <f t="shared" si="0"/>
        <v>-41.408447670886659</v>
      </c>
      <c r="G15" s="138">
        <f t="shared" si="0"/>
        <v>-16.919816419810953</v>
      </c>
      <c r="H15">
        <v>2</v>
      </c>
      <c r="I15">
        <v>2</v>
      </c>
      <c r="J15">
        <v>4</v>
      </c>
      <c r="K15" s="84">
        <f>AVERAGE(H15:J15)</f>
        <v>2.6666666666666665</v>
      </c>
      <c r="BG15" s="209"/>
      <c r="BH15" s="209"/>
      <c r="BI15" s="230"/>
      <c r="BJ15" s="209"/>
    </row>
    <row r="16" spans="1:72" x14ac:dyDescent="0.35">
      <c r="A16" t="s">
        <v>1339</v>
      </c>
      <c r="B16" s="84">
        <f>BH6</f>
        <v>3.24636439131559</v>
      </c>
      <c r="C16" s="98">
        <f>BM6</f>
        <v>1.111134550364E-12</v>
      </c>
      <c r="D16" s="84">
        <f>BQ6</f>
        <v>4.1744274303687297</v>
      </c>
      <c r="E16" s="138">
        <f>((B16-B$14)/B$14)*100</f>
        <v>-27.141764230968906</v>
      </c>
      <c r="F16" s="138">
        <f t="shared" si="0"/>
        <v>-22.676257142957123</v>
      </c>
      <c r="G16" s="138">
        <f t="shared" si="0"/>
        <v>-33.704743209225512</v>
      </c>
      <c r="H16" s="178">
        <v>4</v>
      </c>
      <c r="I16">
        <v>3</v>
      </c>
      <c r="J16">
        <v>1</v>
      </c>
      <c r="K16" s="84">
        <f>AVERAGE(H16:J16)</f>
        <v>2.6666666666666665</v>
      </c>
      <c r="BG16" s="209"/>
      <c r="BH16" s="209"/>
      <c r="BI16" s="230"/>
      <c r="BJ16" s="209"/>
    </row>
    <row r="17" spans="1:62" x14ac:dyDescent="0.35">
      <c r="A17" t="s">
        <v>1340</v>
      </c>
      <c r="B17" s="84">
        <f>BH7</f>
        <v>2.6437248142850902</v>
      </c>
      <c r="C17" s="98">
        <f>BM7</f>
        <v>7.3589481142400005E-13</v>
      </c>
      <c r="D17" s="84">
        <f>BQ7</f>
        <v>4.4867567163075899</v>
      </c>
      <c r="E17" s="138">
        <f>((B17-B$14)/B$14)*100</f>
        <v>-40.666819059839767</v>
      </c>
      <c r="F17" s="138">
        <f t="shared" si="0"/>
        <v>-48.789153258045403</v>
      </c>
      <c r="G17" s="138">
        <f t="shared" si="0"/>
        <v>-28.74455392339404</v>
      </c>
      <c r="H17">
        <v>1</v>
      </c>
      <c r="I17" s="178">
        <v>1</v>
      </c>
      <c r="J17" s="138">
        <v>2</v>
      </c>
      <c r="K17" s="84">
        <f>AVERAGE(H17:J17)</f>
        <v>1.3333333333333333</v>
      </c>
      <c r="BG17" s="209"/>
      <c r="BH17" s="209"/>
      <c r="BI17" s="230"/>
      <c r="BJ17" s="209"/>
    </row>
    <row r="18" spans="1:62" x14ac:dyDescent="0.35">
      <c r="A18" t="s">
        <v>1341</v>
      </c>
      <c r="B18" s="84">
        <f>BH8</f>
        <v>3.1124080577214799</v>
      </c>
      <c r="C18" s="98">
        <f>BM8</f>
        <v>1.33200181051E-12</v>
      </c>
      <c r="D18" s="84">
        <f>BQ8</f>
        <v>4.5391021921395502</v>
      </c>
      <c r="E18" s="138">
        <f>((B18-B$14)/B$14)*100</f>
        <v>-30.148149515955197</v>
      </c>
      <c r="F18" s="138">
        <f t="shared" si="0"/>
        <v>-7.3061264747368195</v>
      </c>
      <c r="G18" s="138">
        <f t="shared" si="0"/>
        <v>-27.913240690621286</v>
      </c>
      <c r="H18" s="178">
        <v>3</v>
      </c>
      <c r="I18">
        <v>4</v>
      </c>
      <c r="J18">
        <v>3</v>
      </c>
      <c r="K18" s="84">
        <f>AVERAGE(H18:J18)</f>
        <v>3.3333333333333335</v>
      </c>
      <c r="BG18" s="209"/>
      <c r="BH18" s="209"/>
      <c r="BI18" s="230"/>
      <c r="BJ18" s="209"/>
    </row>
    <row r="19" spans="1:62" x14ac:dyDescent="0.35">
      <c r="A19" t="s">
        <v>1535</v>
      </c>
      <c r="B19" s="166">
        <f>'7.Targets+Benchmarking'!B16</f>
        <v>1.3638642400897163</v>
      </c>
      <c r="C19" s="165">
        <f>'7.Targets+Benchmarking'!B27</f>
        <v>1.022384554598147E-13</v>
      </c>
      <c r="D19" s="166">
        <f>'7.Targets+Benchmarking'!B21</f>
        <v>3.1920226895716763</v>
      </c>
      <c r="E19" s="137"/>
      <c r="F19" s="137"/>
      <c r="G19" s="137"/>
      <c r="BG19" s="209"/>
      <c r="BH19" s="209"/>
      <c r="BI19" s="230"/>
      <c r="BJ19" s="209"/>
    </row>
    <row r="20" spans="1:62" x14ac:dyDescent="0.35">
      <c r="A20" t="s">
        <v>1536</v>
      </c>
      <c r="B20" s="166">
        <f>'7.Targets+Benchmarking'!D16</f>
        <v>1.566992956698823</v>
      </c>
      <c r="C20" s="165">
        <f>'7.Targets+Benchmarking'!D27</f>
        <v>8.1790764367851753E-12</v>
      </c>
      <c r="D20" s="166">
        <f>'7.Targets+Benchmarking'!D21</f>
        <v>4.3527582130522857</v>
      </c>
      <c r="E20" s="137"/>
      <c r="F20" s="218">
        <f>AVERAGE(E15:G18)</f>
        <v>-29.798705969756</v>
      </c>
      <c r="G20" s="137"/>
      <c r="BG20" s="209"/>
      <c r="BH20" s="209"/>
      <c r="BI20" s="230"/>
      <c r="BJ20" s="209"/>
    </row>
    <row r="21" spans="1:62" x14ac:dyDescent="0.35">
      <c r="A21" t="s">
        <v>37</v>
      </c>
      <c r="B21" s="166">
        <f>AVERAGE(B19:B20)</f>
        <v>1.4654285983942696</v>
      </c>
      <c r="C21" s="165">
        <f>AVERAGE(C19:C20)</f>
        <v>4.1406574461224951E-12</v>
      </c>
      <c r="D21" s="166">
        <f>AVERAGE(D19:D20)</f>
        <v>3.7723904513119813</v>
      </c>
      <c r="BG21" s="209"/>
      <c r="BH21" s="209"/>
      <c r="BI21" s="230"/>
      <c r="BJ21" s="209"/>
    </row>
    <row r="22" spans="1:62" x14ac:dyDescent="0.35">
      <c r="BG22" s="209"/>
      <c r="BH22" s="209"/>
      <c r="BI22" s="230"/>
      <c r="BJ22" s="209"/>
    </row>
    <row r="23" spans="1:62" s="137" customFormat="1" ht="29" x14ac:dyDescent="0.35">
      <c r="A23" s="137" t="s">
        <v>1455</v>
      </c>
      <c r="B23" s="137" t="s">
        <v>1806</v>
      </c>
      <c r="C23" s="137" t="s">
        <v>1807</v>
      </c>
      <c r="D23" s="137" t="s">
        <v>1808</v>
      </c>
      <c r="E23" s="137" t="s">
        <v>1809</v>
      </c>
      <c r="F23" s="137" t="s">
        <v>1810</v>
      </c>
      <c r="G23" s="213" t="s">
        <v>1537</v>
      </c>
      <c r="H23" s="137" t="s">
        <v>1538</v>
      </c>
      <c r="I23" s="137" t="s">
        <v>1539</v>
      </c>
      <c r="J23" s="137" t="s">
        <v>1540</v>
      </c>
      <c r="K23" s="179" t="s">
        <v>1541</v>
      </c>
      <c r="L23" s="179" t="s">
        <v>1542</v>
      </c>
      <c r="BG23" s="231"/>
      <c r="BH23" s="209"/>
      <c r="BI23" s="230"/>
      <c r="BJ23" s="231"/>
    </row>
    <row r="24" spans="1:62" x14ac:dyDescent="0.35">
      <c r="A24" t="s">
        <v>1337</v>
      </c>
      <c r="B24" s="206">
        <v>304.05626238501998</v>
      </c>
      <c r="C24" s="206">
        <v>277.004047658145</v>
      </c>
      <c r="D24" s="206">
        <v>100</v>
      </c>
      <c r="E24" s="206">
        <v>93.069306949610905</v>
      </c>
      <c r="F24" s="206">
        <v>106.93069311862899</v>
      </c>
      <c r="G24" s="214">
        <f t="shared" ref="G24:H28" si="1">B24-$D24</f>
        <v>204.05626238501998</v>
      </c>
      <c r="H24" s="84">
        <f t="shared" si="1"/>
        <v>177.004047658145</v>
      </c>
      <c r="I24" s="84">
        <f t="shared" ref="I24:J28" si="2">B24-$F24</f>
        <v>197.12556926639098</v>
      </c>
      <c r="J24" s="84">
        <f t="shared" si="2"/>
        <v>170.073354539516</v>
      </c>
      <c r="K24" s="180">
        <f t="shared" ref="K24:L28" si="3">B24-$E24</f>
        <v>210.98695543540907</v>
      </c>
      <c r="L24" s="180">
        <f t="shared" si="3"/>
        <v>183.93474070853409</v>
      </c>
      <c r="BG24" s="209"/>
      <c r="BH24" s="209"/>
      <c r="BI24" s="230"/>
      <c r="BJ24" s="209"/>
    </row>
    <row r="25" spans="1:62" x14ac:dyDescent="0.35">
      <c r="A25" t="s">
        <v>1338</v>
      </c>
      <c r="B25" s="206">
        <v>206.255349262674</v>
      </c>
      <c r="C25" s="206">
        <v>186.490010890316</v>
      </c>
      <c r="D25" s="206">
        <v>100</v>
      </c>
      <c r="E25" s="206">
        <v>93.069306949610905</v>
      </c>
      <c r="F25" s="206">
        <v>106.93069311862899</v>
      </c>
      <c r="G25" s="214">
        <f t="shared" si="1"/>
        <v>106.255349262674</v>
      </c>
      <c r="H25" s="84">
        <f t="shared" si="1"/>
        <v>86.490010890316</v>
      </c>
      <c r="I25" s="84">
        <f t="shared" si="2"/>
        <v>99.324656144045008</v>
      </c>
      <c r="J25" s="84">
        <f t="shared" si="2"/>
        <v>79.559317771687006</v>
      </c>
      <c r="K25" s="180">
        <f t="shared" si="3"/>
        <v>113.1860423130631</v>
      </c>
      <c r="L25" s="180">
        <f t="shared" si="3"/>
        <v>93.420703940705096</v>
      </c>
      <c r="BG25" s="209"/>
      <c r="BH25" s="209"/>
      <c r="BI25" s="230"/>
      <c r="BJ25" s="209"/>
    </row>
    <row r="26" spans="1:62" x14ac:dyDescent="0.35">
      <c r="A26" t="s">
        <v>1339</v>
      </c>
      <c r="B26" s="206">
        <v>221.530028513883</v>
      </c>
      <c r="C26" s="206">
        <v>200.066277674758</v>
      </c>
      <c r="D26" s="206">
        <v>100</v>
      </c>
      <c r="E26" s="206">
        <v>93.069306949610905</v>
      </c>
      <c r="F26" s="206">
        <v>106.93069311862899</v>
      </c>
      <c r="G26" s="214">
        <f t="shared" si="1"/>
        <v>121.530028513883</v>
      </c>
      <c r="H26" s="84">
        <f t="shared" si="1"/>
        <v>100.066277674758</v>
      </c>
      <c r="I26" s="84">
        <f t="shared" si="2"/>
        <v>114.599335395254</v>
      </c>
      <c r="J26" s="84">
        <f t="shared" si="2"/>
        <v>93.135584556129004</v>
      </c>
      <c r="K26" s="180">
        <f t="shared" si="3"/>
        <v>128.46072156427209</v>
      </c>
      <c r="L26" s="180">
        <f t="shared" si="3"/>
        <v>106.99697072514709</v>
      </c>
      <c r="BG26" s="209"/>
      <c r="BH26" s="209"/>
      <c r="BI26" s="230"/>
      <c r="BJ26" s="209"/>
    </row>
    <row r="27" spans="1:62" x14ac:dyDescent="0.35">
      <c r="A27" t="s">
        <v>1340</v>
      </c>
      <c r="B27" s="206">
        <v>180.40625231472399</v>
      </c>
      <c r="C27" s="206">
        <v>162.96796147279801</v>
      </c>
      <c r="D27" s="206">
        <v>100</v>
      </c>
      <c r="E27" s="206">
        <v>93.069306949610905</v>
      </c>
      <c r="F27" s="206">
        <v>106.93069311862899</v>
      </c>
      <c r="G27" s="214">
        <f t="shared" si="1"/>
        <v>80.406252314723986</v>
      </c>
      <c r="H27" s="84">
        <f t="shared" si="1"/>
        <v>62.967961472798009</v>
      </c>
      <c r="I27" s="84">
        <f t="shared" si="2"/>
        <v>73.475559196094991</v>
      </c>
      <c r="J27" s="84">
        <f t="shared" si="2"/>
        <v>56.037268354169015</v>
      </c>
      <c r="K27" s="180">
        <f t="shared" si="3"/>
        <v>87.336945365113081</v>
      </c>
      <c r="L27" s="180">
        <f t="shared" si="3"/>
        <v>69.898654523187105</v>
      </c>
      <c r="BG27" s="209"/>
      <c r="BH27" s="209"/>
      <c r="BI27" s="230"/>
      <c r="BJ27" s="209"/>
    </row>
    <row r="28" spans="1:62" x14ac:dyDescent="0.35">
      <c r="A28" t="s">
        <v>1341</v>
      </c>
      <c r="B28" s="206">
        <v>212.388925823324</v>
      </c>
      <c r="C28" s="206">
        <v>191.74005105638</v>
      </c>
      <c r="D28" s="206">
        <v>100</v>
      </c>
      <c r="E28" s="206">
        <v>93.069306949610905</v>
      </c>
      <c r="F28" s="206">
        <v>106.93069311862899</v>
      </c>
      <c r="G28" s="214">
        <f t="shared" si="1"/>
        <v>112.388925823324</v>
      </c>
      <c r="H28" s="84">
        <f t="shared" si="1"/>
        <v>91.740051056379997</v>
      </c>
      <c r="I28" s="84">
        <f t="shared" si="2"/>
        <v>105.45823270469501</v>
      </c>
      <c r="J28" s="84">
        <f t="shared" si="2"/>
        <v>84.809357937751003</v>
      </c>
      <c r="K28" s="180">
        <f t="shared" si="3"/>
        <v>119.3196188737131</v>
      </c>
      <c r="L28" s="180">
        <f t="shared" si="3"/>
        <v>98.670744106769092</v>
      </c>
      <c r="N28" s="216" t="s">
        <v>1543</v>
      </c>
      <c r="BG28" s="209"/>
      <c r="BH28" s="209"/>
      <c r="BI28" s="230"/>
      <c r="BJ28" s="209"/>
    </row>
    <row r="29" spans="1:62" x14ac:dyDescent="0.35">
      <c r="G29" s="131"/>
      <c r="O29" s="182">
        <f>'7.Targets+Benchmarking'!B29</f>
        <v>1.0223845545981469E-12</v>
      </c>
      <c r="BG29" s="209"/>
      <c r="BH29" s="209"/>
      <c r="BI29" s="230"/>
      <c r="BJ29" s="209"/>
    </row>
    <row r="30" spans="1:62" s="137" customFormat="1" ht="29" x14ac:dyDescent="0.35">
      <c r="A30" s="137" t="s">
        <v>1455</v>
      </c>
      <c r="B30" s="137" t="s">
        <v>1544</v>
      </c>
      <c r="C30" s="137" t="s">
        <v>1545</v>
      </c>
      <c r="D30" s="137" t="s">
        <v>1546</v>
      </c>
      <c r="E30" s="137" t="s">
        <v>1547</v>
      </c>
      <c r="F30" s="137" t="s">
        <v>1548</v>
      </c>
      <c r="G30" s="213" t="s">
        <v>1537</v>
      </c>
      <c r="H30" s="137" t="s">
        <v>1538</v>
      </c>
      <c r="I30" s="137" t="s">
        <v>1539</v>
      </c>
      <c r="J30" s="137" t="s">
        <v>1540</v>
      </c>
      <c r="K30" s="179" t="s">
        <v>1541</v>
      </c>
      <c r="L30" s="179" t="s">
        <v>1542</v>
      </c>
      <c r="N30" s="137" t="s">
        <v>1549</v>
      </c>
      <c r="O30" s="179" t="s">
        <v>1550</v>
      </c>
      <c r="BG30" s="231"/>
      <c r="BH30" s="209"/>
      <c r="BI30" s="230"/>
      <c r="BJ30" s="231"/>
    </row>
    <row r="31" spans="1:62" x14ac:dyDescent="0.35">
      <c r="A31" t="s">
        <v>1337</v>
      </c>
      <c r="B31" s="206">
        <v>34.7826086956522</v>
      </c>
      <c r="C31" s="206">
        <v>31.6425120772947</v>
      </c>
      <c r="D31" s="206">
        <v>100</v>
      </c>
      <c r="E31" s="206">
        <v>2.4637681159420302</v>
      </c>
      <c r="F31" s="206">
        <v>197.584541062802</v>
      </c>
      <c r="G31" s="214">
        <f t="shared" ref="G31:H35" si="4">B31-$D31</f>
        <v>-65.2173913043478</v>
      </c>
      <c r="H31" s="84">
        <f t="shared" si="4"/>
        <v>-68.357487922705303</v>
      </c>
      <c r="I31" s="84">
        <f t="shared" ref="I31:J35" si="5">B31-$F31</f>
        <v>-162.80193236714979</v>
      </c>
      <c r="J31" s="84">
        <f t="shared" si="5"/>
        <v>-165.94202898550731</v>
      </c>
      <c r="K31" s="180">
        <f t="shared" ref="K31:L35" si="6">B31-$E31</f>
        <v>32.318840579710169</v>
      </c>
      <c r="L31" s="180">
        <f t="shared" si="6"/>
        <v>29.178743961352669</v>
      </c>
      <c r="N31">
        <f>E31*10</f>
        <v>24.637681159420303</v>
      </c>
      <c r="O31" s="180">
        <f>B31-$N31</f>
        <v>10.144927536231897</v>
      </c>
      <c r="BG31" s="209"/>
      <c r="BH31" s="209"/>
      <c r="BI31" s="230"/>
      <c r="BJ31" s="209"/>
    </row>
    <row r="32" spans="1:62" x14ac:dyDescent="0.35">
      <c r="A32" t="s">
        <v>1338</v>
      </c>
      <c r="B32" s="206">
        <v>20.338164251207701</v>
      </c>
      <c r="C32" s="206">
        <v>18.478260869565201</v>
      </c>
      <c r="D32" s="206">
        <v>100</v>
      </c>
      <c r="E32" s="206">
        <v>2.4637681159420302</v>
      </c>
      <c r="F32" s="206">
        <v>197.584541062802</v>
      </c>
      <c r="G32" s="214">
        <f t="shared" si="4"/>
        <v>-79.661835748792299</v>
      </c>
      <c r="H32" s="84">
        <f t="shared" si="4"/>
        <v>-81.521739130434796</v>
      </c>
      <c r="I32" s="84">
        <f t="shared" si="5"/>
        <v>-177.2463768115943</v>
      </c>
      <c r="J32" s="84">
        <f t="shared" si="5"/>
        <v>-179.10628019323681</v>
      </c>
      <c r="K32" s="180">
        <f t="shared" si="6"/>
        <v>17.87439613526567</v>
      </c>
      <c r="L32" s="180">
        <f t="shared" si="6"/>
        <v>16.01449275362317</v>
      </c>
      <c r="N32">
        <f>E32*10</f>
        <v>24.637681159420303</v>
      </c>
      <c r="O32" s="180">
        <f>B32-$N32</f>
        <v>-4.2995169082126026</v>
      </c>
      <c r="BG32" s="209"/>
      <c r="BH32" s="209"/>
      <c r="BI32" s="230"/>
      <c r="BJ32" s="209"/>
    </row>
    <row r="33" spans="1:62" x14ac:dyDescent="0.35">
      <c r="A33" t="s">
        <v>1339</v>
      </c>
      <c r="B33" s="206">
        <v>26.811594202898501</v>
      </c>
      <c r="C33" s="206">
        <v>24.0579710144928</v>
      </c>
      <c r="D33" s="206">
        <v>100</v>
      </c>
      <c r="E33" s="206">
        <v>2.4637681159420302</v>
      </c>
      <c r="F33" s="206">
        <v>197.584541062802</v>
      </c>
      <c r="G33" s="214">
        <f t="shared" si="4"/>
        <v>-73.188405797101495</v>
      </c>
      <c r="H33" s="84">
        <f t="shared" si="4"/>
        <v>-75.942028985507193</v>
      </c>
      <c r="I33" s="84">
        <f t="shared" si="5"/>
        <v>-170.7729468599035</v>
      </c>
      <c r="J33" s="84">
        <f t="shared" si="5"/>
        <v>-173.5265700483092</v>
      </c>
      <c r="K33" s="180">
        <f t="shared" si="6"/>
        <v>24.34782608695647</v>
      </c>
      <c r="L33" s="180">
        <f t="shared" si="6"/>
        <v>21.594202898550769</v>
      </c>
      <c r="N33">
        <f>E33*10</f>
        <v>24.637681159420303</v>
      </c>
      <c r="O33" s="180">
        <f>B33-$N33</f>
        <v>2.1739130434781977</v>
      </c>
      <c r="BG33" s="209"/>
      <c r="BH33" s="209"/>
      <c r="BI33" s="230"/>
      <c r="BJ33" s="209"/>
    </row>
    <row r="34" spans="1:62" x14ac:dyDescent="0.35">
      <c r="A34" t="s">
        <v>1340</v>
      </c>
      <c r="B34" s="206">
        <v>17.7777777777778</v>
      </c>
      <c r="C34" s="206">
        <v>16.038647342995201</v>
      </c>
      <c r="D34" s="206">
        <v>100</v>
      </c>
      <c r="E34" s="206">
        <v>2.4637681159420302</v>
      </c>
      <c r="F34" s="206">
        <v>197.584541062802</v>
      </c>
      <c r="G34" s="214">
        <f t="shared" si="4"/>
        <v>-82.2222222222222</v>
      </c>
      <c r="H34" s="84">
        <f t="shared" si="4"/>
        <v>-83.961352657004795</v>
      </c>
      <c r="I34" s="84">
        <f t="shared" si="5"/>
        <v>-179.8067632850242</v>
      </c>
      <c r="J34" s="84">
        <f t="shared" si="5"/>
        <v>-181.5458937198068</v>
      </c>
      <c r="K34" s="180">
        <f t="shared" si="6"/>
        <v>15.314009661835769</v>
      </c>
      <c r="L34" s="180">
        <f t="shared" si="6"/>
        <v>13.57487922705317</v>
      </c>
      <c r="N34">
        <f>E34*10</f>
        <v>24.637681159420303</v>
      </c>
      <c r="O34" s="180">
        <f>B34-$N34</f>
        <v>-6.8599033816425035</v>
      </c>
      <c r="BG34" s="209"/>
      <c r="BH34" s="209"/>
      <c r="BI34" s="230"/>
      <c r="BJ34" s="209"/>
    </row>
    <row r="35" spans="1:62" x14ac:dyDescent="0.35">
      <c r="A35" t="s">
        <v>1341</v>
      </c>
      <c r="B35" s="206">
        <v>32.125603864734302</v>
      </c>
      <c r="C35" s="206">
        <v>28.985507246376802</v>
      </c>
      <c r="D35" s="206">
        <v>100</v>
      </c>
      <c r="E35" s="206">
        <v>2.4637681159420302</v>
      </c>
      <c r="F35" s="206">
        <v>197.584541062802</v>
      </c>
      <c r="G35" s="214">
        <f t="shared" si="4"/>
        <v>-67.874396135265698</v>
      </c>
      <c r="H35" s="84">
        <f t="shared" si="4"/>
        <v>-71.014492753623202</v>
      </c>
      <c r="I35" s="84">
        <f t="shared" si="5"/>
        <v>-165.4589371980677</v>
      </c>
      <c r="J35" s="84">
        <f t="shared" si="5"/>
        <v>-168.59903381642519</v>
      </c>
      <c r="K35" s="180">
        <f t="shared" si="6"/>
        <v>29.661835748792271</v>
      </c>
      <c r="L35" s="180">
        <f t="shared" si="6"/>
        <v>26.521739130434771</v>
      </c>
      <c r="N35">
        <f>E35*10</f>
        <v>24.637681159420303</v>
      </c>
      <c r="O35" s="180">
        <f>B35-$N35</f>
        <v>7.4879227053139985</v>
      </c>
      <c r="BG35" s="209"/>
      <c r="BH35" s="209"/>
      <c r="BI35" s="230"/>
      <c r="BJ35" s="209"/>
    </row>
    <row r="36" spans="1:62" x14ac:dyDescent="0.35">
      <c r="G36" s="215"/>
      <c r="BG36" s="209"/>
      <c r="BH36" s="209"/>
      <c r="BI36" s="230"/>
      <c r="BJ36" s="209"/>
    </row>
    <row r="37" spans="1:62" s="137" customFormat="1" ht="29" x14ac:dyDescent="0.35">
      <c r="A37" s="137" t="s">
        <v>1455</v>
      </c>
      <c r="B37" s="137" t="s">
        <v>1551</v>
      </c>
      <c r="C37" s="137" t="s">
        <v>1552</v>
      </c>
      <c r="D37" s="137" t="s">
        <v>1553</v>
      </c>
      <c r="E37" s="137" t="s">
        <v>1554</v>
      </c>
      <c r="F37" s="137" t="s">
        <v>1555</v>
      </c>
      <c r="G37" s="213" t="s">
        <v>1537</v>
      </c>
      <c r="H37" s="137" t="s">
        <v>1538</v>
      </c>
      <c r="I37" s="137" t="s">
        <v>1539</v>
      </c>
      <c r="J37" s="137" t="s">
        <v>1540</v>
      </c>
      <c r="K37" s="179" t="s">
        <v>1541</v>
      </c>
      <c r="L37" s="179" t="s">
        <v>1542</v>
      </c>
      <c r="BG37" s="231"/>
      <c r="BH37" s="209"/>
      <c r="BI37" s="230"/>
      <c r="BJ37" s="231"/>
    </row>
    <row r="38" spans="1:62" x14ac:dyDescent="0.35">
      <c r="A38" t="s">
        <v>1337</v>
      </c>
      <c r="B38" s="206">
        <v>166.915943452535</v>
      </c>
      <c r="C38" s="206">
        <v>151.777011774649</v>
      </c>
      <c r="D38" s="206">
        <v>100</v>
      </c>
      <c r="E38" s="206">
        <v>84.615384633736596</v>
      </c>
      <c r="F38" s="206">
        <v>115.38461539277201</v>
      </c>
      <c r="G38" s="214">
        <f t="shared" ref="G38:H42" si="7">B38-$D38</f>
        <v>66.915943452535004</v>
      </c>
      <c r="H38" s="84">
        <f t="shared" si="7"/>
        <v>51.777011774648997</v>
      </c>
      <c r="I38" s="84">
        <f t="shared" ref="I38:J42" si="8">B38-$F38</f>
        <v>51.531328059762998</v>
      </c>
      <c r="J38" s="84">
        <f t="shared" si="8"/>
        <v>36.392396381876992</v>
      </c>
      <c r="K38" s="180">
        <f t="shared" ref="K38:L42" si="9">B38-$E38</f>
        <v>82.300558818798407</v>
      </c>
      <c r="L38" s="180">
        <f t="shared" si="9"/>
        <v>67.161627140912401</v>
      </c>
      <c r="BG38" s="209"/>
      <c r="BH38" s="209"/>
      <c r="BI38" s="230"/>
      <c r="BJ38" s="209"/>
    </row>
    <row r="39" spans="1:62" x14ac:dyDescent="0.35">
      <c r="A39" t="s">
        <v>1338</v>
      </c>
      <c r="B39" s="206">
        <v>138.67407223484099</v>
      </c>
      <c r="C39" s="206">
        <v>125.169971251208</v>
      </c>
      <c r="D39" s="206">
        <v>100</v>
      </c>
      <c r="E39" s="206">
        <v>84.615384633736596</v>
      </c>
      <c r="F39" s="206">
        <v>115.38461539277201</v>
      </c>
      <c r="G39" s="214">
        <f t="shared" si="7"/>
        <v>38.674072234840992</v>
      </c>
      <c r="H39" s="84">
        <f t="shared" si="7"/>
        <v>25.169971251207997</v>
      </c>
      <c r="I39" s="84">
        <f t="shared" si="8"/>
        <v>23.289456842068986</v>
      </c>
      <c r="J39" s="84">
        <f t="shared" si="8"/>
        <v>9.7853558584359916</v>
      </c>
      <c r="K39" s="180">
        <f t="shared" si="9"/>
        <v>54.058687601104396</v>
      </c>
      <c r="L39" s="180">
        <f t="shared" si="9"/>
        <v>40.554586617471401</v>
      </c>
      <c r="BG39" s="209"/>
      <c r="BH39" s="209"/>
      <c r="BI39" s="230"/>
      <c r="BJ39" s="209"/>
    </row>
    <row r="40" spans="1:62" x14ac:dyDescent="0.35">
      <c r="A40" t="s">
        <v>1339</v>
      </c>
      <c r="B40" s="206">
        <v>110.657353320715</v>
      </c>
      <c r="C40" s="206">
        <v>99.872091156451702</v>
      </c>
      <c r="D40" s="206">
        <v>100</v>
      </c>
      <c r="E40" s="206">
        <v>84.615384633736596</v>
      </c>
      <c r="F40" s="206">
        <v>115.38461539277201</v>
      </c>
      <c r="G40" s="214">
        <f t="shared" si="7"/>
        <v>10.657353320715004</v>
      </c>
      <c r="H40" s="84">
        <f t="shared" si="7"/>
        <v>-0.12790884354829757</v>
      </c>
      <c r="I40" s="84">
        <f t="shared" si="8"/>
        <v>-4.7272620720570018</v>
      </c>
      <c r="J40" s="84">
        <f t="shared" si="8"/>
        <v>-15.512524236320303</v>
      </c>
      <c r="K40" s="180">
        <f t="shared" si="9"/>
        <v>26.041968686978407</v>
      </c>
      <c r="L40" s="180">
        <f t="shared" si="9"/>
        <v>15.256706522715106</v>
      </c>
      <c r="BG40" s="209"/>
      <c r="BH40" s="209"/>
      <c r="BI40" s="230"/>
      <c r="BJ40" s="209"/>
    </row>
    <row r="41" spans="1:62" x14ac:dyDescent="0.35">
      <c r="A41" t="s">
        <v>1340</v>
      </c>
      <c r="B41" s="206">
        <v>118.93670006535601</v>
      </c>
      <c r="C41" s="206">
        <v>107.293569676147</v>
      </c>
      <c r="D41" s="206">
        <v>100</v>
      </c>
      <c r="E41" s="206">
        <v>84.615384633736596</v>
      </c>
      <c r="F41" s="206">
        <v>115.38461539277201</v>
      </c>
      <c r="G41" s="214">
        <f t="shared" si="7"/>
        <v>18.936700065356007</v>
      </c>
      <c r="H41" s="84">
        <f t="shared" si="7"/>
        <v>7.2935696761470012</v>
      </c>
      <c r="I41" s="84">
        <f t="shared" si="8"/>
        <v>3.5520846725840016</v>
      </c>
      <c r="J41" s="84">
        <f t="shared" si="8"/>
        <v>-8.091045716625004</v>
      </c>
      <c r="K41" s="180">
        <f t="shared" si="9"/>
        <v>34.321315431619411</v>
      </c>
      <c r="L41" s="180">
        <f t="shared" si="9"/>
        <v>22.678185042410405</v>
      </c>
      <c r="BG41" s="209"/>
      <c r="BH41" s="209"/>
      <c r="BI41" s="230"/>
      <c r="BJ41" s="209"/>
    </row>
    <row r="42" spans="1:62" x14ac:dyDescent="0.35">
      <c r="A42" t="s">
        <v>1341</v>
      </c>
      <c r="B42" s="206">
        <v>120.324294395262</v>
      </c>
      <c r="C42" s="206">
        <v>108.00182411977001</v>
      </c>
      <c r="D42" s="206">
        <v>100</v>
      </c>
      <c r="E42" s="206">
        <v>84.615384633736596</v>
      </c>
      <c r="F42" s="206">
        <v>115.38461539277201</v>
      </c>
      <c r="G42" s="214">
        <f t="shared" si="7"/>
        <v>20.324294395262001</v>
      </c>
      <c r="H42" s="84">
        <f t="shared" si="7"/>
        <v>8.0018241197700064</v>
      </c>
      <c r="I42" s="84">
        <f t="shared" si="8"/>
        <v>4.9396790024899957</v>
      </c>
      <c r="J42" s="84">
        <f t="shared" si="8"/>
        <v>-7.3827912730019989</v>
      </c>
      <c r="K42" s="180">
        <f t="shared" si="9"/>
        <v>35.708909761525405</v>
      </c>
      <c r="L42" s="180">
        <f t="shared" si="9"/>
        <v>23.38643948603341</v>
      </c>
      <c r="BG42" s="209"/>
      <c r="BH42" s="209"/>
      <c r="BI42" s="230"/>
      <c r="BJ42" s="209"/>
    </row>
    <row r="43" spans="1:62" x14ac:dyDescent="0.35">
      <c r="BG43" s="209"/>
      <c r="BH43" s="209"/>
      <c r="BI43" s="230"/>
      <c r="BJ43" s="209"/>
    </row>
    <row r="44" spans="1:62" x14ac:dyDescent="0.35">
      <c r="BG44" s="209"/>
      <c r="BH44" s="209"/>
      <c r="BI44" s="230"/>
      <c r="BJ44" s="209"/>
    </row>
    <row r="45" spans="1:62" x14ac:dyDescent="0.35">
      <c r="BG45" s="209"/>
      <c r="BH45" s="209"/>
      <c r="BI45" s="230"/>
      <c r="BJ45" s="209"/>
    </row>
    <row r="46" spans="1:62" s="137" customFormat="1" x14ac:dyDescent="0.35">
      <c r="BG46" s="231"/>
      <c r="BH46" s="209"/>
      <c r="BI46" s="230"/>
      <c r="BJ46" s="231"/>
    </row>
    <row r="47" spans="1:62" x14ac:dyDescent="0.35">
      <c r="BG47" s="209"/>
      <c r="BH47" s="209"/>
      <c r="BI47" s="230"/>
      <c r="BJ47" s="209"/>
    </row>
    <row r="48" spans="1:62" x14ac:dyDescent="0.35">
      <c r="BG48" s="209"/>
      <c r="BH48" s="209"/>
      <c r="BI48" s="230"/>
      <c r="BJ48" s="209"/>
    </row>
    <row r="49" spans="59:62" x14ac:dyDescent="0.35">
      <c r="BG49" s="209"/>
      <c r="BH49" s="209"/>
      <c r="BI49" s="230"/>
      <c r="BJ49" s="209"/>
    </row>
    <row r="50" spans="59:62" x14ac:dyDescent="0.35">
      <c r="BG50" s="209"/>
      <c r="BH50" s="209"/>
      <c r="BI50" s="230"/>
      <c r="BJ50" s="209"/>
    </row>
    <row r="51" spans="59:62" x14ac:dyDescent="0.35">
      <c r="BG51" s="209"/>
      <c r="BH51" s="209"/>
      <c r="BI51" s="230"/>
      <c r="BJ51" s="209"/>
    </row>
    <row r="52" spans="59:62" x14ac:dyDescent="0.35">
      <c r="BG52" s="209"/>
      <c r="BH52" s="209"/>
      <c r="BI52" s="230"/>
      <c r="BJ52" s="209"/>
    </row>
    <row r="53" spans="59:62" x14ac:dyDescent="0.35">
      <c r="BG53" s="209"/>
      <c r="BH53" s="209"/>
      <c r="BI53" s="230"/>
      <c r="BJ53" s="209"/>
    </row>
    <row r="54" spans="59:62" x14ac:dyDescent="0.35">
      <c r="BG54" s="209"/>
      <c r="BH54" s="209"/>
      <c r="BI54" s="230"/>
      <c r="BJ54" s="209"/>
    </row>
    <row r="55" spans="59:62" x14ac:dyDescent="0.35">
      <c r="BG55" s="209"/>
      <c r="BH55" s="209"/>
      <c r="BI55" s="230"/>
      <c r="BJ55" s="209"/>
    </row>
    <row r="56" spans="59:62" x14ac:dyDescent="0.35">
      <c r="BG56" s="209"/>
      <c r="BH56" s="209"/>
      <c r="BI56" s="230"/>
      <c r="BJ56" s="209"/>
    </row>
    <row r="57" spans="59:62" x14ac:dyDescent="0.35">
      <c r="BG57" s="209"/>
      <c r="BH57" s="209"/>
      <c r="BI57" s="230"/>
      <c r="BJ57" s="209"/>
    </row>
    <row r="58" spans="59:62" x14ac:dyDescent="0.35">
      <c r="BG58" s="209"/>
      <c r="BH58" s="209"/>
      <c r="BI58" s="230"/>
      <c r="BJ58" s="209"/>
    </row>
    <row r="59" spans="59:62" x14ac:dyDescent="0.35">
      <c r="BG59" s="209"/>
      <c r="BH59" s="209"/>
      <c r="BI59" s="230"/>
      <c r="BJ59" s="209"/>
    </row>
    <row r="60" spans="59:62" x14ac:dyDescent="0.35">
      <c r="BG60" s="209"/>
      <c r="BH60" s="209"/>
      <c r="BI60" s="230"/>
      <c r="BJ60" s="209"/>
    </row>
    <row r="61" spans="59:62" x14ac:dyDescent="0.35">
      <c r="BG61" s="209"/>
      <c r="BH61" s="209"/>
      <c r="BI61" s="209"/>
      <c r="BJ61" s="209"/>
    </row>
  </sheetData>
  <mergeCells count="2">
    <mergeCell ref="B12:D12"/>
    <mergeCell ref="E12:G12"/>
  </mergeCells>
  <conditionalFormatting sqref="G24:L28">
    <cfRule type="dataBar" priority="4">
      <dataBar>
        <cfvo type="min"/>
        <cfvo type="max"/>
        <color rgb="FF638EC6"/>
      </dataBar>
      <extLst>
        <ext xmlns:x14="http://schemas.microsoft.com/office/spreadsheetml/2009/9/main" uri="{B025F937-C7B1-47D3-B67F-A62EFF666E3E}">
          <x14:id>{1F065F1B-F01A-41EE-A5EB-B7FE2C868D88}</x14:id>
        </ext>
      </extLst>
    </cfRule>
  </conditionalFormatting>
  <conditionalFormatting sqref="G31:L35">
    <cfRule type="dataBar" priority="3">
      <dataBar>
        <cfvo type="min"/>
        <cfvo type="max"/>
        <color rgb="FF638EC6"/>
      </dataBar>
      <extLst>
        <ext xmlns:x14="http://schemas.microsoft.com/office/spreadsheetml/2009/9/main" uri="{B025F937-C7B1-47D3-B67F-A62EFF666E3E}">
          <x14:id>{C41114EA-4289-41F4-BCD1-AB40605D1A10}</x14:id>
        </ext>
      </extLst>
    </cfRule>
  </conditionalFormatting>
  <conditionalFormatting sqref="G38:L42">
    <cfRule type="dataBar" priority="2">
      <dataBar>
        <cfvo type="min"/>
        <cfvo type="max"/>
        <color rgb="FF638EC6"/>
      </dataBar>
      <extLst>
        <ext xmlns:x14="http://schemas.microsoft.com/office/spreadsheetml/2009/9/main" uri="{B025F937-C7B1-47D3-B67F-A62EFF666E3E}">
          <x14:id>{85B4198F-C793-435B-B63E-EB32CF8BF85B}</x14:id>
        </ext>
      </extLst>
    </cfRule>
  </conditionalFormatting>
  <conditionalFormatting sqref="O31:O35">
    <cfRule type="dataBar" priority="1">
      <dataBar>
        <cfvo type="min"/>
        <cfvo type="max"/>
        <color rgb="FF638EC6"/>
      </dataBar>
      <extLst>
        <ext xmlns:x14="http://schemas.microsoft.com/office/spreadsheetml/2009/9/main" uri="{B025F937-C7B1-47D3-B67F-A62EFF666E3E}">
          <x14:id>{D9DC3E0B-76D0-4822-9EDA-112F717D4DE1}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1F065F1B-F01A-41EE-A5EB-B7FE2C868D88}">
            <x14:dataBar minLength="0" maxLength="100" border="1" negativeBarBorderColorSameAsPositive="0">
              <x14:cfvo type="autoMin"/>
              <x14:cfvo type="autoMax"/>
              <x14:borderColor rgb="FF638EC6"/>
              <x14:negativeFillColor rgb="FFFF0000"/>
              <x14:negativeBorderColor rgb="FFFF0000"/>
              <x14:axisColor rgb="FF000000"/>
            </x14:dataBar>
          </x14:cfRule>
          <xm:sqref>G24:L28</xm:sqref>
        </x14:conditionalFormatting>
        <x14:conditionalFormatting xmlns:xm="http://schemas.microsoft.com/office/excel/2006/main">
          <x14:cfRule type="dataBar" id="{C41114EA-4289-41F4-BCD1-AB40605D1A10}">
            <x14:dataBar minLength="0" maxLength="100" border="1" negativeBarBorderColorSameAsPositive="0">
              <x14:cfvo type="autoMin"/>
              <x14:cfvo type="autoMax"/>
              <x14:borderColor rgb="FF638EC6"/>
              <x14:negativeFillColor rgb="FFFF0000"/>
              <x14:negativeBorderColor rgb="FFFF0000"/>
              <x14:axisColor rgb="FF000000"/>
            </x14:dataBar>
          </x14:cfRule>
          <xm:sqref>G31:L35</xm:sqref>
        </x14:conditionalFormatting>
        <x14:conditionalFormatting xmlns:xm="http://schemas.microsoft.com/office/excel/2006/main">
          <x14:cfRule type="dataBar" id="{85B4198F-C793-435B-B63E-EB32CF8BF85B}">
            <x14:dataBar minLength="0" maxLength="100" border="1" negativeBarBorderColorSameAsPositive="0">
              <x14:cfvo type="autoMin"/>
              <x14:cfvo type="autoMax"/>
              <x14:borderColor rgb="FF638EC6"/>
              <x14:negativeFillColor rgb="FFFF0000"/>
              <x14:negativeBorderColor rgb="FFFF0000"/>
              <x14:axisColor rgb="FF000000"/>
            </x14:dataBar>
          </x14:cfRule>
          <xm:sqref>G38:L42</xm:sqref>
        </x14:conditionalFormatting>
        <x14:conditionalFormatting xmlns:xm="http://schemas.microsoft.com/office/excel/2006/main">
          <x14:cfRule type="dataBar" id="{D9DC3E0B-76D0-4822-9EDA-112F717D4DE1}">
            <x14:dataBar minLength="0" maxLength="100" border="1" negativeBarBorderColorSameAsPositive="0">
              <x14:cfvo type="autoMin"/>
              <x14:cfvo type="autoMax"/>
              <x14:borderColor rgb="FF638EC6"/>
              <x14:negativeFillColor rgb="FFFF0000"/>
              <x14:negativeBorderColor rgb="FFFF0000"/>
              <x14:axisColor rgb="FF000000"/>
            </x14:dataBar>
          </x14:cfRule>
          <xm:sqref>O31:O35</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7D40C8-99AB-4DD5-8FEA-918562ADDDCD}">
  <dimension ref="A1:AD72"/>
  <sheetViews>
    <sheetView zoomScale="70" zoomScaleNormal="70" workbookViewId="0">
      <selection activeCell="AD24" sqref="AD24"/>
    </sheetView>
  </sheetViews>
  <sheetFormatPr defaultRowHeight="14.5" x14ac:dyDescent="0.35"/>
  <cols>
    <col min="1" max="1" width="21.453125" customWidth="1"/>
    <col min="16" max="16" width="16.54296875" customWidth="1"/>
    <col min="22" max="22" width="12.453125" customWidth="1"/>
    <col min="23" max="23" width="35.453125" customWidth="1"/>
    <col min="24" max="24" width="28" customWidth="1"/>
    <col min="26" max="26" width="14.08984375" customWidth="1"/>
  </cols>
  <sheetData>
    <row r="1" spans="1:30" ht="20" thickBot="1" x14ac:dyDescent="0.5">
      <c r="A1" s="224" t="s">
        <v>1824</v>
      </c>
    </row>
    <row r="2" spans="1:30" s="219" customFormat="1" ht="15" thickTop="1" x14ac:dyDescent="0.35"/>
    <row r="3" spans="1:30" s="219" customFormat="1" x14ac:dyDescent="0.35"/>
    <row r="4" spans="1:30" x14ac:dyDescent="0.35">
      <c r="C4" s="251" t="s">
        <v>1556</v>
      </c>
      <c r="D4" s="251"/>
      <c r="E4" s="251"/>
      <c r="F4" s="251"/>
      <c r="G4" s="251"/>
      <c r="H4" s="252" t="s">
        <v>1557</v>
      </c>
      <c r="I4" s="252"/>
      <c r="J4" s="252"/>
      <c r="K4" s="252"/>
      <c r="L4" s="252"/>
    </row>
    <row r="5" spans="1:30" x14ac:dyDescent="0.35">
      <c r="A5" t="s">
        <v>315</v>
      </c>
      <c r="B5" t="s">
        <v>1558</v>
      </c>
      <c r="C5" t="s">
        <v>1337</v>
      </c>
      <c r="D5" t="s">
        <v>1338</v>
      </c>
      <c r="E5" t="s">
        <v>1339</v>
      </c>
      <c r="F5" t="s">
        <v>1340</v>
      </c>
      <c r="G5" t="s">
        <v>1341</v>
      </c>
      <c r="H5" s="187" t="s">
        <v>1337</v>
      </c>
      <c r="I5" s="187" t="s">
        <v>1338</v>
      </c>
      <c r="J5" s="187" t="s">
        <v>1339</v>
      </c>
      <c r="K5" s="187" t="s">
        <v>1340</v>
      </c>
      <c r="L5" s="187" t="s">
        <v>1341</v>
      </c>
      <c r="P5" s="131" t="s">
        <v>1559</v>
      </c>
      <c r="Q5" s="131" t="s">
        <v>1560</v>
      </c>
      <c r="R5" s="131" t="s">
        <v>1561</v>
      </c>
      <c r="S5" s="131" t="s">
        <v>1562</v>
      </c>
      <c r="T5" s="131" t="s">
        <v>1563</v>
      </c>
      <c r="U5" s="131" t="s">
        <v>1564</v>
      </c>
      <c r="V5" s="131" t="s">
        <v>1565</v>
      </c>
      <c r="W5" s="131" t="s">
        <v>1566</v>
      </c>
      <c r="X5" s="131" t="s">
        <v>1567</v>
      </c>
      <c r="Z5" s="131" t="s">
        <v>1559</v>
      </c>
      <c r="AA5" s="131" t="s">
        <v>1568</v>
      </c>
      <c r="AB5" s="131" t="s">
        <v>1569</v>
      </c>
    </row>
    <row r="6" spans="1:30" x14ac:dyDescent="0.35">
      <c r="A6" t="s">
        <v>255</v>
      </c>
      <c r="B6">
        <v>4</v>
      </c>
      <c r="C6" s="138">
        <v>207.7</v>
      </c>
      <c r="D6" s="138">
        <v>138.5</v>
      </c>
      <c r="E6" s="138">
        <v>138.5</v>
      </c>
      <c r="F6" s="138">
        <v>138.5</v>
      </c>
      <c r="G6" s="138">
        <v>138.5</v>
      </c>
      <c r="H6" s="188">
        <f>((C6-$C6)/$C6)*100</f>
        <v>0</v>
      </c>
      <c r="I6" s="188">
        <f t="shared" ref="I6:L21" si="0">((D6-$C6)/$C6)*100</f>
        <v>-33.317284545016847</v>
      </c>
      <c r="J6" s="188">
        <f t="shared" si="0"/>
        <v>-33.317284545016847</v>
      </c>
      <c r="K6" s="188">
        <f t="shared" si="0"/>
        <v>-33.317284545016847</v>
      </c>
      <c r="L6" s="188">
        <f t="shared" si="0"/>
        <v>-33.317284545016847</v>
      </c>
      <c r="M6" s="138"/>
      <c r="P6" t="s">
        <v>1570</v>
      </c>
      <c r="Q6">
        <v>4</v>
      </c>
      <c r="R6">
        <v>208</v>
      </c>
      <c r="S6" t="s">
        <v>1571</v>
      </c>
      <c r="T6" t="s">
        <v>1571</v>
      </c>
      <c r="U6" t="s">
        <v>1571</v>
      </c>
      <c r="V6" t="s">
        <v>1572</v>
      </c>
      <c r="W6" s="137" t="s">
        <v>1573</v>
      </c>
      <c r="X6" s="137" t="s">
        <v>1574</v>
      </c>
      <c r="Z6" t="s">
        <v>1570</v>
      </c>
      <c r="AA6">
        <v>0</v>
      </c>
      <c r="AB6">
        <v>0</v>
      </c>
      <c r="AD6" t="s">
        <v>1575</v>
      </c>
    </row>
    <row r="7" spans="1:30" ht="58" x14ac:dyDescent="0.35">
      <c r="A7" t="s">
        <v>293</v>
      </c>
      <c r="B7">
        <v>14</v>
      </c>
      <c r="C7" s="138">
        <v>0</v>
      </c>
      <c r="D7" s="138">
        <v>196</v>
      </c>
      <c r="E7" s="138">
        <v>294.5</v>
      </c>
      <c r="F7" s="138">
        <v>20</v>
      </c>
      <c r="G7" s="138">
        <v>232</v>
      </c>
      <c r="H7" s="188">
        <f>C7</f>
        <v>0</v>
      </c>
      <c r="I7" s="188">
        <f>D7</f>
        <v>196</v>
      </c>
      <c r="J7" s="188">
        <f>E7</f>
        <v>294.5</v>
      </c>
      <c r="K7" s="188">
        <f>F7</f>
        <v>20</v>
      </c>
      <c r="L7" s="188">
        <f>G7</f>
        <v>232</v>
      </c>
      <c r="M7" s="138"/>
      <c r="P7" t="s">
        <v>1576</v>
      </c>
      <c r="Q7">
        <v>14</v>
      </c>
      <c r="R7">
        <v>0</v>
      </c>
      <c r="S7" t="s">
        <v>1577</v>
      </c>
      <c r="T7" t="s">
        <v>1578</v>
      </c>
      <c r="U7" t="s">
        <v>1579</v>
      </c>
      <c r="V7" t="s">
        <v>1580</v>
      </c>
      <c r="W7" s="137" t="s">
        <v>1581</v>
      </c>
      <c r="X7" s="137" t="s">
        <v>1574</v>
      </c>
      <c r="Z7" t="s">
        <v>1576</v>
      </c>
      <c r="AA7">
        <v>0</v>
      </c>
      <c r="AB7">
        <v>0</v>
      </c>
      <c r="AD7" t="s">
        <v>1582</v>
      </c>
    </row>
    <row r="8" spans="1:30" ht="29" x14ac:dyDescent="0.35">
      <c r="A8" t="s">
        <v>243</v>
      </c>
      <c r="B8">
        <v>2</v>
      </c>
      <c r="C8" s="138">
        <v>17.690000000000001</v>
      </c>
      <c r="D8" s="138">
        <v>12.59</v>
      </c>
      <c r="E8" s="138">
        <v>10.039999999999999</v>
      </c>
      <c r="F8" s="138">
        <v>12.59</v>
      </c>
      <c r="G8" s="138">
        <v>10.039999999999999</v>
      </c>
      <c r="H8" s="188">
        <f>((C8-$C8)/$C8)*100</f>
        <v>0</v>
      </c>
      <c r="I8" s="188">
        <f t="shared" si="0"/>
        <v>-28.829847371396276</v>
      </c>
      <c r="J8" s="188">
        <f t="shared" si="0"/>
        <v>-43.244771057094411</v>
      </c>
      <c r="K8" s="188">
        <f t="shared" si="0"/>
        <v>-28.829847371396276</v>
      </c>
      <c r="L8" s="188">
        <f t="shared" si="0"/>
        <v>-43.244771057094411</v>
      </c>
      <c r="M8" s="138"/>
      <c r="P8" t="s">
        <v>1583</v>
      </c>
      <c r="Q8">
        <v>2</v>
      </c>
      <c r="R8">
        <v>18</v>
      </c>
      <c r="S8" t="s">
        <v>1584</v>
      </c>
      <c r="T8" t="s">
        <v>1585</v>
      </c>
      <c r="U8" t="s">
        <v>1584</v>
      </c>
      <c r="V8" t="s">
        <v>1586</v>
      </c>
      <c r="W8" s="137" t="s">
        <v>1587</v>
      </c>
      <c r="X8" s="137" t="s">
        <v>1588</v>
      </c>
      <c r="Z8" t="s">
        <v>1583</v>
      </c>
      <c r="AA8">
        <v>0</v>
      </c>
      <c r="AB8">
        <v>0</v>
      </c>
      <c r="AD8" t="s">
        <v>1575</v>
      </c>
    </row>
    <row r="9" spans="1:30" ht="43.5" x14ac:dyDescent="0.35">
      <c r="A9" t="s">
        <v>171</v>
      </c>
      <c r="B9">
        <v>13</v>
      </c>
      <c r="C9" s="138">
        <v>41.1</v>
      </c>
      <c r="D9" s="138">
        <v>35.200000000000003</v>
      </c>
      <c r="E9" s="138">
        <v>44.3</v>
      </c>
      <c r="F9" s="138">
        <v>48.1</v>
      </c>
      <c r="G9" s="138">
        <v>32.299999999999997</v>
      </c>
      <c r="H9" s="188">
        <f t="shared" ref="H9:H25" si="1">((C9-$C9)/$C9)*100</f>
        <v>0</v>
      </c>
      <c r="I9" s="188">
        <f t="shared" si="0"/>
        <v>-14.355231143552308</v>
      </c>
      <c r="J9" s="188">
        <f t="shared" si="0"/>
        <v>7.7858880778588695</v>
      </c>
      <c r="K9" s="188">
        <f t="shared" si="0"/>
        <v>17.031630170316301</v>
      </c>
      <c r="L9" s="188">
        <f t="shared" si="0"/>
        <v>-21.411192214111932</v>
      </c>
      <c r="M9" s="138"/>
      <c r="P9" t="s">
        <v>1589</v>
      </c>
      <c r="Q9">
        <v>13</v>
      </c>
      <c r="R9">
        <v>41</v>
      </c>
      <c r="S9" t="s">
        <v>1590</v>
      </c>
      <c r="T9" t="s">
        <v>1591</v>
      </c>
      <c r="U9" t="s">
        <v>1592</v>
      </c>
      <c r="V9" t="s">
        <v>1593</v>
      </c>
      <c r="W9" s="137" t="s">
        <v>1594</v>
      </c>
      <c r="X9" s="137" t="s">
        <v>1595</v>
      </c>
      <c r="Z9" t="s">
        <v>1589</v>
      </c>
      <c r="AA9">
        <f>AVERAGE(43,64)</f>
        <v>53.5</v>
      </c>
      <c r="AB9">
        <v>28</v>
      </c>
      <c r="AD9" t="s">
        <v>1596</v>
      </c>
    </row>
    <row r="10" spans="1:30" ht="29" x14ac:dyDescent="0.35">
      <c r="A10" t="s">
        <v>386</v>
      </c>
      <c r="B10">
        <v>9</v>
      </c>
      <c r="C10" s="138">
        <v>133.1</v>
      </c>
      <c r="D10" s="138">
        <v>179.6</v>
      </c>
      <c r="E10" s="138">
        <v>180.6</v>
      </c>
      <c r="F10" s="138">
        <v>180.9</v>
      </c>
      <c r="G10" s="138">
        <v>203</v>
      </c>
      <c r="H10" s="188">
        <f t="shared" si="1"/>
        <v>0</v>
      </c>
      <c r="I10" s="188">
        <f t="shared" si="0"/>
        <v>34.936138241923373</v>
      </c>
      <c r="J10" s="188">
        <f t="shared" si="0"/>
        <v>35.687453042824949</v>
      </c>
      <c r="K10" s="188">
        <f t="shared" si="0"/>
        <v>35.912847483095426</v>
      </c>
      <c r="L10" s="188">
        <f t="shared" si="0"/>
        <v>52.516904583020299</v>
      </c>
      <c r="M10" s="138"/>
      <c r="P10" t="s">
        <v>1597</v>
      </c>
      <c r="Q10">
        <v>9</v>
      </c>
      <c r="R10">
        <v>133</v>
      </c>
      <c r="S10" t="s">
        <v>1598</v>
      </c>
      <c r="T10" t="s">
        <v>1599</v>
      </c>
      <c r="U10" t="s">
        <v>1599</v>
      </c>
      <c r="V10" t="s">
        <v>1600</v>
      </c>
      <c r="W10" s="75" t="s">
        <v>1601</v>
      </c>
      <c r="X10" s="137">
        <v>232</v>
      </c>
      <c r="Z10" t="s">
        <v>1597</v>
      </c>
      <c r="AA10">
        <v>133</v>
      </c>
      <c r="AB10">
        <v>232</v>
      </c>
      <c r="AD10" t="s">
        <v>1602</v>
      </c>
    </row>
    <row r="11" spans="1:30" ht="29" x14ac:dyDescent="0.35">
      <c r="A11" t="s">
        <v>610</v>
      </c>
      <c r="B11">
        <v>16</v>
      </c>
      <c r="C11" s="138">
        <v>317.7</v>
      </c>
      <c r="D11" s="138">
        <v>211.9</v>
      </c>
      <c r="E11" s="138">
        <v>159.19999999999999</v>
      </c>
      <c r="F11" s="138">
        <v>211.9</v>
      </c>
      <c r="G11" s="138">
        <v>158.85</v>
      </c>
      <c r="H11" s="188">
        <f t="shared" si="1"/>
        <v>0</v>
      </c>
      <c r="I11" s="188">
        <f t="shared" si="0"/>
        <v>-33.301857097891087</v>
      </c>
      <c r="J11" s="188">
        <f t="shared" si="0"/>
        <v>-49.889833175952155</v>
      </c>
      <c r="K11" s="188">
        <f t="shared" si="0"/>
        <v>-33.301857097891087</v>
      </c>
      <c r="L11" s="188">
        <f t="shared" si="0"/>
        <v>-50</v>
      </c>
      <c r="M11" s="138"/>
      <c r="P11" t="s">
        <v>1603</v>
      </c>
      <c r="Q11">
        <v>16</v>
      </c>
      <c r="R11">
        <v>318</v>
      </c>
      <c r="S11" t="s">
        <v>1604</v>
      </c>
      <c r="T11" t="s">
        <v>1605</v>
      </c>
      <c r="U11" t="s">
        <v>1604</v>
      </c>
      <c r="V11" t="s">
        <v>1606</v>
      </c>
      <c r="W11" s="137" t="s">
        <v>1607</v>
      </c>
      <c r="X11" s="137" t="s">
        <v>1608</v>
      </c>
      <c r="Z11" t="s">
        <v>1603</v>
      </c>
      <c r="AA11">
        <v>350</v>
      </c>
      <c r="AB11">
        <v>250</v>
      </c>
    </row>
    <row r="12" spans="1:30" x14ac:dyDescent="0.35">
      <c r="A12" t="s">
        <v>169</v>
      </c>
      <c r="B12">
        <v>1</v>
      </c>
      <c r="C12" s="138">
        <v>29</v>
      </c>
      <c r="D12" s="138">
        <v>25</v>
      </c>
      <c r="E12" s="138">
        <v>13</v>
      </c>
      <c r="F12" s="138">
        <v>25</v>
      </c>
      <c r="G12" s="138">
        <v>25</v>
      </c>
      <c r="H12" s="188">
        <f t="shared" si="1"/>
        <v>0</v>
      </c>
      <c r="I12" s="188">
        <f t="shared" si="0"/>
        <v>-13.793103448275861</v>
      </c>
      <c r="J12" s="188">
        <f t="shared" si="0"/>
        <v>-55.172413793103445</v>
      </c>
      <c r="K12" s="188">
        <f t="shared" si="0"/>
        <v>-13.793103448275861</v>
      </c>
      <c r="L12" s="188">
        <f t="shared" si="0"/>
        <v>-13.793103448275861</v>
      </c>
      <c r="M12" s="138"/>
      <c r="P12" t="s">
        <v>1609</v>
      </c>
      <c r="Q12">
        <v>1</v>
      </c>
      <c r="R12">
        <v>29</v>
      </c>
      <c r="S12" t="s">
        <v>1610</v>
      </c>
      <c r="T12" t="s">
        <v>1584</v>
      </c>
      <c r="U12" t="s">
        <v>1610</v>
      </c>
      <c r="V12" t="s">
        <v>1611</v>
      </c>
      <c r="W12" s="137" t="s">
        <v>1612</v>
      </c>
      <c r="X12" s="137" t="s">
        <v>1613</v>
      </c>
      <c r="Z12" t="s">
        <v>1609</v>
      </c>
      <c r="AA12">
        <v>70</v>
      </c>
      <c r="AB12">
        <v>13</v>
      </c>
    </row>
    <row r="13" spans="1:30" ht="29" x14ac:dyDescent="0.35">
      <c r="A13" t="s">
        <v>513</v>
      </c>
      <c r="B13">
        <v>29</v>
      </c>
      <c r="C13" s="138">
        <v>129.69999999999999</v>
      </c>
      <c r="D13" s="138">
        <v>129.55000000000001</v>
      </c>
      <c r="E13" s="138">
        <v>194.55</v>
      </c>
      <c r="F13" s="138">
        <v>146.75</v>
      </c>
      <c r="G13" s="138">
        <v>129.69999999999999</v>
      </c>
      <c r="H13" s="188">
        <f t="shared" si="1"/>
        <v>0</v>
      </c>
      <c r="I13" s="188">
        <f t="shared" si="0"/>
        <v>-0.11565150346952759</v>
      </c>
      <c r="J13" s="188">
        <f t="shared" si="0"/>
        <v>50.000000000000021</v>
      </c>
      <c r="K13" s="188">
        <f t="shared" si="0"/>
        <v>13.145720894371637</v>
      </c>
      <c r="L13" s="188">
        <f t="shared" si="0"/>
        <v>0</v>
      </c>
      <c r="M13" s="138"/>
      <c r="P13" t="s">
        <v>1614</v>
      </c>
      <c r="Q13">
        <v>29</v>
      </c>
      <c r="R13">
        <v>130</v>
      </c>
      <c r="S13" t="s">
        <v>1615</v>
      </c>
      <c r="T13" t="s">
        <v>1616</v>
      </c>
      <c r="U13" t="s">
        <v>1617</v>
      </c>
      <c r="V13" t="s">
        <v>1618</v>
      </c>
      <c r="W13" s="137" t="s">
        <v>1619</v>
      </c>
      <c r="X13" s="137" t="s">
        <v>1620</v>
      </c>
      <c r="Z13" t="s">
        <v>1614</v>
      </c>
      <c r="AA13">
        <v>250</v>
      </c>
      <c r="AB13">
        <v>200</v>
      </c>
      <c r="AD13" t="s">
        <v>1621</v>
      </c>
    </row>
    <row r="14" spans="1:30" ht="87" x14ac:dyDescent="0.35">
      <c r="A14" t="s">
        <v>153</v>
      </c>
      <c r="B14">
        <v>6</v>
      </c>
      <c r="C14" s="138">
        <v>153.5</v>
      </c>
      <c r="D14" s="138">
        <v>77.2</v>
      </c>
      <c r="E14" s="138">
        <v>14.6</v>
      </c>
      <c r="F14" s="138">
        <v>31.16</v>
      </c>
      <c r="G14" s="138">
        <v>91.9</v>
      </c>
      <c r="H14" s="188">
        <f t="shared" si="1"/>
        <v>0</v>
      </c>
      <c r="I14" s="188">
        <f t="shared" si="0"/>
        <v>-49.706840390879478</v>
      </c>
      <c r="J14" s="188">
        <f t="shared" si="0"/>
        <v>-90.488599348534208</v>
      </c>
      <c r="K14" s="188">
        <f t="shared" si="0"/>
        <v>-79.700325732899017</v>
      </c>
      <c r="L14" s="188">
        <f t="shared" si="0"/>
        <v>-40.130293159609117</v>
      </c>
      <c r="M14" s="138"/>
      <c r="P14" t="s">
        <v>1622</v>
      </c>
      <c r="Q14">
        <v>6</v>
      </c>
      <c r="R14">
        <v>154</v>
      </c>
      <c r="S14" t="s">
        <v>1623</v>
      </c>
      <c r="T14" t="s">
        <v>1624</v>
      </c>
      <c r="U14" t="s">
        <v>1625</v>
      </c>
      <c r="V14" t="s">
        <v>1626</v>
      </c>
      <c r="W14" s="137" t="s">
        <v>1627</v>
      </c>
      <c r="X14" s="137" t="s">
        <v>1628</v>
      </c>
      <c r="Z14" t="s">
        <v>1622</v>
      </c>
      <c r="AA14">
        <f>20+25</f>
        <v>45</v>
      </c>
      <c r="AB14">
        <f>14+29</f>
        <v>43</v>
      </c>
      <c r="AD14" t="s">
        <v>1596</v>
      </c>
    </row>
    <row r="15" spans="1:30" x14ac:dyDescent="0.35">
      <c r="A15" t="s">
        <v>282</v>
      </c>
      <c r="B15">
        <v>2</v>
      </c>
      <c r="C15" s="138">
        <v>20.36</v>
      </c>
      <c r="D15" s="138">
        <v>20.36</v>
      </c>
      <c r="E15" s="138">
        <v>20.36</v>
      </c>
      <c r="F15" s="138">
        <v>20.36</v>
      </c>
      <c r="G15" s="138">
        <v>20.36</v>
      </c>
      <c r="H15" s="188">
        <f>((C15-$C15)/$C15)*100</f>
        <v>0</v>
      </c>
      <c r="I15" s="188">
        <f t="shared" si="0"/>
        <v>0</v>
      </c>
      <c r="J15" s="188">
        <f t="shared" si="0"/>
        <v>0</v>
      </c>
      <c r="K15" s="188">
        <f t="shared" si="0"/>
        <v>0</v>
      </c>
      <c r="L15" s="188">
        <f t="shared" si="0"/>
        <v>0</v>
      </c>
      <c r="M15" s="138"/>
      <c r="P15" t="s">
        <v>1629</v>
      </c>
      <c r="Q15">
        <v>2</v>
      </c>
      <c r="R15">
        <v>20</v>
      </c>
      <c r="S15" t="s">
        <v>1630</v>
      </c>
      <c r="T15" t="s">
        <v>1630</v>
      </c>
      <c r="U15" t="s">
        <v>1630</v>
      </c>
      <c r="V15" t="s">
        <v>1631</v>
      </c>
      <c r="W15" s="137" t="s">
        <v>1574</v>
      </c>
      <c r="X15" s="137" t="s">
        <v>1574</v>
      </c>
      <c r="Z15" t="s">
        <v>1629</v>
      </c>
      <c r="AA15">
        <v>0</v>
      </c>
      <c r="AB15">
        <v>0</v>
      </c>
      <c r="AD15" t="s">
        <v>1582</v>
      </c>
    </row>
    <row r="16" spans="1:30" x14ac:dyDescent="0.35">
      <c r="A16" t="s">
        <v>209</v>
      </c>
      <c r="B16">
        <v>8</v>
      </c>
      <c r="C16" s="138">
        <v>7.4</v>
      </c>
      <c r="D16" s="138">
        <v>12.2</v>
      </c>
      <c r="E16" s="138">
        <v>12.2</v>
      </c>
      <c r="F16" s="138">
        <v>14.4</v>
      </c>
      <c r="G16" s="138">
        <v>19.2</v>
      </c>
      <c r="H16" s="188">
        <f t="shared" si="1"/>
        <v>0</v>
      </c>
      <c r="I16" s="188">
        <f t="shared" si="0"/>
        <v>64.864864864864842</v>
      </c>
      <c r="J16" s="188">
        <f t="shared" si="0"/>
        <v>64.864864864864842</v>
      </c>
      <c r="K16" s="188">
        <f t="shared" si="0"/>
        <v>94.594594594594597</v>
      </c>
      <c r="L16" s="188">
        <f t="shared" si="0"/>
        <v>159.45945945945942</v>
      </c>
      <c r="M16" s="138"/>
      <c r="P16" t="s">
        <v>1632</v>
      </c>
      <c r="Q16">
        <v>8</v>
      </c>
      <c r="R16">
        <v>7</v>
      </c>
      <c r="S16" t="s">
        <v>1633</v>
      </c>
      <c r="T16" t="s">
        <v>1633</v>
      </c>
      <c r="U16" t="s">
        <v>1634</v>
      </c>
      <c r="V16" t="s">
        <v>1635</v>
      </c>
      <c r="W16" s="137" t="s">
        <v>1574</v>
      </c>
      <c r="X16" s="137" t="s">
        <v>1574</v>
      </c>
      <c r="Z16" t="s">
        <v>1632</v>
      </c>
      <c r="AA16">
        <v>0</v>
      </c>
      <c r="AB16">
        <v>0</v>
      </c>
      <c r="AD16" t="s">
        <v>1582</v>
      </c>
    </row>
    <row r="17" spans="1:30" ht="43.5" x14ac:dyDescent="0.35">
      <c r="A17" t="s">
        <v>195</v>
      </c>
      <c r="B17">
        <v>7</v>
      </c>
      <c r="C17" s="138">
        <v>6.1</v>
      </c>
      <c r="D17" s="138">
        <v>12.2</v>
      </c>
      <c r="E17" s="138">
        <v>12.2</v>
      </c>
      <c r="F17" s="138">
        <v>60.3</v>
      </c>
      <c r="G17" s="138">
        <v>12.2</v>
      </c>
      <c r="H17" s="188">
        <f t="shared" si="1"/>
        <v>0</v>
      </c>
      <c r="I17" s="188">
        <f t="shared" si="0"/>
        <v>100</v>
      </c>
      <c r="J17" s="188">
        <f t="shared" si="0"/>
        <v>100</v>
      </c>
      <c r="K17" s="188">
        <f t="shared" si="0"/>
        <v>888.52459016393436</v>
      </c>
      <c r="L17" s="188">
        <f t="shared" si="0"/>
        <v>100</v>
      </c>
      <c r="M17" s="138"/>
      <c r="P17" t="s">
        <v>1636</v>
      </c>
      <c r="Q17">
        <v>7</v>
      </c>
      <c r="R17">
        <v>6</v>
      </c>
      <c r="S17" t="s">
        <v>1633</v>
      </c>
      <c r="T17" t="s">
        <v>1633</v>
      </c>
      <c r="U17" t="s">
        <v>1637</v>
      </c>
      <c r="V17" t="s">
        <v>1638</v>
      </c>
      <c r="W17" s="137" t="s">
        <v>1639</v>
      </c>
      <c r="X17" s="137" t="s">
        <v>1640</v>
      </c>
      <c r="Z17" t="s">
        <v>1636</v>
      </c>
      <c r="AA17">
        <v>6</v>
      </c>
      <c r="AB17">
        <v>75</v>
      </c>
      <c r="AD17" t="s">
        <v>1602</v>
      </c>
    </row>
    <row r="18" spans="1:30" x14ac:dyDescent="0.35">
      <c r="A18" t="s">
        <v>273</v>
      </c>
      <c r="B18">
        <v>4</v>
      </c>
      <c r="C18" s="138">
        <v>3.02</v>
      </c>
      <c r="D18" s="138">
        <v>3.02</v>
      </c>
      <c r="E18" s="138">
        <v>3.02</v>
      </c>
      <c r="F18" s="138">
        <v>3.02</v>
      </c>
      <c r="G18" s="138">
        <v>3.02</v>
      </c>
      <c r="H18" s="188">
        <f t="shared" si="1"/>
        <v>0</v>
      </c>
      <c r="I18" s="188">
        <f t="shared" si="0"/>
        <v>0</v>
      </c>
      <c r="J18" s="188">
        <f t="shared" si="0"/>
        <v>0</v>
      </c>
      <c r="K18" s="188">
        <f t="shared" si="0"/>
        <v>0</v>
      </c>
      <c r="L18" s="188">
        <f t="shared" si="0"/>
        <v>0</v>
      </c>
      <c r="M18" s="138"/>
      <c r="P18" t="s">
        <v>1641</v>
      </c>
      <c r="Q18">
        <v>4</v>
      </c>
      <c r="R18">
        <v>3</v>
      </c>
      <c r="S18" t="s">
        <v>1642</v>
      </c>
      <c r="T18" t="s">
        <v>1642</v>
      </c>
      <c r="U18" t="s">
        <v>1642</v>
      </c>
      <c r="V18" t="s">
        <v>1643</v>
      </c>
      <c r="W18" s="137" t="s">
        <v>1574</v>
      </c>
      <c r="X18" s="137" t="s">
        <v>1574</v>
      </c>
      <c r="Z18" t="s">
        <v>1641</v>
      </c>
      <c r="AA18">
        <v>0</v>
      </c>
      <c r="AB18">
        <v>0</v>
      </c>
    </row>
    <row r="19" spans="1:30" ht="43.5" x14ac:dyDescent="0.35">
      <c r="A19" t="s">
        <v>61</v>
      </c>
      <c r="B19">
        <v>6</v>
      </c>
      <c r="C19" s="138">
        <v>137.30000000000001</v>
      </c>
      <c r="D19" s="138">
        <v>137.30000000000001</v>
      </c>
      <c r="E19" s="138">
        <v>137.30000000000001</v>
      </c>
      <c r="F19" s="138">
        <v>137.30000000000001</v>
      </c>
      <c r="G19" s="138">
        <v>137.30000000000001</v>
      </c>
      <c r="H19" s="188">
        <f t="shared" si="1"/>
        <v>0</v>
      </c>
      <c r="I19" s="188">
        <f t="shared" si="0"/>
        <v>0</v>
      </c>
      <c r="J19" s="188">
        <f t="shared" si="0"/>
        <v>0</v>
      </c>
      <c r="K19" s="188">
        <f t="shared" si="0"/>
        <v>0</v>
      </c>
      <c r="L19" s="188">
        <f t="shared" si="0"/>
        <v>0</v>
      </c>
      <c r="M19" s="138"/>
      <c r="P19" t="s">
        <v>1644</v>
      </c>
      <c r="Q19">
        <v>6</v>
      </c>
      <c r="R19">
        <v>137</v>
      </c>
      <c r="S19" t="s">
        <v>1645</v>
      </c>
      <c r="T19" t="s">
        <v>1645</v>
      </c>
      <c r="U19" t="s">
        <v>1645</v>
      </c>
      <c r="V19" t="s">
        <v>1646</v>
      </c>
      <c r="W19" s="75" t="s">
        <v>1647</v>
      </c>
      <c r="X19" s="137" t="s">
        <v>1648</v>
      </c>
      <c r="Z19" t="s">
        <v>1644</v>
      </c>
      <c r="AA19">
        <v>137</v>
      </c>
      <c r="AB19">
        <v>50</v>
      </c>
      <c r="AD19" t="s">
        <v>1602</v>
      </c>
    </row>
    <row r="20" spans="1:30" x14ac:dyDescent="0.35">
      <c r="A20" t="s">
        <v>266</v>
      </c>
      <c r="B20">
        <v>6</v>
      </c>
      <c r="C20" s="138">
        <v>71.2</v>
      </c>
      <c r="D20" s="138">
        <v>35.6</v>
      </c>
      <c r="E20" s="138">
        <v>35.6</v>
      </c>
      <c r="F20" s="138">
        <v>35.6</v>
      </c>
      <c r="G20" s="138">
        <v>35.6</v>
      </c>
      <c r="H20" s="188">
        <f t="shared" si="1"/>
        <v>0</v>
      </c>
      <c r="I20" s="188">
        <f t="shared" si="0"/>
        <v>-50</v>
      </c>
      <c r="J20" s="188">
        <f t="shared" si="0"/>
        <v>-50</v>
      </c>
      <c r="K20" s="188">
        <f t="shared" si="0"/>
        <v>-50</v>
      </c>
      <c r="L20" s="188">
        <f t="shared" si="0"/>
        <v>-50</v>
      </c>
      <c r="M20" s="138"/>
      <c r="P20" t="s">
        <v>1649</v>
      </c>
      <c r="Q20">
        <v>6</v>
      </c>
      <c r="R20">
        <v>71</v>
      </c>
      <c r="S20" t="s">
        <v>1650</v>
      </c>
      <c r="T20" t="s">
        <v>1650</v>
      </c>
      <c r="U20" t="s">
        <v>1650</v>
      </c>
      <c r="V20" t="s">
        <v>1651</v>
      </c>
      <c r="W20" s="137" t="s">
        <v>1574</v>
      </c>
      <c r="X20" s="137" t="s">
        <v>1574</v>
      </c>
      <c r="Z20" t="s">
        <v>1649</v>
      </c>
      <c r="AA20">
        <v>0</v>
      </c>
      <c r="AB20">
        <v>0</v>
      </c>
      <c r="AD20" t="s">
        <v>1582</v>
      </c>
    </row>
    <row r="21" spans="1:30" ht="29" x14ac:dyDescent="0.35">
      <c r="A21" t="s">
        <v>248</v>
      </c>
      <c r="B21">
        <v>3</v>
      </c>
      <c r="C21" s="138">
        <v>77.900000000000006</v>
      </c>
      <c r="D21" s="138">
        <v>20.2</v>
      </c>
      <c r="E21" s="138">
        <v>20.2</v>
      </c>
      <c r="F21" s="138">
        <v>20.2</v>
      </c>
      <c r="G21" s="138">
        <v>20.2</v>
      </c>
      <c r="H21" s="188">
        <f t="shared" si="1"/>
        <v>0</v>
      </c>
      <c r="I21" s="188">
        <f t="shared" si="0"/>
        <v>-74.069319640564828</v>
      </c>
      <c r="J21" s="188">
        <f t="shared" si="0"/>
        <v>-74.069319640564828</v>
      </c>
      <c r="K21" s="188">
        <f t="shared" si="0"/>
        <v>-74.069319640564828</v>
      </c>
      <c r="L21" s="188">
        <f t="shared" si="0"/>
        <v>-74.069319640564828</v>
      </c>
      <c r="M21" s="138"/>
      <c r="P21" t="s">
        <v>1652</v>
      </c>
      <c r="Q21">
        <v>3</v>
      </c>
      <c r="R21">
        <v>78</v>
      </c>
      <c r="S21" t="s">
        <v>1579</v>
      </c>
      <c r="T21" t="s">
        <v>1579</v>
      </c>
      <c r="U21" t="s">
        <v>1579</v>
      </c>
      <c r="V21" t="s">
        <v>1653</v>
      </c>
      <c r="W21" s="137" t="s">
        <v>1654</v>
      </c>
      <c r="X21" s="137" t="s">
        <v>1655</v>
      </c>
      <c r="Z21" t="s">
        <v>1652</v>
      </c>
      <c r="AA21">
        <v>0</v>
      </c>
      <c r="AB21">
        <v>31</v>
      </c>
      <c r="AD21" t="s">
        <v>1575</v>
      </c>
    </row>
    <row r="22" spans="1:30" x14ac:dyDescent="0.35">
      <c r="A22" t="s">
        <v>218</v>
      </c>
      <c r="B22">
        <v>8</v>
      </c>
      <c r="C22" s="138">
        <v>5.4</v>
      </c>
      <c r="D22" s="138">
        <v>5.4</v>
      </c>
      <c r="E22" s="138">
        <v>10.8</v>
      </c>
      <c r="F22" s="138">
        <v>14.4</v>
      </c>
      <c r="G22" s="138">
        <v>5.4</v>
      </c>
      <c r="H22" s="188">
        <f t="shared" si="1"/>
        <v>0</v>
      </c>
      <c r="I22" s="188">
        <f t="shared" ref="I22:L25" si="2">((D22-$C22)/$C22)*100</f>
        <v>0</v>
      </c>
      <c r="J22" s="188">
        <f t="shared" si="2"/>
        <v>100</v>
      </c>
      <c r="K22" s="188">
        <f t="shared" si="2"/>
        <v>166.66666666666666</v>
      </c>
      <c r="L22" s="188">
        <f t="shared" si="2"/>
        <v>0</v>
      </c>
      <c r="M22" s="138"/>
      <c r="P22" t="s">
        <v>1656</v>
      </c>
      <c r="Q22">
        <v>8</v>
      </c>
      <c r="R22">
        <v>5</v>
      </c>
      <c r="S22" t="s">
        <v>1657</v>
      </c>
      <c r="T22" t="s">
        <v>1658</v>
      </c>
      <c r="U22" t="s">
        <v>1634</v>
      </c>
      <c r="V22" t="s">
        <v>1659</v>
      </c>
      <c r="W22" s="137" t="s">
        <v>1660</v>
      </c>
      <c r="X22" s="137" t="s">
        <v>1661</v>
      </c>
      <c r="Z22" t="s">
        <v>1656</v>
      </c>
      <c r="AA22">
        <f>AVERAGE(20,30)</f>
        <v>25</v>
      </c>
      <c r="AB22">
        <v>50</v>
      </c>
    </row>
    <row r="23" spans="1:30" ht="29" x14ac:dyDescent="0.35">
      <c r="A23" t="s">
        <v>230</v>
      </c>
      <c r="B23">
        <v>8</v>
      </c>
      <c r="C23" s="138">
        <v>36.53</v>
      </c>
      <c r="D23" s="138">
        <v>32.53</v>
      </c>
      <c r="E23" s="138">
        <v>32.53</v>
      </c>
      <c r="F23" s="138">
        <v>32.53</v>
      </c>
      <c r="G23" s="138">
        <v>34.049999999999997</v>
      </c>
      <c r="H23" s="188">
        <f t="shared" si="1"/>
        <v>0</v>
      </c>
      <c r="I23" s="188">
        <f t="shared" si="2"/>
        <v>-10.949904188338351</v>
      </c>
      <c r="J23" s="188">
        <f t="shared" si="2"/>
        <v>-10.949904188338351</v>
      </c>
      <c r="K23" s="188">
        <f t="shared" si="2"/>
        <v>-10.949904188338351</v>
      </c>
      <c r="L23" s="188">
        <f t="shared" si="2"/>
        <v>-6.7889405967697893</v>
      </c>
      <c r="M23" s="138"/>
      <c r="P23" t="s">
        <v>1662</v>
      </c>
      <c r="Q23">
        <v>8</v>
      </c>
      <c r="R23">
        <v>37</v>
      </c>
      <c r="S23" t="s">
        <v>1663</v>
      </c>
      <c r="T23" t="s">
        <v>1664</v>
      </c>
      <c r="U23" t="s">
        <v>1663</v>
      </c>
      <c r="V23" t="s">
        <v>1665</v>
      </c>
      <c r="W23" s="137" t="s">
        <v>1666</v>
      </c>
      <c r="X23" s="137" t="s">
        <v>1588</v>
      </c>
      <c r="Z23" t="s">
        <v>1662</v>
      </c>
      <c r="AA23">
        <v>25</v>
      </c>
      <c r="AB23">
        <v>40</v>
      </c>
      <c r="AD23" t="s">
        <v>1667</v>
      </c>
    </row>
    <row r="24" spans="1:30" ht="29" x14ac:dyDescent="0.35">
      <c r="A24" t="s">
        <v>71</v>
      </c>
      <c r="B24">
        <v>16</v>
      </c>
      <c r="C24" s="138">
        <v>143</v>
      </c>
      <c r="D24" s="138">
        <v>327.95</v>
      </c>
      <c r="E24" s="138">
        <v>361.6</v>
      </c>
      <c r="F24" s="138">
        <v>303.75</v>
      </c>
      <c r="G24" s="138">
        <v>221.8</v>
      </c>
      <c r="H24" s="188">
        <f t="shared" si="1"/>
        <v>0</v>
      </c>
      <c r="I24" s="188">
        <f t="shared" si="2"/>
        <v>129.33566433566432</v>
      </c>
      <c r="J24" s="188">
        <f t="shared" si="2"/>
        <v>152.86713286713288</v>
      </c>
      <c r="K24" s="188">
        <f t="shared" si="2"/>
        <v>112.41258741258741</v>
      </c>
      <c r="L24" s="188">
        <f t="shared" si="2"/>
        <v>55.104895104895114</v>
      </c>
      <c r="M24" s="138"/>
      <c r="P24" t="s">
        <v>1668</v>
      </c>
      <c r="Q24">
        <v>16</v>
      </c>
      <c r="R24">
        <v>143</v>
      </c>
      <c r="S24" t="s">
        <v>1669</v>
      </c>
      <c r="T24" t="s">
        <v>1670</v>
      </c>
      <c r="U24" t="s">
        <v>1671</v>
      </c>
      <c r="V24" t="s">
        <v>1672</v>
      </c>
      <c r="W24" s="137" t="s">
        <v>1619</v>
      </c>
      <c r="X24" s="137" t="s">
        <v>1673</v>
      </c>
      <c r="Z24" t="s">
        <v>1668</v>
      </c>
      <c r="AA24">
        <v>400</v>
      </c>
      <c r="AB24">
        <v>300</v>
      </c>
      <c r="AD24" t="s">
        <v>1674</v>
      </c>
    </row>
    <row r="25" spans="1:30" x14ac:dyDescent="0.35">
      <c r="A25" t="s">
        <v>285</v>
      </c>
      <c r="B25">
        <v>5</v>
      </c>
      <c r="C25" s="138">
        <v>9.1</v>
      </c>
      <c r="D25" s="138">
        <v>9.1</v>
      </c>
      <c r="E25" s="138">
        <v>9.1</v>
      </c>
      <c r="F25" s="138">
        <v>17.2</v>
      </c>
      <c r="G25" s="138">
        <v>9.1</v>
      </c>
      <c r="H25" s="188">
        <f t="shared" si="1"/>
        <v>0</v>
      </c>
      <c r="I25" s="188">
        <f t="shared" si="2"/>
        <v>0</v>
      </c>
      <c r="J25" s="188">
        <f t="shared" si="2"/>
        <v>0</v>
      </c>
      <c r="K25" s="188">
        <f t="shared" si="2"/>
        <v>89.010989010989007</v>
      </c>
      <c r="L25" s="188">
        <f t="shared" si="2"/>
        <v>0</v>
      </c>
      <c r="M25" s="138"/>
      <c r="P25" t="s">
        <v>1675</v>
      </c>
      <c r="Q25">
        <v>5</v>
      </c>
      <c r="R25">
        <v>9</v>
      </c>
      <c r="S25" t="s">
        <v>1676</v>
      </c>
      <c r="T25" t="s">
        <v>1676</v>
      </c>
      <c r="U25" t="s">
        <v>1677</v>
      </c>
      <c r="V25" t="s">
        <v>1678</v>
      </c>
      <c r="W25" s="137" t="s">
        <v>1574</v>
      </c>
      <c r="X25" s="137" t="s">
        <v>1574</v>
      </c>
      <c r="Z25" t="s">
        <v>1675</v>
      </c>
      <c r="AA25">
        <v>0</v>
      </c>
      <c r="AB25">
        <v>0</v>
      </c>
      <c r="AD25" t="s">
        <v>1582</v>
      </c>
    </row>
    <row r="27" spans="1:30" x14ac:dyDescent="0.35">
      <c r="AA27">
        <f>AVERAGE(500,800)</f>
        <v>650</v>
      </c>
    </row>
    <row r="28" spans="1:30" x14ac:dyDescent="0.35">
      <c r="E28" s="138"/>
    </row>
    <row r="31" spans="1:30" x14ac:dyDescent="0.35">
      <c r="G31" s="138"/>
    </row>
    <row r="72" spans="16:16" x14ac:dyDescent="0.35">
      <c r="P72" t="s">
        <v>1679</v>
      </c>
    </row>
  </sheetData>
  <mergeCells count="2">
    <mergeCell ref="H4:L4"/>
    <mergeCell ref="C4:G4"/>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89C99-26A6-4333-BF9E-2249A876FD70}">
  <dimension ref="A1:D51"/>
  <sheetViews>
    <sheetView workbookViewId="0"/>
  </sheetViews>
  <sheetFormatPr defaultRowHeight="14.5" x14ac:dyDescent="0.35"/>
  <cols>
    <col min="1" max="1" width="21.54296875" customWidth="1"/>
    <col min="4" max="4" width="68.90625" customWidth="1"/>
  </cols>
  <sheetData>
    <row r="1" spans="1:4" s="219" customFormat="1" ht="20" thickBot="1" x14ac:dyDescent="0.5">
      <c r="A1" s="224" t="s">
        <v>1825</v>
      </c>
    </row>
    <row r="2" spans="1:4" s="219" customFormat="1" ht="15" thickTop="1" x14ac:dyDescent="0.35"/>
    <row r="3" spans="1:4" x14ac:dyDescent="0.35">
      <c r="A3" t="s">
        <v>1680</v>
      </c>
      <c r="B3" t="s">
        <v>1681</v>
      </c>
      <c r="C3" t="s">
        <v>1682</v>
      </c>
      <c r="D3" t="s">
        <v>1049</v>
      </c>
    </row>
    <row r="4" spans="1:4" x14ac:dyDescent="0.35">
      <c r="A4" t="s">
        <v>1456</v>
      </c>
      <c r="B4" t="s">
        <v>1683</v>
      </c>
      <c r="C4">
        <v>2433</v>
      </c>
      <c r="D4" t="s">
        <v>1684</v>
      </c>
    </row>
    <row r="5" spans="1:4" x14ac:dyDescent="0.35">
      <c r="A5" t="s">
        <v>1458</v>
      </c>
      <c r="B5" t="s">
        <v>1685</v>
      </c>
      <c r="C5" s="147">
        <f>0.25*C4/9</f>
        <v>67.583333333333329</v>
      </c>
      <c r="D5" t="s">
        <v>1686</v>
      </c>
    </row>
    <row r="6" spans="1:4" x14ac:dyDescent="0.35">
      <c r="A6" t="s">
        <v>1460</v>
      </c>
      <c r="B6" t="s">
        <v>1685</v>
      </c>
      <c r="C6" s="147">
        <f>0.45*C4/4</f>
        <v>273.71250000000003</v>
      </c>
      <c r="D6" t="s">
        <v>1687</v>
      </c>
    </row>
    <row r="7" spans="1:4" x14ac:dyDescent="0.35">
      <c r="A7" t="s">
        <v>1459</v>
      </c>
      <c r="B7" t="s">
        <v>1685</v>
      </c>
      <c r="C7" s="147">
        <f>0.1*C4/4</f>
        <v>60.825000000000003</v>
      </c>
      <c r="D7" t="s">
        <v>1688</v>
      </c>
    </row>
    <row r="8" spans="1:4" x14ac:dyDescent="0.35">
      <c r="A8" t="s">
        <v>1461</v>
      </c>
      <c r="B8" t="s">
        <v>1685</v>
      </c>
      <c r="C8">
        <v>30</v>
      </c>
      <c r="D8" t="s">
        <v>1689</v>
      </c>
    </row>
    <row r="9" spans="1:4" x14ac:dyDescent="0.35">
      <c r="A9" t="s">
        <v>1506</v>
      </c>
      <c r="B9" t="s">
        <v>1685</v>
      </c>
      <c r="C9">
        <v>750</v>
      </c>
      <c r="D9" t="s">
        <v>1690</v>
      </c>
    </row>
    <row r="10" spans="1:4" x14ac:dyDescent="0.35">
      <c r="A10" t="s">
        <v>1505</v>
      </c>
      <c r="B10" t="s">
        <v>1685</v>
      </c>
      <c r="C10">
        <v>9</v>
      </c>
      <c r="D10" t="s">
        <v>1690</v>
      </c>
    </row>
    <row r="11" spans="1:4" x14ac:dyDescent="0.35">
      <c r="A11" t="s">
        <v>1507</v>
      </c>
      <c r="B11" t="s">
        <v>1685</v>
      </c>
      <c r="C11">
        <v>3500</v>
      </c>
      <c r="D11" t="s">
        <v>1691</v>
      </c>
    </row>
    <row r="12" spans="1:4" x14ac:dyDescent="0.35">
      <c r="A12" t="s">
        <v>1509</v>
      </c>
      <c r="B12" t="s">
        <v>1692</v>
      </c>
      <c r="C12">
        <v>2300</v>
      </c>
      <c r="D12" t="s">
        <v>1693</v>
      </c>
    </row>
    <row r="13" spans="1:4" x14ac:dyDescent="0.35">
      <c r="A13" t="s">
        <v>1503</v>
      </c>
      <c r="B13" t="s">
        <v>1685</v>
      </c>
      <c r="C13">
        <v>520</v>
      </c>
      <c r="D13" t="s">
        <v>1691</v>
      </c>
    </row>
    <row r="14" spans="1:4" x14ac:dyDescent="0.35">
      <c r="A14" t="s">
        <v>1511</v>
      </c>
      <c r="B14" t="s">
        <v>1685</v>
      </c>
      <c r="C14">
        <v>65</v>
      </c>
      <c r="D14" t="s">
        <v>1694</v>
      </c>
    </row>
    <row r="15" spans="1:4" x14ac:dyDescent="0.35">
      <c r="A15" t="s">
        <v>1512</v>
      </c>
      <c r="B15" t="s">
        <v>1685</v>
      </c>
      <c r="C15">
        <v>10.6</v>
      </c>
      <c r="D15" t="s">
        <v>1695</v>
      </c>
    </row>
    <row r="16" spans="1:4" x14ac:dyDescent="0.35">
      <c r="A16" t="s">
        <v>1500</v>
      </c>
      <c r="B16" t="s">
        <v>1685</v>
      </c>
      <c r="C16">
        <v>330</v>
      </c>
      <c r="D16" t="s">
        <v>1696</v>
      </c>
    </row>
    <row r="17" spans="1:4" x14ac:dyDescent="0.35">
      <c r="A17" t="s">
        <v>1497</v>
      </c>
      <c r="B17" t="s">
        <v>1685</v>
      </c>
      <c r="C17">
        <v>12</v>
      </c>
      <c r="D17" t="s">
        <v>1690</v>
      </c>
    </row>
    <row r="18" spans="1:4" x14ac:dyDescent="0.35">
      <c r="A18" t="s">
        <v>1496</v>
      </c>
      <c r="B18" t="s">
        <v>1685</v>
      </c>
      <c r="C18">
        <v>1.3</v>
      </c>
      <c r="D18" t="s">
        <v>1690</v>
      </c>
    </row>
    <row r="19" spans="1:4" x14ac:dyDescent="0.35">
      <c r="A19" t="s">
        <v>1495</v>
      </c>
      <c r="B19" t="s">
        <v>1685</v>
      </c>
      <c r="C19">
        <v>0.7</v>
      </c>
      <c r="D19" t="s">
        <v>1690</v>
      </c>
    </row>
    <row r="20" spans="1:4" x14ac:dyDescent="0.35">
      <c r="A20" t="s">
        <v>1490</v>
      </c>
      <c r="B20" t="s">
        <v>1685</v>
      </c>
      <c r="C20">
        <v>630</v>
      </c>
      <c r="D20" t="s">
        <v>1697</v>
      </c>
    </row>
    <row r="21" spans="1:4" x14ac:dyDescent="0.35">
      <c r="A21" t="s">
        <v>1501</v>
      </c>
      <c r="B21" t="s">
        <v>1685</v>
      </c>
      <c r="C21">
        <v>3.2</v>
      </c>
      <c r="D21" t="s">
        <v>1698</v>
      </c>
    </row>
    <row r="22" spans="1:4" x14ac:dyDescent="0.35">
      <c r="A22" t="s">
        <v>1499</v>
      </c>
      <c r="B22" t="s">
        <v>1685</v>
      </c>
      <c r="C22">
        <v>1.5</v>
      </c>
      <c r="D22" t="s">
        <v>1699</v>
      </c>
    </row>
    <row r="23" spans="1:4" x14ac:dyDescent="0.35">
      <c r="A23" t="s">
        <v>1502</v>
      </c>
      <c r="B23" t="s">
        <v>1685</v>
      </c>
      <c r="C23">
        <v>90</v>
      </c>
      <c r="D23" t="s">
        <v>1700</v>
      </c>
    </row>
    <row r="24" spans="1:4" x14ac:dyDescent="0.35">
      <c r="A24" t="s">
        <v>1481</v>
      </c>
      <c r="B24" t="s">
        <v>1685</v>
      </c>
      <c r="C24" s="147">
        <f>0.05*C4/9</f>
        <v>13.516666666666667</v>
      </c>
      <c r="D24" t="s">
        <v>1701</v>
      </c>
    </row>
    <row r="25" spans="1:4" x14ac:dyDescent="0.35">
      <c r="A25" t="s">
        <v>1481</v>
      </c>
      <c r="B25" t="s">
        <v>1692</v>
      </c>
      <c r="C25" s="147">
        <f>0.1*C4/9</f>
        <v>27.033333333333335</v>
      </c>
      <c r="D25" t="s">
        <v>1701</v>
      </c>
    </row>
    <row r="26" spans="1:4" x14ac:dyDescent="0.35">
      <c r="A26" t="s">
        <v>1492</v>
      </c>
      <c r="B26" t="s">
        <v>1685</v>
      </c>
      <c r="C26">
        <v>15</v>
      </c>
      <c r="D26" t="s">
        <v>1702</v>
      </c>
    </row>
    <row r="27" spans="1:4" x14ac:dyDescent="0.35">
      <c r="A27" t="s">
        <v>1493</v>
      </c>
      <c r="B27" t="s">
        <v>1685</v>
      </c>
      <c r="C27">
        <v>11</v>
      </c>
      <c r="D27" t="s">
        <v>1703</v>
      </c>
    </row>
    <row r="28" spans="1:4" x14ac:dyDescent="0.35">
      <c r="A28" t="s">
        <v>1494</v>
      </c>
      <c r="B28" t="s">
        <v>1685</v>
      </c>
      <c r="C28">
        <v>60</v>
      </c>
      <c r="D28" t="s">
        <v>1704</v>
      </c>
    </row>
    <row r="29" spans="1:4" x14ac:dyDescent="0.35">
      <c r="A29" t="s">
        <v>1478</v>
      </c>
      <c r="B29" t="s">
        <v>1692</v>
      </c>
      <c r="C29">
        <v>115</v>
      </c>
      <c r="D29" t="s">
        <v>1705</v>
      </c>
    </row>
    <row r="30" spans="1:4" x14ac:dyDescent="0.35">
      <c r="A30" t="s">
        <v>1471</v>
      </c>
      <c r="B30" t="s">
        <v>1692</v>
      </c>
      <c r="C30" s="147">
        <f>0.1*C4/9</f>
        <v>27.033333333333335</v>
      </c>
      <c r="D30" t="s">
        <v>1706</v>
      </c>
    </row>
    <row r="32" spans="1:4" x14ac:dyDescent="0.35">
      <c r="A32" s="54" t="s">
        <v>1707</v>
      </c>
    </row>
    <row r="33" spans="1:4" s="54" customFormat="1" x14ac:dyDescent="0.35">
      <c r="A33" s="54" t="s">
        <v>1708</v>
      </c>
      <c r="B33" s="54" t="s">
        <v>1685</v>
      </c>
      <c r="C33" s="54">
        <v>2.1</v>
      </c>
      <c r="D33" s="54" t="s">
        <v>1709</v>
      </c>
    </row>
    <row r="34" spans="1:4" s="54" customFormat="1" x14ac:dyDescent="0.35">
      <c r="A34" s="54" t="s">
        <v>1710</v>
      </c>
      <c r="B34" s="54" t="s">
        <v>1685</v>
      </c>
      <c r="C34" s="54">
        <v>2.73</v>
      </c>
      <c r="D34" s="54" t="s">
        <v>1711</v>
      </c>
    </row>
    <row r="35" spans="1:4" s="54" customFormat="1" x14ac:dyDescent="0.35">
      <c r="A35" s="54" t="s">
        <v>1712</v>
      </c>
      <c r="B35" s="54" t="s">
        <v>1685</v>
      </c>
      <c r="C35" s="54">
        <v>1.4</v>
      </c>
      <c r="D35" s="54" t="s">
        <v>1713</v>
      </c>
    </row>
    <row r="36" spans="1:4" s="54" customFormat="1" x14ac:dyDescent="0.35">
      <c r="A36" s="54" t="s">
        <v>1714</v>
      </c>
      <c r="B36" s="54" t="s">
        <v>1685</v>
      </c>
      <c r="C36" s="54">
        <v>1.82</v>
      </c>
      <c r="D36" s="54" t="s">
        <v>1715</v>
      </c>
    </row>
    <row r="37" spans="1:4" s="54" customFormat="1" x14ac:dyDescent="0.35">
      <c r="A37" s="54" t="s">
        <v>1716</v>
      </c>
      <c r="B37" s="54" t="s">
        <v>1685</v>
      </c>
      <c r="C37" s="54">
        <v>1.05</v>
      </c>
      <c r="D37" s="54" t="s">
        <v>1717</v>
      </c>
    </row>
    <row r="38" spans="1:4" s="54" customFormat="1" x14ac:dyDescent="0.35">
      <c r="A38" s="54" t="s">
        <v>1718</v>
      </c>
      <c r="B38" s="54" t="s">
        <v>1685</v>
      </c>
      <c r="C38" s="54">
        <v>1.75</v>
      </c>
      <c r="D38" s="54" t="s">
        <v>1719</v>
      </c>
    </row>
    <row r="39" spans="1:4" s="54" customFormat="1" x14ac:dyDescent="0.35">
      <c r="A39" s="54" t="s">
        <v>1720</v>
      </c>
      <c r="B39" s="54" t="s">
        <v>1685</v>
      </c>
      <c r="C39" s="54">
        <v>0.28000000000000003</v>
      </c>
      <c r="D39" s="54" t="s">
        <v>1721</v>
      </c>
    </row>
    <row r="40" spans="1:4" s="54" customFormat="1" x14ac:dyDescent="0.35">
      <c r="A40" s="54" t="s">
        <v>1722</v>
      </c>
      <c r="B40" s="54" t="s">
        <v>1685</v>
      </c>
      <c r="C40" s="54">
        <v>0.72799999999999998</v>
      </c>
      <c r="D40" s="54" t="s">
        <v>1723</v>
      </c>
    </row>
    <row r="41" spans="1:4" s="54" customFormat="1" x14ac:dyDescent="0.35">
      <c r="A41" s="54" t="s">
        <v>1724</v>
      </c>
      <c r="B41" s="54" t="s">
        <v>1685</v>
      </c>
      <c r="C41" s="54">
        <v>0.28699999999999998</v>
      </c>
      <c r="D41" s="54" t="s">
        <v>1725</v>
      </c>
    </row>
    <row r="42" spans="1:4" s="54" customFormat="1" x14ac:dyDescent="0.35">
      <c r="A42" s="54" t="s">
        <v>1726</v>
      </c>
      <c r="B42" s="54" t="s">
        <v>1685</v>
      </c>
      <c r="C42" s="54">
        <v>0.7</v>
      </c>
      <c r="D42" s="54" t="s">
        <v>1727</v>
      </c>
    </row>
    <row r="43" spans="1:4" x14ac:dyDescent="0.35">
      <c r="A43" s="54" t="s">
        <v>1458</v>
      </c>
      <c r="B43" s="54" t="s">
        <v>1692</v>
      </c>
      <c r="C43" s="148">
        <f>0.4*C4/9</f>
        <v>108.13333333333334</v>
      </c>
      <c r="D43" s="54" t="s">
        <v>1686</v>
      </c>
    </row>
    <row r="44" spans="1:4" x14ac:dyDescent="0.35">
      <c r="A44" s="54" t="s">
        <v>1460</v>
      </c>
      <c r="B44" s="54" t="s">
        <v>1692</v>
      </c>
      <c r="C44" s="148">
        <f>0.6*C4/4</f>
        <v>364.95</v>
      </c>
      <c r="D44" s="54" t="s">
        <v>1687</v>
      </c>
    </row>
    <row r="45" spans="1:4" x14ac:dyDescent="0.35">
      <c r="A45" s="54" t="s">
        <v>1459</v>
      </c>
      <c r="B45" s="54" t="s">
        <v>1692</v>
      </c>
      <c r="C45" s="148">
        <f>0.2*C4/4</f>
        <v>121.65</v>
      </c>
      <c r="D45" s="54" t="s">
        <v>1688</v>
      </c>
    </row>
    <row r="46" spans="1:4" x14ac:dyDescent="0.35">
      <c r="A46" s="54" t="s">
        <v>1506</v>
      </c>
      <c r="B46" s="54" t="s">
        <v>1692</v>
      </c>
      <c r="C46" s="54">
        <v>2500</v>
      </c>
      <c r="D46" s="54" t="s">
        <v>1728</v>
      </c>
    </row>
    <row r="47" spans="1:4" x14ac:dyDescent="0.35">
      <c r="A47" s="54" t="s">
        <v>1511</v>
      </c>
      <c r="B47" s="54" t="s">
        <v>1692</v>
      </c>
      <c r="C47" s="54">
        <v>300</v>
      </c>
      <c r="D47" s="54" t="s">
        <v>1729</v>
      </c>
    </row>
    <row r="48" spans="1:4" x14ac:dyDescent="0.35">
      <c r="A48" s="54" t="s">
        <v>1512</v>
      </c>
      <c r="B48" s="54" t="s">
        <v>1692</v>
      </c>
      <c r="C48" s="54">
        <v>25</v>
      </c>
      <c r="D48" s="54" t="s">
        <v>1730</v>
      </c>
    </row>
    <row r="49" spans="1:4" x14ac:dyDescent="0.35">
      <c r="A49" s="54" t="s">
        <v>1490</v>
      </c>
      <c r="B49" s="54" t="s">
        <v>1692</v>
      </c>
      <c r="C49" s="54">
        <v>3000</v>
      </c>
      <c r="D49" s="54" t="s">
        <v>1731</v>
      </c>
    </row>
    <row r="50" spans="1:4" x14ac:dyDescent="0.35">
      <c r="A50" s="54" t="s">
        <v>1499</v>
      </c>
      <c r="B50" s="54" t="s">
        <v>1692</v>
      </c>
      <c r="C50" s="54">
        <v>25</v>
      </c>
      <c r="D50" s="54" t="s">
        <v>1732</v>
      </c>
    </row>
    <row r="51" spans="1:4" x14ac:dyDescent="0.35">
      <c r="A51" s="54" t="s">
        <v>1493</v>
      </c>
      <c r="B51" s="54" t="s">
        <v>1692</v>
      </c>
      <c r="C51" s="54">
        <v>300</v>
      </c>
      <c r="D51" s="54" t="s">
        <v>1733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A9A86-5E58-4CA6-95D8-A38C9421FC2B}">
  <dimension ref="A1:BT838"/>
  <sheetViews>
    <sheetView workbookViewId="0">
      <pane xSplit="5" ySplit="3" topLeftCell="F4" activePane="bottomRight" state="frozen"/>
      <selection pane="topRight" activeCell="F1" sqref="F1"/>
      <selection pane="bottomLeft" activeCell="A2" sqref="A2"/>
      <selection pane="bottomRight" activeCell="BL2" sqref="BL2:BT2"/>
    </sheetView>
  </sheetViews>
  <sheetFormatPr defaultRowHeight="14.5" x14ac:dyDescent="0.35"/>
  <sheetData>
    <row r="1" spans="1:72" s="219" customFormat="1" ht="20" thickBot="1" x14ac:dyDescent="0.5">
      <c r="A1" s="224" t="s">
        <v>1826</v>
      </c>
    </row>
    <row r="2" spans="1:72" s="219" customFormat="1" ht="15" thickTop="1" x14ac:dyDescent="0.35">
      <c r="BL2" s="209"/>
      <c r="BM2" s="209"/>
      <c r="BN2" s="209"/>
      <c r="BO2" s="209"/>
      <c r="BP2" s="209"/>
      <c r="BQ2" s="209"/>
      <c r="BR2" s="209"/>
      <c r="BS2" s="209"/>
      <c r="BT2" s="209"/>
    </row>
    <row r="3" spans="1:72" x14ac:dyDescent="0.35">
      <c r="A3" t="s">
        <v>313</v>
      </c>
      <c r="B3" t="s">
        <v>314</v>
      </c>
      <c r="C3" t="s">
        <v>315</v>
      </c>
      <c r="D3" t="s">
        <v>316</v>
      </c>
      <c r="E3" t="s">
        <v>1455</v>
      </c>
      <c r="F3" t="s">
        <v>1456</v>
      </c>
      <c r="G3" t="s">
        <v>1457</v>
      </c>
      <c r="H3" t="s">
        <v>1458</v>
      </c>
      <c r="I3" t="s">
        <v>1459</v>
      </c>
      <c r="J3" t="s">
        <v>1460</v>
      </c>
      <c r="K3" t="s">
        <v>1461</v>
      </c>
      <c r="L3" t="s">
        <v>1462</v>
      </c>
      <c r="M3" t="s">
        <v>1463</v>
      </c>
      <c r="N3" t="s">
        <v>1464</v>
      </c>
      <c r="O3" t="s">
        <v>1465</v>
      </c>
      <c r="P3" t="s">
        <v>1466</v>
      </c>
      <c r="Q3" t="s">
        <v>1467</v>
      </c>
      <c r="R3" t="s">
        <v>1468</v>
      </c>
      <c r="S3" t="s">
        <v>1469</v>
      </c>
      <c r="T3" t="s">
        <v>1470</v>
      </c>
      <c r="U3" t="s">
        <v>1471</v>
      </c>
      <c r="V3" t="s">
        <v>1472</v>
      </c>
      <c r="W3" t="s">
        <v>1473</v>
      </c>
      <c r="X3" t="s">
        <v>1474</v>
      </c>
      <c r="Y3" t="s">
        <v>1475</v>
      </c>
      <c r="Z3" t="s">
        <v>1476</v>
      </c>
      <c r="AA3" t="s">
        <v>1477</v>
      </c>
      <c r="AB3" t="s">
        <v>1478</v>
      </c>
      <c r="AC3" t="s">
        <v>1479</v>
      </c>
      <c r="AD3" t="s">
        <v>1480</v>
      </c>
      <c r="AE3" t="s">
        <v>1481</v>
      </c>
      <c r="AF3" t="s">
        <v>1482</v>
      </c>
      <c r="AG3" t="s">
        <v>1483</v>
      </c>
      <c r="AH3" t="s">
        <v>1484</v>
      </c>
      <c r="AI3" t="s">
        <v>1485</v>
      </c>
      <c r="AJ3" t="s">
        <v>1486</v>
      </c>
      <c r="AK3" t="s">
        <v>1487</v>
      </c>
      <c r="AL3" t="s">
        <v>1488</v>
      </c>
      <c r="AM3" t="s">
        <v>1489</v>
      </c>
      <c r="AN3" t="s">
        <v>1490</v>
      </c>
      <c r="AO3" t="s">
        <v>1491</v>
      </c>
      <c r="AP3" t="s">
        <v>1492</v>
      </c>
      <c r="AQ3" t="s">
        <v>1493</v>
      </c>
      <c r="AR3" t="s">
        <v>1494</v>
      </c>
      <c r="AS3" t="s">
        <v>1495</v>
      </c>
      <c r="AT3" t="s">
        <v>1496</v>
      </c>
      <c r="AU3" t="s">
        <v>1497</v>
      </c>
      <c r="AV3" t="s">
        <v>1498</v>
      </c>
      <c r="AW3" t="s">
        <v>1499</v>
      </c>
      <c r="AX3" t="s">
        <v>1500</v>
      </c>
      <c r="AY3" t="s">
        <v>1501</v>
      </c>
      <c r="AZ3" t="s">
        <v>1502</v>
      </c>
      <c r="BA3" t="s">
        <v>1503</v>
      </c>
      <c r="BB3" t="s">
        <v>1504</v>
      </c>
      <c r="BC3" t="s">
        <v>1505</v>
      </c>
      <c r="BD3" t="s">
        <v>1506</v>
      </c>
      <c r="BE3" t="s">
        <v>1507</v>
      </c>
      <c r="BF3" t="s">
        <v>1508</v>
      </c>
      <c r="BG3" t="s">
        <v>1509</v>
      </c>
      <c r="BH3" t="s">
        <v>1510</v>
      </c>
      <c r="BI3" t="s">
        <v>1511</v>
      </c>
      <c r="BJ3" t="s">
        <v>1512</v>
      </c>
      <c r="BK3" t="s">
        <v>1513</v>
      </c>
      <c r="BL3" t="s">
        <v>1514</v>
      </c>
      <c r="BM3" t="s">
        <v>1515</v>
      </c>
      <c r="BN3" t="s">
        <v>1516</v>
      </c>
      <c r="BO3" t="s">
        <v>1517</v>
      </c>
      <c r="BP3" t="s">
        <v>1518</v>
      </c>
      <c r="BQ3" t="s">
        <v>1804</v>
      </c>
      <c r="BR3" t="s">
        <v>1519</v>
      </c>
      <c r="BS3" t="s">
        <v>1520</v>
      </c>
      <c r="BT3" t="s">
        <v>1805</v>
      </c>
    </row>
    <row r="4" spans="1:72" x14ac:dyDescent="0.35">
      <c r="A4">
        <v>1</v>
      </c>
      <c r="B4" t="s">
        <v>386</v>
      </c>
      <c r="C4" t="s">
        <v>386</v>
      </c>
      <c r="D4" t="s">
        <v>51</v>
      </c>
      <c r="E4" t="s">
        <v>1337</v>
      </c>
      <c r="F4">
        <v>245.696</v>
      </c>
      <c r="G4">
        <v>1028.154</v>
      </c>
      <c r="H4">
        <v>1.3262</v>
      </c>
      <c r="I4">
        <v>5.9329999999999998</v>
      </c>
      <c r="J4">
        <v>50.535200000000003</v>
      </c>
      <c r="K4">
        <v>2.5127999999999999</v>
      </c>
      <c r="L4">
        <v>9.2135999999999996</v>
      </c>
      <c r="M4">
        <v>0</v>
      </c>
      <c r="N4">
        <v>0.34899999999999998</v>
      </c>
      <c r="O4">
        <v>1.1168</v>
      </c>
      <c r="P4">
        <v>6.9800000000000001E-2</v>
      </c>
      <c r="Q4">
        <v>1.0469999999999999</v>
      </c>
      <c r="R4">
        <v>0</v>
      </c>
      <c r="S4">
        <v>0</v>
      </c>
      <c r="T4">
        <v>0</v>
      </c>
      <c r="U4">
        <v>0.2094</v>
      </c>
      <c r="V4">
        <v>0</v>
      </c>
      <c r="W4">
        <v>0</v>
      </c>
      <c r="X4">
        <v>0</v>
      </c>
      <c r="Y4">
        <v>0.1396</v>
      </c>
      <c r="Z4">
        <v>0</v>
      </c>
      <c r="AA4">
        <v>0</v>
      </c>
      <c r="AB4">
        <v>0.1396</v>
      </c>
      <c r="AC4">
        <v>0</v>
      </c>
      <c r="AD4">
        <v>6.9800000000000001E-2</v>
      </c>
      <c r="AE4">
        <v>0.55840000000000001</v>
      </c>
      <c r="AF4">
        <v>0.55840000000000001</v>
      </c>
      <c r="AG4">
        <v>0</v>
      </c>
      <c r="AH4">
        <v>0</v>
      </c>
      <c r="AI4">
        <v>0</v>
      </c>
      <c r="AJ4">
        <v>0</v>
      </c>
      <c r="AK4">
        <v>0</v>
      </c>
      <c r="AL4">
        <v>0</v>
      </c>
      <c r="AM4">
        <v>0.55840000000000001</v>
      </c>
      <c r="AN4">
        <v>0</v>
      </c>
      <c r="AO4">
        <v>5.5839999999999996</v>
      </c>
      <c r="AP4">
        <v>0</v>
      </c>
      <c r="AQ4">
        <v>0.2792</v>
      </c>
      <c r="AR4">
        <v>0.55840000000000001</v>
      </c>
      <c r="AS4">
        <v>0.12564</v>
      </c>
      <c r="AT4">
        <v>2.094E-2</v>
      </c>
      <c r="AU4">
        <v>0.60028000000000004</v>
      </c>
      <c r="AV4">
        <v>1.6053999999999999</v>
      </c>
      <c r="AW4">
        <v>7.6780000000000001E-2</v>
      </c>
      <c r="AX4">
        <v>15.914400000000001</v>
      </c>
      <c r="AY4">
        <v>0</v>
      </c>
      <c r="AZ4">
        <v>1.6053999999999999</v>
      </c>
      <c r="BA4">
        <v>77.477999999999994</v>
      </c>
      <c r="BB4">
        <v>1.3959999999999999</v>
      </c>
      <c r="BC4">
        <v>0.48859999999999998</v>
      </c>
      <c r="BD4">
        <v>13.96</v>
      </c>
      <c r="BE4">
        <v>115.86799999999999</v>
      </c>
      <c r="BF4">
        <v>14.657999999999999</v>
      </c>
      <c r="BG4">
        <v>0.69799999999999995</v>
      </c>
      <c r="BH4">
        <v>0</v>
      </c>
      <c r="BI4">
        <v>7.0498000000000003</v>
      </c>
      <c r="BJ4">
        <v>0.41880000000000001</v>
      </c>
      <c r="BK4">
        <v>0</v>
      </c>
      <c r="BL4">
        <v>6.1131177048346801E-2</v>
      </c>
      <c r="BM4">
        <v>1.33963335283216E-2</v>
      </c>
      <c r="BN4">
        <v>7.2390742358108698E-3</v>
      </c>
      <c r="BO4">
        <v>3.2321440505598199E-3</v>
      </c>
      <c r="BP4">
        <v>9.3964359257661702E-3</v>
      </c>
      <c r="BQ4" s="98">
        <v>1.17353322922994E-14</v>
      </c>
      <c r="BR4">
        <v>4.2646684410174102E-3</v>
      </c>
      <c r="BS4">
        <v>2.6332998426665099E-3</v>
      </c>
      <c r="BT4">
        <v>0.16750257269615301</v>
      </c>
    </row>
    <row r="5" spans="1:72" x14ac:dyDescent="0.35">
      <c r="A5">
        <v>1</v>
      </c>
      <c r="B5" t="s">
        <v>386</v>
      </c>
      <c r="C5" t="s">
        <v>386</v>
      </c>
      <c r="D5" t="s">
        <v>51</v>
      </c>
      <c r="E5" t="s">
        <v>1338</v>
      </c>
      <c r="F5">
        <v>245.696</v>
      </c>
      <c r="G5">
        <v>1028.154</v>
      </c>
      <c r="H5">
        <v>1.3262</v>
      </c>
      <c r="I5">
        <v>5.9329999999999998</v>
      </c>
      <c r="J5">
        <v>50.535200000000003</v>
      </c>
      <c r="K5">
        <v>2.5127999999999999</v>
      </c>
      <c r="L5">
        <v>9.2135999999999996</v>
      </c>
      <c r="M5">
        <v>0</v>
      </c>
      <c r="N5">
        <v>0.34899999999999998</v>
      </c>
      <c r="O5">
        <v>1.1168</v>
      </c>
      <c r="P5">
        <v>6.9800000000000001E-2</v>
      </c>
      <c r="Q5">
        <v>1.0469999999999999</v>
      </c>
      <c r="R5">
        <v>0</v>
      </c>
      <c r="S5">
        <v>0</v>
      </c>
      <c r="T5">
        <v>0</v>
      </c>
      <c r="U5">
        <v>0.2094</v>
      </c>
      <c r="V5">
        <v>0</v>
      </c>
      <c r="W5">
        <v>0</v>
      </c>
      <c r="X5">
        <v>0</v>
      </c>
      <c r="Y5">
        <v>0.1396</v>
      </c>
      <c r="Z5">
        <v>0</v>
      </c>
      <c r="AA5">
        <v>0</v>
      </c>
      <c r="AB5">
        <v>0.1396</v>
      </c>
      <c r="AC5">
        <v>0</v>
      </c>
      <c r="AD5">
        <v>6.9800000000000001E-2</v>
      </c>
      <c r="AE5">
        <v>0.55840000000000001</v>
      </c>
      <c r="AF5">
        <v>0.55840000000000001</v>
      </c>
      <c r="AG5">
        <v>0</v>
      </c>
      <c r="AH5">
        <v>0</v>
      </c>
      <c r="AI5">
        <v>0</v>
      </c>
      <c r="AJ5">
        <v>0</v>
      </c>
      <c r="AK5">
        <v>0</v>
      </c>
      <c r="AL5">
        <v>0</v>
      </c>
      <c r="AM5">
        <v>0.55840000000000001</v>
      </c>
      <c r="AN5">
        <v>0</v>
      </c>
      <c r="AO5">
        <v>5.5839999999999996</v>
      </c>
      <c r="AP5">
        <v>0</v>
      </c>
      <c r="AQ5">
        <v>0.2792</v>
      </c>
      <c r="AR5">
        <v>0.55840000000000001</v>
      </c>
      <c r="AS5">
        <v>0.12564</v>
      </c>
      <c r="AT5">
        <v>2.094E-2</v>
      </c>
      <c r="AU5">
        <v>0.60028000000000004</v>
      </c>
      <c r="AV5">
        <v>1.6053999999999999</v>
      </c>
      <c r="AW5">
        <v>7.6780000000000001E-2</v>
      </c>
      <c r="AX5">
        <v>15.914400000000001</v>
      </c>
      <c r="AY5">
        <v>0</v>
      </c>
      <c r="AZ5">
        <v>1.6053999999999999</v>
      </c>
      <c r="BA5">
        <v>77.477999999999994</v>
      </c>
      <c r="BB5">
        <v>1.3959999999999999</v>
      </c>
      <c r="BC5">
        <v>0.48859999999999998</v>
      </c>
      <c r="BD5">
        <v>13.96</v>
      </c>
      <c r="BE5">
        <v>115.86799999999999</v>
      </c>
      <c r="BF5">
        <v>14.657999999999999</v>
      </c>
      <c r="BG5">
        <v>0.69799999999999995</v>
      </c>
      <c r="BH5">
        <v>0</v>
      </c>
      <c r="BI5">
        <v>7.0498000000000003</v>
      </c>
      <c r="BJ5">
        <v>0.41880000000000001</v>
      </c>
      <c r="BK5">
        <v>0</v>
      </c>
      <c r="BL5">
        <v>5.9683983715160198E-2</v>
      </c>
      <c r="BM5">
        <v>1.3101410256622099E-2</v>
      </c>
      <c r="BN5">
        <v>7.1427825917997597E-3</v>
      </c>
      <c r="BO5">
        <v>3.2321440505598199E-3</v>
      </c>
      <c r="BP5">
        <v>9.3964359257661702E-3</v>
      </c>
      <c r="BQ5" s="98">
        <v>7.9338311189899003E-15</v>
      </c>
      <c r="BR5">
        <v>2.6442767543208901E-3</v>
      </c>
      <c r="BS5">
        <v>2.6332998426665099E-3</v>
      </c>
      <c r="BT5">
        <v>0.166274365109607</v>
      </c>
    </row>
    <row r="6" spans="1:72" x14ac:dyDescent="0.35">
      <c r="A6">
        <v>1</v>
      </c>
      <c r="B6" t="s">
        <v>386</v>
      </c>
      <c r="C6" t="s">
        <v>386</v>
      </c>
      <c r="D6" t="s">
        <v>51</v>
      </c>
      <c r="E6" t="s">
        <v>1339</v>
      </c>
      <c r="F6">
        <v>172.12799999999999</v>
      </c>
      <c r="G6">
        <v>720.29700000000003</v>
      </c>
      <c r="H6">
        <v>0.92910000000000004</v>
      </c>
      <c r="I6">
        <v>4.1565000000000003</v>
      </c>
      <c r="J6">
        <v>35.403599999999997</v>
      </c>
      <c r="K6">
        <v>1.7604</v>
      </c>
      <c r="L6">
        <v>6.4547999999999996</v>
      </c>
      <c r="M6">
        <v>0</v>
      </c>
      <c r="N6">
        <v>0.2445</v>
      </c>
      <c r="O6">
        <v>0.78239999999999998</v>
      </c>
      <c r="P6">
        <v>4.8899999999999999E-2</v>
      </c>
      <c r="Q6">
        <v>0.73350000000000004</v>
      </c>
      <c r="R6">
        <v>0</v>
      </c>
      <c r="S6">
        <v>0</v>
      </c>
      <c r="T6">
        <v>0</v>
      </c>
      <c r="U6">
        <v>0.1467</v>
      </c>
      <c r="V6">
        <v>0</v>
      </c>
      <c r="W6">
        <v>0</v>
      </c>
      <c r="X6">
        <v>0</v>
      </c>
      <c r="Y6">
        <v>9.7799999999999998E-2</v>
      </c>
      <c r="Z6">
        <v>0</v>
      </c>
      <c r="AA6">
        <v>0</v>
      </c>
      <c r="AB6">
        <v>9.7799999999999998E-2</v>
      </c>
      <c r="AC6">
        <v>0</v>
      </c>
      <c r="AD6">
        <v>4.8899999999999999E-2</v>
      </c>
      <c r="AE6">
        <v>0.39119999999999999</v>
      </c>
      <c r="AF6">
        <v>0.39119999999999999</v>
      </c>
      <c r="AG6">
        <v>0</v>
      </c>
      <c r="AH6">
        <v>0</v>
      </c>
      <c r="AI6">
        <v>0</v>
      </c>
      <c r="AJ6">
        <v>0</v>
      </c>
      <c r="AK6">
        <v>0</v>
      </c>
      <c r="AL6">
        <v>0</v>
      </c>
      <c r="AM6">
        <v>0.39119999999999999</v>
      </c>
      <c r="AN6">
        <v>0</v>
      </c>
      <c r="AO6">
        <v>3.9119999999999999</v>
      </c>
      <c r="AP6">
        <v>0</v>
      </c>
      <c r="AQ6">
        <v>0.1956</v>
      </c>
      <c r="AR6">
        <v>0.39119999999999999</v>
      </c>
      <c r="AS6">
        <v>8.8020000000000001E-2</v>
      </c>
      <c r="AT6">
        <v>1.4670000000000001E-2</v>
      </c>
      <c r="AU6">
        <v>0.42054000000000002</v>
      </c>
      <c r="AV6">
        <v>1.1247</v>
      </c>
      <c r="AW6">
        <v>5.3789999999999998E-2</v>
      </c>
      <c r="AX6">
        <v>11.1492</v>
      </c>
      <c r="AY6">
        <v>0</v>
      </c>
      <c r="AZ6">
        <v>1.1247</v>
      </c>
      <c r="BA6">
        <v>54.279000000000003</v>
      </c>
      <c r="BB6">
        <v>0.97799999999999998</v>
      </c>
      <c r="BC6">
        <v>0.34229999999999999</v>
      </c>
      <c r="BD6">
        <v>9.7799999999999994</v>
      </c>
      <c r="BE6">
        <v>81.174000000000007</v>
      </c>
      <c r="BF6">
        <v>10.269</v>
      </c>
      <c r="BG6">
        <v>0.48899999999999999</v>
      </c>
      <c r="BH6">
        <v>0</v>
      </c>
      <c r="BI6">
        <v>4.9389000000000003</v>
      </c>
      <c r="BJ6">
        <v>0.29339999999999999</v>
      </c>
      <c r="BK6">
        <v>0</v>
      </c>
      <c r="BL6">
        <v>4.38407207973779E-2</v>
      </c>
      <c r="BM6">
        <v>9.5917257524503301E-3</v>
      </c>
      <c r="BN6">
        <v>5.1389597639440602E-3</v>
      </c>
      <c r="BO6">
        <v>2.2643530669394698E-3</v>
      </c>
      <c r="BP6">
        <v>6.5828899250711401E-3</v>
      </c>
      <c r="BQ6" s="98">
        <v>1.08846870554195E-14</v>
      </c>
      <c r="BR6">
        <v>4.1229146166935696E-3</v>
      </c>
      <c r="BS6">
        <v>1.84481894421766E-3</v>
      </c>
      <c r="BT6">
        <v>0.118208240054784</v>
      </c>
    </row>
    <row r="7" spans="1:72" x14ac:dyDescent="0.35">
      <c r="A7">
        <v>1</v>
      </c>
      <c r="B7" t="s">
        <v>386</v>
      </c>
      <c r="C7" t="s">
        <v>386</v>
      </c>
      <c r="D7" t="s">
        <v>51</v>
      </c>
      <c r="E7" t="s">
        <v>1340</v>
      </c>
      <c r="F7">
        <v>114.752</v>
      </c>
      <c r="G7">
        <v>480.19799999999998</v>
      </c>
      <c r="H7">
        <v>0.61939999999999995</v>
      </c>
      <c r="I7">
        <v>2.7709999999999999</v>
      </c>
      <c r="J7">
        <v>23.602399999999999</v>
      </c>
      <c r="K7">
        <v>1.1736</v>
      </c>
      <c r="L7">
        <v>4.3032000000000004</v>
      </c>
      <c r="M7">
        <v>0</v>
      </c>
      <c r="N7">
        <v>0.16300000000000001</v>
      </c>
      <c r="O7">
        <v>0.52159999999999995</v>
      </c>
      <c r="P7">
        <v>3.2599999999999997E-2</v>
      </c>
      <c r="Q7">
        <v>0.48899999999999999</v>
      </c>
      <c r="R7">
        <v>0</v>
      </c>
      <c r="S7">
        <v>0</v>
      </c>
      <c r="T7">
        <v>0</v>
      </c>
      <c r="U7">
        <v>9.7799999999999998E-2</v>
      </c>
      <c r="V7">
        <v>0</v>
      </c>
      <c r="W7">
        <v>0</v>
      </c>
      <c r="X7">
        <v>0</v>
      </c>
      <c r="Y7">
        <v>6.5199999999999994E-2</v>
      </c>
      <c r="Z7">
        <v>0</v>
      </c>
      <c r="AA7">
        <v>0</v>
      </c>
      <c r="AB7">
        <v>6.5199999999999994E-2</v>
      </c>
      <c r="AC7">
        <v>0</v>
      </c>
      <c r="AD7">
        <v>3.2599999999999997E-2</v>
      </c>
      <c r="AE7">
        <v>0.26079999999999998</v>
      </c>
      <c r="AF7">
        <v>0.26079999999999998</v>
      </c>
      <c r="AG7">
        <v>0</v>
      </c>
      <c r="AH7">
        <v>0</v>
      </c>
      <c r="AI7">
        <v>0</v>
      </c>
      <c r="AJ7">
        <v>0</v>
      </c>
      <c r="AK7">
        <v>0</v>
      </c>
      <c r="AL7">
        <v>0</v>
      </c>
      <c r="AM7">
        <v>0.26079999999999998</v>
      </c>
      <c r="AN7">
        <v>0</v>
      </c>
      <c r="AO7">
        <v>2.6080000000000001</v>
      </c>
      <c r="AP7">
        <v>0</v>
      </c>
      <c r="AQ7">
        <v>0.13039999999999999</v>
      </c>
      <c r="AR7">
        <v>0.26079999999999998</v>
      </c>
      <c r="AS7">
        <v>5.8680000000000003E-2</v>
      </c>
      <c r="AT7">
        <v>9.7800000000000005E-3</v>
      </c>
      <c r="AU7">
        <v>0.28036</v>
      </c>
      <c r="AV7">
        <v>0.74980000000000002</v>
      </c>
      <c r="AW7">
        <v>3.5860000000000003E-2</v>
      </c>
      <c r="AX7">
        <v>7.4328000000000003</v>
      </c>
      <c r="AY7">
        <v>0</v>
      </c>
      <c r="AZ7">
        <v>0.74980000000000002</v>
      </c>
      <c r="BA7">
        <v>36.186</v>
      </c>
      <c r="BB7">
        <v>0.65200000000000002</v>
      </c>
      <c r="BC7">
        <v>0.22819999999999999</v>
      </c>
      <c r="BD7">
        <v>6.52</v>
      </c>
      <c r="BE7">
        <v>54.116</v>
      </c>
      <c r="BF7">
        <v>6.8460000000000001</v>
      </c>
      <c r="BG7">
        <v>0.32600000000000001</v>
      </c>
      <c r="BH7">
        <v>0</v>
      </c>
      <c r="BI7">
        <v>3.2926000000000002</v>
      </c>
      <c r="BJ7">
        <v>0.1956</v>
      </c>
      <c r="BK7">
        <v>0</v>
      </c>
      <c r="BL7">
        <v>2.71994178574834E-2</v>
      </c>
      <c r="BM7">
        <v>5.9812532336458203E-3</v>
      </c>
      <c r="BN7">
        <v>3.2910545114313702E-3</v>
      </c>
      <c r="BO7">
        <v>1.50956871129298E-3</v>
      </c>
      <c r="BP7">
        <v>4.3885932833807604E-3</v>
      </c>
      <c r="BQ7" s="98">
        <v>1.9299993729108801E-15</v>
      </c>
      <c r="BR7">
        <v>4.7820420063831399E-4</v>
      </c>
      <c r="BS7">
        <v>1.2298792961451101E-3</v>
      </c>
      <c r="BT7">
        <v>7.7084595060914196E-2</v>
      </c>
    </row>
    <row r="8" spans="1:72" x14ac:dyDescent="0.35">
      <c r="A8">
        <v>1</v>
      </c>
      <c r="B8" t="s">
        <v>386</v>
      </c>
      <c r="C8" t="s">
        <v>386</v>
      </c>
      <c r="D8" t="s">
        <v>51</v>
      </c>
      <c r="E8" t="s">
        <v>1341</v>
      </c>
      <c r="F8">
        <v>315.392</v>
      </c>
      <c r="G8">
        <v>1319.808</v>
      </c>
      <c r="H8">
        <v>1.7023999999999999</v>
      </c>
      <c r="I8">
        <v>7.6159999999999997</v>
      </c>
      <c r="J8">
        <v>64.870400000000004</v>
      </c>
      <c r="K8">
        <v>3.2256</v>
      </c>
      <c r="L8">
        <v>11.827199999999999</v>
      </c>
      <c r="M8">
        <v>0</v>
      </c>
      <c r="N8">
        <v>0.44800000000000001</v>
      </c>
      <c r="O8">
        <v>1.4336</v>
      </c>
      <c r="P8">
        <v>8.9599999999999999E-2</v>
      </c>
      <c r="Q8">
        <v>1.3440000000000001</v>
      </c>
      <c r="R8">
        <v>0</v>
      </c>
      <c r="S8">
        <v>0</v>
      </c>
      <c r="T8">
        <v>0</v>
      </c>
      <c r="U8">
        <v>0.26879999999999998</v>
      </c>
      <c r="V8">
        <v>0</v>
      </c>
      <c r="W8">
        <v>0</v>
      </c>
      <c r="X8">
        <v>0</v>
      </c>
      <c r="Y8">
        <v>0.1792</v>
      </c>
      <c r="Z8">
        <v>0</v>
      </c>
      <c r="AA8">
        <v>0</v>
      </c>
      <c r="AB8">
        <v>0.1792</v>
      </c>
      <c r="AC8">
        <v>0</v>
      </c>
      <c r="AD8">
        <v>8.9599999999999999E-2</v>
      </c>
      <c r="AE8">
        <v>0.71679999999999999</v>
      </c>
      <c r="AF8">
        <v>0.71679999999999999</v>
      </c>
      <c r="AG8">
        <v>0</v>
      </c>
      <c r="AH8">
        <v>0</v>
      </c>
      <c r="AI8">
        <v>0</v>
      </c>
      <c r="AJ8">
        <v>0</v>
      </c>
      <c r="AK8">
        <v>0</v>
      </c>
      <c r="AL8">
        <v>0</v>
      </c>
      <c r="AM8">
        <v>0.71679999999999999</v>
      </c>
      <c r="AN8">
        <v>0</v>
      </c>
      <c r="AO8">
        <v>7.1680000000000001</v>
      </c>
      <c r="AP8">
        <v>0</v>
      </c>
      <c r="AQ8">
        <v>0.3584</v>
      </c>
      <c r="AR8">
        <v>0.71679999999999999</v>
      </c>
      <c r="AS8">
        <v>0.16128000000000001</v>
      </c>
      <c r="AT8">
        <v>2.6880000000000001E-2</v>
      </c>
      <c r="AU8">
        <v>0.77056000000000002</v>
      </c>
      <c r="AV8">
        <v>2.0608</v>
      </c>
      <c r="AW8">
        <v>9.8559999999999995E-2</v>
      </c>
      <c r="AX8">
        <v>20.428799999999999</v>
      </c>
      <c r="AY8">
        <v>0</v>
      </c>
      <c r="AZ8">
        <v>2.0608</v>
      </c>
      <c r="BA8">
        <v>99.456000000000003</v>
      </c>
      <c r="BB8">
        <v>1.792</v>
      </c>
      <c r="BC8">
        <v>0.62719999999999998</v>
      </c>
      <c r="BD8">
        <v>17.920000000000002</v>
      </c>
      <c r="BE8">
        <v>148.73599999999999</v>
      </c>
      <c r="BF8">
        <v>18.815999999999999</v>
      </c>
      <c r="BG8">
        <v>0.89600000000000002</v>
      </c>
      <c r="BH8">
        <v>0</v>
      </c>
      <c r="BI8">
        <v>9.0495999999999999</v>
      </c>
      <c r="BJ8">
        <v>0.53759999999999997</v>
      </c>
      <c r="BK8">
        <v>0</v>
      </c>
      <c r="BL8">
        <v>8.2187543106574598E-2</v>
      </c>
      <c r="BM8">
        <v>1.7953606510403598E-2</v>
      </c>
      <c r="BN8">
        <v>9.5397781394763095E-3</v>
      </c>
      <c r="BO8">
        <v>4.1489986666212002E-3</v>
      </c>
      <c r="BP8">
        <v>1.20619005580036E-2</v>
      </c>
      <c r="BQ8" s="98">
        <v>2.4823994035058801E-14</v>
      </c>
      <c r="BR8">
        <v>9.6345054809624103E-3</v>
      </c>
      <c r="BS8">
        <v>3.3802817464601699E-3</v>
      </c>
      <c r="BT8">
        <v>0.218170849757654</v>
      </c>
    </row>
    <row r="9" spans="1:72" x14ac:dyDescent="0.35">
      <c r="A9">
        <v>2</v>
      </c>
      <c r="B9" t="s">
        <v>386</v>
      </c>
      <c r="C9" t="s">
        <v>386</v>
      </c>
      <c r="D9" t="s">
        <v>395</v>
      </c>
      <c r="E9" t="s">
        <v>1337</v>
      </c>
      <c r="F9">
        <v>78.287999999999997</v>
      </c>
      <c r="G9">
        <v>327.13200000000001</v>
      </c>
      <c r="H9">
        <v>0.46600000000000003</v>
      </c>
      <c r="I9">
        <v>2.4931000000000001</v>
      </c>
      <c r="J9">
        <v>14.212999999999999</v>
      </c>
      <c r="K9">
        <v>3.2153999999999998</v>
      </c>
      <c r="L9">
        <v>2.5630000000000002</v>
      </c>
      <c r="M9">
        <v>0</v>
      </c>
      <c r="N9">
        <v>0.32619999999999999</v>
      </c>
      <c r="O9">
        <v>0.27960000000000002</v>
      </c>
      <c r="P9">
        <v>9.3200000000000005E-2</v>
      </c>
      <c r="Q9">
        <v>0.16309999999999999</v>
      </c>
      <c r="R9">
        <v>0</v>
      </c>
      <c r="S9">
        <v>0</v>
      </c>
      <c r="T9">
        <v>23.3</v>
      </c>
      <c r="U9">
        <v>4.6600000000000003E-2</v>
      </c>
      <c r="V9">
        <v>0</v>
      </c>
      <c r="W9">
        <v>0</v>
      </c>
      <c r="X9">
        <v>0</v>
      </c>
      <c r="Y9">
        <v>4.6600000000000003E-2</v>
      </c>
      <c r="Z9">
        <v>0</v>
      </c>
      <c r="AA9">
        <v>0</v>
      </c>
      <c r="AB9">
        <v>6.9900000000000004E-2</v>
      </c>
      <c r="AC9">
        <v>0</v>
      </c>
      <c r="AD9">
        <v>6.9900000000000004E-2</v>
      </c>
      <c r="AE9">
        <v>0.2097</v>
      </c>
      <c r="AF9">
        <v>0.18640000000000001</v>
      </c>
      <c r="AG9">
        <v>2.3300000000000001E-2</v>
      </c>
      <c r="AH9">
        <v>0</v>
      </c>
      <c r="AI9">
        <v>0</v>
      </c>
      <c r="AJ9">
        <v>0</v>
      </c>
      <c r="AK9">
        <v>0</v>
      </c>
      <c r="AL9">
        <v>0</v>
      </c>
      <c r="AM9">
        <v>4.6600000000000003E-2</v>
      </c>
      <c r="AN9">
        <v>0</v>
      </c>
      <c r="AO9">
        <v>0.69899999999999995</v>
      </c>
      <c r="AP9">
        <v>0</v>
      </c>
      <c r="AQ9">
        <v>0.18640000000000001</v>
      </c>
      <c r="AR9">
        <v>0.44269999999999998</v>
      </c>
      <c r="AS9">
        <v>6.5240000000000006E-2</v>
      </c>
      <c r="AT9">
        <v>1.6310000000000002E-2</v>
      </c>
      <c r="AU9">
        <v>0.14912</v>
      </c>
      <c r="AV9">
        <v>0.55920000000000003</v>
      </c>
      <c r="AW9">
        <v>4.4269999999999997E-2</v>
      </c>
      <c r="AX9">
        <v>9.5530000000000008</v>
      </c>
      <c r="AY9">
        <v>0</v>
      </c>
      <c r="AZ9">
        <v>0</v>
      </c>
      <c r="BA9">
        <v>66.405000000000001</v>
      </c>
      <c r="BB9">
        <v>0</v>
      </c>
      <c r="BC9">
        <v>0.69899999999999995</v>
      </c>
      <c r="BD9">
        <v>6.7569999999999997</v>
      </c>
      <c r="BE9">
        <v>83.88</v>
      </c>
      <c r="BF9">
        <v>22.834</v>
      </c>
      <c r="BG9">
        <v>0.23300000000000001</v>
      </c>
      <c r="BH9">
        <v>0</v>
      </c>
      <c r="BI9">
        <v>0.60580000000000001</v>
      </c>
      <c r="BJ9">
        <v>0.53590000000000004</v>
      </c>
      <c r="BK9">
        <v>0</v>
      </c>
      <c r="BL9">
        <v>1.66728037861146E-2</v>
      </c>
      <c r="BM9">
        <v>3.4711500795778401E-3</v>
      </c>
      <c r="BN9">
        <v>1.87573062857692E-3</v>
      </c>
      <c r="BO9">
        <v>8.3748714188018299E-4</v>
      </c>
      <c r="BP9">
        <v>3.0710095159698601E-3</v>
      </c>
      <c r="BQ9" s="98">
        <v>3.0407648133101598E-15</v>
      </c>
      <c r="BR9">
        <v>1.1050265482801299E-3</v>
      </c>
      <c r="BS9">
        <v>8.7902415951475303E-4</v>
      </c>
      <c r="BT9">
        <v>4.3401917943781503E-2</v>
      </c>
    </row>
    <row r="10" spans="1:72" x14ac:dyDescent="0.35">
      <c r="A10">
        <v>2</v>
      </c>
      <c r="B10" t="s">
        <v>386</v>
      </c>
      <c r="C10" t="s">
        <v>386</v>
      </c>
      <c r="D10" t="s">
        <v>395</v>
      </c>
      <c r="E10" t="s">
        <v>1338</v>
      </c>
      <c r="F10">
        <v>234.52799999999999</v>
      </c>
      <c r="G10">
        <v>979.99199999999996</v>
      </c>
      <c r="H10">
        <v>1.3959999999999999</v>
      </c>
      <c r="I10">
        <v>7.4686000000000003</v>
      </c>
      <c r="J10">
        <v>42.578000000000003</v>
      </c>
      <c r="K10">
        <v>9.6324000000000005</v>
      </c>
      <c r="L10">
        <v>7.6779999999999999</v>
      </c>
      <c r="M10">
        <v>0</v>
      </c>
      <c r="N10">
        <v>0.97719999999999996</v>
      </c>
      <c r="O10">
        <v>0.83760000000000001</v>
      </c>
      <c r="P10">
        <v>0.2792</v>
      </c>
      <c r="Q10">
        <v>0.48859999999999998</v>
      </c>
      <c r="R10">
        <v>0</v>
      </c>
      <c r="S10">
        <v>0</v>
      </c>
      <c r="T10">
        <v>69.8</v>
      </c>
      <c r="U10">
        <v>0.1396</v>
      </c>
      <c r="V10">
        <v>0</v>
      </c>
      <c r="W10">
        <v>0</v>
      </c>
      <c r="X10">
        <v>0</v>
      </c>
      <c r="Y10">
        <v>0.1396</v>
      </c>
      <c r="Z10">
        <v>0</v>
      </c>
      <c r="AA10">
        <v>0</v>
      </c>
      <c r="AB10">
        <v>0.2094</v>
      </c>
      <c r="AC10">
        <v>0</v>
      </c>
      <c r="AD10">
        <v>0.2094</v>
      </c>
      <c r="AE10">
        <v>0.62819999999999998</v>
      </c>
      <c r="AF10">
        <v>0.55840000000000001</v>
      </c>
      <c r="AG10">
        <v>6.9800000000000001E-2</v>
      </c>
      <c r="AH10">
        <v>0</v>
      </c>
      <c r="AI10">
        <v>0</v>
      </c>
      <c r="AJ10">
        <v>0</v>
      </c>
      <c r="AK10">
        <v>0</v>
      </c>
      <c r="AL10">
        <v>0</v>
      </c>
      <c r="AM10">
        <v>0.1396</v>
      </c>
      <c r="AN10">
        <v>0</v>
      </c>
      <c r="AO10">
        <v>2.0939999999999999</v>
      </c>
      <c r="AP10">
        <v>0</v>
      </c>
      <c r="AQ10">
        <v>0.55840000000000001</v>
      </c>
      <c r="AR10">
        <v>1.3262</v>
      </c>
      <c r="AS10">
        <v>0.19544</v>
      </c>
      <c r="AT10">
        <v>4.8860000000000001E-2</v>
      </c>
      <c r="AU10">
        <v>0.44672000000000001</v>
      </c>
      <c r="AV10">
        <v>1.6752</v>
      </c>
      <c r="AW10">
        <v>0.13261999999999999</v>
      </c>
      <c r="AX10">
        <v>28.617999999999999</v>
      </c>
      <c r="AY10">
        <v>0</v>
      </c>
      <c r="AZ10">
        <v>0</v>
      </c>
      <c r="BA10">
        <v>198.93</v>
      </c>
      <c r="BB10">
        <v>0</v>
      </c>
      <c r="BC10">
        <v>2.0939999999999999</v>
      </c>
      <c r="BD10">
        <v>20.242000000000001</v>
      </c>
      <c r="BE10">
        <v>251.28</v>
      </c>
      <c r="BF10">
        <v>68.403999999999996</v>
      </c>
      <c r="BG10">
        <v>0.69799999999999995</v>
      </c>
      <c r="BH10">
        <v>0</v>
      </c>
      <c r="BI10">
        <v>1.8148</v>
      </c>
      <c r="BJ10">
        <v>1.6053999999999999</v>
      </c>
      <c r="BK10">
        <v>0</v>
      </c>
      <c r="BL10">
        <v>4.88235083865372E-2</v>
      </c>
      <c r="BM10">
        <v>1.01696261432521E-2</v>
      </c>
      <c r="BN10">
        <v>5.5443976761522596E-3</v>
      </c>
      <c r="BO10">
        <v>2.5088670602247498E-3</v>
      </c>
      <c r="BP10">
        <v>9.1998482495577807E-3</v>
      </c>
      <c r="BQ10" s="98">
        <v>6.15842835110405E-15</v>
      </c>
      <c r="BR10">
        <v>2.05255048761971E-3</v>
      </c>
      <c r="BS10">
        <v>2.6332998426665099E-3</v>
      </c>
      <c r="BT10">
        <v>0.12906611557459</v>
      </c>
    </row>
    <row r="11" spans="1:72" x14ac:dyDescent="0.35">
      <c r="A11">
        <v>2</v>
      </c>
      <c r="B11" t="s">
        <v>386</v>
      </c>
      <c r="C11" t="s">
        <v>386</v>
      </c>
      <c r="D11" t="s">
        <v>395</v>
      </c>
      <c r="E11" t="s">
        <v>1339</v>
      </c>
      <c r="F11">
        <v>305.08800000000002</v>
      </c>
      <c r="G11">
        <v>1274.8320000000001</v>
      </c>
      <c r="H11">
        <v>1.8160000000000001</v>
      </c>
      <c r="I11">
        <v>9.7156000000000002</v>
      </c>
      <c r="J11">
        <v>55.387999999999998</v>
      </c>
      <c r="K11">
        <v>12.5304</v>
      </c>
      <c r="L11">
        <v>9.9879999999999995</v>
      </c>
      <c r="M11">
        <v>0</v>
      </c>
      <c r="N11">
        <v>1.2712000000000001</v>
      </c>
      <c r="O11">
        <v>1.0895999999999999</v>
      </c>
      <c r="P11">
        <v>0.36320000000000002</v>
      </c>
      <c r="Q11">
        <v>0.63560000000000005</v>
      </c>
      <c r="R11">
        <v>0</v>
      </c>
      <c r="S11">
        <v>0</v>
      </c>
      <c r="T11">
        <v>90.8</v>
      </c>
      <c r="U11">
        <v>0.18160000000000001</v>
      </c>
      <c r="V11">
        <v>0</v>
      </c>
      <c r="W11">
        <v>0</v>
      </c>
      <c r="X11">
        <v>0</v>
      </c>
      <c r="Y11">
        <v>0.18160000000000001</v>
      </c>
      <c r="Z11">
        <v>0</v>
      </c>
      <c r="AA11">
        <v>0</v>
      </c>
      <c r="AB11">
        <v>0.27239999999999998</v>
      </c>
      <c r="AC11">
        <v>0</v>
      </c>
      <c r="AD11">
        <v>0.27239999999999998</v>
      </c>
      <c r="AE11">
        <v>0.81720000000000004</v>
      </c>
      <c r="AF11">
        <v>0.72640000000000005</v>
      </c>
      <c r="AG11">
        <v>9.0800000000000006E-2</v>
      </c>
      <c r="AH11">
        <v>0</v>
      </c>
      <c r="AI11">
        <v>0</v>
      </c>
      <c r="AJ11">
        <v>0</v>
      </c>
      <c r="AK11">
        <v>0</v>
      </c>
      <c r="AL11">
        <v>0</v>
      </c>
      <c r="AM11">
        <v>0.18160000000000001</v>
      </c>
      <c r="AN11">
        <v>0</v>
      </c>
      <c r="AO11">
        <v>2.7240000000000002</v>
      </c>
      <c r="AP11">
        <v>0</v>
      </c>
      <c r="AQ11">
        <v>0.72640000000000005</v>
      </c>
      <c r="AR11">
        <v>1.7252000000000001</v>
      </c>
      <c r="AS11">
        <v>0.25424000000000002</v>
      </c>
      <c r="AT11">
        <v>6.3560000000000005E-2</v>
      </c>
      <c r="AU11">
        <v>0.58111999999999997</v>
      </c>
      <c r="AV11">
        <v>2.1791999999999998</v>
      </c>
      <c r="AW11">
        <v>0.17252000000000001</v>
      </c>
      <c r="AX11">
        <v>37.228000000000002</v>
      </c>
      <c r="AY11">
        <v>0</v>
      </c>
      <c r="AZ11">
        <v>0</v>
      </c>
      <c r="BA11">
        <v>258.77999999999997</v>
      </c>
      <c r="BB11">
        <v>0</v>
      </c>
      <c r="BC11">
        <v>2.7240000000000002</v>
      </c>
      <c r="BD11">
        <v>26.332000000000001</v>
      </c>
      <c r="BE11">
        <v>326.88</v>
      </c>
      <c r="BF11">
        <v>88.983999999999995</v>
      </c>
      <c r="BG11">
        <v>0.90800000000000003</v>
      </c>
      <c r="BH11">
        <v>0</v>
      </c>
      <c r="BI11">
        <v>2.3607999999999998</v>
      </c>
      <c r="BJ11">
        <v>2.0884</v>
      </c>
      <c r="BK11">
        <v>0</v>
      </c>
      <c r="BL11">
        <v>6.6435160060432E-2</v>
      </c>
      <c r="BM11">
        <v>1.38248581397452E-2</v>
      </c>
      <c r="BN11">
        <v>7.4069454815506698E-3</v>
      </c>
      <c r="BO11">
        <v>3.2636837975416602E-3</v>
      </c>
      <c r="BP11">
        <v>1.19677109034362E-2</v>
      </c>
      <c r="BQ11" s="98">
        <v>1.5688444219566401E-14</v>
      </c>
      <c r="BR11">
        <v>5.94248742813665E-3</v>
      </c>
      <c r="BS11">
        <v>3.4255533769931199E-3</v>
      </c>
      <c r="BT11">
        <v>0.17037728057319201</v>
      </c>
    </row>
    <row r="12" spans="1:72" x14ac:dyDescent="0.35">
      <c r="A12">
        <v>2</v>
      </c>
      <c r="B12" t="s">
        <v>386</v>
      </c>
      <c r="C12" t="s">
        <v>386</v>
      </c>
      <c r="D12" t="s">
        <v>395</v>
      </c>
      <c r="E12" t="s">
        <v>1340</v>
      </c>
      <c r="F12">
        <v>328.608</v>
      </c>
      <c r="G12">
        <v>1373.1120000000001</v>
      </c>
      <c r="H12">
        <v>1.956</v>
      </c>
      <c r="I12">
        <v>10.464600000000001</v>
      </c>
      <c r="J12">
        <v>59.658000000000001</v>
      </c>
      <c r="K12">
        <v>13.4964</v>
      </c>
      <c r="L12">
        <v>10.757999999999999</v>
      </c>
      <c r="M12">
        <v>0</v>
      </c>
      <c r="N12">
        <v>1.3692</v>
      </c>
      <c r="O12">
        <v>1.1736</v>
      </c>
      <c r="P12">
        <v>0.39119999999999999</v>
      </c>
      <c r="Q12">
        <v>0.68459999999999999</v>
      </c>
      <c r="R12">
        <v>0</v>
      </c>
      <c r="S12">
        <v>0</v>
      </c>
      <c r="T12">
        <v>97.8</v>
      </c>
      <c r="U12">
        <v>0.1956</v>
      </c>
      <c r="V12">
        <v>0</v>
      </c>
      <c r="W12">
        <v>0</v>
      </c>
      <c r="X12">
        <v>0</v>
      </c>
      <c r="Y12">
        <v>0.1956</v>
      </c>
      <c r="Z12">
        <v>0</v>
      </c>
      <c r="AA12">
        <v>0</v>
      </c>
      <c r="AB12">
        <v>0.29339999999999999</v>
      </c>
      <c r="AC12">
        <v>0</v>
      </c>
      <c r="AD12">
        <v>0.29339999999999999</v>
      </c>
      <c r="AE12">
        <v>0.88019999999999998</v>
      </c>
      <c r="AF12">
        <v>0.78239999999999998</v>
      </c>
      <c r="AG12">
        <v>9.7799999999999998E-2</v>
      </c>
      <c r="AH12">
        <v>0</v>
      </c>
      <c r="AI12">
        <v>0</v>
      </c>
      <c r="AJ12">
        <v>0</v>
      </c>
      <c r="AK12">
        <v>0</v>
      </c>
      <c r="AL12">
        <v>0</v>
      </c>
      <c r="AM12">
        <v>0.1956</v>
      </c>
      <c r="AN12">
        <v>0</v>
      </c>
      <c r="AO12">
        <v>2.9340000000000002</v>
      </c>
      <c r="AP12">
        <v>0</v>
      </c>
      <c r="AQ12">
        <v>0.78239999999999998</v>
      </c>
      <c r="AR12">
        <v>1.8582000000000001</v>
      </c>
      <c r="AS12">
        <v>0.27383999999999997</v>
      </c>
      <c r="AT12">
        <v>6.8459999999999993E-2</v>
      </c>
      <c r="AU12">
        <v>0.62592000000000003</v>
      </c>
      <c r="AV12">
        <v>2.3472</v>
      </c>
      <c r="AW12">
        <v>0.18582000000000001</v>
      </c>
      <c r="AX12">
        <v>40.097999999999999</v>
      </c>
      <c r="AY12">
        <v>0</v>
      </c>
      <c r="AZ12">
        <v>0</v>
      </c>
      <c r="BA12">
        <v>278.73</v>
      </c>
      <c r="BB12">
        <v>0</v>
      </c>
      <c r="BC12">
        <v>2.9340000000000002</v>
      </c>
      <c r="BD12">
        <v>28.361999999999998</v>
      </c>
      <c r="BE12">
        <v>352.08</v>
      </c>
      <c r="BF12">
        <v>95.843999999999994</v>
      </c>
      <c r="BG12">
        <v>0.97799999999999998</v>
      </c>
      <c r="BH12">
        <v>0</v>
      </c>
      <c r="BI12">
        <v>2.5428000000000002</v>
      </c>
      <c r="BJ12">
        <v>2.2494000000000001</v>
      </c>
      <c r="BK12">
        <v>0</v>
      </c>
      <c r="BL12">
        <v>6.6834898190902201E-2</v>
      </c>
      <c r="BM12">
        <v>1.39283729147137E-2</v>
      </c>
      <c r="BN12">
        <v>7.66378428186466E-3</v>
      </c>
      <c r="BO12">
        <v>3.5152893766472902E-3</v>
      </c>
      <c r="BP12">
        <v>1.2890331788062301E-2</v>
      </c>
      <c r="BQ12" s="98">
        <v>4.49433420405121E-15</v>
      </c>
      <c r="BR12">
        <v>1.11358041127663E-3</v>
      </c>
      <c r="BS12">
        <v>3.6896378884353201E-3</v>
      </c>
      <c r="BT12">
        <v>0.17950468640059</v>
      </c>
    </row>
    <row r="13" spans="1:72" x14ac:dyDescent="0.35">
      <c r="A13">
        <v>2</v>
      </c>
      <c r="B13" t="s">
        <v>386</v>
      </c>
      <c r="C13" t="s">
        <v>386</v>
      </c>
      <c r="D13" t="s">
        <v>395</v>
      </c>
      <c r="E13" t="s">
        <v>1341</v>
      </c>
      <c r="F13">
        <v>246.28800000000001</v>
      </c>
      <c r="G13">
        <v>1029.1320000000001</v>
      </c>
      <c r="H13">
        <v>1.466</v>
      </c>
      <c r="I13">
        <v>7.8430999999999997</v>
      </c>
      <c r="J13">
        <v>44.713000000000001</v>
      </c>
      <c r="K13">
        <v>10.115399999999999</v>
      </c>
      <c r="L13">
        <v>8.0630000000000006</v>
      </c>
      <c r="M13">
        <v>0</v>
      </c>
      <c r="N13">
        <v>1.0262</v>
      </c>
      <c r="O13">
        <v>0.87960000000000005</v>
      </c>
      <c r="P13">
        <v>0.29320000000000002</v>
      </c>
      <c r="Q13">
        <v>0.5131</v>
      </c>
      <c r="R13">
        <v>0</v>
      </c>
      <c r="S13">
        <v>0</v>
      </c>
      <c r="T13">
        <v>73.3</v>
      </c>
      <c r="U13">
        <v>0.14660000000000001</v>
      </c>
      <c r="V13">
        <v>0</v>
      </c>
      <c r="W13">
        <v>0</v>
      </c>
      <c r="X13">
        <v>0</v>
      </c>
      <c r="Y13">
        <v>0.14660000000000001</v>
      </c>
      <c r="Z13">
        <v>0</v>
      </c>
      <c r="AA13">
        <v>0</v>
      </c>
      <c r="AB13">
        <v>0.21990000000000001</v>
      </c>
      <c r="AC13">
        <v>0</v>
      </c>
      <c r="AD13">
        <v>0.21990000000000001</v>
      </c>
      <c r="AE13">
        <v>0.65969999999999995</v>
      </c>
      <c r="AF13">
        <v>0.58640000000000003</v>
      </c>
      <c r="AG13">
        <v>7.3300000000000004E-2</v>
      </c>
      <c r="AH13">
        <v>0</v>
      </c>
      <c r="AI13">
        <v>0</v>
      </c>
      <c r="AJ13">
        <v>0</v>
      </c>
      <c r="AK13">
        <v>0</v>
      </c>
      <c r="AL13">
        <v>0</v>
      </c>
      <c r="AM13">
        <v>0.14660000000000001</v>
      </c>
      <c r="AN13">
        <v>0</v>
      </c>
      <c r="AO13">
        <v>2.1989999999999998</v>
      </c>
      <c r="AP13">
        <v>0</v>
      </c>
      <c r="AQ13">
        <v>0.58640000000000003</v>
      </c>
      <c r="AR13">
        <v>1.3927</v>
      </c>
      <c r="AS13">
        <v>0.20524000000000001</v>
      </c>
      <c r="AT13">
        <v>5.1310000000000001E-2</v>
      </c>
      <c r="AU13">
        <v>0.46911999999999998</v>
      </c>
      <c r="AV13">
        <v>1.7592000000000001</v>
      </c>
      <c r="AW13">
        <v>0.13927</v>
      </c>
      <c r="AX13">
        <v>30.053000000000001</v>
      </c>
      <c r="AY13">
        <v>0</v>
      </c>
      <c r="AZ13">
        <v>0</v>
      </c>
      <c r="BA13">
        <v>208.905</v>
      </c>
      <c r="BB13">
        <v>0</v>
      </c>
      <c r="BC13">
        <v>2.1989999999999998</v>
      </c>
      <c r="BD13">
        <v>21.257000000000001</v>
      </c>
      <c r="BE13">
        <v>263.88</v>
      </c>
      <c r="BF13">
        <v>71.834000000000003</v>
      </c>
      <c r="BG13">
        <v>0.73299999999999998</v>
      </c>
      <c r="BH13">
        <v>0</v>
      </c>
      <c r="BI13">
        <v>1.9057999999999999</v>
      </c>
      <c r="BJ13">
        <v>1.6859</v>
      </c>
      <c r="BK13">
        <v>0</v>
      </c>
      <c r="BL13">
        <v>5.4810700894389802E-2</v>
      </c>
      <c r="BM13">
        <v>1.14007811446832E-2</v>
      </c>
      <c r="BN13">
        <v>6.0578871812735002E-3</v>
      </c>
      <c r="BO13">
        <v>2.63466984977757E-3</v>
      </c>
      <c r="BP13">
        <v>9.6611586918708501E-3</v>
      </c>
      <c r="BQ13" s="98">
        <v>1.5763569451443E-14</v>
      </c>
      <c r="BR13">
        <v>6.1180403147442003E-3</v>
      </c>
      <c r="BS13">
        <v>2.7653420983876102E-3</v>
      </c>
      <c r="BT13">
        <v>0.138541418338162</v>
      </c>
    </row>
    <row r="14" spans="1:72" x14ac:dyDescent="0.35">
      <c r="A14">
        <v>3</v>
      </c>
      <c r="B14" t="s">
        <v>386</v>
      </c>
      <c r="C14" t="s">
        <v>386</v>
      </c>
      <c r="D14" t="s">
        <v>400</v>
      </c>
      <c r="E14" t="s">
        <v>1337</v>
      </c>
      <c r="F14">
        <v>49.631999999999998</v>
      </c>
      <c r="G14">
        <v>207.834</v>
      </c>
      <c r="H14">
        <v>9.8699999999999996E-2</v>
      </c>
      <c r="I14">
        <v>1.0998000000000001</v>
      </c>
      <c r="J14">
        <v>10.8429</v>
      </c>
      <c r="K14">
        <v>0.14099999999999999</v>
      </c>
      <c r="L14">
        <v>1.833</v>
      </c>
      <c r="M14">
        <v>0</v>
      </c>
      <c r="N14">
        <v>8.4599999999999995E-2</v>
      </c>
      <c r="O14">
        <v>1.41E-2</v>
      </c>
      <c r="P14">
        <v>1.41E-2</v>
      </c>
      <c r="Q14">
        <v>1.41E-2</v>
      </c>
      <c r="R14">
        <v>0</v>
      </c>
      <c r="S14">
        <v>0</v>
      </c>
      <c r="T14">
        <v>0</v>
      </c>
      <c r="U14">
        <v>1.41E-2</v>
      </c>
      <c r="V14">
        <v>0</v>
      </c>
      <c r="W14">
        <v>0</v>
      </c>
      <c r="X14">
        <v>0</v>
      </c>
      <c r="Y14">
        <v>1.41E-2</v>
      </c>
      <c r="Z14">
        <v>0</v>
      </c>
      <c r="AA14">
        <v>0</v>
      </c>
      <c r="AB14">
        <v>2.8199999999999999E-2</v>
      </c>
      <c r="AC14">
        <v>0</v>
      </c>
      <c r="AD14">
        <v>2.8199999999999999E-2</v>
      </c>
      <c r="AE14">
        <v>2.8199999999999999E-2</v>
      </c>
      <c r="AF14">
        <v>2.8199999999999999E-2</v>
      </c>
      <c r="AG14">
        <v>0</v>
      </c>
      <c r="AH14">
        <v>0</v>
      </c>
      <c r="AI14">
        <v>0</v>
      </c>
      <c r="AJ14">
        <v>0</v>
      </c>
      <c r="AK14">
        <v>0</v>
      </c>
      <c r="AL14">
        <v>0</v>
      </c>
      <c r="AM14">
        <v>0</v>
      </c>
      <c r="AN14">
        <v>0</v>
      </c>
      <c r="AO14">
        <v>0</v>
      </c>
      <c r="AP14">
        <v>0</v>
      </c>
      <c r="AQ14">
        <v>0</v>
      </c>
      <c r="AR14">
        <v>0</v>
      </c>
      <c r="AS14">
        <v>5.64E-3</v>
      </c>
      <c r="AT14">
        <v>7.0499999999999998E-3</v>
      </c>
      <c r="AU14">
        <v>7.0499999999999993E-2</v>
      </c>
      <c r="AV14">
        <v>0.25380000000000003</v>
      </c>
      <c r="AW14">
        <v>7.8960000000000002E-2</v>
      </c>
      <c r="AX14">
        <v>1.2689999999999999</v>
      </c>
      <c r="AY14">
        <v>0</v>
      </c>
      <c r="AZ14">
        <v>0</v>
      </c>
      <c r="BA14">
        <v>18.611999999999998</v>
      </c>
      <c r="BB14">
        <v>0.36659999999999998</v>
      </c>
      <c r="BC14">
        <v>0</v>
      </c>
      <c r="BD14">
        <v>0</v>
      </c>
      <c r="BE14">
        <v>7.3319999999999999</v>
      </c>
      <c r="BF14">
        <v>1.2689999999999999</v>
      </c>
      <c r="BG14">
        <v>0</v>
      </c>
      <c r="BH14">
        <v>0</v>
      </c>
      <c r="BI14">
        <v>0</v>
      </c>
      <c r="BJ14">
        <v>0.18329999999999999</v>
      </c>
      <c r="BK14">
        <v>0</v>
      </c>
      <c r="BL14">
        <v>3.65677309727509E-2</v>
      </c>
      <c r="BM14">
        <v>2.35665626835691E-3</v>
      </c>
      <c r="BN14">
        <v>4.0360172451662001E-3</v>
      </c>
      <c r="BO14">
        <v>5.0680552362706395E-4</v>
      </c>
      <c r="BP14">
        <v>4.1049656960348297E-4</v>
      </c>
      <c r="BQ14" s="98">
        <v>1.27316396257568E-14</v>
      </c>
      <c r="BR14">
        <v>4.2544669878536298E-3</v>
      </c>
      <c r="BS14">
        <v>5.3194165876214701E-4</v>
      </c>
      <c r="BT14">
        <v>3.9268395963962699E-2</v>
      </c>
    </row>
    <row r="15" spans="1:72" x14ac:dyDescent="0.35">
      <c r="A15">
        <v>3</v>
      </c>
      <c r="B15" t="s">
        <v>386</v>
      </c>
      <c r="C15" t="s">
        <v>386</v>
      </c>
      <c r="D15" t="s">
        <v>400</v>
      </c>
      <c r="E15" t="s">
        <v>1338</v>
      </c>
      <c r="F15">
        <v>49.631999999999998</v>
      </c>
      <c r="G15">
        <v>207.834</v>
      </c>
      <c r="H15">
        <v>9.8699999999999996E-2</v>
      </c>
      <c r="I15">
        <v>1.0998000000000001</v>
      </c>
      <c r="J15">
        <v>10.8429</v>
      </c>
      <c r="K15">
        <v>0.14099999999999999</v>
      </c>
      <c r="L15">
        <v>1.833</v>
      </c>
      <c r="M15">
        <v>0</v>
      </c>
      <c r="N15">
        <v>8.4599999999999995E-2</v>
      </c>
      <c r="O15">
        <v>1.41E-2</v>
      </c>
      <c r="P15">
        <v>1.41E-2</v>
      </c>
      <c r="Q15">
        <v>1.41E-2</v>
      </c>
      <c r="R15">
        <v>0</v>
      </c>
      <c r="S15">
        <v>0</v>
      </c>
      <c r="T15">
        <v>0</v>
      </c>
      <c r="U15">
        <v>1.41E-2</v>
      </c>
      <c r="V15">
        <v>0</v>
      </c>
      <c r="W15">
        <v>0</v>
      </c>
      <c r="X15">
        <v>0</v>
      </c>
      <c r="Y15">
        <v>1.41E-2</v>
      </c>
      <c r="Z15">
        <v>0</v>
      </c>
      <c r="AA15">
        <v>0</v>
      </c>
      <c r="AB15">
        <v>2.8199999999999999E-2</v>
      </c>
      <c r="AC15">
        <v>0</v>
      </c>
      <c r="AD15">
        <v>2.8199999999999999E-2</v>
      </c>
      <c r="AE15">
        <v>2.8199999999999999E-2</v>
      </c>
      <c r="AF15">
        <v>2.8199999999999999E-2</v>
      </c>
      <c r="AG15">
        <v>0</v>
      </c>
      <c r="AH15">
        <v>0</v>
      </c>
      <c r="AI15">
        <v>0</v>
      </c>
      <c r="AJ15">
        <v>0</v>
      </c>
      <c r="AK15">
        <v>0</v>
      </c>
      <c r="AL15">
        <v>0</v>
      </c>
      <c r="AM15">
        <v>0</v>
      </c>
      <c r="AN15">
        <v>0</v>
      </c>
      <c r="AO15">
        <v>0</v>
      </c>
      <c r="AP15">
        <v>0</v>
      </c>
      <c r="AQ15">
        <v>0</v>
      </c>
      <c r="AR15">
        <v>0</v>
      </c>
      <c r="AS15">
        <v>5.64E-3</v>
      </c>
      <c r="AT15">
        <v>7.0499999999999998E-3</v>
      </c>
      <c r="AU15">
        <v>7.0499999999999993E-2</v>
      </c>
      <c r="AV15">
        <v>0.25380000000000003</v>
      </c>
      <c r="AW15">
        <v>7.8960000000000002E-2</v>
      </c>
      <c r="AX15">
        <v>1.2689999999999999</v>
      </c>
      <c r="AY15">
        <v>0</v>
      </c>
      <c r="AZ15">
        <v>0</v>
      </c>
      <c r="BA15">
        <v>18.611999999999998</v>
      </c>
      <c r="BB15">
        <v>0.36659999999999998</v>
      </c>
      <c r="BC15">
        <v>0</v>
      </c>
      <c r="BD15">
        <v>0</v>
      </c>
      <c r="BE15">
        <v>7.3319999999999999</v>
      </c>
      <c r="BF15">
        <v>1.2689999999999999</v>
      </c>
      <c r="BG15">
        <v>0</v>
      </c>
      <c r="BH15">
        <v>0</v>
      </c>
      <c r="BI15">
        <v>0</v>
      </c>
      <c r="BJ15">
        <v>0.18329999999999999</v>
      </c>
      <c r="BK15">
        <v>0</v>
      </c>
      <c r="BL15">
        <v>3.65677309727509E-2</v>
      </c>
      <c r="BM15">
        <v>2.35665626835691E-3</v>
      </c>
      <c r="BN15">
        <v>4.0360172451662001E-3</v>
      </c>
      <c r="BO15">
        <v>5.0680552362706395E-4</v>
      </c>
      <c r="BP15">
        <v>4.1049656960348297E-4</v>
      </c>
      <c r="BQ15" s="98">
        <v>1.27316396257568E-14</v>
      </c>
      <c r="BR15">
        <v>4.2544669878536298E-3</v>
      </c>
      <c r="BS15">
        <v>5.3194165876214701E-4</v>
      </c>
      <c r="BT15">
        <v>3.9268395963962699E-2</v>
      </c>
    </row>
    <row r="16" spans="1:72" x14ac:dyDescent="0.35">
      <c r="A16">
        <v>3</v>
      </c>
      <c r="B16" t="s">
        <v>386</v>
      </c>
      <c r="C16" t="s">
        <v>386</v>
      </c>
      <c r="D16" t="s">
        <v>400</v>
      </c>
      <c r="E16" t="s">
        <v>1339</v>
      </c>
      <c r="F16">
        <v>49.631999999999998</v>
      </c>
      <c r="G16">
        <v>207.834</v>
      </c>
      <c r="H16">
        <v>9.8699999999999996E-2</v>
      </c>
      <c r="I16">
        <v>1.0998000000000001</v>
      </c>
      <c r="J16">
        <v>10.8429</v>
      </c>
      <c r="K16">
        <v>0.14099999999999999</v>
      </c>
      <c r="L16">
        <v>1.833</v>
      </c>
      <c r="M16">
        <v>0</v>
      </c>
      <c r="N16">
        <v>8.4599999999999995E-2</v>
      </c>
      <c r="O16">
        <v>1.41E-2</v>
      </c>
      <c r="P16">
        <v>1.41E-2</v>
      </c>
      <c r="Q16">
        <v>1.41E-2</v>
      </c>
      <c r="R16">
        <v>0</v>
      </c>
      <c r="S16">
        <v>0</v>
      </c>
      <c r="T16">
        <v>0</v>
      </c>
      <c r="U16">
        <v>1.41E-2</v>
      </c>
      <c r="V16">
        <v>0</v>
      </c>
      <c r="W16">
        <v>0</v>
      </c>
      <c r="X16">
        <v>0</v>
      </c>
      <c r="Y16">
        <v>1.41E-2</v>
      </c>
      <c r="Z16">
        <v>0</v>
      </c>
      <c r="AA16">
        <v>0</v>
      </c>
      <c r="AB16">
        <v>2.8199999999999999E-2</v>
      </c>
      <c r="AC16">
        <v>0</v>
      </c>
      <c r="AD16">
        <v>2.8199999999999999E-2</v>
      </c>
      <c r="AE16">
        <v>2.8199999999999999E-2</v>
      </c>
      <c r="AF16">
        <v>2.8199999999999999E-2</v>
      </c>
      <c r="AG16">
        <v>0</v>
      </c>
      <c r="AH16">
        <v>0</v>
      </c>
      <c r="AI16">
        <v>0</v>
      </c>
      <c r="AJ16">
        <v>0</v>
      </c>
      <c r="AK16">
        <v>0</v>
      </c>
      <c r="AL16">
        <v>0</v>
      </c>
      <c r="AM16">
        <v>0</v>
      </c>
      <c r="AN16">
        <v>0</v>
      </c>
      <c r="AO16">
        <v>0</v>
      </c>
      <c r="AP16">
        <v>0</v>
      </c>
      <c r="AQ16">
        <v>0</v>
      </c>
      <c r="AR16">
        <v>0</v>
      </c>
      <c r="AS16">
        <v>5.64E-3</v>
      </c>
      <c r="AT16">
        <v>7.0499999999999998E-3</v>
      </c>
      <c r="AU16">
        <v>7.0499999999999993E-2</v>
      </c>
      <c r="AV16">
        <v>0.25380000000000003</v>
      </c>
      <c r="AW16">
        <v>7.8960000000000002E-2</v>
      </c>
      <c r="AX16">
        <v>1.2689999999999999</v>
      </c>
      <c r="AY16">
        <v>0</v>
      </c>
      <c r="AZ16">
        <v>0</v>
      </c>
      <c r="BA16">
        <v>18.611999999999998</v>
      </c>
      <c r="BB16">
        <v>0.36659999999999998</v>
      </c>
      <c r="BC16">
        <v>0</v>
      </c>
      <c r="BD16">
        <v>0</v>
      </c>
      <c r="BE16">
        <v>7.3319999999999999</v>
      </c>
      <c r="BF16">
        <v>1.2689999999999999</v>
      </c>
      <c r="BG16">
        <v>0</v>
      </c>
      <c r="BH16">
        <v>0</v>
      </c>
      <c r="BI16">
        <v>0</v>
      </c>
      <c r="BJ16">
        <v>0.18329999999999999</v>
      </c>
      <c r="BK16">
        <v>0</v>
      </c>
      <c r="BL16">
        <v>3.65677309727509E-2</v>
      </c>
      <c r="BM16">
        <v>2.35665626835691E-3</v>
      </c>
      <c r="BN16">
        <v>4.0360172451662001E-3</v>
      </c>
      <c r="BO16">
        <v>5.0680552362706395E-4</v>
      </c>
      <c r="BP16">
        <v>4.1049656960348297E-4</v>
      </c>
      <c r="BQ16" s="98">
        <v>1.27316396257568E-14</v>
      </c>
      <c r="BR16">
        <v>4.2544669878536298E-3</v>
      </c>
      <c r="BS16">
        <v>5.3194165876214701E-4</v>
      </c>
      <c r="BT16">
        <v>3.9268395963962699E-2</v>
      </c>
    </row>
    <row r="17" spans="1:72" x14ac:dyDescent="0.35">
      <c r="A17">
        <v>3</v>
      </c>
      <c r="B17" t="s">
        <v>386</v>
      </c>
      <c r="C17" t="s">
        <v>386</v>
      </c>
      <c r="D17" t="s">
        <v>400</v>
      </c>
      <c r="E17" t="s">
        <v>1340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row>
    <row r="18" spans="1:72" x14ac:dyDescent="0.35">
      <c r="A18">
        <v>3</v>
      </c>
      <c r="B18" t="s">
        <v>386</v>
      </c>
      <c r="C18" t="s">
        <v>386</v>
      </c>
      <c r="D18" t="s">
        <v>400</v>
      </c>
      <c r="E18" t="s">
        <v>1341</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row>
    <row r="19" spans="1:72" x14ac:dyDescent="0.35">
      <c r="A19">
        <v>4</v>
      </c>
      <c r="B19" t="s">
        <v>386</v>
      </c>
      <c r="C19" t="s">
        <v>386</v>
      </c>
      <c r="D19" t="s">
        <v>407</v>
      </c>
      <c r="E19" t="s">
        <v>1337</v>
      </c>
      <c r="F19">
        <v>11.935</v>
      </c>
      <c r="G19">
        <v>49.98</v>
      </c>
      <c r="H19">
        <v>0.105</v>
      </c>
      <c r="I19">
        <v>0.32200000000000001</v>
      </c>
      <c r="J19">
        <v>2.2645</v>
      </c>
      <c r="K19">
        <v>0.26600000000000001</v>
      </c>
      <c r="L19">
        <v>0.49</v>
      </c>
      <c r="M19">
        <v>0</v>
      </c>
      <c r="N19">
        <v>5.2499999999999998E-2</v>
      </c>
      <c r="O19">
        <v>3.15E-2</v>
      </c>
      <c r="P19">
        <v>1.4E-2</v>
      </c>
      <c r="Q19">
        <v>1.7500000000000002E-2</v>
      </c>
      <c r="R19">
        <v>0</v>
      </c>
      <c r="S19">
        <v>0</v>
      </c>
      <c r="T19">
        <v>3.5</v>
      </c>
      <c r="U19">
        <v>1.7500000000000002E-2</v>
      </c>
      <c r="V19">
        <v>0</v>
      </c>
      <c r="W19">
        <v>0</v>
      </c>
      <c r="X19">
        <v>0</v>
      </c>
      <c r="Y19">
        <v>1.7500000000000002E-2</v>
      </c>
      <c r="Z19">
        <v>0</v>
      </c>
      <c r="AA19">
        <v>0</v>
      </c>
      <c r="AB19">
        <v>1.0500000000000001E-2</v>
      </c>
      <c r="AC19">
        <v>0</v>
      </c>
      <c r="AD19">
        <v>7.0000000000000001E-3</v>
      </c>
      <c r="AE19">
        <v>4.9000000000000002E-2</v>
      </c>
      <c r="AF19">
        <v>4.2000000000000003E-2</v>
      </c>
      <c r="AG19">
        <v>3.5000000000000001E-3</v>
      </c>
      <c r="AH19">
        <v>0</v>
      </c>
      <c r="AI19">
        <v>0</v>
      </c>
      <c r="AJ19">
        <v>0</v>
      </c>
      <c r="AK19">
        <v>0</v>
      </c>
      <c r="AL19">
        <v>0</v>
      </c>
      <c r="AM19">
        <v>0</v>
      </c>
      <c r="AN19">
        <v>0</v>
      </c>
      <c r="AO19">
        <v>0</v>
      </c>
      <c r="AP19">
        <v>0</v>
      </c>
      <c r="AQ19">
        <v>7.0000000000000001E-3</v>
      </c>
      <c r="AR19">
        <v>0</v>
      </c>
      <c r="AS19">
        <v>1.155E-2</v>
      </c>
      <c r="AT19">
        <v>3.8500000000000001E-3</v>
      </c>
      <c r="AU19">
        <v>0.19950000000000001</v>
      </c>
      <c r="AV19">
        <v>0.25305</v>
      </c>
      <c r="AW19">
        <v>1.155E-2</v>
      </c>
      <c r="AX19">
        <v>0.7</v>
      </c>
      <c r="AY19">
        <v>0</v>
      </c>
      <c r="AZ19">
        <v>0</v>
      </c>
      <c r="BA19">
        <v>8.75</v>
      </c>
      <c r="BB19">
        <v>1.7500000000000002E-2</v>
      </c>
      <c r="BC19">
        <v>0.1225</v>
      </c>
      <c r="BD19">
        <v>0.94499999999999995</v>
      </c>
      <c r="BE19">
        <v>12.25</v>
      </c>
      <c r="BF19">
        <v>3.1150000000000002</v>
      </c>
      <c r="BG19">
        <v>7.0000000000000007E-2</v>
      </c>
      <c r="BH19">
        <v>0</v>
      </c>
      <c r="BI19">
        <v>3.5000000000000003E-2</v>
      </c>
      <c r="BJ19">
        <v>8.4000000000000005E-2</v>
      </c>
      <c r="BK19">
        <v>0</v>
      </c>
      <c r="BL19">
        <v>3.47526450684791E-3</v>
      </c>
      <c r="BM19">
        <v>7.2408593831008498E-4</v>
      </c>
      <c r="BN19">
        <v>5.3707552732836698E-4</v>
      </c>
      <c r="BO19">
        <v>2.0967131592136199E-4</v>
      </c>
      <c r="BP19">
        <v>4.8410602260406699E-4</v>
      </c>
      <c r="BQ19" s="98">
        <v>3.4023746895370498E-16</v>
      </c>
      <c r="BR19" s="98">
        <v>6.7438410819480201E-5</v>
      </c>
      <c r="BS19">
        <v>1.320422557211E-4</v>
      </c>
      <c r="BT19">
        <v>1.5065063743961301E-2</v>
      </c>
    </row>
    <row r="20" spans="1:72" x14ac:dyDescent="0.35">
      <c r="A20">
        <v>4</v>
      </c>
      <c r="B20" t="s">
        <v>386</v>
      </c>
      <c r="C20" t="s">
        <v>386</v>
      </c>
      <c r="D20" t="s">
        <v>407</v>
      </c>
      <c r="E20" t="s">
        <v>1338</v>
      </c>
      <c r="F20">
        <v>11.935</v>
      </c>
      <c r="G20">
        <v>49.98</v>
      </c>
      <c r="H20">
        <v>0.105</v>
      </c>
      <c r="I20">
        <v>0.32200000000000001</v>
      </c>
      <c r="J20">
        <v>2.2645</v>
      </c>
      <c r="K20">
        <v>0.26600000000000001</v>
      </c>
      <c r="L20">
        <v>0.49</v>
      </c>
      <c r="M20">
        <v>0</v>
      </c>
      <c r="N20">
        <v>5.2499999999999998E-2</v>
      </c>
      <c r="O20">
        <v>3.15E-2</v>
      </c>
      <c r="P20">
        <v>1.4E-2</v>
      </c>
      <c r="Q20">
        <v>1.7500000000000002E-2</v>
      </c>
      <c r="R20">
        <v>0</v>
      </c>
      <c r="S20">
        <v>0</v>
      </c>
      <c r="T20">
        <v>3.5</v>
      </c>
      <c r="U20">
        <v>1.7500000000000002E-2</v>
      </c>
      <c r="V20">
        <v>0</v>
      </c>
      <c r="W20">
        <v>0</v>
      </c>
      <c r="X20">
        <v>0</v>
      </c>
      <c r="Y20">
        <v>1.7500000000000002E-2</v>
      </c>
      <c r="Z20">
        <v>0</v>
      </c>
      <c r="AA20">
        <v>0</v>
      </c>
      <c r="AB20">
        <v>1.0500000000000001E-2</v>
      </c>
      <c r="AC20">
        <v>0</v>
      </c>
      <c r="AD20">
        <v>7.0000000000000001E-3</v>
      </c>
      <c r="AE20">
        <v>4.9000000000000002E-2</v>
      </c>
      <c r="AF20">
        <v>4.2000000000000003E-2</v>
      </c>
      <c r="AG20">
        <v>3.5000000000000001E-3</v>
      </c>
      <c r="AH20">
        <v>0</v>
      </c>
      <c r="AI20">
        <v>0</v>
      </c>
      <c r="AJ20">
        <v>0</v>
      </c>
      <c r="AK20">
        <v>0</v>
      </c>
      <c r="AL20">
        <v>0</v>
      </c>
      <c r="AM20">
        <v>0</v>
      </c>
      <c r="AN20">
        <v>0</v>
      </c>
      <c r="AO20">
        <v>0</v>
      </c>
      <c r="AP20">
        <v>0</v>
      </c>
      <c r="AQ20">
        <v>7.0000000000000001E-3</v>
      </c>
      <c r="AR20">
        <v>0</v>
      </c>
      <c r="AS20">
        <v>1.155E-2</v>
      </c>
      <c r="AT20">
        <v>3.8500000000000001E-3</v>
      </c>
      <c r="AU20">
        <v>0.19950000000000001</v>
      </c>
      <c r="AV20">
        <v>0.25305</v>
      </c>
      <c r="AW20">
        <v>1.155E-2</v>
      </c>
      <c r="AX20">
        <v>0.7</v>
      </c>
      <c r="AY20">
        <v>0</v>
      </c>
      <c r="AZ20">
        <v>0</v>
      </c>
      <c r="BA20">
        <v>8.75</v>
      </c>
      <c r="BB20">
        <v>1.7500000000000002E-2</v>
      </c>
      <c r="BC20">
        <v>0.1225</v>
      </c>
      <c r="BD20">
        <v>0.94499999999999995</v>
      </c>
      <c r="BE20">
        <v>12.25</v>
      </c>
      <c r="BF20">
        <v>3.1150000000000002</v>
      </c>
      <c r="BG20">
        <v>7.0000000000000007E-2</v>
      </c>
      <c r="BH20">
        <v>0</v>
      </c>
      <c r="BI20">
        <v>3.5000000000000003E-2</v>
      </c>
      <c r="BJ20">
        <v>8.4000000000000005E-2</v>
      </c>
      <c r="BK20">
        <v>0</v>
      </c>
      <c r="BL20">
        <v>3.45679910797775E-3</v>
      </c>
      <c r="BM20">
        <v>7.2140558141212303E-4</v>
      </c>
      <c r="BN20">
        <v>5.3749297587369304E-4</v>
      </c>
      <c r="BO20">
        <v>2.0967131592136199E-4</v>
      </c>
      <c r="BP20">
        <v>4.8410602260406699E-4</v>
      </c>
      <c r="BQ20" s="98">
        <v>3.1060566172692501E-16</v>
      </c>
      <c r="BR20" s="98">
        <v>4.5396924064718099E-5</v>
      </c>
      <c r="BS20">
        <v>1.320422557211E-4</v>
      </c>
      <c r="BT20">
        <v>1.5180166758212E-2</v>
      </c>
    </row>
    <row r="21" spans="1:72" x14ac:dyDescent="0.35">
      <c r="A21">
        <v>4</v>
      </c>
      <c r="B21" t="s">
        <v>386</v>
      </c>
      <c r="C21" t="s">
        <v>386</v>
      </c>
      <c r="D21" t="s">
        <v>407</v>
      </c>
      <c r="E21" t="s">
        <v>1339</v>
      </c>
      <c r="F21">
        <v>11.935</v>
      </c>
      <c r="G21">
        <v>49.98</v>
      </c>
      <c r="H21">
        <v>0.105</v>
      </c>
      <c r="I21">
        <v>0.32200000000000001</v>
      </c>
      <c r="J21">
        <v>2.2645</v>
      </c>
      <c r="K21">
        <v>0.26600000000000001</v>
      </c>
      <c r="L21">
        <v>0.49</v>
      </c>
      <c r="M21">
        <v>0</v>
      </c>
      <c r="N21">
        <v>5.2499999999999998E-2</v>
      </c>
      <c r="O21">
        <v>3.15E-2</v>
      </c>
      <c r="P21">
        <v>1.4E-2</v>
      </c>
      <c r="Q21">
        <v>1.7500000000000002E-2</v>
      </c>
      <c r="R21">
        <v>0</v>
      </c>
      <c r="S21">
        <v>0</v>
      </c>
      <c r="T21">
        <v>3.5</v>
      </c>
      <c r="U21">
        <v>1.7500000000000002E-2</v>
      </c>
      <c r="V21">
        <v>0</v>
      </c>
      <c r="W21">
        <v>0</v>
      </c>
      <c r="X21">
        <v>0</v>
      </c>
      <c r="Y21">
        <v>1.7500000000000002E-2</v>
      </c>
      <c r="Z21">
        <v>0</v>
      </c>
      <c r="AA21">
        <v>0</v>
      </c>
      <c r="AB21">
        <v>1.0500000000000001E-2</v>
      </c>
      <c r="AC21">
        <v>0</v>
      </c>
      <c r="AD21">
        <v>7.0000000000000001E-3</v>
      </c>
      <c r="AE21">
        <v>4.9000000000000002E-2</v>
      </c>
      <c r="AF21">
        <v>4.2000000000000003E-2</v>
      </c>
      <c r="AG21">
        <v>3.5000000000000001E-3</v>
      </c>
      <c r="AH21">
        <v>0</v>
      </c>
      <c r="AI21">
        <v>0</v>
      </c>
      <c r="AJ21">
        <v>0</v>
      </c>
      <c r="AK21">
        <v>0</v>
      </c>
      <c r="AL21">
        <v>0</v>
      </c>
      <c r="AM21">
        <v>0</v>
      </c>
      <c r="AN21">
        <v>0</v>
      </c>
      <c r="AO21">
        <v>0</v>
      </c>
      <c r="AP21">
        <v>0</v>
      </c>
      <c r="AQ21">
        <v>7.0000000000000001E-3</v>
      </c>
      <c r="AR21">
        <v>0</v>
      </c>
      <c r="AS21">
        <v>1.155E-2</v>
      </c>
      <c r="AT21">
        <v>3.8500000000000001E-3</v>
      </c>
      <c r="AU21">
        <v>0.19950000000000001</v>
      </c>
      <c r="AV21">
        <v>0.25305</v>
      </c>
      <c r="AW21">
        <v>1.155E-2</v>
      </c>
      <c r="AX21">
        <v>0.7</v>
      </c>
      <c r="AY21">
        <v>0</v>
      </c>
      <c r="AZ21">
        <v>0</v>
      </c>
      <c r="BA21">
        <v>8.75</v>
      </c>
      <c r="BB21">
        <v>1.7500000000000002E-2</v>
      </c>
      <c r="BC21">
        <v>0.1225</v>
      </c>
      <c r="BD21">
        <v>0.94499999999999995</v>
      </c>
      <c r="BE21">
        <v>12.25</v>
      </c>
      <c r="BF21">
        <v>3.1150000000000002</v>
      </c>
      <c r="BG21">
        <v>7.0000000000000007E-2</v>
      </c>
      <c r="BH21">
        <v>0</v>
      </c>
      <c r="BI21">
        <v>3.5000000000000003E-2</v>
      </c>
      <c r="BJ21">
        <v>8.4000000000000005E-2</v>
      </c>
      <c r="BK21">
        <v>0</v>
      </c>
      <c r="BL21">
        <v>3.52142800402329E-3</v>
      </c>
      <c r="BM21">
        <v>7.3078683055499097E-4</v>
      </c>
      <c r="BN21">
        <v>5.3603190596505305E-4</v>
      </c>
      <c r="BO21">
        <v>2.0967131592136199E-4</v>
      </c>
      <c r="BP21">
        <v>4.8410602260406699E-4</v>
      </c>
      <c r="BQ21" s="98">
        <v>4.1431698702065498E-16</v>
      </c>
      <c r="BR21">
        <v>1.22542127706385E-4</v>
      </c>
      <c r="BS21">
        <v>1.320422557211E-4</v>
      </c>
      <c r="BT21">
        <v>1.4777306208334401E-2</v>
      </c>
    </row>
    <row r="22" spans="1:72" x14ac:dyDescent="0.35">
      <c r="A22">
        <v>4</v>
      </c>
      <c r="B22" t="s">
        <v>386</v>
      </c>
      <c r="C22" t="s">
        <v>386</v>
      </c>
      <c r="D22" t="s">
        <v>407</v>
      </c>
      <c r="E22" t="s">
        <v>1340</v>
      </c>
      <c r="F22">
        <v>11.935</v>
      </c>
      <c r="G22">
        <v>49.98</v>
      </c>
      <c r="H22">
        <v>0.105</v>
      </c>
      <c r="I22">
        <v>0.32200000000000001</v>
      </c>
      <c r="J22">
        <v>2.2645</v>
      </c>
      <c r="K22">
        <v>0.26600000000000001</v>
      </c>
      <c r="L22">
        <v>0.49</v>
      </c>
      <c r="M22">
        <v>0</v>
      </c>
      <c r="N22">
        <v>5.2499999999999998E-2</v>
      </c>
      <c r="O22">
        <v>3.15E-2</v>
      </c>
      <c r="P22">
        <v>1.4E-2</v>
      </c>
      <c r="Q22">
        <v>1.7500000000000002E-2</v>
      </c>
      <c r="R22">
        <v>0</v>
      </c>
      <c r="S22">
        <v>0</v>
      </c>
      <c r="T22">
        <v>3.5</v>
      </c>
      <c r="U22">
        <v>1.7500000000000002E-2</v>
      </c>
      <c r="V22">
        <v>0</v>
      </c>
      <c r="W22">
        <v>0</v>
      </c>
      <c r="X22">
        <v>0</v>
      </c>
      <c r="Y22">
        <v>1.7500000000000002E-2</v>
      </c>
      <c r="Z22">
        <v>0</v>
      </c>
      <c r="AA22">
        <v>0</v>
      </c>
      <c r="AB22">
        <v>1.0500000000000001E-2</v>
      </c>
      <c r="AC22">
        <v>0</v>
      </c>
      <c r="AD22">
        <v>7.0000000000000001E-3</v>
      </c>
      <c r="AE22">
        <v>4.9000000000000002E-2</v>
      </c>
      <c r="AF22">
        <v>4.2000000000000003E-2</v>
      </c>
      <c r="AG22">
        <v>3.5000000000000001E-3</v>
      </c>
      <c r="AH22">
        <v>0</v>
      </c>
      <c r="AI22">
        <v>0</v>
      </c>
      <c r="AJ22">
        <v>0</v>
      </c>
      <c r="AK22">
        <v>0</v>
      </c>
      <c r="AL22">
        <v>0</v>
      </c>
      <c r="AM22">
        <v>0</v>
      </c>
      <c r="AN22">
        <v>0</v>
      </c>
      <c r="AO22">
        <v>0</v>
      </c>
      <c r="AP22">
        <v>0</v>
      </c>
      <c r="AQ22">
        <v>7.0000000000000001E-3</v>
      </c>
      <c r="AR22">
        <v>0</v>
      </c>
      <c r="AS22">
        <v>1.155E-2</v>
      </c>
      <c r="AT22">
        <v>3.8500000000000001E-3</v>
      </c>
      <c r="AU22">
        <v>0.19950000000000001</v>
      </c>
      <c r="AV22">
        <v>0.25305</v>
      </c>
      <c r="AW22">
        <v>1.155E-2</v>
      </c>
      <c r="AX22">
        <v>0.7</v>
      </c>
      <c r="AY22">
        <v>0</v>
      </c>
      <c r="AZ22">
        <v>0</v>
      </c>
      <c r="BA22">
        <v>8.75</v>
      </c>
      <c r="BB22">
        <v>1.7500000000000002E-2</v>
      </c>
      <c r="BC22">
        <v>0.1225</v>
      </c>
      <c r="BD22">
        <v>0.94499999999999995</v>
      </c>
      <c r="BE22">
        <v>12.25</v>
      </c>
      <c r="BF22">
        <v>3.1150000000000002</v>
      </c>
      <c r="BG22">
        <v>7.0000000000000007E-2</v>
      </c>
      <c r="BH22">
        <v>0</v>
      </c>
      <c r="BI22">
        <v>3.5000000000000003E-2</v>
      </c>
      <c r="BJ22">
        <v>8.4000000000000005E-2</v>
      </c>
      <c r="BK22">
        <v>0</v>
      </c>
      <c r="BL22">
        <v>3.4614154576952899E-3</v>
      </c>
      <c r="BM22">
        <v>7.2207567063661295E-4</v>
      </c>
      <c r="BN22">
        <v>5.3738861373736201E-4</v>
      </c>
      <c r="BO22">
        <v>2.0967131592136199E-4</v>
      </c>
      <c r="BP22">
        <v>4.8410602260406699E-4</v>
      </c>
      <c r="BQ22" s="98">
        <v>3.1801361353361999E-16</v>
      </c>
      <c r="BR22" s="98">
        <v>5.0907295753408701E-5</v>
      </c>
      <c r="BS22">
        <v>1.320422557211E-4</v>
      </c>
      <c r="BT22">
        <v>1.5151391004649401E-2</v>
      </c>
    </row>
    <row r="23" spans="1:72" x14ac:dyDescent="0.35">
      <c r="A23">
        <v>4</v>
      </c>
      <c r="B23" t="s">
        <v>386</v>
      </c>
      <c r="C23" t="s">
        <v>386</v>
      </c>
      <c r="D23" t="s">
        <v>407</v>
      </c>
      <c r="E23" t="s">
        <v>1341</v>
      </c>
      <c r="F23">
        <v>11.935</v>
      </c>
      <c r="G23">
        <v>49.98</v>
      </c>
      <c r="H23">
        <v>0.105</v>
      </c>
      <c r="I23">
        <v>0.32200000000000001</v>
      </c>
      <c r="J23">
        <v>2.2645</v>
      </c>
      <c r="K23">
        <v>0.26600000000000001</v>
      </c>
      <c r="L23">
        <v>0.49</v>
      </c>
      <c r="M23">
        <v>0</v>
      </c>
      <c r="N23">
        <v>5.2499999999999998E-2</v>
      </c>
      <c r="O23">
        <v>3.15E-2</v>
      </c>
      <c r="P23">
        <v>1.4E-2</v>
      </c>
      <c r="Q23">
        <v>1.7500000000000002E-2</v>
      </c>
      <c r="R23">
        <v>0</v>
      </c>
      <c r="S23">
        <v>0</v>
      </c>
      <c r="T23">
        <v>3.5</v>
      </c>
      <c r="U23">
        <v>1.7500000000000002E-2</v>
      </c>
      <c r="V23">
        <v>0</v>
      </c>
      <c r="W23">
        <v>0</v>
      </c>
      <c r="X23">
        <v>0</v>
      </c>
      <c r="Y23">
        <v>1.7500000000000002E-2</v>
      </c>
      <c r="Z23">
        <v>0</v>
      </c>
      <c r="AA23">
        <v>0</v>
      </c>
      <c r="AB23">
        <v>1.0500000000000001E-2</v>
      </c>
      <c r="AC23">
        <v>0</v>
      </c>
      <c r="AD23">
        <v>7.0000000000000001E-3</v>
      </c>
      <c r="AE23">
        <v>4.9000000000000002E-2</v>
      </c>
      <c r="AF23">
        <v>4.2000000000000003E-2</v>
      </c>
      <c r="AG23">
        <v>3.5000000000000001E-3</v>
      </c>
      <c r="AH23">
        <v>0</v>
      </c>
      <c r="AI23">
        <v>0</v>
      </c>
      <c r="AJ23">
        <v>0</v>
      </c>
      <c r="AK23">
        <v>0</v>
      </c>
      <c r="AL23">
        <v>0</v>
      </c>
      <c r="AM23">
        <v>0</v>
      </c>
      <c r="AN23">
        <v>0</v>
      </c>
      <c r="AO23">
        <v>0</v>
      </c>
      <c r="AP23">
        <v>0</v>
      </c>
      <c r="AQ23">
        <v>7.0000000000000001E-3</v>
      </c>
      <c r="AR23">
        <v>0</v>
      </c>
      <c r="AS23">
        <v>1.155E-2</v>
      </c>
      <c r="AT23">
        <v>3.8500000000000001E-3</v>
      </c>
      <c r="AU23">
        <v>0.19950000000000001</v>
      </c>
      <c r="AV23">
        <v>0.25305</v>
      </c>
      <c r="AW23">
        <v>1.155E-2</v>
      </c>
      <c r="AX23">
        <v>0.7</v>
      </c>
      <c r="AY23">
        <v>0</v>
      </c>
      <c r="AZ23">
        <v>0</v>
      </c>
      <c r="BA23">
        <v>8.75</v>
      </c>
      <c r="BB23">
        <v>1.7500000000000002E-2</v>
      </c>
      <c r="BC23">
        <v>0.1225</v>
      </c>
      <c r="BD23">
        <v>0.94499999999999995</v>
      </c>
      <c r="BE23">
        <v>12.25</v>
      </c>
      <c r="BF23">
        <v>3.1150000000000002</v>
      </c>
      <c r="BG23">
        <v>7.0000000000000007E-2</v>
      </c>
      <c r="BH23">
        <v>0</v>
      </c>
      <c r="BI23">
        <v>3.5000000000000003E-2</v>
      </c>
      <c r="BJ23">
        <v>8.4000000000000005E-2</v>
      </c>
      <c r="BK23">
        <v>0</v>
      </c>
      <c r="BL23">
        <v>3.56759150119867E-3</v>
      </c>
      <c r="BM23">
        <v>7.3748772279989697E-4</v>
      </c>
      <c r="BN23">
        <v>5.3498828460173901E-4</v>
      </c>
      <c r="BO23">
        <v>2.0967131592136199E-4</v>
      </c>
      <c r="BP23">
        <v>4.8410602260406699E-4</v>
      </c>
      <c r="BQ23" s="98">
        <v>4.8839650508760601E-16</v>
      </c>
      <c r="BR23">
        <v>1.7764584459329099E-4</v>
      </c>
      <c r="BS23">
        <v>1.320422557211E-4</v>
      </c>
      <c r="BT23">
        <v>1.44895486727075E-2</v>
      </c>
    </row>
    <row r="24" spans="1:72" x14ac:dyDescent="0.35">
      <c r="A24">
        <v>5</v>
      </c>
      <c r="B24" t="s">
        <v>386</v>
      </c>
      <c r="C24" t="s">
        <v>386</v>
      </c>
      <c r="D24" t="s">
        <v>411</v>
      </c>
      <c r="E24" t="s">
        <v>1337</v>
      </c>
      <c r="F24">
        <v>13.452</v>
      </c>
      <c r="G24">
        <v>56.316000000000003</v>
      </c>
      <c r="H24">
        <v>0.12920000000000001</v>
      </c>
      <c r="I24">
        <v>0.22800000000000001</v>
      </c>
      <c r="J24">
        <v>2.7170000000000001</v>
      </c>
      <c r="K24">
        <v>0.17860000000000001</v>
      </c>
      <c r="L24">
        <v>0.51680000000000004</v>
      </c>
      <c r="M24">
        <v>0</v>
      </c>
      <c r="N24">
        <v>3.04E-2</v>
      </c>
      <c r="O24">
        <v>4.5600000000000002E-2</v>
      </c>
      <c r="P24">
        <v>1.14E-2</v>
      </c>
      <c r="Q24">
        <v>3.04E-2</v>
      </c>
      <c r="R24">
        <v>0</v>
      </c>
      <c r="S24">
        <v>0</v>
      </c>
      <c r="T24">
        <v>0</v>
      </c>
      <c r="U24">
        <v>1.52E-2</v>
      </c>
      <c r="V24">
        <v>0</v>
      </c>
      <c r="W24">
        <v>0</v>
      </c>
      <c r="X24">
        <v>0</v>
      </c>
      <c r="Y24">
        <v>1.14E-2</v>
      </c>
      <c r="Z24">
        <v>3.8E-3</v>
      </c>
      <c r="AA24">
        <v>0</v>
      </c>
      <c r="AB24">
        <v>3.4200000000000001E-2</v>
      </c>
      <c r="AC24">
        <v>0</v>
      </c>
      <c r="AD24">
        <v>3.4200000000000001E-2</v>
      </c>
      <c r="AE24">
        <v>6.08E-2</v>
      </c>
      <c r="AF24">
        <v>6.08E-2</v>
      </c>
      <c r="AG24">
        <v>0</v>
      </c>
      <c r="AH24">
        <v>0</v>
      </c>
      <c r="AI24">
        <v>0</v>
      </c>
      <c r="AJ24">
        <v>0</v>
      </c>
      <c r="AK24">
        <v>0</v>
      </c>
      <c r="AL24">
        <v>0</v>
      </c>
      <c r="AM24">
        <v>0.21659999999999999</v>
      </c>
      <c r="AN24">
        <v>0</v>
      </c>
      <c r="AO24">
        <v>1.1779999999999999</v>
      </c>
      <c r="AP24">
        <v>0</v>
      </c>
      <c r="AQ24">
        <v>1.9E-2</v>
      </c>
      <c r="AR24">
        <v>0</v>
      </c>
      <c r="AS24">
        <v>8.7399999999999995E-3</v>
      </c>
      <c r="AT24">
        <v>1.9E-3</v>
      </c>
      <c r="AU24">
        <v>4.8259999999999997E-2</v>
      </c>
      <c r="AV24">
        <v>7.22E-2</v>
      </c>
      <c r="AW24">
        <v>9.8799999999999999E-3</v>
      </c>
      <c r="AX24">
        <v>0.75619999999999998</v>
      </c>
      <c r="AY24">
        <v>0</v>
      </c>
      <c r="AZ24">
        <v>0</v>
      </c>
      <c r="BA24">
        <v>6.08</v>
      </c>
      <c r="BB24">
        <v>0</v>
      </c>
      <c r="BC24">
        <v>6.08E-2</v>
      </c>
      <c r="BD24">
        <v>0.152</v>
      </c>
      <c r="BE24">
        <v>9.1199999999999992</v>
      </c>
      <c r="BF24">
        <v>2.3559999999999999</v>
      </c>
      <c r="BG24">
        <v>0</v>
      </c>
      <c r="BH24">
        <v>0</v>
      </c>
      <c r="BI24">
        <v>7.5999999999999998E-2</v>
      </c>
      <c r="BJ24">
        <v>4.1799999999999997E-2</v>
      </c>
      <c r="BK24">
        <v>0</v>
      </c>
      <c r="BL24">
        <v>3.1058789888443899E-3</v>
      </c>
      <c r="BM24">
        <v>6.3587680888764302E-4</v>
      </c>
      <c r="BN24">
        <v>3.59618178493017E-4</v>
      </c>
      <c r="BO24">
        <v>1.5012142403265401E-4</v>
      </c>
      <c r="BP24">
        <v>5.0453031519150104E-4</v>
      </c>
      <c r="BQ24" s="98">
        <v>7.6398554752978002E-16</v>
      </c>
      <c r="BR24">
        <v>6.9147988137064698E-4</v>
      </c>
      <c r="BS24">
        <v>1.4336016335433701E-4</v>
      </c>
      <c r="BT24">
        <v>5.7251973778342903E-3</v>
      </c>
    </row>
    <row r="25" spans="1:72" x14ac:dyDescent="0.35">
      <c r="A25">
        <v>5</v>
      </c>
      <c r="B25" t="s">
        <v>386</v>
      </c>
      <c r="C25" t="s">
        <v>386</v>
      </c>
      <c r="D25" t="s">
        <v>411</v>
      </c>
      <c r="E25" t="s">
        <v>1338</v>
      </c>
      <c r="F25">
        <v>13.452</v>
      </c>
      <c r="G25">
        <v>56.316000000000003</v>
      </c>
      <c r="H25">
        <v>0.12920000000000001</v>
      </c>
      <c r="I25">
        <v>0.22800000000000001</v>
      </c>
      <c r="J25">
        <v>2.7170000000000001</v>
      </c>
      <c r="K25">
        <v>0.17860000000000001</v>
      </c>
      <c r="L25">
        <v>0.51680000000000004</v>
      </c>
      <c r="M25">
        <v>0</v>
      </c>
      <c r="N25">
        <v>3.04E-2</v>
      </c>
      <c r="O25">
        <v>4.5600000000000002E-2</v>
      </c>
      <c r="P25">
        <v>1.14E-2</v>
      </c>
      <c r="Q25">
        <v>3.04E-2</v>
      </c>
      <c r="R25">
        <v>0</v>
      </c>
      <c r="S25">
        <v>0</v>
      </c>
      <c r="T25">
        <v>0</v>
      </c>
      <c r="U25">
        <v>1.52E-2</v>
      </c>
      <c r="V25">
        <v>0</v>
      </c>
      <c r="W25">
        <v>0</v>
      </c>
      <c r="X25">
        <v>0</v>
      </c>
      <c r="Y25">
        <v>1.14E-2</v>
      </c>
      <c r="Z25">
        <v>3.8E-3</v>
      </c>
      <c r="AA25">
        <v>0</v>
      </c>
      <c r="AB25">
        <v>3.4200000000000001E-2</v>
      </c>
      <c r="AC25">
        <v>0</v>
      </c>
      <c r="AD25">
        <v>3.4200000000000001E-2</v>
      </c>
      <c r="AE25">
        <v>6.08E-2</v>
      </c>
      <c r="AF25">
        <v>6.08E-2</v>
      </c>
      <c r="AG25">
        <v>0</v>
      </c>
      <c r="AH25">
        <v>0</v>
      </c>
      <c r="AI25">
        <v>0</v>
      </c>
      <c r="AJ25">
        <v>0</v>
      </c>
      <c r="AK25">
        <v>0</v>
      </c>
      <c r="AL25">
        <v>0</v>
      </c>
      <c r="AM25">
        <v>0.21659999999999999</v>
      </c>
      <c r="AN25">
        <v>0</v>
      </c>
      <c r="AO25">
        <v>1.1779999999999999</v>
      </c>
      <c r="AP25">
        <v>0</v>
      </c>
      <c r="AQ25">
        <v>1.9E-2</v>
      </c>
      <c r="AR25">
        <v>0</v>
      </c>
      <c r="AS25">
        <v>8.7399999999999995E-3</v>
      </c>
      <c r="AT25">
        <v>1.9E-3</v>
      </c>
      <c r="AU25">
        <v>4.8259999999999997E-2</v>
      </c>
      <c r="AV25">
        <v>7.22E-2</v>
      </c>
      <c r="AW25">
        <v>9.8799999999999999E-3</v>
      </c>
      <c r="AX25">
        <v>0.75619999999999998</v>
      </c>
      <c r="AY25">
        <v>0</v>
      </c>
      <c r="AZ25">
        <v>0</v>
      </c>
      <c r="BA25">
        <v>6.08</v>
      </c>
      <c r="BB25">
        <v>0</v>
      </c>
      <c r="BC25">
        <v>6.08E-2</v>
      </c>
      <c r="BD25">
        <v>0.152</v>
      </c>
      <c r="BE25">
        <v>9.1199999999999992</v>
      </c>
      <c r="BF25">
        <v>2.3559999999999999</v>
      </c>
      <c r="BG25">
        <v>0</v>
      </c>
      <c r="BH25">
        <v>0</v>
      </c>
      <c r="BI25">
        <v>7.5999999999999998E-2</v>
      </c>
      <c r="BJ25">
        <v>4.1799999999999997E-2</v>
      </c>
      <c r="BK25">
        <v>0</v>
      </c>
      <c r="BL25">
        <v>3.1058789888443899E-3</v>
      </c>
      <c r="BM25">
        <v>6.3587680888764302E-4</v>
      </c>
      <c r="BN25">
        <v>3.59618178493017E-4</v>
      </c>
      <c r="BO25">
        <v>1.5012142403265401E-4</v>
      </c>
      <c r="BP25">
        <v>5.0453031519150104E-4</v>
      </c>
      <c r="BQ25" s="98">
        <v>7.6398554752978002E-16</v>
      </c>
      <c r="BR25">
        <v>6.9147988137064698E-4</v>
      </c>
      <c r="BS25">
        <v>1.4336016335433701E-4</v>
      </c>
      <c r="BT25">
        <v>5.7251973778342903E-3</v>
      </c>
    </row>
    <row r="26" spans="1:72" x14ac:dyDescent="0.35">
      <c r="A26">
        <v>5</v>
      </c>
      <c r="B26" t="s">
        <v>386</v>
      </c>
      <c r="C26" t="s">
        <v>386</v>
      </c>
      <c r="D26" t="s">
        <v>411</v>
      </c>
      <c r="E26" t="s">
        <v>1339</v>
      </c>
      <c r="F26">
        <v>13.452</v>
      </c>
      <c r="G26">
        <v>56.316000000000003</v>
      </c>
      <c r="H26">
        <v>0.12920000000000001</v>
      </c>
      <c r="I26">
        <v>0.22800000000000001</v>
      </c>
      <c r="J26">
        <v>2.7170000000000001</v>
      </c>
      <c r="K26">
        <v>0.17860000000000001</v>
      </c>
      <c r="L26">
        <v>0.51680000000000004</v>
      </c>
      <c r="M26">
        <v>0</v>
      </c>
      <c r="N26">
        <v>3.04E-2</v>
      </c>
      <c r="O26">
        <v>4.5600000000000002E-2</v>
      </c>
      <c r="P26">
        <v>1.14E-2</v>
      </c>
      <c r="Q26">
        <v>3.04E-2</v>
      </c>
      <c r="R26">
        <v>0</v>
      </c>
      <c r="S26">
        <v>0</v>
      </c>
      <c r="T26">
        <v>0</v>
      </c>
      <c r="U26">
        <v>1.52E-2</v>
      </c>
      <c r="V26">
        <v>0</v>
      </c>
      <c r="W26">
        <v>0</v>
      </c>
      <c r="X26">
        <v>0</v>
      </c>
      <c r="Y26">
        <v>1.14E-2</v>
      </c>
      <c r="Z26">
        <v>3.8E-3</v>
      </c>
      <c r="AA26">
        <v>0</v>
      </c>
      <c r="AB26">
        <v>3.4200000000000001E-2</v>
      </c>
      <c r="AC26">
        <v>0</v>
      </c>
      <c r="AD26">
        <v>3.4200000000000001E-2</v>
      </c>
      <c r="AE26">
        <v>6.08E-2</v>
      </c>
      <c r="AF26">
        <v>6.08E-2</v>
      </c>
      <c r="AG26">
        <v>0</v>
      </c>
      <c r="AH26">
        <v>0</v>
      </c>
      <c r="AI26">
        <v>0</v>
      </c>
      <c r="AJ26">
        <v>0</v>
      </c>
      <c r="AK26">
        <v>0</v>
      </c>
      <c r="AL26">
        <v>0</v>
      </c>
      <c r="AM26">
        <v>0.21659999999999999</v>
      </c>
      <c r="AN26">
        <v>0</v>
      </c>
      <c r="AO26">
        <v>1.1779999999999999</v>
      </c>
      <c r="AP26">
        <v>0</v>
      </c>
      <c r="AQ26">
        <v>1.9E-2</v>
      </c>
      <c r="AR26">
        <v>0</v>
      </c>
      <c r="AS26">
        <v>8.7399999999999995E-3</v>
      </c>
      <c r="AT26">
        <v>1.9E-3</v>
      </c>
      <c r="AU26">
        <v>4.8259999999999997E-2</v>
      </c>
      <c r="AV26">
        <v>7.22E-2</v>
      </c>
      <c r="AW26">
        <v>9.8799999999999999E-3</v>
      </c>
      <c r="AX26">
        <v>0.75619999999999998</v>
      </c>
      <c r="AY26">
        <v>0</v>
      </c>
      <c r="AZ26">
        <v>0</v>
      </c>
      <c r="BA26">
        <v>6.08</v>
      </c>
      <c r="BB26">
        <v>0</v>
      </c>
      <c r="BC26">
        <v>6.08E-2</v>
      </c>
      <c r="BD26">
        <v>0.152</v>
      </c>
      <c r="BE26">
        <v>9.1199999999999992</v>
      </c>
      <c r="BF26">
        <v>2.3559999999999999</v>
      </c>
      <c r="BG26">
        <v>0</v>
      </c>
      <c r="BH26">
        <v>0</v>
      </c>
      <c r="BI26">
        <v>7.5999999999999998E-2</v>
      </c>
      <c r="BJ26">
        <v>4.1799999999999997E-2</v>
      </c>
      <c r="BK26">
        <v>0</v>
      </c>
      <c r="BL26">
        <v>3.1058789888443899E-3</v>
      </c>
      <c r="BM26">
        <v>6.3587680888764302E-4</v>
      </c>
      <c r="BN26">
        <v>3.59618178493017E-4</v>
      </c>
      <c r="BO26">
        <v>1.5012142403265401E-4</v>
      </c>
      <c r="BP26">
        <v>5.0453031519150104E-4</v>
      </c>
      <c r="BQ26" s="98">
        <v>7.6398554752978002E-16</v>
      </c>
      <c r="BR26">
        <v>6.9147988137064698E-4</v>
      </c>
      <c r="BS26">
        <v>1.4336016335433701E-4</v>
      </c>
      <c r="BT26">
        <v>5.7251973778342903E-3</v>
      </c>
    </row>
    <row r="27" spans="1:72" x14ac:dyDescent="0.35">
      <c r="A27">
        <v>5</v>
      </c>
      <c r="B27" t="s">
        <v>386</v>
      </c>
      <c r="C27" t="s">
        <v>386</v>
      </c>
      <c r="D27" t="s">
        <v>411</v>
      </c>
      <c r="E27" t="s">
        <v>1340</v>
      </c>
      <c r="F27">
        <v>13.452</v>
      </c>
      <c r="G27">
        <v>56.316000000000003</v>
      </c>
      <c r="H27">
        <v>0.12920000000000001</v>
      </c>
      <c r="I27">
        <v>0.22800000000000001</v>
      </c>
      <c r="J27">
        <v>2.7170000000000001</v>
      </c>
      <c r="K27">
        <v>0.17860000000000001</v>
      </c>
      <c r="L27">
        <v>0.51680000000000004</v>
      </c>
      <c r="M27">
        <v>0</v>
      </c>
      <c r="N27">
        <v>3.04E-2</v>
      </c>
      <c r="O27">
        <v>4.5600000000000002E-2</v>
      </c>
      <c r="P27">
        <v>1.14E-2</v>
      </c>
      <c r="Q27">
        <v>3.04E-2</v>
      </c>
      <c r="R27">
        <v>0</v>
      </c>
      <c r="S27">
        <v>0</v>
      </c>
      <c r="T27">
        <v>0</v>
      </c>
      <c r="U27">
        <v>1.52E-2</v>
      </c>
      <c r="V27">
        <v>0</v>
      </c>
      <c r="W27">
        <v>0</v>
      </c>
      <c r="X27">
        <v>0</v>
      </c>
      <c r="Y27">
        <v>1.14E-2</v>
      </c>
      <c r="Z27">
        <v>3.8E-3</v>
      </c>
      <c r="AA27">
        <v>0</v>
      </c>
      <c r="AB27">
        <v>3.4200000000000001E-2</v>
      </c>
      <c r="AC27">
        <v>0</v>
      </c>
      <c r="AD27">
        <v>3.4200000000000001E-2</v>
      </c>
      <c r="AE27">
        <v>6.08E-2</v>
      </c>
      <c r="AF27">
        <v>6.08E-2</v>
      </c>
      <c r="AG27">
        <v>0</v>
      </c>
      <c r="AH27">
        <v>0</v>
      </c>
      <c r="AI27">
        <v>0</v>
      </c>
      <c r="AJ27">
        <v>0</v>
      </c>
      <c r="AK27">
        <v>0</v>
      </c>
      <c r="AL27">
        <v>0</v>
      </c>
      <c r="AM27">
        <v>0.21659999999999999</v>
      </c>
      <c r="AN27">
        <v>0</v>
      </c>
      <c r="AO27">
        <v>1.1779999999999999</v>
      </c>
      <c r="AP27">
        <v>0</v>
      </c>
      <c r="AQ27">
        <v>1.9E-2</v>
      </c>
      <c r="AR27">
        <v>0</v>
      </c>
      <c r="AS27">
        <v>8.7399999999999995E-3</v>
      </c>
      <c r="AT27">
        <v>1.9E-3</v>
      </c>
      <c r="AU27">
        <v>4.8259999999999997E-2</v>
      </c>
      <c r="AV27">
        <v>7.22E-2</v>
      </c>
      <c r="AW27">
        <v>9.8799999999999999E-3</v>
      </c>
      <c r="AX27">
        <v>0.75619999999999998</v>
      </c>
      <c r="AY27">
        <v>0</v>
      </c>
      <c r="AZ27">
        <v>0</v>
      </c>
      <c r="BA27">
        <v>6.08</v>
      </c>
      <c r="BB27">
        <v>0</v>
      </c>
      <c r="BC27">
        <v>6.08E-2</v>
      </c>
      <c r="BD27">
        <v>0.152</v>
      </c>
      <c r="BE27">
        <v>9.1199999999999992</v>
      </c>
      <c r="BF27">
        <v>2.3559999999999999</v>
      </c>
      <c r="BG27">
        <v>0</v>
      </c>
      <c r="BH27">
        <v>0</v>
      </c>
      <c r="BI27">
        <v>7.5999999999999998E-2</v>
      </c>
      <c r="BJ27">
        <v>4.1799999999999997E-2</v>
      </c>
      <c r="BK27">
        <v>0</v>
      </c>
      <c r="BL27">
        <v>3.1058789888443899E-3</v>
      </c>
      <c r="BM27">
        <v>6.3587680888764302E-4</v>
      </c>
      <c r="BN27">
        <v>3.59618178493017E-4</v>
      </c>
      <c r="BO27">
        <v>1.5012142403265401E-4</v>
      </c>
      <c r="BP27">
        <v>5.0453031519150104E-4</v>
      </c>
      <c r="BQ27" s="98">
        <v>7.6398554752978002E-16</v>
      </c>
      <c r="BR27">
        <v>6.9147988137064698E-4</v>
      </c>
      <c r="BS27">
        <v>1.4336016335433701E-4</v>
      </c>
      <c r="BT27">
        <v>5.7251973778342903E-3</v>
      </c>
    </row>
    <row r="28" spans="1:72" x14ac:dyDescent="0.35">
      <c r="A28">
        <v>5</v>
      </c>
      <c r="B28" t="s">
        <v>386</v>
      </c>
      <c r="C28" t="s">
        <v>386</v>
      </c>
      <c r="D28" t="s">
        <v>411</v>
      </c>
      <c r="E28" t="s">
        <v>1341</v>
      </c>
      <c r="F28">
        <v>13.452</v>
      </c>
      <c r="G28">
        <v>56.316000000000003</v>
      </c>
      <c r="H28">
        <v>0.12920000000000001</v>
      </c>
      <c r="I28">
        <v>0.22800000000000001</v>
      </c>
      <c r="J28">
        <v>2.7170000000000001</v>
      </c>
      <c r="K28">
        <v>0.17860000000000001</v>
      </c>
      <c r="L28">
        <v>0.51680000000000004</v>
      </c>
      <c r="M28">
        <v>0</v>
      </c>
      <c r="N28">
        <v>3.04E-2</v>
      </c>
      <c r="O28">
        <v>4.5600000000000002E-2</v>
      </c>
      <c r="P28">
        <v>1.14E-2</v>
      </c>
      <c r="Q28">
        <v>3.04E-2</v>
      </c>
      <c r="R28">
        <v>0</v>
      </c>
      <c r="S28">
        <v>0</v>
      </c>
      <c r="T28">
        <v>0</v>
      </c>
      <c r="U28">
        <v>1.52E-2</v>
      </c>
      <c r="V28">
        <v>0</v>
      </c>
      <c r="W28">
        <v>0</v>
      </c>
      <c r="X28">
        <v>0</v>
      </c>
      <c r="Y28">
        <v>1.14E-2</v>
      </c>
      <c r="Z28">
        <v>3.8E-3</v>
      </c>
      <c r="AA28">
        <v>0</v>
      </c>
      <c r="AB28">
        <v>3.4200000000000001E-2</v>
      </c>
      <c r="AC28">
        <v>0</v>
      </c>
      <c r="AD28">
        <v>3.4200000000000001E-2</v>
      </c>
      <c r="AE28">
        <v>6.08E-2</v>
      </c>
      <c r="AF28">
        <v>6.08E-2</v>
      </c>
      <c r="AG28">
        <v>0</v>
      </c>
      <c r="AH28">
        <v>0</v>
      </c>
      <c r="AI28">
        <v>0</v>
      </c>
      <c r="AJ28">
        <v>0</v>
      </c>
      <c r="AK28">
        <v>0</v>
      </c>
      <c r="AL28">
        <v>0</v>
      </c>
      <c r="AM28">
        <v>0.21659999999999999</v>
      </c>
      <c r="AN28">
        <v>0</v>
      </c>
      <c r="AO28">
        <v>1.1779999999999999</v>
      </c>
      <c r="AP28">
        <v>0</v>
      </c>
      <c r="AQ28">
        <v>1.9E-2</v>
      </c>
      <c r="AR28">
        <v>0</v>
      </c>
      <c r="AS28">
        <v>8.7399999999999995E-3</v>
      </c>
      <c r="AT28">
        <v>1.9E-3</v>
      </c>
      <c r="AU28">
        <v>4.8259999999999997E-2</v>
      </c>
      <c r="AV28">
        <v>7.22E-2</v>
      </c>
      <c r="AW28">
        <v>9.8799999999999999E-3</v>
      </c>
      <c r="AX28">
        <v>0.75619999999999998</v>
      </c>
      <c r="AY28">
        <v>0</v>
      </c>
      <c r="AZ28">
        <v>0</v>
      </c>
      <c r="BA28">
        <v>6.08</v>
      </c>
      <c r="BB28">
        <v>0</v>
      </c>
      <c r="BC28">
        <v>6.08E-2</v>
      </c>
      <c r="BD28">
        <v>0.152</v>
      </c>
      <c r="BE28">
        <v>9.1199999999999992</v>
      </c>
      <c r="BF28">
        <v>2.3559999999999999</v>
      </c>
      <c r="BG28">
        <v>0</v>
      </c>
      <c r="BH28">
        <v>0</v>
      </c>
      <c r="BI28">
        <v>7.5999999999999998E-2</v>
      </c>
      <c r="BJ28">
        <v>4.1799999999999997E-2</v>
      </c>
      <c r="BK28">
        <v>0</v>
      </c>
      <c r="BL28">
        <v>3.1058789888443899E-3</v>
      </c>
      <c r="BM28">
        <v>6.3587680888764302E-4</v>
      </c>
      <c r="BN28">
        <v>3.59618178493017E-4</v>
      </c>
      <c r="BO28">
        <v>1.5012142403265401E-4</v>
      </c>
      <c r="BP28">
        <v>5.0453031519150104E-4</v>
      </c>
      <c r="BQ28" s="98">
        <v>7.6398554752978002E-16</v>
      </c>
      <c r="BR28">
        <v>6.9147988137064698E-4</v>
      </c>
      <c r="BS28">
        <v>1.4336016335433701E-4</v>
      </c>
      <c r="BT28">
        <v>5.7251973778342903E-3</v>
      </c>
    </row>
    <row r="29" spans="1:72" x14ac:dyDescent="0.35">
      <c r="A29">
        <v>6</v>
      </c>
      <c r="B29" t="s">
        <v>386</v>
      </c>
      <c r="C29" t="s">
        <v>386</v>
      </c>
      <c r="D29" t="s">
        <v>416</v>
      </c>
      <c r="E29" t="s">
        <v>1337</v>
      </c>
      <c r="F29">
        <v>41.6</v>
      </c>
      <c r="G29">
        <v>173.952</v>
      </c>
      <c r="H29">
        <v>0.21759999999999999</v>
      </c>
      <c r="I29">
        <v>1.0367999999999999</v>
      </c>
      <c r="J29">
        <v>7.5903999999999998</v>
      </c>
      <c r="K29">
        <v>2.4064000000000001</v>
      </c>
      <c r="L29">
        <v>1.3568</v>
      </c>
      <c r="M29">
        <v>0</v>
      </c>
      <c r="N29">
        <v>0.192</v>
      </c>
      <c r="O29">
        <v>0.25600000000000001</v>
      </c>
      <c r="P29">
        <v>0.1024</v>
      </c>
      <c r="Q29">
        <v>0.15359999999999999</v>
      </c>
      <c r="R29">
        <v>0</v>
      </c>
      <c r="S29">
        <v>0</v>
      </c>
      <c r="T29">
        <v>12.8</v>
      </c>
      <c r="U29">
        <v>3.8399999999999997E-2</v>
      </c>
      <c r="V29">
        <v>0</v>
      </c>
      <c r="W29">
        <v>0</v>
      </c>
      <c r="X29">
        <v>0</v>
      </c>
      <c r="Y29">
        <v>3.8399999999999997E-2</v>
      </c>
      <c r="Z29">
        <v>0</v>
      </c>
      <c r="AA29">
        <v>0</v>
      </c>
      <c r="AB29">
        <v>2.5600000000000001E-2</v>
      </c>
      <c r="AC29">
        <v>0</v>
      </c>
      <c r="AD29">
        <v>2.5600000000000001E-2</v>
      </c>
      <c r="AE29">
        <v>0.1024</v>
      </c>
      <c r="AF29">
        <v>0.1024</v>
      </c>
      <c r="AG29">
        <v>0</v>
      </c>
      <c r="AH29">
        <v>0</v>
      </c>
      <c r="AI29">
        <v>0</v>
      </c>
      <c r="AJ29">
        <v>0</v>
      </c>
      <c r="AK29">
        <v>0</v>
      </c>
      <c r="AL29">
        <v>0</v>
      </c>
      <c r="AM29">
        <v>0</v>
      </c>
      <c r="AN29">
        <v>0</v>
      </c>
      <c r="AO29">
        <v>0</v>
      </c>
      <c r="AP29">
        <v>0</v>
      </c>
      <c r="AQ29">
        <v>0.1152</v>
      </c>
      <c r="AR29">
        <v>0.2432</v>
      </c>
      <c r="AS29">
        <v>2.9440000000000001E-2</v>
      </c>
      <c r="AT29">
        <v>1.2800000000000001E-2</v>
      </c>
      <c r="AU29">
        <v>0.10367999999999999</v>
      </c>
      <c r="AV29">
        <v>0.28160000000000002</v>
      </c>
      <c r="AW29">
        <v>1.9199999999999998E-2</v>
      </c>
      <c r="AX29">
        <v>8.7040000000000006</v>
      </c>
      <c r="AY29">
        <v>0</v>
      </c>
      <c r="AZ29">
        <v>0</v>
      </c>
      <c r="BA29">
        <v>37.119999999999997</v>
      </c>
      <c r="BB29">
        <v>0</v>
      </c>
      <c r="BC29">
        <v>0.33279999999999998</v>
      </c>
      <c r="BD29">
        <v>4.0960000000000001</v>
      </c>
      <c r="BE29">
        <v>54.4</v>
      </c>
      <c r="BF29">
        <v>11.135999999999999</v>
      </c>
      <c r="BG29">
        <v>0.25600000000000001</v>
      </c>
      <c r="BH29">
        <v>0</v>
      </c>
      <c r="BI29">
        <v>0.40960000000000002</v>
      </c>
      <c r="BJ29">
        <v>0.3584</v>
      </c>
      <c r="BK29">
        <v>0</v>
      </c>
      <c r="BL29">
        <v>7.8767408724946808E-3</v>
      </c>
      <c r="BM29">
        <v>1.3338454034353599E-3</v>
      </c>
      <c r="BN29">
        <v>1.1428730686281201E-3</v>
      </c>
      <c r="BO29">
        <v>4.8909274991139004E-4</v>
      </c>
      <c r="BP29">
        <v>1.69496422761781E-3</v>
      </c>
      <c r="BQ29" s="98">
        <v>8.8690406120676405E-16</v>
      </c>
      <c r="BR29">
        <v>3.0916911935665301E-4</v>
      </c>
      <c r="BS29">
        <v>4.8289739235145198E-4</v>
      </c>
      <c r="BT29">
        <v>2.9110463276221601E-2</v>
      </c>
    </row>
    <row r="30" spans="1:72" x14ac:dyDescent="0.35">
      <c r="A30">
        <v>6</v>
      </c>
      <c r="B30" t="s">
        <v>386</v>
      </c>
      <c r="C30" t="s">
        <v>386</v>
      </c>
      <c r="D30" t="s">
        <v>416</v>
      </c>
      <c r="E30" t="s">
        <v>1338</v>
      </c>
      <c r="F30">
        <v>41.6</v>
      </c>
      <c r="G30">
        <v>173.952</v>
      </c>
      <c r="H30">
        <v>0.21759999999999999</v>
      </c>
      <c r="I30">
        <v>1.0367999999999999</v>
      </c>
      <c r="J30">
        <v>7.5903999999999998</v>
      </c>
      <c r="K30">
        <v>2.4064000000000001</v>
      </c>
      <c r="L30">
        <v>1.3568</v>
      </c>
      <c r="M30">
        <v>0</v>
      </c>
      <c r="N30">
        <v>0.192</v>
      </c>
      <c r="O30">
        <v>0.25600000000000001</v>
      </c>
      <c r="P30">
        <v>0.1024</v>
      </c>
      <c r="Q30">
        <v>0.15359999999999999</v>
      </c>
      <c r="R30">
        <v>0</v>
      </c>
      <c r="S30">
        <v>0</v>
      </c>
      <c r="T30">
        <v>12.8</v>
      </c>
      <c r="U30">
        <v>3.8399999999999997E-2</v>
      </c>
      <c r="V30">
        <v>0</v>
      </c>
      <c r="W30">
        <v>0</v>
      </c>
      <c r="X30">
        <v>0</v>
      </c>
      <c r="Y30">
        <v>3.8399999999999997E-2</v>
      </c>
      <c r="Z30">
        <v>0</v>
      </c>
      <c r="AA30">
        <v>0</v>
      </c>
      <c r="AB30">
        <v>2.5600000000000001E-2</v>
      </c>
      <c r="AC30">
        <v>0</v>
      </c>
      <c r="AD30">
        <v>2.5600000000000001E-2</v>
      </c>
      <c r="AE30">
        <v>0.1024</v>
      </c>
      <c r="AF30">
        <v>0.1024</v>
      </c>
      <c r="AG30">
        <v>0</v>
      </c>
      <c r="AH30">
        <v>0</v>
      </c>
      <c r="AI30">
        <v>0</v>
      </c>
      <c r="AJ30">
        <v>0</v>
      </c>
      <c r="AK30">
        <v>0</v>
      </c>
      <c r="AL30">
        <v>0</v>
      </c>
      <c r="AM30">
        <v>0</v>
      </c>
      <c r="AN30">
        <v>0</v>
      </c>
      <c r="AO30">
        <v>0</v>
      </c>
      <c r="AP30">
        <v>0</v>
      </c>
      <c r="AQ30">
        <v>0.1152</v>
      </c>
      <c r="AR30">
        <v>0.2432</v>
      </c>
      <c r="AS30">
        <v>2.9440000000000001E-2</v>
      </c>
      <c r="AT30">
        <v>1.2800000000000001E-2</v>
      </c>
      <c r="AU30">
        <v>0.10367999999999999</v>
      </c>
      <c r="AV30">
        <v>0.28160000000000002</v>
      </c>
      <c r="AW30">
        <v>1.9199999999999998E-2</v>
      </c>
      <c r="AX30">
        <v>8.7040000000000006</v>
      </c>
      <c r="AY30">
        <v>0</v>
      </c>
      <c r="AZ30">
        <v>0</v>
      </c>
      <c r="BA30">
        <v>37.119999999999997</v>
      </c>
      <c r="BB30">
        <v>0</v>
      </c>
      <c r="BC30">
        <v>0.33279999999999998</v>
      </c>
      <c r="BD30">
        <v>4.0960000000000001</v>
      </c>
      <c r="BE30">
        <v>54.4</v>
      </c>
      <c r="BF30">
        <v>11.135999999999999</v>
      </c>
      <c r="BG30">
        <v>0.25600000000000001</v>
      </c>
      <c r="BH30">
        <v>0</v>
      </c>
      <c r="BI30">
        <v>0.40960000000000002</v>
      </c>
      <c r="BJ30">
        <v>0.3584</v>
      </c>
      <c r="BK30">
        <v>0</v>
      </c>
      <c r="BL30">
        <v>7.6255332829860897E-3</v>
      </c>
      <c r="BM30">
        <v>1.3067388825210901E-3</v>
      </c>
      <c r="BN30">
        <v>1.08752844140993E-3</v>
      </c>
      <c r="BO30">
        <v>4.8909274991139004E-4</v>
      </c>
      <c r="BP30">
        <v>1.69496422761781E-3</v>
      </c>
      <c r="BQ30" s="98">
        <v>5.5667979867085501E-16</v>
      </c>
      <c r="BR30">
        <v>1.0589577468316601E-4</v>
      </c>
      <c r="BS30">
        <v>4.8289739235145198E-4</v>
      </c>
      <c r="BT30">
        <v>2.7206497549876901E-2</v>
      </c>
    </row>
    <row r="31" spans="1:72" x14ac:dyDescent="0.35">
      <c r="A31">
        <v>6</v>
      </c>
      <c r="B31" t="s">
        <v>386</v>
      </c>
      <c r="C31" t="s">
        <v>386</v>
      </c>
      <c r="D31" t="s">
        <v>416</v>
      </c>
      <c r="E31" t="s">
        <v>1339</v>
      </c>
      <c r="F31">
        <v>41.6</v>
      </c>
      <c r="G31">
        <v>173.952</v>
      </c>
      <c r="H31">
        <v>0.21759999999999999</v>
      </c>
      <c r="I31">
        <v>1.0367999999999999</v>
      </c>
      <c r="J31">
        <v>7.5903999999999998</v>
      </c>
      <c r="K31">
        <v>2.4064000000000001</v>
      </c>
      <c r="L31">
        <v>1.3568</v>
      </c>
      <c r="M31">
        <v>0</v>
      </c>
      <c r="N31">
        <v>0.192</v>
      </c>
      <c r="O31">
        <v>0.25600000000000001</v>
      </c>
      <c r="P31">
        <v>0.1024</v>
      </c>
      <c r="Q31">
        <v>0.15359999999999999</v>
      </c>
      <c r="R31">
        <v>0</v>
      </c>
      <c r="S31">
        <v>0</v>
      </c>
      <c r="T31">
        <v>12.8</v>
      </c>
      <c r="U31">
        <v>3.8399999999999997E-2</v>
      </c>
      <c r="V31">
        <v>0</v>
      </c>
      <c r="W31">
        <v>0</v>
      </c>
      <c r="X31">
        <v>0</v>
      </c>
      <c r="Y31">
        <v>3.8399999999999997E-2</v>
      </c>
      <c r="Z31">
        <v>0</v>
      </c>
      <c r="AA31">
        <v>0</v>
      </c>
      <c r="AB31">
        <v>2.5600000000000001E-2</v>
      </c>
      <c r="AC31">
        <v>0</v>
      </c>
      <c r="AD31">
        <v>2.5600000000000001E-2</v>
      </c>
      <c r="AE31">
        <v>0.1024</v>
      </c>
      <c r="AF31">
        <v>0.1024</v>
      </c>
      <c r="AG31">
        <v>0</v>
      </c>
      <c r="AH31">
        <v>0</v>
      </c>
      <c r="AI31">
        <v>0</v>
      </c>
      <c r="AJ31">
        <v>0</v>
      </c>
      <c r="AK31">
        <v>0</v>
      </c>
      <c r="AL31">
        <v>0</v>
      </c>
      <c r="AM31">
        <v>0</v>
      </c>
      <c r="AN31">
        <v>0</v>
      </c>
      <c r="AO31">
        <v>0</v>
      </c>
      <c r="AP31">
        <v>0</v>
      </c>
      <c r="AQ31">
        <v>0.1152</v>
      </c>
      <c r="AR31">
        <v>0.2432</v>
      </c>
      <c r="AS31">
        <v>2.9440000000000001E-2</v>
      </c>
      <c r="AT31">
        <v>1.2800000000000001E-2</v>
      </c>
      <c r="AU31">
        <v>0.10367999999999999</v>
      </c>
      <c r="AV31">
        <v>0.28160000000000002</v>
      </c>
      <c r="AW31">
        <v>1.9199999999999998E-2</v>
      </c>
      <c r="AX31">
        <v>8.7040000000000006</v>
      </c>
      <c r="AY31">
        <v>0</v>
      </c>
      <c r="AZ31">
        <v>0</v>
      </c>
      <c r="BA31">
        <v>37.119999999999997</v>
      </c>
      <c r="BB31">
        <v>0</v>
      </c>
      <c r="BC31">
        <v>0.33279999999999998</v>
      </c>
      <c r="BD31">
        <v>4.0960000000000001</v>
      </c>
      <c r="BE31">
        <v>54.4</v>
      </c>
      <c r="BF31">
        <v>11.135999999999999</v>
      </c>
      <c r="BG31">
        <v>0.25600000000000001</v>
      </c>
      <c r="BH31">
        <v>0</v>
      </c>
      <c r="BI31">
        <v>0.40960000000000002</v>
      </c>
      <c r="BJ31">
        <v>0.3584</v>
      </c>
      <c r="BK31">
        <v>0</v>
      </c>
      <c r="BL31">
        <v>8.1907503593804092E-3</v>
      </c>
      <c r="BM31">
        <v>1.3677285545782101E-3</v>
      </c>
      <c r="BN31">
        <v>1.2120538526508599E-3</v>
      </c>
      <c r="BO31">
        <v>4.8909274991139004E-4</v>
      </c>
      <c r="BP31">
        <v>1.69496422761781E-3</v>
      </c>
      <c r="BQ31" s="98">
        <v>1.29968438937665E-15</v>
      </c>
      <c r="BR31">
        <v>5.6326080019851205E-4</v>
      </c>
      <c r="BS31">
        <v>4.8289739235145198E-4</v>
      </c>
      <c r="BT31">
        <v>3.1490420434152601E-2</v>
      </c>
    </row>
    <row r="32" spans="1:72" x14ac:dyDescent="0.35">
      <c r="A32">
        <v>6</v>
      </c>
      <c r="B32" t="s">
        <v>386</v>
      </c>
      <c r="C32" t="s">
        <v>386</v>
      </c>
      <c r="D32" t="s">
        <v>416</v>
      </c>
      <c r="E32" t="s">
        <v>1340</v>
      </c>
      <c r="F32">
        <v>64.349999999999994</v>
      </c>
      <c r="G32">
        <v>269.08199999999999</v>
      </c>
      <c r="H32">
        <v>0.33660000000000001</v>
      </c>
      <c r="I32">
        <v>1.6037999999999999</v>
      </c>
      <c r="J32">
        <v>11.741400000000001</v>
      </c>
      <c r="K32">
        <v>3.7223999999999999</v>
      </c>
      <c r="L32">
        <v>2.0988000000000002</v>
      </c>
      <c r="M32">
        <v>0</v>
      </c>
      <c r="N32">
        <v>0.29699999999999999</v>
      </c>
      <c r="O32">
        <v>0.39600000000000002</v>
      </c>
      <c r="P32">
        <v>0.15840000000000001</v>
      </c>
      <c r="Q32">
        <v>0.23760000000000001</v>
      </c>
      <c r="R32">
        <v>0</v>
      </c>
      <c r="S32">
        <v>0</v>
      </c>
      <c r="T32">
        <v>19.8</v>
      </c>
      <c r="U32">
        <v>5.9400000000000001E-2</v>
      </c>
      <c r="V32">
        <v>0</v>
      </c>
      <c r="W32">
        <v>0</v>
      </c>
      <c r="X32">
        <v>0</v>
      </c>
      <c r="Y32">
        <v>5.9400000000000001E-2</v>
      </c>
      <c r="Z32">
        <v>0</v>
      </c>
      <c r="AA32">
        <v>0</v>
      </c>
      <c r="AB32">
        <v>3.9600000000000003E-2</v>
      </c>
      <c r="AC32">
        <v>0</v>
      </c>
      <c r="AD32">
        <v>3.9600000000000003E-2</v>
      </c>
      <c r="AE32">
        <v>0.15840000000000001</v>
      </c>
      <c r="AF32">
        <v>0.15840000000000001</v>
      </c>
      <c r="AG32">
        <v>0</v>
      </c>
      <c r="AH32">
        <v>0</v>
      </c>
      <c r="AI32">
        <v>0</v>
      </c>
      <c r="AJ32">
        <v>0</v>
      </c>
      <c r="AK32">
        <v>0</v>
      </c>
      <c r="AL32">
        <v>0</v>
      </c>
      <c r="AM32">
        <v>0</v>
      </c>
      <c r="AN32">
        <v>0</v>
      </c>
      <c r="AO32">
        <v>0</v>
      </c>
      <c r="AP32">
        <v>0</v>
      </c>
      <c r="AQ32">
        <v>0.1782</v>
      </c>
      <c r="AR32">
        <v>0.37619999999999998</v>
      </c>
      <c r="AS32">
        <v>4.5539999999999997E-2</v>
      </c>
      <c r="AT32">
        <v>1.9800000000000002E-2</v>
      </c>
      <c r="AU32">
        <v>0.16037999999999999</v>
      </c>
      <c r="AV32">
        <v>0.43559999999999999</v>
      </c>
      <c r="AW32">
        <v>2.9700000000000001E-2</v>
      </c>
      <c r="AX32">
        <v>13.464</v>
      </c>
      <c r="AY32">
        <v>0</v>
      </c>
      <c r="AZ32">
        <v>0</v>
      </c>
      <c r="BA32">
        <v>57.42</v>
      </c>
      <c r="BB32">
        <v>0</v>
      </c>
      <c r="BC32">
        <v>0.51480000000000004</v>
      </c>
      <c r="BD32">
        <v>6.3360000000000003</v>
      </c>
      <c r="BE32">
        <v>84.15</v>
      </c>
      <c r="BF32">
        <v>17.225999999999999</v>
      </c>
      <c r="BG32">
        <v>0.39600000000000002</v>
      </c>
      <c r="BH32">
        <v>0</v>
      </c>
      <c r="BI32">
        <v>0.63360000000000005</v>
      </c>
      <c r="BJ32">
        <v>0.5544</v>
      </c>
      <c r="BK32">
        <v>0</v>
      </c>
      <c r="BL32">
        <v>1.18443201396217E-2</v>
      </c>
      <c r="BM32">
        <v>2.02660300884221E-3</v>
      </c>
      <c r="BN32">
        <v>1.6929719603345E-3</v>
      </c>
      <c r="BO32">
        <v>7.56565347519182E-4</v>
      </c>
      <c r="BP32">
        <v>2.6218977895963E-3</v>
      </c>
      <c r="BQ32" s="98">
        <v>9.2496602058275704E-16</v>
      </c>
      <c r="BR32">
        <v>2.03112333343248E-4</v>
      </c>
      <c r="BS32">
        <v>7.4698190379365295E-4</v>
      </c>
      <c r="BT32">
        <v>4.2453200520333197E-2</v>
      </c>
    </row>
    <row r="33" spans="1:72" x14ac:dyDescent="0.35">
      <c r="A33">
        <v>6</v>
      </c>
      <c r="B33" t="s">
        <v>386</v>
      </c>
      <c r="C33" t="s">
        <v>386</v>
      </c>
      <c r="D33" t="s">
        <v>416</v>
      </c>
      <c r="E33" t="s">
        <v>1341</v>
      </c>
      <c r="F33">
        <v>41.6</v>
      </c>
      <c r="G33">
        <v>173.952</v>
      </c>
      <c r="H33">
        <v>0.21759999999999999</v>
      </c>
      <c r="I33">
        <v>1.0367999999999999</v>
      </c>
      <c r="J33">
        <v>7.5903999999999998</v>
      </c>
      <c r="K33">
        <v>2.4064000000000001</v>
      </c>
      <c r="L33">
        <v>1.3568</v>
      </c>
      <c r="M33">
        <v>0</v>
      </c>
      <c r="N33">
        <v>0.192</v>
      </c>
      <c r="O33">
        <v>0.25600000000000001</v>
      </c>
      <c r="P33">
        <v>0.1024</v>
      </c>
      <c r="Q33">
        <v>0.15359999999999999</v>
      </c>
      <c r="R33">
        <v>0</v>
      </c>
      <c r="S33">
        <v>0</v>
      </c>
      <c r="T33">
        <v>12.8</v>
      </c>
      <c r="U33">
        <v>3.8399999999999997E-2</v>
      </c>
      <c r="V33">
        <v>0</v>
      </c>
      <c r="W33">
        <v>0</v>
      </c>
      <c r="X33">
        <v>0</v>
      </c>
      <c r="Y33">
        <v>3.8399999999999997E-2</v>
      </c>
      <c r="Z33">
        <v>0</v>
      </c>
      <c r="AA33">
        <v>0</v>
      </c>
      <c r="AB33">
        <v>2.5600000000000001E-2</v>
      </c>
      <c r="AC33">
        <v>0</v>
      </c>
      <c r="AD33">
        <v>2.5600000000000001E-2</v>
      </c>
      <c r="AE33">
        <v>0.1024</v>
      </c>
      <c r="AF33">
        <v>0.1024</v>
      </c>
      <c r="AG33">
        <v>0</v>
      </c>
      <c r="AH33">
        <v>0</v>
      </c>
      <c r="AI33">
        <v>0</v>
      </c>
      <c r="AJ33">
        <v>0</v>
      </c>
      <c r="AK33">
        <v>0</v>
      </c>
      <c r="AL33">
        <v>0</v>
      </c>
      <c r="AM33">
        <v>0</v>
      </c>
      <c r="AN33">
        <v>0</v>
      </c>
      <c r="AO33">
        <v>0</v>
      </c>
      <c r="AP33">
        <v>0</v>
      </c>
      <c r="AQ33">
        <v>0.1152</v>
      </c>
      <c r="AR33">
        <v>0.2432</v>
      </c>
      <c r="AS33">
        <v>2.9440000000000001E-2</v>
      </c>
      <c r="AT33">
        <v>1.2800000000000001E-2</v>
      </c>
      <c r="AU33">
        <v>0.10367999999999999</v>
      </c>
      <c r="AV33">
        <v>0.28160000000000002</v>
      </c>
      <c r="AW33">
        <v>1.9199999999999998E-2</v>
      </c>
      <c r="AX33">
        <v>8.7040000000000006</v>
      </c>
      <c r="AY33">
        <v>0</v>
      </c>
      <c r="AZ33">
        <v>0</v>
      </c>
      <c r="BA33">
        <v>37.119999999999997</v>
      </c>
      <c r="BB33">
        <v>0</v>
      </c>
      <c r="BC33">
        <v>0.33279999999999998</v>
      </c>
      <c r="BD33">
        <v>4.0960000000000001</v>
      </c>
      <c r="BE33">
        <v>54.4</v>
      </c>
      <c r="BF33">
        <v>11.135999999999999</v>
      </c>
      <c r="BG33">
        <v>0.25600000000000001</v>
      </c>
      <c r="BH33">
        <v>0</v>
      </c>
      <c r="BI33">
        <v>0.40960000000000002</v>
      </c>
      <c r="BJ33">
        <v>0.3584</v>
      </c>
      <c r="BK33">
        <v>0</v>
      </c>
      <c r="BL33">
        <v>8.5047598462661394E-3</v>
      </c>
      <c r="BM33">
        <v>1.40161170572106E-3</v>
      </c>
      <c r="BN33">
        <v>1.2812346366735999E-3</v>
      </c>
      <c r="BO33">
        <v>4.8909274991139004E-4</v>
      </c>
      <c r="BP33">
        <v>1.69496422761781E-3</v>
      </c>
      <c r="BQ33" s="98">
        <v>1.71246471754654E-15</v>
      </c>
      <c r="BR33">
        <v>8.1735248104037E-4</v>
      </c>
      <c r="BS33">
        <v>4.8289739235145198E-4</v>
      </c>
      <c r="BT33">
        <v>3.38703775920835E-2</v>
      </c>
    </row>
    <row r="34" spans="1:72" x14ac:dyDescent="0.35">
      <c r="A34">
        <v>7</v>
      </c>
      <c r="B34" t="s">
        <v>386</v>
      </c>
      <c r="C34" t="s">
        <v>386</v>
      </c>
      <c r="D34" t="s">
        <v>57</v>
      </c>
      <c r="E34" t="s">
        <v>1337</v>
      </c>
      <c r="F34">
        <v>19.5</v>
      </c>
      <c r="G34">
        <v>81.587999999999994</v>
      </c>
      <c r="H34">
        <v>0.36399999999999999</v>
      </c>
      <c r="I34">
        <v>0.49399999999999999</v>
      </c>
      <c r="J34">
        <v>3.3332000000000002</v>
      </c>
      <c r="K34">
        <v>0.39</v>
      </c>
      <c r="L34">
        <v>0.53039999999999998</v>
      </c>
      <c r="M34">
        <v>0</v>
      </c>
      <c r="N34">
        <v>8.8400000000000006E-2</v>
      </c>
      <c r="O34">
        <v>5.1999999999999998E-2</v>
      </c>
      <c r="P34">
        <v>0</v>
      </c>
      <c r="Q34">
        <v>5.1999999999999998E-2</v>
      </c>
      <c r="R34">
        <v>0</v>
      </c>
      <c r="S34">
        <v>0</v>
      </c>
      <c r="T34">
        <v>5.2</v>
      </c>
      <c r="U34">
        <v>5.7200000000000001E-2</v>
      </c>
      <c r="V34">
        <v>0</v>
      </c>
      <c r="W34">
        <v>0</v>
      </c>
      <c r="X34">
        <v>0</v>
      </c>
      <c r="Y34">
        <v>5.1999999999999998E-2</v>
      </c>
      <c r="Z34">
        <v>5.1999999999999998E-3</v>
      </c>
      <c r="AA34">
        <v>0</v>
      </c>
      <c r="AB34">
        <v>0.13519999999999999</v>
      </c>
      <c r="AC34">
        <v>0</v>
      </c>
      <c r="AD34">
        <v>0.12479999999999999</v>
      </c>
      <c r="AE34">
        <v>0.14560000000000001</v>
      </c>
      <c r="AF34">
        <v>0.1404</v>
      </c>
      <c r="AG34">
        <v>5.1999999999999998E-3</v>
      </c>
      <c r="AH34">
        <v>0</v>
      </c>
      <c r="AI34">
        <v>0</v>
      </c>
      <c r="AJ34">
        <v>0</v>
      </c>
      <c r="AK34">
        <v>0</v>
      </c>
      <c r="AL34">
        <v>0</v>
      </c>
      <c r="AM34">
        <v>0</v>
      </c>
      <c r="AN34">
        <v>0</v>
      </c>
      <c r="AO34">
        <v>0</v>
      </c>
      <c r="AP34">
        <v>0</v>
      </c>
      <c r="AQ34">
        <v>4.1599999999999998E-2</v>
      </c>
      <c r="AR34">
        <v>0.1144</v>
      </c>
      <c r="AS34">
        <v>1.508E-2</v>
      </c>
      <c r="AT34">
        <v>3.64E-3</v>
      </c>
      <c r="AU34">
        <v>4.1599999999999998E-2</v>
      </c>
      <c r="AV34">
        <v>0.12479999999999999</v>
      </c>
      <c r="AW34">
        <v>5.7200000000000003E-3</v>
      </c>
      <c r="AX34">
        <v>1.5704</v>
      </c>
      <c r="AY34">
        <v>0</v>
      </c>
      <c r="AZ34">
        <v>0</v>
      </c>
      <c r="BA34">
        <v>18.72</v>
      </c>
      <c r="BB34">
        <v>0.35360000000000003</v>
      </c>
      <c r="BC34">
        <v>0.17680000000000001</v>
      </c>
      <c r="BD34">
        <v>2.2360000000000002</v>
      </c>
      <c r="BE34">
        <v>17.68</v>
      </c>
      <c r="BF34">
        <v>5.72</v>
      </c>
      <c r="BG34">
        <v>5.1999999999999998E-2</v>
      </c>
      <c r="BH34">
        <v>0</v>
      </c>
      <c r="BI34">
        <v>0</v>
      </c>
      <c r="BJ34">
        <v>0.13519999999999999</v>
      </c>
      <c r="BK34">
        <v>0</v>
      </c>
      <c r="BL34">
        <v>5.1416356724896996E-3</v>
      </c>
      <c r="BM34">
        <v>7.9811155417064297E-4</v>
      </c>
      <c r="BN34">
        <v>7.27235998353179E-4</v>
      </c>
      <c r="BO34">
        <v>2.6268011038673198E-4</v>
      </c>
      <c r="BP34">
        <v>1.32012749529579E-3</v>
      </c>
      <c r="BQ34" s="98">
        <v>4.98604164320023E-16</v>
      </c>
      <c r="BR34" s="98">
        <v>7.3509606332543395E-5</v>
      </c>
      <c r="BS34">
        <v>4.9198010369290305E-4</v>
      </c>
      <c r="BT34">
        <v>2.22232497417265E-2</v>
      </c>
    </row>
    <row r="35" spans="1:72" x14ac:dyDescent="0.35">
      <c r="A35">
        <v>7</v>
      </c>
      <c r="B35" t="s">
        <v>386</v>
      </c>
      <c r="C35" t="s">
        <v>386</v>
      </c>
      <c r="D35" t="s">
        <v>57</v>
      </c>
      <c r="E35" t="s">
        <v>1338</v>
      </c>
      <c r="F35">
        <v>19.5</v>
      </c>
      <c r="G35">
        <v>81.587999999999994</v>
      </c>
      <c r="H35">
        <v>0.36399999999999999</v>
      </c>
      <c r="I35">
        <v>0.49399999999999999</v>
      </c>
      <c r="J35">
        <v>3.3332000000000002</v>
      </c>
      <c r="K35">
        <v>0.39</v>
      </c>
      <c r="L35">
        <v>0.53039999999999998</v>
      </c>
      <c r="M35">
        <v>0</v>
      </c>
      <c r="N35">
        <v>8.8400000000000006E-2</v>
      </c>
      <c r="O35">
        <v>5.1999999999999998E-2</v>
      </c>
      <c r="P35">
        <v>0</v>
      </c>
      <c r="Q35">
        <v>5.1999999999999998E-2</v>
      </c>
      <c r="R35">
        <v>0</v>
      </c>
      <c r="S35">
        <v>0</v>
      </c>
      <c r="T35">
        <v>5.2</v>
      </c>
      <c r="U35">
        <v>5.7200000000000001E-2</v>
      </c>
      <c r="V35">
        <v>0</v>
      </c>
      <c r="W35">
        <v>0</v>
      </c>
      <c r="X35">
        <v>0</v>
      </c>
      <c r="Y35">
        <v>5.1999999999999998E-2</v>
      </c>
      <c r="Z35">
        <v>5.1999999999999998E-3</v>
      </c>
      <c r="AA35">
        <v>0</v>
      </c>
      <c r="AB35">
        <v>0.13519999999999999</v>
      </c>
      <c r="AC35">
        <v>0</v>
      </c>
      <c r="AD35">
        <v>0.12479999999999999</v>
      </c>
      <c r="AE35">
        <v>0.14560000000000001</v>
      </c>
      <c r="AF35">
        <v>0.1404</v>
      </c>
      <c r="AG35">
        <v>5.1999999999999998E-3</v>
      </c>
      <c r="AH35">
        <v>0</v>
      </c>
      <c r="AI35">
        <v>0</v>
      </c>
      <c r="AJ35">
        <v>0</v>
      </c>
      <c r="AK35">
        <v>0</v>
      </c>
      <c r="AL35">
        <v>0</v>
      </c>
      <c r="AM35">
        <v>0</v>
      </c>
      <c r="AN35">
        <v>0</v>
      </c>
      <c r="AO35">
        <v>0</v>
      </c>
      <c r="AP35">
        <v>0</v>
      </c>
      <c r="AQ35">
        <v>4.1599999999999998E-2</v>
      </c>
      <c r="AR35">
        <v>0.1144</v>
      </c>
      <c r="AS35">
        <v>1.508E-2</v>
      </c>
      <c r="AT35">
        <v>3.64E-3</v>
      </c>
      <c r="AU35">
        <v>4.1599999999999998E-2</v>
      </c>
      <c r="AV35">
        <v>0.12479999999999999</v>
      </c>
      <c r="AW35">
        <v>5.7200000000000003E-3</v>
      </c>
      <c r="AX35">
        <v>1.5704</v>
      </c>
      <c r="AY35">
        <v>0</v>
      </c>
      <c r="AZ35">
        <v>0</v>
      </c>
      <c r="BA35">
        <v>18.72</v>
      </c>
      <c r="BB35">
        <v>0.35360000000000003</v>
      </c>
      <c r="BC35">
        <v>0.17680000000000001</v>
      </c>
      <c r="BD35">
        <v>2.2360000000000002</v>
      </c>
      <c r="BE35">
        <v>17.68</v>
      </c>
      <c r="BF35">
        <v>5.72</v>
      </c>
      <c r="BG35">
        <v>5.1999999999999998E-2</v>
      </c>
      <c r="BH35">
        <v>0</v>
      </c>
      <c r="BI35">
        <v>0</v>
      </c>
      <c r="BJ35">
        <v>0.13519999999999999</v>
      </c>
      <c r="BK35">
        <v>0</v>
      </c>
      <c r="BL35">
        <v>5.1246629062438997E-3</v>
      </c>
      <c r="BM35">
        <v>7.9665684546363299E-4</v>
      </c>
      <c r="BN35">
        <v>7.2558843938969303E-4</v>
      </c>
      <c r="BO35">
        <v>2.6268011038673198E-4</v>
      </c>
      <c r="BP35">
        <v>1.32012749529579E-3</v>
      </c>
      <c r="BQ35" s="98">
        <v>4.5417091395542803E-16</v>
      </c>
      <c r="BR35" s="98">
        <v>5.6874107801234503E-5</v>
      </c>
      <c r="BS35">
        <v>4.9198010369290305E-4</v>
      </c>
      <c r="BT35">
        <v>2.2196601865661698E-2</v>
      </c>
    </row>
    <row r="36" spans="1:72" x14ac:dyDescent="0.35">
      <c r="A36">
        <v>7</v>
      </c>
      <c r="B36" t="s">
        <v>386</v>
      </c>
      <c r="C36" t="s">
        <v>386</v>
      </c>
      <c r="D36" t="s">
        <v>57</v>
      </c>
      <c r="E36" t="s">
        <v>1339</v>
      </c>
      <c r="F36">
        <v>19.5</v>
      </c>
      <c r="G36">
        <v>81.587999999999994</v>
      </c>
      <c r="H36">
        <v>0.36399999999999999</v>
      </c>
      <c r="I36">
        <v>0.49399999999999999</v>
      </c>
      <c r="J36">
        <v>3.3332000000000002</v>
      </c>
      <c r="K36">
        <v>0.39</v>
      </c>
      <c r="L36">
        <v>0.53039999999999998</v>
      </c>
      <c r="M36">
        <v>0</v>
      </c>
      <c r="N36">
        <v>8.8400000000000006E-2</v>
      </c>
      <c r="O36">
        <v>5.1999999999999998E-2</v>
      </c>
      <c r="P36">
        <v>0</v>
      </c>
      <c r="Q36">
        <v>5.1999999999999998E-2</v>
      </c>
      <c r="R36">
        <v>0</v>
      </c>
      <c r="S36">
        <v>0</v>
      </c>
      <c r="T36">
        <v>5.2</v>
      </c>
      <c r="U36">
        <v>5.7200000000000001E-2</v>
      </c>
      <c r="V36">
        <v>0</v>
      </c>
      <c r="W36">
        <v>0</v>
      </c>
      <c r="X36">
        <v>0</v>
      </c>
      <c r="Y36">
        <v>5.1999999999999998E-2</v>
      </c>
      <c r="Z36">
        <v>5.1999999999999998E-3</v>
      </c>
      <c r="AA36">
        <v>0</v>
      </c>
      <c r="AB36">
        <v>0.13519999999999999</v>
      </c>
      <c r="AC36">
        <v>0</v>
      </c>
      <c r="AD36">
        <v>0.12479999999999999</v>
      </c>
      <c r="AE36">
        <v>0.14560000000000001</v>
      </c>
      <c r="AF36">
        <v>0.1404</v>
      </c>
      <c r="AG36">
        <v>5.1999999999999998E-3</v>
      </c>
      <c r="AH36">
        <v>0</v>
      </c>
      <c r="AI36">
        <v>0</v>
      </c>
      <c r="AJ36">
        <v>0</v>
      </c>
      <c r="AK36">
        <v>0</v>
      </c>
      <c r="AL36">
        <v>0</v>
      </c>
      <c r="AM36">
        <v>0</v>
      </c>
      <c r="AN36">
        <v>0</v>
      </c>
      <c r="AO36">
        <v>0</v>
      </c>
      <c r="AP36">
        <v>0</v>
      </c>
      <c r="AQ36">
        <v>4.1599999999999998E-2</v>
      </c>
      <c r="AR36">
        <v>0.1144</v>
      </c>
      <c r="AS36">
        <v>1.508E-2</v>
      </c>
      <c r="AT36">
        <v>3.64E-3</v>
      </c>
      <c r="AU36">
        <v>4.1599999999999998E-2</v>
      </c>
      <c r="AV36">
        <v>0.12479999999999999</v>
      </c>
      <c r="AW36">
        <v>5.7200000000000003E-3</v>
      </c>
      <c r="AX36">
        <v>1.5704</v>
      </c>
      <c r="AY36">
        <v>0</v>
      </c>
      <c r="AZ36">
        <v>0</v>
      </c>
      <c r="BA36">
        <v>18.72</v>
      </c>
      <c r="BB36">
        <v>0.35360000000000003</v>
      </c>
      <c r="BC36">
        <v>0.17680000000000001</v>
      </c>
      <c r="BD36">
        <v>2.2360000000000002</v>
      </c>
      <c r="BE36">
        <v>17.68</v>
      </c>
      <c r="BF36">
        <v>5.72</v>
      </c>
      <c r="BG36">
        <v>5.1999999999999998E-2</v>
      </c>
      <c r="BH36">
        <v>0</v>
      </c>
      <c r="BI36">
        <v>0</v>
      </c>
      <c r="BJ36">
        <v>0.13519999999999999</v>
      </c>
      <c r="BK36">
        <v>0</v>
      </c>
      <c r="BL36">
        <v>5.3113633349477496E-3</v>
      </c>
      <c r="BM36">
        <v>8.1265864124074698E-4</v>
      </c>
      <c r="BN36">
        <v>7.4371158798803498E-4</v>
      </c>
      <c r="BO36">
        <v>2.6268011038673198E-4</v>
      </c>
      <c r="BP36">
        <v>1.32012749529579E-3</v>
      </c>
      <c r="BQ36" s="98">
        <v>9.4293666796597196E-16</v>
      </c>
      <c r="BR36">
        <v>2.3986459164563299E-4</v>
      </c>
      <c r="BS36">
        <v>4.9198010369290305E-4</v>
      </c>
      <c r="BT36">
        <v>2.2489728502374198E-2</v>
      </c>
    </row>
    <row r="37" spans="1:72" x14ac:dyDescent="0.35">
      <c r="A37">
        <v>7</v>
      </c>
      <c r="B37" t="s">
        <v>386</v>
      </c>
      <c r="C37" t="s">
        <v>386</v>
      </c>
      <c r="D37" t="s">
        <v>57</v>
      </c>
      <c r="E37" t="s">
        <v>1340</v>
      </c>
      <c r="F37">
        <v>59.25</v>
      </c>
      <c r="G37">
        <v>247.90199999999999</v>
      </c>
      <c r="H37">
        <v>1.1060000000000001</v>
      </c>
      <c r="I37">
        <v>1.5009999999999999</v>
      </c>
      <c r="J37">
        <v>10.127800000000001</v>
      </c>
      <c r="K37">
        <v>1.1850000000000001</v>
      </c>
      <c r="L37">
        <v>1.6115999999999999</v>
      </c>
      <c r="M37">
        <v>0</v>
      </c>
      <c r="N37">
        <v>0.26860000000000001</v>
      </c>
      <c r="O37">
        <v>0.158</v>
      </c>
      <c r="P37">
        <v>0</v>
      </c>
      <c r="Q37">
        <v>0.158</v>
      </c>
      <c r="R37">
        <v>0</v>
      </c>
      <c r="S37">
        <v>0</v>
      </c>
      <c r="T37">
        <v>15.8</v>
      </c>
      <c r="U37">
        <v>0.17380000000000001</v>
      </c>
      <c r="V37">
        <v>0</v>
      </c>
      <c r="W37">
        <v>0</v>
      </c>
      <c r="X37">
        <v>0</v>
      </c>
      <c r="Y37">
        <v>0.158</v>
      </c>
      <c r="Z37">
        <v>1.5800000000000002E-2</v>
      </c>
      <c r="AA37">
        <v>0</v>
      </c>
      <c r="AB37">
        <v>0.4108</v>
      </c>
      <c r="AC37">
        <v>0</v>
      </c>
      <c r="AD37">
        <v>0.37919999999999998</v>
      </c>
      <c r="AE37">
        <v>0.44240000000000002</v>
      </c>
      <c r="AF37">
        <v>0.42659999999999998</v>
      </c>
      <c r="AG37">
        <v>1.5800000000000002E-2</v>
      </c>
      <c r="AH37">
        <v>0</v>
      </c>
      <c r="AI37">
        <v>0</v>
      </c>
      <c r="AJ37">
        <v>0</v>
      </c>
      <c r="AK37">
        <v>0</v>
      </c>
      <c r="AL37">
        <v>0</v>
      </c>
      <c r="AM37">
        <v>0</v>
      </c>
      <c r="AN37">
        <v>0</v>
      </c>
      <c r="AO37">
        <v>0</v>
      </c>
      <c r="AP37">
        <v>0</v>
      </c>
      <c r="AQ37">
        <v>0.12640000000000001</v>
      </c>
      <c r="AR37">
        <v>0.34760000000000002</v>
      </c>
      <c r="AS37">
        <v>4.582E-2</v>
      </c>
      <c r="AT37">
        <v>1.106E-2</v>
      </c>
      <c r="AU37">
        <v>0.12640000000000001</v>
      </c>
      <c r="AV37">
        <v>0.37919999999999998</v>
      </c>
      <c r="AW37">
        <v>1.738E-2</v>
      </c>
      <c r="AX37">
        <v>4.7716000000000003</v>
      </c>
      <c r="AY37">
        <v>0</v>
      </c>
      <c r="AZ37">
        <v>0</v>
      </c>
      <c r="BA37">
        <v>56.88</v>
      </c>
      <c r="BB37">
        <v>1.0744</v>
      </c>
      <c r="BC37">
        <v>0.53720000000000001</v>
      </c>
      <c r="BD37">
        <v>6.7939999999999996</v>
      </c>
      <c r="BE37">
        <v>53.72</v>
      </c>
      <c r="BF37">
        <v>17.38</v>
      </c>
      <c r="BG37">
        <v>0.158</v>
      </c>
      <c r="BH37">
        <v>0</v>
      </c>
      <c r="BI37">
        <v>0</v>
      </c>
      <c r="BJ37">
        <v>0.4108</v>
      </c>
      <c r="BK37">
        <v>0</v>
      </c>
      <c r="BL37">
        <v>1.56226622356418E-2</v>
      </c>
      <c r="BM37">
        <v>2.4250312607492601E-3</v>
      </c>
      <c r="BN37">
        <v>2.2096786103808102E-3</v>
      </c>
      <c r="BO37">
        <v>7.9814341232891598E-4</v>
      </c>
      <c r="BP37">
        <v>4.01115662032182E-3</v>
      </c>
      <c r="BQ37" s="98">
        <v>1.51498957620315E-15</v>
      </c>
      <c r="BR37">
        <v>2.23356111548882E-4</v>
      </c>
      <c r="BS37">
        <v>1.4948626227592101E-3</v>
      </c>
      <c r="BT37">
        <v>6.7524489599861306E-2</v>
      </c>
    </row>
    <row r="38" spans="1:72" x14ac:dyDescent="0.35">
      <c r="A38">
        <v>7</v>
      </c>
      <c r="B38" t="s">
        <v>386</v>
      </c>
      <c r="C38" t="s">
        <v>386</v>
      </c>
      <c r="D38" t="s">
        <v>57</v>
      </c>
      <c r="E38" t="s">
        <v>1341</v>
      </c>
      <c r="F38">
        <v>46.125</v>
      </c>
      <c r="G38">
        <v>192.98699999999999</v>
      </c>
      <c r="H38">
        <v>0.86099999999999999</v>
      </c>
      <c r="I38">
        <v>1.1685000000000001</v>
      </c>
      <c r="J38">
        <v>7.8842999999999996</v>
      </c>
      <c r="K38">
        <v>0.92249999999999999</v>
      </c>
      <c r="L38">
        <v>1.2545999999999999</v>
      </c>
      <c r="M38">
        <v>0</v>
      </c>
      <c r="N38">
        <v>0.20910000000000001</v>
      </c>
      <c r="O38">
        <v>0.123</v>
      </c>
      <c r="P38">
        <v>0</v>
      </c>
      <c r="Q38">
        <v>0.123</v>
      </c>
      <c r="R38">
        <v>0</v>
      </c>
      <c r="S38">
        <v>0</v>
      </c>
      <c r="T38">
        <v>12.3</v>
      </c>
      <c r="U38">
        <v>0.1353</v>
      </c>
      <c r="V38">
        <v>0</v>
      </c>
      <c r="W38">
        <v>0</v>
      </c>
      <c r="X38">
        <v>0</v>
      </c>
      <c r="Y38">
        <v>0.123</v>
      </c>
      <c r="Z38">
        <v>1.23E-2</v>
      </c>
      <c r="AA38">
        <v>0</v>
      </c>
      <c r="AB38">
        <v>0.31979999999999997</v>
      </c>
      <c r="AC38">
        <v>0</v>
      </c>
      <c r="AD38">
        <v>0.29520000000000002</v>
      </c>
      <c r="AE38">
        <v>0.34439999999999998</v>
      </c>
      <c r="AF38">
        <v>0.33210000000000001</v>
      </c>
      <c r="AG38">
        <v>1.23E-2</v>
      </c>
      <c r="AH38">
        <v>0</v>
      </c>
      <c r="AI38">
        <v>0</v>
      </c>
      <c r="AJ38">
        <v>0</v>
      </c>
      <c r="AK38">
        <v>0</v>
      </c>
      <c r="AL38">
        <v>0</v>
      </c>
      <c r="AM38">
        <v>0</v>
      </c>
      <c r="AN38">
        <v>0</v>
      </c>
      <c r="AO38">
        <v>0</v>
      </c>
      <c r="AP38">
        <v>0</v>
      </c>
      <c r="AQ38">
        <v>9.8400000000000001E-2</v>
      </c>
      <c r="AR38">
        <v>0.27060000000000001</v>
      </c>
      <c r="AS38">
        <v>3.567E-2</v>
      </c>
      <c r="AT38">
        <v>8.6099999999999996E-3</v>
      </c>
      <c r="AU38">
        <v>9.8400000000000001E-2</v>
      </c>
      <c r="AV38">
        <v>0.29520000000000002</v>
      </c>
      <c r="AW38">
        <v>1.353E-2</v>
      </c>
      <c r="AX38">
        <v>3.7145999999999999</v>
      </c>
      <c r="AY38">
        <v>0</v>
      </c>
      <c r="AZ38">
        <v>0</v>
      </c>
      <c r="BA38">
        <v>44.28</v>
      </c>
      <c r="BB38">
        <v>0.83640000000000003</v>
      </c>
      <c r="BC38">
        <v>0.41820000000000002</v>
      </c>
      <c r="BD38">
        <v>5.2889999999999997</v>
      </c>
      <c r="BE38">
        <v>41.82</v>
      </c>
      <c r="BF38">
        <v>13.53</v>
      </c>
      <c r="BG38">
        <v>0.123</v>
      </c>
      <c r="BH38">
        <v>0</v>
      </c>
      <c r="BI38">
        <v>0</v>
      </c>
      <c r="BJ38">
        <v>0.31979999999999997</v>
      </c>
      <c r="BK38">
        <v>0</v>
      </c>
      <c r="BL38">
        <v>1.2964888320786801E-2</v>
      </c>
      <c r="BM38">
        <v>1.9566597035045102E-3</v>
      </c>
      <c r="BN38">
        <v>1.79813505476184E-3</v>
      </c>
      <c r="BO38">
        <v>6.2133949187630796E-4</v>
      </c>
      <c r="BP38">
        <v>3.1226092677188902E-3</v>
      </c>
      <c r="BQ38" s="98">
        <v>3.2814251559281902E-15</v>
      </c>
      <c r="BR38">
        <v>9.6086553780620797E-4</v>
      </c>
      <c r="BS38">
        <v>1.16372216835052E-3</v>
      </c>
      <c r="BT38">
        <v>5.3827182564455497E-2</v>
      </c>
    </row>
    <row r="39" spans="1:72" x14ac:dyDescent="0.35">
      <c r="A39">
        <v>8</v>
      </c>
      <c r="B39" t="s">
        <v>386</v>
      </c>
      <c r="C39" t="s">
        <v>386</v>
      </c>
      <c r="D39" t="s">
        <v>58</v>
      </c>
      <c r="E39" t="s">
        <v>1337</v>
      </c>
      <c r="F39">
        <v>0.35599999999999998</v>
      </c>
      <c r="G39">
        <v>1.492</v>
      </c>
      <c r="H39">
        <v>6.1000000000000004E-3</v>
      </c>
      <c r="I39">
        <v>1.44E-2</v>
      </c>
      <c r="J39">
        <v>5.6800000000000003E-2</v>
      </c>
      <c r="K39">
        <v>7.0000000000000001E-3</v>
      </c>
      <c r="L39">
        <v>1.3299999999999999E-2</v>
      </c>
      <c r="M39">
        <v>0</v>
      </c>
      <c r="N39">
        <v>2.3999999999999998E-3</v>
      </c>
      <c r="O39">
        <v>0</v>
      </c>
      <c r="P39">
        <v>0</v>
      </c>
      <c r="Q39">
        <v>0</v>
      </c>
      <c r="R39">
        <v>0</v>
      </c>
      <c r="S39">
        <v>0</v>
      </c>
      <c r="T39">
        <v>0</v>
      </c>
      <c r="U39" s="98">
        <v>6.9999999999999999E-4</v>
      </c>
      <c r="V39">
        <v>0</v>
      </c>
      <c r="W39">
        <v>0</v>
      </c>
      <c r="X39">
        <v>0</v>
      </c>
      <c r="Y39" s="98">
        <v>5.9999999999999995E-4</v>
      </c>
      <c r="Z39">
        <v>0</v>
      </c>
      <c r="AA39">
        <v>0</v>
      </c>
      <c r="AB39">
        <v>1.2999999999999999E-3</v>
      </c>
      <c r="AC39">
        <v>0</v>
      </c>
      <c r="AD39">
        <v>1.1999999999999999E-3</v>
      </c>
      <c r="AE39">
        <v>3.3999999999999998E-3</v>
      </c>
      <c r="AF39">
        <v>3.0999999999999999E-3</v>
      </c>
      <c r="AG39" s="98">
        <v>4.0000000000000002E-4</v>
      </c>
      <c r="AH39">
        <v>0</v>
      </c>
      <c r="AI39">
        <v>0</v>
      </c>
      <c r="AJ39">
        <v>0</v>
      </c>
      <c r="AK39">
        <v>0</v>
      </c>
      <c r="AL39">
        <v>0</v>
      </c>
      <c r="AM39" s="98">
        <v>6.9999999999999999E-4</v>
      </c>
      <c r="AN39">
        <v>0</v>
      </c>
      <c r="AO39">
        <v>8.0000000000000002E-3</v>
      </c>
      <c r="AP39">
        <v>0</v>
      </c>
      <c r="AQ39">
        <v>2.3999999999999998E-3</v>
      </c>
      <c r="AR39">
        <v>0</v>
      </c>
      <c r="AS39">
        <v>3.6000000000000002E-4</v>
      </c>
      <c r="AT39">
        <v>3.2000000000000003E-4</v>
      </c>
      <c r="AU39">
        <v>1.5E-3</v>
      </c>
      <c r="AV39">
        <v>3.8999999999999998E-3</v>
      </c>
      <c r="AW39">
        <v>4.8999999999999998E-4</v>
      </c>
      <c r="AX39">
        <v>0.18</v>
      </c>
      <c r="AY39">
        <v>0</v>
      </c>
      <c r="AZ39">
        <v>0</v>
      </c>
      <c r="BA39">
        <v>0.45700000000000002</v>
      </c>
      <c r="BB39" s="98">
        <v>5.0000000000000001E-4</v>
      </c>
      <c r="BC39">
        <v>4.5999999999999999E-3</v>
      </c>
      <c r="BD39">
        <v>4.7E-2</v>
      </c>
      <c r="BE39">
        <v>0.56299999999999994</v>
      </c>
      <c r="BF39">
        <v>0.19700000000000001</v>
      </c>
      <c r="BG39">
        <v>5.0000000000000001E-3</v>
      </c>
      <c r="BH39">
        <v>0</v>
      </c>
      <c r="BI39">
        <v>8.5000000000000006E-3</v>
      </c>
      <c r="BJ39">
        <v>3.0999999999999999E-3</v>
      </c>
      <c r="BK39">
        <v>0</v>
      </c>
      <c r="BL39">
        <v>8.2900091612471405E-4</v>
      </c>
      <c r="BM39" s="98">
        <v>8.4607818180534199E-5</v>
      </c>
      <c r="BN39" s="98">
        <v>3.7457888058334197E-5</v>
      </c>
      <c r="BO39" s="98">
        <v>3.5859389178976799E-6</v>
      </c>
      <c r="BP39">
        <v>0</v>
      </c>
      <c r="BQ39" s="98">
        <v>9.1382513332322407E-16</v>
      </c>
      <c r="BR39" s="98">
        <v>3.2631414332712799E-5</v>
      </c>
      <c r="BS39" s="98">
        <v>3.7726358777457199E-6</v>
      </c>
      <c r="BT39">
        <v>1.5832987165676001E-3</v>
      </c>
    </row>
    <row r="40" spans="1:72" x14ac:dyDescent="0.35">
      <c r="A40">
        <v>8</v>
      </c>
      <c r="B40" t="s">
        <v>386</v>
      </c>
      <c r="C40" t="s">
        <v>386</v>
      </c>
      <c r="D40" t="s">
        <v>58</v>
      </c>
      <c r="E40" t="s">
        <v>1338</v>
      </c>
      <c r="F40">
        <v>0.35599999999999998</v>
      </c>
      <c r="G40">
        <v>1.492</v>
      </c>
      <c r="H40">
        <v>6.1000000000000004E-3</v>
      </c>
      <c r="I40">
        <v>1.44E-2</v>
      </c>
      <c r="J40">
        <v>5.6800000000000003E-2</v>
      </c>
      <c r="K40">
        <v>7.0000000000000001E-3</v>
      </c>
      <c r="L40">
        <v>1.3299999999999999E-2</v>
      </c>
      <c r="M40">
        <v>0</v>
      </c>
      <c r="N40">
        <v>2.3999999999999998E-3</v>
      </c>
      <c r="O40">
        <v>0</v>
      </c>
      <c r="P40">
        <v>0</v>
      </c>
      <c r="Q40">
        <v>0</v>
      </c>
      <c r="R40">
        <v>0</v>
      </c>
      <c r="S40">
        <v>0</v>
      </c>
      <c r="T40">
        <v>0</v>
      </c>
      <c r="U40" s="98">
        <v>6.9999999999999999E-4</v>
      </c>
      <c r="V40">
        <v>0</v>
      </c>
      <c r="W40">
        <v>0</v>
      </c>
      <c r="X40">
        <v>0</v>
      </c>
      <c r="Y40" s="98">
        <v>5.9999999999999995E-4</v>
      </c>
      <c r="Z40">
        <v>0</v>
      </c>
      <c r="AA40">
        <v>0</v>
      </c>
      <c r="AB40">
        <v>1.2999999999999999E-3</v>
      </c>
      <c r="AC40">
        <v>0</v>
      </c>
      <c r="AD40">
        <v>1.1999999999999999E-3</v>
      </c>
      <c r="AE40">
        <v>3.3999999999999998E-3</v>
      </c>
      <c r="AF40">
        <v>3.0999999999999999E-3</v>
      </c>
      <c r="AG40" s="98">
        <v>4.0000000000000002E-4</v>
      </c>
      <c r="AH40">
        <v>0</v>
      </c>
      <c r="AI40">
        <v>0</v>
      </c>
      <c r="AJ40">
        <v>0</v>
      </c>
      <c r="AK40">
        <v>0</v>
      </c>
      <c r="AL40">
        <v>0</v>
      </c>
      <c r="AM40" s="98">
        <v>6.9999999999999999E-4</v>
      </c>
      <c r="AN40">
        <v>0</v>
      </c>
      <c r="AO40">
        <v>8.0000000000000002E-3</v>
      </c>
      <c r="AP40">
        <v>0</v>
      </c>
      <c r="AQ40">
        <v>2.3999999999999998E-3</v>
      </c>
      <c r="AR40">
        <v>0</v>
      </c>
      <c r="AS40">
        <v>3.6000000000000002E-4</v>
      </c>
      <c r="AT40">
        <v>3.2000000000000003E-4</v>
      </c>
      <c r="AU40">
        <v>1.5E-3</v>
      </c>
      <c r="AV40">
        <v>3.8999999999999998E-3</v>
      </c>
      <c r="AW40">
        <v>4.8999999999999998E-4</v>
      </c>
      <c r="AX40">
        <v>0.18</v>
      </c>
      <c r="AY40">
        <v>0</v>
      </c>
      <c r="AZ40">
        <v>0</v>
      </c>
      <c r="BA40">
        <v>0.45700000000000002</v>
      </c>
      <c r="BB40" s="98">
        <v>5.0000000000000001E-4</v>
      </c>
      <c r="BC40">
        <v>4.5999999999999999E-3</v>
      </c>
      <c r="BD40">
        <v>4.7E-2</v>
      </c>
      <c r="BE40">
        <v>0.56299999999999994</v>
      </c>
      <c r="BF40">
        <v>0.19700000000000001</v>
      </c>
      <c r="BG40">
        <v>5.0000000000000001E-3</v>
      </c>
      <c r="BH40">
        <v>0</v>
      </c>
      <c r="BI40">
        <v>8.5000000000000006E-3</v>
      </c>
      <c r="BJ40">
        <v>3.0999999999999999E-3</v>
      </c>
      <c r="BK40">
        <v>0</v>
      </c>
      <c r="BL40">
        <v>8.2900091612471405E-4</v>
      </c>
      <c r="BM40" s="98">
        <v>8.4607818180534199E-5</v>
      </c>
      <c r="BN40" s="98">
        <v>3.7457888058334197E-5</v>
      </c>
      <c r="BO40" s="98">
        <v>3.5859389178976799E-6</v>
      </c>
      <c r="BP40">
        <v>0</v>
      </c>
      <c r="BQ40" s="98">
        <v>9.1382513332322407E-16</v>
      </c>
      <c r="BR40" s="98">
        <v>3.2631414332712799E-5</v>
      </c>
      <c r="BS40" s="98">
        <v>3.7726358777457199E-6</v>
      </c>
      <c r="BT40">
        <v>1.5832987165676001E-3</v>
      </c>
    </row>
    <row r="41" spans="1:72" x14ac:dyDescent="0.35">
      <c r="A41">
        <v>8</v>
      </c>
      <c r="B41" t="s">
        <v>386</v>
      </c>
      <c r="C41" t="s">
        <v>386</v>
      </c>
      <c r="D41" t="s">
        <v>58</v>
      </c>
      <c r="E41" t="s">
        <v>1339</v>
      </c>
      <c r="F41">
        <v>3.56</v>
      </c>
      <c r="G41">
        <v>14.92</v>
      </c>
      <c r="H41">
        <v>6.0999999999999999E-2</v>
      </c>
      <c r="I41">
        <v>0.14399999999999999</v>
      </c>
      <c r="J41">
        <v>0.56799999999999995</v>
      </c>
      <c r="K41">
        <v>7.0000000000000007E-2</v>
      </c>
      <c r="L41">
        <v>0.13300000000000001</v>
      </c>
      <c r="M41">
        <v>0</v>
      </c>
      <c r="N41">
        <v>2.4E-2</v>
      </c>
      <c r="O41">
        <v>0</v>
      </c>
      <c r="P41">
        <v>0</v>
      </c>
      <c r="Q41">
        <v>0</v>
      </c>
      <c r="R41">
        <v>0</v>
      </c>
      <c r="S41">
        <v>0</v>
      </c>
      <c r="T41">
        <v>0</v>
      </c>
      <c r="U41">
        <v>7.0000000000000001E-3</v>
      </c>
      <c r="V41">
        <v>0</v>
      </c>
      <c r="W41">
        <v>0</v>
      </c>
      <c r="X41">
        <v>0</v>
      </c>
      <c r="Y41">
        <v>6.0000000000000001E-3</v>
      </c>
      <c r="Z41">
        <v>0</v>
      </c>
      <c r="AA41">
        <v>0</v>
      </c>
      <c r="AB41">
        <v>1.2999999999999999E-2</v>
      </c>
      <c r="AC41">
        <v>0</v>
      </c>
      <c r="AD41">
        <v>1.2E-2</v>
      </c>
      <c r="AE41">
        <v>3.4000000000000002E-2</v>
      </c>
      <c r="AF41">
        <v>3.1E-2</v>
      </c>
      <c r="AG41">
        <v>4.0000000000000001E-3</v>
      </c>
      <c r="AH41">
        <v>0</v>
      </c>
      <c r="AI41">
        <v>0</v>
      </c>
      <c r="AJ41">
        <v>0</v>
      </c>
      <c r="AK41">
        <v>0</v>
      </c>
      <c r="AL41">
        <v>0</v>
      </c>
      <c r="AM41">
        <v>7.0000000000000001E-3</v>
      </c>
      <c r="AN41">
        <v>0</v>
      </c>
      <c r="AO41">
        <v>0.08</v>
      </c>
      <c r="AP41">
        <v>0</v>
      </c>
      <c r="AQ41">
        <v>2.4E-2</v>
      </c>
      <c r="AR41">
        <v>0</v>
      </c>
      <c r="AS41">
        <v>3.5999999999999999E-3</v>
      </c>
      <c r="AT41">
        <v>3.2000000000000002E-3</v>
      </c>
      <c r="AU41">
        <v>1.4999999999999999E-2</v>
      </c>
      <c r="AV41">
        <v>3.9E-2</v>
      </c>
      <c r="AW41">
        <v>4.8999999999999998E-3</v>
      </c>
      <c r="AX41">
        <v>1.8</v>
      </c>
      <c r="AY41">
        <v>0</v>
      </c>
      <c r="AZ41">
        <v>0</v>
      </c>
      <c r="BA41">
        <v>4.57</v>
      </c>
      <c r="BB41">
        <v>5.0000000000000001E-3</v>
      </c>
      <c r="BC41">
        <v>4.5999999999999999E-2</v>
      </c>
      <c r="BD41">
        <v>0.47</v>
      </c>
      <c r="BE41">
        <v>5.63</v>
      </c>
      <c r="BF41">
        <v>1.97</v>
      </c>
      <c r="BG41">
        <v>0.05</v>
      </c>
      <c r="BH41">
        <v>0</v>
      </c>
      <c r="BI41">
        <v>8.5000000000000006E-2</v>
      </c>
      <c r="BJ41">
        <v>3.1E-2</v>
      </c>
      <c r="BK41">
        <v>0</v>
      </c>
      <c r="BL41">
        <v>8.2900091612471399E-3</v>
      </c>
      <c r="BM41">
        <v>8.4607818180534205E-4</v>
      </c>
      <c r="BN41">
        <v>3.7457888058334201E-4</v>
      </c>
      <c r="BO41" s="98">
        <v>3.5859389178976802E-5</v>
      </c>
      <c r="BP41">
        <v>0</v>
      </c>
      <c r="BQ41" s="98">
        <v>9.1382513332322395E-15</v>
      </c>
      <c r="BR41">
        <v>3.2631414332712802E-4</v>
      </c>
      <c r="BS41" s="98">
        <v>3.7726358777457197E-5</v>
      </c>
      <c r="BT41">
        <v>1.5832987165676E-2</v>
      </c>
    </row>
    <row r="42" spans="1:72" x14ac:dyDescent="0.35">
      <c r="A42">
        <v>8</v>
      </c>
      <c r="B42" t="s">
        <v>386</v>
      </c>
      <c r="C42" t="s">
        <v>386</v>
      </c>
      <c r="D42" t="s">
        <v>58</v>
      </c>
      <c r="E42" t="s">
        <v>1340</v>
      </c>
      <c r="F42">
        <v>25.276</v>
      </c>
      <c r="G42">
        <v>105.932</v>
      </c>
      <c r="H42">
        <v>0.43309999999999998</v>
      </c>
      <c r="I42">
        <v>1.0224</v>
      </c>
      <c r="J42">
        <v>4.0327999999999999</v>
      </c>
      <c r="K42">
        <v>0.497</v>
      </c>
      <c r="L42">
        <v>0.94430000000000003</v>
      </c>
      <c r="M42">
        <v>0</v>
      </c>
      <c r="N42">
        <v>0.1704</v>
      </c>
      <c r="O42">
        <v>0</v>
      </c>
      <c r="P42">
        <v>0</v>
      </c>
      <c r="Q42">
        <v>0</v>
      </c>
      <c r="R42">
        <v>0</v>
      </c>
      <c r="S42">
        <v>0</v>
      </c>
      <c r="T42">
        <v>0</v>
      </c>
      <c r="U42">
        <v>4.9700000000000001E-2</v>
      </c>
      <c r="V42">
        <v>0</v>
      </c>
      <c r="W42">
        <v>0</v>
      </c>
      <c r="X42">
        <v>0</v>
      </c>
      <c r="Y42">
        <v>4.2599999999999999E-2</v>
      </c>
      <c r="Z42">
        <v>0</v>
      </c>
      <c r="AA42">
        <v>0</v>
      </c>
      <c r="AB42">
        <v>9.2299999999999993E-2</v>
      </c>
      <c r="AC42">
        <v>0</v>
      </c>
      <c r="AD42">
        <v>8.5199999999999998E-2</v>
      </c>
      <c r="AE42">
        <v>0.2414</v>
      </c>
      <c r="AF42">
        <v>0.22009999999999999</v>
      </c>
      <c r="AG42">
        <v>2.8400000000000002E-2</v>
      </c>
      <c r="AH42">
        <v>0</v>
      </c>
      <c r="AI42">
        <v>0</v>
      </c>
      <c r="AJ42">
        <v>0</v>
      </c>
      <c r="AK42">
        <v>0</v>
      </c>
      <c r="AL42">
        <v>0</v>
      </c>
      <c r="AM42">
        <v>4.9700000000000001E-2</v>
      </c>
      <c r="AN42">
        <v>0</v>
      </c>
      <c r="AO42">
        <v>0.56799999999999995</v>
      </c>
      <c r="AP42">
        <v>0</v>
      </c>
      <c r="AQ42">
        <v>0.1704</v>
      </c>
      <c r="AR42">
        <v>0</v>
      </c>
      <c r="AS42">
        <v>2.5559999999999999E-2</v>
      </c>
      <c r="AT42">
        <v>2.2720000000000001E-2</v>
      </c>
      <c r="AU42">
        <v>0.1065</v>
      </c>
      <c r="AV42">
        <v>0.27689999999999998</v>
      </c>
      <c r="AW42">
        <v>3.4790000000000001E-2</v>
      </c>
      <c r="AX42">
        <v>12.78</v>
      </c>
      <c r="AY42">
        <v>0</v>
      </c>
      <c r="AZ42">
        <v>0</v>
      </c>
      <c r="BA42">
        <v>32.447000000000003</v>
      </c>
      <c r="BB42">
        <v>3.5499999999999997E-2</v>
      </c>
      <c r="BC42">
        <v>0.3266</v>
      </c>
      <c r="BD42">
        <v>3.3370000000000002</v>
      </c>
      <c r="BE42">
        <v>39.972999999999999</v>
      </c>
      <c r="BF42">
        <v>13.987</v>
      </c>
      <c r="BG42">
        <v>0.35499999999999998</v>
      </c>
      <c r="BH42">
        <v>0</v>
      </c>
      <c r="BI42">
        <v>0.60350000000000004</v>
      </c>
      <c r="BJ42">
        <v>0.22009999999999999</v>
      </c>
      <c r="BK42">
        <v>0</v>
      </c>
      <c r="BL42">
        <v>5.8859065044854698E-2</v>
      </c>
      <c r="BM42">
        <v>6.0071550908179297E-3</v>
      </c>
      <c r="BN42">
        <v>2.6595100521417201E-3</v>
      </c>
      <c r="BO42">
        <v>2.5460166317073499E-4</v>
      </c>
      <c r="BP42">
        <v>0</v>
      </c>
      <c r="BQ42" s="98">
        <v>6.48815844659489E-14</v>
      </c>
      <c r="BR42">
        <v>2.3168304176226099E-3</v>
      </c>
      <c r="BS42">
        <v>2.6785714731994599E-4</v>
      </c>
      <c r="BT42">
        <v>0.11241420887630001</v>
      </c>
    </row>
    <row r="43" spans="1:72" x14ac:dyDescent="0.35">
      <c r="A43">
        <v>8</v>
      </c>
      <c r="B43" t="s">
        <v>386</v>
      </c>
      <c r="C43" t="s">
        <v>386</v>
      </c>
      <c r="D43" t="s">
        <v>58</v>
      </c>
      <c r="E43" t="s">
        <v>1341</v>
      </c>
      <c r="F43">
        <v>25.632000000000001</v>
      </c>
      <c r="G43">
        <v>107.42400000000001</v>
      </c>
      <c r="H43">
        <v>0.43919999999999998</v>
      </c>
      <c r="I43">
        <v>1.0367999999999999</v>
      </c>
      <c r="J43">
        <v>4.0895999999999999</v>
      </c>
      <c r="K43">
        <v>0.504</v>
      </c>
      <c r="L43">
        <v>0.95760000000000001</v>
      </c>
      <c r="M43">
        <v>0</v>
      </c>
      <c r="N43">
        <v>0.17280000000000001</v>
      </c>
      <c r="O43">
        <v>0</v>
      </c>
      <c r="P43">
        <v>0</v>
      </c>
      <c r="Q43">
        <v>0</v>
      </c>
      <c r="R43">
        <v>0</v>
      </c>
      <c r="S43">
        <v>0</v>
      </c>
      <c r="T43">
        <v>0</v>
      </c>
      <c r="U43">
        <v>5.04E-2</v>
      </c>
      <c r="V43">
        <v>0</v>
      </c>
      <c r="W43">
        <v>0</v>
      </c>
      <c r="X43">
        <v>0</v>
      </c>
      <c r="Y43">
        <v>4.3200000000000002E-2</v>
      </c>
      <c r="Z43">
        <v>0</v>
      </c>
      <c r="AA43">
        <v>0</v>
      </c>
      <c r="AB43">
        <v>9.3600000000000003E-2</v>
      </c>
      <c r="AC43">
        <v>0</v>
      </c>
      <c r="AD43">
        <v>8.6400000000000005E-2</v>
      </c>
      <c r="AE43">
        <v>0.24479999999999999</v>
      </c>
      <c r="AF43">
        <v>0.22320000000000001</v>
      </c>
      <c r="AG43">
        <v>2.8799999999999999E-2</v>
      </c>
      <c r="AH43">
        <v>0</v>
      </c>
      <c r="AI43">
        <v>0</v>
      </c>
      <c r="AJ43">
        <v>0</v>
      </c>
      <c r="AK43">
        <v>0</v>
      </c>
      <c r="AL43">
        <v>0</v>
      </c>
      <c r="AM43">
        <v>5.04E-2</v>
      </c>
      <c r="AN43">
        <v>0</v>
      </c>
      <c r="AO43">
        <v>0.57599999999999996</v>
      </c>
      <c r="AP43">
        <v>0</v>
      </c>
      <c r="AQ43">
        <v>0.17280000000000001</v>
      </c>
      <c r="AR43">
        <v>0</v>
      </c>
      <c r="AS43">
        <v>2.5919999999999999E-2</v>
      </c>
      <c r="AT43">
        <v>2.3040000000000001E-2</v>
      </c>
      <c r="AU43">
        <v>0.108</v>
      </c>
      <c r="AV43">
        <v>0.28079999999999999</v>
      </c>
      <c r="AW43">
        <v>3.5279999999999999E-2</v>
      </c>
      <c r="AX43">
        <v>12.96</v>
      </c>
      <c r="AY43">
        <v>0</v>
      </c>
      <c r="AZ43">
        <v>0</v>
      </c>
      <c r="BA43">
        <v>32.904000000000003</v>
      </c>
      <c r="BB43">
        <v>3.5999999999999997E-2</v>
      </c>
      <c r="BC43">
        <v>0.33119999999999999</v>
      </c>
      <c r="BD43">
        <v>3.3839999999999999</v>
      </c>
      <c r="BE43">
        <v>40.536000000000001</v>
      </c>
      <c r="BF43">
        <v>14.183999999999999</v>
      </c>
      <c r="BG43">
        <v>0.36</v>
      </c>
      <c r="BH43">
        <v>0</v>
      </c>
      <c r="BI43">
        <v>0.61199999999999999</v>
      </c>
      <c r="BJ43">
        <v>0.22320000000000001</v>
      </c>
      <c r="BK43">
        <v>0</v>
      </c>
      <c r="BL43">
        <v>5.9688065960979399E-2</v>
      </c>
      <c r="BM43">
        <v>6.0917629089984604E-3</v>
      </c>
      <c r="BN43">
        <v>2.6969679402000599E-3</v>
      </c>
      <c r="BO43">
        <v>2.5818760208863302E-4</v>
      </c>
      <c r="BP43">
        <v>0</v>
      </c>
      <c r="BQ43" s="98">
        <v>6.5795409599272103E-14</v>
      </c>
      <c r="BR43">
        <v>2.3494618319553199E-3</v>
      </c>
      <c r="BS43">
        <v>2.7162978319769199E-4</v>
      </c>
      <c r="BT43">
        <v>0.113997507592867</v>
      </c>
    </row>
    <row r="44" spans="1:72" x14ac:dyDescent="0.35">
      <c r="A44">
        <v>9</v>
      </c>
      <c r="B44" t="s">
        <v>386</v>
      </c>
      <c r="C44" t="s">
        <v>386</v>
      </c>
      <c r="D44" t="s">
        <v>430</v>
      </c>
      <c r="E44" t="s">
        <v>1337</v>
      </c>
      <c r="F44">
        <v>1.73</v>
      </c>
      <c r="G44">
        <v>7.24</v>
      </c>
      <c r="H44">
        <v>1.0999999999999999E-2</v>
      </c>
      <c r="I44">
        <v>4.3499999999999997E-2</v>
      </c>
      <c r="J44">
        <v>0.34200000000000003</v>
      </c>
      <c r="K44">
        <v>3.5499999999999997E-2</v>
      </c>
      <c r="L44">
        <v>6.3500000000000001E-2</v>
      </c>
      <c r="M44">
        <v>0</v>
      </c>
      <c r="N44">
        <v>4.4999999999999997E-3</v>
      </c>
      <c r="O44">
        <v>7.4999999999999997E-3</v>
      </c>
      <c r="P44">
        <v>1.5E-3</v>
      </c>
      <c r="Q44">
        <v>6.0000000000000001E-3</v>
      </c>
      <c r="R44">
        <v>0</v>
      </c>
      <c r="S44">
        <v>0</v>
      </c>
      <c r="T44">
        <v>0.185</v>
      </c>
      <c r="U44">
        <v>2E-3</v>
      </c>
      <c r="V44">
        <v>0</v>
      </c>
      <c r="W44">
        <v>0</v>
      </c>
      <c r="X44">
        <v>0</v>
      </c>
      <c r="Y44">
        <v>1.5E-3</v>
      </c>
      <c r="Z44">
        <v>0</v>
      </c>
      <c r="AA44">
        <v>0</v>
      </c>
      <c r="AB44">
        <v>1.5E-3</v>
      </c>
      <c r="AC44">
        <v>0</v>
      </c>
      <c r="AD44">
        <v>1E-3</v>
      </c>
      <c r="AE44">
        <v>4.4999999999999997E-3</v>
      </c>
      <c r="AF44">
        <v>4.4999999999999997E-3</v>
      </c>
      <c r="AG44" s="98">
        <v>5.0000000000000001E-4</v>
      </c>
      <c r="AH44">
        <v>0</v>
      </c>
      <c r="AI44">
        <v>0</v>
      </c>
      <c r="AJ44">
        <v>0</v>
      </c>
      <c r="AK44">
        <v>0</v>
      </c>
      <c r="AL44">
        <v>0</v>
      </c>
      <c r="AM44">
        <v>2.5000000000000001E-3</v>
      </c>
      <c r="AN44">
        <v>0</v>
      </c>
      <c r="AO44">
        <v>2.5000000000000001E-2</v>
      </c>
      <c r="AP44">
        <v>0</v>
      </c>
      <c r="AQ44">
        <v>2.5000000000000001E-3</v>
      </c>
      <c r="AR44">
        <v>0</v>
      </c>
      <c r="AS44">
        <v>1.1000000000000001E-3</v>
      </c>
      <c r="AT44" s="98">
        <v>2.9999999999999997E-4</v>
      </c>
      <c r="AU44">
        <v>8.3999999999999995E-3</v>
      </c>
      <c r="AV44">
        <v>1.575E-2</v>
      </c>
      <c r="AW44" s="98">
        <v>8.0000000000000004E-4</v>
      </c>
      <c r="AX44">
        <v>0.14749999999999999</v>
      </c>
      <c r="AY44">
        <v>0</v>
      </c>
      <c r="AZ44">
        <v>7.0000000000000001E-3</v>
      </c>
      <c r="BA44">
        <v>0.875</v>
      </c>
      <c r="BB44">
        <v>6.4999999999999997E-3</v>
      </c>
      <c r="BC44">
        <v>8.5000000000000006E-3</v>
      </c>
      <c r="BD44">
        <v>0.125</v>
      </c>
      <c r="BE44">
        <v>1.23</v>
      </c>
      <c r="BF44">
        <v>0.24</v>
      </c>
      <c r="BG44">
        <v>5.0000000000000001E-3</v>
      </c>
      <c r="BH44">
        <v>0</v>
      </c>
      <c r="BI44">
        <v>3.7999999999999999E-2</v>
      </c>
      <c r="BJ44">
        <v>6.4999999999999997E-3</v>
      </c>
      <c r="BK44">
        <v>0</v>
      </c>
      <c r="BL44">
        <v>4.33435289176766E-4</v>
      </c>
      <c r="BM44" s="98">
        <v>8.4873625887141199E-5</v>
      </c>
      <c r="BN44" s="98">
        <v>6.35685465408069E-5</v>
      </c>
      <c r="BO44" s="98">
        <v>2.4771977865612699E-5</v>
      </c>
      <c r="BP44" s="98">
        <v>6.7749782052874599E-5</v>
      </c>
      <c r="BQ44" s="98">
        <v>8.8160592088228995E-17</v>
      </c>
      <c r="BR44" s="98">
        <v>3.0826784415501398E-5</v>
      </c>
      <c r="BS44" s="98">
        <v>1.8863179388728599E-5</v>
      </c>
      <c r="BT44">
        <v>1.71331965684213E-3</v>
      </c>
    </row>
    <row r="45" spans="1:72" x14ac:dyDescent="0.35">
      <c r="A45">
        <v>9</v>
      </c>
      <c r="B45" t="s">
        <v>386</v>
      </c>
      <c r="C45" t="s">
        <v>386</v>
      </c>
      <c r="D45" t="s">
        <v>430</v>
      </c>
      <c r="E45" t="s">
        <v>1338</v>
      </c>
      <c r="F45">
        <v>1.73</v>
      </c>
      <c r="G45">
        <v>7.24</v>
      </c>
      <c r="H45">
        <v>1.0999999999999999E-2</v>
      </c>
      <c r="I45">
        <v>4.3499999999999997E-2</v>
      </c>
      <c r="J45">
        <v>0.34200000000000003</v>
      </c>
      <c r="K45">
        <v>3.5499999999999997E-2</v>
      </c>
      <c r="L45">
        <v>6.3500000000000001E-2</v>
      </c>
      <c r="M45">
        <v>0</v>
      </c>
      <c r="N45">
        <v>4.4999999999999997E-3</v>
      </c>
      <c r="O45">
        <v>7.4999999999999997E-3</v>
      </c>
      <c r="P45">
        <v>1.5E-3</v>
      </c>
      <c r="Q45">
        <v>6.0000000000000001E-3</v>
      </c>
      <c r="R45">
        <v>0</v>
      </c>
      <c r="S45">
        <v>0</v>
      </c>
      <c r="T45">
        <v>0.185</v>
      </c>
      <c r="U45">
        <v>2E-3</v>
      </c>
      <c r="V45">
        <v>0</v>
      </c>
      <c r="W45">
        <v>0</v>
      </c>
      <c r="X45">
        <v>0</v>
      </c>
      <c r="Y45">
        <v>1.5E-3</v>
      </c>
      <c r="Z45">
        <v>0</v>
      </c>
      <c r="AA45">
        <v>0</v>
      </c>
      <c r="AB45">
        <v>1.5E-3</v>
      </c>
      <c r="AC45">
        <v>0</v>
      </c>
      <c r="AD45">
        <v>1E-3</v>
      </c>
      <c r="AE45">
        <v>4.4999999999999997E-3</v>
      </c>
      <c r="AF45">
        <v>4.4999999999999997E-3</v>
      </c>
      <c r="AG45" s="98">
        <v>5.0000000000000001E-4</v>
      </c>
      <c r="AH45">
        <v>0</v>
      </c>
      <c r="AI45">
        <v>0</v>
      </c>
      <c r="AJ45">
        <v>0</v>
      </c>
      <c r="AK45">
        <v>0</v>
      </c>
      <c r="AL45">
        <v>0</v>
      </c>
      <c r="AM45">
        <v>2.5000000000000001E-3</v>
      </c>
      <c r="AN45">
        <v>0</v>
      </c>
      <c r="AO45">
        <v>2.5000000000000001E-2</v>
      </c>
      <c r="AP45">
        <v>0</v>
      </c>
      <c r="AQ45">
        <v>2.5000000000000001E-3</v>
      </c>
      <c r="AR45">
        <v>0</v>
      </c>
      <c r="AS45">
        <v>1.1000000000000001E-3</v>
      </c>
      <c r="AT45" s="98">
        <v>2.9999999999999997E-4</v>
      </c>
      <c r="AU45">
        <v>8.3999999999999995E-3</v>
      </c>
      <c r="AV45">
        <v>1.575E-2</v>
      </c>
      <c r="AW45" s="98">
        <v>8.0000000000000004E-4</v>
      </c>
      <c r="AX45">
        <v>0.14749999999999999</v>
      </c>
      <c r="AY45">
        <v>0</v>
      </c>
      <c r="AZ45">
        <v>7.0000000000000001E-3</v>
      </c>
      <c r="BA45">
        <v>0.875</v>
      </c>
      <c r="BB45">
        <v>6.4999999999999997E-3</v>
      </c>
      <c r="BC45">
        <v>8.5000000000000006E-3</v>
      </c>
      <c r="BD45">
        <v>0.125</v>
      </c>
      <c r="BE45">
        <v>1.23</v>
      </c>
      <c r="BF45">
        <v>0.24</v>
      </c>
      <c r="BG45">
        <v>5.0000000000000001E-3</v>
      </c>
      <c r="BH45">
        <v>0</v>
      </c>
      <c r="BI45">
        <v>3.7999999999999999E-2</v>
      </c>
      <c r="BJ45">
        <v>6.4999999999999997E-3</v>
      </c>
      <c r="BK45">
        <v>0</v>
      </c>
      <c r="BL45">
        <v>4.2178805112857401E-4</v>
      </c>
      <c r="BM45" s="98">
        <v>8.3399216968095297E-5</v>
      </c>
      <c r="BN45" s="98">
        <v>6.2314041364263794E-5</v>
      </c>
      <c r="BO45" s="98">
        <v>2.4771977865612699E-5</v>
      </c>
      <c r="BP45" s="98">
        <v>6.7749782052874599E-5</v>
      </c>
      <c r="BQ45" s="98">
        <v>6.3550385640825397E-17</v>
      </c>
      <c r="BR45" s="98">
        <v>1.9252563132183599E-5</v>
      </c>
      <c r="BS45" s="98">
        <v>1.8863179388728599E-5</v>
      </c>
      <c r="BT45">
        <v>1.6902477546608099E-3</v>
      </c>
    </row>
    <row r="46" spans="1:72" x14ac:dyDescent="0.35">
      <c r="A46">
        <v>9</v>
      </c>
      <c r="B46" t="s">
        <v>386</v>
      </c>
      <c r="C46" t="s">
        <v>386</v>
      </c>
      <c r="D46" t="s">
        <v>430</v>
      </c>
      <c r="E46" t="s">
        <v>1339</v>
      </c>
      <c r="F46">
        <v>1.73</v>
      </c>
      <c r="G46">
        <v>7.24</v>
      </c>
      <c r="H46">
        <v>1.0999999999999999E-2</v>
      </c>
      <c r="I46">
        <v>4.3499999999999997E-2</v>
      </c>
      <c r="J46">
        <v>0.34200000000000003</v>
      </c>
      <c r="K46">
        <v>3.5499999999999997E-2</v>
      </c>
      <c r="L46">
        <v>6.3500000000000001E-2</v>
      </c>
      <c r="M46">
        <v>0</v>
      </c>
      <c r="N46">
        <v>4.4999999999999997E-3</v>
      </c>
      <c r="O46">
        <v>7.4999999999999997E-3</v>
      </c>
      <c r="P46">
        <v>1.5E-3</v>
      </c>
      <c r="Q46">
        <v>6.0000000000000001E-3</v>
      </c>
      <c r="R46">
        <v>0</v>
      </c>
      <c r="S46">
        <v>0</v>
      </c>
      <c r="T46">
        <v>0.185</v>
      </c>
      <c r="U46">
        <v>2E-3</v>
      </c>
      <c r="V46">
        <v>0</v>
      </c>
      <c r="W46">
        <v>0</v>
      </c>
      <c r="X46">
        <v>0</v>
      </c>
      <c r="Y46">
        <v>1.5E-3</v>
      </c>
      <c r="Z46">
        <v>0</v>
      </c>
      <c r="AA46">
        <v>0</v>
      </c>
      <c r="AB46">
        <v>1.5E-3</v>
      </c>
      <c r="AC46">
        <v>0</v>
      </c>
      <c r="AD46">
        <v>1E-3</v>
      </c>
      <c r="AE46">
        <v>4.4999999999999997E-3</v>
      </c>
      <c r="AF46">
        <v>4.4999999999999997E-3</v>
      </c>
      <c r="AG46" s="98">
        <v>5.0000000000000001E-4</v>
      </c>
      <c r="AH46">
        <v>0</v>
      </c>
      <c r="AI46">
        <v>0</v>
      </c>
      <c r="AJ46">
        <v>0</v>
      </c>
      <c r="AK46">
        <v>0</v>
      </c>
      <c r="AL46">
        <v>0</v>
      </c>
      <c r="AM46">
        <v>2.5000000000000001E-3</v>
      </c>
      <c r="AN46">
        <v>0</v>
      </c>
      <c r="AO46">
        <v>2.5000000000000001E-2</v>
      </c>
      <c r="AP46">
        <v>0</v>
      </c>
      <c r="AQ46">
        <v>2.5000000000000001E-3</v>
      </c>
      <c r="AR46">
        <v>0</v>
      </c>
      <c r="AS46">
        <v>1.1000000000000001E-3</v>
      </c>
      <c r="AT46" s="98">
        <v>2.9999999999999997E-4</v>
      </c>
      <c r="AU46">
        <v>8.3999999999999995E-3</v>
      </c>
      <c r="AV46">
        <v>1.575E-2</v>
      </c>
      <c r="AW46" s="98">
        <v>8.0000000000000004E-4</v>
      </c>
      <c r="AX46">
        <v>0.14749999999999999</v>
      </c>
      <c r="AY46">
        <v>0</v>
      </c>
      <c r="AZ46">
        <v>7.0000000000000001E-3</v>
      </c>
      <c r="BA46">
        <v>0.875</v>
      </c>
      <c r="BB46">
        <v>6.4999999999999997E-3</v>
      </c>
      <c r="BC46">
        <v>8.5000000000000006E-3</v>
      </c>
      <c r="BD46">
        <v>0.125</v>
      </c>
      <c r="BE46">
        <v>1.23</v>
      </c>
      <c r="BF46">
        <v>0.24</v>
      </c>
      <c r="BG46">
        <v>5.0000000000000001E-3</v>
      </c>
      <c r="BH46">
        <v>0</v>
      </c>
      <c r="BI46">
        <v>3.7999999999999999E-2</v>
      </c>
      <c r="BJ46">
        <v>6.4999999999999997E-3</v>
      </c>
      <c r="BK46">
        <v>0</v>
      </c>
      <c r="BL46">
        <v>4.4508252722495799E-4</v>
      </c>
      <c r="BM46" s="98">
        <v>8.6348034806187101E-5</v>
      </c>
      <c r="BN46" s="98">
        <v>6.4823051717350006E-5</v>
      </c>
      <c r="BO46" s="98">
        <v>2.4771977865612699E-5</v>
      </c>
      <c r="BP46" s="98">
        <v>6.7749782052874599E-5</v>
      </c>
      <c r="BQ46" s="98">
        <v>1.12770798535633E-16</v>
      </c>
      <c r="BR46" s="98">
        <v>4.24010056988192E-5</v>
      </c>
      <c r="BS46" s="98">
        <v>1.8863179388728599E-5</v>
      </c>
      <c r="BT46">
        <v>1.73639155902345E-3</v>
      </c>
    </row>
    <row r="47" spans="1:72" x14ac:dyDescent="0.35">
      <c r="A47">
        <v>9</v>
      </c>
      <c r="B47" t="s">
        <v>386</v>
      </c>
      <c r="C47" t="s">
        <v>386</v>
      </c>
      <c r="D47" t="s">
        <v>430</v>
      </c>
      <c r="E47" t="s">
        <v>1340</v>
      </c>
      <c r="F47">
        <v>1.73</v>
      </c>
      <c r="G47">
        <v>7.24</v>
      </c>
      <c r="H47">
        <v>1.0999999999999999E-2</v>
      </c>
      <c r="I47">
        <v>4.3499999999999997E-2</v>
      </c>
      <c r="J47">
        <v>0.34200000000000003</v>
      </c>
      <c r="K47">
        <v>3.5499999999999997E-2</v>
      </c>
      <c r="L47">
        <v>6.3500000000000001E-2</v>
      </c>
      <c r="M47">
        <v>0</v>
      </c>
      <c r="N47">
        <v>4.4999999999999997E-3</v>
      </c>
      <c r="O47">
        <v>7.4999999999999997E-3</v>
      </c>
      <c r="P47">
        <v>1.5E-3</v>
      </c>
      <c r="Q47">
        <v>6.0000000000000001E-3</v>
      </c>
      <c r="R47">
        <v>0</v>
      </c>
      <c r="S47">
        <v>0</v>
      </c>
      <c r="T47">
        <v>0.185</v>
      </c>
      <c r="U47">
        <v>2E-3</v>
      </c>
      <c r="V47">
        <v>0</v>
      </c>
      <c r="W47">
        <v>0</v>
      </c>
      <c r="X47">
        <v>0</v>
      </c>
      <c r="Y47">
        <v>1.5E-3</v>
      </c>
      <c r="Z47">
        <v>0</v>
      </c>
      <c r="AA47">
        <v>0</v>
      </c>
      <c r="AB47">
        <v>1.5E-3</v>
      </c>
      <c r="AC47">
        <v>0</v>
      </c>
      <c r="AD47">
        <v>1E-3</v>
      </c>
      <c r="AE47">
        <v>4.4999999999999997E-3</v>
      </c>
      <c r="AF47">
        <v>4.4999999999999997E-3</v>
      </c>
      <c r="AG47" s="98">
        <v>5.0000000000000001E-4</v>
      </c>
      <c r="AH47">
        <v>0</v>
      </c>
      <c r="AI47">
        <v>0</v>
      </c>
      <c r="AJ47">
        <v>0</v>
      </c>
      <c r="AK47">
        <v>0</v>
      </c>
      <c r="AL47">
        <v>0</v>
      </c>
      <c r="AM47">
        <v>2.5000000000000001E-3</v>
      </c>
      <c r="AN47">
        <v>0</v>
      </c>
      <c r="AO47">
        <v>2.5000000000000001E-2</v>
      </c>
      <c r="AP47">
        <v>0</v>
      </c>
      <c r="AQ47">
        <v>2.5000000000000001E-3</v>
      </c>
      <c r="AR47">
        <v>0</v>
      </c>
      <c r="AS47">
        <v>1.1000000000000001E-3</v>
      </c>
      <c r="AT47" s="98">
        <v>2.9999999999999997E-4</v>
      </c>
      <c r="AU47">
        <v>8.3999999999999995E-3</v>
      </c>
      <c r="AV47">
        <v>1.575E-2</v>
      </c>
      <c r="AW47" s="98">
        <v>8.0000000000000004E-4</v>
      </c>
      <c r="AX47">
        <v>0.14749999999999999</v>
      </c>
      <c r="AY47">
        <v>0</v>
      </c>
      <c r="AZ47">
        <v>7.0000000000000001E-3</v>
      </c>
      <c r="BA47">
        <v>0.875</v>
      </c>
      <c r="BB47">
        <v>6.4999999999999997E-3</v>
      </c>
      <c r="BC47">
        <v>8.5000000000000006E-3</v>
      </c>
      <c r="BD47">
        <v>0.125</v>
      </c>
      <c r="BE47">
        <v>1.23</v>
      </c>
      <c r="BF47">
        <v>0.24</v>
      </c>
      <c r="BG47">
        <v>5.0000000000000001E-3</v>
      </c>
      <c r="BH47">
        <v>0</v>
      </c>
      <c r="BI47">
        <v>3.7999999999999999E-2</v>
      </c>
      <c r="BJ47">
        <v>6.4999999999999997E-3</v>
      </c>
      <c r="BK47">
        <v>0</v>
      </c>
      <c r="BL47">
        <v>4.10140813080383E-4</v>
      </c>
      <c r="BM47" s="98">
        <v>8.1924808049049395E-5</v>
      </c>
      <c r="BN47" s="98">
        <v>6.1059536187720796E-5</v>
      </c>
      <c r="BO47" s="98">
        <v>2.4771977865612699E-5</v>
      </c>
      <c r="BP47" s="98">
        <v>6.7749782052874599E-5</v>
      </c>
      <c r="BQ47" s="98">
        <v>3.89401791934217E-17</v>
      </c>
      <c r="BR47" s="98">
        <v>7.6783418488657803E-6</v>
      </c>
      <c r="BS47" s="98">
        <v>1.8863179388728599E-5</v>
      </c>
      <c r="BT47">
        <v>1.6671758524794899E-3</v>
      </c>
    </row>
    <row r="48" spans="1:72" x14ac:dyDescent="0.35">
      <c r="A48">
        <v>9</v>
      </c>
      <c r="B48" t="s">
        <v>386</v>
      </c>
      <c r="C48" t="s">
        <v>386</v>
      </c>
      <c r="D48" t="s">
        <v>430</v>
      </c>
      <c r="E48" t="s">
        <v>1341</v>
      </c>
      <c r="F48">
        <v>1.73</v>
      </c>
      <c r="G48">
        <v>7.24</v>
      </c>
      <c r="H48">
        <v>1.0999999999999999E-2</v>
      </c>
      <c r="I48">
        <v>4.3499999999999997E-2</v>
      </c>
      <c r="J48">
        <v>0.34200000000000003</v>
      </c>
      <c r="K48">
        <v>3.5499999999999997E-2</v>
      </c>
      <c r="L48">
        <v>6.3500000000000001E-2</v>
      </c>
      <c r="M48">
        <v>0</v>
      </c>
      <c r="N48">
        <v>4.4999999999999997E-3</v>
      </c>
      <c r="O48">
        <v>7.4999999999999997E-3</v>
      </c>
      <c r="P48">
        <v>1.5E-3</v>
      </c>
      <c r="Q48">
        <v>6.0000000000000001E-3</v>
      </c>
      <c r="R48">
        <v>0</v>
      </c>
      <c r="S48">
        <v>0</v>
      </c>
      <c r="T48">
        <v>0.185</v>
      </c>
      <c r="U48">
        <v>2E-3</v>
      </c>
      <c r="V48">
        <v>0</v>
      </c>
      <c r="W48">
        <v>0</v>
      </c>
      <c r="X48">
        <v>0</v>
      </c>
      <c r="Y48">
        <v>1.5E-3</v>
      </c>
      <c r="Z48">
        <v>0</v>
      </c>
      <c r="AA48">
        <v>0</v>
      </c>
      <c r="AB48">
        <v>1.5E-3</v>
      </c>
      <c r="AC48">
        <v>0</v>
      </c>
      <c r="AD48">
        <v>1E-3</v>
      </c>
      <c r="AE48">
        <v>4.4999999999999997E-3</v>
      </c>
      <c r="AF48">
        <v>4.4999999999999997E-3</v>
      </c>
      <c r="AG48" s="98">
        <v>5.0000000000000001E-4</v>
      </c>
      <c r="AH48">
        <v>0</v>
      </c>
      <c r="AI48">
        <v>0</v>
      </c>
      <c r="AJ48">
        <v>0</v>
      </c>
      <c r="AK48">
        <v>0</v>
      </c>
      <c r="AL48">
        <v>0</v>
      </c>
      <c r="AM48">
        <v>2.5000000000000001E-3</v>
      </c>
      <c r="AN48">
        <v>0</v>
      </c>
      <c r="AO48">
        <v>2.5000000000000001E-2</v>
      </c>
      <c r="AP48">
        <v>0</v>
      </c>
      <c r="AQ48">
        <v>2.5000000000000001E-3</v>
      </c>
      <c r="AR48">
        <v>0</v>
      </c>
      <c r="AS48">
        <v>1.1000000000000001E-3</v>
      </c>
      <c r="AT48" s="98">
        <v>2.9999999999999997E-4</v>
      </c>
      <c r="AU48">
        <v>8.3999999999999995E-3</v>
      </c>
      <c r="AV48">
        <v>1.575E-2</v>
      </c>
      <c r="AW48" s="98">
        <v>8.0000000000000004E-4</v>
      </c>
      <c r="AX48">
        <v>0.14749999999999999</v>
      </c>
      <c r="AY48">
        <v>0</v>
      </c>
      <c r="AZ48">
        <v>7.0000000000000001E-3</v>
      </c>
      <c r="BA48">
        <v>0.875</v>
      </c>
      <c r="BB48">
        <v>6.4999999999999997E-3</v>
      </c>
      <c r="BC48">
        <v>8.5000000000000006E-3</v>
      </c>
      <c r="BD48">
        <v>0.125</v>
      </c>
      <c r="BE48">
        <v>1.23</v>
      </c>
      <c r="BF48">
        <v>0.24</v>
      </c>
      <c r="BG48">
        <v>5.0000000000000001E-3</v>
      </c>
      <c r="BH48">
        <v>0</v>
      </c>
      <c r="BI48">
        <v>3.7999999999999999E-2</v>
      </c>
      <c r="BJ48">
        <v>6.4999999999999997E-3</v>
      </c>
      <c r="BK48">
        <v>0</v>
      </c>
      <c r="BL48">
        <v>4.5672976527314998E-4</v>
      </c>
      <c r="BM48" s="98">
        <v>8.7822443725233003E-5</v>
      </c>
      <c r="BN48" s="98">
        <v>6.6077556893893004E-5</v>
      </c>
      <c r="BO48" s="98">
        <v>2.4771977865612699E-5</v>
      </c>
      <c r="BP48" s="98">
        <v>6.7749782052874599E-5</v>
      </c>
      <c r="BQ48" s="98">
        <v>1.3738100498303601E-16</v>
      </c>
      <c r="BR48" s="98">
        <v>5.3975226982137002E-5</v>
      </c>
      <c r="BS48" s="98">
        <v>1.8863179388728599E-5</v>
      </c>
      <c r="BT48">
        <v>1.7594634612047701E-3</v>
      </c>
    </row>
    <row r="49" spans="1:72" x14ac:dyDescent="0.35">
      <c r="A49">
        <v>10</v>
      </c>
      <c r="B49" t="s">
        <v>61</v>
      </c>
      <c r="C49" t="s">
        <v>61</v>
      </c>
      <c r="D49" t="s">
        <v>64</v>
      </c>
      <c r="E49" t="s">
        <v>1337</v>
      </c>
      <c r="F49">
        <v>85.399000000000001</v>
      </c>
      <c r="G49">
        <v>355.649</v>
      </c>
      <c r="H49">
        <v>0.1081</v>
      </c>
      <c r="I49">
        <v>1.8376999999999999</v>
      </c>
      <c r="J49">
        <v>17.728400000000001</v>
      </c>
      <c r="K49">
        <v>2.2700999999999998</v>
      </c>
      <c r="L49">
        <v>85.1828</v>
      </c>
      <c r="M49">
        <v>0</v>
      </c>
      <c r="N49">
        <v>0.97289999999999999</v>
      </c>
      <c r="O49">
        <v>0.86480000000000001</v>
      </c>
      <c r="P49">
        <v>0.54049999999999998</v>
      </c>
      <c r="Q49">
        <v>0.32429999999999998</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0.64859999999999995</v>
      </c>
      <c r="AN49">
        <v>0</v>
      </c>
      <c r="AO49">
        <v>8.6479999999999997</v>
      </c>
      <c r="AP49">
        <v>0</v>
      </c>
      <c r="AQ49">
        <v>0.1081</v>
      </c>
      <c r="AR49">
        <v>1.2971999999999999</v>
      </c>
      <c r="AS49">
        <v>6.4860000000000001E-2</v>
      </c>
      <c r="AT49">
        <v>3.243E-2</v>
      </c>
      <c r="AU49">
        <v>2.1728100000000001</v>
      </c>
      <c r="AV49">
        <v>2.4863</v>
      </c>
      <c r="AW49">
        <v>0.22700999999999999</v>
      </c>
      <c r="AX49">
        <v>20.647099999999998</v>
      </c>
      <c r="AY49">
        <v>0</v>
      </c>
      <c r="AZ49">
        <v>25.511600000000001</v>
      </c>
      <c r="BA49">
        <v>46.482999999999997</v>
      </c>
      <c r="BB49">
        <v>0.2162</v>
      </c>
      <c r="BC49">
        <v>0.43240000000000001</v>
      </c>
      <c r="BD49">
        <v>4.3239999999999998</v>
      </c>
      <c r="BE49">
        <v>408.61799999999999</v>
      </c>
      <c r="BF49">
        <v>23.782</v>
      </c>
      <c r="BG49">
        <v>3.2429999999999999</v>
      </c>
      <c r="BH49">
        <v>0</v>
      </c>
      <c r="BI49">
        <v>0</v>
      </c>
      <c r="BJ49">
        <v>0.2162</v>
      </c>
      <c r="BK49">
        <v>21.62</v>
      </c>
      <c r="BL49">
        <v>2.49969598309756E-2</v>
      </c>
      <c r="BM49">
        <v>2.1475872671158701E-3</v>
      </c>
      <c r="BN49">
        <v>2.8937719204086602E-3</v>
      </c>
      <c r="BO49">
        <v>4.1919151551186697E-3</v>
      </c>
      <c r="BP49">
        <v>0</v>
      </c>
      <c r="BQ49" s="98">
        <v>2.0844513214194498E-15</v>
      </c>
      <c r="BR49">
        <v>3.0335972219429999E-3</v>
      </c>
      <c r="BS49">
        <v>8.8086866195907498E-3</v>
      </c>
      <c r="BT49">
        <v>4.0499958562520401E-2</v>
      </c>
    </row>
    <row r="50" spans="1:72" x14ac:dyDescent="0.35">
      <c r="A50">
        <v>10</v>
      </c>
      <c r="B50" t="s">
        <v>61</v>
      </c>
      <c r="C50" t="s">
        <v>61</v>
      </c>
      <c r="D50" t="s">
        <v>64</v>
      </c>
      <c r="E50" t="s">
        <v>1338</v>
      </c>
      <c r="F50">
        <v>52.219000000000001</v>
      </c>
      <c r="G50">
        <v>217.46899999999999</v>
      </c>
      <c r="H50">
        <v>6.6100000000000006E-2</v>
      </c>
      <c r="I50">
        <v>1.1236999999999999</v>
      </c>
      <c r="J50">
        <v>10.840400000000001</v>
      </c>
      <c r="K50">
        <v>1.3880999999999999</v>
      </c>
      <c r="L50">
        <v>52.086799999999997</v>
      </c>
      <c r="M50">
        <v>0</v>
      </c>
      <c r="N50">
        <v>0.59489999999999998</v>
      </c>
      <c r="O50">
        <v>0.52880000000000005</v>
      </c>
      <c r="P50">
        <v>0.33050000000000002</v>
      </c>
      <c r="Q50">
        <v>0.1983</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0.39660000000000001</v>
      </c>
      <c r="AN50">
        <v>0</v>
      </c>
      <c r="AO50">
        <v>5.2880000000000003</v>
      </c>
      <c r="AP50">
        <v>0</v>
      </c>
      <c r="AQ50">
        <v>6.6100000000000006E-2</v>
      </c>
      <c r="AR50">
        <v>0.79320000000000002</v>
      </c>
      <c r="AS50">
        <v>3.9660000000000001E-2</v>
      </c>
      <c r="AT50">
        <v>1.983E-2</v>
      </c>
      <c r="AU50">
        <v>1.3286100000000001</v>
      </c>
      <c r="AV50">
        <v>1.5203</v>
      </c>
      <c r="AW50">
        <v>0.13880999999999999</v>
      </c>
      <c r="AX50">
        <v>12.6251</v>
      </c>
      <c r="AY50">
        <v>0</v>
      </c>
      <c r="AZ50">
        <v>15.599600000000001</v>
      </c>
      <c r="BA50">
        <v>28.422999999999998</v>
      </c>
      <c r="BB50">
        <v>0.13220000000000001</v>
      </c>
      <c r="BC50">
        <v>0.26440000000000002</v>
      </c>
      <c r="BD50">
        <v>2.6440000000000001</v>
      </c>
      <c r="BE50">
        <v>249.858</v>
      </c>
      <c r="BF50">
        <v>14.542</v>
      </c>
      <c r="BG50">
        <v>1.9830000000000001</v>
      </c>
      <c r="BH50">
        <v>0</v>
      </c>
      <c r="BI50">
        <v>0</v>
      </c>
      <c r="BJ50">
        <v>0.13220000000000001</v>
      </c>
      <c r="BK50">
        <v>13.22</v>
      </c>
      <c r="BL50">
        <v>1.42787505704716E-2</v>
      </c>
      <c r="BM50">
        <v>1.28179674881389E-3</v>
      </c>
      <c r="BN50">
        <v>1.58328406177147E-3</v>
      </c>
      <c r="BO50">
        <v>2.5632339662659E-3</v>
      </c>
      <c r="BP50">
        <v>0</v>
      </c>
      <c r="BQ50" s="98">
        <v>7.9427354301030597E-16</v>
      </c>
      <c r="BR50">
        <v>1.0078723699195301E-3</v>
      </c>
      <c r="BS50">
        <v>5.38625518552219E-3</v>
      </c>
      <c r="BT50">
        <v>2.4745441735079501E-2</v>
      </c>
    </row>
    <row r="51" spans="1:72" x14ac:dyDescent="0.35">
      <c r="A51">
        <v>10</v>
      </c>
      <c r="B51" t="s">
        <v>61</v>
      </c>
      <c r="C51" t="s">
        <v>61</v>
      </c>
      <c r="D51" t="s">
        <v>64</v>
      </c>
      <c r="E51" t="s">
        <v>1339</v>
      </c>
      <c r="F51">
        <v>52.219000000000001</v>
      </c>
      <c r="G51">
        <v>217.46899999999999</v>
      </c>
      <c r="H51">
        <v>6.6100000000000006E-2</v>
      </c>
      <c r="I51">
        <v>1.1236999999999999</v>
      </c>
      <c r="J51">
        <v>10.840400000000001</v>
      </c>
      <c r="K51">
        <v>1.3880999999999999</v>
      </c>
      <c r="L51">
        <v>52.086799999999997</v>
      </c>
      <c r="M51">
        <v>0</v>
      </c>
      <c r="N51">
        <v>0.59489999999999998</v>
      </c>
      <c r="O51">
        <v>0.52880000000000005</v>
      </c>
      <c r="P51">
        <v>0.33050000000000002</v>
      </c>
      <c r="Q51">
        <v>0.1983</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0.39660000000000001</v>
      </c>
      <c r="AN51">
        <v>0</v>
      </c>
      <c r="AO51">
        <v>5.2880000000000003</v>
      </c>
      <c r="AP51">
        <v>0</v>
      </c>
      <c r="AQ51">
        <v>6.6100000000000006E-2</v>
      </c>
      <c r="AR51">
        <v>0.79320000000000002</v>
      </c>
      <c r="AS51">
        <v>3.9660000000000001E-2</v>
      </c>
      <c r="AT51">
        <v>1.983E-2</v>
      </c>
      <c r="AU51">
        <v>1.3286100000000001</v>
      </c>
      <c r="AV51">
        <v>1.5203</v>
      </c>
      <c r="AW51">
        <v>0.13880999999999999</v>
      </c>
      <c r="AX51">
        <v>12.6251</v>
      </c>
      <c r="AY51">
        <v>0</v>
      </c>
      <c r="AZ51">
        <v>15.599600000000001</v>
      </c>
      <c r="BA51">
        <v>28.422999999999998</v>
      </c>
      <c r="BB51">
        <v>0.13220000000000001</v>
      </c>
      <c r="BC51">
        <v>0.26440000000000002</v>
      </c>
      <c r="BD51">
        <v>2.6440000000000001</v>
      </c>
      <c r="BE51">
        <v>249.858</v>
      </c>
      <c r="BF51">
        <v>14.542</v>
      </c>
      <c r="BG51">
        <v>1.9830000000000001</v>
      </c>
      <c r="BH51">
        <v>0</v>
      </c>
      <c r="BI51">
        <v>0</v>
      </c>
      <c r="BJ51">
        <v>0.13220000000000001</v>
      </c>
      <c r="BK51">
        <v>13.22</v>
      </c>
      <c r="BL51">
        <v>1.6291074495716901E-2</v>
      </c>
      <c r="BM51">
        <v>1.34457731883383E-3</v>
      </c>
      <c r="BN51">
        <v>1.9556303496811199E-3</v>
      </c>
      <c r="BO51">
        <v>2.5632339662659E-3</v>
      </c>
      <c r="BP51">
        <v>0</v>
      </c>
      <c r="BQ51" s="98">
        <v>1.75488894257388E-15</v>
      </c>
      <c r="BR51">
        <v>2.70204023637894E-3</v>
      </c>
      <c r="BS51">
        <v>5.38625518552219E-3</v>
      </c>
      <c r="BT51">
        <v>2.4783647274774299E-2</v>
      </c>
    </row>
    <row r="52" spans="1:72" x14ac:dyDescent="0.35">
      <c r="A52">
        <v>10</v>
      </c>
      <c r="B52" t="s">
        <v>61</v>
      </c>
      <c r="C52" t="s">
        <v>61</v>
      </c>
      <c r="D52" t="s">
        <v>64</v>
      </c>
      <c r="E52" t="s">
        <v>1340</v>
      </c>
      <c r="F52">
        <v>85.399000000000001</v>
      </c>
      <c r="G52">
        <v>355.649</v>
      </c>
      <c r="H52">
        <v>0.1081</v>
      </c>
      <c r="I52">
        <v>1.8376999999999999</v>
      </c>
      <c r="J52">
        <v>17.728400000000001</v>
      </c>
      <c r="K52">
        <v>2.2700999999999998</v>
      </c>
      <c r="L52">
        <v>85.1828</v>
      </c>
      <c r="M52">
        <v>0</v>
      </c>
      <c r="N52">
        <v>0.97289999999999999</v>
      </c>
      <c r="O52">
        <v>0.86480000000000001</v>
      </c>
      <c r="P52">
        <v>0.54049999999999998</v>
      </c>
      <c r="Q52">
        <v>0.32429999999999998</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0.64859999999999995</v>
      </c>
      <c r="AN52">
        <v>0</v>
      </c>
      <c r="AO52">
        <v>8.6479999999999997</v>
      </c>
      <c r="AP52">
        <v>0</v>
      </c>
      <c r="AQ52">
        <v>0.1081</v>
      </c>
      <c r="AR52">
        <v>1.2971999999999999</v>
      </c>
      <c r="AS52">
        <v>6.4860000000000001E-2</v>
      </c>
      <c r="AT52">
        <v>3.243E-2</v>
      </c>
      <c r="AU52">
        <v>2.1728100000000001</v>
      </c>
      <c r="AV52">
        <v>2.4863</v>
      </c>
      <c r="AW52">
        <v>0.22700999999999999</v>
      </c>
      <c r="AX52">
        <v>20.647099999999998</v>
      </c>
      <c r="AY52">
        <v>0</v>
      </c>
      <c r="AZ52">
        <v>25.511600000000001</v>
      </c>
      <c r="BA52">
        <v>46.482999999999997</v>
      </c>
      <c r="BB52">
        <v>0.2162</v>
      </c>
      <c r="BC52">
        <v>0.43240000000000001</v>
      </c>
      <c r="BD52">
        <v>4.3239999999999998</v>
      </c>
      <c r="BE52">
        <v>408.61799999999999</v>
      </c>
      <c r="BF52">
        <v>23.782</v>
      </c>
      <c r="BG52">
        <v>3.2429999999999999</v>
      </c>
      <c r="BH52">
        <v>0</v>
      </c>
      <c r="BI52">
        <v>0</v>
      </c>
      <c r="BJ52">
        <v>0.2162</v>
      </c>
      <c r="BK52">
        <v>21.62</v>
      </c>
      <c r="BL52">
        <v>2.2364194731804499E-2</v>
      </c>
      <c r="BM52">
        <v>2.06545014615786E-3</v>
      </c>
      <c r="BN52">
        <v>2.4066235546230902E-3</v>
      </c>
      <c r="BO52">
        <v>4.1919151551186697E-3</v>
      </c>
      <c r="BP52">
        <v>0</v>
      </c>
      <c r="BQ52" s="98">
        <v>8.2765828428997404E-16</v>
      </c>
      <c r="BR52">
        <v>8.1708228863877402E-4</v>
      </c>
      <c r="BS52">
        <v>8.8086866195907498E-3</v>
      </c>
      <c r="BT52">
        <v>4.04499734630831E-2</v>
      </c>
    </row>
    <row r="53" spans="1:72" x14ac:dyDescent="0.35">
      <c r="A53">
        <v>10</v>
      </c>
      <c r="B53" t="s">
        <v>61</v>
      </c>
      <c r="C53" t="s">
        <v>61</v>
      </c>
      <c r="D53" t="s">
        <v>64</v>
      </c>
      <c r="E53" t="s">
        <v>1341</v>
      </c>
      <c r="F53">
        <v>85.399000000000001</v>
      </c>
      <c r="G53">
        <v>355.649</v>
      </c>
      <c r="H53">
        <v>0.1081</v>
      </c>
      <c r="I53">
        <v>1.8376999999999999</v>
      </c>
      <c r="J53">
        <v>17.728400000000001</v>
      </c>
      <c r="K53">
        <v>2.2700999999999998</v>
      </c>
      <c r="L53">
        <v>85.1828</v>
      </c>
      <c r="M53">
        <v>0</v>
      </c>
      <c r="N53">
        <v>0.97289999999999999</v>
      </c>
      <c r="O53">
        <v>0.86480000000000001</v>
      </c>
      <c r="P53">
        <v>0.54049999999999998</v>
      </c>
      <c r="Q53">
        <v>0.32429999999999998</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0.64859999999999995</v>
      </c>
      <c r="AN53">
        <v>0</v>
      </c>
      <c r="AO53">
        <v>8.6479999999999997</v>
      </c>
      <c r="AP53">
        <v>0</v>
      </c>
      <c r="AQ53">
        <v>0.1081</v>
      </c>
      <c r="AR53">
        <v>1.2971999999999999</v>
      </c>
      <c r="AS53">
        <v>6.4860000000000001E-2</v>
      </c>
      <c r="AT53">
        <v>3.243E-2</v>
      </c>
      <c r="AU53">
        <v>2.1728100000000001</v>
      </c>
      <c r="AV53">
        <v>2.4863</v>
      </c>
      <c r="AW53">
        <v>0.22700999999999999</v>
      </c>
      <c r="AX53">
        <v>20.647099999999998</v>
      </c>
      <c r="AY53">
        <v>0</v>
      </c>
      <c r="AZ53">
        <v>25.511600000000001</v>
      </c>
      <c r="BA53">
        <v>46.482999999999997</v>
      </c>
      <c r="BB53">
        <v>0.2162</v>
      </c>
      <c r="BC53">
        <v>0.43240000000000001</v>
      </c>
      <c r="BD53">
        <v>4.3239999999999998</v>
      </c>
      <c r="BE53">
        <v>408.61799999999999</v>
      </c>
      <c r="BF53">
        <v>23.782</v>
      </c>
      <c r="BG53">
        <v>3.2429999999999999</v>
      </c>
      <c r="BH53">
        <v>0</v>
      </c>
      <c r="BI53">
        <v>0</v>
      </c>
      <c r="BJ53">
        <v>0.2162</v>
      </c>
      <c r="BK53">
        <v>21.62</v>
      </c>
      <c r="BL53">
        <v>2.82879162049396E-2</v>
      </c>
      <c r="BM53">
        <v>2.2502586683133901E-3</v>
      </c>
      <c r="BN53">
        <v>3.50270737764062E-3</v>
      </c>
      <c r="BO53">
        <v>4.1919151551186697E-3</v>
      </c>
      <c r="BP53">
        <v>0</v>
      </c>
      <c r="BQ53" s="98">
        <v>3.65544261783129E-15</v>
      </c>
      <c r="BR53">
        <v>5.80424088857329E-3</v>
      </c>
      <c r="BS53">
        <v>8.8086866195907498E-3</v>
      </c>
      <c r="BT53">
        <v>4.0562439936816998E-2</v>
      </c>
    </row>
    <row r="54" spans="1:72" x14ac:dyDescent="0.35">
      <c r="A54">
        <v>11</v>
      </c>
      <c r="B54" t="s">
        <v>61</v>
      </c>
      <c r="C54" t="s">
        <v>61</v>
      </c>
      <c r="D54" t="s">
        <v>440</v>
      </c>
      <c r="E54" t="s">
        <v>1337</v>
      </c>
      <c r="F54">
        <v>3.1139999999999999</v>
      </c>
      <c r="G54">
        <v>13.032</v>
      </c>
      <c r="H54">
        <v>3.5999999999999999E-3</v>
      </c>
      <c r="I54">
        <v>0</v>
      </c>
      <c r="J54">
        <v>0.75870000000000004</v>
      </c>
      <c r="K54">
        <v>0</v>
      </c>
      <c r="L54">
        <v>0.13500000000000001</v>
      </c>
      <c r="M54">
        <v>0</v>
      </c>
      <c r="N54">
        <v>2.7000000000000001E-3</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1.3500000000000001E-3</v>
      </c>
      <c r="AV54">
        <v>1.8E-3</v>
      </c>
      <c r="AW54">
        <v>0</v>
      </c>
      <c r="AX54">
        <v>0</v>
      </c>
      <c r="AY54">
        <v>0</v>
      </c>
      <c r="AZ54">
        <v>0</v>
      </c>
      <c r="BA54">
        <v>0.57599999999999996</v>
      </c>
      <c r="BB54">
        <v>6.3899999999999998E-2</v>
      </c>
      <c r="BC54" s="98">
        <v>8.9999999999999998E-4</v>
      </c>
      <c r="BD54">
        <v>9.9000000000000005E-2</v>
      </c>
      <c r="BE54">
        <v>0.61199999999999999</v>
      </c>
      <c r="BF54">
        <v>2.7E-2</v>
      </c>
      <c r="BG54">
        <v>2.7E-2</v>
      </c>
      <c r="BH54">
        <v>0</v>
      </c>
      <c r="BI54">
        <v>0</v>
      </c>
      <c r="BJ54">
        <v>0</v>
      </c>
      <c r="BK54">
        <v>0</v>
      </c>
      <c r="BL54">
        <v>6.7294291032501496E-4</v>
      </c>
      <c r="BM54" s="98">
        <v>8.9400024995572796E-5</v>
      </c>
      <c r="BN54">
        <v>1.2046229085882499E-4</v>
      </c>
      <c r="BO54">
        <v>1.74501555948511E-4</v>
      </c>
      <c r="BP54" s="98">
        <v>6.6771277317679604E-5</v>
      </c>
      <c r="BQ54" s="98">
        <v>8.6771794138644898E-17</v>
      </c>
      <c r="BR54" s="98">
        <v>2.5256591117009301E-5</v>
      </c>
      <c r="BS54" s="98">
        <v>3.3310583495427497E-5</v>
      </c>
      <c r="BT54">
        <v>1.68593722045644E-3</v>
      </c>
    </row>
    <row r="55" spans="1:72" x14ac:dyDescent="0.35">
      <c r="A55">
        <v>11</v>
      </c>
      <c r="B55" t="s">
        <v>61</v>
      </c>
      <c r="C55" t="s">
        <v>61</v>
      </c>
      <c r="D55" t="s">
        <v>440</v>
      </c>
      <c r="E55" t="s">
        <v>1338</v>
      </c>
      <c r="F55">
        <v>3.1139999999999999</v>
      </c>
      <c r="G55">
        <v>13.032</v>
      </c>
      <c r="H55">
        <v>3.5999999999999999E-3</v>
      </c>
      <c r="I55">
        <v>0</v>
      </c>
      <c r="J55">
        <v>0.75870000000000004</v>
      </c>
      <c r="K55">
        <v>0</v>
      </c>
      <c r="L55">
        <v>0.13500000000000001</v>
      </c>
      <c r="M55">
        <v>0</v>
      </c>
      <c r="N55">
        <v>2.7000000000000001E-3</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1.3500000000000001E-3</v>
      </c>
      <c r="AV55">
        <v>1.8E-3</v>
      </c>
      <c r="AW55">
        <v>0</v>
      </c>
      <c r="AX55">
        <v>0</v>
      </c>
      <c r="AY55">
        <v>0</v>
      </c>
      <c r="AZ55">
        <v>0</v>
      </c>
      <c r="BA55">
        <v>0.57599999999999996</v>
      </c>
      <c r="BB55">
        <v>6.3899999999999998E-2</v>
      </c>
      <c r="BC55" s="98">
        <v>8.9999999999999998E-4</v>
      </c>
      <c r="BD55">
        <v>9.9000000000000005E-2</v>
      </c>
      <c r="BE55">
        <v>0.61199999999999999</v>
      </c>
      <c r="BF55">
        <v>2.7E-2</v>
      </c>
      <c r="BG55">
        <v>2.7E-2</v>
      </c>
      <c r="BH55">
        <v>0</v>
      </c>
      <c r="BI55">
        <v>0</v>
      </c>
      <c r="BJ55">
        <v>0</v>
      </c>
      <c r="BK55">
        <v>0</v>
      </c>
      <c r="BL55">
        <v>6.5057942057955304E-4</v>
      </c>
      <c r="BM55" s="98">
        <v>8.7263016182488503E-5</v>
      </c>
      <c r="BN55">
        <v>1.0778787107370101E-4</v>
      </c>
      <c r="BO55">
        <v>1.74501555948511E-4</v>
      </c>
      <c r="BP55" s="98">
        <v>6.6771277317679604E-5</v>
      </c>
      <c r="BQ55" s="98">
        <v>5.40730853789165E-17</v>
      </c>
      <c r="BR55" s="98">
        <v>1.3722921829464099E-5</v>
      </c>
      <c r="BS55" s="98">
        <v>3.3310583495427497E-5</v>
      </c>
      <c r="BT55">
        <v>1.6846367293170601E-3</v>
      </c>
    </row>
    <row r="56" spans="1:72" x14ac:dyDescent="0.35">
      <c r="A56">
        <v>11</v>
      </c>
      <c r="B56" t="s">
        <v>61</v>
      </c>
      <c r="C56" t="s">
        <v>61</v>
      </c>
      <c r="D56" t="s">
        <v>440</v>
      </c>
      <c r="E56" t="s">
        <v>1339</v>
      </c>
      <c r="F56">
        <v>3.1139999999999999</v>
      </c>
      <c r="G56">
        <v>13.032</v>
      </c>
      <c r="H56">
        <v>3.5999999999999999E-3</v>
      </c>
      <c r="I56">
        <v>0</v>
      </c>
      <c r="J56">
        <v>0.75870000000000004</v>
      </c>
      <c r="K56">
        <v>0</v>
      </c>
      <c r="L56">
        <v>0.13500000000000001</v>
      </c>
      <c r="M56">
        <v>0</v>
      </c>
      <c r="N56">
        <v>2.7000000000000001E-3</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1.3500000000000001E-3</v>
      </c>
      <c r="AV56">
        <v>1.8E-3</v>
      </c>
      <c r="AW56">
        <v>0</v>
      </c>
      <c r="AX56">
        <v>0</v>
      </c>
      <c r="AY56">
        <v>0</v>
      </c>
      <c r="AZ56">
        <v>0</v>
      </c>
      <c r="BA56">
        <v>0.57599999999999996</v>
      </c>
      <c r="BB56">
        <v>6.3899999999999998E-2</v>
      </c>
      <c r="BC56" s="98">
        <v>8.9999999999999998E-4</v>
      </c>
      <c r="BD56">
        <v>9.9000000000000005E-2</v>
      </c>
      <c r="BE56">
        <v>0.61199999999999999</v>
      </c>
      <c r="BF56">
        <v>2.7E-2</v>
      </c>
      <c r="BG56">
        <v>2.7E-2</v>
      </c>
      <c r="BH56">
        <v>0</v>
      </c>
      <c r="BI56">
        <v>0</v>
      </c>
      <c r="BJ56">
        <v>0</v>
      </c>
      <c r="BK56">
        <v>0</v>
      </c>
      <c r="BL56">
        <v>6.9530640007047699E-4</v>
      </c>
      <c r="BM56" s="98">
        <v>9.1537033808657101E-5</v>
      </c>
      <c r="BN56">
        <v>1.3313671064394899E-4</v>
      </c>
      <c r="BO56">
        <v>1.74501555948511E-4</v>
      </c>
      <c r="BP56" s="98">
        <v>6.6771277317679604E-5</v>
      </c>
      <c r="BQ56" s="98">
        <v>1.1947050289837301E-16</v>
      </c>
      <c r="BR56" s="98">
        <v>3.6790260404554397E-5</v>
      </c>
      <c r="BS56" s="98">
        <v>3.3310583495427497E-5</v>
      </c>
      <c r="BT56">
        <v>1.6872377115958301E-3</v>
      </c>
    </row>
    <row r="57" spans="1:72" x14ac:dyDescent="0.35">
      <c r="A57">
        <v>11</v>
      </c>
      <c r="B57" t="s">
        <v>61</v>
      </c>
      <c r="C57" t="s">
        <v>61</v>
      </c>
      <c r="D57" t="s">
        <v>440</v>
      </c>
      <c r="E57" t="s">
        <v>1340</v>
      </c>
      <c r="F57">
        <v>3.1139999999999999</v>
      </c>
      <c r="G57">
        <v>13.032</v>
      </c>
      <c r="H57">
        <v>3.5999999999999999E-3</v>
      </c>
      <c r="I57">
        <v>0</v>
      </c>
      <c r="J57">
        <v>0.75870000000000004</v>
      </c>
      <c r="K57">
        <v>0</v>
      </c>
      <c r="L57">
        <v>0.13500000000000001</v>
      </c>
      <c r="M57">
        <v>0</v>
      </c>
      <c r="N57">
        <v>2.7000000000000001E-3</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1.3500000000000001E-3</v>
      </c>
      <c r="AV57">
        <v>1.8E-3</v>
      </c>
      <c r="AW57">
        <v>0</v>
      </c>
      <c r="AX57">
        <v>0</v>
      </c>
      <c r="AY57">
        <v>0</v>
      </c>
      <c r="AZ57">
        <v>0</v>
      </c>
      <c r="BA57">
        <v>0.57599999999999996</v>
      </c>
      <c r="BB57">
        <v>6.3899999999999998E-2</v>
      </c>
      <c r="BC57" s="98">
        <v>8.9999999999999998E-4</v>
      </c>
      <c r="BD57">
        <v>9.9000000000000005E-2</v>
      </c>
      <c r="BE57">
        <v>0.61199999999999999</v>
      </c>
      <c r="BF57">
        <v>2.7E-2</v>
      </c>
      <c r="BG57">
        <v>2.7E-2</v>
      </c>
      <c r="BH57">
        <v>0</v>
      </c>
      <c r="BI57">
        <v>0</v>
      </c>
      <c r="BJ57">
        <v>0</v>
      </c>
      <c r="BK57">
        <v>0</v>
      </c>
      <c r="BL57">
        <v>6.3716132673227602E-4</v>
      </c>
      <c r="BM57" s="98">
        <v>8.5980810894638004E-5</v>
      </c>
      <c r="BN57">
        <v>1.0018321920262599E-4</v>
      </c>
      <c r="BO57">
        <v>1.74501555948511E-4</v>
      </c>
      <c r="BP57" s="98">
        <v>6.6771277317679604E-5</v>
      </c>
      <c r="BQ57" s="98">
        <v>3.4453860123079403E-17</v>
      </c>
      <c r="BR57" s="98">
        <v>6.8027202569370597E-6</v>
      </c>
      <c r="BS57" s="98">
        <v>3.3310583495427497E-5</v>
      </c>
      <c r="BT57">
        <v>1.68385643463343E-3</v>
      </c>
    </row>
    <row r="58" spans="1:72" x14ac:dyDescent="0.35">
      <c r="A58">
        <v>11</v>
      </c>
      <c r="B58" t="s">
        <v>61</v>
      </c>
      <c r="C58" t="s">
        <v>61</v>
      </c>
      <c r="D58" t="s">
        <v>440</v>
      </c>
      <c r="E58" t="s">
        <v>1341</v>
      </c>
      <c r="F58">
        <v>3.1139999999999999</v>
      </c>
      <c r="G58">
        <v>13.032</v>
      </c>
      <c r="H58">
        <v>3.5999999999999999E-3</v>
      </c>
      <c r="I58">
        <v>0</v>
      </c>
      <c r="J58">
        <v>0.75870000000000004</v>
      </c>
      <c r="K58">
        <v>0</v>
      </c>
      <c r="L58">
        <v>0.13500000000000001</v>
      </c>
      <c r="M58">
        <v>0</v>
      </c>
      <c r="N58">
        <v>2.7000000000000001E-3</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1.3500000000000001E-3</v>
      </c>
      <c r="AV58">
        <v>1.8E-3</v>
      </c>
      <c r="AW58">
        <v>0</v>
      </c>
      <c r="AX58">
        <v>0</v>
      </c>
      <c r="AY58">
        <v>0</v>
      </c>
      <c r="AZ58">
        <v>0</v>
      </c>
      <c r="BA58">
        <v>0.57599999999999996</v>
      </c>
      <c r="BB58">
        <v>6.3899999999999998E-2</v>
      </c>
      <c r="BC58" s="98">
        <v>8.9999999999999998E-4</v>
      </c>
      <c r="BD58">
        <v>9.9000000000000005E-2</v>
      </c>
      <c r="BE58">
        <v>0.61199999999999999</v>
      </c>
      <c r="BF58">
        <v>2.7E-2</v>
      </c>
      <c r="BG58">
        <v>2.7E-2</v>
      </c>
      <c r="BH58">
        <v>0</v>
      </c>
      <c r="BI58">
        <v>0</v>
      </c>
      <c r="BJ58">
        <v>0</v>
      </c>
      <c r="BK58">
        <v>0</v>
      </c>
      <c r="BL58">
        <v>7.1766988981593902E-4</v>
      </c>
      <c r="BM58" s="98">
        <v>9.3674042621741394E-5</v>
      </c>
      <c r="BN58">
        <v>1.4581113042907301E-4</v>
      </c>
      <c r="BO58">
        <v>1.74501555948511E-4</v>
      </c>
      <c r="BP58" s="98">
        <v>6.6771277317679604E-5</v>
      </c>
      <c r="BQ58" s="98">
        <v>1.5216921165810199E-16</v>
      </c>
      <c r="BR58" s="98">
        <v>4.8323929692099602E-5</v>
      </c>
      <c r="BS58" s="98">
        <v>3.3310583495427497E-5</v>
      </c>
      <c r="BT58">
        <v>1.68853820273521E-3</v>
      </c>
    </row>
    <row r="59" spans="1:72" x14ac:dyDescent="0.35">
      <c r="A59">
        <v>12</v>
      </c>
      <c r="B59" t="s">
        <v>61</v>
      </c>
      <c r="C59" t="s">
        <v>61</v>
      </c>
      <c r="D59" t="s">
        <v>66</v>
      </c>
      <c r="E59" t="s">
        <v>1337</v>
      </c>
      <c r="F59">
        <v>19.039000000000001</v>
      </c>
      <c r="G59">
        <v>79.289000000000001</v>
      </c>
      <c r="H59">
        <v>2.41E-2</v>
      </c>
      <c r="I59">
        <v>0.40970000000000001</v>
      </c>
      <c r="J59">
        <v>3.9523999999999999</v>
      </c>
      <c r="K59">
        <v>0.50609999999999999</v>
      </c>
      <c r="L59">
        <v>18.9908</v>
      </c>
      <c r="M59">
        <v>0</v>
      </c>
      <c r="N59">
        <v>0.21690000000000001</v>
      </c>
      <c r="O59">
        <v>0.1928</v>
      </c>
      <c r="P59">
        <v>0.1205</v>
      </c>
      <c r="Q59">
        <v>7.2300000000000003E-2</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0.14460000000000001</v>
      </c>
      <c r="AN59">
        <v>0</v>
      </c>
      <c r="AO59">
        <v>1.9279999999999999</v>
      </c>
      <c r="AP59">
        <v>0</v>
      </c>
      <c r="AQ59">
        <v>2.41E-2</v>
      </c>
      <c r="AR59">
        <v>0.28920000000000001</v>
      </c>
      <c r="AS59">
        <v>1.4460000000000001E-2</v>
      </c>
      <c r="AT59">
        <v>7.2300000000000003E-3</v>
      </c>
      <c r="AU59">
        <v>0.48441000000000001</v>
      </c>
      <c r="AV59">
        <v>0.55430000000000001</v>
      </c>
      <c r="AW59">
        <v>5.0610000000000002E-2</v>
      </c>
      <c r="AX59">
        <v>4.6031000000000004</v>
      </c>
      <c r="AY59">
        <v>0</v>
      </c>
      <c r="AZ59">
        <v>5.6875999999999998</v>
      </c>
      <c r="BA59">
        <v>10.363</v>
      </c>
      <c r="BB59">
        <v>4.82E-2</v>
      </c>
      <c r="BC59">
        <v>9.64E-2</v>
      </c>
      <c r="BD59">
        <v>0.96399999999999997</v>
      </c>
      <c r="BE59">
        <v>91.097999999999999</v>
      </c>
      <c r="BF59">
        <v>5.3019999999999996</v>
      </c>
      <c r="BG59">
        <v>0.72299999999999998</v>
      </c>
      <c r="BH59">
        <v>0</v>
      </c>
      <c r="BI59">
        <v>0</v>
      </c>
      <c r="BJ59">
        <v>4.82E-2</v>
      </c>
      <c r="BK59">
        <v>4.82</v>
      </c>
      <c r="BL59">
        <v>5.5728652352128897E-3</v>
      </c>
      <c r="BM59">
        <v>4.7878680053184598E-4</v>
      </c>
      <c r="BN59">
        <v>6.4514249104392896E-4</v>
      </c>
      <c r="BO59">
        <v>9.3455277741313599E-4</v>
      </c>
      <c r="BP59">
        <v>0</v>
      </c>
      <c r="BQ59" s="98">
        <v>4.6471116416474303E-16</v>
      </c>
      <c r="BR59">
        <v>6.7631538435547099E-4</v>
      </c>
      <c r="BS59">
        <v>1.9638237514536302E-3</v>
      </c>
      <c r="BT59">
        <v>9.0291304473334097E-3</v>
      </c>
    </row>
    <row r="60" spans="1:72" x14ac:dyDescent="0.35">
      <c r="A60">
        <v>12</v>
      </c>
      <c r="B60" t="s">
        <v>61</v>
      </c>
      <c r="C60" t="s">
        <v>61</v>
      </c>
      <c r="D60" t="s">
        <v>66</v>
      </c>
      <c r="E60" t="s">
        <v>1338</v>
      </c>
      <c r="F60">
        <v>52.219000000000001</v>
      </c>
      <c r="G60">
        <v>217.46899999999999</v>
      </c>
      <c r="H60">
        <v>6.6100000000000006E-2</v>
      </c>
      <c r="I60">
        <v>1.1236999999999999</v>
      </c>
      <c r="J60">
        <v>10.840400000000001</v>
      </c>
      <c r="K60">
        <v>1.3880999999999999</v>
      </c>
      <c r="L60">
        <v>52.086799999999997</v>
      </c>
      <c r="M60">
        <v>0</v>
      </c>
      <c r="N60">
        <v>0.59489999999999998</v>
      </c>
      <c r="O60">
        <v>0.52880000000000005</v>
      </c>
      <c r="P60">
        <v>0.33050000000000002</v>
      </c>
      <c r="Q60">
        <v>0.1983</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0.39660000000000001</v>
      </c>
      <c r="AN60">
        <v>0</v>
      </c>
      <c r="AO60">
        <v>5.2880000000000003</v>
      </c>
      <c r="AP60">
        <v>0</v>
      </c>
      <c r="AQ60">
        <v>6.6100000000000006E-2</v>
      </c>
      <c r="AR60">
        <v>0.79320000000000002</v>
      </c>
      <c r="AS60">
        <v>3.9660000000000001E-2</v>
      </c>
      <c r="AT60">
        <v>1.983E-2</v>
      </c>
      <c r="AU60">
        <v>1.3286100000000001</v>
      </c>
      <c r="AV60">
        <v>1.5203</v>
      </c>
      <c r="AW60">
        <v>0.13880999999999999</v>
      </c>
      <c r="AX60">
        <v>12.6251</v>
      </c>
      <c r="AY60">
        <v>0</v>
      </c>
      <c r="AZ60">
        <v>15.599600000000001</v>
      </c>
      <c r="BA60">
        <v>28.422999999999998</v>
      </c>
      <c r="BB60">
        <v>0.13220000000000001</v>
      </c>
      <c r="BC60">
        <v>0.26440000000000002</v>
      </c>
      <c r="BD60">
        <v>2.6440000000000001</v>
      </c>
      <c r="BE60">
        <v>249.858</v>
      </c>
      <c r="BF60">
        <v>14.542</v>
      </c>
      <c r="BG60">
        <v>1.9830000000000001</v>
      </c>
      <c r="BH60">
        <v>0</v>
      </c>
      <c r="BI60">
        <v>0</v>
      </c>
      <c r="BJ60">
        <v>0.13220000000000001</v>
      </c>
      <c r="BK60">
        <v>13.22</v>
      </c>
      <c r="BL60">
        <v>1.42787505704716E-2</v>
      </c>
      <c r="BM60">
        <v>1.28179674881389E-3</v>
      </c>
      <c r="BN60">
        <v>1.58328406177147E-3</v>
      </c>
      <c r="BO60">
        <v>2.5632339662659E-3</v>
      </c>
      <c r="BP60">
        <v>0</v>
      </c>
      <c r="BQ60" s="98">
        <v>7.9427354301030597E-16</v>
      </c>
      <c r="BR60">
        <v>1.0078723699195301E-3</v>
      </c>
      <c r="BS60">
        <v>5.38625518552219E-3</v>
      </c>
      <c r="BT60">
        <v>2.4745441735079501E-2</v>
      </c>
    </row>
    <row r="61" spans="1:72" x14ac:dyDescent="0.35">
      <c r="A61">
        <v>12</v>
      </c>
      <c r="B61" t="s">
        <v>61</v>
      </c>
      <c r="C61" t="s">
        <v>61</v>
      </c>
      <c r="D61" t="s">
        <v>66</v>
      </c>
      <c r="E61" t="s">
        <v>1339</v>
      </c>
      <c r="F61">
        <v>52.219000000000001</v>
      </c>
      <c r="G61">
        <v>217.46899999999999</v>
      </c>
      <c r="H61">
        <v>6.6100000000000006E-2</v>
      </c>
      <c r="I61">
        <v>1.1236999999999999</v>
      </c>
      <c r="J61">
        <v>10.840400000000001</v>
      </c>
      <c r="K61">
        <v>1.3880999999999999</v>
      </c>
      <c r="L61">
        <v>52.086799999999997</v>
      </c>
      <c r="M61">
        <v>0</v>
      </c>
      <c r="N61">
        <v>0.59489999999999998</v>
      </c>
      <c r="O61">
        <v>0.52880000000000005</v>
      </c>
      <c r="P61">
        <v>0.33050000000000002</v>
      </c>
      <c r="Q61">
        <v>0.1983</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0.39660000000000001</v>
      </c>
      <c r="AN61">
        <v>0</v>
      </c>
      <c r="AO61">
        <v>5.2880000000000003</v>
      </c>
      <c r="AP61">
        <v>0</v>
      </c>
      <c r="AQ61">
        <v>6.6100000000000006E-2</v>
      </c>
      <c r="AR61">
        <v>0.79320000000000002</v>
      </c>
      <c r="AS61">
        <v>3.9660000000000001E-2</v>
      </c>
      <c r="AT61">
        <v>1.983E-2</v>
      </c>
      <c r="AU61">
        <v>1.3286100000000001</v>
      </c>
      <c r="AV61">
        <v>1.5203</v>
      </c>
      <c r="AW61">
        <v>0.13880999999999999</v>
      </c>
      <c r="AX61">
        <v>12.6251</v>
      </c>
      <c r="AY61">
        <v>0</v>
      </c>
      <c r="AZ61">
        <v>15.599600000000001</v>
      </c>
      <c r="BA61">
        <v>28.422999999999998</v>
      </c>
      <c r="BB61">
        <v>0.13220000000000001</v>
      </c>
      <c r="BC61">
        <v>0.26440000000000002</v>
      </c>
      <c r="BD61">
        <v>2.6440000000000001</v>
      </c>
      <c r="BE61">
        <v>249.858</v>
      </c>
      <c r="BF61">
        <v>14.542</v>
      </c>
      <c r="BG61">
        <v>1.9830000000000001</v>
      </c>
      <c r="BH61">
        <v>0</v>
      </c>
      <c r="BI61">
        <v>0</v>
      </c>
      <c r="BJ61">
        <v>0.13220000000000001</v>
      </c>
      <c r="BK61">
        <v>13.22</v>
      </c>
      <c r="BL61">
        <v>1.6291074495716901E-2</v>
      </c>
      <c r="BM61">
        <v>1.34457731883383E-3</v>
      </c>
      <c r="BN61">
        <v>1.9556303496811199E-3</v>
      </c>
      <c r="BO61">
        <v>2.5632339662659E-3</v>
      </c>
      <c r="BP61">
        <v>0</v>
      </c>
      <c r="BQ61" s="98">
        <v>1.75488894257388E-15</v>
      </c>
      <c r="BR61">
        <v>2.70204023637894E-3</v>
      </c>
      <c r="BS61">
        <v>5.38625518552219E-3</v>
      </c>
      <c r="BT61">
        <v>2.4783647274774299E-2</v>
      </c>
    </row>
    <row r="62" spans="1:72" x14ac:dyDescent="0.35">
      <c r="A62">
        <v>12</v>
      </c>
      <c r="B62" t="s">
        <v>61</v>
      </c>
      <c r="C62" t="s">
        <v>61</v>
      </c>
      <c r="D62" t="s">
        <v>66</v>
      </c>
      <c r="E62" t="s">
        <v>1340</v>
      </c>
      <c r="F62">
        <v>19.039000000000001</v>
      </c>
      <c r="G62">
        <v>79.289000000000001</v>
      </c>
      <c r="H62">
        <v>2.41E-2</v>
      </c>
      <c r="I62">
        <v>0.40970000000000001</v>
      </c>
      <c r="J62">
        <v>3.9523999999999999</v>
      </c>
      <c r="K62">
        <v>0.50609999999999999</v>
      </c>
      <c r="L62">
        <v>18.9908</v>
      </c>
      <c r="M62">
        <v>0</v>
      </c>
      <c r="N62">
        <v>0.21690000000000001</v>
      </c>
      <c r="O62">
        <v>0.1928</v>
      </c>
      <c r="P62">
        <v>0.1205</v>
      </c>
      <c r="Q62">
        <v>7.2300000000000003E-2</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0.14460000000000001</v>
      </c>
      <c r="AN62">
        <v>0</v>
      </c>
      <c r="AO62">
        <v>1.9279999999999999</v>
      </c>
      <c r="AP62">
        <v>0</v>
      </c>
      <c r="AQ62">
        <v>2.41E-2</v>
      </c>
      <c r="AR62">
        <v>0.28920000000000001</v>
      </c>
      <c r="AS62">
        <v>1.4460000000000001E-2</v>
      </c>
      <c r="AT62">
        <v>7.2300000000000003E-3</v>
      </c>
      <c r="AU62">
        <v>0.48441000000000001</v>
      </c>
      <c r="AV62">
        <v>0.55430000000000001</v>
      </c>
      <c r="AW62">
        <v>5.0610000000000002E-2</v>
      </c>
      <c r="AX62">
        <v>4.6031000000000004</v>
      </c>
      <c r="AY62">
        <v>0</v>
      </c>
      <c r="AZ62">
        <v>5.6875999999999998</v>
      </c>
      <c r="BA62">
        <v>10.363</v>
      </c>
      <c r="BB62">
        <v>4.82E-2</v>
      </c>
      <c r="BC62">
        <v>9.64E-2</v>
      </c>
      <c r="BD62">
        <v>0.96399999999999997</v>
      </c>
      <c r="BE62">
        <v>91.097999999999999</v>
      </c>
      <c r="BF62">
        <v>5.3019999999999996</v>
      </c>
      <c r="BG62">
        <v>0.72299999999999998</v>
      </c>
      <c r="BH62">
        <v>0</v>
      </c>
      <c r="BI62">
        <v>0</v>
      </c>
      <c r="BJ62">
        <v>4.82E-2</v>
      </c>
      <c r="BK62">
        <v>4.82</v>
      </c>
      <c r="BL62">
        <v>4.9859120539915598E-3</v>
      </c>
      <c r="BM62">
        <v>4.6047500945795001E-4</v>
      </c>
      <c r="BN62">
        <v>5.3653679617406602E-4</v>
      </c>
      <c r="BO62">
        <v>9.3455277741313599E-4</v>
      </c>
      <c r="BP62">
        <v>0</v>
      </c>
      <c r="BQ62" s="98">
        <v>1.84519561992492E-16</v>
      </c>
      <c r="BR62">
        <v>1.82161731324648E-4</v>
      </c>
      <c r="BS62">
        <v>1.9638237514536302E-3</v>
      </c>
      <c r="BT62">
        <v>9.0179866832590296E-3</v>
      </c>
    </row>
    <row r="63" spans="1:72" x14ac:dyDescent="0.35">
      <c r="A63">
        <v>12</v>
      </c>
      <c r="B63" t="s">
        <v>61</v>
      </c>
      <c r="C63" t="s">
        <v>61</v>
      </c>
      <c r="D63" t="s">
        <v>66</v>
      </c>
      <c r="E63" t="s">
        <v>1341</v>
      </c>
      <c r="F63">
        <v>19.039000000000001</v>
      </c>
      <c r="G63">
        <v>79.289000000000001</v>
      </c>
      <c r="H63">
        <v>2.41E-2</v>
      </c>
      <c r="I63">
        <v>0.40970000000000001</v>
      </c>
      <c r="J63">
        <v>3.9523999999999999</v>
      </c>
      <c r="K63">
        <v>0.50609999999999999</v>
      </c>
      <c r="L63">
        <v>18.9908</v>
      </c>
      <c r="M63">
        <v>0</v>
      </c>
      <c r="N63">
        <v>0.21690000000000001</v>
      </c>
      <c r="O63">
        <v>0.1928</v>
      </c>
      <c r="P63">
        <v>0.1205</v>
      </c>
      <c r="Q63">
        <v>7.2300000000000003E-2</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0.14460000000000001</v>
      </c>
      <c r="AN63">
        <v>0</v>
      </c>
      <c r="AO63">
        <v>1.9279999999999999</v>
      </c>
      <c r="AP63">
        <v>0</v>
      </c>
      <c r="AQ63">
        <v>2.41E-2</v>
      </c>
      <c r="AR63">
        <v>0.28920000000000001</v>
      </c>
      <c r="AS63">
        <v>1.4460000000000001E-2</v>
      </c>
      <c r="AT63">
        <v>7.2300000000000003E-3</v>
      </c>
      <c r="AU63">
        <v>0.48441000000000001</v>
      </c>
      <c r="AV63">
        <v>0.55430000000000001</v>
      </c>
      <c r="AW63">
        <v>5.0610000000000002E-2</v>
      </c>
      <c r="AX63">
        <v>4.6031000000000004</v>
      </c>
      <c r="AY63">
        <v>0</v>
      </c>
      <c r="AZ63">
        <v>5.6875999999999998</v>
      </c>
      <c r="BA63">
        <v>10.363</v>
      </c>
      <c r="BB63">
        <v>4.82E-2</v>
      </c>
      <c r="BC63">
        <v>9.64E-2</v>
      </c>
      <c r="BD63">
        <v>0.96399999999999997</v>
      </c>
      <c r="BE63">
        <v>91.097999999999999</v>
      </c>
      <c r="BF63">
        <v>5.3019999999999996</v>
      </c>
      <c r="BG63">
        <v>0.72299999999999998</v>
      </c>
      <c r="BH63">
        <v>0</v>
      </c>
      <c r="BI63">
        <v>0</v>
      </c>
      <c r="BJ63">
        <v>4.82E-2</v>
      </c>
      <c r="BK63">
        <v>4.82</v>
      </c>
      <c r="BL63">
        <v>6.3065567117395497E-3</v>
      </c>
      <c r="BM63">
        <v>5.0167653937421505E-4</v>
      </c>
      <c r="BN63">
        <v>7.8089960963125698E-4</v>
      </c>
      <c r="BO63">
        <v>9.3455277741313599E-4</v>
      </c>
      <c r="BP63">
        <v>0</v>
      </c>
      <c r="BQ63" s="98">
        <v>8.1495066688005604E-16</v>
      </c>
      <c r="BR63">
        <v>1.294007450644E-3</v>
      </c>
      <c r="BS63">
        <v>1.9638237514536302E-3</v>
      </c>
      <c r="BT63">
        <v>9.0430601524263705E-3</v>
      </c>
    </row>
    <row r="64" spans="1:72" x14ac:dyDescent="0.35">
      <c r="A64">
        <v>13</v>
      </c>
      <c r="B64" t="s">
        <v>61</v>
      </c>
      <c r="C64" t="s">
        <v>61</v>
      </c>
      <c r="D64" t="s">
        <v>442</v>
      </c>
      <c r="E64" t="s">
        <v>1337</v>
      </c>
      <c r="F64">
        <v>1.038</v>
      </c>
      <c r="G64">
        <v>4.3440000000000003</v>
      </c>
      <c r="H64">
        <v>1.1999999999999999E-3</v>
      </c>
      <c r="I64">
        <v>0</v>
      </c>
      <c r="J64">
        <v>0.25290000000000001</v>
      </c>
      <c r="K64">
        <v>0</v>
      </c>
      <c r="L64">
        <v>4.4999999999999998E-2</v>
      </c>
      <c r="M64">
        <v>0</v>
      </c>
      <c r="N64" s="98">
        <v>8.9999999999999998E-4</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4.4999999999999999E-4</v>
      </c>
      <c r="AV64" s="98">
        <v>5.9999999999999995E-4</v>
      </c>
      <c r="AW64">
        <v>0</v>
      </c>
      <c r="AX64">
        <v>0</v>
      </c>
      <c r="AY64">
        <v>0</v>
      </c>
      <c r="AZ64">
        <v>0</v>
      </c>
      <c r="BA64">
        <v>0.192</v>
      </c>
      <c r="BB64">
        <v>2.1299999999999999E-2</v>
      </c>
      <c r="BC64" s="98">
        <v>2.9999999999999997E-4</v>
      </c>
      <c r="BD64">
        <v>3.3000000000000002E-2</v>
      </c>
      <c r="BE64">
        <v>0.20399999999999999</v>
      </c>
      <c r="BF64">
        <v>8.9999999999999993E-3</v>
      </c>
      <c r="BG64">
        <v>8.9999999999999993E-3</v>
      </c>
      <c r="BH64">
        <v>0</v>
      </c>
      <c r="BI64">
        <v>0</v>
      </c>
      <c r="BJ64">
        <v>0</v>
      </c>
      <c r="BK64">
        <v>0</v>
      </c>
      <c r="BL64">
        <v>3.4104206498131699E-4</v>
      </c>
      <c r="BM64" s="98">
        <v>2.7587655713300499E-5</v>
      </c>
      <c r="BN64" s="98">
        <v>3.7173056795155199E-5</v>
      </c>
      <c r="BO64" s="98">
        <v>5.3848853478297798E-5</v>
      </c>
      <c r="BP64">
        <v>1.52536238975951E-4</v>
      </c>
      <c r="BQ64" s="98">
        <v>2.6776618713930601E-17</v>
      </c>
      <c r="BR64" s="98">
        <v>8.4188637056697607E-6</v>
      </c>
      <c r="BS64" s="98">
        <v>1.1103527831809201E-5</v>
      </c>
      <c r="BT64">
        <v>5.2025774706991905E-4</v>
      </c>
    </row>
    <row r="65" spans="1:72" x14ac:dyDescent="0.35">
      <c r="A65">
        <v>13</v>
      </c>
      <c r="B65" t="s">
        <v>61</v>
      </c>
      <c r="C65" t="s">
        <v>61</v>
      </c>
      <c r="D65" t="s">
        <v>442</v>
      </c>
      <c r="E65" t="s">
        <v>1338</v>
      </c>
      <c r="F65">
        <v>1.038</v>
      </c>
      <c r="G65">
        <v>4.3440000000000003</v>
      </c>
      <c r="H65">
        <v>1.1999999999999999E-3</v>
      </c>
      <c r="I65">
        <v>0</v>
      </c>
      <c r="J65">
        <v>0.25290000000000001</v>
      </c>
      <c r="K65">
        <v>0</v>
      </c>
      <c r="L65">
        <v>4.4999999999999998E-2</v>
      </c>
      <c r="M65">
        <v>0</v>
      </c>
      <c r="N65" s="98">
        <v>8.9999999999999998E-4</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4.4999999999999999E-4</v>
      </c>
      <c r="AV65" s="98">
        <v>5.9999999999999995E-4</v>
      </c>
      <c r="AW65">
        <v>0</v>
      </c>
      <c r="AX65">
        <v>0</v>
      </c>
      <c r="AY65">
        <v>0</v>
      </c>
      <c r="AZ65">
        <v>0</v>
      </c>
      <c r="BA65">
        <v>0.192</v>
      </c>
      <c r="BB65">
        <v>2.1299999999999999E-2</v>
      </c>
      <c r="BC65" s="98">
        <v>2.9999999999999997E-4</v>
      </c>
      <c r="BD65">
        <v>3.3000000000000002E-2</v>
      </c>
      <c r="BE65">
        <v>0.20399999999999999</v>
      </c>
      <c r="BF65">
        <v>8.9999999999999993E-3</v>
      </c>
      <c r="BG65">
        <v>8.9999999999999993E-3</v>
      </c>
      <c r="BH65">
        <v>0</v>
      </c>
      <c r="BI65">
        <v>0</v>
      </c>
      <c r="BJ65">
        <v>0</v>
      </c>
      <c r="BK65">
        <v>0</v>
      </c>
      <c r="BL65">
        <v>3.3385557035642797E-4</v>
      </c>
      <c r="BM65" s="98">
        <v>2.6928203287033502E-5</v>
      </c>
      <c r="BN65" s="98">
        <v>3.3261899841729801E-5</v>
      </c>
      <c r="BO65" s="98">
        <v>5.3848853478297798E-5</v>
      </c>
      <c r="BP65">
        <v>1.52536238975951E-4</v>
      </c>
      <c r="BQ65" s="98">
        <v>1.6686233173461901E-17</v>
      </c>
      <c r="BR65" s="98">
        <v>4.5743072764880503E-6</v>
      </c>
      <c r="BS65" s="98">
        <v>1.1103527831809201E-5</v>
      </c>
      <c r="BT65">
        <v>5.19856432844187E-4</v>
      </c>
    </row>
    <row r="66" spans="1:72" x14ac:dyDescent="0.35">
      <c r="A66">
        <v>13</v>
      </c>
      <c r="B66" t="s">
        <v>61</v>
      </c>
      <c r="C66" t="s">
        <v>61</v>
      </c>
      <c r="D66" t="s">
        <v>442</v>
      </c>
      <c r="E66" t="s">
        <v>1339</v>
      </c>
      <c r="F66">
        <v>1.038</v>
      </c>
      <c r="G66">
        <v>4.3440000000000003</v>
      </c>
      <c r="H66">
        <v>1.1999999999999999E-3</v>
      </c>
      <c r="I66">
        <v>0</v>
      </c>
      <c r="J66">
        <v>0.25290000000000001</v>
      </c>
      <c r="K66">
        <v>0</v>
      </c>
      <c r="L66">
        <v>4.4999999999999998E-2</v>
      </c>
      <c r="M66">
        <v>0</v>
      </c>
      <c r="N66" s="98">
        <v>8.9999999999999998E-4</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4.4999999999999999E-4</v>
      </c>
      <c r="AV66" s="98">
        <v>5.9999999999999995E-4</v>
      </c>
      <c r="AW66">
        <v>0</v>
      </c>
      <c r="AX66">
        <v>0</v>
      </c>
      <c r="AY66">
        <v>0</v>
      </c>
      <c r="AZ66">
        <v>0</v>
      </c>
      <c r="BA66">
        <v>0.192</v>
      </c>
      <c r="BB66">
        <v>2.1299999999999999E-2</v>
      </c>
      <c r="BC66" s="98">
        <v>2.9999999999999997E-4</v>
      </c>
      <c r="BD66">
        <v>3.3000000000000002E-2</v>
      </c>
      <c r="BE66">
        <v>0.20399999999999999</v>
      </c>
      <c r="BF66">
        <v>8.9999999999999993E-3</v>
      </c>
      <c r="BG66">
        <v>8.9999999999999993E-3</v>
      </c>
      <c r="BH66">
        <v>0</v>
      </c>
      <c r="BI66">
        <v>0</v>
      </c>
      <c r="BJ66">
        <v>0</v>
      </c>
      <c r="BK66">
        <v>0</v>
      </c>
      <c r="BL66">
        <v>3.4822855960620601E-4</v>
      </c>
      <c r="BM66" s="98">
        <v>2.82471081395675E-5</v>
      </c>
      <c r="BN66" s="98">
        <v>4.1084213748580699E-5</v>
      </c>
      <c r="BO66" s="98">
        <v>5.3848853478297798E-5</v>
      </c>
      <c r="BP66">
        <v>1.52536238975951E-4</v>
      </c>
      <c r="BQ66" s="98">
        <v>3.68670042543994E-17</v>
      </c>
      <c r="BR66" s="98">
        <v>1.2263420134851501E-5</v>
      </c>
      <c r="BS66" s="98">
        <v>1.1103527831809201E-5</v>
      </c>
      <c r="BT66">
        <v>5.2065906129565196E-4</v>
      </c>
    </row>
    <row r="67" spans="1:72" x14ac:dyDescent="0.35">
      <c r="A67">
        <v>13</v>
      </c>
      <c r="B67" t="s">
        <v>61</v>
      </c>
      <c r="C67" t="s">
        <v>61</v>
      </c>
      <c r="D67" t="s">
        <v>442</v>
      </c>
      <c r="E67" t="s">
        <v>1340</v>
      </c>
      <c r="F67">
        <v>1.038</v>
      </c>
      <c r="G67">
        <v>4.3440000000000003</v>
      </c>
      <c r="H67">
        <v>1.1999999999999999E-3</v>
      </c>
      <c r="I67">
        <v>0</v>
      </c>
      <c r="J67">
        <v>0.25290000000000001</v>
      </c>
      <c r="K67">
        <v>0</v>
      </c>
      <c r="L67">
        <v>4.4999999999999998E-2</v>
      </c>
      <c r="M67">
        <v>0</v>
      </c>
      <c r="N67" s="98">
        <v>8.9999999999999998E-4</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4.4999999999999999E-4</v>
      </c>
      <c r="AV67" s="98">
        <v>5.9999999999999995E-4</v>
      </c>
      <c r="AW67">
        <v>0</v>
      </c>
      <c r="AX67">
        <v>0</v>
      </c>
      <c r="AY67">
        <v>0</v>
      </c>
      <c r="AZ67">
        <v>0</v>
      </c>
      <c r="BA67">
        <v>0.192</v>
      </c>
      <c r="BB67">
        <v>2.1299999999999999E-2</v>
      </c>
      <c r="BC67" s="98">
        <v>2.9999999999999997E-4</v>
      </c>
      <c r="BD67">
        <v>3.3000000000000002E-2</v>
      </c>
      <c r="BE67">
        <v>0.20399999999999999</v>
      </c>
      <c r="BF67">
        <v>8.9999999999999993E-3</v>
      </c>
      <c r="BG67">
        <v>8.9999999999999993E-3</v>
      </c>
      <c r="BH67">
        <v>0</v>
      </c>
      <c r="BI67">
        <v>0</v>
      </c>
      <c r="BJ67">
        <v>0</v>
      </c>
      <c r="BK67">
        <v>0</v>
      </c>
      <c r="BL67">
        <v>3.2954367358149501E-4</v>
      </c>
      <c r="BM67" s="98">
        <v>2.65325318312734E-5</v>
      </c>
      <c r="BN67" s="98">
        <v>3.0915205669674499E-5</v>
      </c>
      <c r="BO67" s="98">
        <v>5.3848853478297798E-5</v>
      </c>
      <c r="BP67">
        <v>1.52536238975951E-4</v>
      </c>
      <c r="BQ67" s="98">
        <v>1.0632001849180699E-17</v>
      </c>
      <c r="BR67" s="98">
        <v>2.2675734189790202E-6</v>
      </c>
      <c r="BS67" s="98">
        <v>1.1103527831809201E-5</v>
      </c>
      <c r="BT67">
        <v>5.1961564430874803E-4</v>
      </c>
    </row>
    <row r="68" spans="1:72" x14ac:dyDescent="0.35">
      <c r="A68">
        <v>13</v>
      </c>
      <c r="B68" t="s">
        <v>61</v>
      </c>
      <c r="C68" t="s">
        <v>61</v>
      </c>
      <c r="D68" t="s">
        <v>442</v>
      </c>
      <c r="E68" t="s">
        <v>1341</v>
      </c>
      <c r="F68">
        <v>1.038</v>
      </c>
      <c r="G68">
        <v>4.3440000000000003</v>
      </c>
      <c r="H68">
        <v>1.1999999999999999E-3</v>
      </c>
      <c r="I68">
        <v>0</v>
      </c>
      <c r="J68">
        <v>0.25290000000000001</v>
      </c>
      <c r="K68">
        <v>0</v>
      </c>
      <c r="L68">
        <v>4.4999999999999998E-2</v>
      </c>
      <c r="M68">
        <v>0</v>
      </c>
      <c r="N68" s="98">
        <v>8.9999999999999998E-4</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4.4999999999999999E-4</v>
      </c>
      <c r="AV68" s="98">
        <v>5.9999999999999995E-4</v>
      </c>
      <c r="AW68">
        <v>0</v>
      </c>
      <c r="AX68">
        <v>0</v>
      </c>
      <c r="AY68">
        <v>0</v>
      </c>
      <c r="AZ68">
        <v>0</v>
      </c>
      <c r="BA68">
        <v>0.192</v>
      </c>
      <c r="BB68">
        <v>2.1299999999999999E-2</v>
      </c>
      <c r="BC68" s="98">
        <v>2.9999999999999997E-4</v>
      </c>
      <c r="BD68">
        <v>3.3000000000000002E-2</v>
      </c>
      <c r="BE68">
        <v>0.20399999999999999</v>
      </c>
      <c r="BF68">
        <v>8.9999999999999993E-3</v>
      </c>
      <c r="BG68">
        <v>8.9999999999999993E-3</v>
      </c>
      <c r="BH68">
        <v>0</v>
      </c>
      <c r="BI68">
        <v>0</v>
      </c>
      <c r="BJ68">
        <v>0</v>
      </c>
      <c r="BK68">
        <v>0</v>
      </c>
      <c r="BL68">
        <v>3.5541505423109502E-4</v>
      </c>
      <c r="BM68" s="98">
        <v>2.89065605658344E-5</v>
      </c>
      <c r="BN68" s="98">
        <v>4.49953707020062E-5</v>
      </c>
      <c r="BO68" s="98">
        <v>5.3848853478297798E-5</v>
      </c>
      <c r="BP68">
        <v>1.52536238975951E-4</v>
      </c>
      <c r="BQ68" s="98">
        <v>4.6957389794868103E-17</v>
      </c>
      <c r="BR68" s="98">
        <v>1.6107976564033198E-5</v>
      </c>
      <c r="BS68" s="98">
        <v>1.1103527831809201E-5</v>
      </c>
      <c r="BT68">
        <v>5.2106037552138401E-4</v>
      </c>
    </row>
    <row r="69" spans="1:72" x14ac:dyDescent="0.35">
      <c r="A69">
        <v>14</v>
      </c>
      <c r="B69" t="s">
        <v>61</v>
      </c>
      <c r="C69" t="s">
        <v>61</v>
      </c>
      <c r="D69" t="s">
        <v>68</v>
      </c>
      <c r="E69" t="s">
        <v>1337</v>
      </c>
      <c r="F69">
        <v>0.246</v>
      </c>
      <c r="G69">
        <v>1.032</v>
      </c>
      <c r="H69" s="98">
        <v>8.9999999999999998E-4</v>
      </c>
      <c r="I69">
        <v>3.8999999999999998E-3</v>
      </c>
      <c r="J69">
        <v>5.0999999999999997E-2</v>
      </c>
      <c r="K69">
        <v>8.0999999999999996E-3</v>
      </c>
      <c r="L69">
        <v>0.2409</v>
      </c>
      <c r="M69">
        <v>0</v>
      </c>
      <c r="N69">
        <v>3.3E-3</v>
      </c>
      <c r="O69">
        <v>1.26E-2</v>
      </c>
      <c r="P69">
        <v>5.1000000000000004E-3</v>
      </c>
      <c r="Q69">
        <v>7.4999999999999997E-3</v>
      </c>
      <c r="R69">
        <v>0</v>
      </c>
      <c r="S69">
        <v>0</v>
      </c>
      <c r="T69">
        <v>0</v>
      </c>
      <c r="U69" s="98">
        <v>2.9999999999999997E-4</v>
      </c>
      <c r="V69">
        <v>0</v>
      </c>
      <c r="W69">
        <v>0</v>
      </c>
      <c r="X69">
        <v>0</v>
      </c>
      <c r="Y69" s="98">
        <v>2.9999999999999997E-4</v>
      </c>
      <c r="Z69">
        <v>0</v>
      </c>
      <c r="AA69">
        <v>0</v>
      </c>
      <c r="AB69">
        <v>0</v>
      </c>
      <c r="AC69">
        <v>0</v>
      </c>
      <c r="AD69">
        <v>0</v>
      </c>
      <c r="AE69" s="98">
        <v>2.9999999999999997E-4</v>
      </c>
      <c r="AF69" s="98">
        <v>2.9999999999999997E-4</v>
      </c>
      <c r="AG69">
        <v>0</v>
      </c>
      <c r="AH69">
        <v>0</v>
      </c>
      <c r="AI69">
        <v>0</v>
      </c>
      <c r="AJ69">
        <v>0</v>
      </c>
      <c r="AK69">
        <v>0</v>
      </c>
      <c r="AL69">
        <v>0</v>
      </c>
      <c r="AM69">
        <v>1.1174999999999999</v>
      </c>
      <c r="AN69">
        <v>0</v>
      </c>
      <c r="AO69">
        <v>13.41</v>
      </c>
      <c r="AP69">
        <v>0</v>
      </c>
      <c r="AQ69">
        <v>0</v>
      </c>
      <c r="AR69">
        <v>0</v>
      </c>
      <c r="AS69">
        <v>1.8000000000000001E-4</v>
      </c>
      <c r="AT69">
        <v>1.8000000000000001E-4</v>
      </c>
      <c r="AU69">
        <v>1.6800000000000001E-3</v>
      </c>
      <c r="AV69">
        <v>2.31E-3</v>
      </c>
      <c r="AW69">
        <v>5.4000000000000001E-4</v>
      </c>
      <c r="AX69">
        <v>3.3000000000000002E-2</v>
      </c>
      <c r="AY69">
        <v>0</v>
      </c>
      <c r="AZ69">
        <v>7.1999999999999998E-3</v>
      </c>
      <c r="BA69">
        <v>0.14099999999999999</v>
      </c>
      <c r="BB69">
        <v>6.0000000000000001E-3</v>
      </c>
      <c r="BC69">
        <v>2.7000000000000001E-3</v>
      </c>
      <c r="BD69">
        <v>0.13500000000000001</v>
      </c>
      <c r="BE69">
        <v>1.224</v>
      </c>
      <c r="BF69">
        <v>4.4999999999999998E-2</v>
      </c>
      <c r="BG69">
        <v>9.9000000000000005E-2</v>
      </c>
      <c r="BH69" s="98">
        <v>2.9999999999999997E-4</v>
      </c>
      <c r="BI69">
        <v>0</v>
      </c>
      <c r="BJ69" s="98">
        <v>5.9999999999999995E-4</v>
      </c>
      <c r="BK69">
        <v>0.06</v>
      </c>
      <c r="BL69">
        <v>1.6875416260132299E-4</v>
      </c>
      <c r="BM69" s="98">
        <v>1.4791712283948601E-5</v>
      </c>
      <c r="BN69" s="98">
        <v>2.6305012945610299E-5</v>
      </c>
      <c r="BO69" s="98">
        <v>1.16334370632341E-5</v>
      </c>
      <c r="BP69">
        <v>0</v>
      </c>
      <c r="BQ69" s="98">
        <v>3.9447564018407698E-17</v>
      </c>
      <c r="BR69" s="98">
        <v>7.7879925826063604E-5</v>
      </c>
      <c r="BS69" s="98">
        <v>2.4445938814775401E-5</v>
      </c>
      <c r="BT69">
        <v>1.7030918200944099E-4</v>
      </c>
    </row>
    <row r="70" spans="1:72" x14ac:dyDescent="0.35">
      <c r="A70">
        <v>14</v>
      </c>
      <c r="B70" t="s">
        <v>61</v>
      </c>
      <c r="C70" t="s">
        <v>61</v>
      </c>
      <c r="D70" t="s">
        <v>68</v>
      </c>
      <c r="E70" t="s">
        <v>1338</v>
      </c>
      <c r="F70">
        <v>0.246</v>
      </c>
      <c r="G70">
        <v>1.032</v>
      </c>
      <c r="H70" s="98">
        <v>8.9999999999999998E-4</v>
      </c>
      <c r="I70">
        <v>3.8999999999999998E-3</v>
      </c>
      <c r="J70">
        <v>5.0999999999999997E-2</v>
      </c>
      <c r="K70">
        <v>8.0999999999999996E-3</v>
      </c>
      <c r="L70">
        <v>0.2409</v>
      </c>
      <c r="M70">
        <v>0</v>
      </c>
      <c r="N70">
        <v>3.3E-3</v>
      </c>
      <c r="O70">
        <v>1.26E-2</v>
      </c>
      <c r="P70">
        <v>5.1000000000000004E-3</v>
      </c>
      <c r="Q70">
        <v>7.4999999999999997E-3</v>
      </c>
      <c r="R70">
        <v>0</v>
      </c>
      <c r="S70">
        <v>0</v>
      </c>
      <c r="T70">
        <v>0</v>
      </c>
      <c r="U70" s="98">
        <v>2.9999999999999997E-4</v>
      </c>
      <c r="V70">
        <v>0</v>
      </c>
      <c r="W70">
        <v>0</v>
      </c>
      <c r="X70">
        <v>0</v>
      </c>
      <c r="Y70" s="98">
        <v>2.9999999999999997E-4</v>
      </c>
      <c r="Z70">
        <v>0</v>
      </c>
      <c r="AA70">
        <v>0</v>
      </c>
      <c r="AB70">
        <v>0</v>
      </c>
      <c r="AC70">
        <v>0</v>
      </c>
      <c r="AD70">
        <v>0</v>
      </c>
      <c r="AE70" s="98">
        <v>2.9999999999999997E-4</v>
      </c>
      <c r="AF70" s="98">
        <v>2.9999999999999997E-4</v>
      </c>
      <c r="AG70">
        <v>0</v>
      </c>
      <c r="AH70">
        <v>0</v>
      </c>
      <c r="AI70">
        <v>0</v>
      </c>
      <c r="AJ70">
        <v>0</v>
      </c>
      <c r="AK70">
        <v>0</v>
      </c>
      <c r="AL70">
        <v>0</v>
      </c>
      <c r="AM70">
        <v>1.1174999999999999</v>
      </c>
      <c r="AN70">
        <v>0</v>
      </c>
      <c r="AO70">
        <v>13.41</v>
      </c>
      <c r="AP70">
        <v>0</v>
      </c>
      <c r="AQ70">
        <v>0</v>
      </c>
      <c r="AR70">
        <v>0</v>
      </c>
      <c r="AS70">
        <v>1.8000000000000001E-4</v>
      </c>
      <c r="AT70">
        <v>1.8000000000000001E-4</v>
      </c>
      <c r="AU70">
        <v>1.6800000000000001E-3</v>
      </c>
      <c r="AV70">
        <v>2.31E-3</v>
      </c>
      <c r="AW70">
        <v>5.4000000000000001E-4</v>
      </c>
      <c r="AX70">
        <v>3.3000000000000002E-2</v>
      </c>
      <c r="AY70">
        <v>0</v>
      </c>
      <c r="AZ70">
        <v>7.1999999999999998E-3</v>
      </c>
      <c r="BA70">
        <v>0.14099999999999999</v>
      </c>
      <c r="BB70">
        <v>6.0000000000000001E-3</v>
      </c>
      <c r="BC70">
        <v>2.7000000000000001E-3</v>
      </c>
      <c r="BD70">
        <v>0.13500000000000001</v>
      </c>
      <c r="BE70">
        <v>1.224</v>
      </c>
      <c r="BF70">
        <v>4.4999999999999998E-2</v>
      </c>
      <c r="BG70">
        <v>9.9000000000000005E-2</v>
      </c>
      <c r="BH70" s="98">
        <v>2.9999999999999997E-4</v>
      </c>
      <c r="BI70">
        <v>0</v>
      </c>
      <c r="BJ70" s="98">
        <v>5.9999999999999995E-4</v>
      </c>
      <c r="BK70">
        <v>0.06</v>
      </c>
      <c r="BL70">
        <v>1.6875416260132299E-4</v>
      </c>
      <c r="BM70" s="98">
        <v>1.4791712283948601E-5</v>
      </c>
      <c r="BN70" s="98">
        <v>2.6305012945610299E-5</v>
      </c>
      <c r="BO70" s="98">
        <v>1.16334370632341E-5</v>
      </c>
      <c r="BP70">
        <v>0</v>
      </c>
      <c r="BQ70" s="98">
        <v>3.9447564018407698E-17</v>
      </c>
      <c r="BR70" s="98">
        <v>7.7879925826063604E-5</v>
      </c>
      <c r="BS70" s="98">
        <v>2.4445938814775401E-5</v>
      </c>
      <c r="BT70">
        <v>1.7030918200944099E-4</v>
      </c>
    </row>
    <row r="71" spans="1:72" x14ac:dyDescent="0.35">
      <c r="A71">
        <v>14</v>
      </c>
      <c r="B71" t="s">
        <v>61</v>
      </c>
      <c r="C71" t="s">
        <v>61</v>
      </c>
      <c r="D71" t="s">
        <v>68</v>
      </c>
      <c r="E71" t="s">
        <v>1339</v>
      </c>
      <c r="F71">
        <v>0.246</v>
      </c>
      <c r="G71">
        <v>1.032</v>
      </c>
      <c r="H71" s="98">
        <v>8.9999999999999998E-4</v>
      </c>
      <c r="I71">
        <v>3.8999999999999998E-3</v>
      </c>
      <c r="J71">
        <v>5.0999999999999997E-2</v>
      </c>
      <c r="K71">
        <v>8.0999999999999996E-3</v>
      </c>
      <c r="L71">
        <v>0.2409</v>
      </c>
      <c r="M71">
        <v>0</v>
      </c>
      <c r="N71">
        <v>3.3E-3</v>
      </c>
      <c r="O71">
        <v>1.26E-2</v>
      </c>
      <c r="P71">
        <v>5.1000000000000004E-3</v>
      </c>
      <c r="Q71">
        <v>7.4999999999999997E-3</v>
      </c>
      <c r="R71">
        <v>0</v>
      </c>
      <c r="S71">
        <v>0</v>
      </c>
      <c r="T71">
        <v>0</v>
      </c>
      <c r="U71" s="98">
        <v>2.9999999999999997E-4</v>
      </c>
      <c r="V71">
        <v>0</v>
      </c>
      <c r="W71">
        <v>0</v>
      </c>
      <c r="X71">
        <v>0</v>
      </c>
      <c r="Y71" s="98">
        <v>2.9999999999999997E-4</v>
      </c>
      <c r="Z71">
        <v>0</v>
      </c>
      <c r="AA71">
        <v>0</v>
      </c>
      <c r="AB71">
        <v>0</v>
      </c>
      <c r="AC71">
        <v>0</v>
      </c>
      <c r="AD71">
        <v>0</v>
      </c>
      <c r="AE71" s="98">
        <v>2.9999999999999997E-4</v>
      </c>
      <c r="AF71" s="98">
        <v>2.9999999999999997E-4</v>
      </c>
      <c r="AG71">
        <v>0</v>
      </c>
      <c r="AH71">
        <v>0</v>
      </c>
      <c r="AI71">
        <v>0</v>
      </c>
      <c r="AJ71">
        <v>0</v>
      </c>
      <c r="AK71">
        <v>0</v>
      </c>
      <c r="AL71">
        <v>0</v>
      </c>
      <c r="AM71">
        <v>1.1174999999999999</v>
      </c>
      <c r="AN71">
        <v>0</v>
      </c>
      <c r="AO71">
        <v>13.41</v>
      </c>
      <c r="AP71">
        <v>0</v>
      </c>
      <c r="AQ71">
        <v>0</v>
      </c>
      <c r="AR71">
        <v>0</v>
      </c>
      <c r="AS71">
        <v>1.8000000000000001E-4</v>
      </c>
      <c r="AT71">
        <v>1.8000000000000001E-4</v>
      </c>
      <c r="AU71">
        <v>1.6800000000000001E-3</v>
      </c>
      <c r="AV71">
        <v>2.31E-3</v>
      </c>
      <c r="AW71">
        <v>5.4000000000000001E-4</v>
      </c>
      <c r="AX71">
        <v>3.3000000000000002E-2</v>
      </c>
      <c r="AY71">
        <v>0</v>
      </c>
      <c r="AZ71">
        <v>7.1999999999999998E-3</v>
      </c>
      <c r="BA71">
        <v>0.14099999999999999</v>
      </c>
      <c r="BB71">
        <v>6.0000000000000001E-3</v>
      </c>
      <c r="BC71">
        <v>2.7000000000000001E-3</v>
      </c>
      <c r="BD71">
        <v>0.13500000000000001</v>
      </c>
      <c r="BE71">
        <v>1.224</v>
      </c>
      <c r="BF71">
        <v>4.4999999999999998E-2</v>
      </c>
      <c r="BG71">
        <v>9.9000000000000005E-2</v>
      </c>
      <c r="BH71" s="98">
        <v>2.9999999999999997E-4</v>
      </c>
      <c r="BI71">
        <v>0</v>
      </c>
      <c r="BJ71" s="98">
        <v>5.9999999999999995E-4</v>
      </c>
      <c r="BK71">
        <v>0.06</v>
      </c>
      <c r="BL71">
        <v>1.6875416260132299E-4</v>
      </c>
      <c r="BM71" s="98">
        <v>1.4791712283948601E-5</v>
      </c>
      <c r="BN71" s="98">
        <v>2.6305012945610299E-5</v>
      </c>
      <c r="BO71" s="98">
        <v>1.16334370632341E-5</v>
      </c>
      <c r="BP71">
        <v>0</v>
      </c>
      <c r="BQ71" s="98">
        <v>3.9447564018407698E-17</v>
      </c>
      <c r="BR71" s="98">
        <v>7.7879925826063604E-5</v>
      </c>
      <c r="BS71" s="98">
        <v>2.4445938814775401E-5</v>
      </c>
      <c r="BT71">
        <v>1.7030918200944099E-4</v>
      </c>
    </row>
    <row r="72" spans="1:72" x14ac:dyDescent="0.35">
      <c r="A72">
        <v>14</v>
      </c>
      <c r="B72" t="s">
        <v>61</v>
      </c>
      <c r="C72" t="s">
        <v>61</v>
      </c>
      <c r="D72" t="s">
        <v>68</v>
      </c>
      <c r="E72" t="s">
        <v>1340</v>
      </c>
      <c r="F72">
        <v>0.246</v>
      </c>
      <c r="G72">
        <v>1.032</v>
      </c>
      <c r="H72" s="98">
        <v>8.9999999999999998E-4</v>
      </c>
      <c r="I72">
        <v>3.8999999999999998E-3</v>
      </c>
      <c r="J72">
        <v>5.0999999999999997E-2</v>
      </c>
      <c r="K72">
        <v>8.0999999999999996E-3</v>
      </c>
      <c r="L72">
        <v>0.2409</v>
      </c>
      <c r="M72">
        <v>0</v>
      </c>
      <c r="N72">
        <v>3.3E-3</v>
      </c>
      <c r="O72">
        <v>1.26E-2</v>
      </c>
      <c r="P72">
        <v>5.1000000000000004E-3</v>
      </c>
      <c r="Q72">
        <v>7.4999999999999997E-3</v>
      </c>
      <c r="R72">
        <v>0</v>
      </c>
      <c r="S72">
        <v>0</v>
      </c>
      <c r="T72">
        <v>0</v>
      </c>
      <c r="U72" s="98">
        <v>2.9999999999999997E-4</v>
      </c>
      <c r="V72">
        <v>0</v>
      </c>
      <c r="W72">
        <v>0</v>
      </c>
      <c r="X72">
        <v>0</v>
      </c>
      <c r="Y72" s="98">
        <v>2.9999999999999997E-4</v>
      </c>
      <c r="Z72">
        <v>0</v>
      </c>
      <c r="AA72">
        <v>0</v>
      </c>
      <c r="AB72">
        <v>0</v>
      </c>
      <c r="AC72">
        <v>0</v>
      </c>
      <c r="AD72">
        <v>0</v>
      </c>
      <c r="AE72" s="98">
        <v>2.9999999999999997E-4</v>
      </c>
      <c r="AF72" s="98">
        <v>2.9999999999999997E-4</v>
      </c>
      <c r="AG72">
        <v>0</v>
      </c>
      <c r="AH72">
        <v>0</v>
      </c>
      <c r="AI72">
        <v>0</v>
      </c>
      <c r="AJ72">
        <v>0</v>
      </c>
      <c r="AK72">
        <v>0</v>
      </c>
      <c r="AL72">
        <v>0</v>
      </c>
      <c r="AM72">
        <v>1.1174999999999999</v>
      </c>
      <c r="AN72">
        <v>0</v>
      </c>
      <c r="AO72">
        <v>13.41</v>
      </c>
      <c r="AP72">
        <v>0</v>
      </c>
      <c r="AQ72">
        <v>0</v>
      </c>
      <c r="AR72">
        <v>0</v>
      </c>
      <c r="AS72">
        <v>1.8000000000000001E-4</v>
      </c>
      <c r="AT72">
        <v>1.8000000000000001E-4</v>
      </c>
      <c r="AU72">
        <v>1.6800000000000001E-3</v>
      </c>
      <c r="AV72">
        <v>2.31E-3</v>
      </c>
      <c r="AW72">
        <v>5.4000000000000001E-4</v>
      </c>
      <c r="AX72">
        <v>3.3000000000000002E-2</v>
      </c>
      <c r="AY72">
        <v>0</v>
      </c>
      <c r="AZ72">
        <v>7.1999999999999998E-3</v>
      </c>
      <c r="BA72">
        <v>0.14099999999999999</v>
      </c>
      <c r="BB72">
        <v>6.0000000000000001E-3</v>
      </c>
      <c r="BC72">
        <v>2.7000000000000001E-3</v>
      </c>
      <c r="BD72">
        <v>0.13500000000000001</v>
      </c>
      <c r="BE72">
        <v>1.224</v>
      </c>
      <c r="BF72">
        <v>4.4999999999999998E-2</v>
      </c>
      <c r="BG72">
        <v>9.9000000000000005E-2</v>
      </c>
      <c r="BH72" s="98">
        <v>2.9999999999999997E-4</v>
      </c>
      <c r="BI72">
        <v>0</v>
      </c>
      <c r="BJ72" s="98">
        <v>5.9999999999999995E-4</v>
      </c>
      <c r="BK72">
        <v>0.06</v>
      </c>
      <c r="BL72">
        <v>1.6875416260132299E-4</v>
      </c>
      <c r="BM72" s="98">
        <v>1.4791712283948601E-5</v>
      </c>
      <c r="BN72" s="98">
        <v>2.6305012945610299E-5</v>
      </c>
      <c r="BO72" s="98">
        <v>1.16334370632341E-5</v>
      </c>
      <c r="BP72">
        <v>0</v>
      </c>
      <c r="BQ72" s="98">
        <v>3.9447564018407698E-17</v>
      </c>
      <c r="BR72" s="98">
        <v>7.7879925826063604E-5</v>
      </c>
      <c r="BS72" s="98">
        <v>2.4445938814775401E-5</v>
      </c>
      <c r="BT72">
        <v>1.7030918200944099E-4</v>
      </c>
    </row>
    <row r="73" spans="1:72" x14ac:dyDescent="0.35">
      <c r="A73">
        <v>14</v>
      </c>
      <c r="B73" t="s">
        <v>61</v>
      </c>
      <c r="C73" t="s">
        <v>61</v>
      </c>
      <c r="D73" t="s">
        <v>68</v>
      </c>
      <c r="E73" t="s">
        <v>1341</v>
      </c>
      <c r="F73">
        <v>0.246</v>
      </c>
      <c r="G73">
        <v>1.032</v>
      </c>
      <c r="H73" s="98">
        <v>8.9999999999999998E-4</v>
      </c>
      <c r="I73">
        <v>3.8999999999999998E-3</v>
      </c>
      <c r="J73">
        <v>5.0999999999999997E-2</v>
      </c>
      <c r="K73">
        <v>8.0999999999999996E-3</v>
      </c>
      <c r="L73">
        <v>0.2409</v>
      </c>
      <c r="M73">
        <v>0</v>
      </c>
      <c r="N73">
        <v>3.3E-3</v>
      </c>
      <c r="O73">
        <v>1.26E-2</v>
      </c>
      <c r="P73">
        <v>5.1000000000000004E-3</v>
      </c>
      <c r="Q73">
        <v>7.4999999999999997E-3</v>
      </c>
      <c r="R73">
        <v>0</v>
      </c>
      <c r="S73">
        <v>0</v>
      </c>
      <c r="T73">
        <v>0</v>
      </c>
      <c r="U73" s="98">
        <v>2.9999999999999997E-4</v>
      </c>
      <c r="V73">
        <v>0</v>
      </c>
      <c r="W73">
        <v>0</v>
      </c>
      <c r="X73">
        <v>0</v>
      </c>
      <c r="Y73" s="98">
        <v>2.9999999999999997E-4</v>
      </c>
      <c r="Z73">
        <v>0</v>
      </c>
      <c r="AA73">
        <v>0</v>
      </c>
      <c r="AB73">
        <v>0</v>
      </c>
      <c r="AC73">
        <v>0</v>
      </c>
      <c r="AD73">
        <v>0</v>
      </c>
      <c r="AE73" s="98">
        <v>2.9999999999999997E-4</v>
      </c>
      <c r="AF73" s="98">
        <v>2.9999999999999997E-4</v>
      </c>
      <c r="AG73">
        <v>0</v>
      </c>
      <c r="AH73">
        <v>0</v>
      </c>
      <c r="AI73">
        <v>0</v>
      </c>
      <c r="AJ73">
        <v>0</v>
      </c>
      <c r="AK73">
        <v>0</v>
      </c>
      <c r="AL73">
        <v>0</v>
      </c>
      <c r="AM73">
        <v>1.1174999999999999</v>
      </c>
      <c r="AN73">
        <v>0</v>
      </c>
      <c r="AO73">
        <v>13.41</v>
      </c>
      <c r="AP73">
        <v>0</v>
      </c>
      <c r="AQ73">
        <v>0</v>
      </c>
      <c r="AR73">
        <v>0</v>
      </c>
      <c r="AS73">
        <v>1.8000000000000001E-4</v>
      </c>
      <c r="AT73">
        <v>1.8000000000000001E-4</v>
      </c>
      <c r="AU73">
        <v>1.6800000000000001E-3</v>
      </c>
      <c r="AV73">
        <v>2.31E-3</v>
      </c>
      <c r="AW73">
        <v>5.4000000000000001E-4</v>
      </c>
      <c r="AX73">
        <v>3.3000000000000002E-2</v>
      </c>
      <c r="AY73">
        <v>0</v>
      </c>
      <c r="AZ73">
        <v>7.1999999999999998E-3</v>
      </c>
      <c r="BA73">
        <v>0.14099999999999999</v>
      </c>
      <c r="BB73">
        <v>6.0000000000000001E-3</v>
      </c>
      <c r="BC73">
        <v>2.7000000000000001E-3</v>
      </c>
      <c r="BD73">
        <v>0.13500000000000001</v>
      </c>
      <c r="BE73">
        <v>1.224</v>
      </c>
      <c r="BF73">
        <v>4.4999999999999998E-2</v>
      </c>
      <c r="BG73">
        <v>9.9000000000000005E-2</v>
      </c>
      <c r="BH73" s="98">
        <v>2.9999999999999997E-4</v>
      </c>
      <c r="BI73">
        <v>0</v>
      </c>
      <c r="BJ73" s="98">
        <v>5.9999999999999995E-4</v>
      </c>
      <c r="BK73">
        <v>0.06</v>
      </c>
      <c r="BL73">
        <v>1.6875416260132299E-4</v>
      </c>
      <c r="BM73" s="98">
        <v>1.4791712283948601E-5</v>
      </c>
      <c r="BN73" s="98">
        <v>2.6305012945610299E-5</v>
      </c>
      <c r="BO73" s="98">
        <v>1.16334370632341E-5</v>
      </c>
      <c r="BP73">
        <v>0</v>
      </c>
      <c r="BQ73" s="98">
        <v>3.9447564018407698E-17</v>
      </c>
      <c r="BR73" s="98">
        <v>7.7879925826063604E-5</v>
      </c>
      <c r="BS73" s="98">
        <v>2.4445938814775401E-5</v>
      </c>
      <c r="BT73">
        <v>1.7030918200944099E-4</v>
      </c>
    </row>
    <row r="74" spans="1:72" x14ac:dyDescent="0.35">
      <c r="A74">
        <v>15</v>
      </c>
      <c r="B74" t="s">
        <v>61</v>
      </c>
      <c r="C74" t="s">
        <v>61</v>
      </c>
      <c r="D74" t="s">
        <v>69</v>
      </c>
      <c r="E74" t="s">
        <v>1337</v>
      </c>
      <c r="F74">
        <v>1.8360000000000001</v>
      </c>
      <c r="G74">
        <v>7.6319999999999997</v>
      </c>
      <c r="H74">
        <v>3.5999999999999999E-3</v>
      </c>
      <c r="I74">
        <v>4.3200000000000002E-2</v>
      </c>
      <c r="J74">
        <v>0.3528</v>
      </c>
      <c r="K74">
        <v>9.3600000000000003E-2</v>
      </c>
      <c r="L74">
        <v>3.0815999999999999</v>
      </c>
      <c r="M74">
        <v>0</v>
      </c>
      <c r="N74">
        <v>2.52E-2</v>
      </c>
      <c r="O74">
        <v>0.33839999999999998</v>
      </c>
      <c r="P74">
        <v>0</v>
      </c>
      <c r="Q74">
        <v>0.33839999999999998</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3.6000000000000002E-4</v>
      </c>
      <c r="AU74">
        <v>6.4799999999999996E-3</v>
      </c>
      <c r="AV74">
        <v>1.44E-2</v>
      </c>
      <c r="AW74">
        <v>1.4400000000000001E-3</v>
      </c>
      <c r="AX74">
        <v>2.4948000000000001</v>
      </c>
      <c r="AY74">
        <v>0</v>
      </c>
      <c r="AZ74">
        <v>0.1188</v>
      </c>
      <c r="BA74">
        <v>1.008</v>
      </c>
      <c r="BB74">
        <v>1.7999999999999999E-2</v>
      </c>
      <c r="BC74">
        <v>1.0800000000000001E-2</v>
      </c>
      <c r="BD74">
        <v>0.79200000000000004</v>
      </c>
      <c r="BE74">
        <v>10.08</v>
      </c>
      <c r="BF74">
        <v>0.504</v>
      </c>
      <c r="BG74">
        <v>0.72</v>
      </c>
      <c r="BH74">
        <v>0</v>
      </c>
      <c r="BI74">
        <v>0</v>
      </c>
      <c r="BJ74">
        <v>1.44E-2</v>
      </c>
      <c r="BK74">
        <v>0.61199999999999999</v>
      </c>
      <c r="BL74">
        <v>7.4789034531179898E-4</v>
      </c>
      <c r="BM74" s="98">
        <v>3.0391952714672901E-5</v>
      </c>
      <c r="BN74" s="98">
        <v>8.07646530016994E-5</v>
      </c>
      <c r="BO74">
        <v>1.3074373047955001E-4</v>
      </c>
      <c r="BP74">
        <v>0</v>
      </c>
      <c r="BQ74" s="98">
        <v>4.6033355786762898E-17</v>
      </c>
      <c r="BR74">
        <v>1.3199877234130799E-4</v>
      </c>
      <c r="BS74">
        <v>3.0127575911569201E-4</v>
      </c>
      <c r="BT74">
        <v>7.1497748424791401E-4</v>
      </c>
    </row>
    <row r="75" spans="1:72" x14ac:dyDescent="0.35">
      <c r="A75">
        <v>15</v>
      </c>
      <c r="B75" t="s">
        <v>61</v>
      </c>
      <c r="C75" t="s">
        <v>61</v>
      </c>
      <c r="D75" t="s">
        <v>69</v>
      </c>
      <c r="E75" t="s">
        <v>1338</v>
      </c>
      <c r="F75">
        <v>1.8360000000000001</v>
      </c>
      <c r="G75">
        <v>7.6319999999999997</v>
      </c>
      <c r="H75">
        <v>3.5999999999999999E-3</v>
      </c>
      <c r="I75">
        <v>4.3200000000000002E-2</v>
      </c>
      <c r="J75">
        <v>0.3528</v>
      </c>
      <c r="K75">
        <v>9.3600000000000003E-2</v>
      </c>
      <c r="L75">
        <v>3.0815999999999999</v>
      </c>
      <c r="M75">
        <v>0</v>
      </c>
      <c r="N75">
        <v>2.52E-2</v>
      </c>
      <c r="O75">
        <v>0.33839999999999998</v>
      </c>
      <c r="P75">
        <v>0</v>
      </c>
      <c r="Q75">
        <v>0.33839999999999998</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3.6000000000000002E-4</v>
      </c>
      <c r="AU75">
        <v>6.4799999999999996E-3</v>
      </c>
      <c r="AV75">
        <v>1.44E-2</v>
      </c>
      <c r="AW75">
        <v>1.4400000000000001E-3</v>
      </c>
      <c r="AX75">
        <v>2.4948000000000001</v>
      </c>
      <c r="AY75">
        <v>0</v>
      </c>
      <c r="AZ75">
        <v>0.1188</v>
      </c>
      <c r="BA75">
        <v>1.008</v>
      </c>
      <c r="BB75">
        <v>1.7999999999999999E-2</v>
      </c>
      <c r="BC75">
        <v>1.0800000000000001E-2</v>
      </c>
      <c r="BD75">
        <v>0.79200000000000004</v>
      </c>
      <c r="BE75">
        <v>10.08</v>
      </c>
      <c r="BF75">
        <v>0.504</v>
      </c>
      <c r="BG75">
        <v>0.72</v>
      </c>
      <c r="BH75">
        <v>0</v>
      </c>
      <c r="BI75">
        <v>0</v>
      </c>
      <c r="BJ75">
        <v>1.44E-2</v>
      </c>
      <c r="BK75">
        <v>0.61199999999999999</v>
      </c>
      <c r="BL75">
        <v>6.2721092518318105E-4</v>
      </c>
      <c r="BM75" s="98">
        <v>2.9145918046904E-5</v>
      </c>
      <c r="BN75" s="98">
        <v>6.3639412338086098E-5</v>
      </c>
      <c r="BO75">
        <v>1.3074373047955001E-4</v>
      </c>
      <c r="BP75">
        <v>0</v>
      </c>
      <c r="BQ75" s="98">
        <v>1.4212071062388999E-17</v>
      </c>
      <c r="BR75" s="98">
        <v>2.79459467001756E-5</v>
      </c>
      <c r="BS75">
        <v>3.0127575911569201E-4</v>
      </c>
      <c r="BT75">
        <v>6.9458363220789696E-4</v>
      </c>
    </row>
    <row r="76" spans="1:72" x14ac:dyDescent="0.35">
      <c r="A76">
        <v>15</v>
      </c>
      <c r="B76" t="s">
        <v>61</v>
      </c>
      <c r="C76" t="s">
        <v>61</v>
      </c>
      <c r="D76" t="s">
        <v>69</v>
      </c>
      <c r="E76" t="s">
        <v>1339</v>
      </c>
      <c r="F76">
        <v>1.8360000000000001</v>
      </c>
      <c r="G76">
        <v>7.6319999999999997</v>
      </c>
      <c r="H76">
        <v>3.5999999999999999E-3</v>
      </c>
      <c r="I76">
        <v>4.3200000000000002E-2</v>
      </c>
      <c r="J76">
        <v>0.3528</v>
      </c>
      <c r="K76">
        <v>9.3600000000000003E-2</v>
      </c>
      <c r="L76">
        <v>3.0815999999999999</v>
      </c>
      <c r="M76">
        <v>0</v>
      </c>
      <c r="N76">
        <v>2.52E-2</v>
      </c>
      <c r="O76">
        <v>0.33839999999999998</v>
      </c>
      <c r="P76">
        <v>0</v>
      </c>
      <c r="Q76">
        <v>0.33839999999999998</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3.6000000000000002E-4</v>
      </c>
      <c r="AU76">
        <v>6.4799999999999996E-3</v>
      </c>
      <c r="AV76">
        <v>1.44E-2</v>
      </c>
      <c r="AW76">
        <v>1.4400000000000001E-3</v>
      </c>
      <c r="AX76">
        <v>2.4948000000000001</v>
      </c>
      <c r="AY76">
        <v>0</v>
      </c>
      <c r="AZ76">
        <v>0.1188</v>
      </c>
      <c r="BA76">
        <v>1.008</v>
      </c>
      <c r="BB76">
        <v>1.7999999999999999E-2</v>
      </c>
      <c r="BC76">
        <v>1.0800000000000001E-2</v>
      </c>
      <c r="BD76">
        <v>0.79200000000000004</v>
      </c>
      <c r="BE76">
        <v>10.08</v>
      </c>
      <c r="BF76">
        <v>0.504</v>
      </c>
      <c r="BG76">
        <v>0.72</v>
      </c>
      <c r="BH76">
        <v>0</v>
      </c>
      <c r="BI76">
        <v>0</v>
      </c>
      <c r="BJ76">
        <v>1.44E-2</v>
      </c>
      <c r="BK76">
        <v>0.61199999999999999</v>
      </c>
      <c r="BL76">
        <v>8.2331498289218497E-4</v>
      </c>
      <c r="BM76" s="98">
        <v>3.1170724382028497E-5</v>
      </c>
      <c r="BN76" s="98">
        <v>9.1467928416457696E-5</v>
      </c>
      <c r="BO76">
        <v>1.3074373047955001E-4</v>
      </c>
      <c r="BP76">
        <v>0</v>
      </c>
      <c r="BQ76" s="98">
        <v>6.5921658739496703E-17</v>
      </c>
      <c r="BR76">
        <v>1.97031788367015E-4</v>
      </c>
      <c r="BS76">
        <v>3.0127575911569201E-4</v>
      </c>
      <c r="BT76">
        <v>7.2772364177292495E-4</v>
      </c>
    </row>
    <row r="77" spans="1:72" x14ac:dyDescent="0.35">
      <c r="A77">
        <v>15</v>
      </c>
      <c r="B77" t="s">
        <v>61</v>
      </c>
      <c r="C77" t="s">
        <v>61</v>
      </c>
      <c r="D77" t="s">
        <v>69</v>
      </c>
      <c r="E77" t="s">
        <v>1340</v>
      </c>
      <c r="F77">
        <v>1.8360000000000001</v>
      </c>
      <c r="G77">
        <v>7.6319999999999997</v>
      </c>
      <c r="H77">
        <v>3.5999999999999999E-3</v>
      </c>
      <c r="I77">
        <v>4.3200000000000002E-2</v>
      </c>
      <c r="J77">
        <v>0.3528</v>
      </c>
      <c r="K77">
        <v>9.3600000000000003E-2</v>
      </c>
      <c r="L77">
        <v>3.0815999999999999</v>
      </c>
      <c r="M77">
        <v>0</v>
      </c>
      <c r="N77">
        <v>2.52E-2</v>
      </c>
      <c r="O77">
        <v>0.33839999999999998</v>
      </c>
      <c r="P77">
        <v>0</v>
      </c>
      <c r="Q77">
        <v>0.33839999999999998</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3.6000000000000002E-4</v>
      </c>
      <c r="AU77">
        <v>6.4799999999999996E-3</v>
      </c>
      <c r="AV77">
        <v>1.44E-2</v>
      </c>
      <c r="AW77">
        <v>1.4400000000000001E-3</v>
      </c>
      <c r="AX77">
        <v>2.4948000000000001</v>
      </c>
      <c r="AY77">
        <v>0</v>
      </c>
      <c r="AZ77">
        <v>0.1188</v>
      </c>
      <c r="BA77">
        <v>1.008</v>
      </c>
      <c r="BB77">
        <v>1.7999999999999999E-2</v>
      </c>
      <c r="BC77">
        <v>1.0800000000000001E-2</v>
      </c>
      <c r="BD77">
        <v>0.79200000000000004</v>
      </c>
      <c r="BE77">
        <v>10.08</v>
      </c>
      <c r="BF77">
        <v>0.504</v>
      </c>
      <c r="BG77">
        <v>0.72</v>
      </c>
      <c r="BH77">
        <v>0</v>
      </c>
      <c r="BI77">
        <v>0</v>
      </c>
      <c r="BJ77">
        <v>1.44E-2</v>
      </c>
      <c r="BK77">
        <v>0.61199999999999999</v>
      </c>
      <c r="BL77">
        <v>6.2721092518318105E-4</v>
      </c>
      <c r="BM77" s="98">
        <v>2.9145918046904E-5</v>
      </c>
      <c r="BN77" s="98">
        <v>6.3639412338086098E-5</v>
      </c>
      <c r="BO77">
        <v>1.3074373047955001E-4</v>
      </c>
      <c r="BP77">
        <v>0</v>
      </c>
      <c r="BQ77" s="98">
        <v>1.4212071062388999E-17</v>
      </c>
      <c r="BR77" s="98">
        <v>2.79459467001756E-5</v>
      </c>
      <c r="BS77">
        <v>3.0127575911569201E-4</v>
      </c>
      <c r="BT77">
        <v>6.9458363220789696E-4</v>
      </c>
    </row>
    <row r="78" spans="1:72" x14ac:dyDescent="0.35">
      <c r="A78">
        <v>15</v>
      </c>
      <c r="B78" t="s">
        <v>61</v>
      </c>
      <c r="C78" t="s">
        <v>61</v>
      </c>
      <c r="D78" t="s">
        <v>69</v>
      </c>
      <c r="E78" t="s">
        <v>1341</v>
      </c>
      <c r="F78">
        <v>1.8360000000000001</v>
      </c>
      <c r="G78">
        <v>7.6319999999999997</v>
      </c>
      <c r="H78">
        <v>3.5999999999999999E-3</v>
      </c>
      <c r="I78">
        <v>4.3200000000000002E-2</v>
      </c>
      <c r="J78">
        <v>0.3528</v>
      </c>
      <c r="K78">
        <v>9.3600000000000003E-2</v>
      </c>
      <c r="L78">
        <v>3.0815999999999999</v>
      </c>
      <c r="M78">
        <v>0</v>
      </c>
      <c r="N78">
        <v>2.52E-2</v>
      </c>
      <c r="O78">
        <v>0.33839999999999998</v>
      </c>
      <c r="P78">
        <v>0</v>
      </c>
      <c r="Q78">
        <v>0.33839999999999998</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3.6000000000000002E-4</v>
      </c>
      <c r="AU78">
        <v>6.4799999999999996E-3</v>
      </c>
      <c r="AV78">
        <v>1.44E-2</v>
      </c>
      <c r="AW78">
        <v>1.4400000000000001E-3</v>
      </c>
      <c r="AX78">
        <v>2.4948000000000001</v>
      </c>
      <c r="AY78">
        <v>0</v>
      </c>
      <c r="AZ78">
        <v>0.1188</v>
      </c>
      <c r="BA78">
        <v>1.008</v>
      </c>
      <c r="BB78">
        <v>1.7999999999999999E-2</v>
      </c>
      <c r="BC78">
        <v>1.0800000000000001E-2</v>
      </c>
      <c r="BD78">
        <v>0.79200000000000004</v>
      </c>
      <c r="BE78">
        <v>10.08</v>
      </c>
      <c r="BF78">
        <v>0.504</v>
      </c>
      <c r="BG78">
        <v>0.72</v>
      </c>
      <c r="BH78">
        <v>0</v>
      </c>
      <c r="BI78">
        <v>0</v>
      </c>
      <c r="BJ78">
        <v>1.44E-2</v>
      </c>
      <c r="BK78">
        <v>0.61199999999999999</v>
      </c>
      <c r="BL78">
        <v>8.9873962047257096E-4</v>
      </c>
      <c r="BM78" s="98">
        <v>3.1949496049383998E-5</v>
      </c>
      <c r="BN78">
        <v>1.0217120383121601E-4</v>
      </c>
      <c r="BO78">
        <v>1.3074373047955001E-4</v>
      </c>
      <c r="BP78">
        <v>0</v>
      </c>
      <c r="BQ78" s="98">
        <v>8.5809961692230298E-17</v>
      </c>
      <c r="BR78">
        <v>2.6206480439272198E-4</v>
      </c>
      <c r="BS78">
        <v>3.0127575911569201E-4</v>
      </c>
      <c r="BT78">
        <v>7.4046979929793698E-4</v>
      </c>
    </row>
    <row r="79" spans="1:72" x14ac:dyDescent="0.35">
      <c r="A79">
        <v>16</v>
      </c>
      <c r="B79" t="s">
        <v>71</v>
      </c>
      <c r="C79" t="s">
        <v>71</v>
      </c>
      <c r="D79" t="s">
        <v>76</v>
      </c>
      <c r="E79" t="s">
        <v>1337</v>
      </c>
      <c r="F79">
        <v>6.66</v>
      </c>
      <c r="G79">
        <v>27.01</v>
      </c>
      <c r="H79">
        <v>3.6999999999999998E-2</v>
      </c>
      <c r="I79">
        <v>0.29599999999999999</v>
      </c>
      <c r="J79">
        <v>0.96199999999999997</v>
      </c>
      <c r="K79">
        <v>0.48099999999999998</v>
      </c>
      <c r="L79">
        <v>35.039000000000001</v>
      </c>
      <c r="M79">
        <v>0</v>
      </c>
      <c r="N79">
        <v>0.185</v>
      </c>
      <c r="O79">
        <v>1.036</v>
      </c>
      <c r="P79">
        <v>1.036</v>
      </c>
      <c r="Q79">
        <v>0</v>
      </c>
      <c r="R79">
        <v>0</v>
      </c>
      <c r="S79">
        <v>0</v>
      </c>
      <c r="T79">
        <v>0</v>
      </c>
      <c r="U79">
        <v>0</v>
      </c>
      <c r="V79">
        <v>0</v>
      </c>
      <c r="W79">
        <v>0</v>
      </c>
      <c r="X79">
        <v>0</v>
      </c>
      <c r="Y79">
        <v>0</v>
      </c>
      <c r="Z79">
        <v>0</v>
      </c>
      <c r="AA79">
        <v>0</v>
      </c>
      <c r="AB79">
        <v>0</v>
      </c>
      <c r="AC79">
        <v>0</v>
      </c>
      <c r="AD79">
        <v>0</v>
      </c>
      <c r="AE79">
        <v>3.6999999999999998E-2</v>
      </c>
      <c r="AF79">
        <v>3.6999999999999998E-2</v>
      </c>
      <c r="AG79">
        <v>0</v>
      </c>
      <c r="AH79">
        <v>0</v>
      </c>
      <c r="AI79">
        <v>0</v>
      </c>
      <c r="AJ79">
        <v>0</v>
      </c>
      <c r="AK79">
        <v>0</v>
      </c>
      <c r="AL79">
        <v>0</v>
      </c>
      <c r="AM79">
        <v>15.984</v>
      </c>
      <c r="AN79">
        <v>0</v>
      </c>
      <c r="AO79">
        <v>191.66</v>
      </c>
      <c r="AP79">
        <v>0</v>
      </c>
      <c r="AQ79">
        <v>0.25900000000000001</v>
      </c>
      <c r="AR79">
        <v>1.258</v>
      </c>
      <c r="AS79">
        <v>1.11E-2</v>
      </c>
      <c r="AT79">
        <v>0</v>
      </c>
      <c r="AU79">
        <v>0.21460000000000001</v>
      </c>
      <c r="AV79">
        <v>0.25900000000000001</v>
      </c>
      <c r="AW79">
        <v>3.6999999999999998E-2</v>
      </c>
      <c r="AX79">
        <v>6.1420000000000003</v>
      </c>
      <c r="AY79">
        <v>0</v>
      </c>
      <c r="AZ79">
        <v>5.476</v>
      </c>
      <c r="BA79">
        <v>8.14</v>
      </c>
      <c r="BB79">
        <v>0.74</v>
      </c>
      <c r="BC79">
        <v>7.3999999999999996E-2</v>
      </c>
      <c r="BD79">
        <v>4.4400000000000004</v>
      </c>
      <c r="BE79">
        <v>88.8</v>
      </c>
      <c r="BF79">
        <v>3.33</v>
      </c>
      <c r="BG79">
        <v>0.74</v>
      </c>
      <c r="BH79">
        <v>0</v>
      </c>
      <c r="BI79">
        <v>0</v>
      </c>
      <c r="BJ79">
        <v>3.6999999999999998E-2</v>
      </c>
      <c r="BK79">
        <v>0</v>
      </c>
      <c r="BL79">
        <v>3.4897133325654098E-2</v>
      </c>
      <c r="BM79">
        <v>7.5562805103597996E-4</v>
      </c>
      <c r="BN79">
        <v>1.9422646811388201E-2</v>
      </c>
      <c r="BO79">
        <v>1.3437550077064801E-3</v>
      </c>
      <c r="BP79">
        <v>0</v>
      </c>
      <c r="BQ79" s="98">
        <v>2.4771143277597101E-15</v>
      </c>
      <c r="BR79">
        <v>8.8904811562899692E-3</v>
      </c>
      <c r="BS79">
        <v>3.0964453020223899E-3</v>
      </c>
      <c r="BT79">
        <v>4.8275327690244698E-3</v>
      </c>
    </row>
    <row r="80" spans="1:72" x14ac:dyDescent="0.35">
      <c r="A80">
        <v>16</v>
      </c>
      <c r="B80" t="s">
        <v>71</v>
      </c>
      <c r="C80" t="s">
        <v>71</v>
      </c>
      <c r="D80" t="s">
        <v>76</v>
      </c>
      <c r="E80" t="s">
        <v>1338</v>
      </c>
      <c r="F80">
        <v>9.99</v>
      </c>
      <c r="G80">
        <v>40.515000000000001</v>
      </c>
      <c r="H80">
        <v>5.5500000000000001E-2</v>
      </c>
      <c r="I80">
        <v>0.44400000000000001</v>
      </c>
      <c r="J80">
        <v>1.4430000000000001</v>
      </c>
      <c r="K80">
        <v>0.72150000000000003</v>
      </c>
      <c r="L80">
        <v>52.558500000000002</v>
      </c>
      <c r="M80">
        <v>0</v>
      </c>
      <c r="N80">
        <v>0.27750000000000002</v>
      </c>
      <c r="O80">
        <v>1.554</v>
      </c>
      <c r="P80">
        <v>1.554</v>
      </c>
      <c r="Q80">
        <v>0</v>
      </c>
      <c r="R80">
        <v>0</v>
      </c>
      <c r="S80">
        <v>0</v>
      </c>
      <c r="T80">
        <v>0</v>
      </c>
      <c r="U80">
        <v>0</v>
      </c>
      <c r="V80">
        <v>0</v>
      </c>
      <c r="W80">
        <v>0</v>
      </c>
      <c r="X80">
        <v>0</v>
      </c>
      <c r="Y80">
        <v>0</v>
      </c>
      <c r="Z80">
        <v>0</v>
      </c>
      <c r="AA80">
        <v>0</v>
      </c>
      <c r="AB80">
        <v>0</v>
      </c>
      <c r="AC80">
        <v>0</v>
      </c>
      <c r="AD80">
        <v>0</v>
      </c>
      <c r="AE80">
        <v>5.5500000000000001E-2</v>
      </c>
      <c r="AF80">
        <v>5.5500000000000001E-2</v>
      </c>
      <c r="AG80">
        <v>0</v>
      </c>
      <c r="AH80">
        <v>0</v>
      </c>
      <c r="AI80">
        <v>0</v>
      </c>
      <c r="AJ80">
        <v>0</v>
      </c>
      <c r="AK80">
        <v>0</v>
      </c>
      <c r="AL80">
        <v>0</v>
      </c>
      <c r="AM80">
        <v>23.975999999999999</v>
      </c>
      <c r="AN80">
        <v>0</v>
      </c>
      <c r="AO80">
        <v>287.49</v>
      </c>
      <c r="AP80">
        <v>0</v>
      </c>
      <c r="AQ80">
        <v>0.38850000000000001</v>
      </c>
      <c r="AR80">
        <v>1.887</v>
      </c>
      <c r="AS80">
        <v>1.6650000000000002E-2</v>
      </c>
      <c r="AT80">
        <v>0</v>
      </c>
      <c r="AU80">
        <v>0.32190000000000002</v>
      </c>
      <c r="AV80">
        <v>0.38850000000000001</v>
      </c>
      <c r="AW80">
        <v>5.5500000000000001E-2</v>
      </c>
      <c r="AX80">
        <v>9.2129999999999992</v>
      </c>
      <c r="AY80">
        <v>0</v>
      </c>
      <c r="AZ80">
        <v>8.2140000000000004</v>
      </c>
      <c r="BA80">
        <v>12.21</v>
      </c>
      <c r="BB80">
        <v>1.1100000000000001</v>
      </c>
      <c r="BC80">
        <v>0.111</v>
      </c>
      <c r="BD80">
        <v>6.66</v>
      </c>
      <c r="BE80">
        <v>133.19999999999999</v>
      </c>
      <c r="BF80">
        <v>4.9950000000000001</v>
      </c>
      <c r="BG80">
        <v>1.1100000000000001</v>
      </c>
      <c r="BH80">
        <v>0</v>
      </c>
      <c r="BI80">
        <v>0</v>
      </c>
      <c r="BJ80">
        <v>5.5500000000000001E-2</v>
      </c>
      <c r="BK80">
        <v>0</v>
      </c>
      <c r="BL80">
        <v>4.2942838963833802E-2</v>
      </c>
      <c r="BM80">
        <v>1.05945607583337E-3</v>
      </c>
      <c r="BN80">
        <v>2.43470568336582E-2</v>
      </c>
      <c r="BO80">
        <v>2.0156325115597202E-3</v>
      </c>
      <c r="BP80">
        <v>0</v>
      </c>
      <c r="BQ80" s="98">
        <v>2.48752636363865E-15</v>
      </c>
      <c r="BR80">
        <v>9.0340922712769806E-3</v>
      </c>
      <c r="BS80">
        <v>4.6446679530335799E-3</v>
      </c>
      <c r="BT80">
        <v>5.3363980616146396E-3</v>
      </c>
    </row>
    <row r="81" spans="1:72" x14ac:dyDescent="0.35">
      <c r="A81">
        <v>16</v>
      </c>
      <c r="B81" t="s">
        <v>71</v>
      </c>
      <c r="C81" t="s">
        <v>71</v>
      </c>
      <c r="D81" t="s">
        <v>76</v>
      </c>
      <c r="E81" t="s">
        <v>1339</v>
      </c>
      <c r="F81">
        <v>13.32</v>
      </c>
      <c r="G81">
        <v>54.02</v>
      </c>
      <c r="H81">
        <v>7.3999999999999996E-2</v>
      </c>
      <c r="I81">
        <v>0.59199999999999997</v>
      </c>
      <c r="J81">
        <v>1.9239999999999999</v>
      </c>
      <c r="K81">
        <v>0.96199999999999997</v>
      </c>
      <c r="L81">
        <v>70.078000000000003</v>
      </c>
      <c r="M81">
        <v>0</v>
      </c>
      <c r="N81">
        <v>0.37</v>
      </c>
      <c r="O81">
        <v>2.0720000000000001</v>
      </c>
      <c r="P81">
        <v>2.0720000000000001</v>
      </c>
      <c r="Q81">
        <v>0</v>
      </c>
      <c r="R81">
        <v>0</v>
      </c>
      <c r="S81">
        <v>0</v>
      </c>
      <c r="T81">
        <v>0</v>
      </c>
      <c r="U81">
        <v>0</v>
      </c>
      <c r="V81">
        <v>0</v>
      </c>
      <c r="W81">
        <v>0</v>
      </c>
      <c r="X81">
        <v>0</v>
      </c>
      <c r="Y81">
        <v>0</v>
      </c>
      <c r="Z81">
        <v>0</v>
      </c>
      <c r="AA81">
        <v>0</v>
      </c>
      <c r="AB81">
        <v>0</v>
      </c>
      <c r="AC81">
        <v>0</v>
      </c>
      <c r="AD81">
        <v>0</v>
      </c>
      <c r="AE81">
        <v>7.3999999999999996E-2</v>
      </c>
      <c r="AF81">
        <v>7.3999999999999996E-2</v>
      </c>
      <c r="AG81">
        <v>0</v>
      </c>
      <c r="AH81">
        <v>0</v>
      </c>
      <c r="AI81">
        <v>0</v>
      </c>
      <c r="AJ81">
        <v>0</v>
      </c>
      <c r="AK81">
        <v>0</v>
      </c>
      <c r="AL81">
        <v>0</v>
      </c>
      <c r="AM81">
        <v>31.968</v>
      </c>
      <c r="AN81">
        <v>0</v>
      </c>
      <c r="AO81">
        <v>383.32</v>
      </c>
      <c r="AP81">
        <v>0</v>
      </c>
      <c r="AQ81">
        <v>0.51800000000000002</v>
      </c>
      <c r="AR81">
        <v>2.516</v>
      </c>
      <c r="AS81">
        <v>2.2200000000000001E-2</v>
      </c>
      <c r="AT81">
        <v>0</v>
      </c>
      <c r="AU81">
        <v>0.42920000000000003</v>
      </c>
      <c r="AV81">
        <v>0.51800000000000002</v>
      </c>
      <c r="AW81">
        <v>7.3999999999999996E-2</v>
      </c>
      <c r="AX81">
        <v>12.284000000000001</v>
      </c>
      <c r="AY81">
        <v>0</v>
      </c>
      <c r="AZ81">
        <v>10.952</v>
      </c>
      <c r="BA81">
        <v>16.28</v>
      </c>
      <c r="BB81">
        <v>1.48</v>
      </c>
      <c r="BC81">
        <v>0.14799999999999999</v>
      </c>
      <c r="BD81">
        <v>8.8800000000000008</v>
      </c>
      <c r="BE81">
        <v>177.6</v>
      </c>
      <c r="BF81">
        <v>6.66</v>
      </c>
      <c r="BG81">
        <v>1.48</v>
      </c>
      <c r="BH81">
        <v>0</v>
      </c>
      <c r="BI81">
        <v>0</v>
      </c>
      <c r="BJ81">
        <v>7.3999999999999996E-2</v>
      </c>
      <c r="BK81">
        <v>0</v>
      </c>
      <c r="BL81">
        <v>7.3973315995596006E-2</v>
      </c>
      <c r="BM81">
        <v>1.5441387690588999E-3</v>
      </c>
      <c r="BN81">
        <v>4.0972810682076102E-2</v>
      </c>
      <c r="BO81">
        <v>2.6875100154129601E-3</v>
      </c>
      <c r="BP81">
        <v>0</v>
      </c>
      <c r="BQ81" s="98">
        <v>5.5000709346309299E-15</v>
      </c>
      <c r="BR81">
        <v>1.9692797629538999E-2</v>
      </c>
      <c r="BS81">
        <v>6.1928906040447798E-3</v>
      </c>
      <c r="BT81">
        <v>1.0501688245569799E-2</v>
      </c>
    </row>
    <row r="82" spans="1:72" x14ac:dyDescent="0.35">
      <c r="A82">
        <v>16</v>
      </c>
      <c r="B82" t="s">
        <v>71</v>
      </c>
      <c r="C82" t="s">
        <v>71</v>
      </c>
      <c r="D82" t="s">
        <v>76</v>
      </c>
      <c r="E82" t="s">
        <v>1340</v>
      </c>
      <c r="F82">
        <v>6.66</v>
      </c>
      <c r="G82">
        <v>27.01</v>
      </c>
      <c r="H82">
        <v>3.6999999999999998E-2</v>
      </c>
      <c r="I82">
        <v>0.29599999999999999</v>
      </c>
      <c r="J82">
        <v>0.96199999999999997</v>
      </c>
      <c r="K82">
        <v>0.48099999999999998</v>
      </c>
      <c r="L82">
        <v>35.039000000000001</v>
      </c>
      <c r="M82">
        <v>0</v>
      </c>
      <c r="N82">
        <v>0.185</v>
      </c>
      <c r="O82">
        <v>1.036</v>
      </c>
      <c r="P82">
        <v>1.036</v>
      </c>
      <c r="Q82">
        <v>0</v>
      </c>
      <c r="R82">
        <v>0</v>
      </c>
      <c r="S82">
        <v>0</v>
      </c>
      <c r="T82">
        <v>0</v>
      </c>
      <c r="U82">
        <v>0</v>
      </c>
      <c r="V82">
        <v>0</v>
      </c>
      <c r="W82">
        <v>0</v>
      </c>
      <c r="X82">
        <v>0</v>
      </c>
      <c r="Y82">
        <v>0</v>
      </c>
      <c r="Z82">
        <v>0</v>
      </c>
      <c r="AA82">
        <v>0</v>
      </c>
      <c r="AB82">
        <v>0</v>
      </c>
      <c r="AC82">
        <v>0</v>
      </c>
      <c r="AD82">
        <v>0</v>
      </c>
      <c r="AE82">
        <v>3.6999999999999998E-2</v>
      </c>
      <c r="AF82">
        <v>3.6999999999999998E-2</v>
      </c>
      <c r="AG82">
        <v>0</v>
      </c>
      <c r="AH82">
        <v>0</v>
      </c>
      <c r="AI82">
        <v>0</v>
      </c>
      <c r="AJ82">
        <v>0</v>
      </c>
      <c r="AK82">
        <v>0</v>
      </c>
      <c r="AL82">
        <v>0</v>
      </c>
      <c r="AM82">
        <v>15.984</v>
      </c>
      <c r="AN82">
        <v>0</v>
      </c>
      <c r="AO82">
        <v>191.66</v>
      </c>
      <c r="AP82">
        <v>0</v>
      </c>
      <c r="AQ82">
        <v>0.25900000000000001</v>
      </c>
      <c r="AR82">
        <v>1.258</v>
      </c>
      <c r="AS82">
        <v>1.11E-2</v>
      </c>
      <c r="AT82">
        <v>0</v>
      </c>
      <c r="AU82">
        <v>0.21460000000000001</v>
      </c>
      <c r="AV82">
        <v>0.25900000000000001</v>
      </c>
      <c r="AW82">
        <v>3.6999999999999998E-2</v>
      </c>
      <c r="AX82">
        <v>6.1420000000000003</v>
      </c>
      <c r="AY82">
        <v>0</v>
      </c>
      <c r="AZ82">
        <v>5.476</v>
      </c>
      <c r="BA82">
        <v>8.14</v>
      </c>
      <c r="BB82">
        <v>0.74</v>
      </c>
      <c r="BC82">
        <v>7.3999999999999996E-2</v>
      </c>
      <c r="BD82">
        <v>4.4400000000000004</v>
      </c>
      <c r="BE82">
        <v>88.8</v>
      </c>
      <c r="BF82">
        <v>3.33</v>
      </c>
      <c r="BG82">
        <v>0.74</v>
      </c>
      <c r="BH82">
        <v>0</v>
      </c>
      <c r="BI82">
        <v>0</v>
      </c>
      <c r="BJ82">
        <v>3.6999999999999998E-2</v>
      </c>
      <c r="BK82">
        <v>0</v>
      </c>
      <c r="BL82">
        <v>3.0718083981366402E-2</v>
      </c>
      <c r="BM82">
        <v>7.2274538404904496E-4</v>
      </c>
      <c r="BN82">
        <v>1.7295129752088599E-2</v>
      </c>
      <c r="BO82">
        <v>1.3437550077064801E-3</v>
      </c>
      <c r="BP82">
        <v>0</v>
      </c>
      <c r="BQ82" s="98">
        <v>1.9312720486481902E-15</v>
      </c>
      <c r="BR82">
        <v>6.9786458393308699E-3</v>
      </c>
      <c r="BS82">
        <v>3.0964453020223899E-3</v>
      </c>
      <c r="BT82">
        <v>3.9809100615035503E-3</v>
      </c>
    </row>
    <row r="83" spans="1:72" x14ac:dyDescent="0.35">
      <c r="A83">
        <v>16</v>
      </c>
      <c r="B83" t="s">
        <v>71</v>
      </c>
      <c r="C83" t="s">
        <v>71</v>
      </c>
      <c r="D83" t="s">
        <v>76</v>
      </c>
      <c r="E83" t="s">
        <v>1341</v>
      </c>
      <c r="F83">
        <v>8.8559999999999999</v>
      </c>
      <c r="G83">
        <v>35.915999999999997</v>
      </c>
      <c r="H83">
        <v>4.9200000000000001E-2</v>
      </c>
      <c r="I83">
        <v>0.39360000000000001</v>
      </c>
      <c r="J83">
        <v>1.2791999999999999</v>
      </c>
      <c r="K83">
        <v>0.63959999999999995</v>
      </c>
      <c r="L83">
        <v>46.592399999999998</v>
      </c>
      <c r="M83">
        <v>0</v>
      </c>
      <c r="N83">
        <v>0.246</v>
      </c>
      <c r="O83">
        <v>1.3775999999999999</v>
      </c>
      <c r="P83">
        <v>1.3775999999999999</v>
      </c>
      <c r="Q83">
        <v>0</v>
      </c>
      <c r="R83">
        <v>0</v>
      </c>
      <c r="S83">
        <v>0</v>
      </c>
      <c r="T83">
        <v>0</v>
      </c>
      <c r="U83">
        <v>0</v>
      </c>
      <c r="V83">
        <v>0</v>
      </c>
      <c r="W83">
        <v>0</v>
      </c>
      <c r="X83">
        <v>0</v>
      </c>
      <c r="Y83">
        <v>0</v>
      </c>
      <c r="Z83">
        <v>0</v>
      </c>
      <c r="AA83">
        <v>0</v>
      </c>
      <c r="AB83">
        <v>0</v>
      </c>
      <c r="AC83">
        <v>0</v>
      </c>
      <c r="AD83">
        <v>0</v>
      </c>
      <c r="AE83">
        <v>4.9200000000000001E-2</v>
      </c>
      <c r="AF83">
        <v>4.9200000000000001E-2</v>
      </c>
      <c r="AG83">
        <v>0</v>
      </c>
      <c r="AH83">
        <v>0</v>
      </c>
      <c r="AI83">
        <v>0</v>
      </c>
      <c r="AJ83">
        <v>0</v>
      </c>
      <c r="AK83">
        <v>0</v>
      </c>
      <c r="AL83">
        <v>0</v>
      </c>
      <c r="AM83">
        <v>21.2544</v>
      </c>
      <c r="AN83">
        <v>0</v>
      </c>
      <c r="AO83">
        <v>254.85599999999999</v>
      </c>
      <c r="AP83">
        <v>0</v>
      </c>
      <c r="AQ83">
        <v>0.34439999999999998</v>
      </c>
      <c r="AR83">
        <v>1.6728000000000001</v>
      </c>
      <c r="AS83">
        <v>1.4760000000000001E-2</v>
      </c>
      <c r="AT83">
        <v>0</v>
      </c>
      <c r="AU83">
        <v>0.28536</v>
      </c>
      <c r="AV83">
        <v>0.34439999999999998</v>
      </c>
      <c r="AW83">
        <v>4.9200000000000001E-2</v>
      </c>
      <c r="AX83">
        <v>8.1671999999999993</v>
      </c>
      <c r="AY83">
        <v>0</v>
      </c>
      <c r="AZ83">
        <v>7.2816000000000001</v>
      </c>
      <c r="BA83">
        <v>10.824</v>
      </c>
      <c r="BB83">
        <v>0.98399999999999999</v>
      </c>
      <c r="BC83">
        <v>9.8400000000000001E-2</v>
      </c>
      <c r="BD83">
        <v>5.9039999999999999</v>
      </c>
      <c r="BE83">
        <v>118.08</v>
      </c>
      <c r="BF83">
        <v>4.4279999999999999</v>
      </c>
      <c r="BG83">
        <v>0.98399999999999999</v>
      </c>
      <c r="BH83">
        <v>0</v>
      </c>
      <c r="BI83">
        <v>0</v>
      </c>
      <c r="BJ83">
        <v>4.9200000000000001E-2</v>
      </c>
      <c r="BK83">
        <v>0</v>
      </c>
      <c r="BL83">
        <v>4.9182258743017897E-2</v>
      </c>
      <c r="BM83">
        <v>1.02664361402294E-3</v>
      </c>
      <c r="BN83">
        <v>2.72413822372722E-2</v>
      </c>
      <c r="BO83">
        <v>1.7868309832205101E-3</v>
      </c>
      <c r="BP83">
        <v>0</v>
      </c>
      <c r="BQ83" s="98">
        <v>3.65680391870057E-15</v>
      </c>
      <c r="BR83">
        <v>1.30930492347746E-2</v>
      </c>
      <c r="BS83">
        <v>4.1174353745811196E-3</v>
      </c>
      <c r="BT83">
        <v>6.9822035362437302E-3</v>
      </c>
    </row>
    <row r="84" spans="1:72" x14ac:dyDescent="0.35">
      <c r="A84">
        <v>17</v>
      </c>
      <c r="B84" t="s">
        <v>71</v>
      </c>
      <c r="C84" t="s">
        <v>71</v>
      </c>
      <c r="D84" t="s">
        <v>78</v>
      </c>
      <c r="E84" t="s">
        <v>1337</v>
      </c>
      <c r="F84">
        <v>7.5270000000000001</v>
      </c>
      <c r="G84">
        <v>31.459</v>
      </c>
      <c r="H84">
        <v>1.9300000000000001E-2</v>
      </c>
      <c r="I84">
        <v>0.2316</v>
      </c>
      <c r="J84">
        <v>1.4089</v>
      </c>
      <c r="K84">
        <v>0.36670000000000003</v>
      </c>
      <c r="L84">
        <v>17.196300000000001</v>
      </c>
      <c r="M84">
        <v>0</v>
      </c>
      <c r="N84">
        <v>9.6500000000000002E-2</v>
      </c>
      <c r="O84">
        <v>0.86850000000000005</v>
      </c>
      <c r="P84">
        <v>0.57899999999999996</v>
      </c>
      <c r="Q84">
        <v>0.28949999999999998</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3.8600000000000002E-2</v>
      </c>
      <c r="AN84">
        <v>0</v>
      </c>
      <c r="AO84">
        <v>0.38600000000000001</v>
      </c>
      <c r="AP84">
        <v>0</v>
      </c>
      <c r="AQ84">
        <v>0</v>
      </c>
      <c r="AR84">
        <v>9.6500000000000002E-2</v>
      </c>
      <c r="AS84">
        <v>7.7200000000000003E-3</v>
      </c>
      <c r="AT84">
        <v>0</v>
      </c>
      <c r="AU84">
        <v>2.7019999999999999E-2</v>
      </c>
      <c r="AV84">
        <v>5.79E-2</v>
      </c>
      <c r="AW84">
        <v>3.0880000000000001E-2</v>
      </c>
      <c r="AX84">
        <v>3.9371999999999998</v>
      </c>
      <c r="AY84">
        <v>0</v>
      </c>
      <c r="AZ84">
        <v>1.5054000000000001</v>
      </c>
      <c r="BA84">
        <v>6.3689999999999998</v>
      </c>
      <c r="BB84">
        <v>0.38600000000000001</v>
      </c>
      <c r="BC84">
        <v>3.8600000000000002E-2</v>
      </c>
      <c r="BD84">
        <v>5.9829999999999997</v>
      </c>
      <c r="BE84">
        <v>36.67</v>
      </c>
      <c r="BF84">
        <v>2.1230000000000002</v>
      </c>
      <c r="BG84">
        <v>0.57899999999999996</v>
      </c>
      <c r="BH84">
        <v>0</v>
      </c>
      <c r="BI84">
        <v>0</v>
      </c>
      <c r="BJ84">
        <v>1.9300000000000001E-2</v>
      </c>
      <c r="BK84">
        <v>1.1579999999999999</v>
      </c>
      <c r="BL84">
        <v>5.2879056761423902E-3</v>
      </c>
      <c r="BM84">
        <v>4.13212025596171E-4</v>
      </c>
      <c r="BN84">
        <v>5.9453001882801295E-4</v>
      </c>
      <c r="BO84">
        <v>7.0093166618203002E-4</v>
      </c>
      <c r="BP84">
        <v>0</v>
      </c>
      <c r="BQ84" s="98">
        <v>4.3097394395656201E-16</v>
      </c>
      <c r="BR84">
        <v>1.2768224543584299E-3</v>
      </c>
      <c r="BS84">
        <v>1.61517281970357E-3</v>
      </c>
      <c r="BT84">
        <v>5.18160641555183E-3</v>
      </c>
    </row>
    <row r="85" spans="1:72" x14ac:dyDescent="0.35">
      <c r="A85">
        <v>17</v>
      </c>
      <c r="B85" t="s">
        <v>71</v>
      </c>
      <c r="C85" t="s">
        <v>71</v>
      </c>
      <c r="D85" t="s">
        <v>78</v>
      </c>
      <c r="E85" t="s">
        <v>1338</v>
      </c>
      <c r="F85">
        <v>11.31</v>
      </c>
      <c r="G85">
        <v>47.27</v>
      </c>
      <c r="H85">
        <v>2.9000000000000001E-2</v>
      </c>
      <c r="I85">
        <v>0.34799999999999998</v>
      </c>
      <c r="J85">
        <v>2.117</v>
      </c>
      <c r="K85">
        <v>0.55100000000000005</v>
      </c>
      <c r="L85">
        <v>25.838999999999999</v>
      </c>
      <c r="M85">
        <v>0</v>
      </c>
      <c r="N85">
        <v>0.14499999999999999</v>
      </c>
      <c r="O85">
        <v>1.3049999999999999</v>
      </c>
      <c r="P85">
        <v>0.87</v>
      </c>
      <c r="Q85">
        <v>0.435</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5.8000000000000003E-2</v>
      </c>
      <c r="AN85">
        <v>0</v>
      </c>
      <c r="AO85">
        <v>0.57999999999999996</v>
      </c>
      <c r="AP85">
        <v>0</v>
      </c>
      <c r="AQ85">
        <v>0</v>
      </c>
      <c r="AR85">
        <v>0.14499999999999999</v>
      </c>
      <c r="AS85">
        <v>1.1599999999999999E-2</v>
      </c>
      <c r="AT85">
        <v>0</v>
      </c>
      <c r="AU85">
        <v>4.0599999999999997E-2</v>
      </c>
      <c r="AV85">
        <v>8.6999999999999994E-2</v>
      </c>
      <c r="AW85">
        <v>4.6399999999999997E-2</v>
      </c>
      <c r="AX85">
        <v>5.9160000000000004</v>
      </c>
      <c r="AY85">
        <v>0</v>
      </c>
      <c r="AZ85">
        <v>2.262</v>
      </c>
      <c r="BA85">
        <v>9.57</v>
      </c>
      <c r="BB85">
        <v>0.57999999999999996</v>
      </c>
      <c r="BC85">
        <v>5.8000000000000003E-2</v>
      </c>
      <c r="BD85">
        <v>8.99</v>
      </c>
      <c r="BE85">
        <v>55.1</v>
      </c>
      <c r="BF85">
        <v>3.19</v>
      </c>
      <c r="BG85">
        <v>0.87</v>
      </c>
      <c r="BH85">
        <v>0</v>
      </c>
      <c r="BI85">
        <v>0</v>
      </c>
      <c r="BJ85">
        <v>2.9000000000000001E-2</v>
      </c>
      <c r="BK85">
        <v>1.74</v>
      </c>
      <c r="BL85">
        <v>7.36767592292262E-3</v>
      </c>
      <c r="BM85">
        <v>6.0209920949352499E-4</v>
      </c>
      <c r="BN85">
        <v>8.0504947792174402E-4</v>
      </c>
      <c r="BO85">
        <v>1.05321338441859E-3</v>
      </c>
      <c r="BP85">
        <v>0</v>
      </c>
      <c r="BQ85" s="98">
        <v>5.0713349941329898E-16</v>
      </c>
      <c r="BR85">
        <v>1.4347068301490201E-3</v>
      </c>
      <c r="BS85">
        <v>2.42694361509863E-3</v>
      </c>
      <c r="BT85">
        <v>7.73997051006667E-3</v>
      </c>
    </row>
    <row r="86" spans="1:72" x14ac:dyDescent="0.35">
      <c r="A86">
        <v>17</v>
      </c>
      <c r="B86" t="s">
        <v>71</v>
      </c>
      <c r="C86" t="s">
        <v>71</v>
      </c>
      <c r="D86" t="s">
        <v>78</v>
      </c>
      <c r="E86" t="s">
        <v>1339</v>
      </c>
      <c r="F86">
        <v>15.054</v>
      </c>
      <c r="G86">
        <v>62.917999999999999</v>
      </c>
      <c r="H86">
        <v>3.8600000000000002E-2</v>
      </c>
      <c r="I86">
        <v>0.4632</v>
      </c>
      <c r="J86">
        <v>2.8178000000000001</v>
      </c>
      <c r="K86">
        <v>0.73340000000000005</v>
      </c>
      <c r="L86">
        <v>34.392600000000002</v>
      </c>
      <c r="M86">
        <v>0</v>
      </c>
      <c r="N86">
        <v>0.193</v>
      </c>
      <c r="O86">
        <v>1.7370000000000001</v>
      </c>
      <c r="P86">
        <v>1.1579999999999999</v>
      </c>
      <c r="Q86">
        <v>0.57899999999999996</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7.7200000000000005E-2</v>
      </c>
      <c r="AN86">
        <v>0</v>
      </c>
      <c r="AO86">
        <v>0.77200000000000002</v>
      </c>
      <c r="AP86">
        <v>0</v>
      </c>
      <c r="AQ86">
        <v>0</v>
      </c>
      <c r="AR86">
        <v>0.193</v>
      </c>
      <c r="AS86">
        <v>1.5440000000000001E-2</v>
      </c>
      <c r="AT86">
        <v>0</v>
      </c>
      <c r="AU86">
        <v>5.4039999999999998E-2</v>
      </c>
      <c r="AV86">
        <v>0.1158</v>
      </c>
      <c r="AW86">
        <v>6.1760000000000002E-2</v>
      </c>
      <c r="AX86">
        <v>7.8743999999999996</v>
      </c>
      <c r="AY86">
        <v>0</v>
      </c>
      <c r="AZ86">
        <v>3.0108000000000001</v>
      </c>
      <c r="BA86">
        <v>12.738</v>
      </c>
      <c r="BB86">
        <v>0.77200000000000002</v>
      </c>
      <c r="BC86">
        <v>7.7200000000000005E-2</v>
      </c>
      <c r="BD86">
        <v>11.965999999999999</v>
      </c>
      <c r="BE86">
        <v>73.34</v>
      </c>
      <c r="BF86">
        <v>4.2460000000000004</v>
      </c>
      <c r="BG86">
        <v>1.1579999999999999</v>
      </c>
      <c r="BH86">
        <v>0</v>
      </c>
      <c r="BI86">
        <v>0</v>
      </c>
      <c r="BJ86">
        <v>3.8600000000000002E-2</v>
      </c>
      <c r="BK86">
        <v>2.3159999999999998</v>
      </c>
      <c r="BL86">
        <v>1.1344991993369099E-2</v>
      </c>
      <c r="BM86">
        <v>8.5143329250709804E-4</v>
      </c>
      <c r="BN86">
        <v>1.30657145987138E-3</v>
      </c>
      <c r="BO86">
        <v>1.40186333236406E-3</v>
      </c>
      <c r="BP86">
        <v>0</v>
      </c>
      <c r="BQ86" s="98">
        <v>1.0488836007451E-15</v>
      </c>
      <c r="BR86">
        <v>3.1976455538560598E-3</v>
      </c>
      <c r="BS86">
        <v>3.23034563940714E-3</v>
      </c>
      <c r="BT86">
        <v>1.04242580177737E-2</v>
      </c>
    </row>
    <row r="87" spans="1:72" x14ac:dyDescent="0.35">
      <c r="A87">
        <v>17</v>
      </c>
      <c r="B87" t="s">
        <v>71</v>
      </c>
      <c r="C87" t="s">
        <v>71</v>
      </c>
      <c r="D87" t="s">
        <v>78</v>
      </c>
      <c r="E87" t="s">
        <v>1340</v>
      </c>
      <c r="F87">
        <v>15.054</v>
      </c>
      <c r="G87">
        <v>62.917999999999999</v>
      </c>
      <c r="H87">
        <v>3.8600000000000002E-2</v>
      </c>
      <c r="I87">
        <v>0.4632</v>
      </c>
      <c r="J87">
        <v>2.8178000000000001</v>
      </c>
      <c r="K87">
        <v>0.73340000000000005</v>
      </c>
      <c r="L87">
        <v>34.392600000000002</v>
      </c>
      <c r="M87">
        <v>0</v>
      </c>
      <c r="N87">
        <v>0.193</v>
      </c>
      <c r="O87">
        <v>1.7370000000000001</v>
      </c>
      <c r="P87">
        <v>1.1579999999999999</v>
      </c>
      <c r="Q87">
        <v>0.57899999999999996</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7.7200000000000005E-2</v>
      </c>
      <c r="AN87">
        <v>0</v>
      </c>
      <c r="AO87">
        <v>0.77200000000000002</v>
      </c>
      <c r="AP87">
        <v>0</v>
      </c>
      <c r="AQ87">
        <v>0</v>
      </c>
      <c r="AR87">
        <v>0.193</v>
      </c>
      <c r="AS87">
        <v>1.5440000000000001E-2</v>
      </c>
      <c r="AT87">
        <v>0</v>
      </c>
      <c r="AU87">
        <v>5.4039999999999998E-2</v>
      </c>
      <c r="AV87">
        <v>0.1158</v>
      </c>
      <c r="AW87">
        <v>6.1760000000000002E-2</v>
      </c>
      <c r="AX87">
        <v>7.8743999999999996</v>
      </c>
      <c r="AY87">
        <v>0</v>
      </c>
      <c r="AZ87">
        <v>3.0108000000000001</v>
      </c>
      <c r="BA87">
        <v>12.738</v>
      </c>
      <c r="BB87">
        <v>0.77200000000000002</v>
      </c>
      <c r="BC87">
        <v>7.7200000000000005E-2</v>
      </c>
      <c r="BD87">
        <v>11.965999999999999</v>
      </c>
      <c r="BE87">
        <v>73.34</v>
      </c>
      <c r="BF87">
        <v>4.2460000000000004</v>
      </c>
      <c r="BG87">
        <v>1.1579999999999999</v>
      </c>
      <c r="BH87">
        <v>0</v>
      </c>
      <c r="BI87">
        <v>0</v>
      </c>
      <c r="BJ87">
        <v>3.8600000000000002E-2</v>
      </c>
      <c r="BK87">
        <v>2.3159999999999998</v>
      </c>
      <c r="BL87">
        <v>8.2682694290318205E-3</v>
      </c>
      <c r="BM87">
        <v>7.5139632724807801E-4</v>
      </c>
      <c r="BN87">
        <v>8.3652577100994899E-4</v>
      </c>
      <c r="BO87">
        <v>1.40186333236406E-3</v>
      </c>
      <c r="BP87">
        <v>0</v>
      </c>
      <c r="BQ87" s="98">
        <v>3.0114074941719998E-16</v>
      </c>
      <c r="BR87">
        <v>6.2164297329926101E-4</v>
      </c>
      <c r="BS87">
        <v>3.23034563940714E-3</v>
      </c>
      <c r="BT87">
        <v>1.01800772710934E-2</v>
      </c>
    </row>
    <row r="88" spans="1:72" x14ac:dyDescent="0.35">
      <c r="A88">
        <v>17</v>
      </c>
      <c r="B88" t="s">
        <v>71</v>
      </c>
      <c r="C88" t="s">
        <v>71</v>
      </c>
      <c r="D88" t="s">
        <v>78</v>
      </c>
      <c r="E88" t="s">
        <v>1341</v>
      </c>
      <c r="F88">
        <v>10.023</v>
      </c>
      <c r="G88">
        <v>41.890999999999998</v>
      </c>
      <c r="H88">
        <v>2.5700000000000001E-2</v>
      </c>
      <c r="I88">
        <v>0.30840000000000001</v>
      </c>
      <c r="J88">
        <v>1.8761000000000001</v>
      </c>
      <c r="K88">
        <v>0.48830000000000001</v>
      </c>
      <c r="L88">
        <v>22.898700000000002</v>
      </c>
      <c r="M88">
        <v>0</v>
      </c>
      <c r="N88">
        <v>0.1285</v>
      </c>
      <c r="O88">
        <v>1.1565000000000001</v>
      </c>
      <c r="P88">
        <v>0.77100000000000002</v>
      </c>
      <c r="Q88">
        <v>0.38550000000000001</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5.1400000000000001E-2</v>
      </c>
      <c r="AN88">
        <v>0</v>
      </c>
      <c r="AO88">
        <v>0.51400000000000001</v>
      </c>
      <c r="AP88">
        <v>0</v>
      </c>
      <c r="AQ88">
        <v>0</v>
      </c>
      <c r="AR88">
        <v>0.1285</v>
      </c>
      <c r="AS88">
        <v>1.0279999999999999E-2</v>
      </c>
      <c r="AT88">
        <v>0</v>
      </c>
      <c r="AU88">
        <v>3.5979999999999998E-2</v>
      </c>
      <c r="AV88">
        <v>7.7100000000000002E-2</v>
      </c>
      <c r="AW88">
        <v>4.1119999999999997E-2</v>
      </c>
      <c r="AX88">
        <v>5.2427999999999999</v>
      </c>
      <c r="AY88">
        <v>0</v>
      </c>
      <c r="AZ88">
        <v>2.0045999999999999</v>
      </c>
      <c r="BA88">
        <v>8.4809999999999999</v>
      </c>
      <c r="BB88">
        <v>0.51400000000000001</v>
      </c>
      <c r="BC88">
        <v>5.1400000000000001E-2</v>
      </c>
      <c r="BD88">
        <v>7.9669999999999996</v>
      </c>
      <c r="BE88">
        <v>48.83</v>
      </c>
      <c r="BF88">
        <v>2.827</v>
      </c>
      <c r="BG88">
        <v>0.77100000000000002</v>
      </c>
      <c r="BH88">
        <v>0</v>
      </c>
      <c r="BI88">
        <v>0</v>
      </c>
      <c r="BJ88">
        <v>2.5700000000000001E-2</v>
      </c>
      <c r="BK88">
        <v>1.542</v>
      </c>
      <c r="BL88">
        <v>8.0656538006593902E-3</v>
      </c>
      <c r="BM88">
        <v>5.8353816371040502E-4</v>
      </c>
      <c r="BN88">
        <v>9.4815881009402295E-4</v>
      </c>
      <c r="BO88">
        <v>9.3336496481234005E-4</v>
      </c>
      <c r="BP88">
        <v>0</v>
      </c>
      <c r="BQ88" s="98">
        <v>8.22812340904943E-16</v>
      </c>
      <c r="BR88">
        <v>2.5577799822326E-3</v>
      </c>
      <c r="BS88">
        <v>2.1507741692425798E-3</v>
      </c>
      <c r="BT88">
        <v>6.98114747031622E-3</v>
      </c>
    </row>
    <row r="89" spans="1:72" x14ac:dyDescent="0.35">
      <c r="A89">
        <v>18</v>
      </c>
      <c r="B89" t="s">
        <v>71</v>
      </c>
      <c r="C89" t="s">
        <v>71</v>
      </c>
      <c r="D89" t="s">
        <v>463</v>
      </c>
      <c r="E89" t="s">
        <v>1337</v>
      </c>
      <c r="F89">
        <v>4.38</v>
      </c>
      <c r="G89">
        <v>17.957999999999998</v>
      </c>
      <c r="H89">
        <v>1.46E-2</v>
      </c>
      <c r="I89">
        <v>0.16059999999999999</v>
      </c>
      <c r="J89">
        <v>0.68620000000000003</v>
      </c>
      <c r="K89">
        <v>0.37959999999999999</v>
      </c>
      <c r="L89">
        <v>13.2568</v>
      </c>
      <c r="M89">
        <v>0</v>
      </c>
      <c r="N89">
        <v>8.7599999999999997E-2</v>
      </c>
      <c r="O89">
        <v>0.83220000000000005</v>
      </c>
      <c r="P89">
        <v>0.77380000000000004</v>
      </c>
      <c r="Q89">
        <v>5.8400000000000001E-2</v>
      </c>
      <c r="R89">
        <v>0</v>
      </c>
      <c r="S89">
        <v>0</v>
      </c>
      <c r="T89">
        <v>0</v>
      </c>
      <c r="U89">
        <v>0</v>
      </c>
      <c r="V89">
        <v>0</v>
      </c>
      <c r="W89">
        <v>0</v>
      </c>
      <c r="X89">
        <v>0</v>
      </c>
      <c r="Y89">
        <v>0</v>
      </c>
      <c r="Z89">
        <v>0</v>
      </c>
      <c r="AA89">
        <v>0</v>
      </c>
      <c r="AB89">
        <v>0</v>
      </c>
      <c r="AC89">
        <v>0</v>
      </c>
      <c r="AD89">
        <v>0</v>
      </c>
      <c r="AE89">
        <v>1.46E-2</v>
      </c>
      <c r="AF89">
        <v>0</v>
      </c>
      <c r="AG89">
        <v>0</v>
      </c>
      <c r="AH89">
        <v>0</v>
      </c>
      <c r="AI89">
        <v>0</v>
      </c>
      <c r="AJ89">
        <v>0</v>
      </c>
      <c r="AK89">
        <v>0</v>
      </c>
      <c r="AL89">
        <v>0</v>
      </c>
      <c r="AM89">
        <v>7.2999999999999995E-2</v>
      </c>
      <c r="AN89">
        <v>0</v>
      </c>
      <c r="AO89">
        <v>0.876</v>
      </c>
      <c r="AP89">
        <v>0</v>
      </c>
      <c r="AQ89">
        <v>0</v>
      </c>
      <c r="AR89">
        <v>6.4240000000000004</v>
      </c>
      <c r="AS89">
        <v>7.3000000000000001E-3</v>
      </c>
      <c r="AT89">
        <v>0</v>
      </c>
      <c r="AU89">
        <v>4.6719999999999998E-2</v>
      </c>
      <c r="AV89">
        <v>7.2999999999999995E-2</v>
      </c>
      <c r="AW89">
        <v>2.4819999999999998E-2</v>
      </c>
      <c r="AX89">
        <v>2.7886000000000002</v>
      </c>
      <c r="AY89">
        <v>0</v>
      </c>
      <c r="AZ89">
        <v>6.7451999999999996</v>
      </c>
      <c r="BA89">
        <v>3.504</v>
      </c>
      <c r="BB89">
        <v>0.29199999999999998</v>
      </c>
      <c r="BC89">
        <v>2.92E-2</v>
      </c>
      <c r="BD89">
        <v>5.9859999999999998</v>
      </c>
      <c r="BE89">
        <v>35.04</v>
      </c>
      <c r="BF89">
        <v>1.6060000000000001</v>
      </c>
      <c r="BG89">
        <v>1.022</v>
      </c>
      <c r="BH89">
        <v>0</v>
      </c>
      <c r="BI89">
        <v>0</v>
      </c>
      <c r="BJ89">
        <v>1.46E-2</v>
      </c>
      <c r="BK89">
        <v>2.044</v>
      </c>
      <c r="BL89">
        <v>5.5853266611670498E-3</v>
      </c>
      <c r="BM89">
        <v>6.1987965908147705E-4</v>
      </c>
      <c r="BN89">
        <v>5.9078227109827803E-4</v>
      </c>
      <c r="BO89">
        <v>5.3023846250039501E-4</v>
      </c>
      <c r="BP89">
        <v>0</v>
      </c>
      <c r="BQ89" s="98">
        <v>8.5952160621781903E-16</v>
      </c>
      <c r="BR89">
        <v>1.62816216245885E-3</v>
      </c>
      <c r="BS89">
        <v>1.22184057863586E-3</v>
      </c>
      <c r="BT89">
        <v>4.8443793191022501E-3</v>
      </c>
    </row>
    <row r="90" spans="1:72" x14ac:dyDescent="0.35">
      <c r="A90">
        <v>18</v>
      </c>
      <c r="B90" t="s">
        <v>71</v>
      </c>
      <c r="C90" t="s">
        <v>71</v>
      </c>
      <c r="D90" t="s">
        <v>463</v>
      </c>
      <c r="E90" t="s">
        <v>1338</v>
      </c>
      <c r="F90">
        <v>13.14</v>
      </c>
      <c r="G90">
        <v>53.874000000000002</v>
      </c>
      <c r="H90">
        <v>4.3799999999999999E-2</v>
      </c>
      <c r="I90">
        <v>0.48180000000000001</v>
      </c>
      <c r="J90">
        <v>2.0586000000000002</v>
      </c>
      <c r="K90">
        <v>1.1388</v>
      </c>
      <c r="L90">
        <v>39.770400000000002</v>
      </c>
      <c r="M90">
        <v>0</v>
      </c>
      <c r="N90">
        <v>0.26279999999999998</v>
      </c>
      <c r="O90">
        <v>2.4965999999999999</v>
      </c>
      <c r="P90">
        <v>2.3214000000000001</v>
      </c>
      <c r="Q90">
        <v>0.17519999999999999</v>
      </c>
      <c r="R90">
        <v>0</v>
      </c>
      <c r="S90">
        <v>0</v>
      </c>
      <c r="T90">
        <v>0</v>
      </c>
      <c r="U90">
        <v>0</v>
      </c>
      <c r="V90">
        <v>0</v>
      </c>
      <c r="W90">
        <v>0</v>
      </c>
      <c r="X90">
        <v>0</v>
      </c>
      <c r="Y90">
        <v>0</v>
      </c>
      <c r="Z90">
        <v>0</v>
      </c>
      <c r="AA90">
        <v>0</v>
      </c>
      <c r="AB90">
        <v>0</v>
      </c>
      <c r="AC90">
        <v>0</v>
      </c>
      <c r="AD90">
        <v>0</v>
      </c>
      <c r="AE90">
        <v>4.3799999999999999E-2</v>
      </c>
      <c r="AF90">
        <v>0</v>
      </c>
      <c r="AG90">
        <v>0</v>
      </c>
      <c r="AH90">
        <v>0</v>
      </c>
      <c r="AI90">
        <v>0</v>
      </c>
      <c r="AJ90">
        <v>0</v>
      </c>
      <c r="AK90">
        <v>0</v>
      </c>
      <c r="AL90">
        <v>0</v>
      </c>
      <c r="AM90">
        <v>0.219</v>
      </c>
      <c r="AN90">
        <v>0</v>
      </c>
      <c r="AO90">
        <v>2.6280000000000001</v>
      </c>
      <c r="AP90">
        <v>0</v>
      </c>
      <c r="AQ90">
        <v>0</v>
      </c>
      <c r="AR90">
        <v>19.271999999999998</v>
      </c>
      <c r="AS90">
        <v>2.1899999999999999E-2</v>
      </c>
      <c r="AT90">
        <v>0</v>
      </c>
      <c r="AU90">
        <v>0.14016000000000001</v>
      </c>
      <c r="AV90">
        <v>0.219</v>
      </c>
      <c r="AW90">
        <v>7.4459999999999998E-2</v>
      </c>
      <c r="AX90">
        <v>8.3658000000000001</v>
      </c>
      <c r="AY90">
        <v>0</v>
      </c>
      <c r="AZ90">
        <v>20.235600000000002</v>
      </c>
      <c r="BA90">
        <v>10.512</v>
      </c>
      <c r="BB90">
        <v>0.876</v>
      </c>
      <c r="BC90">
        <v>8.7599999999999997E-2</v>
      </c>
      <c r="BD90">
        <v>17.957999999999998</v>
      </c>
      <c r="BE90">
        <v>105.12</v>
      </c>
      <c r="BF90">
        <v>4.8179999999999996</v>
      </c>
      <c r="BG90">
        <v>3.0659999999999998</v>
      </c>
      <c r="BH90">
        <v>0</v>
      </c>
      <c r="BI90">
        <v>0</v>
      </c>
      <c r="BJ90">
        <v>4.3799999999999999E-2</v>
      </c>
      <c r="BK90">
        <v>6.1319999999999997</v>
      </c>
      <c r="BL90">
        <v>1.6000171802516099E-2</v>
      </c>
      <c r="BM90">
        <v>1.8172413290727201E-3</v>
      </c>
      <c r="BN90">
        <v>1.6581615544160699E-3</v>
      </c>
      <c r="BO90">
        <v>1.5907153875011899E-3</v>
      </c>
      <c r="BP90">
        <v>0</v>
      </c>
      <c r="BQ90" s="98">
        <v>2.2204222807743501E-15</v>
      </c>
      <c r="BR90">
        <v>4.1631408573462297E-3</v>
      </c>
      <c r="BS90">
        <v>3.6655217359075798E-3</v>
      </c>
      <c r="BT90">
        <v>1.4726303462920099E-2</v>
      </c>
    </row>
    <row r="91" spans="1:72" x14ac:dyDescent="0.35">
      <c r="A91">
        <v>18</v>
      </c>
      <c r="B91" t="s">
        <v>71</v>
      </c>
      <c r="C91" t="s">
        <v>71</v>
      </c>
      <c r="D91" t="s">
        <v>463</v>
      </c>
      <c r="E91" t="s">
        <v>1339</v>
      </c>
      <c r="F91">
        <v>13.14</v>
      </c>
      <c r="G91">
        <v>53.874000000000002</v>
      </c>
      <c r="H91">
        <v>4.3799999999999999E-2</v>
      </c>
      <c r="I91">
        <v>0.48180000000000001</v>
      </c>
      <c r="J91">
        <v>2.0586000000000002</v>
      </c>
      <c r="K91">
        <v>1.1388</v>
      </c>
      <c r="L91">
        <v>39.770400000000002</v>
      </c>
      <c r="M91">
        <v>0</v>
      </c>
      <c r="N91">
        <v>0.26279999999999998</v>
      </c>
      <c r="O91">
        <v>2.4965999999999999</v>
      </c>
      <c r="P91">
        <v>2.3214000000000001</v>
      </c>
      <c r="Q91">
        <v>0.17519999999999999</v>
      </c>
      <c r="R91">
        <v>0</v>
      </c>
      <c r="S91">
        <v>0</v>
      </c>
      <c r="T91">
        <v>0</v>
      </c>
      <c r="U91">
        <v>0</v>
      </c>
      <c r="V91">
        <v>0</v>
      </c>
      <c r="W91">
        <v>0</v>
      </c>
      <c r="X91">
        <v>0</v>
      </c>
      <c r="Y91">
        <v>0</v>
      </c>
      <c r="Z91">
        <v>0</v>
      </c>
      <c r="AA91">
        <v>0</v>
      </c>
      <c r="AB91">
        <v>0</v>
      </c>
      <c r="AC91">
        <v>0</v>
      </c>
      <c r="AD91">
        <v>0</v>
      </c>
      <c r="AE91">
        <v>4.3799999999999999E-2</v>
      </c>
      <c r="AF91">
        <v>0</v>
      </c>
      <c r="AG91">
        <v>0</v>
      </c>
      <c r="AH91">
        <v>0</v>
      </c>
      <c r="AI91">
        <v>0</v>
      </c>
      <c r="AJ91">
        <v>0</v>
      </c>
      <c r="AK91">
        <v>0</v>
      </c>
      <c r="AL91">
        <v>0</v>
      </c>
      <c r="AM91">
        <v>0.219</v>
      </c>
      <c r="AN91">
        <v>0</v>
      </c>
      <c r="AO91">
        <v>2.6280000000000001</v>
      </c>
      <c r="AP91">
        <v>0</v>
      </c>
      <c r="AQ91">
        <v>0</v>
      </c>
      <c r="AR91">
        <v>19.271999999999998</v>
      </c>
      <c r="AS91">
        <v>2.1899999999999999E-2</v>
      </c>
      <c r="AT91">
        <v>0</v>
      </c>
      <c r="AU91">
        <v>0.14016000000000001</v>
      </c>
      <c r="AV91">
        <v>0.219</v>
      </c>
      <c r="AW91">
        <v>7.4459999999999998E-2</v>
      </c>
      <c r="AX91">
        <v>8.3658000000000001</v>
      </c>
      <c r="AY91">
        <v>0</v>
      </c>
      <c r="AZ91">
        <v>20.235600000000002</v>
      </c>
      <c r="BA91">
        <v>10.512</v>
      </c>
      <c r="BB91">
        <v>0.876</v>
      </c>
      <c r="BC91">
        <v>8.7599999999999997E-2</v>
      </c>
      <c r="BD91">
        <v>17.957999999999998</v>
      </c>
      <c r="BE91">
        <v>105.12</v>
      </c>
      <c r="BF91">
        <v>4.8179999999999996</v>
      </c>
      <c r="BG91">
        <v>3.0659999999999998</v>
      </c>
      <c r="BH91">
        <v>0</v>
      </c>
      <c r="BI91">
        <v>0</v>
      </c>
      <c r="BJ91">
        <v>4.3799999999999999E-2</v>
      </c>
      <c r="BK91">
        <v>6.1319999999999997</v>
      </c>
      <c r="BL91">
        <v>1.7511788164486199E-2</v>
      </c>
      <c r="BM91">
        <v>1.9020366254161401E-3</v>
      </c>
      <c r="BN91">
        <v>1.8865320721736E-3</v>
      </c>
      <c r="BO91">
        <v>1.5907153875011899E-3</v>
      </c>
      <c r="BP91">
        <v>0</v>
      </c>
      <c r="BQ91" s="98">
        <v>2.9367073565325698E-15</v>
      </c>
      <c r="BR91">
        <v>5.6058321174068896E-3</v>
      </c>
      <c r="BS91">
        <v>3.6655217359075798E-3</v>
      </c>
      <c r="BT91">
        <v>1.4339972451693399E-2</v>
      </c>
    </row>
    <row r="92" spans="1:72" x14ac:dyDescent="0.35">
      <c r="A92">
        <v>18</v>
      </c>
      <c r="B92" t="s">
        <v>71</v>
      </c>
      <c r="C92" t="s">
        <v>71</v>
      </c>
      <c r="D92" t="s">
        <v>463</v>
      </c>
      <c r="E92" t="s">
        <v>1340</v>
      </c>
      <c r="F92">
        <v>13.14</v>
      </c>
      <c r="G92">
        <v>53.874000000000002</v>
      </c>
      <c r="H92">
        <v>4.3799999999999999E-2</v>
      </c>
      <c r="I92">
        <v>0.48180000000000001</v>
      </c>
      <c r="J92">
        <v>2.0586000000000002</v>
      </c>
      <c r="K92">
        <v>1.1388</v>
      </c>
      <c r="L92">
        <v>39.770400000000002</v>
      </c>
      <c r="M92">
        <v>0</v>
      </c>
      <c r="N92">
        <v>0.26279999999999998</v>
      </c>
      <c r="O92">
        <v>2.4965999999999999</v>
      </c>
      <c r="P92">
        <v>2.3214000000000001</v>
      </c>
      <c r="Q92">
        <v>0.17519999999999999</v>
      </c>
      <c r="R92">
        <v>0</v>
      </c>
      <c r="S92">
        <v>0</v>
      </c>
      <c r="T92">
        <v>0</v>
      </c>
      <c r="U92">
        <v>0</v>
      </c>
      <c r="V92">
        <v>0</v>
      </c>
      <c r="W92">
        <v>0</v>
      </c>
      <c r="X92">
        <v>0</v>
      </c>
      <c r="Y92">
        <v>0</v>
      </c>
      <c r="Z92">
        <v>0</v>
      </c>
      <c r="AA92">
        <v>0</v>
      </c>
      <c r="AB92">
        <v>0</v>
      </c>
      <c r="AC92">
        <v>0</v>
      </c>
      <c r="AD92">
        <v>0</v>
      </c>
      <c r="AE92">
        <v>4.3799999999999999E-2</v>
      </c>
      <c r="AF92">
        <v>0</v>
      </c>
      <c r="AG92">
        <v>0</v>
      </c>
      <c r="AH92">
        <v>0</v>
      </c>
      <c r="AI92">
        <v>0</v>
      </c>
      <c r="AJ92">
        <v>0</v>
      </c>
      <c r="AK92">
        <v>0</v>
      </c>
      <c r="AL92">
        <v>0</v>
      </c>
      <c r="AM92">
        <v>0.219</v>
      </c>
      <c r="AN92">
        <v>0</v>
      </c>
      <c r="AO92">
        <v>2.6280000000000001</v>
      </c>
      <c r="AP92">
        <v>0</v>
      </c>
      <c r="AQ92">
        <v>0</v>
      </c>
      <c r="AR92">
        <v>19.271999999999998</v>
      </c>
      <c r="AS92">
        <v>2.1899999999999999E-2</v>
      </c>
      <c r="AT92">
        <v>0</v>
      </c>
      <c r="AU92">
        <v>0.14016000000000001</v>
      </c>
      <c r="AV92">
        <v>0.219</v>
      </c>
      <c r="AW92">
        <v>7.4459999999999998E-2</v>
      </c>
      <c r="AX92">
        <v>8.3658000000000001</v>
      </c>
      <c r="AY92">
        <v>0</v>
      </c>
      <c r="AZ92">
        <v>20.235600000000002</v>
      </c>
      <c r="BA92">
        <v>10.512</v>
      </c>
      <c r="BB92">
        <v>0.876</v>
      </c>
      <c r="BC92">
        <v>8.7599999999999997E-2</v>
      </c>
      <c r="BD92">
        <v>17.957999999999998</v>
      </c>
      <c r="BE92">
        <v>105.12</v>
      </c>
      <c r="BF92">
        <v>4.8179999999999996</v>
      </c>
      <c r="BG92">
        <v>3.0659999999999998</v>
      </c>
      <c r="BH92">
        <v>0</v>
      </c>
      <c r="BI92">
        <v>0</v>
      </c>
      <c r="BJ92">
        <v>4.3799999999999999E-2</v>
      </c>
      <c r="BK92">
        <v>6.1319999999999997</v>
      </c>
      <c r="BL92">
        <v>1.4488555440545999E-2</v>
      </c>
      <c r="BM92">
        <v>1.7324460327293001E-3</v>
      </c>
      <c r="BN92">
        <v>1.4297910366585301E-3</v>
      </c>
      <c r="BO92">
        <v>1.5907153875011899E-3</v>
      </c>
      <c r="BP92">
        <v>0</v>
      </c>
      <c r="BQ92" s="98">
        <v>1.50413720501613E-15</v>
      </c>
      <c r="BR92">
        <v>2.7204495972855602E-3</v>
      </c>
      <c r="BS92">
        <v>3.6655217359075798E-3</v>
      </c>
      <c r="BT92">
        <v>1.51126344741468E-2</v>
      </c>
    </row>
    <row r="93" spans="1:72" x14ac:dyDescent="0.35">
      <c r="A93">
        <v>18</v>
      </c>
      <c r="B93" t="s">
        <v>71</v>
      </c>
      <c r="C93" t="s">
        <v>71</v>
      </c>
      <c r="D93" t="s">
        <v>463</v>
      </c>
      <c r="E93" t="s">
        <v>1341</v>
      </c>
      <c r="F93">
        <v>6.57</v>
      </c>
      <c r="G93">
        <v>26.937000000000001</v>
      </c>
      <c r="H93">
        <v>2.1899999999999999E-2</v>
      </c>
      <c r="I93">
        <v>0.2409</v>
      </c>
      <c r="J93">
        <v>1.0293000000000001</v>
      </c>
      <c r="K93">
        <v>0.56940000000000002</v>
      </c>
      <c r="L93">
        <v>19.885200000000001</v>
      </c>
      <c r="M93">
        <v>0</v>
      </c>
      <c r="N93">
        <v>0.13139999999999999</v>
      </c>
      <c r="O93">
        <v>1.2483</v>
      </c>
      <c r="P93">
        <v>1.1607000000000001</v>
      </c>
      <c r="Q93">
        <v>8.7599999999999997E-2</v>
      </c>
      <c r="R93">
        <v>0</v>
      </c>
      <c r="S93">
        <v>0</v>
      </c>
      <c r="T93">
        <v>0</v>
      </c>
      <c r="U93">
        <v>0</v>
      </c>
      <c r="V93">
        <v>0</v>
      </c>
      <c r="W93">
        <v>0</v>
      </c>
      <c r="X93">
        <v>0</v>
      </c>
      <c r="Y93">
        <v>0</v>
      </c>
      <c r="Z93">
        <v>0</v>
      </c>
      <c r="AA93">
        <v>0</v>
      </c>
      <c r="AB93">
        <v>0</v>
      </c>
      <c r="AC93">
        <v>0</v>
      </c>
      <c r="AD93">
        <v>0</v>
      </c>
      <c r="AE93">
        <v>2.1899999999999999E-2</v>
      </c>
      <c r="AF93">
        <v>0</v>
      </c>
      <c r="AG93">
        <v>0</v>
      </c>
      <c r="AH93">
        <v>0</v>
      </c>
      <c r="AI93">
        <v>0</v>
      </c>
      <c r="AJ93">
        <v>0</v>
      </c>
      <c r="AK93">
        <v>0</v>
      </c>
      <c r="AL93">
        <v>0</v>
      </c>
      <c r="AM93">
        <v>0.1095</v>
      </c>
      <c r="AN93">
        <v>0</v>
      </c>
      <c r="AO93">
        <v>1.3140000000000001</v>
      </c>
      <c r="AP93">
        <v>0</v>
      </c>
      <c r="AQ93">
        <v>0</v>
      </c>
      <c r="AR93">
        <v>9.6359999999999992</v>
      </c>
      <c r="AS93">
        <v>1.095E-2</v>
      </c>
      <c r="AT93">
        <v>0</v>
      </c>
      <c r="AU93">
        <v>7.0080000000000003E-2</v>
      </c>
      <c r="AV93">
        <v>0.1095</v>
      </c>
      <c r="AW93">
        <v>3.7229999999999999E-2</v>
      </c>
      <c r="AX93">
        <v>4.1829000000000001</v>
      </c>
      <c r="AY93">
        <v>0</v>
      </c>
      <c r="AZ93">
        <v>10.117800000000001</v>
      </c>
      <c r="BA93">
        <v>5.2560000000000002</v>
      </c>
      <c r="BB93">
        <v>0.438</v>
      </c>
      <c r="BC93">
        <v>4.3799999999999999E-2</v>
      </c>
      <c r="BD93">
        <v>8.9789999999999992</v>
      </c>
      <c r="BE93">
        <v>52.56</v>
      </c>
      <c r="BF93">
        <v>2.4089999999999998</v>
      </c>
      <c r="BG93">
        <v>1.5329999999999999</v>
      </c>
      <c r="BH93">
        <v>0</v>
      </c>
      <c r="BI93">
        <v>0</v>
      </c>
      <c r="BJ93">
        <v>2.1899999999999999E-2</v>
      </c>
      <c r="BK93">
        <v>3.0659999999999998</v>
      </c>
      <c r="BL93">
        <v>9.1337981727356195E-3</v>
      </c>
      <c r="BM93">
        <v>9.7221713679392595E-4</v>
      </c>
      <c r="BN93">
        <v>1.00035866552618E-3</v>
      </c>
      <c r="BO93">
        <v>7.9535769375059301E-4</v>
      </c>
      <c r="BP93">
        <v>0</v>
      </c>
      <c r="BQ93" s="98">
        <v>1.64742494720584E-15</v>
      </c>
      <c r="BR93">
        <v>3.1635888737186102E-3</v>
      </c>
      <c r="BS93">
        <v>1.8327608679537899E-3</v>
      </c>
      <c r="BT93">
        <v>7.0734034730400202E-3</v>
      </c>
    </row>
    <row r="94" spans="1:72" x14ac:dyDescent="0.35">
      <c r="A94">
        <v>19</v>
      </c>
      <c r="B94" t="s">
        <v>71</v>
      </c>
      <c r="C94" t="s">
        <v>71</v>
      </c>
      <c r="D94" t="s">
        <v>468</v>
      </c>
      <c r="E94" t="s">
        <v>1337</v>
      </c>
      <c r="F94">
        <v>1.5820000000000001</v>
      </c>
      <c r="G94">
        <v>6.8929999999999998</v>
      </c>
      <c r="H94">
        <v>1.1299999999999999E-2</v>
      </c>
      <c r="I94">
        <v>9.0399999999999994E-2</v>
      </c>
      <c r="J94">
        <v>0.28249999999999997</v>
      </c>
      <c r="K94">
        <v>0</v>
      </c>
      <c r="L94">
        <v>10.8706</v>
      </c>
      <c r="M94">
        <v>0</v>
      </c>
      <c r="N94">
        <v>4.5199999999999997E-2</v>
      </c>
      <c r="O94">
        <v>0.24859999999999999</v>
      </c>
      <c r="P94">
        <v>0.23730000000000001</v>
      </c>
      <c r="Q94">
        <v>1.1299999999999999E-2</v>
      </c>
      <c r="R94">
        <v>0</v>
      </c>
      <c r="S94">
        <v>0</v>
      </c>
      <c r="T94">
        <v>0</v>
      </c>
      <c r="U94">
        <v>0</v>
      </c>
      <c r="V94">
        <v>0</v>
      </c>
      <c r="W94">
        <v>0</v>
      </c>
      <c r="X94">
        <v>0</v>
      </c>
      <c r="Y94">
        <v>0</v>
      </c>
      <c r="Z94">
        <v>0</v>
      </c>
      <c r="AA94">
        <v>0</v>
      </c>
      <c r="AB94">
        <v>0</v>
      </c>
      <c r="AC94">
        <v>0</v>
      </c>
      <c r="AD94">
        <v>0</v>
      </c>
      <c r="AE94">
        <v>1.1299999999999999E-2</v>
      </c>
      <c r="AF94">
        <v>0</v>
      </c>
      <c r="AG94">
        <v>0</v>
      </c>
      <c r="AH94">
        <v>0</v>
      </c>
      <c r="AI94">
        <v>0</v>
      </c>
      <c r="AJ94">
        <v>0</v>
      </c>
      <c r="AK94">
        <v>0</v>
      </c>
      <c r="AL94">
        <v>0</v>
      </c>
      <c r="AM94">
        <v>1.0396000000000001</v>
      </c>
      <c r="AN94">
        <v>0</v>
      </c>
      <c r="AO94">
        <v>12.204000000000001</v>
      </c>
      <c r="AP94">
        <v>0</v>
      </c>
      <c r="AQ94">
        <v>9.0399999999999994E-2</v>
      </c>
      <c r="AR94">
        <v>5.0058999999999996</v>
      </c>
      <c r="AS94">
        <v>3.3899999999999998E-3</v>
      </c>
      <c r="AT94">
        <v>0</v>
      </c>
      <c r="AU94">
        <v>2.486E-2</v>
      </c>
      <c r="AV94">
        <v>4.5199999999999997E-2</v>
      </c>
      <c r="AW94">
        <v>5.6499999999999996E-3</v>
      </c>
      <c r="AX94">
        <v>6.4409999999999998</v>
      </c>
      <c r="AY94">
        <v>0</v>
      </c>
      <c r="AZ94">
        <v>0.56499999999999995</v>
      </c>
      <c r="BA94">
        <v>2.5990000000000002</v>
      </c>
      <c r="BB94">
        <v>0.113</v>
      </c>
      <c r="BC94">
        <v>3.39E-2</v>
      </c>
      <c r="BD94">
        <v>2.8250000000000002</v>
      </c>
      <c r="BE94">
        <v>20.34</v>
      </c>
      <c r="BF94">
        <v>1.2430000000000001</v>
      </c>
      <c r="BG94">
        <v>0.33900000000000002</v>
      </c>
      <c r="BH94">
        <v>0</v>
      </c>
      <c r="BI94">
        <v>0</v>
      </c>
      <c r="BJ94">
        <v>2.2599999999999999E-2</v>
      </c>
      <c r="BK94">
        <v>0.56499999999999995</v>
      </c>
      <c r="BL94">
        <v>4.8729540933555703E-3</v>
      </c>
      <c r="BM94">
        <v>5.2031484515662201E-4</v>
      </c>
      <c r="BN94">
        <v>4.9682410490766902E-4</v>
      </c>
      <c r="BO94">
        <v>4.1039004289414202E-4</v>
      </c>
      <c r="BP94">
        <v>0</v>
      </c>
      <c r="BQ94" s="98">
        <v>1.62326448456731E-15</v>
      </c>
      <c r="BR94">
        <v>1.7187766076839799E-3</v>
      </c>
      <c r="BS94">
        <v>9.4567113277980997E-4</v>
      </c>
      <c r="BT94">
        <v>6.6116597857817398E-3</v>
      </c>
    </row>
    <row r="95" spans="1:72" x14ac:dyDescent="0.35">
      <c r="A95">
        <v>19</v>
      </c>
      <c r="B95" t="s">
        <v>71</v>
      </c>
      <c r="C95" t="s">
        <v>71</v>
      </c>
      <c r="D95" t="s">
        <v>468</v>
      </c>
      <c r="E95" t="s">
        <v>1338</v>
      </c>
      <c r="F95">
        <v>4.7460000000000004</v>
      </c>
      <c r="G95">
        <v>20.678999999999998</v>
      </c>
      <c r="H95">
        <v>3.39E-2</v>
      </c>
      <c r="I95">
        <v>0.2712</v>
      </c>
      <c r="J95">
        <v>0.84750000000000003</v>
      </c>
      <c r="K95">
        <v>0</v>
      </c>
      <c r="L95">
        <v>32.611800000000002</v>
      </c>
      <c r="M95">
        <v>0</v>
      </c>
      <c r="N95">
        <v>0.1356</v>
      </c>
      <c r="O95">
        <v>0.74580000000000002</v>
      </c>
      <c r="P95">
        <v>0.71189999999999998</v>
      </c>
      <c r="Q95">
        <v>3.39E-2</v>
      </c>
      <c r="R95">
        <v>0</v>
      </c>
      <c r="S95">
        <v>0</v>
      </c>
      <c r="T95">
        <v>0</v>
      </c>
      <c r="U95">
        <v>0</v>
      </c>
      <c r="V95">
        <v>0</v>
      </c>
      <c r="W95">
        <v>0</v>
      </c>
      <c r="X95">
        <v>0</v>
      </c>
      <c r="Y95">
        <v>0</v>
      </c>
      <c r="Z95">
        <v>0</v>
      </c>
      <c r="AA95">
        <v>0</v>
      </c>
      <c r="AB95">
        <v>0</v>
      </c>
      <c r="AC95">
        <v>0</v>
      </c>
      <c r="AD95">
        <v>0</v>
      </c>
      <c r="AE95">
        <v>3.39E-2</v>
      </c>
      <c r="AF95">
        <v>0</v>
      </c>
      <c r="AG95">
        <v>0</v>
      </c>
      <c r="AH95">
        <v>0</v>
      </c>
      <c r="AI95">
        <v>0</v>
      </c>
      <c r="AJ95">
        <v>0</v>
      </c>
      <c r="AK95">
        <v>0</v>
      </c>
      <c r="AL95">
        <v>0</v>
      </c>
      <c r="AM95">
        <v>3.1187999999999998</v>
      </c>
      <c r="AN95">
        <v>0</v>
      </c>
      <c r="AO95">
        <v>36.612000000000002</v>
      </c>
      <c r="AP95">
        <v>0</v>
      </c>
      <c r="AQ95">
        <v>0.2712</v>
      </c>
      <c r="AR95">
        <v>15.0177</v>
      </c>
      <c r="AS95">
        <v>1.017E-2</v>
      </c>
      <c r="AT95">
        <v>0</v>
      </c>
      <c r="AU95">
        <v>7.4579999999999994E-2</v>
      </c>
      <c r="AV95">
        <v>0.1356</v>
      </c>
      <c r="AW95">
        <v>1.695E-2</v>
      </c>
      <c r="AX95">
        <v>19.323</v>
      </c>
      <c r="AY95">
        <v>0</v>
      </c>
      <c r="AZ95">
        <v>1.6950000000000001</v>
      </c>
      <c r="BA95">
        <v>7.7969999999999997</v>
      </c>
      <c r="BB95">
        <v>0.33900000000000002</v>
      </c>
      <c r="BC95">
        <v>0.1017</v>
      </c>
      <c r="BD95">
        <v>8.4749999999999996</v>
      </c>
      <c r="BE95">
        <v>61.02</v>
      </c>
      <c r="BF95">
        <v>3.7290000000000001</v>
      </c>
      <c r="BG95">
        <v>1.0169999999999999</v>
      </c>
      <c r="BH95">
        <v>0</v>
      </c>
      <c r="BI95">
        <v>0</v>
      </c>
      <c r="BJ95">
        <v>6.7799999999999999E-2</v>
      </c>
      <c r="BK95">
        <v>1.6950000000000001</v>
      </c>
      <c r="BL95">
        <v>1.3788284308772601E-2</v>
      </c>
      <c r="BM95">
        <v>1.5243370404272999E-3</v>
      </c>
      <c r="BN95">
        <v>1.46251973771268E-3</v>
      </c>
      <c r="BO95">
        <v>1.2311701286824299E-3</v>
      </c>
      <c r="BP95">
        <v>0</v>
      </c>
      <c r="BQ95" s="98">
        <v>4.0662258833516197E-15</v>
      </c>
      <c r="BR95">
        <v>4.2501868307756501E-3</v>
      </c>
      <c r="BS95">
        <v>2.8370133983394298E-3</v>
      </c>
      <c r="BT95">
        <v>2.0963393199397998E-2</v>
      </c>
    </row>
    <row r="96" spans="1:72" x14ac:dyDescent="0.35">
      <c r="A96">
        <v>19</v>
      </c>
      <c r="B96" t="s">
        <v>71</v>
      </c>
      <c r="C96" t="s">
        <v>71</v>
      </c>
      <c r="D96" t="s">
        <v>468</v>
      </c>
      <c r="E96" t="s">
        <v>1339</v>
      </c>
      <c r="F96">
        <v>4.7460000000000004</v>
      </c>
      <c r="G96">
        <v>20.678999999999998</v>
      </c>
      <c r="H96">
        <v>3.39E-2</v>
      </c>
      <c r="I96">
        <v>0.2712</v>
      </c>
      <c r="J96">
        <v>0.84750000000000003</v>
      </c>
      <c r="K96">
        <v>0</v>
      </c>
      <c r="L96">
        <v>32.611800000000002</v>
      </c>
      <c r="M96">
        <v>0</v>
      </c>
      <c r="N96">
        <v>0.1356</v>
      </c>
      <c r="O96">
        <v>0.74580000000000002</v>
      </c>
      <c r="P96">
        <v>0.71189999999999998</v>
      </c>
      <c r="Q96">
        <v>3.39E-2</v>
      </c>
      <c r="R96">
        <v>0</v>
      </c>
      <c r="S96">
        <v>0</v>
      </c>
      <c r="T96">
        <v>0</v>
      </c>
      <c r="U96">
        <v>0</v>
      </c>
      <c r="V96">
        <v>0</v>
      </c>
      <c r="W96">
        <v>0</v>
      </c>
      <c r="X96">
        <v>0</v>
      </c>
      <c r="Y96">
        <v>0</v>
      </c>
      <c r="Z96">
        <v>0</v>
      </c>
      <c r="AA96">
        <v>0</v>
      </c>
      <c r="AB96">
        <v>0</v>
      </c>
      <c r="AC96">
        <v>0</v>
      </c>
      <c r="AD96">
        <v>0</v>
      </c>
      <c r="AE96">
        <v>3.39E-2</v>
      </c>
      <c r="AF96">
        <v>0</v>
      </c>
      <c r="AG96">
        <v>0</v>
      </c>
      <c r="AH96">
        <v>0</v>
      </c>
      <c r="AI96">
        <v>0</v>
      </c>
      <c r="AJ96">
        <v>0</v>
      </c>
      <c r="AK96">
        <v>0</v>
      </c>
      <c r="AL96">
        <v>0</v>
      </c>
      <c r="AM96">
        <v>3.1187999999999998</v>
      </c>
      <c r="AN96">
        <v>0</v>
      </c>
      <c r="AO96">
        <v>36.612000000000002</v>
      </c>
      <c r="AP96">
        <v>0</v>
      </c>
      <c r="AQ96">
        <v>0.2712</v>
      </c>
      <c r="AR96">
        <v>15.0177</v>
      </c>
      <c r="AS96">
        <v>1.017E-2</v>
      </c>
      <c r="AT96">
        <v>0</v>
      </c>
      <c r="AU96">
        <v>7.4579999999999994E-2</v>
      </c>
      <c r="AV96">
        <v>0.1356</v>
      </c>
      <c r="AW96">
        <v>1.695E-2</v>
      </c>
      <c r="AX96">
        <v>19.323</v>
      </c>
      <c r="AY96">
        <v>0</v>
      </c>
      <c r="AZ96">
        <v>1.6950000000000001</v>
      </c>
      <c r="BA96">
        <v>7.7969999999999997</v>
      </c>
      <c r="BB96">
        <v>0.33900000000000002</v>
      </c>
      <c r="BC96">
        <v>0.1017</v>
      </c>
      <c r="BD96">
        <v>8.4749999999999996</v>
      </c>
      <c r="BE96">
        <v>61.02</v>
      </c>
      <c r="BF96">
        <v>3.7290000000000001</v>
      </c>
      <c r="BG96">
        <v>1.0169999999999999</v>
      </c>
      <c r="BH96">
        <v>0</v>
      </c>
      <c r="BI96">
        <v>0</v>
      </c>
      <c r="BJ96">
        <v>6.7799999999999999E-2</v>
      </c>
      <c r="BK96">
        <v>1.6950000000000001</v>
      </c>
      <c r="BL96">
        <v>1.54494402513608E-2</v>
      </c>
      <c r="BM96">
        <v>1.59755203051243E-3</v>
      </c>
      <c r="BN96">
        <v>1.5184248917333399E-3</v>
      </c>
      <c r="BO96">
        <v>1.2311701286824299E-3</v>
      </c>
      <c r="BP96">
        <v>0</v>
      </c>
      <c r="BQ96" s="98">
        <v>5.6733610240522303E-15</v>
      </c>
      <c r="BR96">
        <v>6.06247281532822E-3</v>
      </c>
      <c r="BS96">
        <v>2.8370133983394298E-3</v>
      </c>
      <c r="BT96">
        <v>1.87065655152924E-2</v>
      </c>
    </row>
    <row r="97" spans="1:72" x14ac:dyDescent="0.35">
      <c r="A97">
        <v>19</v>
      </c>
      <c r="B97" t="s">
        <v>71</v>
      </c>
      <c r="C97" t="s">
        <v>71</v>
      </c>
      <c r="D97" t="s">
        <v>468</v>
      </c>
      <c r="E97" t="s">
        <v>1340</v>
      </c>
      <c r="F97">
        <v>4.7460000000000004</v>
      </c>
      <c r="G97">
        <v>20.678999999999998</v>
      </c>
      <c r="H97">
        <v>3.39E-2</v>
      </c>
      <c r="I97">
        <v>0.2712</v>
      </c>
      <c r="J97">
        <v>0.84750000000000003</v>
      </c>
      <c r="K97">
        <v>0</v>
      </c>
      <c r="L97">
        <v>32.611800000000002</v>
      </c>
      <c r="M97">
        <v>0</v>
      </c>
      <c r="N97">
        <v>0.1356</v>
      </c>
      <c r="O97">
        <v>0.74580000000000002</v>
      </c>
      <c r="P97">
        <v>0.71189999999999998</v>
      </c>
      <c r="Q97">
        <v>3.39E-2</v>
      </c>
      <c r="R97">
        <v>0</v>
      </c>
      <c r="S97">
        <v>0</v>
      </c>
      <c r="T97">
        <v>0</v>
      </c>
      <c r="U97">
        <v>0</v>
      </c>
      <c r="V97">
        <v>0</v>
      </c>
      <c r="W97">
        <v>0</v>
      </c>
      <c r="X97">
        <v>0</v>
      </c>
      <c r="Y97">
        <v>0</v>
      </c>
      <c r="Z97">
        <v>0</v>
      </c>
      <c r="AA97">
        <v>0</v>
      </c>
      <c r="AB97">
        <v>0</v>
      </c>
      <c r="AC97">
        <v>0</v>
      </c>
      <c r="AD97">
        <v>0</v>
      </c>
      <c r="AE97">
        <v>3.39E-2</v>
      </c>
      <c r="AF97">
        <v>0</v>
      </c>
      <c r="AG97">
        <v>0</v>
      </c>
      <c r="AH97">
        <v>0</v>
      </c>
      <c r="AI97">
        <v>0</v>
      </c>
      <c r="AJ97">
        <v>0</v>
      </c>
      <c r="AK97">
        <v>0</v>
      </c>
      <c r="AL97">
        <v>0</v>
      </c>
      <c r="AM97">
        <v>3.1187999999999998</v>
      </c>
      <c r="AN97">
        <v>0</v>
      </c>
      <c r="AO97">
        <v>36.612000000000002</v>
      </c>
      <c r="AP97">
        <v>0</v>
      </c>
      <c r="AQ97">
        <v>0.2712</v>
      </c>
      <c r="AR97">
        <v>15.0177</v>
      </c>
      <c r="AS97">
        <v>1.017E-2</v>
      </c>
      <c r="AT97">
        <v>0</v>
      </c>
      <c r="AU97">
        <v>7.4579999999999994E-2</v>
      </c>
      <c r="AV97">
        <v>0.1356</v>
      </c>
      <c r="AW97">
        <v>1.695E-2</v>
      </c>
      <c r="AX97">
        <v>19.323</v>
      </c>
      <c r="AY97">
        <v>0</v>
      </c>
      <c r="AZ97">
        <v>1.6950000000000001</v>
      </c>
      <c r="BA97">
        <v>7.7969999999999997</v>
      </c>
      <c r="BB97">
        <v>0.33900000000000002</v>
      </c>
      <c r="BC97">
        <v>0.1017</v>
      </c>
      <c r="BD97">
        <v>8.4749999999999996</v>
      </c>
      <c r="BE97">
        <v>61.02</v>
      </c>
      <c r="BF97">
        <v>3.7290000000000001</v>
      </c>
      <c r="BG97">
        <v>1.0169999999999999</v>
      </c>
      <c r="BH97">
        <v>0</v>
      </c>
      <c r="BI97">
        <v>0</v>
      </c>
      <c r="BJ97">
        <v>6.7799999999999999E-2</v>
      </c>
      <c r="BK97">
        <v>1.6950000000000001</v>
      </c>
      <c r="BL97">
        <v>1.21271283661844E-2</v>
      </c>
      <c r="BM97">
        <v>1.4511220503421801E-3</v>
      </c>
      <c r="BN97">
        <v>1.4066145836920201E-3</v>
      </c>
      <c r="BO97">
        <v>1.2311701286824299E-3</v>
      </c>
      <c r="BP97">
        <v>0</v>
      </c>
      <c r="BQ97" s="98">
        <v>2.4590907426510098E-15</v>
      </c>
      <c r="BR97">
        <v>2.4379008462230801E-3</v>
      </c>
      <c r="BS97">
        <v>2.8370133983394298E-3</v>
      </c>
      <c r="BT97">
        <v>2.32202208835036E-2</v>
      </c>
    </row>
    <row r="98" spans="1:72" x14ac:dyDescent="0.35">
      <c r="A98">
        <v>19</v>
      </c>
      <c r="B98" t="s">
        <v>71</v>
      </c>
      <c r="C98" t="s">
        <v>71</v>
      </c>
      <c r="D98" t="s">
        <v>468</v>
      </c>
      <c r="E98" t="s">
        <v>1341</v>
      </c>
      <c r="F98">
        <v>2.38</v>
      </c>
      <c r="G98">
        <v>10.37</v>
      </c>
      <c r="H98">
        <v>1.7000000000000001E-2</v>
      </c>
      <c r="I98">
        <v>0.13600000000000001</v>
      </c>
      <c r="J98">
        <v>0.42499999999999999</v>
      </c>
      <c r="K98">
        <v>0</v>
      </c>
      <c r="L98">
        <v>16.353999999999999</v>
      </c>
      <c r="M98">
        <v>0</v>
      </c>
      <c r="N98">
        <v>6.8000000000000005E-2</v>
      </c>
      <c r="O98">
        <v>0.374</v>
      </c>
      <c r="P98">
        <v>0.35699999999999998</v>
      </c>
      <c r="Q98">
        <v>1.7000000000000001E-2</v>
      </c>
      <c r="R98">
        <v>0</v>
      </c>
      <c r="S98">
        <v>0</v>
      </c>
      <c r="T98">
        <v>0</v>
      </c>
      <c r="U98">
        <v>0</v>
      </c>
      <c r="V98">
        <v>0</v>
      </c>
      <c r="W98">
        <v>0</v>
      </c>
      <c r="X98">
        <v>0</v>
      </c>
      <c r="Y98">
        <v>0</v>
      </c>
      <c r="Z98">
        <v>0</v>
      </c>
      <c r="AA98">
        <v>0</v>
      </c>
      <c r="AB98">
        <v>0</v>
      </c>
      <c r="AC98">
        <v>0</v>
      </c>
      <c r="AD98">
        <v>0</v>
      </c>
      <c r="AE98">
        <v>1.7000000000000001E-2</v>
      </c>
      <c r="AF98">
        <v>0</v>
      </c>
      <c r="AG98">
        <v>0</v>
      </c>
      <c r="AH98">
        <v>0</v>
      </c>
      <c r="AI98">
        <v>0</v>
      </c>
      <c r="AJ98">
        <v>0</v>
      </c>
      <c r="AK98">
        <v>0</v>
      </c>
      <c r="AL98">
        <v>0</v>
      </c>
      <c r="AM98">
        <v>1.5640000000000001</v>
      </c>
      <c r="AN98">
        <v>0</v>
      </c>
      <c r="AO98">
        <v>18.36</v>
      </c>
      <c r="AP98">
        <v>0</v>
      </c>
      <c r="AQ98">
        <v>0.13600000000000001</v>
      </c>
      <c r="AR98">
        <v>7.5309999999999997</v>
      </c>
      <c r="AS98">
        <v>5.1000000000000004E-3</v>
      </c>
      <c r="AT98">
        <v>0</v>
      </c>
      <c r="AU98">
        <v>3.7400000000000003E-2</v>
      </c>
      <c r="AV98">
        <v>6.8000000000000005E-2</v>
      </c>
      <c r="AW98">
        <v>8.5000000000000006E-3</v>
      </c>
      <c r="AX98">
        <v>9.69</v>
      </c>
      <c r="AY98">
        <v>0</v>
      </c>
      <c r="AZ98">
        <v>0.85</v>
      </c>
      <c r="BA98">
        <v>3.91</v>
      </c>
      <c r="BB98">
        <v>0.17</v>
      </c>
      <c r="BC98">
        <v>5.0999999999999997E-2</v>
      </c>
      <c r="BD98">
        <v>4.25</v>
      </c>
      <c r="BE98">
        <v>30.6</v>
      </c>
      <c r="BF98">
        <v>1.87</v>
      </c>
      <c r="BG98">
        <v>0.51</v>
      </c>
      <c r="BH98">
        <v>0</v>
      </c>
      <c r="BI98">
        <v>0</v>
      </c>
      <c r="BJ98">
        <v>3.4000000000000002E-2</v>
      </c>
      <c r="BK98">
        <v>0.85</v>
      </c>
      <c r="BL98">
        <v>8.1640209376145408E-3</v>
      </c>
      <c r="BM98">
        <v>8.1949002756444896E-4</v>
      </c>
      <c r="BN98">
        <v>7.7546952709859295E-4</v>
      </c>
      <c r="BO98">
        <v>6.1740094948676205E-4</v>
      </c>
      <c r="BP98">
        <v>0</v>
      </c>
      <c r="BQ98" s="98">
        <v>3.24801728922841E-15</v>
      </c>
      <c r="BR98">
        <v>3.4945860982087502E-3</v>
      </c>
      <c r="BS98">
        <v>1.4226910847129899E-3</v>
      </c>
      <c r="BT98">
        <v>8.8150023140139699E-3</v>
      </c>
    </row>
    <row r="99" spans="1:72" x14ac:dyDescent="0.35">
      <c r="A99">
        <v>20</v>
      </c>
      <c r="B99" t="s">
        <v>71</v>
      </c>
      <c r="C99" t="s">
        <v>71</v>
      </c>
      <c r="D99" t="s">
        <v>473</v>
      </c>
      <c r="E99" t="s">
        <v>1337</v>
      </c>
      <c r="F99">
        <v>0.98799999999999999</v>
      </c>
      <c r="G99">
        <v>4.1420000000000003</v>
      </c>
      <c r="H99">
        <v>3.8E-3</v>
      </c>
      <c r="I99">
        <v>3.7999999999999999E-2</v>
      </c>
      <c r="J99">
        <v>0.16719999999999999</v>
      </c>
      <c r="K99">
        <v>6.4600000000000005E-2</v>
      </c>
      <c r="L99">
        <v>3.496</v>
      </c>
      <c r="M99">
        <v>0</v>
      </c>
      <c r="N99">
        <v>3.04E-2</v>
      </c>
      <c r="O99">
        <v>0.1026</v>
      </c>
      <c r="P99">
        <v>7.5999999999999998E-2</v>
      </c>
      <c r="Q99">
        <v>2.6599999999999999E-2</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3.04</v>
      </c>
      <c r="AN99">
        <v>0</v>
      </c>
      <c r="AO99">
        <v>36.479999999999997</v>
      </c>
      <c r="AP99">
        <v>0</v>
      </c>
      <c r="AQ99">
        <v>3.7999999999999999E-2</v>
      </c>
      <c r="AR99">
        <v>0</v>
      </c>
      <c r="AS99">
        <v>1.9E-3</v>
      </c>
      <c r="AT99">
        <v>4.1799999999999997E-3</v>
      </c>
      <c r="AU99">
        <v>2.2800000000000001E-2</v>
      </c>
      <c r="AV99">
        <v>2.9260000000000001E-2</v>
      </c>
      <c r="AW99">
        <v>1.5200000000000001E-3</v>
      </c>
      <c r="AX99">
        <v>0.83599999999999997</v>
      </c>
      <c r="AY99">
        <v>0</v>
      </c>
      <c r="AZ99">
        <v>0.34200000000000003</v>
      </c>
      <c r="BA99">
        <v>1.6719999999999999</v>
      </c>
      <c r="BB99">
        <v>0</v>
      </c>
      <c r="BC99">
        <v>3.04E-2</v>
      </c>
      <c r="BD99">
        <v>0.79800000000000004</v>
      </c>
      <c r="BE99">
        <v>12.92</v>
      </c>
      <c r="BF99">
        <v>0.45600000000000002</v>
      </c>
      <c r="BG99">
        <v>3.7999999999999999E-2</v>
      </c>
      <c r="BH99">
        <v>0</v>
      </c>
      <c r="BI99">
        <v>0</v>
      </c>
      <c r="BJ99">
        <v>3.8E-3</v>
      </c>
      <c r="BK99">
        <v>1.1020000000000001</v>
      </c>
      <c r="BL99">
        <v>1.8629945416916E-3</v>
      </c>
      <c r="BM99" s="98">
        <v>2.3127980372641501E-5</v>
      </c>
      <c r="BN99">
        <v>2.33881357591343E-4</v>
      </c>
      <c r="BO99">
        <v>1.3800727106174699E-4</v>
      </c>
      <c r="BP99">
        <v>0</v>
      </c>
      <c r="BQ99" s="98">
        <v>5.9177066630456504E-16</v>
      </c>
      <c r="BR99">
        <v>1.02475735589541E-3</v>
      </c>
      <c r="BS99">
        <v>3.1801330128878599E-4</v>
      </c>
      <c r="BT99">
        <v>1.4481869993236401E-3</v>
      </c>
    </row>
    <row r="100" spans="1:72" x14ac:dyDescent="0.35">
      <c r="A100">
        <v>20</v>
      </c>
      <c r="B100" t="s">
        <v>71</v>
      </c>
      <c r="C100" t="s">
        <v>71</v>
      </c>
      <c r="D100" t="s">
        <v>473</v>
      </c>
      <c r="E100" t="s">
        <v>1338</v>
      </c>
      <c r="F100">
        <v>2.964</v>
      </c>
      <c r="G100">
        <v>12.426</v>
      </c>
      <c r="H100">
        <v>1.14E-2</v>
      </c>
      <c r="I100">
        <v>0.114</v>
      </c>
      <c r="J100">
        <v>0.50160000000000005</v>
      </c>
      <c r="K100">
        <v>0.1938</v>
      </c>
      <c r="L100">
        <v>10.488</v>
      </c>
      <c r="M100">
        <v>0</v>
      </c>
      <c r="N100">
        <v>9.1200000000000003E-2</v>
      </c>
      <c r="O100">
        <v>0.30780000000000002</v>
      </c>
      <c r="P100">
        <v>0.22800000000000001</v>
      </c>
      <c r="Q100">
        <v>7.9799999999999996E-2</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9.1199999999999992</v>
      </c>
      <c r="AN100">
        <v>0</v>
      </c>
      <c r="AO100">
        <v>109.44</v>
      </c>
      <c r="AP100">
        <v>0</v>
      </c>
      <c r="AQ100">
        <v>0.114</v>
      </c>
      <c r="AR100">
        <v>0</v>
      </c>
      <c r="AS100">
        <v>5.7000000000000002E-3</v>
      </c>
      <c r="AT100">
        <v>1.2540000000000001E-2</v>
      </c>
      <c r="AU100">
        <v>6.8400000000000002E-2</v>
      </c>
      <c r="AV100">
        <v>8.7779999999999997E-2</v>
      </c>
      <c r="AW100">
        <v>4.5599999999999998E-3</v>
      </c>
      <c r="AX100">
        <v>2.508</v>
      </c>
      <c r="AY100">
        <v>0</v>
      </c>
      <c r="AZ100">
        <v>1.026</v>
      </c>
      <c r="BA100">
        <v>5.016</v>
      </c>
      <c r="BB100">
        <v>0</v>
      </c>
      <c r="BC100">
        <v>9.1200000000000003E-2</v>
      </c>
      <c r="BD100">
        <v>2.3940000000000001</v>
      </c>
      <c r="BE100">
        <v>38.76</v>
      </c>
      <c r="BF100">
        <v>1.3680000000000001</v>
      </c>
      <c r="BG100">
        <v>0.114</v>
      </c>
      <c r="BH100">
        <v>0</v>
      </c>
      <c r="BI100">
        <v>0</v>
      </c>
      <c r="BJ100">
        <v>1.14E-2</v>
      </c>
      <c r="BK100">
        <v>3.306</v>
      </c>
      <c r="BL100">
        <v>5.5889836250747997E-3</v>
      </c>
      <c r="BM100" s="98">
        <v>6.9383941117924595E-5</v>
      </c>
      <c r="BN100">
        <v>7.0164407277402896E-4</v>
      </c>
      <c r="BO100">
        <v>4.1402181318524E-4</v>
      </c>
      <c r="BP100">
        <v>0</v>
      </c>
      <c r="BQ100" s="98">
        <v>1.7753119989136899E-15</v>
      </c>
      <c r="BR100">
        <v>3.0742720676862302E-3</v>
      </c>
      <c r="BS100">
        <v>9.5403990386635704E-4</v>
      </c>
      <c r="BT100">
        <v>4.3445609979709098E-3</v>
      </c>
    </row>
    <row r="101" spans="1:72" x14ac:dyDescent="0.35">
      <c r="A101">
        <v>20</v>
      </c>
      <c r="B101" t="s">
        <v>71</v>
      </c>
      <c r="C101" t="s">
        <v>71</v>
      </c>
      <c r="D101" t="s">
        <v>473</v>
      </c>
      <c r="E101" t="s">
        <v>1339</v>
      </c>
      <c r="F101">
        <v>2.964</v>
      </c>
      <c r="G101">
        <v>12.426</v>
      </c>
      <c r="H101">
        <v>1.14E-2</v>
      </c>
      <c r="I101">
        <v>0.114</v>
      </c>
      <c r="J101">
        <v>0.50160000000000005</v>
      </c>
      <c r="K101">
        <v>0.1938</v>
      </c>
      <c r="L101">
        <v>10.488</v>
      </c>
      <c r="M101">
        <v>0</v>
      </c>
      <c r="N101">
        <v>9.1200000000000003E-2</v>
      </c>
      <c r="O101">
        <v>0.30780000000000002</v>
      </c>
      <c r="P101">
        <v>0.22800000000000001</v>
      </c>
      <c r="Q101">
        <v>7.9799999999999996E-2</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9.1199999999999992</v>
      </c>
      <c r="AN101">
        <v>0</v>
      </c>
      <c r="AO101">
        <v>109.44</v>
      </c>
      <c r="AP101">
        <v>0</v>
      </c>
      <c r="AQ101">
        <v>0.114</v>
      </c>
      <c r="AR101">
        <v>0</v>
      </c>
      <c r="AS101">
        <v>5.7000000000000002E-3</v>
      </c>
      <c r="AT101">
        <v>1.2540000000000001E-2</v>
      </c>
      <c r="AU101">
        <v>6.8400000000000002E-2</v>
      </c>
      <c r="AV101">
        <v>8.7779999999999997E-2</v>
      </c>
      <c r="AW101">
        <v>4.5599999999999998E-3</v>
      </c>
      <c r="AX101">
        <v>2.508</v>
      </c>
      <c r="AY101">
        <v>0</v>
      </c>
      <c r="AZ101">
        <v>1.026</v>
      </c>
      <c r="BA101">
        <v>5.016</v>
      </c>
      <c r="BB101">
        <v>0</v>
      </c>
      <c r="BC101">
        <v>9.1200000000000003E-2</v>
      </c>
      <c r="BD101">
        <v>2.3940000000000001</v>
      </c>
      <c r="BE101">
        <v>38.76</v>
      </c>
      <c r="BF101">
        <v>1.3680000000000001</v>
      </c>
      <c r="BG101">
        <v>0.114</v>
      </c>
      <c r="BH101">
        <v>0</v>
      </c>
      <c r="BI101">
        <v>0</v>
      </c>
      <c r="BJ101">
        <v>1.14E-2</v>
      </c>
      <c r="BK101">
        <v>3.306</v>
      </c>
      <c r="BL101">
        <v>5.5889836250747997E-3</v>
      </c>
      <c r="BM101" s="98">
        <v>6.9383941117924595E-5</v>
      </c>
      <c r="BN101">
        <v>7.0164407277402896E-4</v>
      </c>
      <c r="BO101">
        <v>4.1402181318524E-4</v>
      </c>
      <c r="BP101">
        <v>0</v>
      </c>
      <c r="BQ101" s="98">
        <v>1.7753119989136899E-15</v>
      </c>
      <c r="BR101">
        <v>3.0742720676862302E-3</v>
      </c>
      <c r="BS101">
        <v>9.5403990386635704E-4</v>
      </c>
      <c r="BT101">
        <v>4.3445609979709098E-3</v>
      </c>
    </row>
    <row r="102" spans="1:72" x14ac:dyDescent="0.35">
      <c r="A102">
        <v>20</v>
      </c>
      <c r="B102" t="s">
        <v>71</v>
      </c>
      <c r="C102" t="s">
        <v>71</v>
      </c>
      <c r="D102" t="s">
        <v>473</v>
      </c>
      <c r="E102" t="s">
        <v>1340</v>
      </c>
      <c r="F102">
        <v>2.964</v>
      </c>
      <c r="G102">
        <v>12.426</v>
      </c>
      <c r="H102">
        <v>1.14E-2</v>
      </c>
      <c r="I102">
        <v>0.114</v>
      </c>
      <c r="J102">
        <v>0.50160000000000005</v>
      </c>
      <c r="K102">
        <v>0.1938</v>
      </c>
      <c r="L102">
        <v>10.488</v>
      </c>
      <c r="M102">
        <v>0</v>
      </c>
      <c r="N102">
        <v>9.1200000000000003E-2</v>
      </c>
      <c r="O102">
        <v>0.30780000000000002</v>
      </c>
      <c r="P102">
        <v>0.22800000000000001</v>
      </c>
      <c r="Q102">
        <v>7.9799999999999996E-2</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9.1199999999999992</v>
      </c>
      <c r="AN102">
        <v>0</v>
      </c>
      <c r="AO102">
        <v>109.44</v>
      </c>
      <c r="AP102">
        <v>0</v>
      </c>
      <c r="AQ102">
        <v>0.114</v>
      </c>
      <c r="AR102">
        <v>0</v>
      </c>
      <c r="AS102">
        <v>5.7000000000000002E-3</v>
      </c>
      <c r="AT102">
        <v>1.2540000000000001E-2</v>
      </c>
      <c r="AU102">
        <v>6.8400000000000002E-2</v>
      </c>
      <c r="AV102">
        <v>8.7779999999999997E-2</v>
      </c>
      <c r="AW102">
        <v>4.5599999999999998E-3</v>
      </c>
      <c r="AX102">
        <v>2.508</v>
      </c>
      <c r="AY102">
        <v>0</v>
      </c>
      <c r="AZ102">
        <v>1.026</v>
      </c>
      <c r="BA102">
        <v>5.016</v>
      </c>
      <c r="BB102">
        <v>0</v>
      </c>
      <c r="BC102">
        <v>9.1200000000000003E-2</v>
      </c>
      <c r="BD102">
        <v>2.3940000000000001</v>
      </c>
      <c r="BE102">
        <v>38.76</v>
      </c>
      <c r="BF102">
        <v>1.3680000000000001</v>
      </c>
      <c r="BG102">
        <v>0.114</v>
      </c>
      <c r="BH102">
        <v>0</v>
      </c>
      <c r="BI102">
        <v>0</v>
      </c>
      <c r="BJ102">
        <v>1.14E-2</v>
      </c>
      <c r="BK102">
        <v>3.306</v>
      </c>
      <c r="BL102">
        <v>5.5889836250747997E-3</v>
      </c>
      <c r="BM102" s="98">
        <v>6.9383941117924595E-5</v>
      </c>
      <c r="BN102">
        <v>7.0164407277402896E-4</v>
      </c>
      <c r="BO102">
        <v>4.1402181318524E-4</v>
      </c>
      <c r="BP102">
        <v>0</v>
      </c>
      <c r="BQ102" s="98">
        <v>1.7753119989136899E-15</v>
      </c>
      <c r="BR102">
        <v>3.0742720676862302E-3</v>
      </c>
      <c r="BS102">
        <v>9.5403990386635704E-4</v>
      </c>
      <c r="BT102">
        <v>4.3445609979709098E-3</v>
      </c>
    </row>
    <row r="103" spans="1:72" x14ac:dyDescent="0.35">
      <c r="A103">
        <v>20</v>
      </c>
      <c r="B103" t="s">
        <v>71</v>
      </c>
      <c r="C103" t="s">
        <v>71</v>
      </c>
      <c r="D103" t="s">
        <v>473</v>
      </c>
      <c r="E103" t="s">
        <v>1341</v>
      </c>
      <c r="F103">
        <v>1.482</v>
      </c>
      <c r="G103">
        <v>6.2130000000000001</v>
      </c>
      <c r="H103">
        <v>5.7000000000000002E-3</v>
      </c>
      <c r="I103">
        <v>5.7000000000000002E-2</v>
      </c>
      <c r="J103">
        <v>0.25080000000000002</v>
      </c>
      <c r="K103">
        <v>9.69E-2</v>
      </c>
      <c r="L103">
        <v>5.2439999999999998</v>
      </c>
      <c r="M103">
        <v>0</v>
      </c>
      <c r="N103">
        <v>4.5600000000000002E-2</v>
      </c>
      <c r="O103">
        <v>0.15390000000000001</v>
      </c>
      <c r="P103">
        <v>0.114</v>
      </c>
      <c r="Q103">
        <v>3.9899999999999998E-2</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4.5599999999999996</v>
      </c>
      <c r="AN103">
        <v>0</v>
      </c>
      <c r="AO103">
        <v>54.72</v>
      </c>
      <c r="AP103">
        <v>0</v>
      </c>
      <c r="AQ103">
        <v>5.7000000000000002E-2</v>
      </c>
      <c r="AR103">
        <v>0</v>
      </c>
      <c r="AS103">
        <v>2.8500000000000001E-3</v>
      </c>
      <c r="AT103">
        <v>6.2700000000000004E-3</v>
      </c>
      <c r="AU103">
        <v>3.4200000000000001E-2</v>
      </c>
      <c r="AV103">
        <v>4.3889999999999998E-2</v>
      </c>
      <c r="AW103">
        <v>2.2799999999999999E-3</v>
      </c>
      <c r="AX103">
        <v>1.254</v>
      </c>
      <c r="AY103">
        <v>0</v>
      </c>
      <c r="AZ103">
        <v>0.51300000000000001</v>
      </c>
      <c r="BA103">
        <v>2.508</v>
      </c>
      <c r="BB103">
        <v>0</v>
      </c>
      <c r="BC103">
        <v>4.5600000000000002E-2</v>
      </c>
      <c r="BD103">
        <v>1.1970000000000001</v>
      </c>
      <c r="BE103">
        <v>19.38</v>
      </c>
      <c r="BF103">
        <v>0.68400000000000005</v>
      </c>
      <c r="BG103">
        <v>5.7000000000000002E-2</v>
      </c>
      <c r="BH103">
        <v>0</v>
      </c>
      <c r="BI103">
        <v>0</v>
      </c>
      <c r="BJ103">
        <v>5.7000000000000002E-3</v>
      </c>
      <c r="BK103">
        <v>1.653</v>
      </c>
      <c r="BL103">
        <v>2.7944918125373999E-3</v>
      </c>
      <c r="BM103" s="98">
        <v>3.4691970558962297E-5</v>
      </c>
      <c r="BN103">
        <v>3.5082203638701399E-4</v>
      </c>
      <c r="BO103">
        <v>2.0701090659262E-4</v>
      </c>
      <c r="BP103">
        <v>0</v>
      </c>
      <c r="BQ103" s="98">
        <v>8.8765599945684702E-16</v>
      </c>
      <c r="BR103">
        <v>1.5371360338431101E-3</v>
      </c>
      <c r="BS103">
        <v>4.7701995193317901E-4</v>
      </c>
      <c r="BT103">
        <v>2.1722804989854601E-3</v>
      </c>
    </row>
    <row r="104" spans="1:72" x14ac:dyDescent="0.35">
      <c r="A104">
        <v>21</v>
      </c>
      <c r="B104" t="s">
        <v>71</v>
      </c>
      <c r="C104" t="s">
        <v>71</v>
      </c>
      <c r="D104" t="s">
        <v>477</v>
      </c>
      <c r="E104" t="s">
        <v>1337</v>
      </c>
      <c r="F104">
        <v>1.859</v>
      </c>
      <c r="G104">
        <v>7.8650000000000002</v>
      </c>
      <c r="H104">
        <v>0</v>
      </c>
      <c r="I104">
        <v>0.1144</v>
      </c>
      <c r="J104">
        <v>0.32890000000000003</v>
      </c>
      <c r="K104">
        <v>0</v>
      </c>
      <c r="L104">
        <v>13.7995</v>
      </c>
      <c r="M104">
        <v>0</v>
      </c>
      <c r="N104">
        <v>5.7200000000000001E-2</v>
      </c>
      <c r="O104">
        <v>0.24310000000000001</v>
      </c>
      <c r="P104">
        <v>0.24310000000000001</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1.43</v>
      </c>
      <c r="AN104">
        <v>0</v>
      </c>
      <c r="AO104">
        <v>17.016999999999999</v>
      </c>
      <c r="AP104">
        <v>0</v>
      </c>
      <c r="AQ104">
        <v>2.86E-2</v>
      </c>
      <c r="AR104">
        <v>3.4891999999999999</v>
      </c>
      <c r="AS104">
        <v>2.8600000000000001E-3</v>
      </c>
      <c r="AT104">
        <v>0</v>
      </c>
      <c r="AU104">
        <v>2.717E-2</v>
      </c>
      <c r="AV104">
        <v>4.2900000000000001E-2</v>
      </c>
      <c r="AW104">
        <v>7.1500000000000001E-3</v>
      </c>
      <c r="AX104">
        <v>1.4872000000000001</v>
      </c>
      <c r="AY104">
        <v>0</v>
      </c>
      <c r="AZ104">
        <v>1.4442999999999999</v>
      </c>
      <c r="BA104">
        <v>3.5750000000000002</v>
      </c>
      <c r="BB104">
        <v>0.42899999999999999</v>
      </c>
      <c r="BC104">
        <v>4.2900000000000001E-2</v>
      </c>
      <c r="BD104">
        <v>2.431</v>
      </c>
      <c r="BE104">
        <v>22.88</v>
      </c>
      <c r="BF104">
        <v>1.43</v>
      </c>
      <c r="BG104">
        <v>0.42899999999999999</v>
      </c>
      <c r="BH104">
        <v>0</v>
      </c>
      <c r="BI104">
        <v>0</v>
      </c>
      <c r="BJ104">
        <v>2.86E-2</v>
      </c>
      <c r="BK104">
        <v>1.1439999999999999</v>
      </c>
      <c r="BL104">
        <v>1.2198101860877299E-2</v>
      </c>
      <c r="BM104">
        <v>3.10975895376724E-4</v>
      </c>
      <c r="BN104">
        <v>7.9528964939284304E-3</v>
      </c>
      <c r="BO104">
        <v>5.193431516271E-4</v>
      </c>
      <c r="BP104">
        <v>0</v>
      </c>
      <c r="BQ104" s="98">
        <v>4.0311479324494599E-16</v>
      </c>
      <c r="BR104">
        <v>1.69985925578709E-3</v>
      </c>
      <c r="BS104">
        <v>1.19673426537622E-3</v>
      </c>
      <c r="BT104">
        <v>8.6255996624217497E-4</v>
      </c>
    </row>
    <row r="105" spans="1:72" x14ac:dyDescent="0.35">
      <c r="A105">
        <v>21</v>
      </c>
      <c r="B105" t="s">
        <v>71</v>
      </c>
      <c r="C105" t="s">
        <v>71</v>
      </c>
      <c r="D105" t="s">
        <v>477</v>
      </c>
      <c r="E105" t="s">
        <v>1338</v>
      </c>
      <c r="F105">
        <v>5.577</v>
      </c>
      <c r="G105">
        <v>23.594999999999999</v>
      </c>
      <c r="H105">
        <v>0</v>
      </c>
      <c r="I105">
        <v>0.34320000000000001</v>
      </c>
      <c r="J105">
        <v>0.98670000000000002</v>
      </c>
      <c r="K105">
        <v>0</v>
      </c>
      <c r="L105">
        <v>41.398499999999999</v>
      </c>
      <c r="M105">
        <v>0</v>
      </c>
      <c r="N105">
        <v>0.1716</v>
      </c>
      <c r="O105">
        <v>0.72929999999999995</v>
      </c>
      <c r="P105">
        <v>0.72929999999999995</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4.29</v>
      </c>
      <c r="AN105">
        <v>0</v>
      </c>
      <c r="AO105">
        <v>51.051000000000002</v>
      </c>
      <c r="AP105">
        <v>0</v>
      </c>
      <c r="AQ105">
        <v>8.5800000000000001E-2</v>
      </c>
      <c r="AR105">
        <v>10.467599999999999</v>
      </c>
      <c r="AS105">
        <v>8.5800000000000008E-3</v>
      </c>
      <c r="AT105">
        <v>0</v>
      </c>
      <c r="AU105">
        <v>8.1509999999999999E-2</v>
      </c>
      <c r="AV105">
        <v>0.12870000000000001</v>
      </c>
      <c r="AW105">
        <v>2.145E-2</v>
      </c>
      <c r="AX105">
        <v>4.4615999999999998</v>
      </c>
      <c r="AY105">
        <v>0</v>
      </c>
      <c r="AZ105">
        <v>4.3329000000000004</v>
      </c>
      <c r="BA105">
        <v>10.725</v>
      </c>
      <c r="BB105">
        <v>1.2869999999999999</v>
      </c>
      <c r="BC105">
        <v>0.12870000000000001</v>
      </c>
      <c r="BD105">
        <v>7.2930000000000001</v>
      </c>
      <c r="BE105">
        <v>68.64</v>
      </c>
      <c r="BF105">
        <v>4.29</v>
      </c>
      <c r="BG105">
        <v>1.2869999999999999</v>
      </c>
      <c r="BH105">
        <v>0</v>
      </c>
      <c r="BI105">
        <v>0</v>
      </c>
      <c r="BJ105">
        <v>8.5800000000000001E-2</v>
      </c>
      <c r="BK105">
        <v>3.4319999999999999</v>
      </c>
      <c r="BL105">
        <v>3.31659542254902E-2</v>
      </c>
      <c r="BM105">
        <v>8.6383484240492605E-4</v>
      </c>
      <c r="BN105">
        <v>2.37887800213296E-2</v>
      </c>
      <c r="BO105">
        <v>1.5580294548813E-3</v>
      </c>
      <c r="BP105">
        <v>0</v>
      </c>
      <c r="BQ105" s="98">
        <v>4.3878944270698199E-16</v>
      </c>
      <c r="BR105">
        <v>1.9909547874585399E-3</v>
      </c>
      <c r="BS105">
        <v>3.5902027961286602E-3</v>
      </c>
      <c r="BT105">
        <v>1.6698458730937801E-3</v>
      </c>
    </row>
    <row r="106" spans="1:72" x14ac:dyDescent="0.35">
      <c r="A106">
        <v>21</v>
      </c>
      <c r="B106" t="s">
        <v>71</v>
      </c>
      <c r="C106" t="s">
        <v>71</v>
      </c>
      <c r="D106" t="s">
        <v>477</v>
      </c>
      <c r="E106" t="s">
        <v>1339</v>
      </c>
      <c r="F106">
        <v>5.577</v>
      </c>
      <c r="G106">
        <v>23.594999999999999</v>
      </c>
      <c r="H106">
        <v>0</v>
      </c>
      <c r="I106">
        <v>0.34320000000000001</v>
      </c>
      <c r="J106">
        <v>0.98670000000000002</v>
      </c>
      <c r="K106">
        <v>0</v>
      </c>
      <c r="L106">
        <v>41.398499999999999</v>
      </c>
      <c r="M106">
        <v>0</v>
      </c>
      <c r="N106">
        <v>0.1716</v>
      </c>
      <c r="O106">
        <v>0.72929999999999995</v>
      </c>
      <c r="P106">
        <v>0.72929999999999995</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4.29</v>
      </c>
      <c r="AN106">
        <v>0</v>
      </c>
      <c r="AO106">
        <v>51.051000000000002</v>
      </c>
      <c r="AP106">
        <v>0</v>
      </c>
      <c r="AQ106">
        <v>8.5800000000000001E-2</v>
      </c>
      <c r="AR106">
        <v>10.467599999999999</v>
      </c>
      <c r="AS106">
        <v>8.5800000000000008E-3</v>
      </c>
      <c r="AT106">
        <v>0</v>
      </c>
      <c r="AU106">
        <v>8.1509999999999999E-2</v>
      </c>
      <c r="AV106">
        <v>0.12870000000000001</v>
      </c>
      <c r="AW106">
        <v>2.145E-2</v>
      </c>
      <c r="AX106">
        <v>4.4615999999999998</v>
      </c>
      <c r="AY106">
        <v>0</v>
      </c>
      <c r="AZ106">
        <v>4.3329000000000004</v>
      </c>
      <c r="BA106">
        <v>10.725</v>
      </c>
      <c r="BB106">
        <v>1.2869999999999999</v>
      </c>
      <c r="BC106">
        <v>0.12870000000000001</v>
      </c>
      <c r="BD106">
        <v>7.2930000000000001</v>
      </c>
      <c r="BE106">
        <v>68.64</v>
      </c>
      <c r="BF106">
        <v>4.29</v>
      </c>
      <c r="BG106">
        <v>1.2869999999999999</v>
      </c>
      <c r="BH106">
        <v>0</v>
      </c>
      <c r="BI106">
        <v>0</v>
      </c>
      <c r="BJ106">
        <v>8.5800000000000001E-2</v>
      </c>
      <c r="BK106">
        <v>3.4319999999999999</v>
      </c>
      <c r="BL106">
        <v>3.77370893683458E-2</v>
      </c>
      <c r="BM106">
        <v>9.5595863403858696E-4</v>
      </c>
      <c r="BN106">
        <v>2.3881992635270501E-2</v>
      </c>
      <c r="BO106">
        <v>1.5580294548813E-3</v>
      </c>
      <c r="BP106">
        <v>0</v>
      </c>
      <c r="BQ106" s="98">
        <v>1.46619602541079E-15</v>
      </c>
      <c r="BR106">
        <v>6.1357854273288298E-3</v>
      </c>
      <c r="BS106">
        <v>3.5902027961286602E-3</v>
      </c>
      <c r="BT106">
        <v>2.8936245739374401E-3</v>
      </c>
    </row>
    <row r="107" spans="1:72" x14ac:dyDescent="0.35">
      <c r="A107">
        <v>21</v>
      </c>
      <c r="B107" t="s">
        <v>71</v>
      </c>
      <c r="C107" t="s">
        <v>71</v>
      </c>
      <c r="D107" t="s">
        <v>477</v>
      </c>
      <c r="E107" t="s">
        <v>1340</v>
      </c>
      <c r="F107">
        <v>5.577</v>
      </c>
      <c r="G107">
        <v>23.594999999999999</v>
      </c>
      <c r="H107">
        <v>0</v>
      </c>
      <c r="I107">
        <v>0.34320000000000001</v>
      </c>
      <c r="J107">
        <v>0.98670000000000002</v>
      </c>
      <c r="K107">
        <v>0</v>
      </c>
      <c r="L107">
        <v>41.398499999999999</v>
      </c>
      <c r="M107">
        <v>0</v>
      </c>
      <c r="N107">
        <v>0.1716</v>
      </c>
      <c r="O107">
        <v>0.72929999999999995</v>
      </c>
      <c r="P107">
        <v>0.72929999999999995</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4.29</v>
      </c>
      <c r="AN107">
        <v>0</v>
      </c>
      <c r="AO107">
        <v>51.051000000000002</v>
      </c>
      <c r="AP107">
        <v>0</v>
      </c>
      <c r="AQ107">
        <v>8.5800000000000001E-2</v>
      </c>
      <c r="AR107">
        <v>10.467599999999999</v>
      </c>
      <c r="AS107">
        <v>8.5800000000000008E-3</v>
      </c>
      <c r="AT107">
        <v>0</v>
      </c>
      <c r="AU107">
        <v>8.1509999999999999E-2</v>
      </c>
      <c r="AV107">
        <v>0.12870000000000001</v>
      </c>
      <c r="AW107">
        <v>2.145E-2</v>
      </c>
      <c r="AX107">
        <v>4.4615999999999998</v>
      </c>
      <c r="AY107">
        <v>0</v>
      </c>
      <c r="AZ107">
        <v>4.3329000000000004</v>
      </c>
      <c r="BA107">
        <v>10.725</v>
      </c>
      <c r="BB107">
        <v>1.2869999999999999</v>
      </c>
      <c r="BC107">
        <v>0.12870000000000001</v>
      </c>
      <c r="BD107">
        <v>7.2930000000000001</v>
      </c>
      <c r="BE107">
        <v>68.64</v>
      </c>
      <c r="BF107">
        <v>4.29</v>
      </c>
      <c r="BG107">
        <v>1.2869999999999999</v>
      </c>
      <c r="BH107">
        <v>0</v>
      </c>
      <c r="BI107">
        <v>0</v>
      </c>
      <c r="BJ107">
        <v>8.5800000000000001E-2</v>
      </c>
      <c r="BK107">
        <v>3.4319999999999999</v>
      </c>
      <c r="BL107">
        <v>3.4308738011204098E-2</v>
      </c>
      <c r="BM107">
        <v>8.8686579031334095E-4</v>
      </c>
      <c r="BN107">
        <v>2.3812083174814799E-2</v>
      </c>
      <c r="BO107">
        <v>1.5580294548813E-3</v>
      </c>
      <c r="BP107">
        <v>0</v>
      </c>
      <c r="BQ107" s="98">
        <v>6.9564108838293296E-16</v>
      </c>
      <c r="BR107">
        <v>3.02716244742611E-3</v>
      </c>
      <c r="BS107">
        <v>3.5902027961286602E-3</v>
      </c>
      <c r="BT107">
        <v>1.9757905483046901E-3</v>
      </c>
    </row>
    <row r="108" spans="1:72" x14ac:dyDescent="0.35">
      <c r="A108">
        <v>21</v>
      </c>
      <c r="B108" t="s">
        <v>71</v>
      </c>
      <c r="C108" t="s">
        <v>71</v>
      </c>
      <c r="D108" t="s">
        <v>477</v>
      </c>
      <c r="E108" t="s">
        <v>1341</v>
      </c>
      <c r="F108">
        <v>2.7949999999999999</v>
      </c>
      <c r="G108">
        <v>11.824999999999999</v>
      </c>
      <c r="H108">
        <v>0</v>
      </c>
      <c r="I108">
        <v>0.17199999999999999</v>
      </c>
      <c r="J108">
        <v>0.4945</v>
      </c>
      <c r="K108">
        <v>0</v>
      </c>
      <c r="L108">
        <v>20.747499999999999</v>
      </c>
      <c r="M108">
        <v>0</v>
      </c>
      <c r="N108">
        <v>8.5999999999999993E-2</v>
      </c>
      <c r="O108">
        <v>0.36549999999999999</v>
      </c>
      <c r="P108">
        <v>0.36549999999999999</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2.15</v>
      </c>
      <c r="AN108">
        <v>0</v>
      </c>
      <c r="AO108">
        <v>25.585000000000001</v>
      </c>
      <c r="AP108">
        <v>0</v>
      </c>
      <c r="AQ108">
        <v>4.2999999999999997E-2</v>
      </c>
      <c r="AR108">
        <v>5.2460000000000004</v>
      </c>
      <c r="AS108">
        <v>4.3E-3</v>
      </c>
      <c r="AT108">
        <v>0</v>
      </c>
      <c r="AU108">
        <v>4.0849999999999997E-2</v>
      </c>
      <c r="AV108">
        <v>6.4500000000000002E-2</v>
      </c>
      <c r="AW108">
        <v>1.0749999999999999E-2</v>
      </c>
      <c r="AX108">
        <v>2.2360000000000002</v>
      </c>
      <c r="AY108">
        <v>0</v>
      </c>
      <c r="AZ108">
        <v>2.1715</v>
      </c>
      <c r="BA108">
        <v>5.375</v>
      </c>
      <c r="BB108">
        <v>0.64500000000000002</v>
      </c>
      <c r="BC108">
        <v>6.4500000000000002E-2</v>
      </c>
      <c r="BD108">
        <v>3.6549999999999998</v>
      </c>
      <c r="BE108">
        <v>34.4</v>
      </c>
      <c r="BF108">
        <v>2.15</v>
      </c>
      <c r="BG108">
        <v>0.64500000000000002</v>
      </c>
      <c r="BH108">
        <v>0</v>
      </c>
      <c r="BI108">
        <v>0</v>
      </c>
      <c r="BJ108">
        <v>4.2999999999999997E-2</v>
      </c>
      <c r="BK108">
        <v>1.72</v>
      </c>
      <c r="BL108">
        <v>1.94852511145054E-2</v>
      </c>
      <c r="BM108">
        <v>4.9063580447227396E-4</v>
      </c>
      <c r="BN108">
        <v>1.1980509544481301E-2</v>
      </c>
      <c r="BO108">
        <v>7.8083061258619904E-4</v>
      </c>
      <c r="BP108">
        <v>0</v>
      </c>
      <c r="BQ108" s="98">
        <v>8.6353204961223501E-16</v>
      </c>
      <c r="BR108">
        <v>3.5943555099504101E-3</v>
      </c>
      <c r="BS108">
        <v>1.7992857836075999E-3</v>
      </c>
      <c r="BT108">
        <v>1.6035137262631601E-3</v>
      </c>
    </row>
    <row r="109" spans="1:72" x14ac:dyDescent="0.35">
      <c r="A109">
        <v>22</v>
      </c>
      <c r="B109" t="s">
        <v>71</v>
      </c>
      <c r="C109" t="s">
        <v>71</v>
      </c>
      <c r="D109" t="s">
        <v>481</v>
      </c>
      <c r="E109" t="s">
        <v>1337</v>
      </c>
      <c r="F109">
        <v>8.1000000000000003E-2</v>
      </c>
      <c r="G109">
        <v>0.33900000000000002</v>
      </c>
      <c r="H109">
        <v>1.1999999999999999E-3</v>
      </c>
      <c r="I109">
        <v>6.3E-3</v>
      </c>
      <c r="J109">
        <v>6.3E-3</v>
      </c>
      <c r="K109">
        <v>1.0200000000000001E-2</v>
      </c>
      <c r="L109">
        <v>0.27389999999999998</v>
      </c>
      <c r="M109">
        <v>0</v>
      </c>
      <c r="N109">
        <v>2.0999999999999999E-3</v>
      </c>
      <c r="O109">
        <v>6.6E-3</v>
      </c>
      <c r="P109">
        <v>6.6E-3</v>
      </c>
      <c r="Q109">
        <v>0</v>
      </c>
      <c r="R109">
        <v>0</v>
      </c>
      <c r="S109">
        <v>0</v>
      </c>
      <c r="T109">
        <v>0</v>
      </c>
      <c r="U109" s="98">
        <v>2.9999999999999997E-4</v>
      </c>
      <c r="V109">
        <v>0</v>
      </c>
      <c r="W109">
        <v>0</v>
      </c>
      <c r="X109">
        <v>0</v>
      </c>
      <c r="Y109" s="98">
        <v>2.9999999999999997E-4</v>
      </c>
      <c r="Z109">
        <v>0</v>
      </c>
      <c r="AA109">
        <v>0</v>
      </c>
      <c r="AB109">
        <v>0</v>
      </c>
      <c r="AC109">
        <v>0</v>
      </c>
      <c r="AD109">
        <v>0</v>
      </c>
      <c r="AE109" s="98">
        <v>2.9999999999999997E-4</v>
      </c>
      <c r="AF109" s="98">
        <v>2.9999999999999997E-4</v>
      </c>
      <c r="AG109" s="98">
        <v>2.9999999999999997E-4</v>
      </c>
      <c r="AH109">
        <v>0</v>
      </c>
      <c r="AI109">
        <v>0</v>
      </c>
      <c r="AJ109">
        <v>0</v>
      </c>
      <c r="AK109">
        <v>0</v>
      </c>
      <c r="AL109">
        <v>0</v>
      </c>
      <c r="AM109">
        <v>6.3E-2</v>
      </c>
      <c r="AN109">
        <v>0</v>
      </c>
      <c r="AO109">
        <v>0.53700000000000003</v>
      </c>
      <c r="AP109">
        <v>0</v>
      </c>
      <c r="AQ109">
        <v>1.1999999999999999E-3</v>
      </c>
      <c r="AR109">
        <v>0.129</v>
      </c>
      <c r="AS109">
        <v>3.6000000000000002E-4</v>
      </c>
      <c r="AT109">
        <v>2.7E-4</v>
      </c>
      <c r="AU109">
        <v>2.3999999999999998E-3</v>
      </c>
      <c r="AV109">
        <v>3.3E-3</v>
      </c>
      <c r="AW109">
        <v>1.8000000000000001E-4</v>
      </c>
      <c r="AX109">
        <v>0.17399999999999999</v>
      </c>
      <c r="AY109">
        <v>0</v>
      </c>
      <c r="AZ109">
        <v>2.4E-2</v>
      </c>
      <c r="BA109">
        <v>0.114</v>
      </c>
      <c r="BB109">
        <v>6.0000000000000001E-3</v>
      </c>
      <c r="BC109">
        <v>3.0000000000000001E-3</v>
      </c>
      <c r="BD109">
        <v>0.156</v>
      </c>
      <c r="BE109">
        <v>0.85799999999999998</v>
      </c>
      <c r="BF109">
        <v>7.4999999999999997E-2</v>
      </c>
      <c r="BG109">
        <v>0</v>
      </c>
      <c r="BH109">
        <v>0</v>
      </c>
      <c r="BI109">
        <v>3.0000000000000001E-3</v>
      </c>
      <c r="BJ109">
        <v>1.1999999999999999E-3</v>
      </c>
      <c r="BK109">
        <v>1.7999999999999999E-2</v>
      </c>
      <c r="BL109">
        <v>2.50240981396962E-4</v>
      </c>
      <c r="BM109" s="98">
        <v>3.8083978654179303E-5</v>
      </c>
      <c r="BN109" s="98">
        <v>5.2974757205849398E-5</v>
      </c>
      <c r="BO109" s="98">
        <v>1.08391494770417E-5</v>
      </c>
      <c r="BP109">
        <v>0</v>
      </c>
      <c r="BQ109" s="98">
        <v>3.77204622043369E-16</v>
      </c>
      <c r="BR109" s="98">
        <v>7.2422603614884305E-5</v>
      </c>
      <c r="BS109" s="98">
        <v>2.5106313259640999E-5</v>
      </c>
      <c r="BT109">
        <v>1.86787421134772E-3</v>
      </c>
    </row>
    <row r="110" spans="1:72" x14ac:dyDescent="0.35">
      <c r="A110">
        <v>22</v>
      </c>
      <c r="B110" t="s">
        <v>71</v>
      </c>
      <c r="C110" t="s">
        <v>71</v>
      </c>
      <c r="D110" t="s">
        <v>481</v>
      </c>
      <c r="E110" t="s">
        <v>1338</v>
      </c>
      <c r="F110">
        <v>0.24299999999999999</v>
      </c>
      <c r="G110">
        <v>1.0169999999999999</v>
      </c>
      <c r="H110">
        <v>3.5999999999999999E-3</v>
      </c>
      <c r="I110">
        <v>1.89E-2</v>
      </c>
      <c r="J110">
        <v>1.89E-2</v>
      </c>
      <c r="K110">
        <v>3.0599999999999999E-2</v>
      </c>
      <c r="L110">
        <v>0.82169999999999999</v>
      </c>
      <c r="M110">
        <v>0</v>
      </c>
      <c r="N110">
        <v>6.3E-3</v>
      </c>
      <c r="O110">
        <v>1.9800000000000002E-2</v>
      </c>
      <c r="P110">
        <v>1.9800000000000002E-2</v>
      </c>
      <c r="Q110">
        <v>0</v>
      </c>
      <c r="R110">
        <v>0</v>
      </c>
      <c r="S110">
        <v>0</v>
      </c>
      <c r="T110">
        <v>0</v>
      </c>
      <c r="U110" s="98">
        <v>8.9999999999999998E-4</v>
      </c>
      <c r="V110">
        <v>0</v>
      </c>
      <c r="W110">
        <v>0</v>
      </c>
      <c r="X110">
        <v>0</v>
      </c>
      <c r="Y110" s="98">
        <v>8.9999999999999998E-4</v>
      </c>
      <c r="Z110">
        <v>0</v>
      </c>
      <c r="AA110">
        <v>0</v>
      </c>
      <c r="AB110">
        <v>0</v>
      </c>
      <c r="AC110">
        <v>0</v>
      </c>
      <c r="AD110">
        <v>0</v>
      </c>
      <c r="AE110" s="98">
        <v>8.9999999999999998E-4</v>
      </c>
      <c r="AF110" s="98">
        <v>8.9999999999999998E-4</v>
      </c>
      <c r="AG110" s="98">
        <v>8.9999999999999998E-4</v>
      </c>
      <c r="AH110">
        <v>0</v>
      </c>
      <c r="AI110">
        <v>0</v>
      </c>
      <c r="AJ110">
        <v>0</v>
      </c>
      <c r="AK110">
        <v>0</v>
      </c>
      <c r="AL110">
        <v>0</v>
      </c>
      <c r="AM110">
        <v>0.189</v>
      </c>
      <c r="AN110">
        <v>0</v>
      </c>
      <c r="AO110">
        <v>1.611</v>
      </c>
      <c r="AP110">
        <v>0</v>
      </c>
      <c r="AQ110">
        <v>3.5999999999999999E-3</v>
      </c>
      <c r="AR110">
        <v>0.38700000000000001</v>
      </c>
      <c r="AS110">
        <v>1.08E-3</v>
      </c>
      <c r="AT110">
        <v>8.0999999999999996E-4</v>
      </c>
      <c r="AU110">
        <v>7.1999999999999998E-3</v>
      </c>
      <c r="AV110">
        <v>9.9000000000000008E-3</v>
      </c>
      <c r="AW110">
        <v>5.4000000000000001E-4</v>
      </c>
      <c r="AX110">
        <v>0.52200000000000002</v>
      </c>
      <c r="AY110">
        <v>0</v>
      </c>
      <c r="AZ110">
        <v>7.1999999999999995E-2</v>
      </c>
      <c r="BA110">
        <v>0.34200000000000003</v>
      </c>
      <c r="BB110">
        <v>1.7999999999999999E-2</v>
      </c>
      <c r="BC110">
        <v>8.9999999999999993E-3</v>
      </c>
      <c r="BD110">
        <v>0.46800000000000003</v>
      </c>
      <c r="BE110">
        <v>2.5739999999999998</v>
      </c>
      <c r="BF110">
        <v>0.22500000000000001</v>
      </c>
      <c r="BG110">
        <v>0</v>
      </c>
      <c r="BH110">
        <v>0</v>
      </c>
      <c r="BI110">
        <v>8.9999999999999993E-3</v>
      </c>
      <c r="BJ110">
        <v>3.5999999999999999E-3</v>
      </c>
      <c r="BK110">
        <v>5.3999999999999999E-2</v>
      </c>
      <c r="BL110">
        <v>7.5072294419088498E-4</v>
      </c>
      <c r="BM110">
        <v>1.14251935962538E-4</v>
      </c>
      <c r="BN110">
        <v>1.5892427161754799E-4</v>
      </c>
      <c r="BO110" s="98">
        <v>3.2517448431125099E-5</v>
      </c>
      <c r="BP110">
        <v>0</v>
      </c>
      <c r="BQ110" s="98">
        <v>1.1316138661301101E-15</v>
      </c>
      <c r="BR110">
        <v>2.17267810844653E-4</v>
      </c>
      <c r="BS110" s="98">
        <v>7.5318939778922894E-5</v>
      </c>
      <c r="BT110">
        <v>5.6036226340431599E-3</v>
      </c>
    </row>
    <row r="111" spans="1:72" x14ac:dyDescent="0.35">
      <c r="A111">
        <v>22</v>
      </c>
      <c r="B111" t="s">
        <v>71</v>
      </c>
      <c r="C111" t="s">
        <v>71</v>
      </c>
      <c r="D111" t="s">
        <v>481</v>
      </c>
      <c r="E111" t="s">
        <v>1339</v>
      </c>
      <c r="F111">
        <v>0.24299999999999999</v>
      </c>
      <c r="G111">
        <v>1.0169999999999999</v>
      </c>
      <c r="H111">
        <v>3.5999999999999999E-3</v>
      </c>
      <c r="I111">
        <v>1.89E-2</v>
      </c>
      <c r="J111">
        <v>1.89E-2</v>
      </c>
      <c r="K111">
        <v>3.0599999999999999E-2</v>
      </c>
      <c r="L111">
        <v>0.82169999999999999</v>
      </c>
      <c r="M111">
        <v>0</v>
      </c>
      <c r="N111">
        <v>6.3E-3</v>
      </c>
      <c r="O111">
        <v>1.9800000000000002E-2</v>
      </c>
      <c r="P111">
        <v>1.9800000000000002E-2</v>
      </c>
      <c r="Q111">
        <v>0</v>
      </c>
      <c r="R111">
        <v>0</v>
      </c>
      <c r="S111">
        <v>0</v>
      </c>
      <c r="T111">
        <v>0</v>
      </c>
      <c r="U111" s="98">
        <v>8.9999999999999998E-4</v>
      </c>
      <c r="V111">
        <v>0</v>
      </c>
      <c r="W111">
        <v>0</v>
      </c>
      <c r="X111">
        <v>0</v>
      </c>
      <c r="Y111" s="98">
        <v>8.9999999999999998E-4</v>
      </c>
      <c r="Z111">
        <v>0</v>
      </c>
      <c r="AA111">
        <v>0</v>
      </c>
      <c r="AB111">
        <v>0</v>
      </c>
      <c r="AC111">
        <v>0</v>
      </c>
      <c r="AD111">
        <v>0</v>
      </c>
      <c r="AE111" s="98">
        <v>8.9999999999999998E-4</v>
      </c>
      <c r="AF111" s="98">
        <v>8.9999999999999998E-4</v>
      </c>
      <c r="AG111" s="98">
        <v>8.9999999999999998E-4</v>
      </c>
      <c r="AH111">
        <v>0</v>
      </c>
      <c r="AI111">
        <v>0</v>
      </c>
      <c r="AJ111">
        <v>0</v>
      </c>
      <c r="AK111">
        <v>0</v>
      </c>
      <c r="AL111">
        <v>0</v>
      </c>
      <c r="AM111">
        <v>0.189</v>
      </c>
      <c r="AN111">
        <v>0</v>
      </c>
      <c r="AO111">
        <v>1.611</v>
      </c>
      <c r="AP111">
        <v>0</v>
      </c>
      <c r="AQ111">
        <v>3.5999999999999999E-3</v>
      </c>
      <c r="AR111">
        <v>0.38700000000000001</v>
      </c>
      <c r="AS111">
        <v>1.08E-3</v>
      </c>
      <c r="AT111">
        <v>8.0999999999999996E-4</v>
      </c>
      <c r="AU111">
        <v>7.1999999999999998E-3</v>
      </c>
      <c r="AV111">
        <v>9.9000000000000008E-3</v>
      </c>
      <c r="AW111">
        <v>5.4000000000000001E-4</v>
      </c>
      <c r="AX111">
        <v>0.52200000000000002</v>
      </c>
      <c r="AY111">
        <v>0</v>
      </c>
      <c r="AZ111">
        <v>7.1999999999999995E-2</v>
      </c>
      <c r="BA111">
        <v>0.34200000000000003</v>
      </c>
      <c r="BB111">
        <v>1.7999999999999999E-2</v>
      </c>
      <c r="BC111">
        <v>8.9999999999999993E-3</v>
      </c>
      <c r="BD111">
        <v>0.46800000000000003</v>
      </c>
      <c r="BE111">
        <v>2.5739999999999998</v>
      </c>
      <c r="BF111">
        <v>0.22500000000000001</v>
      </c>
      <c r="BG111">
        <v>0</v>
      </c>
      <c r="BH111">
        <v>0</v>
      </c>
      <c r="BI111">
        <v>8.9999999999999993E-3</v>
      </c>
      <c r="BJ111">
        <v>3.5999999999999999E-3</v>
      </c>
      <c r="BK111">
        <v>5.3999999999999999E-2</v>
      </c>
      <c r="BL111">
        <v>7.5072294419088498E-4</v>
      </c>
      <c r="BM111">
        <v>1.14251935962538E-4</v>
      </c>
      <c r="BN111">
        <v>1.5892427161754799E-4</v>
      </c>
      <c r="BO111" s="98">
        <v>3.2517448431125099E-5</v>
      </c>
      <c r="BP111">
        <v>0</v>
      </c>
      <c r="BQ111" s="98">
        <v>1.1316138661301101E-15</v>
      </c>
      <c r="BR111">
        <v>2.17267810844653E-4</v>
      </c>
      <c r="BS111" s="98">
        <v>7.5318939778922894E-5</v>
      </c>
      <c r="BT111">
        <v>5.6036226340431599E-3</v>
      </c>
    </row>
    <row r="112" spans="1:72" x14ac:dyDescent="0.35">
      <c r="A112">
        <v>22</v>
      </c>
      <c r="B112" t="s">
        <v>71</v>
      </c>
      <c r="C112" t="s">
        <v>71</v>
      </c>
      <c r="D112" t="s">
        <v>481</v>
      </c>
      <c r="E112" t="s">
        <v>1340</v>
      </c>
      <c r="F112">
        <v>0.24299999999999999</v>
      </c>
      <c r="G112">
        <v>1.0169999999999999</v>
      </c>
      <c r="H112">
        <v>3.5999999999999999E-3</v>
      </c>
      <c r="I112">
        <v>1.89E-2</v>
      </c>
      <c r="J112">
        <v>1.89E-2</v>
      </c>
      <c r="K112">
        <v>3.0599999999999999E-2</v>
      </c>
      <c r="L112">
        <v>0.82169999999999999</v>
      </c>
      <c r="M112">
        <v>0</v>
      </c>
      <c r="N112">
        <v>6.3E-3</v>
      </c>
      <c r="O112">
        <v>1.9800000000000002E-2</v>
      </c>
      <c r="P112">
        <v>1.9800000000000002E-2</v>
      </c>
      <c r="Q112">
        <v>0</v>
      </c>
      <c r="R112">
        <v>0</v>
      </c>
      <c r="S112">
        <v>0</v>
      </c>
      <c r="T112">
        <v>0</v>
      </c>
      <c r="U112" s="98">
        <v>8.9999999999999998E-4</v>
      </c>
      <c r="V112">
        <v>0</v>
      </c>
      <c r="W112">
        <v>0</v>
      </c>
      <c r="X112">
        <v>0</v>
      </c>
      <c r="Y112" s="98">
        <v>8.9999999999999998E-4</v>
      </c>
      <c r="Z112">
        <v>0</v>
      </c>
      <c r="AA112">
        <v>0</v>
      </c>
      <c r="AB112">
        <v>0</v>
      </c>
      <c r="AC112">
        <v>0</v>
      </c>
      <c r="AD112">
        <v>0</v>
      </c>
      <c r="AE112" s="98">
        <v>8.9999999999999998E-4</v>
      </c>
      <c r="AF112" s="98">
        <v>8.9999999999999998E-4</v>
      </c>
      <c r="AG112" s="98">
        <v>8.9999999999999998E-4</v>
      </c>
      <c r="AH112">
        <v>0</v>
      </c>
      <c r="AI112">
        <v>0</v>
      </c>
      <c r="AJ112">
        <v>0</v>
      </c>
      <c r="AK112">
        <v>0</v>
      </c>
      <c r="AL112">
        <v>0</v>
      </c>
      <c r="AM112">
        <v>0.189</v>
      </c>
      <c r="AN112">
        <v>0</v>
      </c>
      <c r="AO112">
        <v>1.611</v>
      </c>
      <c r="AP112">
        <v>0</v>
      </c>
      <c r="AQ112">
        <v>3.5999999999999999E-3</v>
      </c>
      <c r="AR112">
        <v>0.38700000000000001</v>
      </c>
      <c r="AS112">
        <v>1.08E-3</v>
      </c>
      <c r="AT112">
        <v>8.0999999999999996E-4</v>
      </c>
      <c r="AU112">
        <v>7.1999999999999998E-3</v>
      </c>
      <c r="AV112">
        <v>9.9000000000000008E-3</v>
      </c>
      <c r="AW112">
        <v>5.4000000000000001E-4</v>
      </c>
      <c r="AX112">
        <v>0.52200000000000002</v>
      </c>
      <c r="AY112">
        <v>0</v>
      </c>
      <c r="AZ112">
        <v>7.1999999999999995E-2</v>
      </c>
      <c r="BA112">
        <v>0.34200000000000003</v>
      </c>
      <c r="BB112">
        <v>1.7999999999999999E-2</v>
      </c>
      <c r="BC112">
        <v>8.9999999999999993E-3</v>
      </c>
      <c r="BD112">
        <v>0.46800000000000003</v>
      </c>
      <c r="BE112">
        <v>2.5739999999999998</v>
      </c>
      <c r="BF112">
        <v>0.22500000000000001</v>
      </c>
      <c r="BG112">
        <v>0</v>
      </c>
      <c r="BH112">
        <v>0</v>
      </c>
      <c r="BI112">
        <v>8.9999999999999993E-3</v>
      </c>
      <c r="BJ112">
        <v>3.5999999999999999E-3</v>
      </c>
      <c r="BK112">
        <v>5.3999999999999999E-2</v>
      </c>
      <c r="BL112">
        <v>7.5072294419088498E-4</v>
      </c>
      <c r="BM112">
        <v>1.14251935962538E-4</v>
      </c>
      <c r="BN112">
        <v>1.5892427161754799E-4</v>
      </c>
      <c r="BO112" s="98">
        <v>3.2517448431125099E-5</v>
      </c>
      <c r="BP112">
        <v>0</v>
      </c>
      <c r="BQ112" s="98">
        <v>1.1316138661301101E-15</v>
      </c>
      <c r="BR112">
        <v>2.17267810844653E-4</v>
      </c>
      <c r="BS112" s="98">
        <v>7.5318939778922894E-5</v>
      </c>
      <c r="BT112">
        <v>5.6036226340431599E-3</v>
      </c>
    </row>
    <row r="113" spans="1:72" x14ac:dyDescent="0.35">
      <c r="A113">
        <v>22</v>
      </c>
      <c r="B113" t="s">
        <v>71</v>
      </c>
      <c r="C113" t="s">
        <v>71</v>
      </c>
      <c r="D113" t="s">
        <v>481</v>
      </c>
      <c r="E113" t="s">
        <v>1341</v>
      </c>
      <c r="F113">
        <v>0.13500000000000001</v>
      </c>
      <c r="G113">
        <v>0.56499999999999995</v>
      </c>
      <c r="H113">
        <v>2E-3</v>
      </c>
      <c r="I113">
        <v>1.0500000000000001E-2</v>
      </c>
      <c r="J113">
        <v>1.0500000000000001E-2</v>
      </c>
      <c r="K113">
        <v>1.7000000000000001E-2</v>
      </c>
      <c r="L113">
        <v>0.45650000000000002</v>
      </c>
      <c r="M113">
        <v>0</v>
      </c>
      <c r="N113">
        <v>3.5000000000000001E-3</v>
      </c>
      <c r="O113">
        <v>1.0999999999999999E-2</v>
      </c>
      <c r="P113">
        <v>1.0999999999999999E-2</v>
      </c>
      <c r="Q113">
        <v>0</v>
      </c>
      <c r="R113">
        <v>0</v>
      </c>
      <c r="S113">
        <v>0</v>
      </c>
      <c r="T113">
        <v>0</v>
      </c>
      <c r="U113" s="98">
        <v>5.0000000000000001E-4</v>
      </c>
      <c r="V113">
        <v>0</v>
      </c>
      <c r="W113">
        <v>0</v>
      </c>
      <c r="X113">
        <v>0</v>
      </c>
      <c r="Y113" s="98">
        <v>5.0000000000000001E-4</v>
      </c>
      <c r="Z113">
        <v>0</v>
      </c>
      <c r="AA113">
        <v>0</v>
      </c>
      <c r="AB113">
        <v>0</v>
      </c>
      <c r="AC113">
        <v>0</v>
      </c>
      <c r="AD113">
        <v>0</v>
      </c>
      <c r="AE113" s="98">
        <v>5.0000000000000001E-4</v>
      </c>
      <c r="AF113" s="98">
        <v>5.0000000000000001E-4</v>
      </c>
      <c r="AG113" s="98">
        <v>5.0000000000000001E-4</v>
      </c>
      <c r="AH113">
        <v>0</v>
      </c>
      <c r="AI113">
        <v>0</v>
      </c>
      <c r="AJ113">
        <v>0</v>
      </c>
      <c r="AK113">
        <v>0</v>
      </c>
      <c r="AL113">
        <v>0</v>
      </c>
      <c r="AM113">
        <v>0.105</v>
      </c>
      <c r="AN113">
        <v>0</v>
      </c>
      <c r="AO113">
        <v>0.89500000000000002</v>
      </c>
      <c r="AP113">
        <v>0</v>
      </c>
      <c r="AQ113">
        <v>2E-3</v>
      </c>
      <c r="AR113">
        <v>0.215</v>
      </c>
      <c r="AS113" s="98">
        <v>5.9999999999999995E-4</v>
      </c>
      <c r="AT113">
        <v>4.4999999999999999E-4</v>
      </c>
      <c r="AU113">
        <v>4.0000000000000001E-3</v>
      </c>
      <c r="AV113">
        <v>5.4999999999999997E-3</v>
      </c>
      <c r="AW113" s="98">
        <v>2.9999999999999997E-4</v>
      </c>
      <c r="AX113">
        <v>0.28999999999999998</v>
      </c>
      <c r="AY113">
        <v>0</v>
      </c>
      <c r="AZ113">
        <v>0.04</v>
      </c>
      <c r="BA113">
        <v>0.19</v>
      </c>
      <c r="BB113">
        <v>0.01</v>
      </c>
      <c r="BC113">
        <v>5.0000000000000001E-3</v>
      </c>
      <c r="BD113">
        <v>0.26</v>
      </c>
      <c r="BE113">
        <v>1.43</v>
      </c>
      <c r="BF113">
        <v>0.125</v>
      </c>
      <c r="BG113">
        <v>0</v>
      </c>
      <c r="BH113">
        <v>0</v>
      </c>
      <c r="BI113">
        <v>5.0000000000000001E-3</v>
      </c>
      <c r="BJ113">
        <v>2E-3</v>
      </c>
      <c r="BK113">
        <v>0.03</v>
      </c>
      <c r="BL113">
        <v>4.1706830232826901E-4</v>
      </c>
      <c r="BM113" s="98">
        <v>6.3473297756965494E-5</v>
      </c>
      <c r="BN113" s="98">
        <v>8.8291262009749006E-5</v>
      </c>
      <c r="BO113" s="98">
        <v>1.80652491284028E-5</v>
      </c>
      <c r="BP113">
        <v>0</v>
      </c>
      <c r="BQ113" s="98">
        <v>6.2867437007228098E-16</v>
      </c>
      <c r="BR113">
        <v>1.20704339358141E-4</v>
      </c>
      <c r="BS113" s="98">
        <v>4.1843855432735002E-5</v>
      </c>
      <c r="BT113">
        <v>3.11312368557953E-3</v>
      </c>
    </row>
    <row r="114" spans="1:72" x14ac:dyDescent="0.35">
      <c r="A114">
        <v>23</v>
      </c>
      <c r="B114" t="s">
        <v>71</v>
      </c>
      <c r="C114" t="s">
        <v>71</v>
      </c>
      <c r="D114" t="s">
        <v>85</v>
      </c>
      <c r="E114" t="s">
        <v>1337</v>
      </c>
      <c r="F114">
        <v>2.415</v>
      </c>
      <c r="G114">
        <v>10.15</v>
      </c>
      <c r="H114">
        <v>1.4E-2</v>
      </c>
      <c r="I114">
        <v>0.182</v>
      </c>
      <c r="J114">
        <v>0.3115</v>
      </c>
      <c r="K114">
        <v>0.154</v>
      </c>
      <c r="L114">
        <v>2.8140000000000001</v>
      </c>
      <c r="M114">
        <v>0</v>
      </c>
      <c r="N114">
        <v>2.4500000000000001E-2</v>
      </c>
      <c r="O114">
        <v>0.17499999999999999</v>
      </c>
      <c r="P114">
        <v>0</v>
      </c>
      <c r="Q114">
        <v>0.17499999999999999</v>
      </c>
      <c r="R114">
        <v>0</v>
      </c>
      <c r="S114">
        <v>0</v>
      </c>
      <c r="T114">
        <v>0</v>
      </c>
      <c r="U114">
        <v>3.5000000000000001E-3</v>
      </c>
      <c r="V114">
        <v>0</v>
      </c>
      <c r="W114">
        <v>0</v>
      </c>
      <c r="X114">
        <v>0</v>
      </c>
      <c r="Y114">
        <v>3.5000000000000001E-3</v>
      </c>
      <c r="Z114">
        <v>0</v>
      </c>
      <c r="AA114">
        <v>0</v>
      </c>
      <c r="AB114">
        <v>0</v>
      </c>
      <c r="AC114">
        <v>0</v>
      </c>
      <c r="AD114">
        <v>0</v>
      </c>
      <c r="AE114">
        <v>7.0000000000000001E-3</v>
      </c>
      <c r="AF114">
        <v>7.0000000000000001E-3</v>
      </c>
      <c r="AG114">
        <v>0</v>
      </c>
      <c r="AH114">
        <v>0</v>
      </c>
      <c r="AI114">
        <v>0</v>
      </c>
      <c r="AJ114">
        <v>0</v>
      </c>
      <c r="AK114">
        <v>0</v>
      </c>
      <c r="AL114">
        <v>0</v>
      </c>
      <c r="AM114">
        <v>1.085</v>
      </c>
      <c r="AN114">
        <v>0</v>
      </c>
      <c r="AO114">
        <v>12.775</v>
      </c>
      <c r="AP114">
        <v>0</v>
      </c>
      <c r="AQ114">
        <v>0</v>
      </c>
      <c r="AR114">
        <v>1.3334999999999999</v>
      </c>
      <c r="AS114">
        <v>7.3499999999999998E-3</v>
      </c>
      <c r="AT114">
        <v>3.8500000000000001E-3</v>
      </c>
      <c r="AU114">
        <v>5.6349999999999997E-2</v>
      </c>
      <c r="AV114">
        <v>8.7499999999999994E-2</v>
      </c>
      <c r="AW114">
        <v>4.1999999999999997E-3</v>
      </c>
      <c r="AX114">
        <v>2.9085000000000001</v>
      </c>
      <c r="AY114">
        <v>0</v>
      </c>
      <c r="AZ114">
        <v>0.80149999999999999</v>
      </c>
      <c r="BA114">
        <v>3.08</v>
      </c>
      <c r="BB114">
        <v>6.3E-2</v>
      </c>
      <c r="BC114">
        <v>4.5499999999999999E-2</v>
      </c>
      <c r="BD114">
        <v>0.73499999999999999</v>
      </c>
      <c r="BE114">
        <v>5.25</v>
      </c>
      <c r="BF114">
        <v>0.73499999999999999</v>
      </c>
      <c r="BG114">
        <v>1.96</v>
      </c>
      <c r="BH114">
        <v>3.5000000000000001E-3</v>
      </c>
      <c r="BI114">
        <v>0</v>
      </c>
      <c r="BJ114">
        <v>2.4500000000000001E-2</v>
      </c>
      <c r="BK114">
        <v>0</v>
      </c>
      <c r="BL114">
        <v>1.15415916563865E-3</v>
      </c>
      <c r="BM114">
        <v>0</v>
      </c>
      <c r="BN114">
        <v>3.9894606265276098E-4</v>
      </c>
      <c r="BO114">
        <v>1.2645674389882001E-4</v>
      </c>
      <c r="BP114">
        <v>0</v>
      </c>
      <c r="BQ114" s="98">
        <v>4.52998901827471E-16</v>
      </c>
      <c r="BR114" s="98">
        <v>9.5661784031833195E-5</v>
      </c>
      <c r="BS114">
        <v>2.9290698802914499E-4</v>
      </c>
      <c r="BT114">
        <v>1.42390107449868E-2</v>
      </c>
    </row>
    <row r="115" spans="1:72" x14ac:dyDescent="0.35">
      <c r="A115">
        <v>23</v>
      </c>
      <c r="B115" t="s">
        <v>71</v>
      </c>
      <c r="C115" t="s">
        <v>71</v>
      </c>
      <c r="D115" t="s">
        <v>85</v>
      </c>
      <c r="E115" t="s">
        <v>1338</v>
      </c>
      <c r="F115">
        <v>7.2450000000000001</v>
      </c>
      <c r="G115">
        <v>30.45</v>
      </c>
      <c r="H115">
        <v>4.2000000000000003E-2</v>
      </c>
      <c r="I115">
        <v>0.54600000000000004</v>
      </c>
      <c r="J115">
        <v>0.9345</v>
      </c>
      <c r="K115">
        <v>0.46200000000000002</v>
      </c>
      <c r="L115">
        <v>8.4420000000000002</v>
      </c>
      <c r="M115">
        <v>0</v>
      </c>
      <c r="N115">
        <v>7.3499999999999996E-2</v>
      </c>
      <c r="O115">
        <v>0.52500000000000002</v>
      </c>
      <c r="P115">
        <v>0</v>
      </c>
      <c r="Q115">
        <v>0.52500000000000002</v>
      </c>
      <c r="R115">
        <v>0</v>
      </c>
      <c r="S115">
        <v>0</v>
      </c>
      <c r="T115">
        <v>0</v>
      </c>
      <c r="U115">
        <v>1.0500000000000001E-2</v>
      </c>
      <c r="V115">
        <v>0</v>
      </c>
      <c r="W115">
        <v>0</v>
      </c>
      <c r="X115">
        <v>0</v>
      </c>
      <c r="Y115">
        <v>1.0500000000000001E-2</v>
      </c>
      <c r="Z115">
        <v>0</v>
      </c>
      <c r="AA115">
        <v>0</v>
      </c>
      <c r="AB115">
        <v>0</v>
      </c>
      <c r="AC115">
        <v>0</v>
      </c>
      <c r="AD115">
        <v>0</v>
      </c>
      <c r="AE115">
        <v>2.1000000000000001E-2</v>
      </c>
      <c r="AF115">
        <v>2.1000000000000001E-2</v>
      </c>
      <c r="AG115">
        <v>0</v>
      </c>
      <c r="AH115">
        <v>0</v>
      </c>
      <c r="AI115">
        <v>0</v>
      </c>
      <c r="AJ115">
        <v>0</v>
      </c>
      <c r="AK115">
        <v>0</v>
      </c>
      <c r="AL115">
        <v>0</v>
      </c>
      <c r="AM115">
        <v>3.2549999999999999</v>
      </c>
      <c r="AN115">
        <v>0</v>
      </c>
      <c r="AO115">
        <v>38.325000000000003</v>
      </c>
      <c r="AP115">
        <v>0</v>
      </c>
      <c r="AQ115">
        <v>0</v>
      </c>
      <c r="AR115">
        <v>4.0004999999999997</v>
      </c>
      <c r="AS115">
        <v>2.205E-2</v>
      </c>
      <c r="AT115">
        <v>1.155E-2</v>
      </c>
      <c r="AU115">
        <v>0.16905000000000001</v>
      </c>
      <c r="AV115">
        <v>0.26250000000000001</v>
      </c>
      <c r="AW115">
        <v>1.26E-2</v>
      </c>
      <c r="AX115">
        <v>8.7255000000000003</v>
      </c>
      <c r="AY115">
        <v>0</v>
      </c>
      <c r="AZ115">
        <v>2.4045000000000001</v>
      </c>
      <c r="BA115">
        <v>9.24</v>
      </c>
      <c r="BB115">
        <v>0.189</v>
      </c>
      <c r="BC115">
        <v>0.13650000000000001</v>
      </c>
      <c r="BD115">
        <v>2.2050000000000001</v>
      </c>
      <c r="BE115">
        <v>15.75</v>
      </c>
      <c r="BF115">
        <v>2.2050000000000001</v>
      </c>
      <c r="BG115">
        <v>5.88</v>
      </c>
      <c r="BH115">
        <v>1.0500000000000001E-2</v>
      </c>
      <c r="BI115">
        <v>0</v>
      </c>
      <c r="BJ115">
        <v>7.3499999999999996E-2</v>
      </c>
      <c r="BK115">
        <v>0</v>
      </c>
      <c r="BL115">
        <v>3.2192507588581802E-3</v>
      </c>
      <c r="BM115">
        <v>0</v>
      </c>
      <c r="BN115">
        <v>1.18178977499851E-3</v>
      </c>
      <c r="BO115">
        <v>3.7937023169645902E-4</v>
      </c>
      <c r="BP115">
        <v>0</v>
      </c>
      <c r="BQ115" s="98">
        <v>8.6964760020440498E-16</v>
      </c>
      <c r="BR115" s="98">
        <v>8.1509011208845601E-5</v>
      </c>
      <c r="BS115">
        <v>8.7872096408743395E-4</v>
      </c>
      <c r="BT115">
        <v>4.2502108682062702E-2</v>
      </c>
    </row>
    <row r="116" spans="1:72" x14ac:dyDescent="0.35">
      <c r="A116">
        <v>23</v>
      </c>
      <c r="B116" t="s">
        <v>71</v>
      </c>
      <c r="C116" t="s">
        <v>71</v>
      </c>
      <c r="D116" t="s">
        <v>85</v>
      </c>
      <c r="E116" t="s">
        <v>1339</v>
      </c>
      <c r="F116">
        <v>7.2450000000000001</v>
      </c>
      <c r="G116">
        <v>30.45</v>
      </c>
      <c r="H116">
        <v>4.2000000000000003E-2</v>
      </c>
      <c r="I116">
        <v>0.54600000000000004</v>
      </c>
      <c r="J116">
        <v>0.9345</v>
      </c>
      <c r="K116">
        <v>0.46200000000000002</v>
      </c>
      <c r="L116">
        <v>8.4420000000000002</v>
      </c>
      <c r="M116">
        <v>0</v>
      </c>
      <c r="N116">
        <v>7.3499999999999996E-2</v>
      </c>
      <c r="O116">
        <v>0.52500000000000002</v>
      </c>
      <c r="P116">
        <v>0</v>
      </c>
      <c r="Q116">
        <v>0.52500000000000002</v>
      </c>
      <c r="R116">
        <v>0</v>
      </c>
      <c r="S116">
        <v>0</v>
      </c>
      <c r="T116">
        <v>0</v>
      </c>
      <c r="U116">
        <v>1.0500000000000001E-2</v>
      </c>
      <c r="V116">
        <v>0</v>
      </c>
      <c r="W116">
        <v>0</v>
      </c>
      <c r="X116">
        <v>0</v>
      </c>
      <c r="Y116">
        <v>1.0500000000000001E-2</v>
      </c>
      <c r="Z116">
        <v>0</v>
      </c>
      <c r="AA116">
        <v>0</v>
      </c>
      <c r="AB116">
        <v>0</v>
      </c>
      <c r="AC116">
        <v>0</v>
      </c>
      <c r="AD116">
        <v>0</v>
      </c>
      <c r="AE116">
        <v>2.1000000000000001E-2</v>
      </c>
      <c r="AF116">
        <v>2.1000000000000001E-2</v>
      </c>
      <c r="AG116">
        <v>0</v>
      </c>
      <c r="AH116">
        <v>0</v>
      </c>
      <c r="AI116">
        <v>0</v>
      </c>
      <c r="AJ116">
        <v>0</v>
      </c>
      <c r="AK116">
        <v>0</v>
      </c>
      <c r="AL116">
        <v>0</v>
      </c>
      <c r="AM116">
        <v>3.2549999999999999</v>
      </c>
      <c r="AN116">
        <v>0</v>
      </c>
      <c r="AO116">
        <v>38.325000000000003</v>
      </c>
      <c r="AP116">
        <v>0</v>
      </c>
      <c r="AQ116">
        <v>0</v>
      </c>
      <c r="AR116">
        <v>4.0004999999999997</v>
      </c>
      <c r="AS116">
        <v>2.205E-2</v>
      </c>
      <c r="AT116">
        <v>1.155E-2</v>
      </c>
      <c r="AU116">
        <v>0.16905000000000001</v>
      </c>
      <c r="AV116">
        <v>0.26250000000000001</v>
      </c>
      <c r="AW116">
        <v>1.26E-2</v>
      </c>
      <c r="AX116">
        <v>8.7255000000000003</v>
      </c>
      <c r="AY116">
        <v>0</v>
      </c>
      <c r="AZ116">
        <v>2.4045000000000001</v>
      </c>
      <c r="BA116">
        <v>9.24</v>
      </c>
      <c r="BB116">
        <v>0.189</v>
      </c>
      <c r="BC116">
        <v>0.13650000000000001</v>
      </c>
      <c r="BD116">
        <v>2.2050000000000001</v>
      </c>
      <c r="BE116">
        <v>15.75</v>
      </c>
      <c r="BF116">
        <v>2.2050000000000001</v>
      </c>
      <c r="BG116">
        <v>5.88</v>
      </c>
      <c r="BH116">
        <v>1.0500000000000001E-2</v>
      </c>
      <c r="BI116">
        <v>0</v>
      </c>
      <c r="BJ116">
        <v>7.3499999999999996E-2</v>
      </c>
      <c r="BK116">
        <v>0</v>
      </c>
      <c r="BL116">
        <v>3.7057042349737399E-3</v>
      </c>
      <c r="BM116">
        <v>0</v>
      </c>
      <c r="BN116">
        <v>1.21188660091806E-3</v>
      </c>
      <c r="BO116">
        <v>3.7937023169645902E-4</v>
      </c>
      <c r="BP116">
        <v>0</v>
      </c>
      <c r="BQ116" s="98">
        <v>1.8483458107604198E-15</v>
      </c>
      <c r="BR116">
        <v>4.92461692982154E-4</v>
      </c>
      <c r="BS116">
        <v>8.7872096408743395E-4</v>
      </c>
      <c r="BT116">
        <v>4.2931955787857801E-2</v>
      </c>
    </row>
    <row r="117" spans="1:72" x14ac:dyDescent="0.35">
      <c r="A117">
        <v>23</v>
      </c>
      <c r="B117" t="s">
        <v>71</v>
      </c>
      <c r="C117" t="s">
        <v>71</v>
      </c>
      <c r="D117" t="s">
        <v>85</v>
      </c>
      <c r="E117" t="s">
        <v>1340</v>
      </c>
      <c r="F117">
        <v>7.2450000000000001</v>
      </c>
      <c r="G117">
        <v>30.45</v>
      </c>
      <c r="H117">
        <v>4.2000000000000003E-2</v>
      </c>
      <c r="I117">
        <v>0.54600000000000004</v>
      </c>
      <c r="J117">
        <v>0.9345</v>
      </c>
      <c r="K117">
        <v>0.46200000000000002</v>
      </c>
      <c r="L117">
        <v>8.4420000000000002</v>
      </c>
      <c r="M117">
        <v>0</v>
      </c>
      <c r="N117">
        <v>7.3499999999999996E-2</v>
      </c>
      <c r="O117">
        <v>0.52500000000000002</v>
      </c>
      <c r="P117">
        <v>0</v>
      </c>
      <c r="Q117">
        <v>0.52500000000000002</v>
      </c>
      <c r="R117">
        <v>0</v>
      </c>
      <c r="S117">
        <v>0</v>
      </c>
      <c r="T117">
        <v>0</v>
      </c>
      <c r="U117">
        <v>1.0500000000000001E-2</v>
      </c>
      <c r="V117">
        <v>0</v>
      </c>
      <c r="W117">
        <v>0</v>
      </c>
      <c r="X117">
        <v>0</v>
      </c>
      <c r="Y117">
        <v>1.0500000000000001E-2</v>
      </c>
      <c r="Z117">
        <v>0</v>
      </c>
      <c r="AA117">
        <v>0</v>
      </c>
      <c r="AB117">
        <v>0</v>
      </c>
      <c r="AC117">
        <v>0</v>
      </c>
      <c r="AD117">
        <v>0</v>
      </c>
      <c r="AE117">
        <v>2.1000000000000001E-2</v>
      </c>
      <c r="AF117">
        <v>2.1000000000000001E-2</v>
      </c>
      <c r="AG117">
        <v>0</v>
      </c>
      <c r="AH117">
        <v>0</v>
      </c>
      <c r="AI117">
        <v>0</v>
      </c>
      <c r="AJ117">
        <v>0</v>
      </c>
      <c r="AK117">
        <v>0</v>
      </c>
      <c r="AL117">
        <v>0</v>
      </c>
      <c r="AM117">
        <v>3.2549999999999999</v>
      </c>
      <c r="AN117">
        <v>0</v>
      </c>
      <c r="AO117">
        <v>38.325000000000003</v>
      </c>
      <c r="AP117">
        <v>0</v>
      </c>
      <c r="AQ117">
        <v>0</v>
      </c>
      <c r="AR117">
        <v>4.0004999999999997</v>
      </c>
      <c r="AS117">
        <v>2.205E-2</v>
      </c>
      <c r="AT117">
        <v>1.155E-2</v>
      </c>
      <c r="AU117">
        <v>0.16905000000000001</v>
      </c>
      <c r="AV117">
        <v>0.26250000000000001</v>
      </c>
      <c r="AW117">
        <v>1.26E-2</v>
      </c>
      <c r="AX117">
        <v>8.7255000000000003</v>
      </c>
      <c r="AY117">
        <v>0</v>
      </c>
      <c r="AZ117">
        <v>2.4045000000000001</v>
      </c>
      <c r="BA117">
        <v>9.24</v>
      </c>
      <c r="BB117">
        <v>0.189</v>
      </c>
      <c r="BC117">
        <v>0.13650000000000001</v>
      </c>
      <c r="BD117">
        <v>2.2050000000000001</v>
      </c>
      <c r="BE117">
        <v>15.75</v>
      </c>
      <c r="BF117">
        <v>2.2050000000000001</v>
      </c>
      <c r="BG117">
        <v>5.88</v>
      </c>
      <c r="BH117">
        <v>1.0500000000000001E-2</v>
      </c>
      <c r="BI117">
        <v>0</v>
      </c>
      <c r="BJ117">
        <v>7.3499999999999996E-2</v>
      </c>
      <c r="BK117">
        <v>0</v>
      </c>
      <c r="BL117">
        <v>3.2192507588581802E-3</v>
      </c>
      <c r="BM117">
        <v>0</v>
      </c>
      <c r="BN117">
        <v>1.18178977499851E-3</v>
      </c>
      <c r="BO117">
        <v>3.7937023169645902E-4</v>
      </c>
      <c r="BP117">
        <v>0</v>
      </c>
      <c r="BQ117" s="98">
        <v>8.6964760020440498E-16</v>
      </c>
      <c r="BR117" s="98">
        <v>8.1509011208845601E-5</v>
      </c>
      <c r="BS117">
        <v>8.7872096408743395E-4</v>
      </c>
      <c r="BT117">
        <v>4.2502108682062702E-2</v>
      </c>
    </row>
    <row r="118" spans="1:72" x14ac:dyDescent="0.35">
      <c r="A118">
        <v>23</v>
      </c>
      <c r="B118" t="s">
        <v>71</v>
      </c>
      <c r="C118" t="s">
        <v>71</v>
      </c>
      <c r="D118" t="s">
        <v>85</v>
      </c>
      <c r="E118" t="s">
        <v>1341</v>
      </c>
      <c r="F118">
        <v>3.657</v>
      </c>
      <c r="G118">
        <v>15.37</v>
      </c>
      <c r="H118">
        <v>2.12E-2</v>
      </c>
      <c r="I118">
        <v>0.27560000000000001</v>
      </c>
      <c r="J118">
        <v>0.47170000000000001</v>
      </c>
      <c r="K118">
        <v>0.23319999999999999</v>
      </c>
      <c r="L118">
        <v>4.2611999999999997</v>
      </c>
      <c r="M118">
        <v>0</v>
      </c>
      <c r="N118">
        <v>3.7100000000000001E-2</v>
      </c>
      <c r="O118">
        <v>0.26500000000000001</v>
      </c>
      <c r="P118">
        <v>0</v>
      </c>
      <c r="Q118">
        <v>0.26500000000000001</v>
      </c>
      <c r="R118">
        <v>0</v>
      </c>
      <c r="S118">
        <v>0</v>
      </c>
      <c r="T118">
        <v>0</v>
      </c>
      <c r="U118">
        <v>5.3E-3</v>
      </c>
      <c r="V118">
        <v>0</v>
      </c>
      <c r="W118">
        <v>0</v>
      </c>
      <c r="X118">
        <v>0</v>
      </c>
      <c r="Y118">
        <v>5.3E-3</v>
      </c>
      <c r="Z118">
        <v>0</v>
      </c>
      <c r="AA118">
        <v>0</v>
      </c>
      <c r="AB118">
        <v>0</v>
      </c>
      <c r="AC118">
        <v>0</v>
      </c>
      <c r="AD118">
        <v>0</v>
      </c>
      <c r="AE118">
        <v>1.06E-2</v>
      </c>
      <c r="AF118">
        <v>1.06E-2</v>
      </c>
      <c r="AG118">
        <v>0</v>
      </c>
      <c r="AH118">
        <v>0</v>
      </c>
      <c r="AI118">
        <v>0</v>
      </c>
      <c r="AJ118">
        <v>0</v>
      </c>
      <c r="AK118">
        <v>0</v>
      </c>
      <c r="AL118">
        <v>0</v>
      </c>
      <c r="AM118">
        <v>1.643</v>
      </c>
      <c r="AN118">
        <v>0</v>
      </c>
      <c r="AO118">
        <v>19.344999999999999</v>
      </c>
      <c r="AP118">
        <v>0</v>
      </c>
      <c r="AQ118">
        <v>0</v>
      </c>
      <c r="AR118">
        <v>2.0192999999999999</v>
      </c>
      <c r="AS118">
        <v>1.1129999999999999E-2</v>
      </c>
      <c r="AT118">
        <v>5.8300000000000001E-3</v>
      </c>
      <c r="AU118">
        <v>8.5330000000000003E-2</v>
      </c>
      <c r="AV118">
        <v>0.13250000000000001</v>
      </c>
      <c r="AW118">
        <v>6.3600000000000002E-3</v>
      </c>
      <c r="AX118">
        <v>4.4043000000000001</v>
      </c>
      <c r="AY118">
        <v>0</v>
      </c>
      <c r="AZ118">
        <v>1.2137</v>
      </c>
      <c r="BA118">
        <v>4.6639999999999997</v>
      </c>
      <c r="BB118">
        <v>9.5399999999999999E-2</v>
      </c>
      <c r="BC118">
        <v>6.8900000000000003E-2</v>
      </c>
      <c r="BD118">
        <v>1.113</v>
      </c>
      <c r="BE118">
        <v>7.95</v>
      </c>
      <c r="BF118">
        <v>1.113</v>
      </c>
      <c r="BG118">
        <v>2.968</v>
      </c>
      <c r="BH118">
        <v>5.3E-3</v>
      </c>
      <c r="BI118">
        <v>0</v>
      </c>
      <c r="BJ118">
        <v>3.7100000000000001E-2</v>
      </c>
      <c r="BK118">
        <v>0</v>
      </c>
      <c r="BL118">
        <v>1.9932699197206701E-3</v>
      </c>
      <c r="BM118">
        <v>0</v>
      </c>
      <c r="BN118">
        <v>6.1931005462404702E-4</v>
      </c>
      <c r="BO118">
        <v>1.9149164076107E-4</v>
      </c>
      <c r="BP118">
        <v>0</v>
      </c>
      <c r="BQ118" s="98">
        <v>1.17997933857178E-15</v>
      </c>
      <c r="BR118">
        <v>3.5229253138139801E-4</v>
      </c>
      <c r="BS118">
        <v>4.43544867586991E-4</v>
      </c>
      <c r="BT118">
        <v>2.1778901000571799E-2</v>
      </c>
    </row>
    <row r="119" spans="1:72" x14ac:dyDescent="0.35">
      <c r="A119">
        <v>24</v>
      </c>
      <c r="B119" t="s">
        <v>71</v>
      </c>
      <c r="C119" t="s">
        <v>71</v>
      </c>
      <c r="D119" t="s">
        <v>1522</v>
      </c>
      <c r="E119" t="s">
        <v>1337</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row>
    <row r="120" spans="1:72" x14ac:dyDescent="0.35">
      <c r="A120">
        <v>24</v>
      </c>
      <c r="B120" t="s">
        <v>71</v>
      </c>
      <c r="C120" t="s">
        <v>71</v>
      </c>
      <c r="D120" t="s">
        <v>1522</v>
      </c>
      <c r="E120" t="s">
        <v>1338</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row>
    <row r="121" spans="1:72" x14ac:dyDescent="0.35">
      <c r="A121">
        <v>24</v>
      </c>
      <c r="B121" t="s">
        <v>71</v>
      </c>
      <c r="C121" t="s">
        <v>71</v>
      </c>
      <c r="D121" t="s">
        <v>1522</v>
      </c>
      <c r="E121" t="s">
        <v>1339</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row>
    <row r="122" spans="1:72" x14ac:dyDescent="0.35">
      <c r="A122">
        <v>24</v>
      </c>
      <c r="B122" t="s">
        <v>71</v>
      </c>
      <c r="C122" t="s">
        <v>71</v>
      </c>
      <c r="D122" t="s">
        <v>1522</v>
      </c>
      <c r="E122" t="s">
        <v>1340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row>
    <row r="123" spans="1:72" x14ac:dyDescent="0.35">
      <c r="A123">
        <v>24</v>
      </c>
      <c r="B123" t="s">
        <v>71</v>
      </c>
      <c r="C123" t="s">
        <v>71</v>
      </c>
      <c r="D123" t="s">
        <v>1522</v>
      </c>
      <c r="E123" t="s">
        <v>1341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row>
    <row r="124" spans="1:72" x14ac:dyDescent="0.35">
      <c r="A124">
        <v>25</v>
      </c>
      <c r="B124" t="s">
        <v>71</v>
      </c>
      <c r="C124" t="s">
        <v>71</v>
      </c>
      <c r="D124" t="s">
        <v>87</v>
      </c>
      <c r="E124" t="s">
        <v>1337</v>
      </c>
      <c r="F124">
        <v>9</v>
      </c>
      <c r="G124">
        <v>38</v>
      </c>
      <c r="H124">
        <v>0.05</v>
      </c>
      <c r="I124">
        <v>0.17499999999999999</v>
      </c>
      <c r="J124">
        <v>1.65</v>
      </c>
      <c r="K124">
        <v>0.6</v>
      </c>
      <c r="L124">
        <v>22.35</v>
      </c>
      <c r="M124">
        <v>0</v>
      </c>
      <c r="N124">
        <v>0.15</v>
      </c>
      <c r="O124">
        <v>1.55</v>
      </c>
      <c r="P124">
        <v>0.8</v>
      </c>
      <c r="Q124">
        <v>0.75</v>
      </c>
      <c r="R124">
        <v>0</v>
      </c>
      <c r="S124">
        <v>0</v>
      </c>
      <c r="T124">
        <v>0</v>
      </c>
      <c r="U124">
        <v>0</v>
      </c>
      <c r="V124">
        <v>0</v>
      </c>
      <c r="W124">
        <v>0</v>
      </c>
      <c r="X124">
        <v>0</v>
      </c>
      <c r="Y124">
        <v>0</v>
      </c>
      <c r="Z124">
        <v>0</v>
      </c>
      <c r="AA124">
        <v>0</v>
      </c>
      <c r="AB124">
        <v>0</v>
      </c>
      <c r="AC124">
        <v>0</v>
      </c>
      <c r="AD124">
        <v>0</v>
      </c>
      <c r="AE124">
        <v>2.5000000000000001E-2</v>
      </c>
      <c r="AF124">
        <v>2.5000000000000001E-2</v>
      </c>
      <c r="AG124">
        <v>0</v>
      </c>
      <c r="AH124">
        <v>0</v>
      </c>
      <c r="AI124">
        <v>0</v>
      </c>
      <c r="AJ124">
        <v>0</v>
      </c>
      <c r="AK124">
        <v>0</v>
      </c>
      <c r="AL124">
        <v>0</v>
      </c>
      <c r="AM124">
        <v>215.375</v>
      </c>
      <c r="AN124">
        <v>0</v>
      </c>
      <c r="AO124">
        <v>2173.75</v>
      </c>
      <c r="AP124">
        <v>0</v>
      </c>
      <c r="AQ124">
        <v>0.15</v>
      </c>
      <c r="AR124">
        <v>2</v>
      </c>
      <c r="AS124">
        <v>0.01</v>
      </c>
      <c r="AT124">
        <v>0</v>
      </c>
      <c r="AU124">
        <v>0.2</v>
      </c>
      <c r="AV124">
        <v>0.22500000000000001</v>
      </c>
      <c r="AW124">
        <v>3.5000000000000003E-2</v>
      </c>
      <c r="AX124">
        <v>5.55</v>
      </c>
      <c r="AY124">
        <v>0</v>
      </c>
      <c r="AZ124">
        <v>1.2250000000000001</v>
      </c>
      <c r="BA124">
        <v>5.75</v>
      </c>
      <c r="BB124">
        <v>7.4999999999999997E-2</v>
      </c>
      <c r="BC124">
        <v>0.05</v>
      </c>
      <c r="BD124">
        <v>6.5</v>
      </c>
      <c r="BE124">
        <v>52.5</v>
      </c>
      <c r="BF124">
        <v>2</v>
      </c>
      <c r="BG124">
        <v>7.75</v>
      </c>
      <c r="BH124">
        <v>2.5000000000000001E-2</v>
      </c>
      <c r="BI124">
        <v>0</v>
      </c>
      <c r="BJ124">
        <v>0.05</v>
      </c>
      <c r="BK124">
        <v>1.25</v>
      </c>
      <c r="BL124">
        <v>4.7222789686767498E-3</v>
      </c>
      <c r="BM124">
        <v>2.0618790426425601E-4</v>
      </c>
      <c r="BN124">
        <v>4.9397017450289503E-4</v>
      </c>
      <c r="BO124">
        <v>9.0794257277464999E-4</v>
      </c>
      <c r="BP124">
        <v>0</v>
      </c>
      <c r="BQ124" s="98">
        <v>1.9537418839793499E-16</v>
      </c>
      <c r="BR124">
        <v>5.1020179109840895E-4</v>
      </c>
      <c r="BS124">
        <v>2.0921927716367498E-3</v>
      </c>
      <c r="BT124">
        <v>4.8854579338569798E-3</v>
      </c>
    </row>
    <row r="125" spans="1:72" x14ac:dyDescent="0.35">
      <c r="A125">
        <v>25</v>
      </c>
      <c r="B125" t="s">
        <v>71</v>
      </c>
      <c r="C125" t="s">
        <v>71</v>
      </c>
      <c r="D125" t="s">
        <v>87</v>
      </c>
      <c r="E125" t="s">
        <v>1338</v>
      </c>
      <c r="F125">
        <v>27</v>
      </c>
      <c r="G125">
        <v>114</v>
      </c>
      <c r="H125">
        <v>0.15</v>
      </c>
      <c r="I125">
        <v>0.52500000000000002</v>
      </c>
      <c r="J125">
        <v>4.95</v>
      </c>
      <c r="K125">
        <v>1.8</v>
      </c>
      <c r="L125">
        <v>67.05</v>
      </c>
      <c r="M125">
        <v>0</v>
      </c>
      <c r="N125">
        <v>0.45</v>
      </c>
      <c r="O125">
        <v>4.6500000000000004</v>
      </c>
      <c r="P125">
        <v>2.4</v>
      </c>
      <c r="Q125">
        <v>2.25</v>
      </c>
      <c r="R125">
        <v>0</v>
      </c>
      <c r="S125">
        <v>0</v>
      </c>
      <c r="T125">
        <v>0</v>
      </c>
      <c r="U125">
        <v>0</v>
      </c>
      <c r="V125">
        <v>0</v>
      </c>
      <c r="W125">
        <v>0</v>
      </c>
      <c r="X125">
        <v>0</v>
      </c>
      <c r="Y125">
        <v>0</v>
      </c>
      <c r="Z125">
        <v>0</v>
      </c>
      <c r="AA125">
        <v>0</v>
      </c>
      <c r="AB125">
        <v>0</v>
      </c>
      <c r="AC125">
        <v>0</v>
      </c>
      <c r="AD125">
        <v>0</v>
      </c>
      <c r="AE125">
        <v>7.4999999999999997E-2</v>
      </c>
      <c r="AF125">
        <v>7.4999999999999997E-2</v>
      </c>
      <c r="AG125">
        <v>0</v>
      </c>
      <c r="AH125">
        <v>0</v>
      </c>
      <c r="AI125">
        <v>0</v>
      </c>
      <c r="AJ125">
        <v>0</v>
      </c>
      <c r="AK125">
        <v>0</v>
      </c>
      <c r="AL125">
        <v>0</v>
      </c>
      <c r="AM125">
        <v>646.125</v>
      </c>
      <c r="AN125">
        <v>0</v>
      </c>
      <c r="AO125">
        <v>6521.25</v>
      </c>
      <c r="AP125">
        <v>0</v>
      </c>
      <c r="AQ125">
        <v>0.45</v>
      </c>
      <c r="AR125">
        <v>6</v>
      </c>
      <c r="AS125">
        <v>0.03</v>
      </c>
      <c r="AT125">
        <v>0</v>
      </c>
      <c r="AU125">
        <v>0.6</v>
      </c>
      <c r="AV125">
        <v>0.67500000000000004</v>
      </c>
      <c r="AW125">
        <v>0.105</v>
      </c>
      <c r="AX125">
        <v>16.649999999999999</v>
      </c>
      <c r="AY125">
        <v>0</v>
      </c>
      <c r="AZ125">
        <v>3.6749999999999998</v>
      </c>
      <c r="BA125">
        <v>17.25</v>
      </c>
      <c r="BB125">
        <v>0.22500000000000001</v>
      </c>
      <c r="BC125">
        <v>0.15</v>
      </c>
      <c r="BD125">
        <v>19.5</v>
      </c>
      <c r="BE125">
        <v>157.5</v>
      </c>
      <c r="BF125">
        <v>6</v>
      </c>
      <c r="BG125">
        <v>23.25</v>
      </c>
      <c r="BH125">
        <v>7.4999999999999997E-2</v>
      </c>
      <c r="BI125">
        <v>0</v>
      </c>
      <c r="BJ125">
        <v>0.15</v>
      </c>
      <c r="BK125">
        <v>3.75</v>
      </c>
      <c r="BL125">
        <v>1.3066894274649601E-2</v>
      </c>
      <c r="BM125">
        <v>6.0720662597716702E-4</v>
      </c>
      <c r="BN125">
        <v>1.3258210903767901E-3</v>
      </c>
      <c r="BO125">
        <v>2.7238277183239501E-3</v>
      </c>
      <c r="BP125">
        <v>0</v>
      </c>
      <c r="BQ125" s="98">
        <v>2.9608481379977199E-16</v>
      </c>
      <c r="BR125">
        <v>5.8220722292032603E-4</v>
      </c>
      <c r="BS125">
        <v>6.2765783149102503E-3</v>
      </c>
      <c r="BT125">
        <v>1.44704923376645E-2</v>
      </c>
    </row>
    <row r="126" spans="1:72" x14ac:dyDescent="0.35">
      <c r="A126">
        <v>25</v>
      </c>
      <c r="B126" t="s">
        <v>71</v>
      </c>
      <c r="C126" t="s">
        <v>71</v>
      </c>
      <c r="D126" t="s">
        <v>87</v>
      </c>
      <c r="E126" t="s">
        <v>1339</v>
      </c>
      <c r="F126">
        <v>27</v>
      </c>
      <c r="G126">
        <v>114</v>
      </c>
      <c r="H126">
        <v>0.15</v>
      </c>
      <c r="I126">
        <v>0.52500000000000002</v>
      </c>
      <c r="J126">
        <v>4.95</v>
      </c>
      <c r="K126">
        <v>1.8</v>
      </c>
      <c r="L126">
        <v>67.05</v>
      </c>
      <c r="M126">
        <v>0</v>
      </c>
      <c r="N126">
        <v>0.45</v>
      </c>
      <c r="O126">
        <v>4.6500000000000004</v>
      </c>
      <c r="P126">
        <v>2.4</v>
      </c>
      <c r="Q126">
        <v>2.25</v>
      </c>
      <c r="R126">
        <v>0</v>
      </c>
      <c r="S126">
        <v>0</v>
      </c>
      <c r="T126">
        <v>0</v>
      </c>
      <c r="U126">
        <v>0</v>
      </c>
      <c r="V126">
        <v>0</v>
      </c>
      <c r="W126">
        <v>0</v>
      </c>
      <c r="X126">
        <v>0</v>
      </c>
      <c r="Y126">
        <v>0</v>
      </c>
      <c r="Z126">
        <v>0</v>
      </c>
      <c r="AA126">
        <v>0</v>
      </c>
      <c r="AB126">
        <v>0</v>
      </c>
      <c r="AC126">
        <v>0</v>
      </c>
      <c r="AD126">
        <v>0</v>
      </c>
      <c r="AE126">
        <v>7.4999999999999997E-2</v>
      </c>
      <c r="AF126">
        <v>7.4999999999999997E-2</v>
      </c>
      <c r="AG126">
        <v>0</v>
      </c>
      <c r="AH126">
        <v>0</v>
      </c>
      <c r="AI126">
        <v>0</v>
      </c>
      <c r="AJ126">
        <v>0</v>
      </c>
      <c r="AK126">
        <v>0</v>
      </c>
      <c r="AL126">
        <v>0</v>
      </c>
      <c r="AM126">
        <v>646.125</v>
      </c>
      <c r="AN126">
        <v>0</v>
      </c>
      <c r="AO126">
        <v>6521.25</v>
      </c>
      <c r="AP126">
        <v>0</v>
      </c>
      <c r="AQ126">
        <v>0.45</v>
      </c>
      <c r="AR126">
        <v>6</v>
      </c>
      <c r="AS126">
        <v>0.03</v>
      </c>
      <c r="AT126">
        <v>0</v>
      </c>
      <c r="AU126">
        <v>0.6</v>
      </c>
      <c r="AV126">
        <v>0.67500000000000004</v>
      </c>
      <c r="AW126">
        <v>0.105</v>
      </c>
      <c r="AX126">
        <v>16.649999999999999</v>
      </c>
      <c r="AY126">
        <v>0</v>
      </c>
      <c r="AZ126">
        <v>3.6749999999999998</v>
      </c>
      <c r="BA126">
        <v>17.25</v>
      </c>
      <c r="BB126">
        <v>0.22500000000000001</v>
      </c>
      <c r="BC126">
        <v>0.15</v>
      </c>
      <c r="BD126">
        <v>19.5</v>
      </c>
      <c r="BE126">
        <v>157.5</v>
      </c>
      <c r="BF126">
        <v>6</v>
      </c>
      <c r="BG126">
        <v>23.25</v>
      </c>
      <c r="BH126">
        <v>7.4999999999999997E-2</v>
      </c>
      <c r="BI126">
        <v>0</v>
      </c>
      <c r="BJ126">
        <v>0.15</v>
      </c>
      <c r="BK126">
        <v>3.75</v>
      </c>
      <c r="BL126">
        <v>1.5738183522288299E-2</v>
      </c>
      <c r="BM126">
        <v>6.3478812252934296E-4</v>
      </c>
      <c r="BN126">
        <v>1.7048954279828201E-3</v>
      </c>
      <c r="BO126">
        <v>2.7238277183239501E-3</v>
      </c>
      <c r="BP126">
        <v>0</v>
      </c>
      <c r="BQ126" s="98">
        <v>1.0004622100424201E-15</v>
      </c>
      <c r="BR126">
        <v>2.8854598738308002E-3</v>
      </c>
      <c r="BS126">
        <v>6.2765783149102503E-3</v>
      </c>
      <c r="BT126">
        <v>1.49219187500087E-2</v>
      </c>
    </row>
    <row r="127" spans="1:72" x14ac:dyDescent="0.35">
      <c r="A127">
        <v>25</v>
      </c>
      <c r="B127" t="s">
        <v>71</v>
      </c>
      <c r="C127" t="s">
        <v>71</v>
      </c>
      <c r="D127" t="s">
        <v>87</v>
      </c>
      <c r="E127" t="s">
        <v>1340</v>
      </c>
      <c r="F127">
        <v>27</v>
      </c>
      <c r="G127">
        <v>114</v>
      </c>
      <c r="H127">
        <v>0.15</v>
      </c>
      <c r="I127">
        <v>0.52500000000000002</v>
      </c>
      <c r="J127">
        <v>4.95</v>
      </c>
      <c r="K127">
        <v>1.8</v>
      </c>
      <c r="L127">
        <v>67.05</v>
      </c>
      <c r="M127">
        <v>0</v>
      </c>
      <c r="N127">
        <v>0.45</v>
      </c>
      <c r="O127">
        <v>4.6500000000000004</v>
      </c>
      <c r="P127">
        <v>2.4</v>
      </c>
      <c r="Q127">
        <v>2.25</v>
      </c>
      <c r="R127">
        <v>0</v>
      </c>
      <c r="S127">
        <v>0</v>
      </c>
      <c r="T127">
        <v>0</v>
      </c>
      <c r="U127">
        <v>0</v>
      </c>
      <c r="V127">
        <v>0</v>
      </c>
      <c r="W127">
        <v>0</v>
      </c>
      <c r="X127">
        <v>0</v>
      </c>
      <c r="Y127">
        <v>0</v>
      </c>
      <c r="Z127">
        <v>0</v>
      </c>
      <c r="AA127">
        <v>0</v>
      </c>
      <c r="AB127">
        <v>0</v>
      </c>
      <c r="AC127">
        <v>0</v>
      </c>
      <c r="AD127">
        <v>0</v>
      </c>
      <c r="AE127">
        <v>7.4999999999999997E-2</v>
      </c>
      <c r="AF127">
        <v>7.4999999999999997E-2</v>
      </c>
      <c r="AG127">
        <v>0</v>
      </c>
      <c r="AH127">
        <v>0</v>
      </c>
      <c r="AI127">
        <v>0</v>
      </c>
      <c r="AJ127">
        <v>0</v>
      </c>
      <c r="AK127">
        <v>0</v>
      </c>
      <c r="AL127">
        <v>0</v>
      </c>
      <c r="AM127">
        <v>646.125</v>
      </c>
      <c r="AN127">
        <v>0</v>
      </c>
      <c r="AO127">
        <v>6521.25</v>
      </c>
      <c r="AP127">
        <v>0</v>
      </c>
      <c r="AQ127">
        <v>0.45</v>
      </c>
      <c r="AR127">
        <v>6</v>
      </c>
      <c r="AS127">
        <v>0.03</v>
      </c>
      <c r="AT127">
        <v>0</v>
      </c>
      <c r="AU127">
        <v>0.6</v>
      </c>
      <c r="AV127">
        <v>0.67500000000000004</v>
      </c>
      <c r="AW127">
        <v>0.105</v>
      </c>
      <c r="AX127">
        <v>16.649999999999999</v>
      </c>
      <c r="AY127">
        <v>0</v>
      </c>
      <c r="AZ127">
        <v>3.6749999999999998</v>
      </c>
      <c r="BA127">
        <v>17.25</v>
      </c>
      <c r="BB127">
        <v>0.22500000000000001</v>
      </c>
      <c r="BC127">
        <v>0.15</v>
      </c>
      <c r="BD127">
        <v>19.5</v>
      </c>
      <c r="BE127">
        <v>157.5</v>
      </c>
      <c r="BF127">
        <v>6</v>
      </c>
      <c r="BG127">
        <v>23.25</v>
      </c>
      <c r="BH127">
        <v>7.4999999999999997E-2</v>
      </c>
      <c r="BI127">
        <v>0</v>
      </c>
      <c r="BJ127">
        <v>0.15</v>
      </c>
      <c r="BK127">
        <v>3.75</v>
      </c>
      <c r="BL127">
        <v>1.3066894274649601E-2</v>
      </c>
      <c r="BM127">
        <v>6.0720662597716702E-4</v>
      </c>
      <c r="BN127">
        <v>1.3258210903767901E-3</v>
      </c>
      <c r="BO127">
        <v>2.7238277183239501E-3</v>
      </c>
      <c r="BP127">
        <v>0</v>
      </c>
      <c r="BQ127" s="98">
        <v>2.9608481379977199E-16</v>
      </c>
      <c r="BR127">
        <v>5.8220722292032603E-4</v>
      </c>
      <c r="BS127">
        <v>6.2765783149102503E-3</v>
      </c>
      <c r="BT127">
        <v>1.44704923376645E-2</v>
      </c>
    </row>
    <row r="128" spans="1:72" x14ac:dyDescent="0.35">
      <c r="A128">
        <v>25</v>
      </c>
      <c r="B128" t="s">
        <v>71</v>
      </c>
      <c r="C128" t="s">
        <v>71</v>
      </c>
      <c r="D128" t="s">
        <v>87</v>
      </c>
      <c r="E128" t="s">
        <v>1341</v>
      </c>
      <c r="F128">
        <v>13.5</v>
      </c>
      <c r="G128">
        <v>57</v>
      </c>
      <c r="H128">
        <v>7.4999999999999997E-2</v>
      </c>
      <c r="I128">
        <v>0.26250000000000001</v>
      </c>
      <c r="J128">
        <v>2.4750000000000001</v>
      </c>
      <c r="K128">
        <v>0.9</v>
      </c>
      <c r="L128">
        <v>33.524999999999999</v>
      </c>
      <c r="M128">
        <v>0</v>
      </c>
      <c r="N128">
        <v>0.22500000000000001</v>
      </c>
      <c r="O128">
        <v>2.3250000000000002</v>
      </c>
      <c r="P128">
        <v>1.2</v>
      </c>
      <c r="Q128">
        <v>1.125</v>
      </c>
      <c r="R128">
        <v>0</v>
      </c>
      <c r="S128">
        <v>0</v>
      </c>
      <c r="T128">
        <v>0</v>
      </c>
      <c r="U128">
        <v>0</v>
      </c>
      <c r="V128">
        <v>0</v>
      </c>
      <c r="W128">
        <v>0</v>
      </c>
      <c r="X128">
        <v>0</v>
      </c>
      <c r="Y128">
        <v>0</v>
      </c>
      <c r="Z128">
        <v>0</v>
      </c>
      <c r="AA128">
        <v>0</v>
      </c>
      <c r="AB128">
        <v>0</v>
      </c>
      <c r="AC128">
        <v>0</v>
      </c>
      <c r="AD128">
        <v>0</v>
      </c>
      <c r="AE128">
        <v>3.7499999999999999E-2</v>
      </c>
      <c r="AF128">
        <v>3.7499999999999999E-2</v>
      </c>
      <c r="AG128">
        <v>0</v>
      </c>
      <c r="AH128">
        <v>0</v>
      </c>
      <c r="AI128">
        <v>0</v>
      </c>
      <c r="AJ128">
        <v>0</v>
      </c>
      <c r="AK128">
        <v>0</v>
      </c>
      <c r="AL128">
        <v>0</v>
      </c>
      <c r="AM128">
        <v>323.0625</v>
      </c>
      <c r="AN128">
        <v>0</v>
      </c>
      <c r="AO128">
        <v>3260.625</v>
      </c>
      <c r="AP128">
        <v>0</v>
      </c>
      <c r="AQ128">
        <v>0.22500000000000001</v>
      </c>
      <c r="AR128">
        <v>3</v>
      </c>
      <c r="AS128">
        <v>1.4999999999999999E-2</v>
      </c>
      <c r="AT128">
        <v>0</v>
      </c>
      <c r="AU128">
        <v>0.3</v>
      </c>
      <c r="AV128">
        <v>0.33750000000000002</v>
      </c>
      <c r="AW128">
        <v>5.2499999999999998E-2</v>
      </c>
      <c r="AX128">
        <v>8.3249999999999993</v>
      </c>
      <c r="AY128">
        <v>0</v>
      </c>
      <c r="AZ128">
        <v>1.8374999999999999</v>
      </c>
      <c r="BA128">
        <v>8.625</v>
      </c>
      <c r="BB128">
        <v>0.1125</v>
      </c>
      <c r="BC128">
        <v>7.4999999999999997E-2</v>
      </c>
      <c r="BD128">
        <v>9.75</v>
      </c>
      <c r="BE128">
        <v>78.75</v>
      </c>
      <c r="BF128">
        <v>3</v>
      </c>
      <c r="BG128">
        <v>11.625</v>
      </c>
      <c r="BH128">
        <v>3.7499999999999999E-2</v>
      </c>
      <c r="BI128">
        <v>0</v>
      </c>
      <c r="BJ128">
        <v>7.4999999999999997E-2</v>
      </c>
      <c r="BK128">
        <v>1.875</v>
      </c>
      <c r="BL128">
        <v>8.6547650692731602E-3</v>
      </c>
      <c r="BM128">
        <v>3.2550626613295902E-4</v>
      </c>
      <c r="BN128">
        <v>9.6394016622847396E-4</v>
      </c>
      <c r="BO128">
        <v>1.3619138591619701E-3</v>
      </c>
      <c r="BP128">
        <v>0</v>
      </c>
      <c r="BQ128" s="98">
        <v>7.0740092744552102E-16</v>
      </c>
      <c r="BR128">
        <v>2.1201571871831901E-3</v>
      </c>
      <c r="BS128">
        <v>3.13828915745512E-3</v>
      </c>
      <c r="BT128">
        <v>7.5937318492231903E-3</v>
      </c>
    </row>
    <row r="129" spans="1:72" x14ac:dyDescent="0.35">
      <c r="A129">
        <v>26</v>
      </c>
      <c r="B129" t="s">
        <v>71</v>
      </c>
      <c r="C129" t="s">
        <v>71</v>
      </c>
      <c r="D129" t="s">
        <v>88</v>
      </c>
      <c r="E129" t="s">
        <v>1337</v>
      </c>
      <c r="F129">
        <v>0.75600000000000001</v>
      </c>
      <c r="G129">
        <v>3.1920000000000002</v>
      </c>
      <c r="H129">
        <v>5.5999999999999999E-3</v>
      </c>
      <c r="I129">
        <v>6.7199999999999996E-2</v>
      </c>
      <c r="J129">
        <v>7.5600000000000001E-2</v>
      </c>
      <c r="K129">
        <v>6.7199999999999996E-2</v>
      </c>
      <c r="L129">
        <v>2.5592000000000001</v>
      </c>
      <c r="M129">
        <v>0</v>
      </c>
      <c r="N129">
        <v>2.52E-2</v>
      </c>
      <c r="O129">
        <v>2.8E-3</v>
      </c>
      <c r="P129">
        <v>2.8E-3</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4.1999999999999997E-3</v>
      </c>
      <c r="AQ129">
        <v>0</v>
      </c>
      <c r="AR129">
        <v>0</v>
      </c>
      <c r="AS129">
        <v>1.9599999999999999E-3</v>
      </c>
      <c r="AT129">
        <v>1.204E-2</v>
      </c>
      <c r="AU129">
        <v>7.2800000000000004E-2</v>
      </c>
      <c r="AV129">
        <v>8.4000000000000005E-2</v>
      </c>
      <c r="AW129">
        <v>1.1199999999999999E-3</v>
      </c>
      <c r="AX129">
        <v>0.92120000000000002</v>
      </c>
      <c r="AY129">
        <v>0</v>
      </c>
      <c r="AZ129">
        <v>0</v>
      </c>
      <c r="BA129">
        <v>0.42</v>
      </c>
      <c r="BB129">
        <v>0</v>
      </c>
      <c r="BC129">
        <v>5.5999999999999999E-3</v>
      </c>
      <c r="BD129">
        <v>0.28000000000000003</v>
      </c>
      <c r="BE129">
        <v>3.08</v>
      </c>
      <c r="BF129">
        <v>0.224</v>
      </c>
      <c r="BG129">
        <v>0</v>
      </c>
      <c r="BH129">
        <v>0</v>
      </c>
      <c r="BI129">
        <v>0.47599999999999998</v>
      </c>
      <c r="BJ129">
        <v>1.4E-2</v>
      </c>
      <c r="BK129">
        <v>0</v>
      </c>
      <c r="BL129">
        <v>8.9447952873289299E-3</v>
      </c>
      <c r="BM129">
        <v>0</v>
      </c>
      <c r="BN129">
        <v>0</v>
      </c>
      <c r="BO129">
        <v>0</v>
      </c>
      <c r="BP129">
        <v>0</v>
      </c>
      <c r="BQ129">
        <v>0</v>
      </c>
      <c r="BR129">
        <v>8.83081999723152E-4</v>
      </c>
      <c r="BS129">
        <v>2.34325590423316E-4</v>
      </c>
      <c r="BT129">
        <v>0</v>
      </c>
    </row>
    <row r="130" spans="1:72" x14ac:dyDescent="0.35">
      <c r="A130">
        <v>26</v>
      </c>
      <c r="B130" t="s">
        <v>71</v>
      </c>
      <c r="C130" t="s">
        <v>71</v>
      </c>
      <c r="D130" t="s">
        <v>88</v>
      </c>
      <c r="E130" t="s">
        <v>1338</v>
      </c>
      <c r="F130">
        <v>2.2679999999999998</v>
      </c>
      <c r="G130">
        <v>9.5760000000000005</v>
      </c>
      <c r="H130">
        <v>1.6799999999999999E-2</v>
      </c>
      <c r="I130">
        <v>0.2016</v>
      </c>
      <c r="J130">
        <v>0.2268</v>
      </c>
      <c r="K130">
        <v>0.2016</v>
      </c>
      <c r="L130">
        <v>7.6776</v>
      </c>
      <c r="M130">
        <v>0</v>
      </c>
      <c r="N130">
        <v>7.5600000000000001E-2</v>
      </c>
      <c r="O130">
        <v>8.3999999999999995E-3</v>
      </c>
      <c r="P130">
        <v>8.3999999999999995E-3</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1.26E-2</v>
      </c>
      <c r="AQ130">
        <v>0</v>
      </c>
      <c r="AR130">
        <v>0</v>
      </c>
      <c r="AS130">
        <v>5.8799999999999998E-3</v>
      </c>
      <c r="AT130">
        <v>3.6119999999999999E-2</v>
      </c>
      <c r="AU130">
        <v>0.21840000000000001</v>
      </c>
      <c r="AV130">
        <v>0.252</v>
      </c>
      <c r="AW130">
        <v>3.3600000000000001E-3</v>
      </c>
      <c r="AX130">
        <v>2.7635999999999998</v>
      </c>
      <c r="AY130">
        <v>0</v>
      </c>
      <c r="AZ130">
        <v>0</v>
      </c>
      <c r="BA130">
        <v>1.26</v>
      </c>
      <c r="BB130">
        <v>0</v>
      </c>
      <c r="BC130">
        <v>1.6799999999999999E-2</v>
      </c>
      <c r="BD130">
        <v>0.84</v>
      </c>
      <c r="BE130">
        <v>9.24</v>
      </c>
      <c r="BF130">
        <v>0.67200000000000004</v>
      </c>
      <c r="BG130">
        <v>0</v>
      </c>
      <c r="BH130">
        <v>0</v>
      </c>
      <c r="BI130">
        <v>1.4279999999999999</v>
      </c>
      <c r="BJ130">
        <v>4.2000000000000003E-2</v>
      </c>
      <c r="BK130">
        <v>0</v>
      </c>
      <c r="BL130">
        <v>2.68343858619868E-2</v>
      </c>
      <c r="BM130">
        <v>0</v>
      </c>
      <c r="BN130">
        <v>0</v>
      </c>
      <c r="BO130">
        <v>0</v>
      </c>
      <c r="BP130">
        <v>0</v>
      </c>
      <c r="BQ130">
        <v>0</v>
      </c>
      <c r="BR130">
        <v>2.64924599916946E-3</v>
      </c>
      <c r="BS130">
        <v>7.0297677126994701E-4</v>
      </c>
      <c r="BT130">
        <v>0</v>
      </c>
    </row>
    <row r="131" spans="1:72" x14ac:dyDescent="0.35">
      <c r="A131">
        <v>26</v>
      </c>
      <c r="B131" t="s">
        <v>71</v>
      </c>
      <c r="C131" t="s">
        <v>71</v>
      </c>
      <c r="D131" t="s">
        <v>88</v>
      </c>
      <c r="E131" t="s">
        <v>1339</v>
      </c>
      <c r="F131">
        <v>2.2679999999999998</v>
      </c>
      <c r="G131">
        <v>9.5760000000000005</v>
      </c>
      <c r="H131">
        <v>1.6799999999999999E-2</v>
      </c>
      <c r="I131">
        <v>0.2016</v>
      </c>
      <c r="J131">
        <v>0.2268</v>
      </c>
      <c r="K131">
        <v>0.2016</v>
      </c>
      <c r="L131">
        <v>7.6776</v>
      </c>
      <c r="M131">
        <v>0</v>
      </c>
      <c r="N131">
        <v>7.5600000000000001E-2</v>
      </c>
      <c r="O131">
        <v>8.3999999999999995E-3</v>
      </c>
      <c r="P131">
        <v>8.3999999999999995E-3</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1.26E-2</v>
      </c>
      <c r="AQ131">
        <v>0</v>
      </c>
      <c r="AR131">
        <v>0</v>
      </c>
      <c r="AS131">
        <v>5.8799999999999998E-3</v>
      </c>
      <c r="AT131">
        <v>3.6119999999999999E-2</v>
      </c>
      <c r="AU131">
        <v>0.21840000000000001</v>
      </c>
      <c r="AV131">
        <v>0.252</v>
      </c>
      <c r="AW131">
        <v>3.3600000000000001E-3</v>
      </c>
      <c r="AX131">
        <v>2.7635999999999998</v>
      </c>
      <c r="AY131">
        <v>0</v>
      </c>
      <c r="AZ131">
        <v>0</v>
      </c>
      <c r="BA131">
        <v>1.26</v>
      </c>
      <c r="BB131">
        <v>0</v>
      </c>
      <c r="BC131">
        <v>1.6799999999999999E-2</v>
      </c>
      <c r="BD131">
        <v>0.84</v>
      </c>
      <c r="BE131">
        <v>9.24</v>
      </c>
      <c r="BF131">
        <v>0.67200000000000004</v>
      </c>
      <c r="BG131">
        <v>0</v>
      </c>
      <c r="BH131">
        <v>0</v>
      </c>
      <c r="BI131">
        <v>1.4279999999999999</v>
      </c>
      <c r="BJ131">
        <v>4.2000000000000003E-2</v>
      </c>
      <c r="BK131">
        <v>0</v>
      </c>
      <c r="BL131">
        <v>2.68343858619868E-2</v>
      </c>
      <c r="BM131">
        <v>0</v>
      </c>
      <c r="BN131">
        <v>0</v>
      </c>
      <c r="BO131">
        <v>0</v>
      </c>
      <c r="BP131">
        <v>0</v>
      </c>
      <c r="BQ131">
        <v>0</v>
      </c>
      <c r="BR131">
        <v>2.64924599916946E-3</v>
      </c>
      <c r="BS131">
        <v>7.0297677126994701E-4</v>
      </c>
      <c r="BT131">
        <v>0</v>
      </c>
    </row>
    <row r="132" spans="1:72" x14ac:dyDescent="0.35">
      <c r="A132">
        <v>26</v>
      </c>
      <c r="B132" t="s">
        <v>71</v>
      </c>
      <c r="C132" t="s">
        <v>71</v>
      </c>
      <c r="D132" t="s">
        <v>88</v>
      </c>
      <c r="E132" t="s">
        <v>1340</v>
      </c>
      <c r="F132">
        <v>1.1339999999999999</v>
      </c>
      <c r="G132">
        <v>4.7880000000000003</v>
      </c>
      <c r="H132">
        <v>8.3999999999999995E-3</v>
      </c>
      <c r="I132">
        <v>0.1008</v>
      </c>
      <c r="J132">
        <v>0.1134</v>
      </c>
      <c r="K132">
        <v>0.1008</v>
      </c>
      <c r="L132">
        <v>3.8388</v>
      </c>
      <c r="M132">
        <v>0</v>
      </c>
      <c r="N132">
        <v>3.78E-2</v>
      </c>
      <c r="O132">
        <v>4.1999999999999997E-3</v>
      </c>
      <c r="P132">
        <v>4.1999999999999997E-3</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6.3E-3</v>
      </c>
      <c r="AQ132">
        <v>0</v>
      </c>
      <c r="AR132">
        <v>0</v>
      </c>
      <c r="AS132">
        <v>2.9399999999999999E-3</v>
      </c>
      <c r="AT132">
        <v>1.806E-2</v>
      </c>
      <c r="AU132">
        <v>0.10920000000000001</v>
      </c>
      <c r="AV132">
        <v>0.126</v>
      </c>
      <c r="AW132">
        <v>1.6800000000000001E-3</v>
      </c>
      <c r="AX132">
        <v>1.3817999999999999</v>
      </c>
      <c r="AY132">
        <v>0</v>
      </c>
      <c r="AZ132">
        <v>0</v>
      </c>
      <c r="BA132">
        <v>0.63</v>
      </c>
      <c r="BB132">
        <v>0</v>
      </c>
      <c r="BC132">
        <v>8.3999999999999995E-3</v>
      </c>
      <c r="BD132">
        <v>0.42</v>
      </c>
      <c r="BE132">
        <v>4.62</v>
      </c>
      <c r="BF132">
        <v>0.33600000000000002</v>
      </c>
      <c r="BG132">
        <v>0</v>
      </c>
      <c r="BH132">
        <v>0</v>
      </c>
      <c r="BI132">
        <v>0.71399999999999997</v>
      </c>
      <c r="BJ132">
        <v>2.1000000000000001E-2</v>
      </c>
      <c r="BK132">
        <v>0</v>
      </c>
      <c r="BL132">
        <v>1.34171929309934E-2</v>
      </c>
      <c r="BM132">
        <v>0</v>
      </c>
      <c r="BN132">
        <v>0</v>
      </c>
      <c r="BO132">
        <v>0</v>
      </c>
      <c r="BP132">
        <v>0</v>
      </c>
      <c r="BQ132">
        <v>0</v>
      </c>
      <c r="BR132">
        <v>1.32462299958473E-3</v>
      </c>
      <c r="BS132">
        <v>3.5148838563497399E-4</v>
      </c>
      <c r="BT132">
        <v>0</v>
      </c>
    </row>
    <row r="133" spans="1:72" x14ac:dyDescent="0.35">
      <c r="A133">
        <v>26</v>
      </c>
      <c r="B133" t="s">
        <v>71</v>
      </c>
      <c r="C133" t="s">
        <v>71</v>
      </c>
      <c r="D133" t="s">
        <v>88</v>
      </c>
      <c r="E133" t="s">
        <v>1341</v>
      </c>
      <c r="F133">
        <v>1.1339999999999999</v>
      </c>
      <c r="G133">
        <v>4.7880000000000003</v>
      </c>
      <c r="H133">
        <v>8.3999999999999995E-3</v>
      </c>
      <c r="I133">
        <v>0.1008</v>
      </c>
      <c r="J133">
        <v>0.1134</v>
      </c>
      <c r="K133">
        <v>0.1008</v>
      </c>
      <c r="L133">
        <v>3.8388</v>
      </c>
      <c r="M133">
        <v>0</v>
      </c>
      <c r="N133">
        <v>3.78E-2</v>
      </c>
      <c r="O133">
        <v>4.1999999999999997E-3</v>
      </c>
      <c r="P133">
        <v>4.1999999999999997E-3</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6.3E-3</v>
      </c>
      <c r="AQ133">
        <v>0</v>
      </c>
      <c r="AR133">
        <v>0</v>
      </c>
      <c r="AS133">
        <v>2.9399999999999999E-3</v>
      </c>
      <c r="AT133">
        <v>1.806E-2</v>
      </c>
      <c r="AU133">
        <v>0.10920000000000001</v>
      </c>
      <c r="AV133">
        <v>0.126</v>
      </c>
      <c r="AW133">
        <v>1.6800000000000001E-3</v>
      </c>
      <c r="AX133">
        <v>1.3817999999999999</v>
      </c>
      <c r="AY133">
        <v>0</v>
      </c>
      <c r="AZ133">
        <v>0</v>
      </c>
      <c r="BA133">
        <v>0.63</v>
      </c>
      <c r="BB133">
        <v>0</v>
      </c>
      <c r="BC133">
        <v>8.3999999999999995E-3</v>
      </c>
      <c r="BD133">
        <v>0.42</v>
      </c>
      <c r="BE133">
        <v>4.62</v>
      </c>
      <c r="BF133">
        <v>0.33600000000000002</v>
      </c>
      <c r="BG133">
        <v>0</v>
      </c>
      <c r="BH133">
        <v>0</v>
      </c>
      <c r="BI133">
        <v>0.71399999999999997</v>
      </c>
      <c r="BJ133">
        <v>2.1000000000000001E-2</v>
      </c>
      <c r="BK133">
        <v>0</v>
      </c>
      <c r="BL133">
        <v>1.34171929309934E-2</v>
      </c>
      <c r="BM133">
        <v>0</v>
      </c>
      <c r="BN133">
        <v>0</v>
      </c>
      <c r="BO133">
        <v>0</v>
      </c>
      <c r="BP133">
        <v>0</v>
      </c>
      <c r="BQ133">
        <v>0</v>
      </c>
      <c r="BR133">
        <v>1.32462299958473E-3</v>
      </c>
      <c r="BS133">
        <v>3.5148838563497399E-4</v>
      </c>
      <c r="BT133">
        <v>0</v>
      </c>
    </row>
    <row r="134" spans="1:72" x14ac:dyDescent="0.35">
      <c r="A134">
        <v>27</v>
      </c>
      <c r="B134" t="s">
        <v>71</v>
      </c>
      <c r="C134" t="s">
        <v>71</v>
      </c>
      <c r="D134" t="s">
        <v>90</v>
      </c>
      <c r="E134" t="s">
        <v>1337</v>
      </c>
      <c r="F134">
        <v>5.1999999999999998E-2</v>
      </c>
      <c r="G134">
        <v>0.217</v>
      </c>
      <c r="H134" s="98">
        <v>2.0000000000000001E-4</v>
      </c>
      <c r="I134">
        <v>2.7000000000000001E-3</v>
      </c>
      <c r="J134">
        <v>7.3000000000000001E-3</v>
      </c>
      <c r="K134">
        <v>5.0000000000000001E-3</v>
      </c>
      <c r="L134">
        <v>8.4000000000000005E-2</v>
      </c>
      <c r="M134">
        <v>0</v>
      </c>
      <c r="N134" s="98">
        <v>8.0000000000000004E-4</v>
      </c>
      <c r="O134">
        <v>2.5999999999999999E-3</v>
      </c>
      <c r="P134">
        <v>2.5000000000000001E-3</v>
      </c>
      <c r="Q134" s="98">
        <v>1E-4</v>
      </c>
      <c r="R134">
        <v>0</v>
      </c>
      <c r="S134">
        <v>0</v>
      </c>
      <c r="T134">
        <v>0</v>
      </c>
      <c r="U134">
        <v>0</v>
      </c>
      <c r="V134">
        <v>0</v>
      </c>
      <c r="W134">
        <v>0</v>
      </c>
      <c r="X134">
        <v>0</v>
      </c>
      <c r="Y134">
        <v>0</v>
      </c>
      <c r="Z134">
        <v>0</v>
      </c>
      <c r="AA134">
        <v>0</v>
      </c>
      <c r="AB134">
        <v>0</v>
      </c>
      <c r="AC134">
        <v>0</v>
      </c>
      <c r="AD134">
        <v>0</v>
      </c>
      <c r="AE134" s="98">
        <v>1E-4</v>
      </c>
      <c r="AF134" s="98">
        <v>1E-4</v>
      </c>
      <c r="AG134">
        <v>0</v>
      </c>
      <c r="AH134">
        <v>0</v>
      </c>
      <c r="AI134">
        <v>0</v>
      </c>
      <c r="AJ134">
        <v>0</v>
      </c>
      <c r="AK134">
        <v>0</v>
      </c>
      <c r="AL134">
        <v>0</v>
      </c>
      <c r="AM134">
        <v>3.8999999999999998E-3</v>
      </c>
      <c r="AN134">
        <v>0</v>
      </c>
      <c r="AO134">
        <v>4.7E-2</v>
      </c>
      <c r="AP134">
        <v>0</v>
      </c>
      <c r="AQ134" s="98">
        <v>2.0000000000000001E-4</v>
      </c>
      <c r="AR134">
        <v>0</v>
      </c>
      <c r="AS134" s="98">
        <v>8.0000000000000007E-5</v>
      </c>
      <c r="AT134" s="98">
        <v>6.0000000000000002E-5</v>
      </c>
      <c r="AU134" s="98">
        <v>8.0000000000000004E-4</v>
      </c>
      <c r="AV134">
        <v>1.25E-3</v>
      </c>
      <c r="AW134">
        <v>1.1E-4</v>
      </c>
      <c r="AX134">
        <v>7.3999999999999996E-2</v>
      </c>
      <c r="AY134">
        <v>0</v>
      </c>
      <c r="AZ134">
        <v>1.0999999999999999E-2</v>
      </c>
      <c r="BA134">
        <v>7.6999999999999999E-2</v>
      </c>
      <c r="BB134">
        <v>0</v>
      </c>
      <c r="BC134">
        <v>1.6000000000000001E-3</v>
      </c>
      <c r="BD134">
        <v>4.8000000000000001E-2</v>
      </c>
      <c r="BE134">
        <v>0.34</v>
      </c>
      <c r="BF134">
        <v>4.7E-2</v>
      </c>
      <c r="BG134">
        <v>0.08</v>
      </c>
      <c r="BH134" s="98">
        <v>2.0000000000000001E-4</v>
      </c>
      <c r="BI134">
        <v>1E-3</v>
      </c>
      <c r="BJ134" s="98">
        <v>4.0000000000000002E-4</v>
      </c>
      <c r="BK134">
        <v>0.06</v>
      </c>
      <c r="BL134" s="98">
        <v>5.2270587209159802E-5</v>
      </c>
      <c r="BM134" s="98">
        <v>1.02885702932072E-6</v>
      </c>
      <c r="BN134" s="98">
        <v>6.2670816518160503E-6</v>
      </c>
      <c r="BO134" s="98">
        <v>3.6317702910986002E-6</v>
      </c>
      <c r="BP134">
        <v>0</v>
      </c>
      <c r="BQ134" s="98">
        <v>5.9125834710864504E-17</v>
      </c>
      <c r="BR134" s="98">
        <v>2.9980155315983E-5</v>
      </c>
      <c r="BS134" s="98">
        <v>8.3687710865469899E-6</v>
      </c>
      <c r="BT134" s="98">
        <v>8.6711316222655202E-5</v>
      </c>
    </row>
    <row r="135" spans="1:72" x14ac:dyDescent="0.35">
      <c r="A135">
        <v>27</v>
      </c>
      <c r="B135" t="s">
        <v>71</v>
      </c>
      <c r="C135" t="s">
        <v>71</v>
      </c>
      <c r="D135" t="s">
        <v>90</v>
      </c>
      <c r="E135" t="s">
        <v>1338</v>
      </c>
      <c r="F135">
        <v>7.8E-2</v>
      </c>
      <c r="G135">
        <v>0.32550000000000001</v>
      </c>
      <c r="H135" s="98">
        <v>2.9999999999999997E-4</v>
      </c>
      <c r="I135">
        <v>4.0499999999999998E-3</v>
      </c>
      <c r="J135">
        <v>1.095E-2</v>
      </c>
      <c r="K135">
        <v>7.4999999999999997E-3</v>
      </c>
      <c r="L135">
        <v>0.126</v>
      </c>
      <c r="M135">
        <v>0</v>
      </c>
      <c r="N135">
        <v>1.1999999999999999E-3</v>
      </c>
      <c r="O135">
        <v>3.8999999999999998E-3</v>
      </c>
      <c r="P135">
        <v>3.7499999999999999E-3</v>
      </c>
      <c r="Q135">
        <v>1.4999999999999999E-4</v>
      </c>
      <c r="R135">
        <v>0</v>
      </c>
      <c r="S135">
        <v>0</v>
      </c>
      <c r="T135">
        <v>0</v>
      </c>
      <c r="U135">
        <v>0</v>
      </c>
      <c r="V135">
        <v>0</v>
      </c>
      <c r="W135">
        <v>0</v>
      </c>
      <c r="X135">
        <v>0</v>
      </c>
      <c r="Y135">
        <v>0</v>
      </c>
      <c r="Z135">
        <v>0</v>
      </c>
      <c r="AA135">
        <v>0</v>
      </c>
      <c r="AB135">
        <v>0</v>
      </c>
      <c r="AC135">
        <v>0</v>
      </c>
      <c r="AD135">
        <v>0</v>
      </c>
      <c r="AE135">
        <v>1.4999999999999999E-4</v>
      </c>
      <c r="AF135">
        <v>1.4999999999999999E-4</v>
      </c>
      <c r="AG135">
        <v>0</v>
      </c>
      <c r="AH135">
        <v>0</v>
      </c>
      <c r="AI135">
        <v>0</v>
      </c>
      <c r="AJ135">
        <v>0</v>
      </c>
      <c r="AK135">
        <v>0</v>
      </c>
      <c r="AL135">
        <v>0</v>
      </c>
      <c r="AM135">
        <v>5.8500000000000002E-3</v>
      </c>
      <c r="AN135">
        <v>0</v>
      </c>
      <c r="AO135">
        <v>7.0499999999999993E-2</v>
      </c>
      <c r="AP135">
        <v>0</v>
      </c>
      <c r="AQ135" s="98">
        <v>2.9999999999999997E-4</v>
      </c>
      <c r="AR135">
        <v>0</v>
      </c>
      <c r="AS135">
        <v>1.2E-4</v>
      </c>
      <c r="AT135" s="98">
        <v>9.0000000000000006E-5</v>
      </c>
      <c r="AU135">
        <v>1.1999999999999999E-3</v>
      </c>
      <c r="AV135">
        <v>1.8749999999999999E-3</v>
      </c>
      <c r="AW135">
        <v>1.65E-4</v>
      </c>
      <c r="AX135">
        <v>0.111</v>
      </c>
      <c r="AY135">
        <v>0</v>
      </c>
      <c r="AZ135">
        <v>1.6500000000000001E-2</v>
      </c>
      <c r="BA135">
        <v>0.11550000000000001</v>
      </c>
      <c r="BB135">
        <v>0</v>
      </c>
      <c r="BC135">
        <v>2.3999999999999998E-3</v>
      </c>
      <c r="BD135">
        <v>7.1999999999999995E-2</v>
      </c>
      <c r="BE135">
        <v>0.51</v>
      </c>
      <c r="BF135">
        <v>7.0499999999999993E-2</v>
      </c>
      <c r="BG135">
        <v>0.12</v>
      </c>
      <c r="BH135" s="98">
        <v>2.9999999999999997E-4</v>
      </c>
      <c r="BI135">
        <v>1.5E-3</v>
      </c>
      <c r="BJ135" s="98">
        <v>5.9999999999999995E-4</v>
      </c>
      <c r="BK135">
        <v>0.09</v>
      </c>
      <c r="BL135" s="98">
        <v>7.84058808137397E-5</v>
      </c>
      <c r="BM135" s="98">
        <v>1.54328554398108E-6</v>
      </c>
      <c r="BN135" s="98">
        <v>9.4006224777240797E-6</v>
      </c>
      <c r="BO135" s="98">
        <v>5.4476554366478998E-6</v>
      </c>
      <c r="BP135">
        <v>0</v>
      </c>
      <c r="BQ135" s="98">
        <v>8.8688752066296805E-17</v>
      </c>
      <c r="BR135" s="98">
        <v>4.4970232973974501E-5</v>
      </c>
      <c r="BS135" s="98">
        <v>1.2553156629820499E-5</v>
      </c>
      <c r="BT135">
        <v>1.3006697433398301E-4</v>
      </c>
    </row>
    <row r="136" spans="1:72" x14ac:dyDescent="0.35">
      <c r="A136">
        <v>27</v>
      </c>
      <c r="B136" t="s">
        <v>71</v>
      </c>
      <c r="C136" t="s">
        <v>71</v>
      </c>
      <c r="D136" t="s">
        <v>90</v>
      </c>
      <c r="E136" t="s">
        <v>1339</v>
      </c>
      <c r="F136">
        <v>0.104</v>
      </c>
      <c r="G136">
        <v>0.434</v>
      </c>
      <c r="H136" s="98">
        <v>4.0000000000000002E-4</v>
      </c>
      <c r="I136">
        <v>5.4000000000000003E-3</v>
      </c>
      <c r="J136">
        <v>1.46E-2</v>
      </c>
      <c r="K136">
        <v>0.01</v>
      </c>
      <c r="L136">
        <v>0.16800000000000001</v>
      </c>
      <c r="M136">
        <v>0</v>
      </c>
      <c r="N136">
        <v>1.6000000000000001E-3</v>
      </c>
      <c r="O136">
        <v>5.1999999999999998E-3</v>
      </c>
      <c r="P136">
        <v>5.0000000000000001E-3</v>
      </c>
      <c r="Q136" s="98">
        <v>2.0000000000000001E-4</v>
      </c>
      <c r="R136">
        <v>0</v>
      </c>
      <c r="S136">
        <v>0</v>
      </c>
      <c r="T136">
        <v>0</v>
      </c>
      <c r="U136">
        <v>0</v>
      </c>
      <c r="V136">
        <v>0</v>
      </c>
      <c r="W136">
        <v>0</v>
      </c>
      <c r="X136">
        <v>0</v>
      </c>
      <c r="Y136">
        <v>0</v>
      </c>
      <c r="Z136">
        <v>0</v>
      </c>
      <c r="AA136">
        <v>0</v>
      </c>
      <c r="AB136">
        <v>0</v>
      </c>
      <c r="AC136">
        <v>0</v>
      </c>
      <c r="AD136">
        <v>0</v>
      </c>
      <c r="AE136" s="98">
        <v>2.0000000000000001E-4</v>
      </c>
      <c r="AF136" s="98">
        <v>2.0000000000000001E-4</v>
      </c>
      <c r="AG136">
        <v>0</v>
      </c>
      <c r="AH136">
        <v>0</v>
      </c>
      <c r="AI136">
        <v>0</v>
      </c>
      <c r="AJ136">
        <v>0</v>
      </c>
      <c r="AK136">
        <v>0</v>
      </c>
      <c r="AL136">
        <v>0</v>
      </c>
      <c r="AM136">
        <v>7.7999999999999996E-3</v>
      </c>
      <c r="AN136">
        <v>0</v>
      </c>
      <c r="AO136">
        <v>9.4E-2</v>
      </c>
      <c r="AP136">
        <v>0</v>
      </c>
      <c r="AQ136" s="98">
        <v>4.0000000000000002E-4</v>
      </c>
      <c r="AR136">
        <v>0</v>
      </c>
      <c r="AS136">
        <v>1.6000000000000001E-4</v>
      </c>
      <c r="AT136">
        <v>1.2E-4</v>
      </c>
      <c r="AU136">
        <v>1.6000000000000001E-3</v>
      </c>
      <c r="AV136">
        <v>2.5000000000000001E-3</v>
      </c>
      <c r="AW136">
        <v>2.2000000000000001E-4</v>
      </c>
      <c r="AX136">
        <v>0.14799999999999999</v>
      </c>
      <c r="AY136">
        <v>0</v>
      </c>
      <c r="AZ136">
        <v>2.1999999999999999E-2</v>
      </c>
      <c r="BA136">
        <v>0.154</v>
      </c>
      <c r="BB136">
        <v>0</v>
      </c>
      <c r="BC136">
        <v>3.2000000000000002E-3</v>
      </c>
      <c r="BD136">
        <v>9.6000000000000002E-2</v>
      </c>
      <c r="BE136">
        <v>0.68</v>
      </c>
      <c r="BF136">
        <v>9.4E-2</v>
      </c>
      <c r="BG136">
        <v>0.16</v>
      </c>
      <c r="BH136" s="98">
        <v>4.0000000000000002E-4</v>
      </c>
      <c r="BI136">
        <v>2E-3</v>
      </c>
      <c r="BJ136" s="98">
        <v>8.0000000000000004E-4</v>
      </c>
      <c r="BK136">
        <v>0.12</v>
      </c>
      <c r="BL136">
        <v>1.0454117441832E-4</v>
      </c>
      <c r="BM136" s="98">
        <v>2.05771405864144E-6</v>
      </c>
      <c r="BN136" s="98">
        <v>1.2534163303632101E-5</v>
      </c>
      <c r="BO136" s="98">
        <v>7.2635405821972003E-6</v>
      </c>
      <c r="BP136">
        <v>0</v>
      </c>
      <c r="BQ136" s="98">
        <v>1.1825166942172901E-16</v>
      </c>
      <c r="BR136" s="98">
        <v>5.9960310631966E-5</v>
      </c>
      <c r="BS136" s="98">
        <v>1.6737542173094E-5</v>
      </c>
      <c r="BT136">
        <v>1.7342263244531E-4</v>
      </c>
    </row>
    <row r="137" spans="1:72" x14ac:dyDescent="0.35">
      <c r="A137">
        <v>27</v>
      </c>
      <c r="B137" t="s">
        <v>71</v>
      </c>
      <c r="C137" t="s">
        <v>71</v>
      </c>
      <c r="D137" t="s">
        <v>90</v>
      </c>
      <c r="E137" t="s">
        <v>1340</v>
      </c>
      <c r="F137">
        <v>2.5999999999999999E-2</v>
      </c>
      <c r="G137">
        <v>0.1085</v>
      </c>
      <c r="H137" s="98">
        <v>1E-4</v>
      </c>
      <c r="I137">
        <v>1.3500000000000001E-3</v>
      </c>
      <c r="J137">
        <v>3.65E-3</v>
      </c>
      <c r="K137">
        <v>2.5000000000000001E-3</v>
      </c>
      <c r="L137">
        <v>4.2000000000000003E-2</v>
      </c>
      <c r="M137">
        <v>0</v>
      </c>
      <c r="N137" s="98">
        <v>4.0000000000000002E-4</v>
      </c>
      <c r="O137">
        <v>1.2999999999999999E-3</v>
      </c>
      <c r="P137">
        <v>1.25E-3</v>
      </c>
      <c r="Q137" s="98">
        <v>5.0000000000000002E-5</v>
      </c>
      <c r="R137">
        <v>0</v>
      </c>
      <c r="S137">
        <v>0</v>
      </c>
      <c r="T137">
        <v>0</v>
      </c>
      <c r="U137">
        <v>0</v>
      </c>
      <c r="V137">
        <v>0</v>
      </c>
      <c r="W137">
        <v>0</v>
      </c>
      <c r="X137">
        <v>0</v>
      </c>
      <c r="Y137">
        <v>0</v>
      </c>
      <c r="Z137">
        <v>0</v>
      </c>
      <c r="AA137">
        <v>0</v>
      </c>
      <c r="AB137">
        <v>0</v>
      </c>
      <c r="AC137">
        <v>0</v>
      </c>
      <c r="AD137">
        <v>0</v>
      </c>
      <c r="AE137" s="98">
        <v>5.0000000000000002E-5</v>
      </c>
      <c r="AF137" s="98">
        <v>5.0000000000000002E-5</v>
      </c>
      <c r="AG137">
        <v>0</v>
      </c>
      <c r="AH137">
        <v>0</v>
      </c>
      <c r="AI137">
        <v>0</v>
      </c>
      <c r="AJ137">
        <v>0</v>
      </c>
      <c r="AK137">
        <v>0</v>
      </c>
      <c r="AL137">
        <v>0</v>
      </c>
      <c r="AM137">
        <v>1.9499999999999999E-3</v>
      </c>
      <c r="AN137">
        <v>0</v>
      </c>
      <c r="AO137">
        <v>2.35E-2</v>
      </c>
      <c r="AP137">
        <v>0</v>
      </c>
      <c r="AQ137" s="98">
        <v>1E-4</v>
      </c>
      <c r="AR137">
        <v>0</v>
      </c>
      <c r="AS137" s="98">
        <v>4.0000000000000003E-5</v>
      </c>
      <c r="AT137" s="98">
        <v>3.0000000000000001E-5</v>
      </c>
      <c r="AU137" s="98">
        <v>4.0000000000000002E-4</v>
      </c>
      <c r="AV137">
        <v>6.2500000000000001E-4</v>
      </c>
      <c r="AW137" s="98">
        <v>5.5000000000000002E-5</v>
      </c>
      <c r="AX137">
        <v>3.6999999999999998E-2</v>
      </c>
      <c r="AY137">
        <v>0</v>
      </c>
      <c r="AZ137">
        <v>5.4999999999999997E-3</v>
      </c>
      <c r="BA137">
        <v>3.85E-2</v>
      </c>
      <c r="BB137">
        <v>0</v>
      </c>
      <c r="BC137" s="98">
        <v>8.0000000000000004E-4</v>
      </c>
      <c r="BD137">
        <v>2.4E-2</v>
      </c>
      <c r="BE137">
        <v>0.17</v>
      </c>
      <c r="BF137">
        <v>2.35E-2</v>
      </c>
      <c r="BG137">
        <v>0.04</v>
      </c>
      <c r="BH137" s="98">
        <v>1E-4</v>
      </c>
      <c r="BI137" s="98">
        <v>5.0000000000000001E-4</v>
      </c>
      <c r="BJ137" s="98">
        <v>2.0000000000000001E-4</v>
      </c>
      <c r="BK137">
        <v>0.03</v>
      </c>
      <c r="BL137" s="98">
        <v>2.6135293604579901E-5</v>
      </c>
      <c r="BM137" s="98">
        <v>5.1442851466036096E-7</v>
      </c>
      <c r="BN137" s="98">
        <v>3.1335408259080298E-6</v>
      </c>
      <c r="BO137" s="98">
        <v>1.8158851455493001E-6</v>
      </c>
      <c r="BP137">
        <v>0</v>
      </c>
      <c r="BQ137" s="98">
        <v>2.9562917355432301E-17</v>
      </c>
      <c r="BR137" s="98">
        <v>1.49900776579915E-5</v>
      </c>
      <c r="BS137" s="98">
        <v>4.1843855432735E-6</v>
      </c>
      <c r="BT137" s="98">
        <v>4.3355658111327601E-5</v>
      </c>
    </row>
    <row r="138" spans="1:72" x14ac:dyDescent="0.35">
      <c r="A138">
        <v>27</v>
      </c>
      <c r="B138" t="s">
        <v>71</v>
      </c>
      <c r="C138" t="s">
        <v>71</v>
      </c>
      <c r="D138" t="s">
        <v>90</v>
      </c>
      <c r="E138" t="s">
        <v>1341</v>
      </c>
      <c r="F138">
        <v>0.156</v>
      </c>
      <c r="G138">
        <v>0.65100000000000002</v>
      </c>
      <c r="H138" s="98">
        <v>5.9999999999999995E-4</v>
      </c>
      <c r="I138">
        <v>8.0999999999999996E-3</v>
      </c>
      <c r="J138">
        <v>2.1899999999999999E-2</v>
      </c>
      <c r="K138">
        <v>1.4999999999999999E-2</v>
      </c>
      <c r="L138">
        <v>0.252</v>
      </c>
      <c r="M138">
        <v>0</v>
      </c>
      <c r="N138">
        <v>2.3999999999999998E-3</v>
      </c>
      <c r="O138">
        <v>7.7999999999999996E-3</v>
      </c>
      <c r="P138">
        <v>7.4999999999999997E-3</v>
      </c>
      <c r="Q138" s="98">
        <v>2.9999999999999997E-4</v>
      </c>
      <c r="R138">
        <v>0</v>
      </c>
      <c r="S138">
        <v>0</v>
      </c>
      <c r="T138">
        <v>0</v>
      </c>
      <c r="U138">
        <v>0</v>
      </c>
      <c r="V138">
        <v>0</v>
      </c>
      <c r="W138">
        <v>0</v>
      </c>
      <c r="X138">
        <v>0</v>
      </c>
      <c r="Y138">
        <v>0</v>
      </c>
      <c r="Z138">
        <v>0</v>
      </c>
      <c r="AA138">
        <v>0</v>
      </c>
      <c r="AB138">
        <v>0</v>
      </c>
      <c r="AC138">
        <v>0</v>
      </c>
      <c r="AD138">
        <v>0</v>
      </c>
      <c r="AE138" s="98">
        <v>2.9999999999999997E-4</v>
      </c>
      <c r="AF138" s="98">
        <v>2.9999999999999997E-4</v>
      </c>
      <c r="AG138">
        <v>0</v>
      </c>
      <c r="AH138">
        <v>0</v>
      </c>
      <c r="AI138">
        <v>0</v>
      </c>
      <c r="AJ138">
        <v>0</v>
      </c>
      <c r="AK138">
        <v>0</v>
      </c>
      <c r="AL138">
        <v>0</v>
      </c>
      <c r="AM138">
        <v>1.17E-2</v>
      </c>
      <c r="AN138">
        <v>0</v>
      </c>
      <c r="AO138">
        <v>0.14099999999999999</v>
      </c>
      <c r="AP138">
        <v>0</v>
      </c>
      <c r="AQ138" s="98">
        <v>5.9999999999999995E-4</v>
      </c>
      <c r="AR138">
        <v>0</v>
      </c>
      <c r="AS138">
        <v>2.4000000000000001E-4</v>
      </c>
      <c r="AT138">
        <v>1.8000000000000001E-4</v>
      </c>
      <c r="AU138">
        <v>2.3999999999999998E-3</v>
      </c>
      <c r="AV138">
        <v>3.7499999999999999E-3</v>
      </c>
      <c r="AW138">
        <v>3.3E-4</v>
      </c>
      <c r="AX138">
        <v>0.222</v>
      </c>
      <c r="AY138">
        <v>0</v>
      </c>
      <c r="AZ138">
        <v>3.3000000000000002E-2</v>
      </c>
      <c r="BA138">
        <v>0.23100000000000001</v>
      </c>
      <c r="BB138">
        <v>0</v>
      </c>
      <c r="BC138">
        <v>4.7999999999999996E-3</v>
      </c>
      <c r="BD138">
        <v>0.14399999999999999</v>
      </c>
      <c r="BE138">
        <v>1.02</v>
      </c>
      <c r="BF138">
        <v>0.14099999999999999</v>
      </c>
      <c r="BG138">
        <v>0.24</v>
      </c>
      <c r="BH138" s="98">
        <v>5.9999999999999995E-4</v>
      </c>
      <c r="BI138">
        <v>3.0000000000000001E-3</v>
      </c>
      <c r="BJ138">
        <v>1.1999999999999999E-3</v>
      </c>
      <c r="BK138">
        <v>0.18</v>
      </c>
      <c r="BL138">
        <v>1.5681176162747899E-4</v>
      </c>
      <c r="BM138" s="98">
        <v>3.0865710879621702E-6</v>
      </c>
      <c r="BN138" s="98">
        <v>1.88012449554482E-5</v>
      </c>
      <c r="BO138" s="98">
        <v>1.08953108732958E-5</v>
      </c>
      <c r="BP138">
        <v>0</v>
      </c>
      <c r="BQ138" s="98">
        <v>1.77377504132594E-16</v>
      </c>
      <c r="BR138" s="98">
        <v>8.9940465947949003E-5</v>
      </c>
      <c r="BS138" s="98">
        <v>2.5106313259640999E-5</v>
      </c>
      <c r="BT138">
        <v>2.6013394866796603E-4</v>
      </c>
    </row>
    <row r="139" spans="1:72" x14ac:dyDescent="0.35">
      <c r="A139">
        <v>28</v>
      </c>
      <c r="B139" t="s">
        <v>71</v>
      </c>
      <c r="C139" t="s">
        <v>71</v>
      </c>
      <c r="D139" t="s">
        <v>91</v>
      </c>
      <c r="E139" t="s">
        <v>1337</v>
      </c>
      <c r="F139">
        <v>0.16200000000000001</v>
      </c>
      <c r="G139">
        <v>0.67800000000000005</v>
      </c>
      <c r="H139">
        <v>1.1999999999999999E-3</v>
      </c>
      <c r="I139">
        <v>1.8599999999999998E-2</v>
      </c>
      <c r="J139">
        <v>1.44E-2</v>
      </c>
      <c r="K139">
        <v>8.9999999999999993E-3</v>
      </c>
      <c r="L139">
        <v>0.55200000000000005</v>
      </c>
      <c r="M139">
        <v>0</v>
      </c>
      <c r="N139">
        <v>4.7999999999999996E-3</v>
      </c>
      <c r="O139">
        <v>7.1999999999999998E-3</v>
      </c>
      <c r="P139">
        <v>6.0000000000000001E-3</v>
      </c>
      <c r="Q139">
        <v>1.1999999999999999E-3</v>
      </c>
      <c r="R139">
        <v>0</v>
      </c>
      <c r="S139">
        <v>0</v>
      </c>
      <c r="T139">
        <v>0</v>
      </c>
      <c r="U139">
        <v>0</v>
      </c>
      <c r="V139">
        <v>0</v>
      </c>
      <c r="W139">
        <v>0</v>
      </c>
      <c r="X139">
        <v>0</v>
      </c>
      <c r="Y139">
        <v>0</v>
      </c>
      <c r="Z139">
        <v>0</v>
      </c>
      <c r="AA139">
        <v>0</v>
      </c>
      <c r="AB139">
        <v>0</v>
      </c>
      <c r="AC139">
        <v>0</v>
      </c>
      <c r="AD139">
        <v>0</v>
      </c>
      <c r="AE139" s="98">
        <v>5.9999999999999995E-4</v>
      </c>
      <c r="AF139" s="98">
        <v>5.9999999999999995E-4</v>
      </c>
      <c r="AG139">
        <v>0</v>
      </c>
      <c r="AH139">
        <v>0</v>
      </c>
      <c r="AI139">
        <v>0</v>
      </c>
      <c r="AJ139">
        <v>0</v>
      </c>
      <c r="AK139">
        <v>0</v>
      </c>
      <c r="AL139">
        <v>0</v>
      </c>
      <c r="AM139">
        <v>0.16020000000000001</v>
      </c>
      <c r="AN139">
        <v>0</v>
      </c>
      <c r="AO139">
        <v>1.92</v>
      </c>
      <c r="AP139">
        <v>0</v>
      </c>
      <c r="AQ139">
        <v>1.2E-2</v>
      </c>
      <c r="AR139">
        <v>0</v>
      </c>
      <c r="AS139">
        <v>6.6E-4</v>
      </c>
      <c r="AT139">
        <v>7.2000000000000005E-4</v>
      </c>
      <c r="AU139">
        <v>6.6E-3</v>
      </c>
      <c r="AV139">
        <v>9.7199999999999995E-3</v>
      </c>
      <c r="AW139" s="98">
        <v>8.9999999999999998E-4</v>
      </c>
      <c r="AX139">
        <v>0.71399999999999997</v>
      </c>
      <c r="AY139">
        <v>0</v>
      </c>
      <c r="AZ139">
        <v>0.19800000000000001</v>
      </c>
      <c r="BA139">
        <v>0.312</v>
      </c>
      <c r="BB139">
        <v>2.4E-2</v>
      </c>
      <c r="BC139">
        <v>4.1999999999999997E-3</v>
      </c>
      <c r="BD139">
        <v>0.13200000000000001</v>
      </c>
      <c r="BE139">
        <v>1.8</v>
      </c>
      <c r="BF139">
        <v>0.108</v>
      </c>
      <c r="BG139">
        <v>1.2E-2</v>
      </c>
      <c r="BH139">
        <v>0</v>
      </c>
      <c r="BI139">
        <v>1.1999999999999999E-3</v>
      </c>
      <c r="BJ139">
        <v>5.4000000000000003E-3</v>
      </c>
      <c r="BK139">
        <v>0</v>
      </c>
      <c r="BL139">
        <v>4.1221000572774498E-4</v>
      </c>
      <c r="BM139" s="98">
        <v>5.7468055632217697E-5</v>
      </c>
      <c r="BN139" s="98">
        <v>7.42713659019589E-5</v>
      </c>
      <c r="BO139" s="98">
        <v>2.1790621746591599E-5</v>
      </c>
      <c r="BP139">
        <v>0</v>
      </c>
      <c r="BQ139" s="98">
        <v>4.3547721758083698E-16</v>
      </c>
      <c r="BR139">
        <v>1.4117914310578399E-4</v>
      </c>
      <c r="BS139" s="98">
        <v>5.0212626519281997E-5</v>
      </c>
      <c r="BT139">
        <v>1.1368192703787301E-3</v>
      </c>
    </row>
    <row r="140" spans="1:72" x14ac:dyDescent="0.35">
      <c r="A140">
        <v>28</v>
      </c>
      <c r="B140" t="s">
        <v>71</v>
      </c>
      <c r="C140" t="s">
        <v>71</v>
      </c>
      <c r="D140" t="s">
        <v>91</v>
      </c>
      <c r="E140" t="s">
        <v>1338</v>
      </c>
      <c r="F140">
        <v>0.24299999999999999</v>
      </c>
      <c r="G140">
        <v>1.0169999999999999</v>
      </c>
      <c r="H140">
        <v>1.8E-3</v>
      </c>
      <c r="I140">
        <v>2.7900000000000001E-2</v>
      </c>
      <c r="J140">
        <v>2.1600000000000001E-2</v>
      </c>
      <c r="K140">
        <v>1.35E-2</v>
      </c>
      <c r="L140">
        <v>0.82799999999999996</v>
      </c>
      <c r="M140">
        <v>0</v>
      </c>
      <c r="N140">
        <v>7.1999999999999998E-3</v>
      </c>
      <c r="O140">
        <v>1.0800000000000001E-2</v>
      </c>
      <c r="P140">
        <v>8.9999999999999993E-3</v>
      </c>
      <c r="Q140">
        <v>1.8E-3</v>
      </c>
      <c r="R140">
        <v>0</v>
      </c>
      <c r="S140">
        <v>0</v>
      </c>
      <c r="T140">
        <v>0</v>
      </c>
      <c r="U140">
        <v>0</v>
      </c>
      <c r="V140">
        <v>0</v>
      </c>
      <c r="W140">
        <v>0</v>
      </c>
      <c r="X140">
        <v>0</v>
      </c>
      <c r="Y140">
        <v>0</v>
      </c>
      <c r="Z140">
        <v>0</v>
      </c>
      <c r="AA140">
        <v>0</v>
      </c>
      <c r="AB140">
        <v>0</v>
      </c>
      <c r="AC140">
        <v>0</v>
      </c>
      <c r="AD140">
        <v>0</v>
      </c>
      <c r="AE140" s="98">
        <v>8.9999999999999998E-4</v>
      </c>
      <c r="AF140" s="98">
        <v>8.9999999999999998E-4</v>
      </c>
      <c r="AG140">
        <v>0</v>
      </c>
      <c r="AH140">
        <v>0</v>
      </c>
      <c r="AI140">
        <v>0</v>
      </c>
      <c r="AJ140">
        <v>0</v>
      </c>
      <c r="AK140">
        <v>0</v>
      </c>
      <c r="AL140">
        <v>0</v>
      </c>
      <c r="AM140">
        <v>0.24030000000000001</v>
      </c>
      <c r="AN140">
        <v>0</v>
      </c>
      <c r="AO140">
        <v>2.88</v>
      </c>
      <c r="AP140">
        <v>0</v>
      </c>
      <c r="AQ140">
        <v>1.7999999999999999E-2</v>
      </c>
      <c r="AR140">
        <v>0</v>
      </c>
      <c r="AS140">
        <v>9.8999999999999999E-4</v>
      </c>
      <c r="AT140">
        <v>1.08E-3</v>
      </c>
      <c r="AU140">
        <v>9.9000000000000008E-3</v>
      </c>
      <c r="AV140">
        <v>1.4579999999999999E-2</v>
      </c>
      <c r="AW140">
        <v>1.3500000000000001E-3</v>
      </c>
      <c r="AX140">
        <v>1.071</v>
      </c>
      <c r="AY140">
        <v>0</v>
      </c>
      <c r="AZ140">
        <v>0.29699999999999999</v>
      </c>
      <c r="BA140">
        <v>0.46800000000000003</v>
      </c>
      <c r="BB140">
        <v>3.5999999999999997E-2</v>
      </c>
      <c r="BC140">
        <v>6.3E-3</v>
      </c>
      <c r="BD140">
        <v>0.19800000000000001</v>
      </c>
      <c r="BE140">
        <v>2.7</v>
      </c>
      <c r="BF140">
        <v>0.16200000000000001</v>
      </c>
      <c r="BG140">
        <v>1.7999999999999999E-2</v>
      </c>
      <c r="BH140">
        <v>0</v>
      </c>
      <c r="BI140">
        <v>1.8E-3</v>
      </c>
      <c r="BJ140">
        <v>8.0999999999999996E-3</v>
      </c>
      <c r="BK140">
        <v>0</v>
      </c>
      <c r="BL140">
        <v>6.1831500859161703E-4</v>
      </c>
      <c r="BM140" s="98">
        <v>8.6202083448326495E-5</v>
      </c>
      <c r="BN140">
        <v>1.11407048852938E-4</v>
      </c>
      <c r="BO140" s="98">
        <v>3.2685932619887401E-5</v>
      </c>
      <c r="BP140">
        <v>0</v>
      </c>
      <c r="BQ140" s="98">
        <v>6.5321582637125596E-16</v>
      </c>
      <c r="BR140">
        <v>2.1176871465867499E-4</v>
      </c>
      <c r="BS140" s="98">
        <v>7.5318939778922894E-5</v>
      </c>
      <c r="BT140">
        <v>1.70522890556809E-3</v>
      </c>
    </row>
    <row r="141" spans="1:72" x14ac:dyDescent="0.35">
      <c r="A141">
        <v>28</v>
      </c>
      <c r="B141" t="s">
        <v>71</v>
      </c>
      <c r="C141" t="s">
        <v>71</v>
      </c>
      <c r="D141" t="s">
        <v>91</v>
      </c>
      <c r="E141" t="s">
        <v>1339</v>
      </c>
      <c r="F141">
        <v>0.32400000000000001</v>
      </c>
      <c r="G141">
        <v>1.3560000000000001</v>
      </c>
      <c r="H141">
        <v>2.3999999999999998E-3</v>
      </c>
      <c r="I141">
        <v>3.7199999999999997E-2</v>
      </c>
      <c r="J141">
        <v>2.8799999999999999E-2</v>
      </c>
      <c r="K141">
        <v>1.7999999999999999E-2</v>
      </c>
      <c r="L141">
        <v>1.1040000000000001</v>
      </c>
      <c r="M141">
        <v>0</v>
      </c>
      <c r="N141">
        <v>9.5999999999999992E-3</v>
      </c>
      <c r="O141">
        <v>1.44E-2</v>
      </c>
      <c r="P141">
        <v>1.2E-2</v>
      </c>
      <c r="Q141">
        <v>2.3999999999999998E-3</v>
      </c>
      <c r="R141">
        <v>0</v>
      </c>
      <c r="S141">
        <v>0</v>
      </c>
      <c r="T141">
        <v>0</v>
      </c>
      <c r="U141">
        <v>0</v>
      </c>
      <c r="V141">
        <v>0</v>
      </c>
      <c r="W141">
        <v>0</v>
      </c>
      <c r="X141">
        <v>0</v>
      </c>
      <c r="Y141">
        <v>0</v>
      </c>
      <c r="Z141">
        <v>0</v>
      </c>
      <c r="AA141">
        <v>0</v>
      </c>
      <c r="AB141">
        <v>0</v>
      </c>
      <c r="AC141">
        <v>0</v>
      </c>
      <c r="AD141">
        <v>0</v>
      </c>
      <c r="AE141">
        <v>1.1999999999999999E-3</v>
      </c>
      <c r="AF141">
        <v>1.1999999999999999E-3</v>
      </c>
      <c r="AG141">
        <v>0</v>
      </c>
      <c r="AH141">
        <v>0</v>
      </c>
      <c r="AI141">
        <v>0</v>
      </c>
      <c r="AJ141">
        <v>0</v>
      </c>
      <c r="AK141">
        <v>0</v>
      </c>
      <c r="AL141">
        <v>0</v>
      </c>
      <c r="AM141">
        <v>0.32040000000000002</v>
      </c>
      <c r="AN141">
        <v>0</v>
      </c>
      <c r="AO141">
        <v>3.84</v>
      </c>
      <c r="AP141">
        <v>0</v>
      </c>
      <c r="AQ141">
        <v>2.4E-2</v>
      </c>
      <c r="AR141">
        <v>0</v>
      </c>
      <c r="AS141">
        <v>1.32E-3</v>
      </c>
      <c r="AT141">
        <v>1.4400000000000001E-3</v>
      </c>
      <c r="AU141">
        <v>1.32E-2</v>
      </c>
      <c r="AV141">
        <v>1.9439999999999999E-2</v>
      </c>
      <c r="AW141">
        <v>1.8E-3</v>
      </c>
      <c r="AX141">
        <v>1.4279999999999999</v>
      </c>
      <c r="AY141">
        <v>0</v>
      </c>
      <c r="AZ141">
        <v>0.39600000000000002</v>
      </c>
      <c r="BA141">
        <v>0.624</v>
      </c>
      <c r="BB141">
        <v>4.8000000000000001E-2</v>
      </c>
      <c r="BC141">
        <v>8.3999999999999995E-3</v>
      </c>
      <c r="BD141">
        <v>0.26400000000000001</v>
      </c>
      <c r="BE141">
        <v>3.6</v>
      </c>
      <c r="BF141">
        <v>0.216</v>
      </c>
      <c r="BG141">
        <v>2.4E-2</v>
      </c>
      <c r="BH141">
        <v>0</v>
      </c>
      <c r="BI141">
        <v>2.3999999999999998E-3</v>
      </c>
      <c r="BJ141">
        <v>1.0800000000000001E-2</v>
      </c>
      <c r="BK141">
        <v>0</v>
      </c>
      <c r="BL141">
        <v>8.2442001145548996E-4</v>
      </c>
      <c r="BM141">
        <v>1.14936111264435E-4</v>
      </c>
      <c r="BN141">
        <v>1.4854273180391799E-4</v>
      </c>
      <c r="BO141" s="98">
        <v>4.3581243493183199E-5</v>
      </c>
      <c r="BP141">
        <v>0</v>
      </c>
      <c r="BQ141" s="98">
        <v>8.7095443516167504E-16</v>
      </c>
      <c r="BR141">
        <v>2.82358286211567E-4</v>
      </c>
      <c r="BS141">
        <v>1.0042525303856399E-4</v>
      </c>
      <c r="BT141">
        <v>2.2736385407574498E-3</v>
      </c>
    </row>
    <row r="142" spans="1:72" x14ac:dyDescent="0.35">
      <c r="A142">
        <v>28</v>
      </c>
      <c r="B142" t="s">
        <v>71</v>
      </c>
      <c r="C142" t="s">
        <v>71</v>
      </c>
      <c r="D142" t="s">
        <v>91</v>
      </c>
      <c r="E142" t="s">
        <v>1340</v>
      </c>
      <c r="F142">
        <v>8.1000000000000003E-2</v>
      </c>
      <c r="G142">
        <v>0.33900000000000002</v>
      </c>
      <c r="H142" s="98">
        <v>5.9999999999999995E-4</v>
      </c>
      <c r="I142">
        <v>9.2999999999999992E-3</v>
      </c>
      <c r="J142">
        <v>7.1999999999999998E-3</v>
      </c>
      <c r="K142">
        <v>4.4999999999999997E-3</v>
      </c>
      <c r="L142">
        <v>0.27600000000000002</v>
      </c>
      <c r="M142">
        <v>0</v>
      </c>
      <c r="N142">
        <v>2.3999999999999998E-3</v>
      </c>
      <c r="O142">
        <v>3.5999999999999999E-3</v>
      </c>
      <c r="P142">
        <v>3.0000000000000001E-3</v>
      </c>
      <c r="Q142" s="98">
        <v>5.9999999999999995E-4</v>
      </c>
      <c r="R142">
        <v>0</v>
      </c>
      <c r="S142">
        <v>0</v>
      </c>
      <c r="T142">
        <v>0</v>
      </c>
      <c r="U142">
        <v>0</v>
      </c>
      <c r="V142">
        <v>0</v>
      </c>
      <c r="W142">
        <v>0</v>
      </c>
      <c r="X142">
        <v>0</v>
      </c>
      <c r="Y142">
        <v>0</v>
      </c>
      <c r="Z142">
        <v>0</v>
      </c>
      <c r="AA142">
        <v>0</v>
      </c>
      <c r="AB142">
        <v>0</v>
      </c>
      <c r="AC142">
        <v>0</v>
      </c>
      <c r="AD142">
        <v>0</v>
      </c>
      <c r="AE142" s="98">
        <v>2.9999999999999997E-4</v>
      </c>
      <c r="AF142" s="98">
        <v>2.9999999999999997E-4</v>
      </c>
      <c r="AG142">
        <v>0</v>
      </c>
      <c r="AH142">
        <v>0</v>
      </c>
      <c r="AI142">
        <v>0</v>
      </c>
      <c r="AJ142">
        <v>0</v>
      </c>
      <c r="AK142">
        <v>0</v>
      </c>
      <c r="AL142">
        <v>0</v>
      </c>
      <c r="AM142">
        <v>8.0100000000000005E-2</v>
      </c>
      <c r="AN142">
        <v>0</v>
      </c>
      <c r="AO142">
        <v>0.96</v>
      </c>
      <c r="AP142">
        <v>0</v>
      </c>
      <c r="AQ142">
        <v>6.0000000000000001E-3</v>
      </c>
      <c r="AR142">
        <v>0</v>
      </c>
      <c r="AS142">
        <v>3.3E-4</v>
      </c>
      <c r="AT142">
        <v>3.6000000000000002E-4</v>
      </c>
      <c r="AU142">
        <v>3.3E-3</v>
      </c>
      <c r="AV142">
        <v>4.8599999999999997E-3</v>
      </c>
      <c r="AW142">
        <v>4.4999999999999999E-4</v>
      </c>
      <c r="AX142">
        <v>0.35699999999999998</v>
      </c>
      <c r="AY142">
        <v>0</v>
      </c>
      <c r="AZ142">
        <v>9.9000000000000005E-2</v>
      </c>
      <c r="BA142">
        <v>0.156</v>
      </c>
      <c r="BB142">
        <v>1.2E-2</v>
      </c>
      <c r="BC142">
        <v>2.0999999999999999E-3</v>
      </c>
      <c r="BD142">
        <v>6.6000000000000003E-2</v>
      </c>
      <c r="BE142">
        <v>0.9</v>
      </c>
      <c r="BF142">
        <v>5.3999999999999999E-2</v>
      </c>
      <c r="BG142">
        <v>6.0000000000000001E-3</v>
      </c>
      <c r="BH142">
        <v>0</v>
      </c>
      <c r="BI142" s="98">
        <v>5.9999999999999995E-4</v>
      </c>
      <c r="BJ142">
        <v>2.7000000000000001E-3</v>
      </c>
      <c r="BK142">
        <v>0</v>
      </c>
      <c r="BL142">
        <v>2.06105002863872E-4</v>
      </c>
      <c r="BM142" s="98">
        <v>2.8734027816108801E-5</v>
      </c>
      <c r="BN142" s="98">
        <v>3.7135682950979402E-5</v>
      </c>
      <c r="BO142" s="98">
        <v>1.08953108732958E-5</v>
      </c>
      <c r="BP142">
        <v>0</v>
      </c>
      <c r="BQ142" s="98">
        <v>2.1773860879041901E-16</v>
      </c>
      <c r="BR142" s="98">
        <v>7.0589571552891805E-5</v>
      </c>
      <c r="BS142" s="98">
        <v>2.5106313259640999E-5</v>
      </c>
      <c r="BT142">
        <v>5.6840963518936299E-4</v>
      </c>
    </row>
    <row r="143" spans="1:72" x14ac:dyDescent="0.35">
      <c r="A143">
        <v>28</v>
      </c>
      <c r="B143" t="s">
        <v>71</v>
      </c>
      <c r="C143" t="s">
        <v>71</v>
      </c>
      <c r="D143" t="s">
        <v>91</v>
      </c>
      <c r="E143" t="s">
        <v>1341</v>
      </c>
      <c r="F143">
        <v>0.48599999999999999</v>
      </c>
      <c r="G143">
        <v>2.0339999999999998</v>
      </c>
      <c r="H143">
        <v>3.5999999999999999E-3</v>
      </c>
      <c r="I143">
        <v>5.5800000000000002E-2</v>
      </c>
      <c r="J143">
        <v>4.3200000000000002E-2</v>
      </c>
      <c r="K143">
        <v>2.7E-2</v>
      </c>
      <c r="L143">
        <v>1.6559999999999999</v>
      </c>
      <c r="M143">
        <v>0</v>
      </c>
      <c r="N143">
        <v>1.44E-2</v>
      </c>
      <c r="O143">
        <v>2.1600000000000001E-2</v>
      </c>
      <c r="P143">
        <v>1.7999999999999999E-2</v>
      </c>
      <c r="Q143">
        <v>3.5999999999999999E-3</v>
      </c>
      <c r="R143">
        <v>0</v>
      </c>
      <c r="S143">
        <v>0</v>
      </c>
      <c r="T143">
        <v>0</v>
      </c>
      <c r="U143">
        <v>0</v>
      </c>
      <c r="V143">
        <v>0</v>
      </c>
      <c r="W143">
        <v>0</v>
      </c>
      <c r="X143">
        <v>0</v>
      </c>
      <c r="Y143">
        <v>0</v>
      </c>
      <c r="Z143">
        <v>0</v>
      </c>
      <c r="AA143">
        <v>0</v>
      </c>
      <c r="AB143">
        <v>0</v>
      </c>
      <c r="AC143">
        <v>0</v>
      </c>
      <c r="AD143">
        <v>0</v>
      </c>
      <c r="AE143">
        <v>1.8E-3</v>
      </c>
      <c r="AF143">
        <v>1.8E-3</v>
      </c>
      <c r="AG143">
        <v>0</v>
      </c>
      <c r="AH143">
        <v>0</v>
      </c>
      <c r="AI143">
        <v>0</v>
      </c>
      <c r="AJ143">
        <v>0</v>
      </c>
      <c r="AK143">
        <v>0</v>
      </c>
      <c r="AL143">
        <v>0</v>
      </c>
      <c r="AM143">
        <v>0.48060000000000003</v>
      </c>
      <c r="AN143">
        <v>0</v>
      </c>
      <c r="AO143">
        <v>5.76</v>
      </c>
      <c r="AP143">
        <v>0</v>
      </c>
      <c r="AQ143">
        <v>3.5999999999999997E-2</v>
      </c>
      <c r="AR143">
        <v>0</v>
      </c>
      <c r="AS143">
        <v>1.98E-3</v>
      </c>
      <c r="AT143">
        <v>2.16E-3</v>
      </c>
      <c r="AU143">
        <v>1.9800000000000002E-2</v>
      </c>
      <c r="AV143">
        <v>2.9159999999999998E-2</v>
      </c>
      <c r="AW143">
        <v>2.7000000000000001E-3</v>
      </c>
      <c r="AX143">
        <v>2.1419999999999999</v>
      </c>
      <c r="AY143">
        <v>0</v>
      </c>
      <c r="AZ143">
        <v>0.59399999999999997</v>
      </c>
      <c r="BA143">
        <v>0.93600000000000005</v>
      </c>
      <c r="BB143">
        <v>7.1999999999999995E-2</v>
      </c>
      <c r="BC143">
        <v>1.26E-2</v>
      </c>
      <c r="BD143">
        <v>0.39600000000000002</v>
      </c>
      <c r="BE143">
        <v>5.4</v>
      </c>
      <c r="BF143">
        <v>0.32400000000000001</v>
      </c>
      <c r="BG143">
        <v>3.5999999999999997E-2</v>
      </c>
      <c r="BH143">
        <v>0</v>
      </c>
      <c r="BI143">
        <v>3.5999999999999999E-3</v>
      </c>
      <c r="BJ143">
        <v>1.6199999999999999E-2</v>
      </c>
      <c r="BK143">
        <v>0</v>
      </c>
      <c r="BL143">
        <v>1.2366300171832299E-3</v>
      </c>
      <c r="BM143">
        <v>1.7240416689665299E-4</v>
      </c>
      <c r="BN143">
        <v>2.22814097705877E-4</v>
      </c>
      <c r="BO143" s="98">
        <v>6.5371865239774801E-5</v>
      </c>
      <c r="BP143">
        <v>0</v>
      </c>
      <c r="BQ143" s="98">
        <v>1.30643165274251E-15</v>
      </c>
      <c r="BR143">
        <v>4.2353742931735102E-4</v>
      </c>
      <c r="BS143">
        <v>1.50637879557846E-4</v>
      </c>
      <c r="BT143">
        <v>3.4104578111361799E-3</v>
      </c>
    </row>
    <row r="144" spans="1:72" x14ac:dyDescent="0.35">
      <c r="A144">
        <v>29</v>
      </c>
      <c r="B144" t="s">
        <v>71</v>
      </c>
      <c r="C144" t="s">
        <v>71</v>
      </c>
      <c r="D144" t="s">
        <v>503</v>
      </c>
      <c r="E144" t="s">
        <v>1337</v>
      </c>
      <c r="F144">
        <v>1.5840000000000001</v>
      </c>
      <c r="G144">
        <v>6.468</v>
      </c>
      <c r="H144">
        <v>1.32E-2</v>
      </c>
      <c r="I144">
        <v>3.3000000000000002E-2</v>
      </c>
      <c r="J144">
        <v>0.2838</v>
      </c>
      <c r="K144">
        <v>9.2399999999999996E-2</v>
      </c>
      <c r="L144">
        <v>6.1512000000000002</v>
      </c>
      <c r="M144">
        <v>0</v>
      </c>
      <c r="N144">
        <v>3.3000000000000002E-2</v>
      </c>
      <c r="O144">
        <v>0.33</v>
      </c>
      <c r="P144">
        <v>0.31680000000000003</v>
      </c>
      <c r="Q144">
        <v>1.32E-2</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1.1088</v>
      </c>
      <c r="AN144">
        <v>0</v>
      </c>
      <c r="AO144">
        <v>8.7780000000000005</v>
      </c>
      <c r="AP144">
        <v>0</v>
      </c>
      <c r="AQ144">
        <v>0.1386</v>
      </c>
      <c r="AR144">
        <v>0.33</v>
      </c>
      <c r="AS144">
        <v>1.98E-3</v>
      </c>
      <c r="AT144">
        <v>0</v>
      </c>
      <c r="AU144">
        <v>5.3460000000000001E-2</v>
      </c>
      <c r="AV144">
        <v>5.9400000000000001E-2</v>
      </c>
      <c r="AW144">
        <v>1.452E-2</v>
      </c>
      <c r="AX144">
        <v>2.7191999999999998</v>
      </c>
      <c r="AY144">
        <v>0</v>
      </c>
      <c r="AZ144">
        <v>10.757999999999999</v>
      </c>
      <c r="BA144">
        <v>1.056</v>
      </c>
      <c r="BB144">
        <v>0</v>
      </c>
      <c r="BC144">
        <v>1.9800000000000002E-2</v>
      </c>
      <c r="BD144">
        <v>0.46200000000000002</v>
      </c>
      <c r="BE144">
        <v>8.1180000000000003</v>
      </c>
      <c r="BF144">
        <v>0.52800000000000002</v>
      </c>
      <c r="BG144">
        <v>0</v>
      </c>
      <c r="BH144">
        <v>0</v>
      </c>
      <c r="BI144">
        <v>0</v>
      </c>
      <c r="BJ144">
        <v>6.6E-3</v>
      </c>
      <c r="BK144">
        <v>1.1879999999999999</v>
      </c>
      <c r="BL144">
        <v>3.6210196243492499E-3</v>
      </c>
      <c r="BM144">
        <v>2.05584788309929E-4</v>
      </c>
      <c r="BN144">
        <v>5.4589481626836302E-4</v>
      </c>
      <c r="BO144">
        <v>2.3969683921250701E-4</v>
      </c>
      <c r="BP144">
        <v>0</v>
      </c>
      <c r="BQ144" s="98">
        <v>5.0027132958669299E-16</v>
      </c>
      <c r="BR144">
        <v>1.5043404763195401E-3</v>
      </c>
      <c r="BS144">
        <v>5.5233889171210204E-4</v>
      </c>
      <c r="BT144">
        <v>1.0400884610983301E-3</v>
      </c>
    </row>
    <row r="145" spans="1:72" x14ac:dyDescent="0.35">
      <c r="A145">
        <v>29</v>
      </c>
      <c r="B145" t="s">
        <v>71</v>
      </c>
      <c r="C145" t="s">
        <v>71</v>
      </c>
      <c r="D145" t="s">
        <v>503</v>
      </c>
      <c r="E145" t="s">
        <v>1338</v>
      </c>
      <c r="F145">
        <v>2.3759999999999999</v>
      </c>
      <c r="G145">
        <v>9.702</v>
      </c>
      <c r="H145">
        <v>1.9800000000000002E-2</v>
      </c>
      <c r="I145">
        <v>4.9500000000000002E-2</v>
      </c>
      <c r="J145">
        <v>0.42570000000000002</v>
      </c>
      <c r="K145">
        <v>0.1386</v>
      </c>
      <c r="L145">
        <v>9.2268000000000008</v>
      </c>
      <c r="M145">
        <v>0</v>
      </c>
      <c r="N145">
        <v>4.9500000000000002E-2</v>
      </c>
      <c r="O145">
        <v>0.495</v>
      </c>
      <c r="P145">
        <v>0.47520000000000001</v>
      </c>
      <c r="Q145">
        <v>1.9800000000000002E-2</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1.6632</v>
      </c>
      <c r="AN145">
        <v>0</v>
      </c>
      <c r="AO145">
        <v>13.167</v>
      </c>
      <c r="AP145">
        <v>0</v>
      </c>
      <c r="AQ145">
        <v>0.2079</v>
      </c>
      <c r="AR145">
        <v>0.495</v>
      </c>
      <c r="AS145">
        <v>2.97E-3</v>
      </c>
      <c r="AT145">
        <v>0</v>
      </c>
      <c r="AU145">
        <v>8.0189999999999997E-2</v>
      </c>
      <c r="AV145">
        <v>8.9099999999999999E-2</v>
      </c>
      <c r="AW145">
        <v>2.1780000000000001E-2</v>
      </c>
      <c r="AX145">
        <v>4.0788000000000002</v>
      </c>
      <c r="AY145">
        <v>0</v>
      </c>
      <c r="AZ145">
        <v>16.137</v>
      </c>
      <c r="BA145">
        <v>1.5840000000000001</v>
      </c>
      <c r="BB145">
        <v>0</v>
      </c>
      <c r="BC145">
        <v>2.9700000000000001E-2</v>
      </c>
      <c r="BD145">
        <v>0.69299999999999995</v>
      </c>
      <c r="BE145">
        <v>12.177</v>
      </c>
      <c r="BF145">
        <v>0.79200000000000004</v>
      </c>
      <c r="BG145">
        <v>0</v>
      </c>
      <c r="BH145">
        <v>0</v>
      </c>
      <c r="BI145">
        <v>0</v>
      </c>
      <c r="BJ145">
        <v>9.9000000000000008E-3</v>
      </c>
      <c r="BK145">
        <v>1.782</v>
      </c>
      <c r="BL145">
        <v>5.4315294365238796E-3</v>
      </c>
      <c r="BM145">
        <v>3.08377182464893E-4</v>
      </c>
      <c r="BN145">
        <v>8.1884222440254501E-4</v>
      </c>
      <c r="BO145">
        <v>3.5954525881876098E-4</v>
      </c>
      <c r="BP145">
        <v>0</v>
      </c>
      <c r="BQ145" s="98">
        <v>7.5040699438003998E-16</v>
      </c>
      <c r="BR145">
        <v>2.2565107144793101E-3</v>
      </c>
      <c r="BS145">
        <v>8.2850833756815197E-4</v>
      </c>
      <c r="BT145">
        <v>1.56013269164749E-3</v>
      </c>
    </row>
    <row r="146" spans="1:72" x14ac:dyDescent="0.35">
      <c r="A146">
        <v>29</v>
      </c>
      <c r="B146" t="s">
        <v>71</v>
      </c>
      <c r="C146" t="s">
        <v>71</v>
      </c>
      <c r="D146" t="s">
        <v>503</v>
      </c>
      <c r="E146" t="s">
        <v>1339</v>
      </c>
      <c r="F146">
        <v>3.1680000000000001</v>
      </c>
      <c r="G146">
        <v>12.936</v>
      </c>
      <c r="H146">
        <v>2.64E-2</v>
      </c>
      <c r="I146">
        <v>6.6000000000000003E-2</v>
      </c>
      <c r="J146">
        <v>0.56759999999999999</v>
      </c>
      <c r="K146">
        <v>0.18479999999999999</v>
      </c>
      <c r="L146">
        <v>12.3024</v>
      </c>
      <c r="M146">
        <v>0</v>
      </c>
      <c r="N146">
        <v>6.6000000000000003E-2</v>
      </c>
      <c r="O146">
        <v>0.66</v>
      </c>
      <c r="P146">
        <v>0.63360000000000005</v>
      </c>
      <c r="Q146">
        <v>2.64E-2</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2.2176</v>
      </c>
      <c r="AN146">
        <v>0</v>
      </c>
      <c r="AO146">
        <v>17.556000000000001</v>
      </c>
      <c r="AP146">
        <v>0</v>
      </c>
      <c r="AQ146">
        <v>0.2772</v>
      </c>
      <c r="AR146">
        <v>0.66</v>
      </c>
      <c r="AS146">
        <v>3.96E-3</v>
      </c>
      <c r="AT146">
        <v>0</v>
      </c>
      <c r="AU146">
        <v>0.10692</v>
      </c>
      <c r="AV146">
        <v>0.1188</v>
      </c>
      <c r="AW146">
        <v>2.904E-2</v>
      </c>
      <c r="AX146">
        <v>5.4383999999999997</v>
      </c>
      <c r="AY146">
        <v>0</v>
      </c>
      <c r="AZ146">
        <v>21.515999999999998</v>
      </c>
      <c r="BA146">
        <v>2.1120000000000001</v>
      </c>
      <c r="BB146">
        <v>0</v>
      </c>
      <c r="BC146">
        <v>3.9600000000000003E-2</v>
      </c>
      <c r="BD146">
        <v>0.92400000000000004</v>
      </c>
      <c r="BE146">
        <v>16.236000000000001</v>
      </c>
      <c r="BF146">
        <v>1.056</v>
      </c>
      <c r="BG146">
        <v>0</v>
      </c>
      <c r="BH146">
        <v>0</v>
      </c>
      <c r="BI146">
        <v>0</v>
      </c>
      <c r="BJ146">
        <v>1.32E-2</v>
      </c>
      <c r="BK146">
        <v>2.3759999999999999</v>
      </c>
      <c r="BL146">
        <v>7.2420392486984998E-3</v>
      </c>
      <c r="BM146">
        <v>4.1116957661985703E-4</v>
      </c>
      <c r="BN146">
        <v>1.0917896325367299E-3</v>
      </c>
      <c r="BO146">
        <v>4.79393678425015E-4</v>
      </c>
      <c r="BP146">
        <v>0</v>
      </c>
      <c r="BQ146" s="98">
        <v>1.0005426591733899E-15</v>
      </c>
      <c r="BR146">
        <v>3.0086809526390702E-3</v>
      </c>
      <c r="BS146">
        <v>1.1046777834242E-3</v>
      </c>
      <c r="BT146">
        <v>2.0801769221966502E-3</v>
      </c>
    </row>
    <row r="147" spans="1:72" x14ac:dyDescent="0.35">
      <c r="A147">
        <v>29</v>
      </c>
      <c r="B147" t="s">
        <v>71</v>
      </c>
      <c r="C147" t="s">
        <v>71</v>
      </c>
      <c r="D147" t="s">
        <v>503</v>
      </c>
      <c r="E147" t="s">
        <v>1340</v>
      </c>
      <c r="F147">
        <v>0.79200000000000004</v>
      </c>
      <c r="G147">
        <v>3.234</v>
      </c>
      <c r="H147">
        <v>6.6E-3</v>
      </c>
      <c r="I147">
        <v>1.6500000000000001E-2</v>
      </c>
      <c r="J147">
        <v>0.1419</v>
      </c>
      <c r="K147">
        <v>4.6199999999999998E-2</v>
      </c>
      <c r="L147">
        <v>3.0756000000000001</v>
      </c>
      <c r="M147">
        <v>0</v>
      </c>
      <c r="N147">
        <v>1.6500000000000001E-2</v>
      </c>
      <c r="O147">
        <v>0.16500000000000001</v>
      </c>
      <c r="P147">
        <v>0.15840000000000001</v>
      </c>
      <c r="Q147">
        <v>6.6E-3</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0.5544</v>
      </c>
      <c r="AN147">
        <v>0</v>
      </c>
      <c r="AO147">
        <v>4.3890000000000002</v>
      </c>
      <c r="AP147">
        <v>0</v>
      </c>
      <c r="AQ147">
        <v>6.93E-2</v>
      </c>
      <c r="AR147">
        <v>0.16500000000000001</v>
      </c>
      <c r="AS147">
        <v>9.8999999999999999E-4</v>
      </c>
      <c r="AT147">
        <v>0</v>
      </c>
      <c r="AU147">
        <v>2.673E-2</v>
      </c>
      <c r="AV147">
        <v>2.9700000000000001E-2</v>
      </c>
      <c r="AW147">
        <v>7.26E-3</v>
      </c>
      <c r="AX147">
        <v>1.3595999999999999</v>
      </c>
      <c r="AY147">
        <v>0</v>
      </c>
      <c r="AZ147">
        <v>5.3789999999999996</v>
      </c>
      <c r="BA147">
        <v>0.52800000000000002</v>
      </c>
      <c r="BB147">
        <v>0</v>
      </c>
      <c r="BC147">
        <v>9.9000000000000008E-3</v>
      </c>
      <c r="BD147">
        <v>0.23100000000000001</v>
      </c>
      <c r="BE147">
        <v>4.0590000000000002</v>
      </c>
      <c r="BF147">
        <v>0.26400000000000001</v>
      </c>
      <c r="BG147">
        <v>0</v>
      </c>
      <c r="BH147">
        <v>0</v>
      </c>
      <c r="BI147">
        <v>0</v>
      </c>
      <c r="BJ147">
        <v>3.3E-3</v>
      </c>
      <c r="BK147">
        <v>0.59399999999999997</v>
      </c>
      <c r="BL147">
        <v>1.8105098121746299E-3</v>
      </c>
      <c r="BM147">
        <v>1.02792394154964E-4</v>
      </c>
      <c r="BN147">
        <v>2.72947408134182E-4</v>
      </c>
      <c r="BO147">
        <v>1.1984841960625399E-4</v>
      </c>
      <c r="BP147">
        <v>0</v>
      </c>
      <c r="BQ147" s="98">
        <v>2.5013566479334699E-16</v>
      </c>
      <c r="BR147">
        <v>7.5217023815976895E-4</v>
      </c>
      <c r="BS147">
        <v>2.7616944585605102E-4</v>
      </c>
      <c r="BT147">
        <v>5.2004423054916298E-4</v>
      </c>
    </row>
    <row r="148" spans="1:72" x14ac:dyDescent="0.35">
      <c r="A148">
        <v>29</v>
      </c>
      <c r="B148" t="s">
        <v>71</v>
      </c>
      <c r="C148" t="s">
        <v>71</v>
      </c>
      <c r="D148" t="s">
        <v>503</v>
      </c>
      <c r="E148" t="s">
        <v>1341</v>
      </c>
      <c r="F148">
        <v>4.7519999999999998</v>
      </c>
      <c r="G148">
        <v>19.404</v>
      </c>
      <c r="H148">
        <v>3.9600000000000003E-2</v>
      </c>
      <c r="I148">
        <v>9.9000000000000005E-2</v>
      </c>
      <c r="J148">
        <v>0.85140000000000005</v>
      </c>
      <c r="K148">
        <v>0.2772</v>
      </c>
      <c r="L148">
        <v>18.453600000000002</v>
      </c>
      <c r="M148">
        <v>0</v>
      </c>
      <c r="N148">
        <v>9.9000000000000005E-2</v>
      </c>
      <c r="O148">
        <v>0.99</v>
      </c>
      <c r="P148">
        <v>0.95040000000000002</v>
      </c>
      <c r="Q148">
        <v>3.9600000000000003E-2</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3.3264</v>
      </c>
      <c r="AN148">
        <v>0</v>
      </c>
      <c r="AO148">
        <v>26.334</v>
      </c>
      <c r="AP148">
        <v>0</v>
      </c>
      <c r="AQ148">
        <v>0.4158</v>
      </c>
      <c r="AR148">
        <v>0.99</v>
      </c>
      <c r="AS148">
        <v>5.94E-3</v>
      </c>
      <c r="AT148">
        <v>0</v>
      </c>
      <c r="AU148">
        <v>0.16037999999999999</v>
      </c>
      <c r="AV148">
        <v>0.1782</v>
      </c>
      <c r="AW148">
        <v>4.3560000000000001E-2</v>
      </c>
      <c r="AX148">
        <v>8.1576000000000004</v>
      </c>
      <c r="AY148">
        <v>0</v>
      </c>
      <c r="AZ148">
        <v>32.274000000000001</v>
      </c>
      <c r="BA148">
        <v>3.1680000000000001</v>
      </c>
      <c r="BB148">
        <v>0</v>
      </c>
      <c r="BC148">
        <v>5.9400000000000001E-2</v>
      </c>
      <c r="BD148">
        <v>1.3859999999999999</v>
      </c>
      <c r="BE148">
        <v>24.353999999999999</v>
      </c>
      <c r="BF148">
        <v>1.5840000000000001</v>
      </c>
      <c r="BG148">
        <v>0</v>
      </c>
      <c r="BH148">
        <v>0</v>
      </c>
      <c r="BI148">
        <v>0</v>
      </c>
      <c r="BJ148">
        <v>1.9800000000000002E-2</v>
      </c>
      <c r="BK148">
        <v>3.5640000000000001</v>
      </c>
      <c r="BL148">
        <v>1.0863058873047801E-2</v>
      </c>
      <c r="BM148">
        <v>6.16754364929786E-4</v>
      </c>
      <c r="BN148">
        <v>1.63768444880509E-3</v>
      </c>
      <c r="BO148">
        <v>7.1909051763752196E-4</v>
      </c>
      <c r="BP148">
        <v>0</v>
      </c>
      <c r="BQ148" s="98">
        <v>1.50081398876008E-15</v>
      </c>
      <c r="BR148">
        <v>4.5130214289586098E-3</v>
      </c>
      <c r="BS148">
        <v>1.6570166751363E-3</v>
      </c>
      <c r="BT148">
        <v>3.1202653832949801E-3</v>
      </c>
    </row>
    <row r="149" spans="1:72" x14ac:dyDescent="0.35">
      <c r="A149">
        <v>30</v>
      </c>
      <c r="B149" t="s">
        <v>71</v>
      </c>
      <c r="C149" t="s">
        <v>71</v>
      </c>
      <c r="D149" t="s">
        <v>93</v>
      </c>
      <c r="E149" t="s">
        <v>1337</v>
      </c>
      <c r="F149">
        <v>0.39600000000000002</v>
      </c>
      <c r="G149">
        <v>1.6559999999999999</v>
      </c>
      <c r="H149">
        <v>6.0000000000000001E-3</v>
      </c>
      <c r="I149">
        <v>1.2E-2</v>
      </c>
      <c r="J149">
        <v>6.2399999999999997E-2</v>
      </c>
      <c r="K149">
        <v>2.0799999999999999E-2</v>
      </c>
      <c r="L149">
        <v>0.2964</v>
      </c>
      <c r="M149">
        <v>0</v>
      </c>
      <c r="N149">
        <v>2E-3</v>
      </c>
      <c r="O149">
        <v>1.44E-2</v>
      </c>
      <c r="P149">
        <v>1.6000000000000001E-3</v>
      </c>
      <c r="Q149">
        <v>1.2800000000000001E-2</v>
      </c>
      <c r="R149">
        <v>0</v>
      </c>
      <c r="S149">
        <v>0</v>
      </c>
      <c r="T149">
        <v>0.4</v>
      </c>
      <c r="U149">
        <v>2.3999999999999998E-3</v>
      </c>
      <c r="V149">
        <v>1.1999999999999999E-3</v>
      </c>
      <c r="W149">
        <v>0</v>
      </c>
      <c r="X149">
        <v>0</v>
      </c>
      <c r="Y149" s="98">
        <v>8.0000000000000004E-4</v>
      </c>
      <c r="Z149" s="98">
        <v>4.0000000000000002E-4</v>
      </c>
      <c r="AA149">
        <v>0</v>
      </c>
      <c r="AB149">
        <v>1.1999999999999999E-3</v>
      </c>
      <c r="AC149">
        <v>0</v>
      </c>
      <c r="AD149">
        <v>1.1999999999999999E-3</v>
      </c>
      <c r="AE149">
        <v>1.1999999999999999E-3</v>
      </c>
      <c r="AF149">
        <v>1.1999999999999999E-3</v>
      </c>
      <c r="AG149">
        <v>0</v>
      </c>
      <c r="AH149">
        <v>0</v>
      </c>
      <c r="AI149">
        <v>0</v>
      </c>
      <c r="AJ149">
        <v>0</v>
      </c>
      <c r="AK149">
        <v>0</v>
      </c>
      <c r="AL149">
        <v>0</v>
      </c>
      <c r="AM149">
        <v>1.7999999999999999E-2</v>
      </c>
      <c r="AN149">
        <v>0</v>
      </c>
      <c r="AO149">
        <v>0.14399999999999999</v>
      </c>
      <c r="AP149">
        <v>0</v>
      </c>
      <c r="AQ149" s="98">
        <v>4.0000000000000002E-4</v>
      </c>
      <c r="AR149" s="98">
        <v>8.0000000000000004E-4</v>
      </c>
      <c r="AS149" s="98">
        <v>4.0000000000000002E-4</v>
      </c>
      <c r="AT149">
        <v>2.4000000000000001E-4</v>
      </c>
      <c r="AU149">
        <v>6.2399999999999999E-3</v>
      </c>
      <c r="AV149">
        <v>7.6E-3</v>
      </c>
      <c r="AW149">
        <v>6.4000000000000005E-4</v>
      </c>
      <c r="AX149">
        <v>0.2732</v>
      </c>
      <c r="AY149">
        <v>0</v>
      </c>
      <c r="AZ149">
        <v>2.2800000000000001E-2</v>
      </c>
      <c r="BA149">
        <v>0.26400000000000001</v>
      </c>
      <c r="BB149">
        <v>0</v>
      </c>
      <c r="BC149">
        <v>1.6000000000000001E-3</v>
      </c>
      <c r="BD149">
        <v>2.4E-2</v>
      </c>
      <c r="BE149">
        <v>0.58799999999999997</v>
      </c>
      <c r="BF149">
        <v>9.1999999999999998E-2</v>
      </c>
      <c r="BG149">
        <v>4.0000000000000001E-3</v>
      </c>
      <c r="BH149">
        <v>0</v>
      </c>
      <c r="BI149">
        <v>1.6E-2</v>
      </c>
      <c r="BJ149">
        <v>1.6000000000000001E-3</v>
      </c>
      <c r="BK149">
        <v>0</v>
      </c>
      <c r="BL149">
        <v>2.94871068671422E-4</v>
      </c>
      <c r="BM149" s="98">
        <v>6.4072123927117895E-5</v>
      </c>
      <c r="BN149" s="98">
        <v>2.0671349452857601E-5</v>
      </c>
      <c r="BO149" s="98">
        <v>1.4527081164394401E-5</v>
      </c>
      <c r="BP149">
        <v>0</v>
      </c>
      <c r="BQ149" s="98">
        <v>5.3572737580624599E-17</v>
      </c>
      <c r="BR149" s="98">
        <v>9.8437239863985695E-5</v>
      </c>
      <c r="BS149" s="98">
        <v>3.3475084346188E-5</v>
      </c>
      <c r="BT149">
        <v>3.2459057927024498E-4</v>
      </c>
    </row>
    <row r="150" spans="1:72" x14ac:dyDescent="0.35">
      <c r="A150">
        <v>30</v>
      </c>
      <c r="B150" t="s">
        <v>71</v>
      </c>
      <c r="C150" t="s">
        <v>71</v>
      </c>
      <c r="D150" t="s">
        <v>93</v>
      </c>
      <c r="E150" t="s">
        <v>1338</v>
      </c>
      <c r="F150">
        <v>0.59399999999999997</v>
      </c>
      <c r="G150">
        <v>2.484</v>
      </c>
      <c r="H150">
        <v>8.9999999999999993E-3</v>
      </c>
      <c r="I150">
        <v>1.7999999999999999E-2</v>
      </c>
      <c r="J150">
        <v>9.3600000000000003E-2</v>
      </c>
      <c r="K150">
        <v>3.1199999999999999E-2</v>
      </c>
      <c r="L150">
        <v>0.4446</v>
      </c>
      <c r="M150">
        <v>0</v>
      </c>
      <c r="N150">
        <v>3.0000000000000001E-3</v>
      </c>
      <c r="O150">
        <v>2.1600000000000001E-2</v>
      </c>
      <c r="P150">
        <v>2.3999999999999998E-3</v>
      </c>
      <c r="Q150">
        <v>1.9199999999999998E-2</v>
      </c>
      <c r="R150">
        <v>0</v>
      </c>
      <c r="S150">
        <v>0</v>
      </c>
      <c r="T150">
        <v>0.6</v>
      </c>
      <c r="U150">
        <v>3.5999999999999999E-3</v>
      </c>
      <c r="V150">
        <v>1.8E-3</v>
      </c>
      <c r="W150">
        <v>0</v>
      </c>
      <c r="X150">
        <v>0</v>
      </c>
      <c r="Y150">
        <v>1.1999999999999999E-3</v>
      </c>
      <c r="Z150" s="98">
        <v>5.9999999999999995E-4</v>
      </c>
      <c r="AA150">
        <v>0</v>
      </c>
      <c r="AB150">
        <v>1.8E-3</v>
      </c>
      <c r="AC150">
        <v>0</v>
      </c>
      <c r="AD150">
        <v>1.8E-3</v>
      </c>
      <c r="AE150">
        <v>1.8E-3</v>
      </c>
      <c r="AF150">
        <v>1.8E-3</v>
      </c>
      <c r="AG150">
        <v>0</v>
      </c>
      <c r="AH150">
        <v>0</v>
      </c>
      <c r="AI150">
        <v>0</v>
      </c>
      <c r="AJ150">
        <v>0</v>
      </c>
      <c r="AK150">
        <v>0</v>
      </c>
      <c r="AL150">
        <v>0</v>
      </c>
      <c r="AM150">
        <v>2.7E-2</v>
      </c>
      <c r="AN150">
        <v>0</v>
      </c>
      <c r="AO150">
        <v>0.216</v>
      </c>
      <c r="AP150">
        <v>0</v>
      </c>
      <c r="AQ150" s="98">
        <v>5.9999999999999995E-4</v>
      </c>
      <c r="AR150">
        <v>1.1999999999999999E-3</v>
      </c>
      <c r="AS150" s="98">
        <v>5.9999999999999995E-4</v>
      </c>
      <c r="AT150">
        <v>3.6000000000000002E-4</v>
      </c>
      <c r="AU150">
        <v>9.3600000000000003E-3</v>
      </c>
      <c r="AV150">
        <v>1.14E-2</v>
      </c>
      <c r="AW150">
        <v>9.6000000000000002E-4</v>
      </c>
      <c r="AX150">
        <v>0.4098</v>
      </c>
      <c r="AY150">
        <v>0</v>
      </c>
      <c r="AZ150">
        <v>3.4200000000000001E-2</v>
      </c>
      <c r="BA150">
        <v>0.39600000000000002</v>
      </c>
      <c r="BB150">
        <v>0</v>
      </c>
      <c r="BC150">
        <v>2.3999999999999998E-3</v>
      </c>
      <c r="BD150">
        <v>3.5999999999999997E-2</v>
      </c>
      <c r="BE150">
        <v>0.88200000000000001</v>
      </c>
      <c r="BF150">
        <v>0.13800000000000001</v>
      </c>
      <c r="BG150">
        <v>6.0000000000000001E-3</v>
      </c>
      <c r="BH150">
        <v>0</v>
      </c>
      <c r="BI150">
        <v>2.4E-2</v>
      </c>
      <c r="BJ150">
        <v>2.3999999999999998E-3</v>
      </c>
      <c r="BK150">
        <v>0</v>
      </c>
      <c r="BL150">
        <v>4.4230660300713202E-4</v>
      </c>
      <c r="BM150" s="98">
        <v>9.6108185890676802E-5</v>
      </c>
      <c r="BN150" s="98">
        <v>3.1007024179286303E-5</v>
      </c>
      <c r="BO150" s="98">
        <v>2.1790621746591599E-5</v>
      </c>
      <c r="BP150">
        <v>0</v>
      </c>
      <c r="BQ150" s="98">
        <v>8.0359106370937E-17</v>
      </c>
      <c r="BR150">
        <v>1.47655859795979E-4</v>
      </c>
      <c r="BS150" s="98">
        <v>5.0212626519281997E-5</v>
      </c>
      <c r="BT150">
        <v>4.8688586890536801E-4</v>
      </c>
    </row>
    <row r="151" spans="1:72" x14ac:dyDescent="0.35">
      <c r="A151">
        <v>30</v>
      </c>
      <c r="B151" t="s">
        <v>71</v>
      </c>
      <c r="C151" t="s">
        <v>71</v>
      </c>
      <c r="D151" t="s">
        <v>93</v>
      </c>
      <c r="E151" t="s">
        <v>1339</v>
      </c>
      <c r="F151">
        <v>0.79200000000000004</v>
      </c>
      <c r="G151">
        <v>3.3119999999999998</v>
      </c>
      <c r="H151">
        <v>1.2E-2</v>
      </c>
      <c r="I151">
        <v>2.4E-2</v>
      </c>
      <c r="J151">
        <v>0.12479999999999999</v>
      </c>
      <c r="K151">
        <v>4.1599999999999998E-2</v>
      </c>
      <c r="L151">
        <v>0.59279999999999999</v>
      </c>
      <c r="M151">
        <v>0</v>
      </c>
      <c r="N151">
        <v>4.0000000000000001E-3</v>
      </c>
      <c r="O151">
        <v>2.8799999999999999E-2</v>
      </c>
      <c r="P151">
        <v>3.2000000000000002E-3</v>
      </c>
      <c r="Q151">
        <v>2.5600000000000001E-2</v>
      </c>
      <c r="R151">
        <v>0</v>
      </c>
      <c r="S151">
        <v>0</v>
      </c>
      <c r="T151">
        <v>0.8</v>
      </c>
      <c r="U151">
        <v>4.7999999999999996E-3</v>
      </c>
      <c r="V151">
        <v>2.3999999999999998E-3</v>
      </c>
      <c r="W151">
        <v>0</v>
      </c>
      <c r="X151">
        <v>0</v>
      </c>
      <c r="Y151">
        <v>1.6000000000000001E-3</v>
      </c>
      <c r="Z151" s="98">
        <v>8.0000000000000004E-4</v>
      </c>
      <c r="AA151">
        <v>0</v>
      </c>
      <c r="AB151">
        <v>2.3999999999999998E-3</v>
      </c>
      <c r="AC151">
        <v>0</v>
      </c>
      <c r="AD151">
        <v>2.3999999999999998E-3</v>
      </c>
      <c r="AE151">
        <v>2.3999999999999998E-3</v>
      </c>
      <c r="AF151">
        <v>2.3999999999999998E-3</v>
      </c>
      <c r="AG151">
        <v>0</v>
      </c>
      <c r="AH151">
        <v>0</v>
      </c>
      <c r="AI151">
        <v>0</v>
      </c>
      <c r="AJ151">
        <v>0</v>
      </c>
      <c r="AK151">
        <v>0</v>
      </c>
      <c r="AL151">
        <v>0</v>
      </c>
      <c r="AM151">
        <v>3.5999999999999997E-2</v>
      </c>
      <c r="AN151">
        <v>0</v>
      </c>
      <c r="AO151">
        <v>0.28799999999999998</v>
      </c>
      <c r="AP151">
        <v>0</v>
      </c>
      <c r="AQ151" s="98">
        <v>8.0000000000000004E-4</v>
      </c>
      <c r="AR151">
        <v>1.6000000000000001E-3</v>
      </c>
      <c r="AS151" s="98">
        <v>8.0000000000000004E-4</v>
      </c>
      <c r="AT151">
        <v>4.8000000000000001E-4</v>
      </c>
      <c r="AU151">
        <v>1.248E-2</v>
      </c>
      <c r="AV151">
        <v>1.52E-2</v>
      </c>
      <c r="AW151">
        <v>1.2800000000000001E-3</v>
      </c>
      <c r="AX151">
        <v>0.5464</v>
      </c>
      <c r="AY151">
        <v>0</v>
      </c>
      <c r="AZ151">
        <v>4.5600000000000002E-2</v>
      </c>
      <c r="BA151">
        <v>0.52800000000000002</v>
      </c>
      <c r="BB151">
        <v>0</v>
      </c>
      <c r="BC151">
        <v>3.2000000000000002E-3</v>
      </c>
      <c r="BD151">
        <v>4.8000000000000001E-2</v>
      </c>
      <c r="BE151">
        <v>1.1759999999999999</v>
      </c>
      <c r="BF151">
        <v>0.184</v>
      </c>
      <c r="BG151">
        <v>8.0000000000000002E-3</v>
      </c>
      <c r="BH151">
        <v>0</v>
      </c>
      <c r="BI151">
        <v>3.2000000000000001E-2</v>
      </c>
      <c r="BJ151">
        <v>3.2000000000000002E-3</v>
      </c>
      <c r="BK151">
        <v>0</v>
      </c>
      <c r="BL151">
        <v>5.8974213734284302E-4</v>
      </c>
      <c r="BM151">
        <v>1.2814424785423601E-4</v>
      </c>
      <c r="BN151" s="98">
        <v>4.1342698905715099E-5</v>
      </c>
      <c r="BO151" s="98">
        <v>2.9054162328788801E-5</v>
      </c>
      <c r="BP151">
        <v>0</v>
      </c>
      <c r="BQ151" s="98">
        <v>1.07145475161249E-16</v>
      </c>
      <c r="BR151">
        <v>1.9687447972797101E-4</v>
      </c>
      <c r="BS151" s="98">
        <v>6.6950168692375906E-5</v>
      </c>
      <c r="BT151">
        <v>6.4918115854048996E-4</v>
      </c>
    </row>
    <row r="152" spans="1:72" x14ac:dyDescent="0.35">
      <c r="A152">
        <v>30</v>
      </c>
      <c r="B152" t="s">
        <v>71</v>
      </c>
      <c r="C152" t="s">
        <v>71</v>
      </c>
      <c r="D152" t="s">
        <v>93</v>
      </c>
      <c r="E152" t="s">
        <v>1340</v>
      </c>
      <c r="F152">
        <v>0.19800000000000001</v>
      </c>
      <c r="G152">
        <v>0.82799999999999996</v>
      </c>
      <c r="H152">
        <v>3.0000000000000001E-3</v>
      </c>
      <c r="I152">
        <v>6.0000000000000001E-3</v>
      </c>
      <c r="J152">
        <v>3.1199999999999999E-2</v>
      </c>
      <c r="K152">
        <v>1.04E-2</v>
      </c>
      <c r="L152">
        <v>0.1482</v>
      </c>
      <c r="M152">
        <v>0</v>
      </c>
      <c r="N152">
        <v>1E-3</v>
      </c>
      <c r="O152">
        <v>7.1999999999999998E-3</v>
      </c>
      <c r="P152" s="98">
        <v>8.0000000000000004E-4</v>
      </c>
      <c r="Q152">
        <v>6.4000000000000003E-3</v>
      </c>
      <c r="R152">
        <v>0</v>
      </c>
      <c r="S152">
        <v>0</v>
      </c>
      <c r="T152">
        <v>0.2</v>
      </c>
      <c r="U152">
        <v>1.1999999999999999E-3</v>
      </c>
      <c r="V152" s="98">
        <v>5.9999999999999995E-4</v>
      </c>
      <c r="W152">
        <v>0</v>
      </c>
      <c r="X152">
        <v>0</v>
      </c>
      <c r="Y152" s="98">
        <v>4.0000000000000002E-4</v>
      </c>
      <c r="Z152" s="98">
        <v>2.0000000000000001E-4</v>
      </c>
      <c r="AA152">
        <v>0</v>
      </c>
      <c r="AB152" s="98">
        <v>5.9999999999999995E-4</v>
      </c>
      <c r="AC152">
        <v>0</v>
      </c>
      <c r="AD152" s="98">
        <v>5.9999999999999995E-4</v>
      </c>
      <c r="AE152" s="98">
        <v>5.9999999999999995E-4</v>
      </c>
      <c r="AF152" s="98">
        <v>5.9999999999999995E-4</v>
      </c>
      <c r="AG152">
        <v>0</v>
      </c>
      <c r="AH152">
        <v>0</v>
      </c>
      <c r="AI152">
        <v>0</v>
      </c>
      <c r="AJ152">
        <v>0</v>
      </c>
      <c r="AK152">
        <v>0</v>
      </c>
      <c r="AL152">
        <v>0</v>
      </c>
      <c r="AM152">
        <v>8.9999999999999993E-3</v>
      </c>
      <c r="AN152">
        <v>0</v>
      </c>
      <c r="AO152">
        <v>7.1999999999999995E-2</v>
      </c>
      <c r="AP152">
        <v>0</v>
      </c>
      <c r="AQ152" s="98">
        <v>2.0000000000000001E-4</v>
      </c>
      <c r="AR152" s="98">
        <v>4.0000000000000002E-4</v>
      </c>
      <c r="AS152" s="98">
        <v>2.0000000000000001E-4</v>
      </c>
      <c r="AT152">
        <v>1.2E-4</v>
      </c>
      <c r="AU152">
        <v>3.1199999999999999E-3</v>
      </c>
      <c r="AV152">
        <v>3.8E-3</v>
      </c>
      <c r="AW152">
        <v>3.2000000000000003E-4</v>
      </c>
      <c r="AX152">
        <v>0.1366</v>
      </c>
      <c r="AY152">
        <v>0</v>
      </c>
      <c r="AZ152">
        <v>1.14E-2</v>
      </c>
      <c r="BA152">
        <v>0.13200000000000001</v>
      </c>
      <c r="BB152">
        <v>0</v>
      </c>
      <c r="BC152" s="98">
        <v>8.0000000000000004E-4</v>
      </c>
      <c r="BD152">
        <v>1.2E-2</v>
      </c>
      <c r="BE152">
        <v>0.29399999999999998</v>
      </c>
      <c r="BF152">
        <v>4.5999999999999999E-2</v>
      </c>
      <c r="BG152">
        <v>2E-3</v>
      </c>
      <c r="BH152">
        <v>0</v>
      </c>
      <c r="BI152">
        <v>8.0000000000000002E-3</v>
      </c>
      <c r="BJ152" s="98">
        <v>8.0000000000000004E-4</v>
      </c>
      <c r="BK152">
        <v>0</v>
      </c>
      <c r="BL152">
        <v>1.47435534335711E-4</v>
      </c>
      <c r="BM152" s="98">
        <v>3.20360619635589E-5</v>
      </c>
      <c r="BN152" s="98">
        <v>1.03356747264288E-5</v>
      </c>
      <c r="BO152" s="98">
        <v>7.2635405821972003E-6</v>
      </c>
      <c r="BP152">
        <v>0</v>
      </c>
      <c r="BQ152" s="98">
        <v>2.67863687903123E-17</v>
      </c>
      <c r="BR152" s="98">
        <v>4.92186199319928E-5</v>
      </c>
      <c r="BS152" s="98">
        <v>1.6737542173094E-5</v>
      </c>
      <c r="BT152">
        <v>1.62295289635123E-4</v>
      </c>
    </row>
    <row r="153" spans="1:72" x14ac:dyDescent="0.35">
      <c r="A153">
        <v>30</v>
      </c>
      <c r="B153" t="s">
        <v>71</v>
      </c>
      <c r="C153" t="s">
        <v>71</v>
      </c>
      <c r="D153" t="s">
        <v>93</v>
      </c>
      <c r="E153" t="s">
        <v>1341</v>
      </c>
      <c r="F153">
        <v>1.1879999999999999</v>
      </c>
      <c r="G153">
        <v>4.968</v>
      </c>
      <c r="H153">
        <v>1.7999999999999999E-2</v>
      </c>
      <c r="I153">
        <v>3.5999999999999997E-2</v>
      </c>
      <c r="J153">
        <v>0.18720000000000001</v>
      </c>
      <c r="K153">
        <v>6.2399999999999997E-2</v>
      </c>
      <c r="L153">
        <v>0.88919999999999999</v>
      </c>
      <c r="M153">
        <v>0</v>
      </c>
      <c r="N153">
        <v>6.0000000000000001E-3</v>
      </c>
      <c r="O153">
        <v>4.3200000000000002E-2</v>
      </c>
      <c r="P153">
        <v>4.7999999999999996E-3</v>
      </c>
      <c r="Q153">
        <v>3.8399999999999997E-2</v>
      </c>
      <c r="R153">
        <v>0</v>
      </c>
      <c r="S153">
        <v>0</v>
      </c>
      <c r="T153">
        <v>1.2</v>
      </c>
      <c r="U153">
        <v>7.1999999999999998E-3</v>
      </c>
      <c r="V153">
        <v>3.5999999999999999E-3</v>
      </c>
      <c r="W153">
        <v>0</v>
      </c>
      <c r="X153">
        <v>0</v>
      </c>
      <c r="Y153">
        <v>2.3999999999999998E-3</v>
      </c>
      <c r="Z153">
        <v>1.1999999999999999E-3</v>
      </c>
      <c r="AA153">
        <v>0</v>
      </c>
      <c r="AB153">
        <v>3.5999999999999999E-3</v>
      </c>
      <c r="AC153">
        <v>0</v>
      </c>
      <c r="AD153">
        <v>3.5999999999999999E-3</v>
      </c>
      <c r="AE153">
        <v>3.5999999999999999E-3</v>
      </c>
      <c r="AF153">
        <v>3.5999999999999999E-3</v>
      </c>
      <c r="AG153">
        <v>0</v>
      </c>
      <c r="AH153">
        <v>0</v>
      </c>
      <c r="AI153">
        <v>0</v>
      </c>
      <c r="AJ153">
        <v>0</v>
      </c>
      <c r="AK153">
        <v>0</v>
      </c>
      <c r="AL153">
        <v>0</v>
      </c>
      <c r="AM153">
        <v>5.3999999999999999E-2</v>
      </c>
      <c r="AN153">
        <v>0</v>
      </c>
      <c r="AO153">
        <v>0.432</v>
      </c>
      <c r="AP153">
        <v>0</v>
      </c>
      <c r="AQ153">
        <v>1.1999999999999999E-3</v>
      </c>
      <c r="AR153">
        <v>2.3999999999999998E-3</v>
      </c>
      <c r="AS153">
        <v>1.1999999999999999E-3</v>
      </c>
      <c r="AT153">
        <v>7.2000000000000005E-4</v>
      </c>
      <c r="AU153">
        <v>1.8720000000000001E-2</v>
      </c>
      <c r="AV153">
        <v>2.2800000000000001E-2</v>
      </c>
      <c r="AW153">
        <v>1.92E-3</v>
      </c>
      <c r="AX153">
        <v>0.8196</v>
      </c>
      <c r="AY153">
        <v>0</v>
      </c>
      <c r="AZ153">
        <v>6.8400000000000002E-2</v>
      </c>
      <c r="BA153">
        <v>0.79200000000000004</v>
      </c>
      <c r="BB153">
        <v>0</v>
      </c>
      <c r="BC153">
        <v>4.7999999999999996E-3</v>
      </c>
      <c r="BD153">
        <v>7.1999999999999995E-2</v>
      </c>
      <c r="BE153">
        <v>1.764</v>
      </c>
      <c r="BF153">
        <v>0.27600000000000002</v>
      </c>
      <c r="BG153">
        <v>1.2E-2</v>
      </c>
      <c r="BH153">
        <v>0</v>
      </c>
      <c r="BI153">
        <v>4.8000000000000001E-2</v>
      </c>
      <c r="BJ153">
        <v>4.7999999999999996E-3</v>
      </c>
      <c r="BK153">
        <v>0</v>
      </c>
      <c r="BL153">
        <v>8.8461320601426405E-4</v>
      </c>
      <c r="BM153">
        <v>1.9221637178135401E-4</v>
      </c>
      <c r="BN153" s="98">
        <v>6.20140483585727E-5</v>
      </c>
      <c r="BO153" s="98">
        <v>4.3581243493183199E-5</v>
      </c>
      <c r="BP153">
        <v>0</v>
      </c>
      <c r="BQ153" s="98">
        <v>1.60718212741874E-16</v>
      </c>
      <c r="BR153">
        <v>2.9531171959195702E-4</v>
      </c>
      <c r="BS153">
        <v>1.0042525303856399E-4</v>
      </c>
      <c r="BT153">
        <v>9.7377173781073602E-4</v>
      </c>
    </row>
    <row r="154" spans="1:72" x14ac:dyDescent="0.35">
      <c r="A154">
        <v>31</v>
      </c>
      <c r="B154" t="s">
        <v>71</v>
      </c>
      <c r="C154" t="s">
        <v>71</v>
      </c>
      <c r="D154" t="s">
        <v>511</v>
      </c>
      <c r="E154" t="s">
        <v>1337</v>
      </c>
      <c r="F154">
        <v>2.72</v>
      </c>
      <c r="G154">
        <v>11.356</v>
      </c>
      <c r="H154">
        <v>5.0999999999999997E-2</v>
      </c>
      <c r="I154">
        <v>7.1400000000000005E-2</v>
      </c>
      <c r="J154">
        <v>0.43859999999999999</v>
      </c>
      <c r="K154">
        <v>9.8599999999999993E-2</v>
      </c>
      <c r="L154">
        <v>2.7063999999999999</v>
      </c>
      <c r="M154">
        <v>0</v>
      </c>
      <c r="N154">
        <v>3.0599999999999999E-2</v>
      </c>
      <c r="O154">
        <v>0.19719999999999999</v>
      </c>
      <c r="P154">
        <v>1.0200000000000001E-2</v>
      </c>
      <c r="Q154">
        <v>0.187</v>
      </c>
      <c r="R154">
        <v>0</v>
      </c>
      <c r="S154">
        <v>0</v>
      </c>
      <c r="T154">
        <v>3.4</v>
      </c>
      <c r="U154">
        <v>1.0200000000000001E-2</v>
      </c>
      <c r="V154">
        <v>3.3999999999999998E-3</v>
      </c>
      <c r="W154">
        <v>0</v>
      </c>
      <c r="X154">
        <v>0</v>
      </c>
      <c r="Y154">
        <v>6.7999999999999996E-3</v>
      </c>
      <c r="Z154">
        <v>0</v>
      </c>
      <c r="AA154">
        <v>0</v>
      </c>
      <c r="AB154">
        <v>1.3599999999999999E-2</v>
      </c>
      <c r="AC154">
        <v>0</v>
      </c>
      <c r="AD154">
        <v>1.3599999999999999E-2</v>
      </c>
      <c r="AE154">
        <v>1.7000000000000001E-2</v>
      </c>
      <c r="AF154">
        <v>1.7000000000000001E-2</v>
      </c>
      <c r="AG154">
        <v>0</v>
      </c>
      <c r="AH154">
        <v>0</v>
      </c>
      <c r="AI154">
        <v>0</v>
      </c>
      <c r="AJ154">
        <v>0</v>
      </c>
      <c r="AK154">
        <v>0</v>
      </c>
      <c r="AL154">
        <v>0</v>
      </c>
      <c r="AM154">
        <v>0.12920000000000001</v>
      </c>
      <c r="AN154">
        <v>0</v>
      </c>
      <c r="AO154">
        <v>0.88400000000000001</v>
      </c>
      <c r="AP154">
        <v>0</v>
      </c>
      <c r="AQ154">
        <v>3.3999999999999998E-3</v>
      </c>
      <c r="AR154">
        <v>0</v>
      </c>
      <c r="AS154">
        <v>1.0200000000000001E-3</v>
      </c>
      <c r="AT154">
        <v>2.3800000000000002E-3</v>
      </c>
      <c r="AU154">
        <v>4.8959999999999997E-2</v>
      </c>
      <c r="AV154">
        <v>5.7799999999999997E-2</v>
      </c>
      <c r="AW154">
        <v>3.3999999999999998E-3</v>
      </c>
      <c r="AX154">
        <v>1.8258000000000001</v>
      </c>
      <c r="AY154">
        <v>0</v>
      </c>
      <c r="AZ154">
        <v>0.11219999999999999</v>
      </c>
      <c r="BA154">
        <v>1.5640000000000001</v>
      </c>
      <c r="BB154">
        <v>0</v>
      </c>
      <c r="BC154">
        <v>1.0200000000000001E-2</v>
      </c>
      <c r="BD154">
        <v>0.10199999999999999</v>
      </c>
      <c r="BE154">
        <v>5.1340000000000003</v>
      </c>
      <c r="BF154">
        <v>0.51</v>
      </c>
      <c r="BG154">
        <v>5.78</v>
      </c>
      <c r="BH154">
        <v>1.3599999999999999E-2</v>
      </c>
      <c r="BI154">
        <v>0</v>
      </c>
      <c r="BJ154">
        <v>1.3599999999999999E-2</v>
      </c>
      <c r="BK154">
        <v>0</v>
      </c>
      <c r="BL154">
        <v>2.5064040837070802E-3</v>
      </c>
      <c r="BM154">
        <v>5.4461305338050195E-4</v>
      </c>
      <c r="BN154">
        <v>1.75706470349289E-4</v>
      </c>
      <c r="BO154">
        <v>1.23480189897352E-4</v>
      </c>
      <c r="BP154">
        <v>0</v>
      </c>
      <c r="BQ154" s="98">
        <v>4.5536826943530897E-16</v>
      </c>
      <c r="BR154">
        <v>8.3671653884387798E-4</v>
      </c>
      <c r="BS154">
        <v>2.8453821694259798E-4</v>
      </c>
      <c r="BT154">
        <v>2.7590199237970802E-3</v>
      </c>
    </row>
    <row r="155" spans="1:72" x14ac:dyDescent="0.35">
      <c r="A155">
        <v>31</v>
      </c>
      <c r="B155" t="s">
        <v>71</v>
      </c>
      <c r="C155" t="s">
        <v>71</v>
      </c>
      <c r="D155" t="s">
        <v>511</v>
      </c>
      <c r="E155" t="s">
        <v>1338</v>
      </c>
      <c r="F155">
        <v>4.08</v>
      </c>
      <c r="G155">
        <v>17.033999999999999</v>
      </c>
      <c r="H155">
        <v>7.6499999999999999E-2</v>
      </c>
      <c r="I155">
        <v>0.1071</v>
      </c>
      <c r="J155">
        <v>0.65790000000000004</v>
      </c>
      <c r="K155">
        <v>0.1479</v>
      </c>
      <c r="L155">
        <v>4.0595999999999997</v>
      </c>
      <c r="M155">
        <v>0</v>
      </c>
      <c r="N155">
        <v>4.5900000000000003E-2</v>
      </c>
      <c r="O155">
        <v>0.29580000000000001</v>
      </c>
      <c r="P155">
        <v>1.5299999999999999E-2</v>
      </c>
      <c r="Q155">
        <v>0.28050000000000003</v>
      </c>
      <c r="R155">
        <v>0</v>
      </c>
      <c r="S155">
        <v>0</v>
      </c>
      <c r="T155">
        <v>5.0999999999999996</v>
      </c>
      <c r="U155">
        <v>1.5299999999999999E-2</v>
      </c>
      <c r="V155">
        <v>5.1000000000000004E-3</v>
      </c>
      <c r="W155">
        <v>0</v>
      </c>
      <c r="X155">
        <v>0</v>
      </c>
      <c r="Y155">
        <v>1.0200000000000001E-2</v>
      </c>
      <c r="Z155">
        <v>0</v>
      </c>
      <c r="AA155">
        <v>0</v>
      </c>
      <c r="AB155">
        <v>2.0400000000000001E-2</v>
      </c>
      <c r="AC155">
        <v>0</v>
      </c>
      <c r="AD155">
        <v>2.0400000000000001E-2</v>
      </c>
      <c r="AE155">
        <v>2.5499999999999998E-2</v>
      </c>
      <c r="AF155">
        <v>2.5499999999999998E-2</v>
      </c>
      <c r="AG155">
        <v>0</v>
      </c>
      <c r="AH155">
        <v>0</v>
      </c>
      <c r="AI155">
        <v>0</v>
      </c>
      <c r="AJ155">
        <v>0</v>
      </c>
      <c r="AK155">
        <v>0</v>
      </c>
      <c r="AL155">
        <v>0</v>
      </c>
      <c r="AM155">
        <v>0.1938</v>
      </c>
      <c r="AN155">
        <v>0</v>
      </c>
      <c r="AO155">
        <v>1.3260000000000001</v>
      </c>
      <c r="AP155">
        <v>0</v>
      </c>
      <c r="AQ155">
        <v>5.1000000000000004E-3</v>
      </c>
      <c r="AR155">
        <v>0</v>
      </c>
      <c r="AS155">
        <v>1.5299999999999999E-3</v>
      </c>
      <c r="AT155">
        <v>3.5699999999999998E-3</v>
      </c>
      <c r="AU155">
        <v>7.3440000000000005E-2</v>
      </c>
      <c r="AV155">
        <v>8.6699999999999999E-2</v>
      </c>
      <c r="AW155">
        <v>5.1000000000000004E-3</v>
      </c>
      <c r="AX155">
        <v>2.7387000000000001</v>
      </c>
      <c r="AY155">
        <v>0</v>
      </c>
      <c r="AZ155">
        <v>0.16830000000000001</v>
      </c>
      <c r="BA155">
        <v>2.3460000000000001</v>
      </c>
      <c r="BB155">
        <v>0</v>
      </c>
      <c r="BC155">
        <v>1.5299999999999999E-2</v>
      </c>
      <c r="BD155">
        <v>0.153</v>
      </c>
      <c r="BE155">
        <v>7.7009999999999996</v>
      </c>
      <c r="BF155">
        <v>0.76500000000000001</v>
      </c>
      <c r="BG155">
        <v>8.67</v>
      </c>
      <c r="BH155">
        <v>2.0400000000000001E-2</v>
      </c>
      <c r="BI155">
        <v>0</v>
      </c>
      <c r="BJ155">
        <v>2.0400000000000001E-2</v>
      </c>
      <c r="BK155">
        <v>0</v>
      </c>
      <c r="BL155">
        <v>3.75960612556062E-3</v>
      </c>
      <c r="BM155">
        <v>8.1691958007075298E-4</v>
      </c>
      <c r="BN155">
        <v>2.63559705523934E-4</v>
      </c>
      <c r="BO155">
        <v>1.85220284846028E-4</v>
      </c>
      <c r="BP155">
        <v>0</v>
      </c>
      <c r="BQ155" s="98">
        <v>6.8305240415296404E-16</v>
      </c>
      <c r="BR155">
        <v>1.2550748082658201E-3</v>
      </c>
      <c r="BS155">
        <v>4.2680732541389702E-4</v>
      </c>
      <c r="BT155">
        <v>4.1385298856956299E-3</v>
      </c>
    </row>
    <row r="156" spans="1:72" x14ac:dyDescent="0.35">
      <c r="A156">
        <v>31</v>
      </c>
      <c r="B156" t="s">
        <v>71</v>
      </c>
      <c r="C156" t="s">
        <v>71</v>
      </c>
      <c r="D156" t="s">
        <v>511</v>
      </c>
      <c r="E156" t="s">
        <v>1339</v>
      </c>
      <c r="F156">
        <v>5.44</v>
      </c>
      <c r="G156">
        <v>22.712</v>
      </c>
      <c r="H156">
        <v>0.10199999999999999</v>
      </c>
      <c r="I156">
        <v>0.14280000000000001</v>
      </c>
      <c r="J156">
        <v>0.87719999999999998</v>
      </c>
      <c r="K156">
        <v>0.19719999999999999</v>
      </c>
      <c r="L156">
        <v>5.4127999999999998</v>
      </c>
      <c r="M156">
        <v>0</v>
      </c>
      <c r="N156">
        <v>6.1199999999999997E-2</v>
      </c>
      <c r="O156">
        <v>0.39439999999999997</v>
      </c>
      <c r="P156">
        <v>2.0400000000000001E-2</v>
      </c>
      <c r="Q156">
        <v>0.374</v>
      </c>
      <c r="R156">
        <v>0</v>
      </c>
      <c r="S156">
        <v>0</v>
      </c>
      <c r="T156">
        <v>6.8</v>
      </c>
      <c r="U156">
        <v>2.0400000000000001E-2</v>
      </c>
      <c r="V156">
        <v>6.7999999999999996E-3</v>
      </c>
      <c r="W156">
        <v>0</v>
      </c>
      <c r="X156">
        <v>0</v>
      </c>
      <c r="Y156">
        <v>1.3599999999999999E-2</v>
      </c>
      <c r="Z156">
        <v>0</v>
      </c>
      <c r="AA156">
        <v>0</v>
      </c>
      <c r="AB156">
        <v>2.7199999999999998E-2</v>
      </c>
      <c r="AC156">
        <v>0</v>
      </c>
      <c r="AD156">
        <v>2.7199999999999998E-2</v>
      </c>
      <c r="AE156">
        <v>3.4000000000000002E-2</v>
      </c>
      <c r="AF156">
        <v>3.4000000000000002E-2</v>
      </c>
      <c r="AG156">
        <v>0</v>
      </c>
      <c r="AH156">
        <v>0</v>
      </c>
      <c r="AI156">
        <v>0</v>
      </c>
      <c r="AJ156">
        <v>0</v>
      </c>
      <c r="AK156">
        <v>0</v>
      </c>
      <c r="AL156">
        <v>0</v>
      </c>
      <c r="AM156">
        <v>0.25840000000000002</v>
      </c>
      <c r="AN156">
        <v>0</v>
      </c>
      <c r="AO156">
        <v>1.768</v>
      </c>
      <c r="AP156">
        <v>0</v>
      </c>
      <c r="AQ156">
        <v>6.7999999999999996E-3</v>
      </c>
      <c r="AR156">
        <v>0</v>
      </c>
      <c r="AS156">
        <v>2.0400000000000001E-3</v>
      </c>
      <c r="AT156">
        <v>4.7600000000000003E-3</v>
      </c>
      <c r="AU156">
        <v>9.7919999999999993E-2</v>
      </c>
      <c r="AV156">
        <v>0.11559999999999999</v>
      </c>
      <c r="AW156">
        <v>6.7999999999999996E-3</v>
      </c>
      <c r="AX156">
        <v>3.6516000000000002</v>
      </c>
      <c r="AY156">
        <v>0</v>
      </c>
      <c r="AZ156">
        <v>0.22439999999999999</v>
      </c>
      <c r="BA156">
        <v>3.1280000000000001</v>
      </c>
      <c r="BB156">
        <v>0</v>
      </c>
      <c r="BC156">
        <v>2.0400000000000001E-2</v>
      </c>
      <c r="BD156">
        <v>0.20399999999999999</v>
      </c>
      <c r="BE156">
        <v>10.268000000000001</v>
      </c>
      <c r="BF156">
        <v>1.02</v>
      </c>
      <c r="BG156">
        <v>11.56</v>
      </c>
      <c r="BH156">
        <v>2.7199999999999998E-2</v>
      </c>
      <c r="BI156">
        <v>0</v>
      </c>
      <c r="BJ156">
        <v>2.7199999999999998E-2</v>
      </c>
      <c r="BK156">
        <v>0</v>
      </c>
      <c r="BL156">
        <v>5.0128081674141699E-3</v>
      </c>
      <c r="BM156">
        <v>1.089226106761E-3</v>
      </c>
      <c r="BN156">
        <v>3.5141294069857899E-4</v>
      </c>
      <c r="BO156">
        <v>2.4696037979470502E-4</v>
      </c>
      <c r="BP156">
        <v>0</v>
      </c>
      <c r="BQ156" s="98">
        <v>9.1073653887061892E-16</v>
      </c>
      <c r="BR156">
        <v>1.6734330776877601E-3</v>
      </c>
      <c r="BS156">
        <v>5.6907643388519596E-4</v>
      </c>
      <c r="BT156">
        <v>5.51803984759417E-3</v>
      </c>
    </row>
    <row r="157" spans="1:72" x14ac:dyDescent="0.35">
      <c r="A157">
        <v>31</v>
      </c>
      <c r="B157" t="s">
        <v>71</v>
      </c>
      <c r="C157" t="s">
        <v>71</v>
      </c>
      <c r="D157" t="s">
        <v>511</v>
      </c>
      <c r="E157" t="s">
        <v>1340</v>
      </c>
      <c r="F157">
        <v>1.36</v>
      </c>
      <c r="G157">
        <v>5.6779999999999999</v>
      </c>
      <c r="H157">
        <v>2.5499999999999998E-2</v>
      </c>
      <c r="I157">
        <v>3.5700000000000003E-2</v>
      </c>
      <c r="J157">
        <v>0.21929999999999999</v>
      </c>
      <c r="K157">
        <v>4.9299999999999997E-2</v>
      </c>
      <c r="L157">
        <v>1.3532</v>
      </c>
      <c r="M157">
        <v>0</v>
      </c>
      <c r="N157">
        <v>1.5299999999999999E-2</v>
      </c>
      <c r="O157">
        <v>9.8599999999999993E-2</v>
      </c>
      <c r="P157">
        <v>5.1000000000000004E-3</v>
      </c>
      <c r="Q157">
        <v>9.35E-2</v>
      </c>
      <c r="R157">
        <v>0</v>
      </c>
      <c r="S157">
        <v>0</v>
      </c>
      <c r="T157">
        <v>1.7</v>
      </c>
      <c r="U157">
        <v>5.1000000000000004E-3</v>
      </c>
      <c r="V157">
        <v>1.6999999999999999E-3</v>
      </c>
      <c r="W157">
        <v>0</v>
      </c>
      <c r="X157">
        <v>0</v>
      </c>
      <c r="Y157">
        <v>3.3999999999999998E-3</v>
      </c>
      <c r="Z157">
        <v>0</v>
      </c>
      <c r="AA157">
        <v>0</v>
      </c>
      <c r="AB157">
        <v>6.7999999999999996E-3</v>
      </c>
      <c r="AC157">
        <v>0</v>
      </c>
      <c r="AD157">
        <v>6.7999999999999996E-3</v>
      </c>
      <c r="AE157">
        <v>8.5000000000000006E-3</v>
      </c>
      <c r="AF157">
        <v>8.5000000000000006E-3</v>
      </c>
      <c r="AG157">
        <v>0</v>
      </c>
      <c r="AH157">
        <v>0</v>
      </c>
      <c r="AI157">
        <v>0</v>
      </c>
      <c r="AJ157">
        <v>0</v>
      </c>
      <c r="AK157">
        <v>0</v>
      </c>
      <c r="AL157">
        <v>0</v>
      </c>
      <c r="AM157">
        <v>6.4600000000000005E-2</v>
      </c>
      <c r="AN157">
        <v>0</v>
      </c>
      <c r="AO157">
        <v>0.442</v>
      </c>
      <c r="AP157">
        <v>0</v>
      </c>
      <c r="AQ157">
        <v>1.6999999999999999E-3</v>
      </c>
      <c r="AR157">
        <v>0</v>
      </c>
      <c r="AS157">
        <v>5.1000000000000004E-4</v>
      </c>
      <c r="AT157">
        <v>1.1900000000000001E-3</v>
      </c>
      <c r="AU157">
        <v>2.4479999999999998E-2</v>
      </c>
      <c r="AV157">
        <v>2.8899999999999999E-2</v>
      </c>
      <c r="AW157">
        <v>1.6999999999999999E-3</v>
      </c>
      <c r="AX157">
        <v>0.91290000000000004</v>
      </c>
      <c r="AY157">
        <v>0</v>
      </c>
      <c r="AZ157">
        <v>5.6099999999999997E-2</v>
      </c>
      <c r="BA157">
        <v>0.78200000000000003</v>
      </c>
      <c r="BB157">
        <v>0</v>
      </c>
      <c r="BC157">
        <v>5.1000000000000004E-3</v>
      </c>
      <c r="BD157">
        <v>5.0999999999999997E-2</v>
      </c>
      <c r="BE157">
        <v>2.5670000000000002</v>
      </c>
      <c r="BF157">
        <v>0.255</v>
      </c>
      <c r="BG157">
        <v>2.89</v>
      </c>
      <c r="BH157">
        <v>6.7999999999999996E-3</v>
      </c>
      <c r="BI157">
        <v>0</v>
      </c>
      <c r="BJ157">
        <v>6.7999999999999996E-3</v>
      </c>
      <c r="BK157">
        <v>0</v>
      </c>
      <c r="BL157">
        <v>1.2532020418535401E-3</v>
      </c>
      <c r="BM157">
        <v>2.7230652669025097E-4</v>
      </c>
      <c r="BN157" s="98">
        <v>8.7853235174644706E-5</v>
      </c>
      <c r="BO157" s="98">
        <v>6.1740094948676202E-5</v>
      </c>
      <c r="BP157">
        <v>0</v>
      </c>
      <c r="BQ157" s="98">
        <v>2.2768413471765498E-16</v>
      </c>
      <c r="BR157">
        <v>4.1835826942193899E-4</v>
      </c>
      <c r="BS157">
        <v>1.4226910847129899E-4</v>
      </c>
      <c r="BT157">
        <v>1.3795099618985401E-3</v>
      </c>
    </row>
    <row r="158" spans="1:72" x14ac:dyDescent="0.35">
      <c r="A158">
        <v>31</v>
      </c>
      <c r="B158" t="s">
        <v>71</v>
      </c>
      <c r="C158" t="s">
        <v>71</v>
      </c>
      <c r="D158" t="s">
        <v>511</v>
      </c>
      <c r="E158" t="s">
        <v>1341</v>
      </c>
      <c r="F158">
        <v>8.16</v>
      </c>
      <c r="G158">
        <v>34.067999999999998</v>
      </c>
      <c r="H158">
        <v>0.153</v>
      </c>
      <c r="I158">
        <v>0.2142</v>
      </c>
      <c r="J158">
        <v>1.3158000000000001</v>
      </c>
      <c r="K158">
        <v>0.29580000000000001</v>
      </c>
      <c r="L158">
        <v>8.1191999999999993</v>
      </c>
      <c r="M158">
        <v>0</v>
      </c>
      <c r="N158">
        <v>9.1800000000000007E-2</v>
      </c>
      <c r="O158">
        <v>0.59160000000000001</v>
      </c>
      <c r="P158">
        <v>3.0599999999999999E-2</v>
      </c>
      <c r="Q158">
        <v>0.56100000000000005</v>
      </c>
      <c r="R158">
        <v>0</v>
      </c>
      <c r="S158">
        <v>0</v>
      </c>
      <c r="T158">
        <v>10.199999999999999</v>
      </c>
      <c r="U158">
        <v>3.0599999999999999E-2</v>
      </c>
      <c r="V158">
        <v>1.0200000000000001E-2</v>
      </c>
      <c r="W158">
        <v>0</v>
      </c>
      <c r="X158">
        <v>0</v>
      </c>
      <c r="Y158">
        <v>2.0400000000000001E-2</v>
      </c>
      <c r="Z158">
        <v>0</v>
      </c>
      <c r="AA158">
        <v>0</v>
      </c>
      <c r="AB158">
        <v>4.0800000000000003E-2</v>
      </c>
      <c r="AC158">
        <v>0</v>
      </c>
      <c r="AD158">
        <v>4.0800000000000003E-2</v>
      </c>
      <c r="AE158">
        <v>5.0999999999999997E-2</v>
      </c>
      <c r="AF158">
        <v>5.0999999999999997E-2</v>
      </c>
      <c r="AG158">
        <v>0</v>
      </c>
      <c r="AH158">
        <v>0</v>
      </c>
      <c r="AI158">
        <v>0</v>
      </c>
      <c r="AJ158">
        <v>0</v>
      </c>
      <c r="AK158">
        <v>0</v>
      </c>
      <c r="AL158">
        <v>0</v>
      </c>
      <c r="AM158">
        <v>0.3876</v>
      </c>
      <c r="AN158">
        <v>0</v>
      </c>
      <c r="AO158">
        <v>2.6520000000000001</v>
      </c>
      <c r="AP158">
        <v>0</v>
      </c>
      <c r="AQ158">
        <v>1.0200000000000001E-2</v>
      </c>
      <c r="AR158">
        <v>0</v>
      </c>
      <c r="AS158">
        <v>3.0599999999999998E-3</v>
      </c>
      <c r="AT158">
        <v>7.1399999999999996E-3</v>
      </c>
      <c r="AU158">
        <v>0.14688000000000001</v>
      </c>
      <c r="AV158">
        <v>0.1734</v>
      </c>
      <c r="AW158">
        <v>1.0200000000000001E-2</v>
      </c>
      <c r="AX158">
        <v>5.4774000000000003</v>
      </c>
      <c r="AY158">
        <v>0</v>
      </c>
      <c r="AZ158">
        <v>0.33660000000000001</v>
      </c>
      <c r="BA158">
        <v>4.6920000000000002</v>
      </c>
      <c r="BB158">
        <v>0</v>
      </c>
      <c r="BC158">
        <v>3.0599999999999999E-2</v>
      </c>
      <c r="BD158">
        <v>0.30599999999999999</v>
      </c>
      <c r="BE158">
        <v>15.401999999999999</v>
      </c>
      <c r="BF158">
        <v>1.53</v>
      </c>
      <c r="BG158">
        <v>17.34</v>
      </c>
      <c r="BH158">
        <v>4.0800000000000003E-2</v>
      </c>
      <c r="BI158">
        <v>0</v>
      </c>
      <c r="BJ158">
        <v>4.0800000000000003E-2</v>
      </c>
      <c r="BK158">
        <v>0</v>
      </c>
      <c r="BL158">
        <v>7.5192122511212496E-3</v>
      </c>
      <c r="BM158">
        <v>1.6338391601415101E-3</v>
      </c>
      <c r="BN158">
        <v>5.2711941104786799E-4</v>
      </c>
      <c r="BO158">
        <v>3.7044056969205702E-4</v>
      </c>
      <c r="BP158">
        <v>0</v>
      </c>
      <c r="BQ158" s="98">
        <v>1.3661048083059301E-15</v>
      </c>
      <c r="BR158">
        <v>2.5101496165316301E-3</v>
      </c>
      <c r="BS158">
        <v>8.5361465082779296E-4</v>
      </c>
      <c r="BT158">
        <v>8.2770597713912493E-3</v>
      </c>
    </row>
    <row r="159" spans="1:72" x14ac:dyDescent="0.35">
      <c r="A159">
        <v>32</v>
      </c>
      <c r="B159" t="s">
        <v>513</v>
      </c>
      <c r="C159" t="s">
        <v>513</v>
      </c>
      <c r="D159" t="s">
        <v>514</v>
      </c>
      <c r="E159" t="s">
        <v>1337</v>
      </c>
      <c r="F159">
        <v>6.1920000000000002</v>
      </c>
      <c r="G159">
        <v>25.8</v>
      </c>
      <c r="H159">
        <v>0</v>
      </c>
      <c r="I159">
        <v>0</v>
      </c>
      <c r="J159">
        <v>1.3673999999999999</v>
      </c>
      <c r="K159">
        <v>0.29670000000000002</v>
      </c>
      <c r="L159">
        <v>11.210100000000001</v>
      </c>
      <c r="M159">
        <v>0</v>
      </c>
      <c r="N159">
        <v>2.58E-2</v>
      </c>
      <c r="O159">
        <v>1.2770999999999999</v>
      </c>
      <c r="P159">
        <v>0.83850000000000002</v>
      </c>
      <c r="Q159">
        <v>0.43859999999999999</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0.25800000000000001</v>
      </c>
      <c r="AN159">
        <v>0</v>
      </c>
      <c r="AO159">
        <v>2.8380000000000001</v>
      </c>
      <c r="AP159">
        <v>0</v>
      </c>
      <c r="AQ159">
        <v>3.8699999999999998E-2</v>
      </c>
      <c r="AR159">
        <v>0.3483</v>
      </c>
      <c r="AS159">
        <v>1.2899999999999999E-3</v>
      </c>
      <c r="AT159">
        <v>0</v>
      </c>
      <c r="AU159">
        <v>1.5480000000000001E-2</v>
      </c>
      <c r="AV159">
        <v>1.5480000000000001E-2</v>
      </c>
      <c r="AW159">
        <v>5.1599999999999997E-3</v>
      </c>
      <c r="AX159">
        <v>0.37409999999999999</v>
      </c>
      <c r="AY159">
        <v>0</v>
      </c>
      <c r="AZ159">
        <v>0.61919999999999997</v>
      </c>
      <c r="BA159">
        <v>0.90300000000000002</v>
      </c>
      <c r="BB159">
        <v>0</v>
      </c>
      <c r="BC159">
        <v>1.29E-2</v>
      </c>
      <c r="BD159">
        <v>0.38700000000000001</v>
      </c>
      <c r="BE159">
        <v>7.9980000000000002</v>
      </c>
      <c r="BF159">
        <v>0.51600000000000001</v>
      </c>
      <c r="BG159">
        <v>0</v>
      </c>
      <c r="BH159">
        <v>0</v>
      </c>
      <c r="BI159">
        <v>0</v>
      </c>
      <c r="BJ159">
        <v>0</v>
      </c>
      <c r="BK159">
        <v>1.032</v>
      </c>
      <c r="BL159">
        <v>5.9358096860638804E-3</v>
      </c>
      <c r="BM159">
        <v>2.09387387850466E-4</v>
      </c>
      <c r="BN159">
        <v>1.2215215221567E-3</v>
      </c>
      <c r="BO159">
        <v>4.6849836755171901E-4</v>
      </c>
      <c r="BP159">
        <v>0</v>
      </c>
      <c r="BQ159" s="98">
        <v>1.25113682510146E-15</v>
      </c>
      <c r="BR159">
        <v>2.3733877748399702E-3</v>
      </c>
      <c r="BS159">
        <v>1.0795714701645599E-3</v>
      </c>
      <c r="BT159">
        <v>5.8887761187147803E-3</v>
      </c>
    </row>
    <row r="160" spans="1:72" x14ac:dyDescent="0.35">
      <c r="A160">
        <v>32</v>
      </c>
      <c r="B160" t="s">
        <v>513</v>
      </c>
      <c r="C160" t="s">
        <v>513</v>
      </c>
      <c r="D160" t="s">
        <v>514</v>
      </c>
      <c r="E160" t="s">
        <v>1338</v>
      </c>
      <c r="F160">
        <v>18.576000000000001</v>
      </c>
      <c r="G160">
        <v>77.400000000000006</v>
      </c>
      <c r="H160">
        <v>0</v>
      </c>
      <c r="I160">
        <v>0</v>
      </c>
      <c r="J160">
        <v>4.1021999999999998</v>
      </c>
      <c r="K160">
        <v>0.8901</v>
      </c>
      <c r="L160">
        <v>33.630299999999998</v>
      </c>
      <c r="M160">
        <v>0</v>
      </c>
      <c r="N160">
        <v>7.7399999999999997E-2</v>
      </c>
      <c r="O160">
        <v>3.8313000000000001</v>
      </c>
      <c r="P160">
        <v>2.5154999999999998</v>
      </c>
      <c r="Q160">
        <v>1.3158000000000001</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0.77400000000000002</v>
      </c>
      <c r="AN160">
        <v>0</v>
      </c>
      <c r="AO160">
        <v>8.5139999999999993</v>
      </c>
      <c r="AP160">
        <v>0</v>
      </c>
      <c r="AQ160">
        <v>0.11609999999999999</v>
      </c>
      <c r="AR160">
        <v>1.0448999999999999</v>
      </c>
      <c r="AS160">
        <v>3.8700000000000002E-3</v>
      </c>
      <c r="AT160">
        <v>0</v>
      </c>
      <c r="AU160">
        <v>4.6440000000000002E-2</v>
      </c>
      <c r="AV160">
        <v>4.6440000000000002E-2</v>
      </c>
      <c r="AW160">
        <v>1.5480000000000001E-2</v>
      </c>
      <c r="AX160">
        <v>1.1223000000000001</v>
      </c>
      <c r="AY160">
        <v>0</v>
      </c>
      <c r="AZ160">
        <v>1.8575999999999999</v>
      </c>
      <c r="BA160">
        <v>2.7090000000000001</v>
      </c>
      <c r="BB160">
        <v>0</v>
      </c>
      <c r="BC160">
        <v>3.8699999999999998E-2</v>
      </c>
      <c r="BD160">
        <v>1.161</v>
      </c>
      <c r="BE160">
        <v>23.994</v>
      </c>
      <c r="BF160">
        <v>1.548</v>
      </c>
      <c r="BG160">
        <v>0</v>
      </c>
      <c r="BH160">
        <v>0</v>
      </c>
      <c r="BI160">
        <v>0</v>
      </c>
      <c r="BJ160">
        <v>0</v>
      </c>
      <c r="BK160">
        <v>3.0960000000000001</v>
      </c>
      <c r="BL160">
        <v>1.61677504478498E-2</v>
      </c>
      <c r="BM160">
        <v>6.0061516881510001E-4</v>
      </c>
      <c r="BN160">
        <v>3.60362364789381E-3</v>
      </c>
      <c r="BO160">
        <v>1.4054951026551601E-3</v>
      </c>
      <c r="BP160">
        <v>0</v>
      </c>
      <c r="BQ160" s="98">
        <v>2.9889602248923898E-15</v>
      </c>
      <c r="BR160">
        <v>5.5155175839333203E-3</v>
      </c>
      <c r="BS160">
        <v>3.23871441049369E-3</v>
      </c>
      <c r="BT160">
        <v>1.9310997917791398E-2</v>
      </c>
    </row>
    <row r="161" spans="1:72" x14ac:dyDescent="0.35">
      <c r="A161">
        <v>32</v>
      </c>
      <c r="B161" t="s">
        <v>513</v>
      </c>
      <c r="C161" t="s">
        <v>513</v>
      </c>
      <c r="D161" t="s">
        <v>514</v>
      </c>
      <c r="E161" t="s">
        <v>1339</v>
      </c>
      <c r="F161">
        <v>9.2880000000000003</v>
      </c>
      <c r="G161">
        <v>38.700000000000003</v>
      </c>
      <c r="H161">
        <v>0</v>
      </c>
      <c r="I161">
        <v>0</v>
      </c>
      <c r="J161">
        <v>2.0510999999999999</v>
      </c>
      <c r="K161">
        <v>0.44505</v>
      </c>
      <c r="L161">
        <v>16.815149999999999</v>
      </c>
      <c r="M161">
        <v>0</v>
      </c>
      <c r="N161">
        <v>3.8699999999999998E-2</v>
      </c>
      <c r="O161">
        <v>1.9156500000000001</v>
      </c>
      <c r="P161">
        <v>1.2577499999999999</v>
      </c>
      <c r="Q161">
        <v>0.65790000000000004</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0.38700000000000001</v>
      </c>
      <c r="AN161">
        <v>0</v>
      </c>
      <c r="AO161">
        <v>4.2569999999999997</v>
      </c>
      <c r="AP161">
        <v>0</v>
      </c>
      <c r="AQ161">
        <v>5.8049999999999997E-2</v>
      </c>
      <c r="AR161">
        <v>0.52244999999999997</v>
      </c>
      <c r="AS161">
        <v>1.9350000000000001E-3</v>
      </c>
      <c r="AT161">
        <v>0</v>
      </c>
      <c r="AU161">
        <v>2.3220000000000001E-2</v>
      </c>
      <c r="AV161">
        <v>2.3220000000000001E-2</v>
      </c>
      <c r="AW161">
        <v>7.7400000000000004E-3</v>
      </c>
      <c r="AX161">
        <v>0.56115000000000004</v>
      </c>
      <c r="AY161">
        <v>0</v>
      </c>
      <c r="AZ161">
        <v>0.92879999999999996</v>
      </c>
      <c r="BA161">
        <v>1.3545</v>
      </c>
      <c r="BB161">
        <v>0</v>
      </c>
      <c r="BC161">
        <v>1.9349999999999999E-2</v>
      </c>
      <c r="BD161">
        <v>0.58050000000000002</v>
      </c>
      <c r="BE161">
        <v>11.997</v>
      </c>
      <c r="BF161">
        <v>0.77400000000000002</v>
      </c>
      <c r="BG161">
        <v>0</v>
      </c>
      <c r="BH161">
        <v>0</v>
      </c>
      <c r="BI161">
        <v>0</v>
      </c>
      <c r="BJ161">
        <v>0</v>
      </c>
      <c r="BK161">
        <v>1.548</v>
      </c>
      <c r="BL161">
        <v>9.3136341816812997E-3</v>
      </c>
      <c r="BM161">
        <v>3.2096783045977399E-4</v>
      </c>
      <c r="BN161">
        <v>1.8475175128791299E-3</v>
      </c>
      <c r="BO161">
        <v>7.0274755132757895E-4</v>
      </c>
      <c r="BP161">
        <v>0</v>
      </c>
      <c r="BQ161" s="98">
        <v>2.0678178002551801E-15</v>
      </c>
      <c r="BR161">
        <v>3.9612430974065999E-3</v>
      </c>
      <c r="BS161">
        <v>1.61935720524684E-3</v>
      </c>
      <c r="BT161">
        <v>8.4219967876603997E-3</v>
      </c>
    </row>
    <row r="162" spans="1:72" x14ac:dyDescent="0.35">
      <c r="A162">
        <v>32</v>
      </c>
      <c r="B162" t="s">
        <v>513</v>
      </c>
      <c r="C162" t="s">
        <v>513</v>
      </c>
      <c r="D162" t="s">
        <v>514</v>
      </c>
      <c r="E162" t="s">
        <v>1340</v>
      </c>
      <c r="F162">
        <v>12.384</v>
      </c>
      <c r="G162">
        <v>51.6</v>
      </c>
      <c r="H162">
        <v>0</v>
      </c>
      <c r="I162">
        <v>0</v>
      </c>
      <c r="J162">
        <v>2.7347999999999999</v>
      </c>
      <c r="K162">
        <v>0.59340000000000004</v>
      </c>
      <c r="L162">
        <v>22.420200000000001</v>
      </c>
      <c r="M162">
        <v>0</v>
      </c>
      <c r="N162">
        <v>5.16E-2</v>
      </c>
      <c r="O162">
        <v>2.5541999999999998</v>
      </c>
      <c r="P162">
        <v>1.677</v>
      </c>
      <c r="Q162">
        <v>0.87719999999999998</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0.51600000000000001</v>
      </c>
      <c r="AN162">
        <v>0</v>
      </c>
      <c r="AO162">
        <v>5.6760000000000002</v>
      </c>
      <c r="AP162">
        <v>0</v>
      </c>
      <c r="AQ162">
        <v>7.7399999999999997E-2</v>
      </c>
      <c r="AR162">
        <v>0.6966</v>
      </c>
      <c r="AS162">
        <v>2.5799999999999998E-3</v>
      </c>
      <c r="AT162">
        <v>0</v>
      </c>
      <c r="AU162">
        <v>3.0960000000000001E-2</v>
      </c>
      <c r="AV162">
        <v>3.0960000000000001E-2</v>
      </c>
      <c r="AW162">
        <v>1.0319999999999999E-2</v>
      </c>
      <c r="AX162">
        <v>0.74819999999999998</v>
      </c>
      <c r="AY162">
        <v>0</v>
      </c>
      <c r="AZ162">
        <v>1.2383999999999999</v>
      </c>
      <c r="BA162">
        <v>1.806</v>
      </c>
      <c r="BB162">
        <v>0</v>
      </c>
      <c r="BC162">
        <v>2.58E-2</v>
      </c>
      <c r="BD162">
        <v>0.77400000000000002</v>
      </c>
      <c r="BE162">
        <v>15.996</v>
      </c>
      <c r="BF162">
        <v>1.032</v>
      </c>
      <c r="BG162">
        <v>0</v>
      </c>
      <c r="BH162">
        <v>0</v>
      </c>
      <c r="BI162">
        <v>0</v>
      </c>
      <c r="BJ162">
        <v>0</v>
      </c>
      <c r="BK162">
        <v>2.0640000000000001</v>
      </c>
      <c r="BL162">
        <v>9.68538122500524E-3</v>
      </c>
      <c r="BM162">
        <v>3.82045449385868E-4</v>
      </c>
      <c r="BN162">
        <v>2.36178848621167E-3</v>
      </c>
      <c r="BO162">
        <v>9.3699673510343803E-4</v>
      </c>
      <c r="BP162">
        <v>0</v>
      </c>
      <c r="BQ162" s="98">
        <v>1.48300664965361E-15</v>
      </c>
      <c r="BR162">
        <v>2.6072478955644798E-3</v>
      </c>
      <c r="BS162">
        <v>2.1591429403291199E-3</v>
      </c>
      <c r="BT162">
        <v>1.39704449862923E-2</v>
      </c>
    </row>
    <row r="163" spans="1:72" x14ac:dyDescent="0.35">
      <c r="A163">
        <v>32</v>
      </c>
      <c r="B163" t="s">
        <v>513</v>
      </c>
      <c r="C163" t="s">
        <v>513</v>
      </c>
      <c r="D163" t="s">
        <v>514</v>
      </c>
      <c r="E163" t="s">
        <v>1341</v>
      </c>
      <c r="F163">
        <v>6.1920000000000002</v>
      </c>
      <c r="G163">
        <v>25.8</v>
      </c>
      <c r="H163">
        <v>0</v>
      </c>
      <c r="I163">
        <v>0</v>
      </c>
      <c r="J163">
        <v>1.3673999999999999</v>
      </c>
      <c r="K163">
        <v>0.29670000000000002</v>
      </c>
      <c r="L163">
        <v>11.210100000000001</v>
      </c>
      <c r="M163">
        <v>0</v>
      </c>
      <c r="N163">
        <v>2.58E-2</v>
      </c>
      <c r="O163">
        <v>1.2770999999999999</v>
      </c>
      <c r="P163">
        <v>0.83850000000000002</v>
      </c>
      <c r="Q163">
        <v>0.43859999999999999</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0.25800000000000001</v>
      </c>
      <c r="AN163">
        <v>0</v>
      </c>
      <c r="AO163">
        <v>2.8380000000000001</v>
      </c>
      <c r="AP163">
        <v>0</v>
      </c>
      <c r="AQ163">
        <v>3.8699999999999998E-2</v>
      </c>
      <c r="AR163">
        <v>0.3483</v>
      </c>
      <c r="AS163">
        <v>1.2899999999999999E-3</v>
      </c>
      <c r="AT163">
        <v>0</v>
      </c>
      <c r="AU163">
        <v>1.5480000000000001E-2</v>
      </c>
      <c r="AV163">
        <v>1.5480000000000001E-2</v>
      </c>
      <c r="AW163">
        <v>5.1599999999999997E-3</v>
      </c>
      <c r="AX163">
        <v>0.37409999999999999</v>
      </c>
      <c r="AY163">
        <v>0</v>
      </c>
      <c r="AZ163">
        <v>0.61919999999999997</v>
      </c>
      <c r="BA163">
        <v>0.90300000000000002</v>
      </c>
      <c r="BB163">
        <v>0</v>
      </c>
      <c r="BC163">
        <v>1.29E-2</v>
      </c>
      <c r="BD163">
        <v>0.38700000000000001</v>
      </c>
      <c r="BE163">
        <v>7.9980000000000002</v>
      </c>
      <c r="BF163">
        <v>0.51600000000000001</v>
      </c>
      <c r="BG163">
        <v>0</v>
      </c>
      <c r="BH163">
        <v>0</v>
      </c>
      <c r="BI163">
        <v>0</v>
      </c>
      <c r="BJ163">
        <v>0</v>
      </c>
      <c r="BK163">
        <v>1.032</v>
      </c>
      <c r="BL163">
        <v>6.3457293386493599E-3</v>
      </c>
      <c r="BM163">
        <v>2.1627413653454099E-4</v>
      </c>
      <c r="BN163">
        <v>1.2367567518007799E-3</v>
      </c>
      <c r="BO163">
        <v>4.6849836755171901E-4</v>
      </c>
      <c r="BP163">
        <v>0</v>
      </c>
      <c r="BQ163" s="98">
        <v>1.4422493877044501E-15</v>
      </c>
      <c r="BR163">
        <v>2.77454920998662E-3</v>
      </c>
      <c r="BS163">
        <v>1.0795714701645599E-3</v>
      </c>
      <c r="BT163">
        <v>5.47760872830301E-3</v>
      </c>
    </row>
    <row r="164" spans="1:72" x14ac:dyDescent="0.35">
      <c r="A164">
        <v>33</v>
      </c>
      <c r="B164" t="s">
        <v>513</v>
      </c>
      <c r="C164" t="s">
        <v>513</v>
      </c>
      <c r="D164" t="s">
        <v>101</v>
      </c>
      <c r="E164" t="s">
        <v>1337</v>
      </c>
      <c r="F164">
        <v>0.84</v>
      </c>
      <c r="G164">
        <v>3.5489999999999999</v>
      </c>
      <c r="H164">
        <v>0</v>
      </c>
      <c r="I164">
        <v>4.1999999999999997E-3</v>
      </c>
      <c r="J164">
        <v>0.20369999999999999</v>
      </c>
      <c r="K164">
        <v>0</v>
      </c>
      <c r="L164">
        <v>1.8857999999999999</v>
      </c>
      <c r="M164">
        <v>0</v>
      </c>
      <c r="N164">
        <v>4.1999999999999997E-3</v>
      </c>
      <c r="O164">
        <v>0.21840000000000001</v>
      </c>
      <c r="P164">
        <v>0.1827</v>
      </c>
      <c r="Q164">
        <v>3.5700000000000003E-2</v>
      </c>
      <c r="R164">
        <v>0</v>
      </c>
      <c r="S164">
        <v>0.21</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2.31E-3</v>
      </c>
      <c r="AV164">
        <v>2.0999999999999999E-3</v>
      </c>
      <c r="AW164">
        <v>1.0499999999999999E-3</v>
      </c>
      <c r="AX164">
        <v>2.0999999999999999E-3</v>
      </c>
      <c r="AY164">
        <v>0</v>
      </c>
      <c r="AZ164">
        <v>4.1999999999999997E-3</v>
      </c>
      <c r="BA164">
        <v>0.105</v>
      </c>
      <c r="BB164">
        <v>1.26E-2</v>
      </c>
      <c r="BC164">
        <v>2.0999999999999999E-3</v>
      </c>
      <c r="BD164">
        <v>0.189</v>
      </c>
      <c r="BE164">
        <v>1.407</v>
      </c>
      <c r="BF164">
        <v>8.4000000000000005E-2</v>
      </c>
      <c r="BG164">
        <v>6.3E-2</v>
      </c>
      <c r="BH164">
        <v>0</v>
      </c>
      <c r="BI164">
        <v>0</v>
      </c>
      <c r="BJ164">
        <v>0</v>
      </c>
      <c r="BK164">
        <v>0</v>
      </c>
      <c r="BL164">
        <v>1.7730498242659899E-3</v>
      </c>
      <c r="BM164" s="98">
        <v>5.2492931186698298E-5</v>
      </c>
      <c r="BN164">
        <v>3.0623260485695898E-4</v>
      </c>
      <c r="BO164">
        <v>1.1745145121412901E-4</v>
      </c>
      <c r="BP164">
        <v>5.8363659890451204E-4</v>
      </c>
      <c r="BQ164" s="98">
        <v>3.1365709243241102E-16</v>
      </c>
      <c r="BR164">
        <v>3.8636545171813399E-4</v>
      </c>
      <c r="BS164">
        <v>1.8060294214055999E-4</v>
      </c>
      <c r="BT164">
        <v>1.47630247813361E-3</v>
      </c>
    </row>
    <row r="165" spans="1:72" x14ac:dyDescent="0.35">
      <c r="A165">
        <v>33</v>
      </c>
      <c r="B165" t="s">
        <v>513</v>
      </c>
      <c r="C165" t="s">
        <v>513</v>
      </c>
      <c r="D165" t="s">
        <v>101</v>
      </c>
      <c r="E165" t="s">
        <v>1338</v>
      </c>
      <c r="F165">
        <v>2.52</v>
      </c>
      <c r="G165">
        <v>10.647</v>
      </c>
      <c r="H165">
        <v>0</v>
      </c>
      <c r="I165">
        <v>1.26E-2</v>
      </c>
      <c r="J165">
        <v>0.61109999999999998</v>
      </c>
      <c r="K165">
        <v>0</v>
      </c>
      <c r="L165">
        <v>5.6574</v>
      </c>
      <c r="M165">
        <v>0</v>
      </c>
      <c r="N165">
        <v>1.26E-2</v>
      </c>
      <c r="O165">
        <v>0.6552</v>
      </c>
      <c r="P165">
        <v>0.54810000000000003</v>
      </c>
      <c r="Q165">
        <v>0.1071</v>
      </c>
      <c r="R165">
        <v>0</v>
      </c>
      <c r="S165">
        <v>0.63</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6.9300000000000004E-3</v>
      </c>
      <c r="AV165">
        <v>6.3E-3</v>
      </c>
      <c r="AW165">
        <v>3.15E-3</v>
      </c>
      <c r="AX165">
        <v>6.3E-3</v>
      </c>
      <c r="AY165">
        <v>0</v>
      </c>
      <c r="AZ165">
        <v>1.26E-2</v>
      </c>
      <c r="BA165">
        <v>0.315</v>
      </c>
      <c r="BB165">
        <v>3.78E-2</v>
      </c>
      <c r="BC165">
        <v>6.3E-3</v>
      </c>
      <c r="BD165">
        <v>0.56699999999999995</v>
      </c>
      <c r="BE165">
        <v>4.2210000000000001</v>
      </c>
      <c r="BF165">
        <v>0.252</v>
      </c>
      <c r="BG165">
        <v>0.189</v>
      </c>
      <c r="BH165">
        <v>0</v>
      </c>
      <c r="BI165">
        <v>0</v>
      </c>
      <c r="BJ165">
        <v>0</v>
      </c>
      <c r="BK165">
        <v>0</v>
      </c>
      <c r="BL165">
        <v>5.0491454141917396E-3</v>
      </c>
      <c r="BM165">
        <v>1.50572826042483E-4</v>
      </c>
      <c r="BN165">
        <v>9.0342006800686603E-4</v>
      </c>
      <c r="BO165">
        <v>3.5235435364238603E-4</v>
      </c>
      <c r="BP165">
        <v>1.7509097967135399E-3</v>
      </c>
      <c r="BQ165" s="98">
        <v>7.4932537731023303E-16</v>
      </c>
      <c r="BR165">
        <v>8.9787495552402796E-4</v>
      </c>
      <c r="BS165">
        <v>5.4180882642167996E-4</v>
      </c>
      <c r="BT165">
        <v>4.8412222686928102E-3</v>
      </c>
    </row>
    <row r="166" spans="1:72" x14ac:dyDescent="0.35">
      <c r="A166">
        <v>33</v>
      </c>
      <c r="B166" t="s">
        <v>513</v>
      </c>
      <c r="C166" t="s">
        <v>513</v>
      </c>
      <c r="D166" t="s">
        <v>101</v>
      </c>
      <c r="E166" t="s">
        <v>1339</v>
      </c>
      <c r="F166">
        <v>1.26</v>
      </c>
      <c r="G166">
        <v>5.3235000000000001</v>
      </c>
      <c r="H166">
        <v>0</v>
      </c>
      <c r="I166">
        <v>6.3E-3</v>
      </c>
      <c r="J166">
        <v>0.30554999999999999</v>
      </c>
      <c r="K166">
        <v>0</v>
      </c>
      <c r="L166">
        <v>2.8287</v>
      </c>
      <c r="M166">
        <v>0</v>
      </c>
      <c r="N166">
        <v>6.3E-3</v>
      </c>
      <c r="O166">
        <v>0.3276</v>
      </c>
      <c r="P166">
        <v>0.27405000000000002</v>
      </c>
      <c r="Q166">
        <v>5.355E-2</v>
      </c>
      <c r="R166">
        <v>0</v>
      </c>
      <c r="S166">
        <v>0.315</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3.4650000000000002E-3</v>
      </c>
      <c r="AV166">
        <v>3.15E-3</v>
      </c>
      <c r="AW166">
        <v>1.575E-3</v>
      </c>
      <c r="AX166">
        <v>3.15E-3</v>
      </c>
      <c r="AY166">
        <v>0</v>
      </c>
      <c r="AZ166">
        <v>6.3E-3</v>
      </c>
      <c r="BA166">
        <v>0.1575</v>
      </c>
      <c r="BB166">
        <v>1.89E-2</v>
      </c>
      <c r="BC166">
        <v>3.15E-3</v>
      </c>
      <c r="BD166">
        <v>0.28349999999999997</v>
      </c>
      <c r="BE166">
        <v>2.1105</v>
      </c>
      <c r="BF166">
        <v>0.126</v>
      </c>
      <c r="BG166">
        <v>9.4500000000000001E-2</v>
      </c>
      <c r="BH166">
        <v>0</v>
      </c>
      <c r="BI166">
        <v>0</v>
      </c>
      <c r="BJ166">
        <v>0</v>
      </c>
      <c r="BK166">
        <v>0</v>
      </c>
      <c r="BL166">
        <v>2.7270757510505501E-3</v>
      </c>
      <c r="BM166" s="98">
        <v>8.0465888659450303E-5</v>
      </c>
      <c r="BN166">
        <v>4.6316834392644198E-4</v>
      </c>
      <c r="BO166">
        <v>1.7617717682119301E-4</v>
      </c>
      <c r="BP166">
        <v>8.75454898356768E-4</v>
      </c>
      <c r="BQ166" s="98">
        <v>5.18397113645367E-16</v>
      </c>
      <c r="BR166">
        <v>6.44853527484796E-4</v>
      </c>
      <c r="BS166">
        <v>2.7090441321083998E-4</v>
      </c>
      <c r="BT166">
        <v>2.1113750086274199E-3</v>
      </c>
    </row>
    <row r="167" spans="1:72" x14ac:dyDescent="0.35">
      <c r="A167">
        <v>33</v>
      </c>
      <c r="B167" t="s">
        <v>513</v>
      </c>
      <c r="C167" t="s">
        <v>513</v>
      </c>
      <c r="D167" t="s">
        <v>101</v>
      </c>
      <c r="E167" t="s">
        <v>1340</v>
      </c>
      <c r="F167">
        <v>1.68</v>
      </c>
      <c r="G167">
        <v>7.0979999999999999</v>
      </c>
      <c r="H167">
        <v>0</v>
      </c>
      <c r="I167">
        <v>8.3999999999999995E-3</v>
      </c>
      <c r="J167">
        <v>0.40739999999999998</v>
      </c>
      <c r="K167">
        <v>0</v>
      </c>
      <c r="L167">
        <v>3.7715999999999998</v>
      </c>
      <c r="M167">
        <v>0</v>
      </c>
      <c r="N167">
        <v>8.3999999999999995E-3</v>
      </c>
      <c r="O167">
        <v>0.43680000000000002</v>
      </c>
      <c r="P167">
        <v>0.3654</v>
      </c>
      <c r="Q167">
        <v>7.1400000000000005E-2</v>
      </c>
      <c r="R167">
        <v>0</v>
      </c>
      <c r="S167">
        <v>0.42</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4.62E-3</v>
      </c>
      <c r="AV167">
        <v>4.1999999999999997E-3</v>
      </c>
      <c r="AW167">
        <v>2.0999999999999999E-3</v>
      </c>
      <c r="AX167">
        <v>4.1999999999999997E-3</v>
      </c>
      <c r="AY167">
        <v>0</v>
      </c>
      <c r="AZ167">
        <v>8.3999999999999995E-3</v>
      </c>
      <c r="BA167">
        <v>0.21</v>
      </c>
      <c r="BB167">
        <v>2.52E-2</v>
      </c>
      <c r="BC167">
        <v>4.1999999999999997E-3</v>
      </c>
      <c r="BD167">
        <v>0.378</v>
      </c>
      <c r="BE167">
        <v>2.8140000000000001</v>
      </c>
      <c r="BF167">
        <v>0.16800000000000001</v>
      </c>
      <c r="BG167">
        <v>0.126</v>
      </c>
      <c r="BH167">
        <v>0</v>
      </c>
      <c r="BI167">
        <v>0</v>
      </c>
      <c r="BJ167">
        <v>0</v>
      </c>
      <c r="BK167">
        <v>0</v>
      </c>
      <c r="BL167">
        <v>3.1860942370569999E-3</v>
      </c>
      <c r="BM167" s="98">
        <v>9.5777905683247801E-5</v>
      </c>
      <c r="BN167">
        <v>5.9209488096190199E-4</v>
      </c>
      <c r="BO167">
        <v>2.3490290242825701E-4</v>
      </c>
      <c r="BP167">
        <v>1.16727319780902E-3</v>
      </c>
      <c r="BQ167" s="98">
        <v>3.7178631821548801E-16</v>
      </c>
      <c r="BR167">
        <v>4.2443570392910199E-4</v>
      </c>
      <c r="BS167">
        <v>3.6120588428111998E-4</v>
      </c>
      <c r="BT167">
        <v>3.5023580686565298E-3</v>
      </c>
    </row>
    <row r="168" spans="1:72" x14ac:dyDescent="0.35">
      <c r="A168">
        <v>33</v>
      </c>
      <c r="B168" t="s">
        <v>513</v>
      </c>
      <c r="C168" t="s">
        <v>513</v>
      </c>
      <c r="D168" t="s">
        <v>101</v>
      </c>
      <c r="E168" t="s">
        <v>1341</v>
      </c>
      <c r="F168">
        <v>0.84</v>
      </c>
      <c r="G168">
        <v>3.5489999999999999</v>
      </c>
      <c r="H168">
        <v>0</v>
      </c>
      <c r="I168">
        <v>4.1999999999999997E-3</v>
      </c>
      <c r="J168">
        <v>0.20369999999999999</v>
      </c>
      <c r="K168">
        <v>0</v>
      </c>
      <c r="L168">
        <v>1.8857999999999999</v>
      </c>
      <c r="M168">
        <v>0</v>
      </c>
      <c r="N168">
        <v>4.1999999999999997E-3</v>
      </c>
      <c r="O168">
        <v>0.21840000000000001</v>
      </c>
      <c r="P168">
        <v>0.1827</v>
      </c>
      <c r="Q168">
        <v>3.5700000000000003E-2</v>
      </c>
      <c r="R168">
        <v>0</v>
      </c>
      <c r="S168">
        <v>0.21</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2.31E-3</v>
      </c>
      <c r="AV168">
        <v>2.0999999999999999E-3</v>
      </c>
      <c r="AW168">
        <v>1.0499999999999999E-3</v>
      </c>
      <c r="AX168">
        <v>2.0999999999999999E-3</v>
      </c>
      <c r="AY168">
        <v>0</v>
      </c>
      <c r="AZ168">
        <v>4.1999999999999997E-3</v>
      </c>
      <c r="BA168">
        <v>0.105</v>
      </c>
      <c r="BB168">
        <v>1.26E-2</v>
      </c>
      <c r="BC168">
        <v>2.0999999999999999E-3</v>
      </c>
      <c r="BD168">
        <v>0.189</v>
      </c>
      <c r="BE168">
        <v>1.407</v>
      </c>
      <c r="BF168">
        <v>8.4000000000000005E-2</v>
      </c>
      <c r="BG168">
        <v>6.3E-2</v>
      </c>
      <c r="BH168">
        <v>0</v>
      </c>
      <c r="BI168">
        <v>0</v>
      </c>
      <c r="BJ168">
        <v>0</v>
      </c>
      <c r="BK168">
        <v>0</v>
      </c>
      <c r="BL168">
        <v>1.8405508389175501E-3</v>
      </c>
      <c r="BM168" s="98">
        <v>5.4219423066101097E-5</v>
      </c>
      <c r="BN168">
        <v>3.1005204149796197E-4</v>
      </c>
      <c r="BO168">
        <v>1.1745145121412901E-4</v>
      </c>
      <c r="BP168">
        <v>5.8363659890451204E-4</v>
      </c>
      <c r="BQ168" s="98">
        <v>3.61568567429162E-16</v>
      </c>
      <c r="BR168">
        <v>4.5167080162572797E-4</v>
      </c>
      <c r="BS168">
        <v>1.8060294214055999E-4</v>
      </c>
      <c r="BT168">
        <v>1.3732237695606199E-3</v>
      </c>
    </row>
    <row r="169" spans="1:72" x14ac:dyDescent="0.35">
      <c r="A169">
        <v>34</v>
      </c>
      <c r="B169" t="s">
        <v>513</v>
      </c>
      <c r="C169" t="s">
        <v>513</v>
      </c>
      <c r="D169" t="s">
        <v>102</v>
      </c>
      <c r="E169" t="s">
        <v>1337</v>
      </c>
      <c r="F169">
        <v>2.952</v>
      </c>
      <c r="G169">
        <v>12.33</v>
      </c>
      <c r="H169">
        <v>1.8E-3</v>
      </c>
      <c r="I169">
        <v>6.8400000000000002E-2</v>
      </c>
      <c r="J169">
        <v>0.65339999999999998</v>
      </c>
      <c r="K169">
        <v>0</v>
      </c>
      <c r="L169">
        <v>1.0638000000000001</v>
      </c>
      <c r="M169">
        <v>0</v>
      </c>
      <c r="N169">
        <v>1.44E-2</v>
      </c>
      <c r="O169">
        <v>0.61380000000000001</v>
      </c>
      <c r="P169">
        <v>0.48060000000000003</v>
      </c>
      <c r="Q169">
        <v>0.13320000000000001</v>
      </c>
      <c r="R169">
        <v>0</v>
      </c>
      <c r="S169">
        <v>0.61199999999999999</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1.8000000000000001E-4</v>
      </c>
      <c r="AT169">
        <v>3.6000000000000002E-4</v>
      </c>
      <c r="AU169">
        <v>8.8199999999999997E-3</v>
      </c>
      <c r="AV169">
        <v>1.9800000000000002E-2</v>
      </c>
      <c r="AW169">
        <v>3.4199999999999999E-3</v>
      </c>
      <c r="AX169">
        <v>1.7999999999999999E-2</v>
      </c>
      <c r="AY169">
        <v>0</v>
      </c>
      <c r="AZ169">
        <v>1.7999999999999999E-2</v>
      </c>
      <c r="BA169">
        <v>0.41399999999999998</v>
      </c>
      <c r="BB169">
        <v>1.6199999999999999E-2</v>
      </c>
      <c r="BC169">
        <v>3.5999999999999999E-3</v>
      </c>
      <c r="BD169">
        <v>0.23400000000000001</v>
      </c>
      <c r="BE169">
        <v>1.044</v>
      </c>
      <c r="BF169">
        <v>0.23400000000000001</v>
      </c>
      <c r="BG169">
        <v>0.09</v>
      </c>
      <c r="BH169">
        <v>0</v>
      </c>
      <c r="BI169">
        <v>1.8E-3</v>
      </c>
      <c r="BJ169">
        <v>1.8E-3</v>
      </c>
      <c r="BK169">
        <v>0</v>
      </c>
      <c r="BL169">
        <v>3.1537084211059399E-3</v>
      </c>
      <c r="BM169">
        <v>1.32936643914366E-4</v>
      </c>
      <c r="BN169">
        <v>7.7552412918320904E-4</v>
      </c>
      <c r="BO169">
        <v>2.97441986840975E-4</v>
      </c>
      <c r="BP169">
        <v>1.0914141855511701E-3</v>
      </c>
      <c r="BQ169" s="98">
        <v>7.9432640291325E-16</v>
      </c>
      <c r="BR169">
        <v>3.3117038718697198E-4</v>
      </c>
      <c r="BS169">
        <v>1.5480252183476599E-4</v>
      </c>
      <c r="BT169">
        <v>3.7386880939747299E-3</v>
      </c>
    </row>
    <row r="170" spans="1:72" x14ac:dyDescent="0.35">
      <c r="A170">
        <v>34</v>
      </c>
      <c r="B170" t="s">
        <v>513</v>
      </c>
      <c r="C170" t="s">
        <v>513</v>
      </c>
      <c r="D170" t="s">
        <v>102</v>
      </c>
      <c r="E170" t="s">
        <v>1338</v>
      </c>
      <c r="F170">
        <v>8.8559999999999999</v>
      </c>
      <c r="G170">
        <v>36.99</v>
      </c>
      <c r="H170">
        <v>5.4000000000000003E-3</v>
      </c>
      <c r="I170">
        <v>0.20519999999999999</v>
      </c>
      <c r="J170">
        <v>1.9601999999999999</v>
      </c>
      <c r="K170">
        <v>0</v>
      </c>
      <c r="L170">
        <v>3.1913999999999998</v>
      </c>
      <c r="M170">
        <v>0</v>
      </c>
      <c r="N170">
        <v>4.3200000000000002E-2</v>
      </c>
      <c r="O170">
        <v>1.8413999999999999</v>
      </c>
      <c r="P170">
        <v>1.4418</v>
      </c>
      <c r="Q170">
        <v>0.39960000000000001</v>
      </c>
      <c r="R170">
        <v>0</v>
      </c>
      <c r="S170">
        <v>1.8360000000000001</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5.4000000000000001E-4</v>
      </c>
      <c r="AT170">
        <v>1.08E-3</v>
      </c>
      <c r="AU170">
        <v>2.6460000000000001E-2</v>
      </c>
      <c r="AV170">
        <v>5.9400000000000001E-2</v>
      </c>
      <c r="AW170">
        <v>1.026E-2</v>
      </c>
      <c r="AX170">
        <v>5.3999999999999999E-2</v>
      </c>
      <c r="AY170">
        <v>0</v>
      </c>
      <c r="AZ170">
        <v>5.3999999999999999E-2</v>
      </c>
      <c r="BA170">
        <v>1.242</v>
      </c>
      <c r="BB170">
        <v>4.8599999999999997E-2</v>
      </c>
      <c r="BC170">
        <v>1.0800000000000001E-2</v>
      </c>
      <c r="BD170">
        <v>0.70199999999999996</v>
      </c>
      <c r="BE170">
        <v>3.1320000000000001</v>
      </c>
      <c r="BF170">
        <v>0.70199999999999996</v>
      </c>
      <c r="BG170">
        <v>0.27</v>
      </c>
      <c r="BH170">
        <v>0</v>
      </c>
      <c r="BI170">
        <v>5.4000000000000003E-3</v>
      </c>
      <c r="BJ170">
        <v>5.4000000000000003E-3</v>
      </c>
      <c r="BK170">
        <v>0</v>
      </c>
      <c r="BL170">
        <v>9.2149794077866706E-3</v>
      </c>
      <c r="BM170">
        <v>3.8132079322446998E-4</v>
      </c>
      <c r="BN170">
        <v>2.2878819904070002E-3</v>
      </c>
      <c r="BO170">
        <v>8.9232596052292597E-4</v>
      </c>
      <c r="BP170">
        <v>3.2742425566535099E-3</v>
      </c>
      <c r="BQ170" s="98">
        <v>1.8976421892921502E-15</v>
      </c>
      <c r="BR170">
        <v>7.6960710473488098E-4</v>
      </c>
      <c r="BS170">
        <v>4.64407565504297E-4</v>
      </c>
      <c r="BT170">
        <v>1.2260238212923401E-2</v>
      </c>
    </row>
    <row r="171" spans="1:72" x14ac:dyDescent="0.35">
      <c r="A171">
        <v>34</v>
      </c>
      <c r="B171" t="s">
        <v>513</v>
      </c>
      <c r="C171" t="s">
        <v>513</v>
      </c>
      <c r="D171" t="s">
        <v>102</v>
      </c>
      <c r="E171" t="s">
        <v>1339</v>
      </c>
      <c r="F171">
        <v>4.4279999999999999</v>
      </c>
      <c r="G171">
        <v>18.495000000000001</v>
      </c>
      <c r="H171">
        <v>2.7000000000000001E-3</v>
      </c>
      <c r="I171">
        <v>0.1026</v>
      </c>
      <c r="J171">
        <v>0.98009999999999997</v>
      </c>
      <c r="K171">
        <v>0</v>
      </c>
      <c r="L171">
        <v>1.5956999999999999</v>
      </c>
      <c r="M171">
        <v>0</v>
      </c>
      <c r="N171">
        <v>2.1600000000000001E-2</v>
      </c>
      <c r="O171">
        <v>0.92069999999999996</v>
      </c>
      <c r="P171">
        <v>0.72089999999999999</v>
      </c>
      <c r="Q171">
        <v>0.19980000000000001</v>
      </c>
      <c r="R171">
        <v>0</v>
      </c>
      <c r="S171">
        <v>0.91800000000000004</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2.7E-4</v>
      </c>
      <c r="AT171">
        <v>5.4000000000000001E-4</v>
      </c>
      <c r="AU171">
        <v>1.323E-2</v>
      </c>
      <c r="AV171">
        <v>2.9700000000000001E-2</v>
      </c>
      <c r="AW171">
        <v>5.13E-3</v>
      </c>
      <c r="AX171">
        <v>2.7E-2</v>
      </c>
      <c r="AY171">
        <v>0</v>
      </c>
      <c r="AZ171">
        <v>2.7E-2</v>
      </c>
      <c r="BA171">
        <v>0.621</v>
      </c>
      <c r="BB171">
        <v>2.4299999999999999E-2</v>
      </c>
      <c r="BC171">
        <v>5.4000000000000003E-3</v>
      </c>
      <c r="BD171">
        <v>0.35099999999999998</v>
      </c>
      <c r="BE171">
        <v>1.5660000000000001</v>
      </c>
      <c r="BF171">
        <v>0.35099999999999998</v>
      </c>
      <c r="BG171">
        <v>0.13500000000000001</v>
      </c>
      <c r="BH171">
        <v>0</v>
      </c>
      <c r="BI171">
        <v>2.7000000000000001E-3</v>
      </c>
      <c r="BJ171">
        <v>2.7000000000000001E-3</v>
      </c>
      <c r="BK171">
        <v>0</v>
      </c>
      <c r="BL171">
        <v>4.7920990955416902E-3</v>
      </c>
      <c r="BM171">
        <v>2.03777250501205E-4</v>
      </c>
      <c r="BN171">
        <v>1.1729587930604699E-3</v>
      </c>
      <c r="BO171">
        <v>4.4616298026146299E-4</v>
      </c>
      <c r="BP171">
        <v>1.6371212783267599E-3</v>
      </c>
      <c r="BQ171" s="98">
        <v>1.31282385923177E-15</v>
      </c>
      <c r="BR171">
        <v>5.5273159498696702E-4</v>
      </c>
      <c r="BS171">
        <v>2.3220378275214801E-4</v>
      </c>
      <c r="BT171">
        <v>5.3469886582123002E-3</v>
      </c>
    </row>
    <row r="172" spans="1:72" x14ac:dyDescent="0.35">
      <c r="A172">
        <v>34</v>
      </c>
      <c r="B172" t="s">
        <v>513</v>
      </c>
      <c r="C172" t="s">
        <v>513</v>
      </c>
      <c r="D172" t="s">
        <v>102</v>
      </c>
      <c r="E172" t="s">
        <v>1340</v>
      </c>
      <c r="F172">
        <v>5.9039999999999999</v>
      </c>
      <c r="G172">
        <v>24.66</v>
      </c>
      <c r="H172">
        <v>3.5999999999999999E-3</v>
      </c>
      <c r="I172">
        <v>0.1368</v>
      </c>
      <c r="J172">
        <v>1.3068</v>
      </c>
      <c r="K172">
        <v>0</v>
      </c>
      <c r="L172">
        <v>2.1276000000000002</v>
      </c>
      <c r="M172">
        <v>0</v>
      </c>
      <c r="N172">
        <v>2.8799999999999999E-2</v>
      </c>
      <c r="O172">
        <v>1.2276</v>
      </c>
      <c r="P172">
        <v>0.96120000000000005</v>
      </c>
      <c r="Q172">
        <v>0.26640000000000003</v>
      </c>
      <c r="R172">
        <v>0</v>
      </c>
      <c r="S172">
        <v>1.224</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3.6000000000000002E-4</v>
      </c>
      <c r="AT172">
        <v>7.2000000000000005E-4</v>
      </c>
      <c r="AU172">
        <v>1.7639999999999999E-2</v>
      </c>
      <c r="AV172">
        <v>3.9600000000000003E-2</v>
      </c>
      <c r="AW172">
        <v>6.8399999999999997E-3</v>
      </c>
      <c r="AX172">
        <v>3.5999999999999997E-2</v>
      </c>
      <c r="AY172">
        <v>0</v>
      </c>
      <c r="AZ172">
        <v>3.5999999999999997E-2</v>
      </c>
      <c r="BA172">
        <v>0.82799999999999996</v>
      </c>
      <c r="BB172">
        <v>3.2399999999999998E-2</v>
      </c>
      <c r="BC172">
        <v>7.1999999999999998E-3</v>
      </c>
      <c r="BD172">
        <v>0.46800000000000003</v>
      </c>
      <c r="BE172">
        <v>2.0880000000000001</v>
      </c>
      <c r="BF172">
        <v>0.46800000000000003</v>
      </c>
      <c r="BG172">
        <v>0.18</v>
      </c>
      <c r="BH172">
        <v>0</v>
      </c>
      <c r="BI172">
        <v>3.5999999999999999E-3</v>
      </c>
      <c r="BJ172">
        <v>3.5999999999999999E-3</v>
      </c>
      <c r="BK172">
        <v>0</v>
      </c>
      <c r="BL172">
        <v>5.9792223681703503E-3</v>
      </c>
      <c r="BM172">
        <v>2.42554436470562E-4</v>
      </c>
      <c r="BN172">
        <v>1.4994610621762499E-3</v>
      </c>
      <c r="BO172">
        <v>5.9488397368195E-4</v>
      </c>
      <c r="BP172">
        <v>2.1828283711023402E-3</v>
      </c>
      <c r="BQ172" s="98">
        <v>9.4153677989636409E-16</v>
      </c>
      <c r="BR172">
        <v>3.6380203193923E-4</v>
      </c>
      <c r="BS172">
        <v>3.0960504366953101E-4</v>
      </c>
      <c r="BT172">
        <v>8.8696080959483493E-3</v>
      </c>
    </row>
    <row r="173" spans="1:72" x14ac:dyDescent="0.35">
      <c r="A173">
        <v>34</v>
      </c>
      <c r="B173" t="s">
        <v>513</v>
      </c>
      <c r="C173" t="s">
        <v>513</v>
      </c>
      <c r="D173" t="s">
        <v>102</v>
      </c>
      <c r="E173" t="s">
        <v>1341</v>
      </c>
      <c r="F173">
        <v>2.952</v>
      </c>
      <c r="G173">
        <v>12.33</v>
      </c>
      <c r="H173">
        <v>1.8E-3</v>
      </c>
      <c r="I173">
        <v>6.8400000000000002E-2</v>
      </c>
      <c r="J173">
        <v>0.65339999999999998</v>
      </c>
      <c r="K173">
        <v>0</v>
      </c>
      <c r="L173">
        <v>1.0638000000000001</v>
      </c>
      <c r="M173">
        <v>0</v>
      </c>
      <c r="N173">
        <v>1.44E-2</v>
      </c>
      <c r="O173">
        <v>0.61380000000000001</v>
      </c>
      <c r="P173">
        <v>0.48060000000000003</v>
      </c>
      <c r="Q173">
        <v>0.13320000000000001</v>
      </c>
      <c r="R173">
        <v>0</v>
      </c>
      <c r="S173">
        <v>0.61199999999999999</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1.8000000000000001E-4</v>
      </c>
      <c r="AT173">
        <v>3.6000000000000002E-4</v>
      </c>
      <c r="AU173">
        <v>8.8199999999999997E-3</v>
      </c>
      <c r="AV173">
        <v>1.9800000000000002E-2</v>
      </c>
      <c r="AW173">
        <v>3.4199999999999999E-3</v>
      </c>
      <c r="AX173">
        <v>1.7999999999999999E-2</v>
      </c>
      <c r="AY173">
        <v>0</v>
      </c>
      <c r="AZ173">
        <v>1.7999999999999999E-2</v>
      </c>
      <c r="BA173">
        <v>0.41399999999999998</v>
      </c>
      <c r="BB173">
        <v>1.6199999999999999E-2</v>
      </c>
      <c r="BC173">
        <v>3.5999999999999999E-3</v>
      </c>
      <c r="BD173">
        <v>0.23400000000000001</v>
      </c>
      <c r="BE173">
        <v>1.044</v>
      </c>
      <c r="BF173">
        <v>0.23400000000000001</v>
      </c>
      <c r="BG173">
        <v>0.09</v>
      </c>
      <c r="BH173">
        <v>0</v>
      </c>
      <c r="BI173">
        <v>1.8E-3</v>
      </c>
      <c r="BJ173">
        <v>1.8E-3</v>
      </c>
      <c r="BK173">
        <v>0</v>
      </c>
      <c r="BL173">
        <v>3.2152448849887198E-3</v>
      </c>
      <c r="BM173">
        <v>1.3730892854402199E-4</v>
      </c>
      <c r="BN173">
        <v>7.8519672846886601E-4</v>
      </c>
      <c r="BO173">
        <v>2.97441986840975E-4</v>
      </c>
      <c r="BP173">
        <v>1.0914141855511701E-3</v>
      </c>
      <c r="BQ173" s="98">
        <v>9.1566065777515E-16</v>
      </c>
      <c r="BR173">
        <v>3.87146401393481E-4</v>
      </c>
      <c r="BS173">
        <v>1.5480252183476599E-4</v>
      </c>
      <c r="BT173">
        <v>3.4776446112249398E-3</v>
      </c>
    </row>
    <row r="174" spans="1:72" x14ac:dyDescent="0.35">
      <c r="A174">
        <v>35</v>
      </c>
      <c r="B174" t="s">
        <v>513</v>
      </c>
      <c r="C174" t="s">
        <v>513</v>
      </c>
      <c r="D174" t="s">
        <v>103</v>
      </c>
      <c r="E174" t="s">
        <v>1337</v>
      </c>
      <c r="F174">
        <v>2.7</v>
      </c>
      <c r="G174">
        <v>11.3</v>
      </c>
      <c r="H174">
        <v>5.0000000000000001E-3</v>
      </c>
      <c r="I174">
        <v>1.4999999999999999E-2</v>
      </c>
      <c r="J174">
        <v>0.57499999999999996</v>
      </c>
      <c r="K174">
        <v>0.13500000000000001</v>
      </c>
      <c r="L174">
        <v>4.26</v>
      </c>
      <c r="M174">
        <v>0</v>
      </c>
      <c r="N174">
        <v>0.01</v>
      </c>
      <c r="O174">
        <v>0.56499999999999995</v>
      </c>
      <c r="P174">
        <v>0.505</v>
      </c>
      <c r="Q174">
        <v>0.06</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0.06</v>
      </c>
      <c r="AN174">
        <v>0</v>
      </c>
      <c r="AO174">
        <v>0.7</v>
      </c>
      <c r="AP174">
        <v>0</v>
      </c>
      <c r="AQ174">
        <v>5.0000000000000001E-3</v>
      </c>
      <c r="AR174">
        <v>0.22</v>
      </c>
      <c r="AS174">
        <v>1.5E-3</v>
      </c>
      <c r="AT174">
        <v>2E-3</v>
      </c>
      <c r="AU174">
        <v>0.01</v>
      </c>
      <c r="AV174">
        <v>1.4999999999999999E-2</v>
      </c>
      <c r="AW174">
        <v>2E-3</v>
      </c>
      <c r="AX174">
        <v>0.3</v>
      </c>
      <c r="AY174">
        <v>0</v>
      </c>
      <c r="AZ174">
        <v>0.15</v>
      </c>
      <c r="BA174">
        <v>0.45</v>
      </c>
      <c r="BB174">
        <v>0.05</v>
      </c>
      <c r="BC174">
        <v>5.0000000000000001E-3</v>
      </c>
      <c r="BD174">
        <v>0.35</v>
      </c>
      <c r="BE174">
        <v>5.25</v>
      </c>
      <c r="BF174">
        <v>0.25</v>
      </c>
      <c r="BG174">
        <v>0.05</v>
      </c>
      <c r="BH174">
        <v>0</v>
      </c>
      <c r="BI174">
        <v>0</v>
      </c>
      <c r="BJ174">
        <v>5.0000000000000001E-3</v>
      </c>
      <c r="BK174">
        <v>0.4</v>
      </c>
      <c r="BL174">
        <v>2.6137464553802098E-3</v>
      </c>
      <c r="BM174">
        <v>1.1862439520982301E-4</v>
      </c>
      <c r="BN174">
        <v>6.4193221736118895E-4</v>
      </c>
      <c r="BO174">
        <v>1.8158851455492999E-4</v>
      </c>
      <c r="BP174">
        <v>0</v>
      </c>
      <c r="BQ174" s="98">
        <v>5.2596321246975703E-16</v>
      </c>
      <c r="BR174">
        <v>9.9321603182115194E-4</v>
      </c>
      <c r="BS174">
        <v>4.1843855432735001E-4</v>
      </c>
      <c r="BT174">
        <v>2.1981541618792001E-3</v>
      </c>
    </row>
    <row r="175" spans="1:72" x14ac:dyDescent="0.35">
      <c r="A175">
        <v>35</v>
      </c>
      <c r="B175" t="s">
        <v>513</v>
      </c>
      <c r="C175" t="s">
        <v>513</v>
      </c>
      <c r="D175" t="s">
        <v>103</v>
      </c>
      <c r="E175" t="s">
        <v>1338</v>
      </c>
      <c r="F175">
        <v>8.1</v>
      </c>
      <c r="G175">
        <v>33.9</v>
      </c>
      <c r="H175">
        <v>1.4999999999999999E-2</v>
      </c>
      <c r="I175">
        <v>4.4999999999999998E-2</v>
      </c>
      <c r="J175">
        <v>1.7250000000000001</v>
      </c>
      <c r="K175">
        <v>0.40500000000000003</v>
      </c>
      <c r="L175">
        <v>12.78</v>
      </c>
      <c r="M175">
        <v>0</v>
      </c>
      <c r="N175">
        <v>0.03</v>
      </c>
      <c r="O175">
        <v>1.6950000000000001</v>
      </c>
      <c r="P175">
        <v>1.5149999999999999</v>
      </c>
      <c r="Q175">
        <v>0.18</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0.18</v>
      </c>
      <c r="AN175">
        <v>0</v>
      </c>
      <c r="AO175">
        <v>2.1</v>
      </c>
      <c r="AP175">
        <v>0</v>
      </c>
      <c r="AQ175">
        <v>1.4999999999999999E-2</v>
      </c>
      <c r="AR175">
        <v>0.66</v>
      </c>
      <c r="AS175">
        <v>4.4999999999999997E-3</v>
      </c>
      <c r="AT175">
        <v>6.0000000000000001E-3</v>
      </c>
      <c r="AU175">
        <v>0.03</v>
      </c>
      <c r="AV175">
        <v>4.4999999999999998E-2</v>
      </c>
      <c r="AW175">
        <v>6.0000000000000001E-3</v>
      </c>
      <c r="AX175">
        <v>0.9</v>
      </c>
      <c r="AY175">
        <v>0</v>
      </c>
      <c r="AZ175">
        <v>0.45</v>
      </c>
      <c r="BA175">
        <v>1.35</v>
      </c>
      <c r="BB175">
        <v>0.15</v>
      </c>
      <c r="BC175">
        <v>1.4999999999999999E-2</v>
      </c>
      <c r="BD175">
        <v>1.05</v>
      </c>
      <c r="BE175">
        <v>15.75</v>
      </c>
      <c r="BF175">
        <v>0.75</v>
      </c>
      <c r="BG175">
        <v>0.15</v>
      </c>
      <c r="BH175">
        <v>0</v>
      </c>
      <c r="BI175">
        <v>0</v>
      </c>
      <c r="BJ175">
        <v>1.4999999999999999E-2</v>
      </c>
      <c r="BK175">
        <v>1.2</v>
      </c>
      <c r="BL175">
        <v>7.2047259260436302E-3</v>
      </c>
      <c r="BM175">
        <v>3.3945305380392603E-4</v>
      </c>
      <c r="BN175">
        <v>1.88621234375539E-3</v>
      </c>
      <c r="BO175">
        <v>5.4476554366478995E-4</v>
      </c>
      <c r="BP175">
        <v>0</v>
      </c>
      <c r="BQ175" s="98">
        <v>1.2950272097249999E-15</v>
      </c>
      <c r="BR175">
        <v>2.3768677479099002E-3</v>
      </c>
      <c r="BS175">
        <v>1.25531566298205E-3</v>
      </c>
      <c r="BT175">
        <v>7.6167985686153104E-3</v>
      </c>
    </row>
    <row r="176" spans="1:72" x14ac:dyDescent="0.35">
      <c r="A176">
        <v>35</v>
      </c>
      <c r="B176" t="s">
        <v>513</v>
      </c>
      <c r="C176" t="s">
        <v>513</v>
      </c>
      <c r="D176" t="s">
        <v>103</v>
      </c>
      <c r="E176" t="s">
        <v>1339</v>
      </c>
      <c r="F176">
        <v>4.05</v>
      </c>
      <c r="G176">
        <v>16.95</v>
      </c>
      <c r="H176">
        <v>7.4999999999999997E-3</v>
      </c>
      <c r="I176">
        <v>2.2499999999999999E-2</v>
      </c>
      <c r="J176">
        <v>0.86250000000000004</v>
      </c>
      <c r="K176">
        <v>0.20250000000000001</v>
      </c>
      <c r="L176">
        <v>6.39</v>
      </c>
      <c r="M176">
        <v>0</v>
      </c>
      <c r="N176">
        <v>1.4999999999999999E-2</v>
      </c>
      <c r="O176">
        <v>0.84750000000000003</v>
      </c>
      <c r="P176">
        <v>0.75749999999999995</v>
      </c>
      <c r="Q176">
        <v>0.09</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0.09</v>
      </c>
      <c r="AN176">
        <v>0</v>
      </c>
      <c r="AO176">
        <v>1.05</v>
      </c>
      <c r="AP176">
        <v>0</v>
      </c>
      <c r="AQ176">
        <v>7.4999999999999997E-3</v>
      </c>
      <c r="AR176">
        <v>0.33</v>
      </c>
      <c r="AS176">
        <v>2.2499999999999998E-3</v>
      </c>
      <c r="AT176">
        <v>3.0000000000000001E-3</v>
      </c>
      <c r="AU176">
        <v>1.4999999999999999E-2</v>
      </c>
      <c r="AV176">
        <v>2.2499999999999999E-2</v>
      </c>
      <c r="AW176">
        <v>3.0000000000000001E-3</v>
      </c>
      <c r="AX176">
        <v>0.45</v>
      </c>
      <c r="AY176">
        <v>0</v>
      </c>
      <c r="AZ176">
        <v>0.22500000000000001</v>
      </c>
      <c r="BA176">
        <v>0.67500000000000004</v>
      </c>
      <c r="BB176">
        <v>7.4999999999999997E-2</v>
      </c>
      <c r="BC176">
        <v>7.4999999999999997E-3</v>
      </c>
      <c r="BD176">
        <v>0.52500000000000002</v>
      </c>
      <c r="BE176">
        <v>7.875</v>
      </c>
      <c r="BF176">
        <v>0.375</v>
      </c>
      <c r="BG176">
        <v>7.4999999999999997E-2</v>
      </c>
      <c r="BH176">
        <v>0</v>
      </c>
      <c r="BI176">
        <v>0</v>
      </c>
      <c r="BJ176">
        <v>7.4999999999999997E-3</v>
      </c>
      <c r="BK176">
        <v>0.6</v>
      </c>
      <c r="BL176">
        <v>4.0001838630824398E-3</v>
      </c>
      <c r="BM176">
        <v>1.79989109292926E-4</v>
      </c>
      <c r="BN176">
        <v>9.6784636458280401E-4</v>
      </c>
      <c r="BO176">
        <v>2.7238277183239498E-4</v>
      </c>
      <c r="BP176">
        <v>0</v>
      </c>
      <c r="BQ176" s="98">
        <v>8.2430262216516999E-16</v>
      </c>
      <c r="BR176">
        <v>1.56517159117592E-3</v>
      </c>
      <c r="BS176">
        <v>6.2765783149102404E-4</v>
      </c>
      <c r="BT176">
        <v>3.1694392324465902E-3</v>
      </c>
    </row>
    <row r="177" spans="1:72" x14ac:dyDescent="0.35">
      <c r="A177">
        <v>35</v>
      </c>
      <c r="B177" t="s">
        <v>513</v>
      </c>
      <c r="C177" t="s">
        <v>513</v>
      </c>
      <c r="D177" t="s">
        <v>103</v>
      </c>
      <c r="E177" t="s">
        <v>1340</v>
      </c>
      <c r="F177">
        <v>5.4</v>
      </c>
      <c r="G177">
        <v>22.6</v>
      </c>
      <c r="H177">
        <v>0.01</v>
      </c>
      <c r="I177">
        <v>0.03</v>
      </c>
      <c r="J177">
        <v>1.1499999999999999</v>
      </c>
      <c r="K177">
        <v>0.27</v>
      </c>
      <c r="L177">
        <v>8.52</v>
      </c>
      <c r="M177">
        <v>0</v>
      </c>
      <c r="N177">
        <v>0.02</v>
      </c>
      <c r="O177">
        <v>1.1299999999999999</v>
      </c>
      <c r="P177">
        <v>1.01</v>
      </c>
      <c r="Q177">
        <v>0.12</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0.12</v>
      </c>
      <c r="AN177">
        <v>0</v>
      </c>
      <c r="AO177">
        <v>1.4</v>
      </c>
      <c r="AP177">
        <v>0</v>
      </c>
      <c r="AQ177">
        <v>0.01</v>
      </c>
      <c r="AR177">
        <v>0.44</v>
      </c>
      <c r="AS177">
        <v>3.0000000000000001E-3</v>
      </c>
      <c r="AT177">
        <v>4.0000000000000001E-3</v>
      </c>
      <c r="AU177">
        <v>0.02</v>
      </c>
      <c r="AV177">
        <v>0.03</v>
      </c>
      <c r="AW177">
        <v>4.0000000000000001E-3</v>
      </c>
      <c r="AX177">
        <v>0.6</v>
      </c>
      <c r="AY177">
        <v>0</v>
      </c>
      <c r="AZ177">
        <v>0.3</v>
      </c>
      <c r="BA177">
        <v>0.9</v>
      </c>
      <c r="BB177">
        <v>0.1</v>
      </c>
      <c r="BC177">
        <v>0.01</v>
      </c>
      <c r="BD177">
        <v>0.7</v>
      </c>
      <c r="BE177">
        <v>10.5</v>
      </c>
      <c r="BF177">
        <v>0.5</v>
      </c>
      <c r="BG177">
        <v>0.1</v>
      </c>
      <c r="BH177">
        <v>0</v>
      </c>
      <c r="BI177">
        <v>0</v>
      </c>
      <c r="BJ177">
        <v>0.01</v>
      </c>
      <c r="BK177">
        <v>0.8</v>
      </c>
      <c r="BL177">
        <v>4.3788083239644096E-3</v>
      </c>
      <c r="BM177">
        <v>2.1535528131892299E-4</v>
      </c>
      <c r="BN177">
        <v>1.2310853569514799E-3</v>
      </c>
      <c r="BO177">
        <v>3.6317702910985999E-4</v>
      </c>
      <c r="BP177">
        <v>0</v>
      </c>
      <c r="BQ177" s="98">
        <v>6.7477652136048503E-16</v>
      </c>
      <c r="BR177">
        <v>1.1827249335709001E-3</v>
      </c>
      <c r="BS177">
        <v>8.3687710865469904E-4</v>
      </c>
      <c r="BT177">
        <v>5.7594231010620204E-3</v>
      </c>
    </row>
    <row r="178" spans="1:72" x14ac:dyDescent="0.35">
      <c r="A178">
        <v>35</v>
      </c>
      <c r="B178" t="s">
        <v>513</v>
      </c>
      <c r="C178" t="s">
        <v>513</v>
      </c>
      <c r="D178" t="s">
        <v>103</v>
      </c>
      <c r="E178" t="s">
        <v>1341</v>
      </c>
      <c r="F178">
        <v>2.7</v>
      </c>
      <c r="G178">
        <v>11.3</v>
      </c>
      <c r="H178">
        <v>5.0000000000000001E-3</v>
      </c>
      <c r="I178">
        <v>1.4999999999999999E-2</v>
      </c>
      <c r="J178">
        <v>0.57499999999999996</v>
      </c>
      <c r="K178">
        <v>0.13500000000000001</v>
      </c>
      <c r="L178">
        <v>4.26</v>
      </c>
      <c r="M178">
        <v>0</v>
      </c>
      <c r="N178">
        <v>0.01</v>
      </c>
      <c r="O178">
        <v>0.56499999999999995</v>
      </c>
      <c r="P178">
        <v>0.505</v>
      </c>
      <c r="Q178">
        <v>0.06</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0.06</v>
      </c>
      <c r="AN178">
        <v>0</v>
      </c>
      <c r="AO178">
        <v>0.7</v>
      </c>
      <c r="AP178">
        <v>0</v>
      </c>
      <c r="AQ178">
        <v>5.0000000000000001E-3</v>
      </c>
      <c r="AR178">
        <v>0.22</v>
      </c>
      <c r="AS178">
        <v>1.5E-3</v>
      </c>
      <c r="AT178">
        <v>2E-3</v>
      </c>
      <c r="AU178">
        <v>0.01</v>
      </c>
      <c r="AV178">
        <v>1.4999999999999999E-2</v>
      </c>
      <c r="AW178">
        <v>2E-3</v>
      </c>
      <c r="AX178">
        <v>0.3</v>
      </c>
      <c r="AY178">
        <v>0</v>
      </c>
      <c r="AZ178">
        <v>0.15</v>
      </c>
      <c r="BA178">
        <v>0.45</v>
      </c>
      <c r="BB178">
        <v>0.05</v>
      </c>
      <c r="BC178">
        <v>5.0000000000000001E-3</v>
      </c>
      <c r="BD178">
        <v>0.35</v>
      </c>
      <c r="BE178">
        <v>5.25</v>
      </c>
      <c r="BF178">
        <v>0.25</v>
      </c>
      <c r="BG178">
        <v>0.05</v>
      </c>
      <c r="BH178">
        <v>0</v>
      </c>
      <c r="BI178">
        <v>0</v>
      </c>
      <c r="BJ178">
        <v>5.0000000000000001E-3</v>
      </c>
      <c r="BK178">
        <v>0.4</v>
      </c>
      <c r="BL178">
        <v>2.66678924205496E-3</v>
      </c>
      <c r="BM178">
        <v>1.19992739528618E-4</v>
      </c>
      <c r="BN178">
        <v>6.4523090972186902E-4</v>
      </c>
      <c r="BO178">
        <v>1.8158851455492999E-4</v>
      </c>
      <c r="BP178">
        <v>0</v>
      </c>
      <c r="BQ178" s="98">
        <v>5.4953508144344699E-16</v>
      </c>
      <c r="BR178">
        <v>1.04344772745061E-3</v>
      </c>
      <c r="BS178">
        <v>4.1843855432735001E-4</v>
      </c>
      <c r="BT178">
        <v>2.1129594882977202E-3</v>
      </c>
    </row>
    <row r="179" spans="1:72" x14ac:dyDescent="0.35">
      <c r="A179">
        <v>36</v>
      </c>
      <c r="B179" t="s">
        <v>513</v>
      </c>
      <c r="C179" t="s">
        <v>513</v>
      </c>
      <c r="D179" t="s">
        <v>104</v>
      </c>
      <c r="E179" t="s">
        <v>1337</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row>
    <row r="180" spans="1:72" x14ac:dyDescent="0.35">
      <c r="A180">
        <v>36</v>
      </c>
      <c r="B180" t="s">
        <v>513</v>
      </c>
      <c r="C180" t="s">
        <v>513</v>
      </c>
      <c r="D180" t="s">
        <v>104</v>
      </c>
      <c r="E180" t="s">
        <v>1338</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row>
    <row r="181" spans="1:72" x14ac:dyDescent="0.35">
      <c r="A181">
        <v>36</v>
      </c>
      <c r="B181" t="s">
        <v>513</v>
      </c>
      <c r="C181" t="s">
        <v>513</v>
      </c>
      <c r="D181" t="s">
        <v>104</v>
      </c>
      <c r="E181" t="s">
        <v>1339</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row>
    <row r="182" spans="1:72" x14ac:dyDescent="0.35">
      <c r="A182">
        <v>36</v>
      </c>
      <c r="B182" t="s">
        <v>513</v>
      </c>
      <c r="C182" t="s">
        <v>513</v>
      </c>
      <c r="D182" t="s">
        <v>104</v>
      </c>
      <c r="E182" t="s">
        <v>1340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row>
    <row r="183" spans="1:72" x14ac:dyDescent="0.35">
      <c r="A183">
        <v>36</v>
      </c>
      <c r="B183" t="s">
        <v>513</v>
      </c>
      <c r="C183" t="s">
        <v>513</v>
      </c>
      <c r="D183" t="s">
        <v>104</v>
      </c>
      <c r="E183" t="s">
        <v>1341</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row>
    <row r="184" spans="1:72" x14ac:dyDescent="0.35">
      <c r="A184">
        <v>37</v>
      </c>
      <c r="B184" t="s">
        <v>513</v>
      </c>
      <c r="C184" t="s">
        <v>513</v>
      </c>
      <c r="D184" t="s">
        <v>105</v>
      </c>
      <c r="E184" t="s">
        <v>1337</v>
      </c>
      <c r="F184">
        <v>0.20699999999999999</v>
      </c>
      <c r="G184">
        <v>0.86099999999999999</v>
      </c>
      <c r="H184" s="98">
        <v>2.9999999999999997E-4</v>
      </c>
      <c r="I184">
        <v>3.3E-3</v>
      </c>
      <c r="J184">
        <v>4.41E-2</v>
      </c>
      <c r="K184">
        <v>5.7000000000000002E-3</v>
      </c>
      <c r="L184">
        <v>0.24479999999999999</v>
      </c>
      <c r="M184">
        <v>0</v>
      </c>
      <c r="N184">
        <v>1.8E-3</v>
      </c>
      <c r="O184">
        <v>4.3799999999999999E-2</v>
      </c>
      <c r="P184">
        <v>4.3799999999999999E-2</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1.77E-2</v>
      </c>
      <c r="AN184">
        <v>0</v>
      </c>
      <c r="AO184">
        <v>0.183</v>
      </c>
      <c r="AP184">
        <v>0</v>
      </c>
      <c r="AQ184">
        <v>1.8E-3</v>
      </c>
      <c r="AR184">
        <v>1.0200000000000001E-2</v>
      </c>
      <c r="AS184" s="98">
        <v>6.0000000000000002E-5</v>
      </c>
      <c r="AT184" s="98">
        <v>9.0000000000000006E-5</v>
      </c>
      <c r="AU184" s="98">
        <v>5.9999999999999995E-4</v>
      </c>
      <c r="AV184">
        <v>9.8999999999999999E-4</v>
      </c>
      <c r="AW184">
        <v>2.1000000000000001E-4</v>
      </c>
      <c r="AX184">
        <v>7.4099999999999999E-2</v>
      </c>
      <c r="AY184">
        <v>0</v>
      </c>
      <c r="AZ184">
        <v>3.6900000000000002E-2</v>
      </c>
      <c r="BA184">
        <v>6.6000000000000003E-2</v>
      </c>
      <c r="BB184" s="98">
        <v>5.9999999999999995E-4</v>
      </c>
      <c r="BC184" s="98">
        <v>8.9999999999999998E-4</v>
      </c>
      <c r="BD184">
        <v>5.0999999999999997E-2</v>
      </c>
      <c r="BE184">
        <v>0.85799999999999998</v>
      </c>
      <c r="BF184">
        <v>2.4E-2</v>
      </c>
      <c r="BG184">
        <v>3.0000000000000001E-3</v>
      </c>
      <c r="BH184">
        <v>0</v>
      </c>
      <c r="BI184">
        <v>0</v>
      </c>
      <c r="BJ184" s="98">
        <v>2.9999999999999997E-4</v>
      </c>
      <c r="BK184">
        <v>0.03</v>
      </c>
      <c r="BL184">
        <v>2.8802149384132001E-4</v>
      </c>
      <c r="BM184" s="98">
        <v>6.4985754705548397E-5</v>
      </c>
      <c r="BN184" s="98">
        <v>6.6414700775525802E-5</v>
      </c>
      <c r="BO184" s="98">
        <v>1.08953108732958E-5</v>
      </c>
      <c r="BP184">
        <v>0</v>
      </c>
      <c r="BQ184" s="98">
        <v>1.26183544131585E-16</v>
      </c>
      <c r="BR184" s="98">
        <v>6.6170020910137999E-5</v>
      </c>
      <c r="BS184" s="98">
        <v>2.5106313259640999E-5</v>
      </c>
      <c r="BT184">
        <v>6.2902955429844896E-4</v>
      </c>
    </row>
    <row r="185" spans="1:72" x14ac:dyDescent="0.35">
      <c r="A185">
        <v>37</v>
      </c>
      <c r="B185" t="s">
        <v>513</v>
      </c>
      <c r="C185" t="s">
        <v>513</v>
      </c>
      <c r="D185" t="s">
        <v>105</v>
      </c>
      <c r="E185" t="s">
        <v>1338</v>
      </c>
      <c r="F185">
        <v>0.41399999999999998</v>
      </c>
      <c r="G185">
        <v>1.722</v>
      </c>
      <c r="H185" s="98">
        <v>5.9999999999999995E-4</v>
      </c>
      <c r="I185">
        <v>6.6E-3</v>
      </c>
      <c r="J185">
        <v>8.8200000000000001E-2</v>
      </c>
      <c r="K185">
        <v>1.14E-2</v>
      </c>
      <c r="L185">
        <v>0.48959999999999998</v>
      </c>
      <c r="M185">
        <v>0</v>
      </c>
      <c r="N185">
        <v>3.5999999999999999E-3</v>
      </c>
      <c r="O185">
        <v>8.7599999999999997E-2</v>
      </c>
      <c r="P185">
        <v>8.7599999999999997E-2</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3.5400000000000001E-2</v>
      </c>
      <c r="AN185">
        <v>0</v>
      </c>
      <c r="AO185">
        <v>0.36599999999999999</v>
      </c>
      <c r="AP185">
        <v>0</v>
      </c>
      <c r="AQ185">
        <v>3.5999999999999999E-3</v>
      </c>
      <c r="AR185">
        <v>2.0400000000000001E-2</v>
      </c>
      <c r="AS185">
        <v>1.2E-4</v>
      </c>
      <c r="AT185">
        <v>1.8000000000000001E-4</v>
      </c>
      <c r="AU185">
        <v>1.1999999999999999E-3</v>
      </c>
      <c r="AV185">
        <v>1.98E-3</v>
      </c>
      <c r="AW185">
        <v>4.2000000000000002E-4</v>
      </c>
      <c r="AX185">
        <v>0.1482</v>
      </c>
      <c r="AY185">
        <v>0</v>
      </c>
      <c r="AZ185">
        <v>7.3800000000000004E-2</v>
      </c>
      <c r="BA185">
        <v>0.13200000000000001</v>
      </c>
      <c r="BB185">
        <v>1.1999999999999999E-3</v>
      </c>
      <c r="BC185">
        <v>1.8E-3</v>
      </c>
      <c r="BD185">
        <v>0.10199999999999999</v>
      </c>
      <c r="BE185">
        <v>1.716</v>
      </c>
      <c r="BF185">
        <v>4.8000000000000001E-2</v>
      </c>
      <c r="BG185">
        <v>6.0000000000000001E-3</v>
      </c>
      <c r="BH185">
        <v>0</v>
      </c>
      <c r="BI185">
        <v>0</v>
      </c>
      <c r="BJ185" s="98">
        <v>5.9999999999999995E-4</v>
      </c>
      <c r="BK185">
        <v>0.06</v>
      </c>
      <c r="BL185">
        <v>5.8317515059214901E-4</v>
      </c>
      <c r="BM185">
        <v>1.22323634869777E-4</v>
      </c>
      <c r="BN185">
        <v>1.6517365648349E-4</v>
      </c>
      <c r="BO185" s="98">
        <v>2.1790621746591599E-5</v>
      </c>
      <c r="BP185">
        <v>0</v>
      </c>
      <c r="BQ185" s="98">
        <v>1.9738588494695099E-16</v>
      </c>
      <c r="BR185" s="98">
        <v>9.9175786226272494E-5</v>
      </c>
      <c r="BS185" s="98">
        <v>5.0212626519281997E-5</v>
      </c>
      <c r="BT185">
        <v>1.4478119135104401E-3</v>
      </c>
    </row>
    <row r="186" spans="1:72" x14ac:dyDescent="0.35">
      <c r="A186">
        <v>37</v>
      </c>
      <c r="B186" t="s">
        <v>513</v>
      </c>
      <c r="C186" t="s">
        <v>513</v>
      </c>
      <c r="D186" t="s">
        <v>105</v>
      </c>
      <c r="E186" t="s">
        <v>1339</v>
      </c>
      <c r="F186">
        <v>0.3105</v>
      </c>
      <c r="G186">
        <v>1.2915000000000001</v>
      </c>
      <c r="H186">
        <v>4.4999999999999999E-4</v>
      </c>
      <c r="I186">
        <v>4.9500000000000004E-3</v>
      </c>
      <c r="J186">
        <v>6.615E-2</v>
      </c>
      <c r="K186">
        <v>8.5500000000000003E-3</v>
      </c>
      <c r="L186">
        <v>0.36720000000000003</v>
      </c>
      <c r="M186">
        <v>0</v>
      </c>
      <c r="N186">
        <v>2.7000000000000001E-3</v>
      </c>
      <c r="O186">
        <v>6.5699999999999995E-2</v>
      </c>
      <c r="P186">
        <v>6.5699999999999995E-2</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2.6550000000000001E-2</v>
      </c>
      <c r="AN186">
        <v>0</v>
      </c>
      <c r="AO186">
        <v>0.27450000000000002</v>
      </c>
      <c r="AP186">
        <v>0</v>
      </c>
      <c r="AQ186">
        <v>2.7000000000000001E-3</v>
      </c>
      <c r="AR186">
        <v>1.5299999999999999E-2</v>
      </c>
      <c r="AS186" s="98">
        <v>9.0000000000000006E-5</v>
      </c>
      <c r="AT186">
        <v>1.35E-4</v>
      </c>
      <c r="AU186" s="98">
        <v>8.9999999999999998E-4</v>
      </c>
      <c r="AV186">
        <v>1.485E-3</v>
      </c>
      <c r="AW186">
        <v>3.1500000000000001E-4</v>
      </c>
      <c r="AX186">
        <v>0.11115</v>
      </c>
      <c r="AY186">
        <v>0</v>
      </c>
      <c r="AZ186">
        <v>5.5350000000000003E-2</v>
      </c>
      <c r="BA186">
        <v>9.9000000000000005E-2</v>
      </c>
      <c r="BB186" s="98">
        <v>8.9999999999999998E-4</v>
      </c>
      <c r="BC186">
        <v>1.3500000000000001E-3</v>
      </c>
      <c r="BD186">
        <v>7.6499999999999999E-2</v>
      </c>
      <c r="BE186">
        <v>1.2869999999999999</v>
      </c>
      <c r="BF186">
        <v>3.5999999999999997E-2</v>
      </c>
      <c r="BG186">
        <v>4.4999999999999997E-3</v>
      </c>
      <c r="BH186">
        <v>0</v>
      </c>
      <c r="BI186">
        <v>0</v>
      </c>
      <c r="BJ186">
        <v>4.4999999999999999E-4</v>
      </c>
      <c r="BK186">
        <v>4.4999999999999998E-2</v>
      </c>
      <c r="BL186">
        <v>4.2935767967091498E-4</v>
      </c>
      <c r="BM186">
        <v>1.00346585011317E-4</v>
      </c>
      <c r="BN186" s="98">
        <v>8.7492955563624005E-5</v>
      </c>
      <c r="BO186" s="98">
        <v>1.63429663099437E-5</v>
      </c>
      <c r="BP186">
        <v>0</v>
      </c>
      <c r="BQ186" s="98">
        <v>2.0989326744096E-16</v>
      </c>
      <c r="BR186">
        <v>1.11691627212958E-4</v>
      </c>
      <c r="BS186" s="98">
        <v>3.7659469889461501E-5</v>
      </c>
      <c r="BT186">
        <v>8.7238702960509699E-4</v>
      </c>
    </row>
    <row r="187" spans="1:72" x14ac:dyDescent="0.35">
      <c r="A187">
        <v>37</v>
      </c>
      <c r="B187" t="s">
        <v>513</v>
      </c>
      <c r="C187" t="s">
        <v>513</v>
      </c>
      <c r="D187" t="s">
        <v>105</v>
      </c>
      <c r="E187" t="s">
        <v>1340</v>
      </c>
      <c r="F187">
        <v>0.41399999999999998</v>
      </c>
      <c r="G187">
        <v>1.722</v>
      </c>
      <c r="H187" s="98">
        <v>5.9999999999999995E-4</v>
      </c>
      <c r="I187">
        <v>6.6E-3</v>
      </c>
      <c r="J187">
        <v>8.8200000000000001E-2</v>
      </c>
      <c r="K187">
        <v>1.14E-2</v>
      </c>
      <c r="L187">
        <v>0.48959999999999998</v>
      </c>
      <c r="M187">
        <v>0</v>
      </c>
      <c r="N187">
        <v>3.5999999999999999E-3</v>
      </c>
      <c r="O187">
        <v>8.7599999999999997E-2</v>
      </c>
      <c r="P187">
        <v>8.7599999999999997E-2</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3.5400000000000001E-2</v>
      </c>
      <c r="AN187">
        <v>0</v>
      </c>
      <c r="AO187">
        <v>0.36599999999999999</v>
      </c>
      <c r="AP187">
        <v>0</v>
      </c>
      <c r="AQ187">
        <v>3.5999999999999999E-3</v>
      </c>
      <c r="AR187">
        <v>2.0400000000000001E-2</v>
      </c>
      <c r="AS187">
        <v>1.2E-4</v>
      </c>
      <c r="AT187">
        <v>1.8000000000000001E-4</v>
      </c>
      <c r="AU187">
        <v>1.1999999999999999E-3</v>
      </c>
      <c r="AV187">
        <v>1.98E-3</v>
      </c>
      <c r="AW187">
        <v>4.2000000000000002E-4</v>
      </c>
      <c r="AX187">
        <v>0.1482</v>
      </c>
      <c r="AY187">
        <v>0</v>
      </c>
      <c r="AZ187">
        <v>7.3800000000000004E-2</v>
      </c>
      <c r="BA187">
        <v>0.13200000000000001</v>
      </c>
      <c r="BB187">
        <v>1.1999999999999999E-3</v>
      </c>
      <c r="BC187">
        <v>1.8E-3</v>
      </c>
      <c r="BD187">
        <v>0.10199999999999999</v>
      </c>
      <c r="BE187">
        <v>1.716</v>
      </c>
      <c r="BF187">
        <v>4.8000000000000001E-2</v>
      </c>
      <c r="BG187">
        <v>6.0000000000000001E-3</v>
      </c>
      <c r="BH187">
        <v>0</v>
      </c>
      <c r="BI187">
        <v>0</v>
      </c>
      <c r="BJ187" s="98">
        <v>5.9999999999999995E-4</v>
      </c>
      <c r="BK187">
        <v>0.06</v>
      </c>
      <c r="BL187">
        <v>5.9030731350165799E-4</v>
      </c>
      <c r="BM187">
        <v>1.14675760328457E-4</v>
      </c>
      <c r="BN187">
        <v>1.97517911415929E-4</v>
      </c>
      <c r="BO187" s="98">
        <v>2.1790621746591599E-5</v>
      </c>
      <c r="BP187">
        <v>0</v>
      </c>
      <c r="BQ187" s="98">
        <v>1.42404681630731E-16</v>
      </c>
      <c r="BR187" s="98">
        <v>6.6011530632269097E-5</v>
      </c>
      <c r="BS187" s="98">
        <v>5.0212626519281997E-5</v>
      </c>
      <c r="BT187">
        <v>1.63756471842397E-3</v>
      </c>
    </row>
    <row r="188" spans="1:72" x14ac:dyDescent="0.35">
      <c r="A188">
        <v>37</v>
      </c>
      <c r="B188" t="s">
        <v>513</v>
      </c>
      <c r="C188" t="s">
        <v>513</v>
      </c>
      <c r="D188" t="s">
        <v>105</v>
      </c>
      <c r="E188" t="s">
        <v>1341</v>
      </c>
      <c r="F188">
        <v>0.20699999999999999</v>
      </c>
      <c r="G188">
        <v>0.86099999999999999</v>
      </c>
      <c r="H188" s="98">
        <v>2.9999999999999997E-4</v>
      </c>
      <c r="I188">
        <v>3.3E-3</v>
      </c>
      <c r="J188">
        <v>4.41E-2</v>
      </c>
      <c r="K188">
        <v>5.7000000000000002E-3</v>
      </c>
      <c r="L188">
        <v>0.24479999999999999</v>
      </c>
      <c r="M188">
        <v>0</v>
      </c>
      <c r="N188">
        <v>1.8E-3</v>
      </c>
      <c r="O188">
        <v>4.3799999999999999E-2</v>
      </c>
      <c r="P188">
        <v>4.3799999999999999E-2</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1.77E-2</v>
      </c>
      <c r="AN188">
        <v>0</v>
      </c>
      <c r="AO188">
        <v>0.183</v>
      </c>
      <c r="AP188">
        <v>0</v>
      </c>
      <c r="AQ188">
        <v>1.8E-3</v>
      </c>
      <c r="AR188">
        <v>1.0200000000000001E-2</v>
      </c>
      <c r="AS188" s="98">
        <v>6.0000000000000002E-5</v>
      </c>
      <c r="AT188" s="98">
        <v>9.0000000000000006E-5</v>
      </c>
      <c r="AU188" s="98">
        <v>5.9999999999999995E-4</v>
      </c>
      <c r="AV188">
        <v>9.8999999999999999E-4</v>
      </c>
      <c r="AW188">
        <v>2.1000000000000001E-4</v>
      </c>
      <c r="AX188">
        <v>7.4099999999999999E-2</v>
      </c>
      <c r="AY188">
        <v>0</v>
      </c>
      <c r="AZ188">
        <v>3.6900000000000002E-2</v>
      </c>
      <c r="BA188">
        <v>6.6000000000000003E-2</v>
      </c>
      <c r="BB188" s="98">
        <v>5.9999999999999995E-4</v>
      </c>
      <c r="BC188" s="98">
        <v>8.9999999999999998E-4</v>
      </c>
      <c r="BD188">
        <v>5.0999999999999997E-2</v>
      </c>
      <c r="BE188">
        <v>0.85799999999999998</v>
      </c>
      <c r="BF188">
        <v>2.4E-2</v>
      </c>
      <c r="BG188">
        <v>3.0000000000000001E-3</v>
      </c>
      <c r="BH188">
        <v>0</v>
      </c>
      <c r="BI188">
        <v>0</v>
      </c>
      <c r="BJ188" s="98">
        <v>2.9999999999999997E-4</v>
      </c>
      <c r="BK188">
        <v>0.03</v>
      </c>
      <c r="BL188">
        <v>2.8392050016835298E-4</v>
      </c>
      <c r="BM188" s="98">
        <v>6.9383282566807202E-5</v>
      </c>
      <c r="BN188" s="98">
        <v>4.7816754189373297E-5</v>
      </c>
      <c r="BO188" s="98">
        <v>1.08953108732958E-5</v>
      </c>
      <c r="BP188">
        <v>0</v>
      </c>
      <c r="BQ188" s="98">
        <v>1.57797736038411E-16</v>
      </c>
      <c r="BR188" s="98">
        <v>8.5239467876690002E-5</v>
      </c>
      <c r="BS188" s="98">
        <v>2.5106313259640999E-5</v>
      </c>
      <c r="BT188">
        <v>5.1992169147316498E-4</v>
      </c>
    </row>
    <row r="189" spans="1:72" x14ac:dyDescent="0.35">
      <c r="A189">
        <v>38</v>
      </c>
      <c r="B189" t="s">
        <v>513</v>
      </c>
      <c r="C189" t="s">
        <v>513</v>
      </c>
      <c r="D189" t="s">
        <v>106</v>
      </c>
      <c r="E189" t="s">
        <v>1337</v>
      </c>
      <c r="F189">
        <v>0.376</v>
      </c>
      <c r="G189">
        <v>1.5840000000000001</v>
      </c>
      <c r="H189">
        <v>0</v>
      </c>
      <c r="I189">
        <v>4.0000000000000001E-3</v>
      </c>
      <c r="J189">
        <v>8.1600000000000006E-2</v>
      </c>
      <c r="K189">
        <v>1.44E-2</v>
      </c>
      <c r="L189">
        <v>0.69679999999999997</v>
      </c>
      <c r="M189">
        <v>0</v>
      </c>
      <c r="N189">
        <v>2.3999999999999998E-3</v>
      </c>
      <c r="O189">
        <v>5.7599999999999998E-2</v>
      </c>
      <c r="P189">
        <v>2.24E-2</v>
      </c>
      <c r="Q189">
        <v>3.5200000000000002E-2</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0.28639999999999999</v>
      </c>
      <c r="AN189">
        <v>0</v>
      </c>
      <c r="AO189">
        <v>3.44</v>
      </c>
      <c r="AP189">
        <v>0</v>
      </c>
      <c r="AQ189">
        <v>2.3999999999999998E-3</v>
      </c>
      <c r="AR189">
        <v>0</v>
      </c>
      <c r="AS189" s="98">
        <v>8.0000000000000007E-5</v>
      </c>
      <c r="AT189">
        <v>1.6000000000000001E-4</v>
      </c>
      <c r="AU189">
        <v>2.3999999999999998E-3</v>
      </c>
      <c r="AV189">
        <v>3.2000000000000002E-3</v>
      </c>
      <c r="AW189">
        <v>3.2000000000000003E-4</v>
      </c>
      <c r="AX189">
        <v>9.5999999999999992E-3</v>
      </c>
      <c r="AY189">
        <v>0</v>
      </c>
      <c r="AZ189">
        <v>0.08</v>
      </c>
      <c r="BA189">
        <v>0.112</v>
      </c>
      <c r="BB189">
        <v>3.2000000000000002E-3</v>
      </c>
      <c r="BC189" s="98">
        <v>8.0000000000000004E-4</v>
      </c>
      <c r="BD189">
        <v>6.4000000000000001E-2</v>
      </c>
      <c r="BE189">
        <v>1.232</v>
      </c>
      <c r="BF189">
        <v>0.08</v>
      </c>
      <c r="BG189">
        <v>0</v>
      </c>
      <c r="BH189">
        <v>0</v>
      </c>
      <c r="BI189">
        <v>1.6000000000000001E-3</v>
      </c>
      <c r="BJ189" s="98">
        <v>8.0000000000000004E-4</v>
      </c>
      <c r="BK189">
        <v>4.8000000000000001E-2</v>
      </c>
      <c r="BL189">
        <v>5.8895109196722799E-4</v>
      </c>
      <c r="BM189" s="98">
        <v>4.4446615033794002E-5</v>
      </c>
      <c r="BN189">
        <v>1.69619240088153E-4</v>
      </c>
      <c r="BO189" s="98">
        <v>2.9054162328788801E-5</v>
      </c>
      <c r="BP189">
        <v>0</v>
      </c>
      <c r="BQ189" s="98">
        <v>2.1092725158313701E-16</v>
      </c>
      <c r="BR189">
        <v>2.2907783529506199E-4</v>
      </c>
      <c r="BS189" s="98">
        <v>6.6950168692375906E-5</v>
      </c>
      <c r="BT189">
        <v>6.8396360329566104E-4</v>
      </c>
    </row>
    <row r="190" spans="1:72" x14ac:dyDescent="0.35">
      <c r="A190">
        <v>38</v>
      </c>
      <c r="B190" t="s">
        <v>513</v>
      </c>
      <c r="C190" t="s">
        <v>513</v>
      </c>
      <c r="D190" t="s">
        <v>106</v>
      </c>
      <c r="E190" t="s">
        <v>1338</v>
      </c>
      <c r="F190">
        <v>0.752</v>
      </c>
      <c r="G190">
        <v>3.1680000000000001</v>
      </c>
      <c r="H190">
        <v>0</v>
      </c>
      <c r="I190">
        <v>8.0000000000000002E-3</v>
      </c>
      <c r="J190">
        <v>0.16320000000000001</v>
      </c>
      <c r="K190">
        <v>2.8799999999999999E-2</v>
      </c>
      <c r="L190">
        <v>1.3935999999999999</v>
      </c>
      <c r="M190">
        <v>0</v>
      </c>
      <c r="N190">
        <v>4.7999999999999996E-3</v>
      </c>
      <c r="O190">
        <v>0.1152</v>
      </c>
      <c r="P190">
        <v>4.48E-2</v>
      </c>
      <c r="Q190">
        <v>7.0400000000000004E-2</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0.57279999999999998</v>
      </c>
      <c r="AN190">
        <v>0</v>
      </c>
      <c r="AO190">
        <v>6.88</v>
      </c>
      <c r="AP190">
        <v>0</v>
      </c>
      <c r="AQ190">
        <v>4.7999999999999996E-3</v>
      </c>
      <c r="AR190">
        <v>0</v>
      </c>
      <c r="AS190">
        <v>1.6000000000000001E-4</v>
      </c>
      <c r="AT190">
        <v>3.2000000000000003E-4</v>
      </c>
      <c r="AU190">
        <v>4.7999999999999996E-3</v>
      </c>
      <c r="AV190">
        <v>6.4000000000000003E-3</v>
      </c>
      <c r="AW190">
        <v>6.4000000000000005E-4</v>
      </c>
      <c r="AX190">
        <v>1.9199999999999998E-2</v>
      </c>
      <c r="AY190">
        <v>0</v>
      </c>
      <c r="AZ190">
        <v>0.16</v>
      </c>
      <c r="BA190">
        <v>0.224</v>
      </c>
      <c r="BB190">
        <v>6.4000000000000003E-3</v>
      </c>
      <c r="BC190">
        <v>1.6000000000000001E-3</v>
      </c>
      <c r="BD190">
        <v>0.128</v>
      </c>
      <c r="BE190">
        <v>2.464</v>
      </c>
      <c r="BF190">
        <v>0.16</v>
      </c>
      <c r="BG190">
        <v>0</v>
      </c>
      <c r="BH190">
        <v>0</v>
      </c>
      <c r="BI190">
        <v>3.2000000000000002E-3</v>
      </c>
      <c r="BJ190">
        <v>1.6000000000000001E-3</v>
      </c>
      <c r="BK190">
        <v>9.6000000000000002E-2</v>
      </c>
      <c r="BL190">
        <v>1.1101772637660799E-3</v>
      </c>
      <c r="BM190" s="98">
        <v>8.4236041587511698E-5</v>
      </c>
      <c r="BN190">
        <v>3.5708162513586401E-4</v>
      </c>
      <c r="BO190" s="98">
        <v>5.8108324657577603E-5</v>
      </c>
      <c r="BP190">
        <v>0</v>
      </c>
      <c r="BQ190" s="98">
        <v>3.4907247684724099E-16</v>
      </c>
      <c r="BR190">
        <v>3.6718929307288098E-4</v>
      </c>
      <c r="BS190">
        <v>1.33900337384752E-4</v>
      </c>
      <c r="BT190">
        <v>1.73929093647547E-3</v>
      </c>
    </row>
    <row r="191" spans="1:72" x14ac:dyDescent="0.35">
      <c r="A191">
        <v>38</v>
      </c>
      <c r="B191" t="s">
        <v>513</v>
      </c>
      <c r="C191" t="s">
        <v>513</v>
      </c>
      <c r="D191" t="s">
        <v>106</v>
      </c>
      <c r="E191" t="s">
        <v>1339</v>
      </c>
      <c r="F191">
        <v>0.56399999999999995</v>
      </c>
      <c r="G191">
        <v>2.3759999999999999</v>
      </c>
      <c r="H191">
        <v>0</v>
      </c>
      <c r="I191">
        <v>6.0000000000000001E-3</v>
      </c>
      <c r="J191">
        <v>0.12239999999999999</v>
      </c>
      <c r="K191">
        <v>2.1600000000000001E-2</v>
      </c>
      <c r="L191">
        <v>1.0451999999999999</v>
      </c>
      <c r="M191">
        <v>0</v>
      </c>
      <c r="N191">
        <v>3.5999999999999999E-3</v>
      </c>
      <c r="O191">
        <v>8.6400000000000005E-2</v>
      </c>
      <c r="P191">
        <v>3.3599999999999998E-2</v>
      </c>
      <c r="Q191">
        <v>5.28E-2</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0.42959999999999998</v>
      </c>
      <c r="AN191">
        <v>0</v>
      </c>
      <c r="AO191">
        <v>5.16</v>
      </c>
      <c r="AP191">
        <v>0</v>
      </c>
      <c r="AQ191">
        <v>3.5999999999999999E-3</v>
      </c>
      <c r="AR191">
        <v>0</v>
      </c>
      <c r="AS191">
        <v>1.2E-4</v>
      </c>
      <c r="AT191">
        <v>2.4000000000000001E-4</v>
      </c>
      <c r="AU191">
        <v>3.5999999999999999E-3</v>
      </c>
      <c r="AV191">
        <v>4.7999999999999996E-3</v>
      </c>
      <c r="AW191">
        <v>4.8000000000000001E-4</v>
      </c>
      <c r="AX191">
        <v>1.44E-2</v>
      </c>
      <c r="AY191">
        <v>0</v>
      </c>
      <c r="AZ191">
        <v>0.12</v>
      </c>
      <c r="BA191">
        <v>0.16800000000000001</v>
      </c>
      <c r="BB191">
        <v>4.7999999999999996E-3</v>
      </c>
      <c r="BC191">
        <v>1.1999999999999999E-3</v>
      </c>
      <c r="BD191">
        <v>9.6000000000000002E-2</v>
      </c>
      <c r="BE191">
        <v>1.8480000000000001</v>
      </c>
      <c r="BF191">
        <v>0.12</v>
      </c>
      <c r="BG191">
        <v>0</v>
      </c>
      <c r="BH191">
        <v>0</v>
      </c>
      <c r="BI191">
        <v>2.3999999999999998E-3</v>
      </c>
      <c r="BJ191">
        <v>1.1999999999999999E-3</v>
      </c>
      <c r="BK191">
        <v>7.1999999999999995E-2</v>
      </c>
      <c r="BL191">
        <v>8.85966322457156E-4</v>
      </c>
      <c r="BM191" s="98">
        <v>6.6844567118693802E-5</v>
      </c>
      <c r="BN191">
        <v>2.5375974219624603E-4</v>
      </c>
      <c r="BO191" s="98">
        <v>4.3581243493183199E-5</v>
      </c>
      <c r="BP191">
        <v>0</v>
      </c>
      <c r="BQ191" s="98">
        <v>3.1912020336166898E-16</v>
      </c>
      <c r="BR191">
        <v>3.4702799209948901E-4</v>
      </c>
      <c r="BS191">
        <v>1.0042525303856399E-4</v>
      </c>
      <c r="BT191">
        <v>1.01201926507284E-3</v>
      </c>
    </row>
    <row r="192" spans="1:72" x14ac:dyDescent="0.35">
      <c r="A192">
        <v>38</v>
      </c>
      <c r="B192" t="s">
        <v>513</v>
      </c>
      <c r="C192" t="s">
        <v>513</v>
      </c>
      <c r="D192" t="s">
        <v>106</v>
      </c>
      <c r="E192" t="s">
        <v>1340</v>
      </c>
      <c r="F192">
        <v>0.752</v>
      </c>
      <c r="G192">
        <v>3.1680000000000001</v>
      </c>
      <c r="H192">
        <v>0</v>
      </c>
      <c r="I192">
        <v>8.0000000000000002E-3</v>
      </c>
      <c r="J192">
        <v>0.16320000000000001</v>
      </c>
      <c r="K192">
        <v>2.8799999999999999E-2</v>
      </c>
      <c r="L192">
        <v>1.3935999999999999</v>
      </c>
      <c r="M192">
        <v>0</v>
      </c>
      <c r="N192">
        <v>4.7999999999999996E-3</v>
      </c>
      <c r="O192">
        <v>0.1152</v>
      </c>
      <c r="P192">
        <v>4.48E-2</v>
      </c>
      <c r="Q192">
        <v>7.0400000000000004E-2</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0.57279999999999998</v>
      </c>
      <c r="AN192">
        <v>0</v>
      </c>
      <c r="AO192">
        <v>6.88</v>
      </c>
      <c r="AP192">
        <v>0</v>
      </c>
      <c r="AQ192">
        <v>4.7999999999999996E-3</v>
      </c>
      <c r="AR192">
        <v>0</v>
      </c>
      <c r="AS192">
        <v>1.6000000000000001E-4</v>
      </c>
      <c r="AT192">
        <v>3.2000000000000003E-4</v>
      </c>
      <c r="AU192">
        <v>4.7999999999999996E-3</v>
      </c>
      <c r="AV192">
        <v>6.4000000000000003E-3</v>
      </c>
      <c r="AW192">
        <v>6.4000000000000005E-4</v>
      </c>
      <c r="AX192">
        <v>1.9199999999999998E-2</v>
      </c>
      <c r="AY192">
        <v>0</v>
      </c>
      <c r="AZ192">
        <v>0.16</v>
      </c>
      <c r="BA192">
        <v>0.224</v>
      </c>
      <c r="BB192">
        <v>6.4000000000000003E-3</v>
      </c>
      <c r="BC192">
        <v>1.6000000000000001E-3</v>
      </c>
      <c r="BD192">
        <v>0.128</v>
      </c>
      <c r="BE192">
        <v>2.464</v>
      </c>
      <c r="BF192">
        <v>0.16</v>
      </c>
      <c r="BG192">
        <v>0</v>
      </c>
      <c r="BH192">
        <v>0</v>
      </c>
      <c r="BI192">
        <v>3.2000000000000002E-3</v>
      </c>
      <c r="BJ192">
        <v>1.6000000000000001E-3</v>
      </c>
      <c r="BK192">
        <v>9.6000000000000002E-2</v>
      </c>
      <c r="BL192">
        <v>1.0424523435977101E-3</v>
      </c>
      <c r="BM192" s="98">
        <v>7.95788531074355E-5</v>
      </c>
      <c r="BN192">
        <v>3.7492477009542201E-4</v>
      </c>
      <c r="BO192" s="98">
        <v>5.8108324657577603E-5</v>
      </c>
      <c r="BP192">
        <v>0</v>
      </c>
      <c r="BQ192" s="98">
        <v>2.7629045052820802E-16</v>
      </c>
      <c r="BR192">
        <v>2.7622291555563799E-4</v>
      </c>
      <c r="BS192">
        <v>1.33900337384752E-4</v>
      </c>
      <c r="BT192">
        <v>2.1106546663596198E-3</v>
      </c>
    </row>
    <row r="193" spans="1:72" x14ac:dyDescent="0.35">
      <c r="A193">
        <v>38</v>
      </c>
      <c r="B193" t="s">
        <v>513</v>
      </c>
      <c r="C193" t="s">
        <v>513</v>
      </c>
      <c r="D193" t="s">
        <v>106</v>
      </c>
      <c r="E193" t="s">
        <v>1341</v>
      </c>
      <c r="F193">
        <v>0.376</v>
      </c>
      <c r="G193">
        <v>1.5840000000000001</v>
      </c>
      <c r="H193">
        <v>0</v>
      </c>
      <c r="I193">
        <v>4.0000000000000001E-3</v>
      </c>
      <c r="J193">
        <v>8.1600000000000006E-2</v>
      </c>
      <c r="K193">
        <v>1.44E-2</v>
      </c>
      <c r="L193">
        <v>0.69679999999999997</v>
      </c>
      <c r="M193">
        <v>0</v>
      </c>
      <c r="N193">
        <v>2.3999999999999998E-3</v>
      </c>
      <c r="O193">
        <v>5.7599999999999998E-2</v>
      </c>
      <c r="P193">
        <v>2.24E-2</v>
      </c>
      <c r="Q193">
        <v>3.5200000000000002E-2</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0.28639999999999999</v>
      </c>
      <c r="AN193">
        <v>0</v>
      </c>
      <c r="AO193">
        <v>3.44</v>
      </c>
      <c r="AP193">
        <v>0</v>
      </c>
      <c r="AQ193">
        <v>2.3999999999999998E-3</v>
      </c>
      <c r="AR193">
        <v>0</v>
      </c>
      <c r="AS193" s="98">
        <v>8.0000000000000007E-5</v>
      </c>
      <c r="AT193">
        <v>1.6000000000000001E-4</v>
      </c>
      <c r="AU193">
        <v>2.3999999999999998E-3</v>
      </c>
      <c r="AV193">
        <v>3.2000000000000002E-3</v>
      </c>
      <c r="AW193">
        <v>3.2000000000000003E-4</v>
      </c>
      <c r="AX193">
        <v>9.5999999999999992E-3</v>
      </c>
      <c r="AY193">
        <v>0</v>
      </c>
      <c r="AZ193">
        <v>0.08</v>
      </c>
      <c r="BA193">
        <v>0.112</v>
      </c>
      <c r="BB193">
        <v>3.2000000000000002E-3</v>
      </c>
      <c r="BC193" s="98">
        <v>8.0000000000000004E-4</v>
      </c>
      <c r="BD193">
        <v>6.4000000000000001E-2</v>
      </c>
      <c r="BE193">
        <v>1.232</v>
      </c>
      <c r="BF193">
        <v>0.08</v>
      </c>
      <c r="BG193">
        <v>0</v>
      </c>
      <c r="BH193">
        <v>0</v>
      </c>
      <c r="BI193">
        <v>1.6000000000000001E-3</v>
      </c>
      <c r="BJ193" s="98">
        <v>8.0000000000000004E-4</v>
      </c>
      <c r="BK193">
        <v>4.8000000000000001E-2</v>
      </c>
      <c r="BL193">
        <v>5.92337337975647E-4</v>
      </c>
      <c r="BM193" s="98">
        <v>4.4679474457797801E-5</v>
      </c>
      <c r="BN193">
        <v>1.6872708284017501E-4</v>
      </c>
      <c r="BO193" s="98">
        <v>2.9054162328788801E-5</v>
      </c>
      <c r="BP193">
        <v>0</v>
      </c>
      <c r="BQ193" s="98">
        <v>2.1456635289908899E-16</v>
      </c>
      <c r="BR193">
        <v>2.3362615417092401E-4</v>
      </c>
      <c r="BS193" s="98">
        <v>6.6950168692375906E-5</v>
      </c>
      <c r="BT193">
        <v>6.6539541680145397E-4</v>
      </c>
    </row>
    <row r="194" spans="1:72" x14ac:dyDescent="0.35">
      <c r="A194">
        <v>39</v>
      </c>
      <c r="B194" t="s">
        <v>513</v>
      </c>
      <c r="C194" t="s">
        <v>513</v>
      </c>
      <c r="D194" t="s">
        <v>107</v>
      </c>
      <c r="E194" t="s">
        <v>1337</v>
      </c>
      <c r="F194">
        <v>0.65700000000000003</v>
      </c>
      <c r="G194">
        <v>2.754</v>
      </c>
      <c r="H194" s="98">
        <v>8.9999999999999998E-4</v>
      </c>
      <c r="I194">
        <v>6.8999999999999999E-3</v>
      </c>
      <c r="J194">
        <v>0.14580000000000001</v>
      </c>
      <c r="K194">
        <v>1.5599999999999999E-2</v>
      </c>
      <c r="L194">
        <v>0.1119</v>
      </c>
      <c r="M194">
        <v>0</v>
      </c>
      <c r="N194">
        <v>1.89E-2</v>
      </c>
      <c r="O194">
        <v>0.1095</v>
      </c>
      <c r="P194">
        <v>0.1095</v>
      </c>
      <c r="Q194">
        <v>0</v>
      </c>
      <c r="R194">
        <v>0</v>
      </c>
      <c r="S194">
        <v>0</v>
      </c>
      <c r="T194">
        <v>0</v>
      </c>
      <c r="U194" s="98">
        <v>2.9999999999999997E-4</v>
      </c>
      <c r="V194">
        <v>0</v>
      </c>
      <c r="W194">
        <v>0</v>
      </c>
      <c r="X194">
        <v>0</v>
      </c>
      <c r="Y194">
        <v>0</v>
      </c>
      <c r="Z194">
        <v>0</v>
      </c>
      <c r="AA194">
        <v>0</v>
      </c>
      <c r="AB194">
        <v>0</v>
      </c>
      <c r="AC194">
        <v>0</v>
      </c>
      <c r="AD194">
        <v>0</v>
      </c>
      <c r="AE194" s="98">
        <v>2.9999999999999997E-4</v>
      </c>
      <c r="AF194" s="98">
        <v>2.9999999999999997E-4</v>
      </c>
      <c r="AG194">
        <v>0</v>
      </c>
      <c r="AH194">
        <v>0</v>
      </c>
      <c r="AI194">
        <v>0</v>
      </c>
      <c r="AJ194">
        <v>0</v>
      </c>
      <c r="AK194">
        <v>0</v>
      </c>
      <c r="AL194">
        <v>0</v>
      </c>
      <c r="AM194">
        <v>5.79E-2</v>
      </c>
      <c r="AN194">
        <v>0</v>
      </c>
      <c r="AO194">
        <v>0.57899999999999996</v>
      </c>
      <c r="AP194">
        <v>0</v>
      </c>
      <c r="AQ194">
        <v>3.0000000000000001E-3</v>
      </c>
      <c r="AR194">
        <v>0.17849999999999999</v>
      </c>
      <c r="AS194" s="98">
        <v>9.0000000000000006E-5</v>
      </c>
      <c r="AT194" s="98">
        <v>9.0000000000000006E-5</v>
      </c>
      <c r="AU194">
        <v>8.0999999999999996E-3</v>
      </c>
      <c r="AV194">
        <v>9.2999999999999992E-3</v>
      </c>
      <c r="AW194">
        <v>1.2E-4</v>
      </c>
      <c r="AX194">
        <v>3.0000000000000001E-3</v>
      </c>
      <c r="AY194">
        <v>0</v>
      </c>
      <c r="AZ194">
        <v>1.8E-3</v>
      </c>
      <c r="BA194">
        <v>0.20699999999999999</v>
      </c>
      <c r="BB194">
        <v>6.0000000000000001E-3</v>
      </c>
      <c r="BC194">
        <v>4.1999999999999997E-3</v>
      </c>
      <c r="BD194">
        <v>0.192</v>
      </c>
      <c r="BE194">
        <v>2.202</v>
      </c>
      <c r="BF194">
        <v>0.108</v>
      </c>
      <c r="BG194">
        <v>8.9999999999999993E-3</v>
      </c>
      <c r="BH194">
        <v>0</v>
      </c>
      <c r="BI194">
        <v>0</v>
      </c>
      <c r="BJ194">
        <v>1.1999999999999999E-3</v>
      </c>
      <c r="BK194">
        <v>0</v>
      </c>
      <c r="BL194">
        <v>4.3014392857888302E-4</v>
      </c>
      <c r="BM194" s="98">
        <v>4.6045673364157501E-5</v>
      </c>
      <c r="BN194">
        <v>1.8813608620951001E-4</v>
      </c>
      <c r="BO194" s="98">
        <v>3.1160589097626E-5</v>
      </c>
      <c r="BP194" s="98">
        <v>4.4670991585048796E-6</v>
      </c>
      <c r="BQ194" s="98">
        <v>2.0085039227408599E-16</v>
      </c>
      <c r="BR194" s="98">
        <v>7.48176609757342E-5</v>
      </c>
      <c r="BS194" s="98">
        <v>2.8598056109153602E-5</v>
      </c>
      <c r="BT194">
        <v>8.6299443463234103E-4</v>
      </c>
    </row>
    <row r="195" spans="1:72" x14ac:dyDescent="0.35">
      <c r="A195">
        <v>39</v>
      </c>
      <c r="B195" t="s">
        <v>513</v>
      </c>
      <c r="C195" t="s">
        <v>513</v>
      </c>
      <c r="D195" t="s">
        <v>107</v>
      </c>
      <c r="E195" t="s">
        <v>1338</v>
      </c>
      <c r="F195">
        <v>1.3140000000000001</v>
      </c>
      <c r="G195">
        <v>5.508</v>
      </c>
      <c r="H195">
        <v>1.8E-3</v>
      </c>
      <c r="I195">
        <v>1.38E-2</v>
      </c>
      <c r="J195">
        <v>0.29160000000000003</v>
      </c>
      <c r="K195">
        <v>3.1199999999999999E-2</v>
      </c>
      <c r="L195">
        <v>0.2238</v>
      </c>
      <c r="M195">
        <v>0</v>
      </c>
      <c r="N195">
        <v>3.78E-2</v>
      </c>
      <c r="O195">
        <v>0.219</v>
      </c>
      <c r="P195">
        <v>0.219</v>
      </c>
      <c r="Q195">
        <v>0</v>
      </c>
      <c r="R195">
        <v>0</v>
      </c>
      <c r="S195">
        <v>0</v>
      </c>
      <c r="T195">
        <v>0</v>
      </c>
      <c r="U195" s="98">
        <v>5.9999999999999995E-4</v>
      </c>
      <c r="V195">
        <v>0</v>
      </c>
      <c r="W195">
        <v>0</v>
      </c>
      <c r="X195">
        <v>0</v>
      </c>
      <c r="Y195">
        <v>0</v>
      </c>
      <c r="Z195">
        <v>0</v>
      </c>
      <c r="AA195">
        <v>0</v>
      </c>
      <c r="AB195">
        <v>0</v>
      </c>
      <c r="AC195">
        <v>0</v>
      </c>
      <c r="AD195">
        <v>0</v>
      </c>
      <c r="AE195" s="98">
        <v>5.9999999999999995E-4</v>
      </c>
      <c r="AF195" s="98">
        <v>5.9999999999999995E-4</v>
      </c>
      <c r="AG195">
        <v>0</v>
      </c>
      <c r="AH195">
        <v>0</v>
      </c>
      <c r="AI195">
        <v>0</v>
      </c>
      <c r="AJ195">
        <v>0</v>
      </c>
      <c r="AK195">
        <v>0</v>
      </c>
      <c r="AL195">
        <v>0</v>
      </c>
      <c r="AM195">
        <v>0.1158</v>
      </c>
      <c r="AN195">
        <v>0</v>
      </c>
      <c r="AO195">
        <v>1.1579999999999999</v>
      </c>
      <c r="AP195">
        <v>0</v>
      </c>
      <c r="AQ195">
        <v>6.0000000000000001E-3</v>
      </c>
      <c r="AR195">
        <v>0.35699999999999998</v>
      </c>
      <c r="AS195">
        <v>1.8000000000000001E-4</v>
      </c>
      <c r="AT195">
        <v>1.8000000000000001E-4</v>
      </c>
      <c r="AU195">
        <v>1.6199999999999999E-2</v>
      </c>
      <c r="AV195">
        <v>1.8599999999999998E-2</v>
      </c>
      <c r="AW195">
        <v>2.4000000000000001E-4</v>
      </c>
      <c r="AX195">
        <v>6.0000000000000001E-3</v>
      </c>
      <c r="AY195">
        <v>0</v>
      </c>
      <c r="AZ195">
        <v>3.5999999999999999E-3</v>
      </c>
      <c r="BA195">
        <v>0.41399999999999998</v>
      </c>
      <c r="BB195">
        <v>1.2E-2</v>
      </c>
      <c r="BC195">
        <v>8.3999999999999995E-3</v>
      </c>
      <c r="BD195">
        <v>0.38400000000000001</v>
      </c>
      <c r="BE195">
        <v>4.4039999999999999</v>
      </c>
      <c r="BF195">
        <v>0.216</v>
      </c>
      <c r="BG195">
        <v>1.7999999999999999E-2</v>
      </c>
      <c r="BH195">
        <v>0</v>
      </c>
      <c r="BI195">
        <v>0</v>
      </c>
      <c r="BJ195">
        <v>2.3999999999999998E-3</v>
      </c>
      <c r="BK195">
        <v>0</v>
      </c>
      <c r="BL195">
        <v>8.5110192859546099E-4</v>
      </c>
      <c r="BM195" s="98">
        <v>8.7096512083433201E-5</v>
      </c>
      <c r="BN195">
        <v>3.95408945388146E-4</v>
      </c>
      <c r="BO195" s="98">
        <v>6.2321178195251999E-5</v>
      </c>
      <c r="BP195" s="98">
        <v>8.9341983170097592E-6</v>
      </c>
      <c r="BQ195" s="98">
        <v>3.2364206132101E-16</v>
      </c>
      <c r="BR195">
        <v>1.1552293038250199E-4</v>
      </c>
      <c r="BS195" s="98">
        <v>5.7196112218307298E-5</v>
      </c>
      <c r="BT195">
        <v>2.12427646956543E-3</v>
      </c>
    </row>
    <row r="196" spans="1:72" x14ac:dyDescent="0.35">
      <c r="A196">
        <v>39</v>
      </c>
      <c r="B196" t="s">
        <v>513</v>
      </c>
      <c r="C196" t="s">
        <v>513</v>
      </c>
      <c r="D196" t="s">
        <v>107</v>
      </c>
      <c r="E196" t="s">
        <v>1339</v>
      </c>
      <c r="F196">
        <v>0.98550000000000004</v>
      </c>
      <c r="G196">
        <v>4.1310000000000002</v>
      </c>
      <c r="H196">
        <v>1.3500000000000001E-3</v>
      </c>
      <c r="I196">
        <v>1.035E-2</v>
      </c>
      <c r="J196">
        <v>0.21870000000000001</v>
      </c>
      <c r="K196">
        <v>2.3400000000000001E-2</v>
      </c>
      <c r="L196">
        <v>0.16785</v>
      </c>
      <c r="M196">
        <v>0</v>
      </c>
      <c r="N196">
        <v>2.835E-2</v>
      </c>
      <c r="O196">
        <v>0.16425000000000001</v>
      </c>
      <c r="P196">
        <v>0.16425000000000001</v>
      </c>
      <c r="Q196">
        <v>0</v>
      </c>
      <c r="R196">
        <v>0</v>
      </c>
      <c r="S196">
        <v>0</v>
      </c>
      <c r="T196">
        <v>0</v>
      </c>
      <c r="U196">
        <v>4.4999999999999999E-4</v>
      </c>
      <c r="V196">
        <v>0</v>
      </c>
      <c r="W196">
        <v>0</v>
      </c>
      <c r="X196">
        <v>0</v>
      </c>
      <c r="Y196">
        <v>0</v>
      </c>
      <c r="Z196">
        <v>0</v>
      </c>
      <c r="AA196">
        <v>0</v>
      </c>
      <c r="AB196">
        <v>0</v>
      </c>
      <c r="AC196">
        <v>0</v>
      </c>
      <c r="AD196">
        <v>0</v>
      </c>
      <c r="AE196">
        <v>4.4999999999999999E-4</v>
      </c>
      <c r="AF196">
        <v>4.4999999999999999E-4</v>
      </c>
      <c r="AG196">
        <v>0</v>
      </c>
      <c r="AH196">
        <v>0</v>
      </c>
      <c r="AI196">
        <v>0</v>
      </c>
      <c r="AJ196">
        <v>0</v>
      </c>
      <c r="AK196">
        <v>0</v>
      </c>
      <c r="AL196">
        <v>0</v>
      </c>
      <c r="AM196">
        <v>8.6849999999999997E-2</v>
      </c>
      <c r="AN196">
        <v>0</v>
      </c>
      <c r="AO196">
        <v>0.86850000000000005</v>
      </c>
      <c r="AP196">
        <v>0</v>
      </c>
      <c r="AQ196">
        <v>4.4999999999999997E-3</v>
      </c>
      <c r="AR196">
        <v>0.26774999999999999</v>
      </c>
      <c r="AS196">
        <v>1.35E-4</v>
      </c>
      <c r="AT196">
        <v>1.35E-4</v>
      </c>
      <c r="AU196">
        <v>1.2149999999999999E-2</v>
      </c>
      <c r="AV196">
        <v>1.3950000000000001E-2</v>
      </c>
      <c r="AW196">
        <v>1.8000000000000001E-4</v>
      </c>
      <c r="AX196">
        <v>4.4999999999999997E-3</v>
      </c>
      <c r="AY196">
        <v>0</v>
      </c>
      <c r="AZ196">
        <v>2.7000000000000001E-3</v>
      </c>
      <c r="BA196">
        <v>0.3105</v>
      </c>
      <c r="BB196">
        <v>8.9999999999999993E-3</v>
      </c>
      <c r="BC196">
        <v>6.3E-3</v>
      </c>
      <c r="BD196">
        <v>0.28799999999999998</v>
      </c>
      <c r="BE196">
        <v>3.3029999999999999</v>
      </c>
      <c r="BF196">
        <v>0.16200000000000001</v>
      </c>
      <c r="BG196">
        <v>1.35E-2</v>
      </c>
      <c r="BH196">
        <v>0</v>
      </c>
      <c r="BI196">
        <v>0</v>
      </c>
      <c r="BJ196">
        <v>1.8E-3</v>
      </c>
      <c r="BK196">
        <v>0</v>
      </c>
      <c r="BL196">
        <v>6.4866061607918898E-4</v>
      </c>
      <c r="BM196" s="98">
        <v>7.0941573038066797E-5</v>
      </c>
      <c r="BN196">
        <v>2.7502783945084299E-4</v>
      </c>
      <c r="BO196" s="98">
        <v>4.6740883646439003E-5</v>
      </c>
      <c r="BP196" s="98">
        <v>6.7006487377573202E-6</v>
      </c>
      <c r="BQ196" s="98">
        <v>3.30547609621316E-16</v>
      </c>
      <c r="BR196">
        <v>1.2501863830196401E-4</v>
      </c>
      <c r="BS196" s="98">
        <v>4.2897084163730502E-5</v>
      </c>
      <c r="BT196">
        <v>1.14513380183573E-3</v>
      </c>
    </row>
    <row r="197" spans="1:72" x14ac:dyDescent="0.35">
      <c r="A197">
        <v>39</v>
      </c>
      <c r="B197" t="s">
        <v>513</v>
      </c>
      <c r="C197" t="s">
        <v>513</v>
      </c>
      <c r="D197" t="s">
        <v>107</v>
      </c>
      <c r="E197" t="s">
        <v>1340</v>
      </c>
      <c r="F197">
        <v>1.3140000000000001</v>
      </c>
      <c r="G197">
        <v>5.508</v>
      </c>
      <c r="H197">
        <v>1.8E-3</v>
      </c>
      <c r="I197">
        <v>1.38E-2</v>
      </c>
      <c r="J197">
        <v>0.29160000000000003</v>
      </c>
      <c r="K197">
        <v>3.1199999999999999E-2</v>
      </c>
      <c r="L197">
        <v>0.2238</v>
      </c>
      <c r="M197">
        <v>0</v>
      </c>
      <c r="N197">
        <v>3.78E-2</v>
      </c>
      <c r="O197">
        <v>0.219</v>
      </c>
      <c r="P197">
        <v>0.219</v>
      </c>
      <c r="Q197">
        <v>0</v>
      </c>
      <c r="R197">
        <v>0</v>
      </c>
      <c r="S197">
        <v>0</v>
      </c>
      <c r="T197">
        <v>0</v>
      </c>
      <c r="U197" s="98">
        <v>5.9999999999999995E-4</v>
      </c>
      <c r="V197">
        <v>0</v>
      </c>
      <c r="W197">
        <v>0</v>
      </c>
      <c r="X197">
        <v>0</v>
      </c>
      <c r="Y197">
        <v>0</v>
      </c>
      <c r="Z197">
        <v>0</v>
      </c>
      <c r="AA197">
        <v>0</v>
      </c>
      <c r="AB197">
        <v>0</v>
      </c>
      <c r="AC197">
        <v>0</v>
      </c>
      <c r="AD197">
        <v>0</v>
      </c>
      <c r="AE197" s="98">
        <v>5.9999999999999995E-4</v>
      </c>
      <c r="AF197" s="98">
        <v>5.9999999999999995E-4</v>
      </c>
      <c r="AG197">
        <v>0</v>
      </c>
      <c r="AH197">
        <v>0</v>
      </c>
      <c r="AI197">
        <v>0</v>
      </c>
      <c r="AJ197">
        <v>0</v>
      </c>
      <c r="AK197">
        <v>0</v>
      </c>
      <c r="AL197">
        <v>0</v>
      </c>
      <c r="AM197">
        <v>0.1158</v>
      </c>
      <c r="AN197">
        <v>0</v>
      </c>
      <c r="AO197">
        <v>1.1579999999999999</v>
      </c>
      <c r="AP197">
        <v>0</v>
      </c>
      <c r="AQ197">
        <v>6.0000000000000001E-3</v>
      </c>
      <c r="AR197">
        <v>0.35699999999999998</v>
      </c>
      <c r="AS197">
        <v>1.8000000000000001E-4</v>
      </c>
      <c r="AT197">
        <v>1.8000000000000001E-4</v>
      </c>
      <c r="AU197">
        <v>1.6199999999999999E-2</v>
      </c>
      <c r="AV197">
        <v>1.8599999999999998E-2</v>
      </c>
      <c r="AW197">
        <v>2.4000000000000001E-4</v>
      </c>
      <c r="AX197">
        <v>6.0000000000000001E-3</v>
      </c>
      <c r="AY197">
        <v>0</v>
      </c>
      <c r="AZ197">
        <v>3.5999999999999999E-3</v>
      </c>
      <c r="BA197">
        <v>0.41399999999999998</v>
      </c>
      <c r="BB197">
        <v>1.2E-2</v>
      </c>
      <c r="BC197">
        <v>8.3999999999999995E-3</v>
      </c>
      <c r="BD197">
        <v>0.38400000000000001</v>
      </c>
      <c r="BE197">
        <v>4.4039999999999999</v>
      </c>
      <c r="BF197">
        <v>0.216</v>
      </c>
      <c r="BG197">
        <v>1.7999999999999999E-2</v>
      </c>
      <c r="BH197">
        <v>0</v>
      </c>
      <c r="BI197">
        <v>0</v>
      </c>
      <c r="BJ197">
        <v>2.3999999999999998E-3</v>
      </c>
      <c r="BK197">
        <v>0</v>
      </c>
      <c r="BL197">
        <v>8.4191600003315702E-4</v>
      </c>
      <c r="BM197" s="98">
        <v>8.2101677438551496E-5</v>
      </c>
      <c r="BN197">
        <v>4.1454571835727102E-4</v>
      </c>
      <c r="BO197" s="98">
        <v>6.2321178195251999E-5</v>
      </c>
      <c r="BP197" s="98">
        <v>8.9341983170097592E-6</v>
      </c>
      <c r="BQ197" s="98">
        <v>2.4558333809384702E-16</v>
      </c>
      <c r="BR197" s="98">
        <v>8.1410538813536304E-5</v>
      </c>
      <c r="BS197" s="98">
        <v>5.7196112218307298E-5</v>
      </c>
      <c r="BT197">
        <v>2.5225640698661798E-3</v>
      </c>
    </row>
    <row r="198" spans="1:72" x14ac:dyDescent="0.35">
      <c r="A198">
        <v>39</v>
      </c>
      <c r="B198" t="s">
        <v>513</v>
      </c>
      <c r="C198" t="s">
        <v>513</v>
      </c>
      <c r="D198" t="s">
        <v>107</v>
      </c>
      <c r="E198" t="s">
        <v>1341</v>
      </c>
      <c r="F198">
        <v>0.65700000000000003</v>
      </c>
      <c r="G198">
        <v>2.754</v>
      </c>
      <c r="H198" s="98">
        <v>8.9999999999999998E-4</v>
      </c>
      <c r="I198">
        <v>6.8999999999999999E-3</v>
      </c>
      <c r="J198">
        <v>0.14580000000000001</v>
      </c>
      <c r="K198">
        <v>1.5599999999999999E-2</v>
      </c>
      <c r="L198">
        <v>0.1119</v>
      </c>
      <c r="M198">
        <v>0</v>
      </c>
      <c r="N198">
        <v>1.89E-2</v>
      </c>
      <c r="O198">
        <v>0.1095</v>
      </c>
      <c r="P198">
        <v>0.1095</v>
      </c>
      <c r="Q198">
        <v>0</v>
      </c>
      <c r="R198">
        <v>0</v>
      </c>
      <c r="S198">
        <v>0</v>
      </c>
      <c r="T198">
        <v>0</v>
      </c>
      <c r="U198" s="98">
        <v>2.9999999999999997E-4</v>
      </c>
      <c r="V198">
        <v>0</v>
      </c>
      <c r="W198">
        <v>0</v>
      </c>
      <c r="X198">
        <v>0</v>
      </c>
      <c r="Y198">
        <v>0</v>
      </c>
      <c r="Z198">
        <v>0</v>
      </c>
      <c r="AA198">
        <v>0</v>
      </c>
      <c r="AB198">
        <v>0</v>
      </c>
      <c r="AC198">
        <v>0</v>
      </c>
      <c r="AD198">
        <v>0</v>
      </c>
      <c r="AE198" s="98">
        <v>2.9999999999999997E-4</v>
      </c>
      <c r="AF198" s="98">
        <v>2.9999999999999997E-4</v>
      </c>
      <c r="AG198">
        <v>0</v>
      </c>
      <c r="AH198">
        <v>0</v>
      </c>
      <c r="AI198">
        <v>0</v>
      </c>
      <c r="AJ198">
        <v>0</v>
      </c>
      <c r="AK198">
        <v>0</v>
      </c>
      <c r="AL198">
        <v>0</v>
      </c>
      <c r="AM198">
        <v>5.79E-2</v>
      </c>
      <c r="AN198">
        <v>0</v>
      </c>
      <c r="AO198">
        <v>0.57899999999999996</v>
      </c>
      <c r="AP198">
        <v>0</v>
      </c>
      <c r="AQ198">
        <v>3.0000000000000001E-3</v>
      </c>
      <c r="AR198">
        <v>0.17849999999999999</v>
      </c>
      <c r="AS198" s="98">
        <v>9.0000000000000006E-5</v>
      </c>
      <c r="AT198" s="98">
        <v>9.0000000000000006E-5</v>
      </c>
      <c r="AU198">
        <v>8.0999999999999996E-3</v>
      </c>
      <c r="AV198">
        <v>9.2999999999999992E-3</v>
      </c>
      <c r="AW198">
        <v>1.2E-4</v>
      </c>
      <c r="AX198">
        <v>3.0000000000000001E-3</v>
      </c>
      <c r="AY198">
        <v>0</v>
      </c>
      <c r="AZ198">
        <v>1.8E-3</v>
      </c>
      <c r="BA198">
        <v>0.20699999999999999</v>
      </c>
      <c r="BB198">
        <v>6.0000000000000001E-3</v>
      </c>
      <c r="BC198">
        <v>4.1999999999999997E-3</v>
      </c>
      <c r="BD198">
        <v>0.192</v>
      </c>
      <c r="BE198">
        <v>2.202</v>
      </c>
      <c r="BF198">
        <v>0.108</v>
      </c>
      <c r="BG198">
        <v>8.9999999999999993E-3</v>
      </c>
      <c r="BH198">
        <v>0</v>
      </c>
      <c r="BI198">
        <v>0</v>
      </c>
      <c r="BJ198">
        <v>1.1999999999999999E-3</v>
      </c>
      <c r="BK198">
        <v>0</v>
      </c>
      <c r="BL198">
        <v>4.3358865178974701E-4</v>
      </c>
      <c r="BM198" s="98">
        <v>4.7918736355988098E-5</v>
      </c>
      <c r="BN198">
        <v>1.8095979634608799E-4</v>
      </c>
      <c r="BO198" s="98">
        <v>3.1160589097626E-5</v>
      </c>
      <c r="BP198" s="98">
        <v>4.4670991585048796E-6</v>
      </c>
      <c r="BQ198" s="98">
        <v>2.30122413484272E-16</v>
      </c>
      <c r="BR198" s="98">
        <v>8.7609807814096507E-5</v>
      </c>
      <c r="BS198" s="98">
        <v>2.8598056109153602E-5</v>
      </c>
      <c r="BT198">
        <v>7.1363658451955897E-4</v>
      </c>
    </row>
    <row r="199" spans="1:72" x14ac:dyDescent="0.35">
      <c r="A199">
        <v>40</v>
      </c>
      <c r="B199" t="s">
        <v>513</v>
      </c>
      <c r="C199" t="s">
        <v>513</v>
      </c>
      <c r="D199" t="s">
        <v>108</v>
      </c>
      <c r="E199" t="s">
        <v>1337</v>
      </c>
      <c r="F199">
        <v>2.0089999999999999</v>
      </c>
      <c r="G199">
        <v>8.4280000000000008</v>
      </c>
      <c r="H199">
        <v>9.7999999999999997E-3</v>
      </c>
      <c r="I199">
        <v>2.4500000000000001E-2</v>
      </c>
      <c r="J199">
        <v>0.40670000000000001</v>
      </c>
      <c r="K199">
        <v>9.3100000000000002E-2</v>
      </c>
      <c r="L199">
        <v>4.3463000000000003</v>
      </c>
      <c r="M199">
        <v>0</v>
      </c>
      <c r="N199">
        <v>1.9599999999999999E-2</v>
      </c>
      <c r="O199">
        <v>0.3871</v>
      </c>
      <c r="P199">
        <v>0.35770000000000002</v>
      </c>
      <c r="Q199">
        <v>2.9399999999999999E-2</v>
      </c>
      <c r="R199">
        <v>0</v>
      </c>
      <c r="S199">
        <v>0</v>
      </c>
      <c r="T199">
        <v>0</v>
      </c>
      <c r="U199">
        <v>0</v>
      </c>
      <c r="V199">
        <v>0</v>
      </c>
      <c r="W199">
        <v>0</v>
      </c>
      <c r="X199">
        <v>0</v>
      </c>
      <c r="Y199">
        <v>0</v>
      </c>
      <c r="Z199">
        <v>0</v>
      </c>
      <c r="AA199">
        <v>0</v>
      </c>
      <c r="AB199">
        <v>0</v>
      </c>
      <c r="AC199">
        <v>0</v>
      </c>
      <c r="AD199">
        <v>0</v>
      </c>
      <c r="AE199">
        <v>4.8999999999999998E-3</v>
      </c>
      <c r="AF199">
        <v>4.8999999999999998E-3</v>
      </c>
      <c r="AG199">
        <v>0</v>
      </c>
      <c r="AH199">
        <v>0</v>
      </c>
      <c r="AI199">
        <v>0</v>
      </c>
      <c r="AJ199">
        <v>0</v>
      </c>
      <c r="AK199">
        <v>0</v>
      </c>
      <c r="AL199">
        <v>0</v>
      </c>
      <c r="AM199">
        <v>3.9199999999999999E-2</v>
      </c>
      <c r="AN199">
        <v>0</v>
      </c>
      <c r="AO199">
        <v>0.49</v>
      </c>
      <c r="AP199">
        <v>0</v>
      </c>
      <c r="AQ199">
        <v>2.9399999999999999E-2</v>
      </c>
      <c r="AR199">
        <v>0.245</v>
      </c>
      <c r="AS199">
        <v>4.8999999999999998E-4</v>
      </c>
      <c r="AT199">
        <v>9.7999999999999997E-4</v>
      </c>
      <c r="AU199">
        <v>2.1559999999999999E-2</v>
      </c>
      <c r="AV199">
        <v>2.4500000000000001E-2</v>
      </c>
      <c r="AW199">
        <v>3.4299999999999999E-3</v>
      </c>
      <c r="AX199">
        <v>4.1993</v>
      </c>
      <c r="AY199">
        <v>0</v>
      </c>
      <c r="AZ199">
        <v>2.9792000000000001</v>
      </c>
      <c r="BA199">
        <v>0.98</v>
      </c>
      <c r="BB199">
        <v>4.9000000000000002E-2</v>
      </c>
      <c r="BC199">
        <v>1.47E-2</v>
      </c>
      <c r="BD199">
        <v>0.88200000000000001</v>
      </c>
      <c r="BE199">
        <v>6.37</v>
      </c>
      <c r="BF199">
        <v>0.53900000000000003</v>
      </c>
      <c r="BG199">
        <v>4.9000000000000002E-2</v>
      </c>
      <c r="BH199">
        <v>0</v>
      </c>
      <c r="BI199">
        <v>0</v>
      </c>
      <c r="BJ199">
        <v>9.7999999999999997E-3</v>
      </c>
      <c r="BK199">
        <v>0.14699999999999999</v>
      </c>
      <c r="BL199">
        <v>2.03395457181995E-3</v>
      </c>
      <c r="BM199">
        <v>1.32644078742555E-4</v>
      </c>
      <c r="BN199">
        <v>6.5765260180819301E-4</v>
      </c>
      <c r="BO199">
        <v>1.7795674426383099E-4</v>
      </c>
      <c r="BP199">
        <v>0</v>
      </c>
      <c r="BQ199" s="98">
        <v>3.1461343774501499E-16</v>
      </c>
      <c r="BR199">
        <v>3.4525199961726698E-4</v>
      </c>
      <c r="BS199">
        <v>4.1006978324080299E-4</v>
      </c>
      <c r="BT199">
        <v>6.2488098521287904E-3</v>
      </c>
    </row>
    <row r="200" spans="1:72" x14ac:dyDescent="0.35">
      <c r="A200">
        <v>40</v>
      </c>
      <c r="B200" t="s">
        <v>513</v>
      </c>
      <c r="C200" t="s">
        <v>513</v>
      </c>
      <c r="D200" t="s">
        <v>108</v>
      </c>
      <c r="E200" t="s">
        <v>1338</v>
      </c>
      <c r="F200">
        <v>4.0179999999999998</v>
      </c>
      <c r="G200">
        <v>16.856000000000002</v>
      </c>
      <c r="H200">
        <v>1.9599999999999999E-2</v>
      </c>
      <c r="I200">
        <v>4.9000000000000002E-2</v>
      </c>
      <c r="J200">
        <v>0.81340000000000001</v>
      </c>
      <c r="K200">
        <v>0.1862</v>
      </c>
      <c r="L200">
        <v>8.6926000000000005</v>
      </c>
      <c r="M200">
        <v>0</v>
      </c>
      <c r="N200">
        <v>3.9199999999999999E-2</v>
      </c>
      <c r="O200">
        <v>0.7742</v>
      </c>
      <c r="P200">
        <v>0.71540000000000004</v>
      </c>
      <c r="Q200">
        <v>5.8799999999999998E-2</v>
      </c>
      <c r="R200">
        <v>0</v>
      </c>
      <c r="S200">
        <v>0</v>
      </c>
      <c r="T200">
        <v>0</v>
      </c>
      <c r="U200">
        <v>0</v>
      </c>
      <c r="V200">
        <v>0</v>
      </c>
      <c r="W200">
        <v>0</v>
      </c>
      <c r="X200">
        <v>0</v>
      </c>
      <c r="Y200">
        <v>0</v>
      </c>
      <c r="Z200">
        <v>0</v>
      </c>
      <c r="AA200">
        <v>0</v>
      </c>
      <c r="AB200">
        <v>0</v>
      </c>
      <c r="AC200">
        <v>0</v>
      </c>
      <c r="AD200">
        <v>0</v>
      </c>
      <c r="AE200">
        <v>9.7999999999999997E-3</v>
      </c>
      <c r="AF200">
        <v>9.7999999999999997E-3</v>
      </c>
      <c r="AG200">
        <v>0</v>
      </c>
      <c r="AH200">
        <v>0</v>
      </c>
      <c r="AI200">
        <v>0</v>
      </c>
      <c r="AJ200">
        <v>0</v>
      </c>
      <c r="AK200">
        <v>0</v>
      </c>
      <c r="AL200">
        <v>0</v>
      </c>
      <c r="AM200">
        <v>7.8399999999999997E-2</v>
      </c>
      <c r="AN200">
        <v>0</v>
      </c>
      <c r="AO200">
        <v>0.98</v>
      </c>
      <c r="AP200">
        <v>0</v>
      </c>
      <c r="AQ200">
        <v>5.8799999999999998E-2</v>
      </c>
      <c r="AR200">
        <v>0.49</v>
      </c>
      <c r="AS200">
        <v>9.7999999999999997E-4</v>
      </c>
      <c r="AT200">
        <v>1.9599999999999999E-3</v>
      </c>
      <c r="AU200">
        <v>4.3119999999999999E-2</v>
      </c>
      <c r="AV200">
        <v>4.9000000000000002E-2</v>
      </c>
      <c r="AW200">
        <v>6.8599999999999998E-3</v>
      </c>
      <c r="AX200">
        <v>8.3986000000000001</v>
      </c>
      <c r="AY200">
        <v>0</v>
      </c>
      <c r="AZ200">
        <v>5.9584000000000001</v>
      </c>
      <c r="BA200">
        <v>1.96</v>
      </c>
      <c r="BB200">
        <v>9.8000000000000004E-2</v>
      </c>
      <c r="BC200">
        <v>2.9399999999999999E-2</v>
      </c>
      <c r="BD200">
        <v>1.764</v>
      </c>
      <c r="BE200">
        <v>12.74</v>
      </c>
      <c r="BF200">
        <v>1.0780000000000001</v>
      </c>
      <c r="BG200">
        <v>9.8000000000000004E-2</v>
      </c>
      <c r="BH200">
        <v>0</v>
      </c>
      <c r="BI200">
        <v>0</v>
      </c>
      <c r="BJ200">
        <v>1.9599999999999999E-2</v>
      </c>
      <c r="BK200">
        <v>0.29399999999999998</v>
      </c>
      <c r="BL200">
        <v>3.7482348825179802E-3</v>
      </c>
      <c r="BM200">
        <v>2.5270665355621197E-4</v>
      </c>
      <c r="BN200">
        <v>1.3935622657574699E-3</v>
      </c>
      <c r="BO200">
        <v>3.55913488527663E-4</v>
      </c>
      <c r="BP200">
        <v>0</v>
      </c>
      <c r="BQ200" s="98">
        <v>4.04236036133064E-16</v>
      </c>
      <c r="BR200">
        <v>2.6675991502330798E-4</v>
      </c>
      <c r="BS200">
        <v>8.2013956648160501E-4</v>
      </c>
      <c r="BT200">
        <v>1.40909687552417E-2</v>
      </c>
    </row>
    <row r="201" spans="1:72" x14ac:dyDescent="0.35">
      <c r="A201">
        <v>40</v>
      </c>
      <c r="B201" t="s">
        <v>513</v>
      </c>
      <c r="C201" t="s">
        <v>513</v>
      </c>
      <c r="D201" t="s">
        <v>108</v>
      </c>
      <c r="E201" t="s">
        <v>1339</v>
      </c>
      <c r="F201">
        <v>3.0135000000000001</v>
      </c>
      <c r="G201">
        <v>12.641999999999999</v>
      </c>
      <c r="H201">
        <v>1.47E-2</v>
      </c>
      <c r="I201">
        <v>3.6749999999999998E-2</v>
      </c>
      <c r="J201">
        <v>0.61004999999999998</v>
      </c>
      <c r="K201">
        <v>0.13965</v>
      </c>
      <c r="L201">
        <v>6.51945</v>
      </c>
      <c r="M201">
        <v>0</v>
      </c>
      <c r="N201">
        <v>2.9399999999999999E-2</v>
      </c>
      <c r="O201">
        <v>0.58065</v>
      </c>
      <c r="P201">
        <v>0.53654999999999997</v>
      </c>
      <c r="Q201">
        <v>4.41E-2</v>
      </c>
      <c r="R201">
        <v>0</v>
      </c>
      <c r="S201">
        <v>0</v>
      </c>
      <c r="T201">
        <v>0</v>
      </c>
      <c r="U201">
        <v>0</v>
      </c>
      <c r="V201">
        <v>0</v>
      </c>
      <c r="W201">
        <v>0</v>
      </c>
      <c r="X201">
        <v>0</v>
      </c>
      <c r="Y201">
        <v>0</v>
      </c>
      <c r="Z201">
        <v>0</v>
      </c>
      <c r="AA201">
        <v>0</v>
      </c>
      <c r="AB201">
        <v>0</v>
      </c>
      <c r="AC201">
        <v>0</v>
      </c>
      <c r="AD201">
        <v>0</v>
      </c>
      <c r="AE201">
        <v>7.3499999999999998E-3</v>
      </c>
      <c r="AF201">
        <v>7.3499999999999998E-3</v>
      </c>
      <c r="AG201">
        <v>0</v>
      </c>
      <c r="AH201">
        <v>0</v>
      </c>
      <c r="AI201">
        <v>0</v>
      </c>
      <c r="AJ201">
        <v>0</v>
      </c>
      <c r="AK201">
        <v>0</v>
      </c>
      <c r="AL201">
        <v>0</v>
      </c>
      <c r="AM201">
        <v>5.8799999999999998E-2</v>
      </c>
      <c r="AN201">
        <v>0</v>
      </c>
      <c r="AO201">
        <v>0.73499999999999999</v>
      </c>
      <c r="AP201">
        <v>0</v>
      </c>
      <c r="AQ201">
        <v>4.41E-2</v>
      </c>
      <c r="AR201">
        <v>0.36749999999999999</v>
      </c>
      <c r="AS201">
        <v>7.3499999999999998E-4</v>
      </c>
      <c r="AT201">
        <v>1.47E-3</v>
      </c>
      <c r="AU201">
        <v>3.2340000000000001E-2</v>
      </c>
      <c r="AV201">
        <v>3.6749999999999998E-2</v>
      </c>
      <c r="AW201">
        <v>5.1450000000000003E-3</v>
      </c>
      <c r="AX201">
        <v>6.2989499999999996</v>
      </c>
      <c r="AY201">
        <v>0</v>
      </c>
      <c r="AZ201">
        <v>4.4687999999999999</v>
      </c>
      <c r="BA201">
        <v>1.47</v>
      </c>
      <c r="BB201">
        <v>7.3499999999999996E-2</v>
      </c>
      <c r="BC201">
        <v>2.205E-2</v>
      </c>
      <c r="BD201">
        <v>1.323</v>
      </c>
      <c r="BE201">
        <v>9.5549999999999997</v>
      </c>
      <c r="BF201">
        <v>0.8085</v>
      </c>
      <c r="BG201">
        <v>7.3499999999999996E-2</v>
      </c>
      <c r="BH201">
        <v>0</v>
      </c>
      <c r="BI201">
        <v>0</v>
      </c>
      <c r="BJ201">
        <v>1.47E-2</v>
      </c>
      <c r="BK201">
        <v>0.2205</v>
      </c>
      <c r="BL201">
        <v>3.17080970565065E-3</v>
      </c>
      <c r="BM201">
        <v>2.03684182087169E-4</v>
      </c>
      <c r="BN201">
        <v>9.5713250440938196E-4</v>
      </c>
      <c r="BO201">
        <v>2.6693511639574698E-4</v>
      </c>
      <c r="BP201">
        <v>0</v>
      </c>
      <c r="BQ201" s="98">
        <v>5.56291721376384E-16</v>
      </c>
      <c r="BR201">
        <v>6.7678203100511103E-4</v>
      </c>
      <c r="BS201">
        <v>6.1510467486120403E-4</v>
      </c>
      <c r="BT201">
        <v>8.7757088840741508E-3</v>
      </c>
    </row>
    <row r="202" spans="1:72" x14ac:dyDescent="0.35">
      <c r="A202">
        <v>40</v>
      </c>
      <c r="B202" t="s">
        <v>513</v>
      </c>
      <c r="C202" t="s">
        <v>513</v>
      </c>
      <c r="D202" t="s">
        <v>108</v>
      </c>
      <c r="E202" t="s">
        <v>1340</v>
      </c>
      <c r="F202">
        <v>4.0179999999999998</v>
      </c>
      <c r="G202">
        <v>16.856000000000002</v>
      </c>
      <c r="H202">
        <v>1.9599999999999999E-2</v>
      </c>
      <c r="I202">
        <v>4.9000000000000002E-2</v>
      </c>
      <c r="J202">
        <v>0.81340000000000001</v>
      </c>
      <c r="K202">
        <v>0.1862</v>
      </c>
      <c r="L202">
        <v>8.6926000000000005</v>
      </c>
      <c r="M202">
        <v>0</v>
      </c>
      <c r="N202">
        <v>3.9199999999999999E-2</v>
      </c>
      <c r="O202">
        <v>0.7742</v>
      </c>
      <c r="P202">
        <v>0.71540000000000004</v>
      </c>
      <c r="Q202">
        <v>5.8799999999999998E-2</v>
      </c>
      <c r="R202">
        <v>0</v>
      </c>
      <c r="S202">
        <v>0</v>
      </c>
      <c r="T202">
        <v>0</v>
      </c>
      <c r="U202">
        <v>0</v>
      </c>
      <c r="V202">
        <v>0</v>
      </c>
      <c r="W202">
        <v>0</v>
      </c>
      <c r="X202">
        <v>0</v>
      </c>
      <c r="Y202">
        <v>0</v>
      </c>
      <c r="Z202">
        <v>0</v>
      </c>
      <c r="AA202">
        <v>0</v>
      </c>
      <c r="AB202">
        <v>0</v>
      </c>
      <c r="AC202">
        <v>0</v>
      </c>
      <c r="AD202">
        <v>0</v>
      </c>
      <c r="AE202">
        <v>9.7999999999999997E-3</v>
      </c>
      <c r="AF202">
        <v>9.7999999999999997E-3</v>
      </c>
      <c r="AG202">
        <v>0</v>
      </c>
      <c r="AH202">
        <v>0</v>
      </c>
      <c r="AI202">
        <v>0</v>
      </c>
      <c r="AJ202">
        <v>0</v>
      </c>
      <c r="AK202">
        <v>0</v>
      </c>
      <c r="AL202">
        <v>0</v>
      </c>
      <c r="AM202">
        <v>7.8399999999999997E-2</v>
      </c>
      <c r="AN202">
        <v>0</v>
      </c>
      <c r="AO202">
        <v>0.98</v>
      </c>
      <c r="AP202">
        <v>0</v>
      </c>
      <c r="AQ202">
        <v>5.8799999999999998E-2</v>
      </c>
      <c r="AR202">
        <v>0.49</v>
      </c>
      <c r="AS202">
        <v>9.7999999999999997E-4</v>
      </c>
      <c r="AT202">
        <v>1.9599999999999999E-3</v>
      </c>
      <c r="AU202">
        <v>4.3119999999999999E-2</v>
      </c>
      <c r="AV202">
        <v>4.9000000000000002E-2</v>
      </c>
      <c r="AW202">
        <v>6.8599999999999998E-3</v>
      </c>
      <c r="AX202">
        <v>8.3986000000000001</v>
      </c>
      <c r="AY202">
        <v>0</v>
      </c>
      <c r="AZ202">
        <v>5.9584000000000001</v>
      </c>
      <c r="BA202">
        <v>1.96</v>
      </c>
      <c r="BB202">
        <v>9.8000000000000004E-2</v>
      </c>
      <c r="BC202">
        <v>2.9399999999999999E-2</v>
      </c>
      <c r="BD202">
        <v>1.764</v>
      </c>
      <c r="BE202">
        <v>12.74</v>
      </c>
      <c r="BF202">
        <v>1.0780000000000001</v>
      </c>
      <c r="BG202">
        <v>9.8000000000000004E-2</v>
      </c>
      <c r="BH202">
        <v>0</v>
      </c>
      <c r="BI202">
        <v>0</v>
      </c>
      <c r="BJ202">
        <v>1.9599999999999999E-2</v>
      </c>
      <c r="BK202">
        <v>0.29399999999999998</v>
      </c>
      <c r="BL202">
        <v>3.6043814650131099E-3</v>
      </c>
      <c r="BM202">
        <v>2.4704497678820802E-4</v>
      </c>
      <c r="BN202">
        <v>1.4287779437209601E-3</v>
      </c>
      <c r="BO202">
        <v>3.55913488527663E-4</v>
      </c>
      <c r="BP202">
        <v>0</v>
      </c>
      <c r="BQ202" s="98">
        <v>3.0299015842242999E-16</v>
      </c>
      <c r="BR202" s="98">
        <v>7.6075077128255896E-5</v>
      </c>
      <c r="BS202">
        <v>8.2013956648160501E-4</v>
      </c>
      <c r="BT202">
        <v>1.4807975828184499E-2</v>
      </c>
    </row>
    <row r="203" spans="1:72" x14ac:dyDescent="0.35">
      <c r="A203">
        <v>40</v>
      </c>
      <c r="B203" t="s">
        <v>513</v>
      </c>
      <c r="C203" t="s">
        <v>513</v>
      </c>
      <c r="D203" t="s">
        <v>108</v>
      </c>
      <c r="E203" t="s">
        <v>1341</v>
      </c>
      <c r="F203">
        <v>2.0089999999999999</v>
      </c>
      <c r="G203">
        <v>8.4280000000000008</v>
      </c>
      <c r="H203">
        <v>9.7999999999999997E-3</v>
      </c>
      <c r="I203">
        <v>2.4500000000000001E-2</v>
      </c>
      <c r="J203">
        <v>0.40670000000000001</v>
      </c>
      <c r="K203">
        <v>9.3100000000000002E-2</v>
      </c>
      <c r="L203">
        <v>4.3463000000000003</v>
      </c>
      <c r="M203">
        <v>0</v>
      </c>
      <c r="N203">
        <v>1.9599999999999999E-2</v>
      </c>
      <c r="O203">
        <v>0.3871</v>
      </c>
      <c r="P203">
        <v>0.35770000000000002</v>
      </c>
      <c r="Q203">
        <v>2.9399999999999999E-2</v>
      </c>
      <c r="R203">
        <v>0</v>
      </c>
      <c r="S203">
        <v>0</v>
      </c>
      <c r="T203">
        <v>0</v>
      </c>
      <c r="U203">
        <v>0</v>
      </c>
      <c r="V203">
        <v>0</v>
      </c>
      <c r="W203">
        <v>0</v>
      </c>
      <c r="X203">
        <v>0</v>
      </c>
      <c r="Y203">
        <v>0</v>
      </c>
      <c r="Z203">
        <v>0</v>
      </c>
      <c r="AA203">
        <v>0</v>
      </c>
      <c r="AB203">
        <v>0</v>
      </c>
      <c r="AC203">
        <v>0</v>
      </c>
      <c r="AD203">
        <v>0</v>
      </c>
      <c r="AE203">
        <v>4.8999999999999998E-3</v>
      </c>
      <c r="AF203">
        <v>4.8999999999999998E-3</v>
      </c>
      <c r="AG203">
        <v>0</v>
      </c>
      <c r="AH203">
        <v>0</v>
      </c>
      <c r="AI203">
        <v>0</v>
      </c>
      <c r="AJ203">
        <v>0</v>
      </c>
      <c r="AK203">
        <v>0</v>
      </c>
      <c r="AL203">
        <v>0</v>
      </c>
      <c r="AM203">
        <v>3.9199999999999999E-2</v>
      </c>
      <c r="AN203">
        <v>0</v>
      </c>
      <c r="AO203">
        <v>0.49</v>
      </c>
      <c r="AP203">
        <v>0</v>
      </c>
      <c r="AQ203">
        <v>2.9399999999999999E-2</v>
      </c>
      <c r="AR203">
        <v>0.245</v>
      </c>
      <c r="AS203">
        <v>4.8999999999999998E-4</v>
      </c>
      <c r="AT203">
        <v>9.7999999999999997E-4</v>
      </c>
      <c r="AU203">
        <v>2.1559999999999999E-2</v>
      </c>
      <c r="AV203">
        <v>2.4500000000000001E-2</v>
      </c>
      <c r="AW203">
        <v>3.4299999999999999E-3</v>
      </c>
      <c r="AX203">
        <v>4.1993</v>
      </c>
      <c r="AY203">
        <v>0</v>
      </c>
      <c r="AZ203">
        <v>2.9792000000000001</v>
      </c>
      <c r="BA203">
        <v>0.98</v>
      </c>
      <c r="BB203">
        <v>4.9000000000000002E-2</v>
      </c>
      <c r="BC203">
        <v>1.47E-2</v>
      </c>
      <c r="BD203">
        <v>0.88200000000000001</v>
      </c>
      <c r="BE203">
        <v>6.37</v>
      </c>
      <c r="BF203">
        <v>0.53900000000000003</v>
      </c>
      <c r="BG203">
        <v>4.9000000000000002E-2</v>
      </c>
      <c r="BH203">
        <v>0</v>
      </c>
      <c r="BI203">
        <v>0</v>
      </c>
      <c r="BJ203">
        <v>9.7999999999999997E-3</v>
      </c>
      <c r="BK203">
        <v>0.14699999999999999</v>
      </c>
      <c r="BL203">
        <v>2.19379170238092E-3</v>
      </c>
      <c r="BM203">
        <v>1.3893483070700401E-4</v>
      </c>
      <c r="BN203">
        <v>6.1852407073764997E-4</v>
      </c>
      <c r="BO203">
        <v>1.7795674426383099E-4</v>
      </c>
      <c r="BP203">
        <v>0</v>
      </c>
      <c r="BQ203" s="98">
        <v>4.2710885742349801E-16</v>
      </c>
      <c r="BR203">
        <v>5.57124041722881E-4</v>
      </c>
      <c r="BS203">
        <v>4.1006978324080299E-4</v>
      </c>
      <c r="BT203">
        <v>5.4521353266367397E-3</v>
      </c>
    </row>
    <row r="204" spans="1:72" x14ac:dyDescent="0.35">
      <c r="A204">
        <v>41</v>
      </c>
      <c r="B204" t="s">
        <v>513</v>
      </c>
      <c r="C204" t="s">
        <v>513</v>
      </c>
      <c r="D204" t="s">
        <v>109</v>
      </c>
      <c r="E204" t="s">
        <v>1337</v>
      </c>
      <c r="F204">
        <v>0.17</v>
      </c>
      <c r="G204">
        <v>0.71</v>
      </c>
      <c r="H204">
        <v>3.0000000000000001E-3</v>
      </c>
      <c r="I204">
        <v>6.0000000000000001E-3</v>
      </c>
      <c r="J204">
        <v>2.0500000000000001E-2</v>
      </c>
      <c r="K204">
        <v>1.8499999999999999E-2</v>
      </c>
      <c r="L204">
        <v>0.45</v>
      </c>
      <c r="M204">
        <v>0</v>
      </c>
      <c r="N204">
        <v>2E-3</v>
      </c>
      <c r="O204">
        <v>2.0500000000000001E-2</v>
      </c>
      <c r="P204">
        <v>1.9E-2</v>
      </c>
      <c r="Q204">
        <v>1.5E-3</v>
      </c>
      <c r="R204">
        <v>0</v>
      </c>
      <c r="S204">
        <v>0</v>
      </c>
      <c r="T204">
        <v>0</v>
      </c>
      <c r="U204">
        <v>0</v>
      </c>
      <c r="V204">
        <v>0</v>
      </c>
      <c r="W204">
        <v>0</v>
      </c>
      <c r="X204">
        <v>0</v>
      </c>
      <c r="Y204">
        <v>0</v>
      </c>
      <c r="Z204">
        <v>0</v>
      </c>
      <c r="AA204">
        <v>0</v>
      </c>
      <c r="AB204">
        <v>0</v>
      </c>
      <c r="AC204">
        <v>0</v>
      </c>
      <c r="AD204">
        <v>0</v>
      </c>
      <c r="AE204">
        <v>2E-3</v>
      </c>
      <c r="AF204">
        <v>1E-3</v>
      </c>
      <c r="AG204">
        <v>1E-3</v>
      </c>
      <c r="AH204">
        <v>0</v>
      </c>
      <c r="AI204">
        <v>0</v>
      </c>
      <c r="AJ204">
        <v>0</v>
      </c>
      <c r="AK204">
        <v>0</v>
      </c>
      <c r="AL204">
        <v>0</v>
      </c>
      <c r="AM204">
        <v>4.0000000000000001E-3</v>
      </c>
      <c r="AN204">
        <v>0</v>
      </c>
      <c r="AO204">
        <v>1.4999999999999999E-2</v>
      </c>
      <c r="AP204">
        <v>0</v>
      </c>
      <c r="AQ204">
        <v>7.0000000000000001E-3</v>
      </c>
      <c r="AR204">
        <v>5.3499999999999999E-2</v>
      </c>
      <c r="AS204">
        <v>1.4999999999999999E-4</v>
      </c>
      <c r="AT204">
        <v>2.5000000000000001E-4</v>
      </c>
      <c r="AU204">
        <v>2.5000000000000001E-3</v>
      </c>
      <c r="AV204">
        <v>3.5000000000000001E-3</v>
      </c>
      <c r="AW204">
        <v>4.4999999999999999E-4</v>
      </c>
      <c r="AX204">
        <v>0.22950000000000001</v>
      </c>
      <c r="AY204">
        <v>0</v>
      </c>
      <c r="AZ204">
        <v>0.13500000000000001</v>
      </c>
      <c r="BA204">
        <v>0.14000000000000001</v>
      </c>
      <c r="BB204">
        <v>2E-3</v>
      </c>
      <c r="BC204">
        <v>5.4999999999999997E-3</v>
      </c>
      <c r="BD204">
        <v>0.13500000000000001</v>
      </c>
      <c r="BE204">
        <v>0.75</v>
      </c>
      <c r="BF204">
        <v>0.125</v>
      </c>
      <c r="BG204">
        <v>5.0000000000000001E-3</v>
      </c>
      <c r="BH204">
        <v>0</v>
      </c>
      <c r="BI204">
        <v>0</v>
      </c>
      <c r="BJ204">
        <v>1.5E-3</v>
      </c>
      <c r="BK204">
        <v>0</v>
      </c>
      <c r="BL204">
        <v>4.8821112238311602E-4</v>
      </c>
      <c r="BM204">
        <v>1.07811409961112E-4</v>
      </c>
      <c r="BN204">
        <v>1.04442199189048E-4</v>
      </c>
      <c r="BO204" s="98">
        <v>1.8158851455493E-5</v>
      </c>
      <c r="BP204">
        <v>0</v>
      </c>
      <c r="BQ204" s="98">
        <v>1.8293518440100899E-16</v>
      </c>
      <c r="BR204">
        <v>1.2644357838042199E-4</v>
      </c>
      <c r="BS204" s="98">
        <v>4.1843855432735002E-5</v>
      </c>
      <c r="BT204">
        <v>1.2116660134317799E-3</v>
      </c>
    </row>
    <row r="205" spans="1:72" x14ac:dyDescent="0.35">
      <c r="A205">
        <v>41</v>
      </c>
      <c r="B205" t="s">
        <v>513</v>
      </c>
      <c r="C205" t="s">
        <v>513</v>
      </c>
      <c r="D205" t="s">
        <v>109</v>
      </c>
      <c r="E205" t="s">
        <v>1338</v>
      </c>
      <c r="F205">
        <v>0.34</v>
      </c>
      <c r="G205">
        <v>1.42</v>
      </c>
      <c r="H205">
        <v>6.0000000000000001E-3</v>
      </c>
      <c r="I205">
        <v>1.2E-2</v>
      </c>
      <c r="J205">
        <v>4.1000000000000002E-2</v>
      </c>
      <c r="K205">
        <v>3.6999999999999998E-2</v>
      </c>
      <c r="L205">
        <v>0.9</v>
      </c>
      <c r="M205">
        <v>0</v>
      </c>
      <c r="N205">
        <v>4.0000000000000001E-3</v>
      </c>
      <c r="O205">
        <v>4.1000000000000002E-2</v>
      </c>
      <c r="P205">
        <v>3.7999999999999999E-2</v>
      </c>
      <c r="Q205">
        <v>3.0000000000000001E-3</v>
      </c>
      <c r="R205">
        <v>0</v>
      </c>
      <c r="S205">
        <v>0</v>
      </c>
      <c r="T205">
        <v>0</v>
      </c>
      <c r="U205">
        <v>0</v>
      </c>
      <c r="V205">
        <v>0</v>
      </c>
      <c r="W205">
        <v>0</v>
      </c>
      <c r="X205">
        <v>0</v>
      </c>
      <c r="Y205">
        <v>0</v>
      </c>
      <c r="Z205">
        <v>0</v>
      </c>
      <c r="AA205">
        <v>0</v>
      </c>
      <c r="AB205">
        <v>0</v>
      </c>
      <c r="AC205">
        <v>0</v>
      </c>
      <c r="AD205">
        <v>0</v>
      </c>
      <c r="AE205">
        <v>4.0000000000000001E-3</v>
      </c>
      <c r="AF205">
        <v>2E-3</v>
      </c>
      <c r="AG205">
        <v>2E-3</v>
      </c>
      <c r="AH205">
        <v>0</v>
      </c>
      <c r="AI205">
        <v>0</v>
      </c>
      <c r="AJ205">
        <v>0</v>
      </c>
      <c r="AK205">
        <v>0</v>
      </c>
      <c r="AL205">
        <v>0</v>
      </c>
      <c r="AM205">
        <v>8.0000000000000002E-3</v>
      </c>
      <c r="AN205">
        <v>0</v>
      </c>
      <c r="AO205">
        <v>0.03</v>
      </c>
      <c r="AP205">
        <v>0</v>
      </c>
      <c r="AQ205">
        <v>1.4E-2</v>
      </c>
      <c r="AR205">
        <v>0.107</v>
      </c>
      <c r="AS205" s="98">
        <v>2.9999999999999997E-4</v>
      </c>
      <c r="AT205" s="98">
        <v>5.0000000000000001E-4</v>
      </c>
      <c r="AU205">
        <v>5.0000000000000001E-3</v>
      </c>
      <c r="AV205">
        <v>7.0000000000000001E-3</v>
      </c>
      <c r="AW205" s="98">
        <v>8.9999999999999998E-4</v>
      </c>
      <c r="AX205">
        <v>0.45900000000000002</v>
      </c>
      <c r="AY205">
        <v>0</v>
      </c>
      <c r="AZ205">
        <v>0.27</v>
      </c>
      <c r="BA205">
        <v>0.28000000000000003</v>
      </c>
      <c r="BB205">
        <v>4.0000000000000001E-3</v>
      </c>
      <c r="BC205">
        <v>1.0999999999999999E-2</v>
      </c>
      <c r="BD205">
        <v>0.27</v>
      </c>
      <c r="BE205">
        <v>1.5</v>
      </c>
      <c r="BF205">
        <v>0.25</v>
      </c>
      <c r="BG205">
        <v>0.01</v>
      </c>
      <c r="BH205">
        <v>0</v>
      </c>
      <c r="BI205">
        <v>0</v>
      </c>
      <c r="BJ205">
        <v>3.0000000000000001E-3</v>
      </c>
      <c r="BK205">
        <v>0</v>
      </c>
      <c r="BL205">
        <v>9.7642224476623095E-4</v>
      </c>
      <c r="BM205">
        <v>2.15622819922224E-4</v>
      </c>
      <c r="BN205">
        <v>2.08884398378097E-4</v>
      </c>
      <c r="BO205" s="98">
        <v>3.6317702910986E-5</v>
      </c>
      <c r="BP205">
        <v>0</v>
      </c>
      <c r="BQ205" s="98">
        <v>3.6587036880201902E-16</v>
      </c>
      <c r="BR205">
        <v>2.52887156760843E-4</v>
      </c>
      <c r="BS205" s="98">
        <v>8.3687710865469896E-5</v>
      </c>
      <c r="BT205">
        <v>2.4233320268635498E-3</v>
      </c>
    </row>
    <row r="206" spans="1:72" x14ac:dyDescent="0.35">
      <c r="A206">
        <v>41</v>
      </c>
      <c r="B206" t="s">
        <v>513</v>
      </c>
      <c r="C206" t="s">
        <v>513</v>
      </c>
      <c r="D206" t="s">
        <v>109</v>
      </c>
      <c r="E206" t="s">
        <v>1339</v>
      </c>
      <c r="F206">
        <v>0.255</v>
      </c>
      <c r="G206">
        <v>1.0649999999999999</v>
      </c>
      <c r="H206">
        <v>4.4999999999999997E-3</v>
      </c>
      <c r="I206">
        <v>8.9999999999999993E-3</v>
      </c>
      <c r="J206">
        <v>3.075E-2</v>
      </c>
      <c r="K206">
        <v>2.775E-2</v>
      </c>
      <c r="L206">
        <v>0.67500000000000004</v>
      </c>
      <c r="M206">
        <v>0</v>
      </c>
      <c r="N206">
        <v>3.0000000000000001E-3</v>
      </c>
      <c r="O206">
        <v>3.075E-2</v>
      </c>
      <c r="P206">
        <v>2.8500000000000001E-2</v>
      </c>
      <c r="Q206">
        <v>2.2499999999999998E-3</v>
      </c>
      <c r="R206">
        <v>0</v>
      </c>
      <c r="S206">
        <v>0</v>
      </c>
      <c r="T206">
        <v>0</v>
      </c>
      <c r="U206">
        <v>0</v>
      </c>
      <c r="V206">
        <v>0</v>
      </c>
      <c r="W206">
        <v>0</v>
      </c>
      <c r="X206">
        <v>0</v>
      </c>
      <c r="Y206">
        <v>0</v>
      </c>
      <c r="Z206">
        <v>0</v>
      </c>
      <c r="AA206">
        <v>0</v>
      </c>
      <c r="AB206">
        <v>0</v>
      </c>
      <c r="AC206">
        <v>0</v>
      </c>
      <c r="AD206">
        <v>0</v>
      </c>
      <c r="AE206">
        <v>3.0000000000000001E-3</v>
      </c>
      <c r="AF206">
        <v>1.5E-3</v>
      </c>
      <c r="AG206">
        <v>1.5E-3</v>
      </c>
      <c r="AH206">
        <v>0</v>
      </c>
      <c r="AI206">
        <v>0</v>
      </c>
      <c r="AJ206">
        <v>0</v>
      </c>
      <c r="AK206">
        <v>0</v>
      </c>
      <c r="AL206">
        <v>0</v>
      </c>
      <c r="AM206">
        <v>6.0000000000000001E-3</v>
      </c>
      <c r="AN206">
        <v>0</v>
      </c>
      <c r="AO206">
        <v>2.2499999999999999E-2</v>
      </c>
      <c r="AP206">
        <v>0</v>
      </c>
      <c r="AQ206">
        <v>1.0500000000000001E-2</v>
      </c>
      <c r="AR206">
        <v>8.0250000000000002E-2</v>
      </c>
      <c r="AS206">
        <v>2.2499999999999999E-4</v>
      </c>
      <c r="AT206">
        <v>3.7500000000000001E-4</v>
      </c>
      <c r="AU206">
        <v>3.7499999999999999E-3</v>
      </c>
      <c r="AV206">
        <v>5.2500000000000003E-3</v>
      </c>
      <c r="AW206">
        <v>6.7500000000000004E-4</v>
      </c>
      <c r="AX206">
        <v>0.34425</v>
      </c>
      <c r="AY206">
        <v>0</v>
      </c>
      <c r="AZ206">
        <v>0.20250000000000001</v>
      </c>
      <c r="BA206">
        <v>0.21</v>
      </c>
      <c r="BB206">
        <v>3.0000000000000001E-3</v>
      </c>
      <c r="BC206">
        <v>8.2500000000000004E-3</v>
      </c>
      <c r="BD206">
        <v>0.20250000000000001</v>
      </c>
      <c r="BE206">
        <v>1.125</v>
      </c>
      <c r="BF206">
        <v>0.1875</v>
      </c>
      <c r="BG206">
        <v>7.4999999999999997E-3</v>
      </c>
      <c r="BH206">
        <v>0</v>
      </c>
      <c r="BI206">
        <v>0</v>
      </c>
      <c r="BJ206">
        <v>2.2499999999999998E-3</v>
      </c>
      <c r="BK206">
        <v>0</v>
      </c>
      <c r="BL206">
        <v>7.3231668357467397E-4</v>
      </c>
      <c r="BM206">
        <v>1.61717114941668E-4</v>
      </c>
      <c r="BN206">
        <v>1.5666329878357199E-4</v>
      </c>
      <c r="BO206" s="98">
        <v>2.7238277183239502E-5</v>
      </c>
      <c r="BP206">
        <v>0</v>
      </c>
      <c r="BQ206" s="98">
        <v>2.7440277660151398E-16</v>
      </c>
      <c r="BR206">
        <v>1.8966536757063199E-4</v>
      </c>
      <c r="BS206" s="98">
        <v>6.2765783149102507E-5</v>
      </c>
      <c r="BT206">
        <v>1.81749902014766E-3</v>
      </c>
    </row>
    <row r="207" spans="1:72" x14ac:dyDescent="0.35">
      <c r="A207">
        <v>41</v>
      </c>
      <c r="B207" t="s">
        <v>513</v>
      </c>
      <c r="C207" t="s">
        <v>513</v>
      </c>
      <c r="D207" t="s">
        <v>109</v>
      </c>
      <c r="E207" t="s">
        <v>1340</v>
      </c>
      <c r="F207">
        <v>3.4</v>
      </c>
      <c r="G207">
        <v>14.2</v>
      </c>
      <c r="H207">
        <v>0.06</v>
      </c>
      <c r="I207">
        <v>0.12</v>
      </c>
      <c r="J207">
        <v>0.41</v>
      </c>
      <c r="K207">
        <v>0.37</v>
      </c>
      <c r="L207">
        <v>9</v>
      </c>
      <c r="M207">
        <v>0</v>
      </c>
      <c r="N207">
        <v>0.04</v>
      </c>
      <c r="O207">
        <v>0.41</v>
      </c>
      <c r="P207">
        <v>0.38</v>
      </c>
      <c r="Q207">
        <v>0.03</v>
      </c>
      <c r="R207">
        <v>0</v>
      </c>
      <c r="S207">
        <v>0</v>
      </c>
      <c r="T207">
        <v>0</v>
      </c>
      <c r="U207">
        <v>0</v>
      </c>
      <c r="V207">
        <v>0</v>
      </c>
      <c r="W207">
        <v>0</v>
      </c>
      <c r="X207">
        <v>0</v>
      </c>
      <c r="Y207">
        <v>0</v>
      </c>
      <c r="Z207">
        <v>0</v>
      </c>
      <c r="AA207">
        <v>0</v>
      </c>
      <c r="AB207">
        <v>0</v>
      </c>
      <c r="AC207">
        <v>0</v>
      </c>
      <c r="AD207">
        <v>0</v>
      </c>
      <c r="AE207">
        <v>0.04</v>
      </c>
      <c r="AF207">
        <v>0.02</v>
      </c>
      <c r="AG207">
        <v>0.02</v>
      </c>
      <c r="AH207">
        <v>0</v>
      </c>
      <c r="AI207">
        <v>0</v>
      </c>
      <c r="AJ207">
        <v>0</v>
      </c>
      <c r="AK207">
        <v>0</v>
      </c>
      <c r="AL207">
        <v>0</v>
      </c>
      <c r="AM207">
        <v>0.08</v>
      </c>
      <c r="AN207">
        <v>0</v>
      </c>
      <c r="AO207">
        <v>0.3</v>
      </c>
      <c r="AP207">
        <v>0</v>
      </c>
      <c r="AQ207">
        <v>0.14000000000000001</v>
      </c>
      <c r="AR207">
        <v>1.07</v>
      </c>
      <c r="AS207">
        <v>3.0000000000000001E-3</v>
      </c>
      <c r="AT207">
        <v>5.0000000000000001E-3</v>
      </c>
      <c r="AU207">
        <v>0.05</v>
      </c>
      <c r="AV207">
        <v>7.0000000000000007E-2</v>
      </c>
      <c r="AW207">
        <v>8.9999999999999993E-3</v>
      </c>
      <c r="AX207">
        <v>4.59</v>
      </c>
      <c r="AY207">
        <v>0</v>
      </c>
      <c r="AZ207">
        <v>2.7</v>
      </c>
      <c r="BA207">
        <v>2.8</v>
      </c>
      <c r="BB207">
        <v>0.04</v>
      </c>
      <c r="BC207">
        <v>0.11</v>
      </c>
      <c r="BD207">
        <v>2.7</v>
      </c>
      <c r="BE207">
        <v>15</v>
      </c>
      <c r="BF207">
        <v>2.5</v>
      </c>
      <c r="BG207">
        <v>0.1</v>
      </c>
      <c r="BH207">
        <v>0</v>
      </c>
      <c r="BI207">
        <v>0</v>
      </c>
      <c r="BJ207">
        <v>0.03</v>
      </c>
      <c r="BK207">
        <v>0</v>
      </c>
      <c r="BL207">
        <v>9.7642224476623095E-3</v>
      </c>
      <c r="BM207">
        <v>2.1562281992222399E-3</v>
      </c>
      <c r="BN207">
        <v>2.0888439837809698E-3</v>
      </c>
      <c r="BO207">
        <v>3.6317702910985999E-4</v>
      </c>
      <c r="BP207">
        <v>0</v>
      </c>
      <c r="BQ207" s="98">
        <v>3.6587036880201897E-15</v>
      </c>
      <c r="BR207">
        <v>2.5288715676084301E-3</v>
      </c>
      <c r="BS207">
        <v>8.3687710865469904E-4</v>
      </c>
      <c r="BT207">
        <v>2.4233320268635498E-2</v>
      </c>
    </row>
    <row r="208" spans="1:72" x14ac:dyDescent="0.35">
      <c r="A208">
        <v>41</v>
      </c>
      <c r="B208" t="s">
        <v>513</v>
      </c>
      <c r="C208" t="s">
        <v>513</v>
      </c>
      <c r="D208" t="s">
        <v>109</v>
      </c>
      <c r="E208" t="s">
        <v>1341</v>
      </c>
      <c r="F208">
        <v>0.17</v>
      </c>
      <c r="G208">
        <v>0.71</v>
      </c>
      <c r="H208">
        <v>3.0000000000000001E-3</v>
      </c>
      <c r="I208">
        <v>6.0000000000000001E-3</v>
      </c>
      <c r="J208">
        <v>2.0500000000000001E-2</v>
      </c>
      <c r="K208">
        <v>1.8499999999999999E-2</v>
      </c>
      <c r="L208">
        <v>0.45</v>
      </c>
      <c r="M208">
        <v>0</v>
      </c>
      <c r="N208">
        <v>2E-3</v>
      </c>
      <c r="O208">
        <v>2.0500000000000001E-2</v>
      </c>
      <c r="P208">
        <v>1.9E-2</v>
      </c>
      <c r="Q208">
        <v>1.5E-3</v>
      </c>
      <c r="R208">
        <v>0</v>
      </c>
      <c r="S208">
        <v>0</v>
      </c>
      <c r="T208">
        <v>0</v>
      </c>
      <c r="U208">
        <v>0</v>
      </c>
      <c r="V208">
        <v>0</v>
      </c>
      <c r="W208">
        <v>0</v>
      </c>
      <c r="X208">
        <v>0</v>
      </c>
      <c r="Y208">
        <v>0</v>
      </c>
      <c r="Z208">
        <v>0</v>
      </c>
      <c r="AA208">
        <v>0</v>
      </c>
      <c r="AB208">
        <v>0</v>
      </c>
      <c r="AC208">
        <v>0</v>
      </c>
      <c r="AD208">
        <v>0</v>
      </c>
      <c r="AE208">
        <v>2E-3</v>
      </c>
      <c r="AF208">
        <v>1E-3</v>
      </c>
      <c r="AG208">
        <v>1E-3</v>
      </c>
      <c r="AH208">
        <v>0</v>
      </c>
      <c r="AI208">
        <v>0</v>
      </c>
      <c r="AJ208">
        <v>0</v>
      </c>
      <c r="AK208">
        <v>0</v>
      </c>
      <c r="AL208">
        <v>0</v>
      </c>
      <c r="AM208">
        <v>4.0000000000000001E-3</v>
      </c>
      <c r="AN208">
        <v>0</v>
      </c>
      <c r="AO208">
        <v>1.4999999999999999E-2</v>
      </c>
      <c r="AP208">
        <v>0</v>
      </c>
      <c r="AQ208">
        <v>7.0000000000000001E-3</v>
      </c>
      <c r="AR208">
        <v>5.3499999999999999E-2</v>
      </c>
      <c r="AS208">
        <v>1.4999999999999999E-4</v>
      </c>
      <c r="AT208">
        <v>2.5000000000000001E-4</v>
      </c>
      <c r="AU208">
        <v>2.5000000000000001E-3</v>
      </c>
      <c r="AV208">
        <v>3.5000000000000001E-3</v>
      </c>
      <c r="AW208">
        <v>4.4999999999999999E-4</v>
      </c>
      <c r="AX208">
        <v>0.22950000000000001</v>
      </c>
      <c r="AY208">
        <v>0</v>
      </c>
      <c r="AZ208">
        <v>0.13500000000000001</v>
      </c>
      <c r="BA208">
        <v>0.14000000000000001</v>
      </c>
      <c r="BB208">
        <v>2E-3</v>
      </c>
      <c r="BC208">
        <v>5.4999999999999997E-3</v>
      </c>
      <c r="BD208">
        <v>0.13500000000000001</v>
      </c>
      <c r="BE208">
        <v>0.75</v>
      </c>
      <c r="BF208">
        <v>0.125</v>
      </c>
      <c r="BG208">
        <v>5.0000000000000001E-3</v>
      </c>
      <c r="BH208">
        <v>0</v>
      </c>
      <c r="BI208">
        <v>0</v>
      </c>
      <c r="BJ208">
        <v>1.5E-3</v>
      </c>
      <c r="BK208">
        <v>0</v>
      </c>
      <c r="BL208">
        <v>4.8821112238311602E-4</v>
      </c>
      <c r="BM208">
        <v>1.07811409961112E-4</v>
      </c>
      <c r="BN208">
        <v>1.04442199189048E-4</v>
      </c>
      <c r="BO208" s="98">
        <v>1.8158851455493E-5</v>
      </c>
      <c r="BP208">
        <v>0</v>
      </c>
      <c r="BQ208" s="98">
        <v>1.8293518440100899E-16</v>
      </c>
      <c r="BR208">
        <v>1.2644357838042199E-4</v>
      </c>
      <c r="BS208" s="98">
        <v>4.1843855432735002E-5</v>
      </c>
      <c r="BT208">
        <v>1.2116660134317799E-3</v>
      </c>
    </row>
    <row r="209" spans="1:72" x14ac:dyDescent="0.35">
      <c r="A209">
        <v>42</v>
      </c>
      <c r="B209" t="s">
        <v>513</v>
      </c>
      <c r="C209" t="s">
        <v>513</v>
      </c>
      <c r="D209" t="s">
        <v>110</v>
      </c>
      <c r="E209" t="s">
        <v>1337</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row>
    <row r="210" spans="1:72" x14ac:dyDescent="0.35">
      <c r="A210">
        <v>42</v>
      </c>
      <c r="B210" t="s">
        <v>513</v>
      </c>
      <c r="C210" t="s">
        <v>513</v>
      </c>
      <c r="D210" t="s">
        <v>110</v>
      </c>
      <c r="E210" t="s">
        <v>1338</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row>
    <row r="211" spans="1:72" x14ac:dyDescent="0.35">
      <c r="A211">
        <v>42</v>
      </c>
      <c r="B211" t="s">
        <v>513</v>
      </c>
      <c r="C211" t="s">
        <v>513</v>
      </c>
      <c r="D211" t="s">
        <v>110</v>
      </c>
      <c r="E211" t="s">
        <v>1339</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row>
    <row r="212" spans="1:72" x14ac:dyDescent="0.35">
      <c r="A212">
        <v>42</v>
      </c>
      <c r="B212" t="s">
        <v>513</v>
      </c>
      <c r="C212" t="s">
        <v>513</v>
      </c>
      <c r="D212" t="s">
        <v>110</v>
      </c>
      <c r="E212" t="s">
        <v>1340</v>
      </c>
      <c r="F212">
        <v>3.8</v>
      </c>
      <c r="G212">
        <v>16</v>
      </c>
      <c r="H212">
        <v>0.06</v>
      </c>
      <c r="I212">
        <v>0.08</v>
      </c>
      <c r="J212">
        <v>0.56999999999999995</v>
      </c>
      <c r="K212">
        <v>0.34</v>
      </c>
      <c r="L212">
        <v>8.9</v>
      </c>
      <c r="M212">
        <v>0</v>
      </c>
      <c r="N212">
        <v>0.05</v>
      </c>
      <c r="O212">
        <v>0.54</v>
      </c>
      <c r="P212">
        <v>0.52</v>
      </c>
      <c r="Q212">
        <v>0.02</v>
      </c>
      <c r="R212">
        <v>0</v>
      </c>
      <c r="S212">
        <v>0</v>
      </c>
      <c r="T212">
        <v>0</v>
      </c>
      <c r="U212">
        <v>0.01</v>
      </c>
      <c r="V212">
        <v>0</v>
      </c>
      <c r="W212">
        <v>0</v>
      </c>
      <c r="X212">
        <v>0</v>
      </c>
      <c r="Y212">
        <v>0.01</v>
      </c>
      <c r="Z212">
        <v>0</v>
      </c>
      <c r="AA212">
        <v>0</v>
      </c>
      <c r="AB212">
        <v>0.01</v>
      </c>
      <c r="AC212">
        <v>0</v>
      </c>
      <c r="AD212">
        <v>0.01</v>
      </c>
      <c r="AE212">
        <v>0.04</v>
      </c>
      <c r="AF212">
        <v>0.02</v>
      </c>
      <c r="AG212">
        <v>0.01</v>
      </c>
      <c r="AH212">
        <v>0</v>
      </c>
      <c r="AI212">
        <v>0</v>
      </c>
      <c r="AJ212">
        <v>0</v>
      </c>
      <c r="AK212">
        <v>0</v>
      </c>
      <c r="AL212">
        <v>0</v>
      </c>
      <c r="AM212">
        <v>1.04</v>
      </c>
      <c r="AN212">
        <v>0</v>
      </c>
      <c r="AO212">
        <v>11.9</v>
      </c>
      <c r="AP212">
        <v>0</v>
      </c>
      <c r="AQ212">
        <v>0.04</v>
      </c>
      <c r="AR212">
        <v>0.83</v>
      </c>
      <c r="AS212">
        <v>4.0000000000000001E-3</v>
      </c>
      <c r="AT212">
        <v>3.0000000000000001E-3</v>
      </c>
      <c r="AU212">
        <v>0.03</v>
      </c>
      <c r="AV212">
        <v>4.2999999999999997E-2</v>
      </c>
      <c r="AW212">
        <v>8.0000000000000002E-3</v>
      </c>
      <c r="AX212">
        <v>0.93</v>
      </c>
      <c r="AY212">
        <v>0</v>
      </c>
      <c r="AZ212">
        <v>2.83</v>
      </c>
      <c r="BA212">
        <v>2.8</v>
      </c>
      <c r="BB212">
        <v>0.03</v>
      </c>
      <c r="BC212">
        <v>0.04</v>
      </c>
      <c r="BD212">
        <v>3.4</v>
      </c>
      <c r="BE212">
        <v>14.8</v>
      </c>
      <c r="BF212">
        <v>1</v>
      </c>
      <c r="BG212">
        <v>0.3</v>
      </c>
      <c r="BH212">
        <v>0</v>
      </c>
      <c r="BI212">
        <v>0</v>
      </c>
      <c r="BJ212">
        <v>0.01</v>
      </c>
      <c r="BK212">
        <v>0.1</v>
      </c>
      <c r="BL212">
        <v>1.05966913613599E-2</v>
      </c>
      <c r="BM212">
        <v>2.1988251995554999E-3</v>
      </c>
      <c r="BN212">
        <v>3.0654627125611799E-3</v>
      </c>
      <c r="BO212">
        <v>3.6317702910985999E-4</v>
      </c>
      <c r="BP212">
        <v>0</v>
      </c>
      <c r="BQ212" s="98">
        <v>1.3138479491781001E-14</v>
      </c>
      <c r="BR212">
        <v>2.5288715676084301E-3</v>
      </c>
      <c r="BS212">
        <v>8.3687710865469904E-4</v>
      </c>
      <c r="BT212">
        <v>3.6545983416197497E-2</v>
      </c>
    </row>
    <row r="213" spans="1:72" x14ac:dyDescent="0.35">
      <c r="A213">
        <v>42</v>
      </c>
      <c r="B213" t="s">
        <v>513</v>
      </c>
      <c r="C213" t="s">
        <v>513</v>
      </c>
      <c r="D213" t="s">
        <v>110</v>
      </c>
      <c r="E213" t="s">
        <v>1341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row>
    <row r="214" spans="1:72" x14ac:dyDescent="0.35">
      <c r="A214">
        <v>43</v>
      </c>
      <c r="B214" t="s">
        <v>513</v>
      </c>
      <c r="C214" t="s">
        <v>513</v>
      </c>
      <c r="D214" t="s">
        <v>111</v>
      </c>
      <c r="E214" t="s">
        <v>1337</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row>
    <row r="215" spans="1:72" x14ac:dyDescent="0.35">
      <c r="A215">
        <v>43</v>
      </c>
      <c r="B215" t="s">
        <v>513</v>
      </c>
      <c r="C215" t="s">
        <v>513</v>
      </c>
      <c r="D215" t="s">
        <v>111</v>
      </c>
      <c r="E215" t="s">
        <v>1338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row>
    <row r="216" spans="1:72" x14ac:dyDescent="0.35">
      <c r="A216">
        <v>43</v>
      </c>
      <c r="B216" t="s">
        <v>513</v>
      </c>
      <c r="C216" t="s">
        <v>513</v>
      </c>
      <c r="D216" t="s">
        <v>111</v>
      </c>
      <c r="E216" t="s">
        <v>1339</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row>
    <row r="217" spans="1:72" x14ac:dyDescent="0.35">
      <c r="A217">
        <v>43</v>
      </c>
      <c r="B217" t="s">
        <v>513</v>
      </c>
      <c r="C217" t="s">
        <v>513</v>
      </c>
      <c r="D217" t="s">
        <v>111</v>
      </c>
      <c r="E217" t="s">
        <v>1340</v>
      </c>
      <c r="F217">
        <v>4.8</v>
      </c>
      <c r="G217">
        <v>20.3</v>
      </c>
      <c r="H217">
        <v>0.02</v>
      </c>
      <c r="I217">
        <v>0.12</v>
      </c>
      <c r="J217">
        <v>0.87</v>
      </c>
      <c r="K217">
        <v>0.34</v>
      </c>
      <c r="L217">
        <v>8.6</v>
      </c>
      <c r="M217">
        <v>0</v>
      </c>
      <c r="N217">
        <v>0.05</v>
      </c>
      <c r="O217">
        <v>0.75</v>
      </c>
      <c r="P217">
        <v>0.73</v>
      </c>
      <c r="Q217">
        <v>0.02</v>
      </c>
      <c r="R217">
        <v>0</v>
      </c>
      <c r="S217">
        <v>0</v>
      </c>
      <c r="T217">
        <v>0</v>
      </c>
      <c r="U217">
        <v>0</v>
      </c>
      <c r="V217">
        <v>0</v>
      </c>
      <c r="W217">
        <v>0</v>
      </c>
      <c r="X217">
        <v>0</v>
      </c>
      <c r="Y217">
        <v>0</v>
      </c>
      <c r="Z217">
        <v>0</v>
      </c>
      <c r="AA217">
        <v>0</v>
      </c>
      <c r="AB217">
        <v>0</v>
      </c>
      <c r="AC217">
        <v>0</v>
      </c>
      <c r="AD217">
        <v>0</v>
      </c>
      <c r="AE217">
        <v>0.01</v>
      </c>
      <c r="AF217">
        <v>0</v>
      </c>
      <c r="AG217">
        <v>0</v>
      </c>
      <c r="AH217">
        <v>0</v>
      </c>
      <c r="AI217">
        <v>0</v>
      </c>
      <c r="AJ217">
        <v>0</v>
      </c>
      <c r="AK217">
        <v>0</v>
      </c>
      <c r="AL217">
        <v>0</v>
      </c>
      <c r="AM217">
        <v>0.15</v>
      </c>
      <c r="AN217">
        <v>0</v>
      </c>
      <c r="AO217">
        <v>1.8</v>
      </c>
      <c r="AP217">
        <v>0</v>
      </c>
      <c r="AQ217">
        <v>0.08</v>
      </c>
      <c r="AR217">
        <v>1.57</v>
      </c>
      <c r="AS217">
        <v>2E-3</v>
      </c>
      <c r="AT217">
        <v>2E-3</v>
      </c>
      <c r="AU217">
        <v>0.03</v>
      </c>
      <c r="AV217">
        <v>0.05</v>
      </c>
      <c r="AW217">
        <v>4.0000000000000001E-3</v>
      </c>
      <c r="AX217">
        <v>1.03</v>
      </c>
      <c r="AY217">
        <v>0</v>
      </c>
      <c r="AZ217">
        <v>13.4</v>
      </c>
      <c r="BA217">
        <v>3.5</v>
      </c>
      <c r="BB217">
        <v>0.11</v>
      </c>
      <c r="BC217">
        <v>0.08</v>
      </c>
      <c r="BD217">
        <v>4.3</v>
      </c>
      <c r="BE217">
        <v>26</v>
      </c>
      <c r="BF217">
        <v>1.4</v>
      </c>
      <c r="BG217">
        <v>0.4</v>
      </c>
      <c r="BH217">
        <v>0</v>
      </c>
      <c r="BI217">
        <v>0</v>
      </c>
      <c r="BJ217">
        <v>0.02</v>
      </c>
      <c r="BK217">
        <v>0.2</v>
      </c>
      <c r="BL217">
        <v>6.0063816151284099E-3</v>
      </c>
      <c r="BM217">
        <v>5.4413612866459999E-4</v>
      </c>
      <c r="BN217">
        <v>2.4133241452375599E-3</v>
      </c>
      <c r="BO217">
        <v>3.6317702910985999E-4</v>
      </c>
      <c r="BP217">
        <v>0</v>
      </c>
      <c r="BQ217" s="98">
        <v>1.3714486147202801E-15</v>
      </c>
      <c r="BR217">
        <v>8.3762087411404001E-4</v>
      </c>
      <c r="BS217">
        <v>8.3687710865469904E-4</v>
      </c>
      <c r="BT217">
        <v>2.8799331264720399E-2</v>
      </c>
    </row>
    <row r="218" spans="1:72" x14ac:dyDescent="0.35">
      <c r="A218">
        <v>43</v>
      </c>
      <c r="B218" t="s">
        <v>513</v>
      </c>
      <c r="C218" t="s">
        <v>513</v>
      </c>
      <c r="D218" t="s">
        <v>111</v>
      </c>
      <c r="E218" t="s">
        <v>1341</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row>
    <row r="219" spans="1:72" x14ac:dyDescent="0.35">
      <c r="A219">
        <v>44</v>
      </c>
      <c r="B219" t="s">
        <v>513</v>
      </c>
      <c r="C219" t="s">
        <v>513</v>
      </c>
      <c r="D219" t="s">
        <v>112</v>
      </c>
      <c r="E219" t="s">
        <v>1337</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row>
    <row r="220" spans="1:72" x14ac:dyDescent="0.35">
      <c r="A220">
        <v>44</v>
      </c>
      <c r="B220" t="s">
        <v>513</v>
      </c>
      <c r="C220" t="s">
        <v>513</v>
      </c>
      <c r="D220" t="s">
        <v>112</v>
      </c>
      <c r="E220" t="s">
        <v>1338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row>
    <row r="221" spans="1:72" x14ac:dyDescent="0.35">
      <c r="A221">
        <v>44</v>
      </c>
      <c r="B221" t="s">
        <v>513</v>
      </c>
      <c r="C221" t="s">
        <v>513</v>
      </c>
      <c r="D221" t="s">
        <v>112</v>
      </c>
      <c r="E221" t="s">
        <v>1339</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row>
    <row r="222" spans="1:72" x14ac:dyDescent="0.35">
      <c r="A222">
        <v>44</v>
      </c>
      <c r="B222" t="s">
        <v>513</v>
      </c>
      <c r="C222" t="s">
        <v>513</v>
      </c>
      <c r="D222" t="s">
        <v>112</v>
      </c>
      <c r="E222" t="s">
        <v>1340</v>
      </c>
      <c r="F222">
        <v>5.3</v>
      </c>
      <c r="G222">
        <v>22.1</v>
      </c>
      <c r="H222">
        <v>0.08</v>
      </c>
      <c r="I222">
        <v>7.0000000000000007E-2</v>
      </c>
      <c r="J222">
        <v>0.91</v>
      </c>
      <c r="K222">
        <v>0.31</v>
      </c>
      <c r="L222">
        <v>8.6</v>
      </c>
      <c r="M222">
        <v>0</v>
      </c>
      <c r="N222">
        <v>0.03</v>
      </c>
      <c r="O222">
        <v>0.64</v>
      </c>
      <c r="P222">
        <v>0.59</v>
      </c>
      <c r="Q222">
        <v>0.05</v>
      </c>
      <c r="R222">
        <v>0</v>
      </c>
      <c r="S222">
        <v>0</v>
      </c>
      <c r="T222">
        <v>0</v>
      </c>
      <c r="U222">
        <v>0</v>
      </c>
      <c r="V222">
        <v>0</v>
      </c>
      <c r="W222">
        <v>0</v>
      </c>
      <c r="X222">
        <v>0</v>
      </c>
      <c r="Y222">
        <v>0</v>
      </c>
      <c r="Z222">
        <v>0</v>
      </c>
      <c r="AA222">
        <v>0</v>
      </c>
      <c r="AB222">
        <v>0.01</v>
      </c>
      <c r="AC222">
        <v>0</v>
      </c>
      <c r="AD222">
        <v>0.01</v>
      </c>
      <c r="AE222">
        <v>0.05</v>
      </c>
      <c r="AF222">
        <v>0.02</v>
      </c>
      <c r="AG222">
        <v>0.03</v>
      </c>
      <c r="AH222">
        <v>0</v>
      </c>
      <c r="AI222">
        <v>0</v>
      </c>
      <c r="AJ222">
        <v>0</v>
      </c>
      <c r="AK222">
        <v>0</v>
      </c>
      <c r="AL222">
        <v>0</v>
      </c>
      <c r="AM222">
        <v>0.85</v>
      </c>
      <c r="AN222">
        <v>0</v>
      </c>
      <c r="AO222">
        <v>9.6</v>
      </c>
      <c r="AP222">
        <v>0</v>
      </c>
      <c r="AQ222">
        <v>0.01</v>
      </c>
      <c r="AR222">
        <v>1.5</v>
      </c>
      <c r="AS222">
        <v>4.0000000000000001E-3</v>
      </c>
      <c r="AT222">
        <v>7.0000000000000001E-3</v>
      </c>
      <c r="AU222">
        <v>0.03</v>
      </c>
      <c r="AV222">
        <v>4.2000000000000003E-2</v>
      </c>
      <c r="AW222">
        <v>6.0000000000000001E-3</v>
      </c>
      <c r="AX222">
        <v>1.02</v>
      </c>
      <c r="AY222">
        <v>0</v>
      </c>
      <c r="AZ222">
        <v>0.81</v>
      </c>
      <c r="BA222">
        <v>2</v>
      </c>
      <c r="BB222">
        <v>0.2</v>
      </c>
      <c r="BC222">
        <v>0.06</v>
      </c>
      <c r="BD222">
        <v>2.2999999999999998</v>
      </c>
      <c r="BE222">
        <v>8.6</v>
      </c>
      <c r="BF222">
        <v>0.9</v>
      </c>
      <c r="BG222">
        <v>0.3</v>
      </c>
      <c r="BH222">
        <v>0</v>
      </c>
      <c r="BI222">
        <v>0</v>
      </c>
      <c r="BJ222">
        <v>0.02</v>
      </c>
      <c r="BK222">
        <v>0.2</v>
      </c>
      <c r="BL222">
        <v>1.0594890105035001E-2</v>
      </c>
      <c r="BM222">
        <v>2.22411294261048E-3</v>
      </c>
      <c r="BN222">
        <v>2.8928296781035698E-3</v>
      </c>
      <c r="BO222">
        <v>3.6317702910985999E-4</v>
      </c>
      <c r="BP222">
        <v>0</v>
      </c>
      <c r="BQ222" s="98">
        <v>4.9005002751917104E-15</v>
      </c>
      <c r="BR222">
        <v>2.5288715676084301E-3</v>
      </c>
      <c r="BS222">
        <v>8.3687710865469904E-4</v>
      </c>
      <c r="BT222">
        <v>3.3011689831487702E-2</v>
      </c>
    </row>
    <row r="223" spans="1:72" x14ac:dyDescent="0.35">
      <c r="A223">
        <v>44</v>
      </c>
      <c r="B223" t="s">
        <v>513</v>
      </c>
      <c r="C223" t="s">
        <v>513</v>
      </c>
      <c r="D223" t="s">
        <v>112</v>
      </c>
      <c r="E223" t="s">
        <v>1341</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row>
    <row r="224" spans="1:72" x14ac:dyDescent="0.35">
      <c r="A224">
        <v>45</v>
      </c>
      <c r="B224" t="s">
        <v>513</v>
      </c>
      <c r="C224" t="s">
        <v>513</v>
      </c>
      <c r="D224" t="s">
        <v>114</v>
      </c>
      <c r="E224" t="s">
        <v>1337</v>
      </c>
      <c r="F224">
        <v>6.95</v>
      </c>
      <c r="G224">
        <v>28.911999999999999</v>
      </c>
      <c r="H224">
        <v>2.7799999999999998E-2</v>
      </c>
      <c r="I224">
        <v>0.11119999999999999</v>
      </c>
      <c r="J224">
        <v>1.4456</v>
      </c>
      <c r="K224">
        <v>0.1668</v>
      </c>
      <c r="L224">
        <v>12.093</v>
      </c>
      <c r="M224">
        <v>0</v>
      </c>
      <c r="N224">
        <v>5.5599999999999997E-2</v>
      </c>
      <c r="O224">
        <v>1.1397999999999999</v>
      </c>
      <c r="P224">
        <v>0.58379999999999999</v>
      </c>
      <c r="Q224">
        <v>0.55600000000000005</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0.63939999999999997</v>
      </c>
      <c r="AN224">
        <v>0</v>
      </c>
      <c r="AO224">
        <v>0.83399999999999996</v>
      </c>
      <c r="AP224">
        <v>0</v>
      </c>
      <c r="AQ224">
        <v>5.5599999999999997E-2</v>
      </c>
      <c r="AR224">
        <v>0</v>
      </c>
      <c r="AS224">
        <v>3.058E-2</v>
      </c>
      <c r="AT224">
        <v>4.1700000000000001E-3</v>
      </c>
      <c r="AU224">
        <v>6.9500000000000006E-2</v>
      </c>
      <c r="AV224">
        <v>8.3400000000000002E-2</v>
      </c>
      <c r="AW224">
        <v>6.9499999999999996E-3</v>
      </c>
      <c r="AX224">
        <v>4.5869999999999997</v>
      </c>
      <c r="AY224">
        <v>0</v>
      </c>
      <c r="AZ224">
        <v>7.2279999999999998</v>
      </c>
      <c r="BA224">
        <v>2.2240000000000002</v>
      </c>
      <c r="BB224">
        <v>0.13900000000000001</v>
      </c>
      <c r="BC224">
        <v>1.3899999999999999E-2</v>
      </c>
      <c r="BD224">
        <v>3.3359999999999999</v>
      </c>
      <c r="BE224">
        <v>16.957999999999998</v>
      </c>
      <c r="BF224">
        <v>1.1120000000000001</v>
      </c>
      <c r="BG224">
        <v>0.13900000000000001</v>
      </c>
      <c r="BH224">
        <v>0</v>
      </c>
      <c r="BI224">
        <v>0</v>
      </c>
      <c r="BJ224">
        <v>0</v>
      </c>
      <c r="BK224">
        <v>4.0309999999999997</v>
      </c>
      <c r="BL224">
        <v>9.6989435371046696E-3</v>
      </c>
      <c r="BM224">
        <v>1.1872912085412199E-3</v>
      </c>
      <c r="BN224">
        <v>1.3889489526926701E-3</v>
      </c>
      <c r="BO224">
        <v>5.0481607046270495E-4</v>
      </c>
      <c r="BP224">
        <v>0</v>
      </c>
      <c r="BQ224" s="98">
        <v>4.5491102811863303E-15</v>
      </c>
      <c r="BR224">
        <v>4.3456926130517699E-3</v>
      </c>
      <c r="BS224">
        <v>1.16325918103003E-3</v>
      </c>
      <c r="BT224">
        <v>7.2181649593862102E-3</v>
      </c>
    </row>
    <row r="225" spans="1:72" x14ac:dyDescent="0.35">
      <c r="A225">
        <v>45</v>
      </c>
      <c r="B225" t="s">
        <v>513</v>
      </c>
      <c r="C225" t="s">
        <v>513</v>
      </c>
      <c r="D225" t="s">
        <v>114</v>
      </c>
      <c r="E225" t="s">
        <v>1338</v>
      </c>
      <c r="F225">
        <v>3.4750000000000001</v>
      </c>
      <c r="G225">
        <v>14.456</v>
      </c>
      <c r="H225">
        <v>1.3899999999999999E-2</v>
      </c>
      <c r="I225">
        <v>5.5599999999999997E-2</v>
      </c>
      <c r="J225">
        <v>0.7228</v>
      </c>
      <c r="K225">
        <v>8.3400000000000002E-2</v>
      </c>
      <c r="L225">
        <v>6.0465</v>
      </c>
      <c r="M225">
        <v>0</v>
      </c>
      <c r="N225">
        <v>2.7799999999999998E-2</v>
      </c>
      <c r="O225">
        <v>0.56989999999999996</v>
      </c>
      <c r="P225">
        <v>0.29189999999999999</v>
      </c>
      <c r="Q225">
        <v>0.27800000000000002</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0.31969999999999998</v>
      </c>
      <c r="AN225">
        <v>0</v>
      </c>
      <c r="AO225">
        <v>0.41699999999999998</v>
      </c>
      <c r="AP225">
        <v>0</v>
      </c>
      <c r="AQ225">
        <v>2.7799999999999998E-2</v>
      </c>
      <c r="AR225">
        <v>0</v>
      </c>
      <c r="AS225">
        <v>1.529E-2</v>
      </c>
      <c r="AT225">
        <v>2.085E-3</v>
      </c>
      <c r="AU225">
        <v>3.4750000000000003E-2</v>
      </c>
      <c r="AV225">
        <v>4.1700000000000001E-2</v>
      </c>
      <c r="AW225">
        <v>3.4749999999999998E-3</v>
      </c>
      <c r="AX225">
        <v>2.2934999999999999</v>
      </c>
      <c r="AY225">
        <v>0</v>
      </c>
      <c r="AZ225">
        <v>3.6139999999999999</v>
      </c>
      <c r="BA225">
        <v>1.1120000000000001</v>
      </c>
      <c r="BB225">
        <v>6.9500000000000006E-2</v>
      </c>
      <c r="BC225">
        <v>6.9499999999999996E-3</v>
      </c>
      <c r="BD225">
        <v>1.6679999999999999</v>
      </c>
      <c r="BE225">
        <v>8.4789999999999992</v>
      </c>
      <c r="BF225">
        <v>0.55600000000000005</v>
      </c>
      <c r="BG225">
        <v>6.9500000000000006E-2</v>
      </c>
      <c r="BH225">
        <v>0</v>
      </c>
      <c r="BI225">
        <v>0</v>
      </c>
      <c r="BJ225">
        <v>0</v>
      </c>
      <c r="BK225">
        <v>2.0154999999999998</v>
      </c>
      <c r="BL225">
        <v>4.84947176855234E-3</v>
      </c>
      <c r="BM225">
        <v>5.9364560427060899E-4</v>
      </c>
      <c r="BN225">
        <v>6.9447447634633395E-4</v>
      </c>
      <c r="BO225">
        <v>2.5240803523135302E-4</v>
      </c>
      <c r="BP225">
        <v>0</v>
      </c>
      <c r="BQ225" s="98">
        <v>2.2745551405931699E-15</v>
      </c>
      <c r="BR225">
        <v>2.1728463065258802E-3</v>
      </c>
      <c r="BS225">
        <v>5.8162959051501597E-4</v>
      </c>
      <c r="BT225">
        <v>3.6090824796931099E-3</v>
      </c>
    </row>
    <row r="226" spans="1:72" x14ac:dyDescent="0.35">
      <c r="A226">
        <v>45</v>
      </c>
      <c r="B226" t="s">
        <v>513</v>
      </c>
      <c r="C226" t="s">
        <v>513</v>
      </c>
      <c r="D226" t="s">
        <v>114</v>
      </c>
      <c r="E226" t="s">
        <v>1339</v>
      </c>
      <c r="F226">
        <v>10.425000000000001</v>
      </c>
      <c r="G226">
        <v>43.368000000000002</v>
      </c>
      <c r="H226">
        <v>4.1700000000000001E-2</v>
      </c>
      <c r="I226">
        <v>0.1668</v>
      </c>
      <c r="J226">
        <v>2.1684000000000001</v>
      </c>
      <c r="K226">
        <v>0.25019999999999998</v>
      </c>
      <c r="L226">
        <v>18.139500000000002</v>
      </c>
      <c r="M226">
        <v>0</v>
      </c>
      <c r="N226">
        <v>8.3400000000000002E-2</v>
      </c>
      <c r="O226">
        <v>1.7097</v>
      </c>
      <c r="P226">
        <v>0.87570000000000003</v>
      </c>
      <c r="Q226">
        <v>0.83399999999999996</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0.95909999999999995</v>
      </c>
      <c r="AN226">
        <v>0</v>
      </c>
      <c r="AO226">
        <v>1.2509999999999999</v>
      </c>
      <c r="AP226">
        <v>0</v>
      </c>
      <c r="AQ226">
        <v>8.3400000000000002E-2</v>
      </c>
      <c r="AR226">
        <v>0</v>
      </c>
      <c r="AS226">
        <v>4.5870000000000001E-2</v>
      </c>
      <c r="AT226">
        <v>6.2550000000000001E-3</v>
      </c>
      <c r="AU226">
        <v>0.10425</v>
      </c>
      <c r="AV226">
        <v>0.12509999999999999</v>
      </c>
      <c r="AW226">
        <v>1.0425E-2</v>
      </c>
      <c r="AX226">
        <v>6.8804999999999996</v>
      </c>
      <c r="AY226">
        <v>0</v>
      </c>
      <c r="AZ226">
        <v>10.842000000000001</v>
      </c>
      <c r="BA226">
        <v>3.3359999999999999</v>
      </c>
      <c r="BB226">
        <v>0.20849999999999999</v>
      </c>
      <c r="BC226">
        <v>2.085E-2</v>
      </c>
      <c r="BD226">
        <v>5.0039999999999996</v>
      </c>
      <c r="BE226">
        <v>25.437000000000001</v>
      </c>
      <c r="BF226">
        <v>1.6679999999999999</v>
      </c>
      <c r="BG226">
        <v>0.20849999999999999</v>
      </c>
      <c r="BH226">
        <v>0</v>
      </c>
      <c r="BI226">
        <v>0</v>
      </c>
      <c r="BJ226">
        <v>0</v>
      </c>
      <c r="BK226">
        <v>6.0465</v>
      </c>
      <c r="BL226">
        <v>1.4548415305657E-2</v>
      </c>
      <c r="BM226">
        <v>1.7809368128118301E-3</v>
      </c>
      <c r="BN226">
        <v>2.0834234290390001E-3</v>
      </c>
      <c r="BO226">
        <v>7.5722410569405802E-4</v>
      </c>
      <c r="BP226">
        <v>0</v>
      </c>
      <c r="BQ226" s="98">
        <v>6.8236654217794997E-15</v>
      </c>
      <c r="BR226">
        <v>6.5185389195776501E-3</v>
      </c>
      <c r="BS226">
        <v>1.7448887715450501E-3</v>
      </c>
      <c r="BT226">
        <v>1.0827247439079301E-2</v>
      </c>
    </row>
    <row r="227" spans="1:72" x14ac:dyDescent="0.35">
      <c r="A227">
        <v>45</v>
      </c>
      <c r="B227" t="s">
        <v>513</v>
      </c>
      <c r="C227" t="s">
        <v>513</v>
      </c>
      <c r="D227" t="s">
        <v>114</v>
      </c>
      <c r="E227" t="s">
        <v>1340</v>
      </c>
      <c r="F227">
        <v>3.4750000000000001</v>
      </c>
      <c r="G227">
        <v>14.456</v>
      </c>
      <c r="H227">
        <v>1.3899999999999999E-2</v>
      </c>
      <c r="I227">
        <v>5.5599999999999997E-2</v>
      </c>
      <c r="J227">
        <v>0.7228</v>
      </c>
      <c r="K227">
        <v>8.3400000000000002E-2</v>
      </c>
      <c r="L227">
        <v>6.0465</v>
      </c>
      <c r="M227">
        <v>0</v>
      </c>
      <c r="N227">
        <v>2.7799999999999998E-2</v>
      </c>
      <c r="O227">
        <v>0.56989999999999996</v>
      </c>
      <c r="P227">
        <v>0.29189999999999999</v>
      </c>
      <c r="Q227">
        <v>0.27800000000000002</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0.31969999999999998</v>
      </c>
      <c r="AN227">
        <v>0</v>
      </c>
      <c r="AO227">
        <v>0.41699999999999998</v>
      </c>
      <c r="AP227">
        <v>0</v>
      </c>
      <c r="AQ227">
        <v>2.7799999999999998E-2</v>
      </c>
      <c r="AR227">
        <v>0</v>
      </c>
      <c r="AS227">
        <v>1.529E-2</v>
      </c>
      <c r="AT227">
        <v>2.085E-3</v>
      </c>
      <c r="AU227">
        <v>3.4750000000000003E-2</v>
      </c>
      <c r="AV227">
        <v>4.1700000000000001E-2</v>
      </c>
      <c r="AW227">
        <v>3.4749999999999998E-3</v>
      </c>
      <c r="AX227">
        <v>2.2934999999999999</v>
      </c>
      <c r="AY227">
        <v>0</v>
      </c>
      <c r="AZ227">
        <v>3.6139999999999999</v>
      </c>
      <c r="BA227">
        <v>1.1120000000000001</v>
      </c>
      <c r="BB227">
        <v>6.9500000000000006E-2</v>
      </c>
      <c r="BC227">
        <v>6.9499999999999996E-3</v>
      </c>
      <c r="BD227">
        <v>1.6679999999999999</v>
      </c>
      <c r="BE227">
        <v>8.4789999999999992</v>
      </c>
      <c r="BF227">
        <v>0.55600000000000005</v>
      </c>
      <c r="BG227">
        <v>6.9500000000000006E-2</v>
      </c>
      <c r="BH227">
        <v>0</v>
      </c>
      <c r="BI227">
        <v>0</v>
      </c>
      <c r="BJ227">
        <v>0</v>
      </c>
      <c r="BK227">
        <v>2.0154999999999998</v>
      </c>
      <c r="BL227">
        <v>4.84947176855234E-3</v>
      </c>
      <c r="BM227">
        <v>5.9364560427060899E-4</v>
      </c>
      <c r="BN227">
        <v>6.9447447634633395E-4</v>
      </c>
      <c r="BO227">
        <v>2.5240803523135302E-4</v>
      </c>
      <c r="BP227">
        <v>0</v>
      </c>
      <c r="BQ227" s="98">
        <v>2.2745551405931699E-15</v>
      </c>
      <c r="BR227">
        <v>2.1728463065258802E-3</v>
      </c>
      <c r="BS227">
        <v>5.8162959051501597E-4</v>
      </c>
      <c r="BT227">
        <v>3.6090824796931099E-3</v>
      </c>
    </row>
    <row r="228" spans="1:72" x14ac:dyDescent="0.35">
      <c r="A228">
        <v>45</v>
      </c>
      <c r="B228" t="s">
        <v>513</v>
      </c>
      <c r="C228" t="s">
        <v>513</v>
      </c>
      <c r="D228" t="s">
        <v>114</v>
      </c>
      <c r="E228" t="s">
        <v>1341</v>
      </c>
      <c r="F228">
        <v>6.95</v>
      </c>
      <c r="G228">
        <v>28.911999999999999</v>
      </c>
      <c r="H228">
        <v>2.7799999999999998E-2</v>
      </c>
      <c r="I228">
        <v>0.11119999999999999</v>
      </c>
      <c r="J228">
        <v>1.4456</v>
      </c>
      <c r="K228">
        <v>0.1668</v>
      </c>
      <c r="L228">
        <v>12.093</v>
      </c>
      <c r="M228">
        <v>0</v>
      </c>
      <c r="N228">
        <v>5.5599999999999997E-2</v>
      </c>
      <c r="O228">
        <v>1.1397999999999999</v>
      </c>
      <c r="P228">
        <v>0.58379999999999999</v>
      </c>
      <c r="Q228">
        <v>0.55600000000000005</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0.63939999999999997</v>
      </c>
      <c r="AN228">
        <v>0</v>
      </c>
      <c r="AO228">
        <v>0.83399999999999996</v>
      </c>
      <c r="AP228">
        <v>0</v>
      </c>
      <c r="AQ228">
        <v>5.5599999999999997E-2</v>
      </c>
      <c r="AR228">
        <v>0</v>
      </c>
      <c r="AS228">
        <v>3.058E-2</v>
      </c>
      <c r="AT228">
        <v>4.1700000000000001E-3</v>
      </c>
      <c r="AU228">
        <v>6.9500000000000006E-2</v>
      </c>
      <c r="AV228">
        <v>8.3400000000000002E-2</v>
      </c>
      <c r="AW228">
        <v>6.9499999999999996E-3</v>
      </c>
      <c r="AX228">
        <v>4.5869999999999997</v>
      </c>
      <c r="AY228">
        <v>0</v>
      </c>
      <c r="AZ228">
        <v>7.2279999999999998</v>
      </c>
      <c r="BA228">
        <v>2.2240000000000002</v>
      </c>
      <c r="BB228">
        <v>0.13900000000000001</v>
      </c>
      <c r="BC228">
        <v>1.3899999999999999E-2</v>
      </c>
      <c r="BD228">
        <v>3.3359999999999999</v>
      </c>
      <c r="BE228">
        <v>16.957999999999998</v>
      </c>
      <c r="BF228">
        <v>1.1120000000000001</v>
      </c>
      <c r="BG228">
        <v>0.13900000000000001</v>
      </c>
      <c r="BH228">
        <v>0</v>
      </c>
      <c r="BI228">
        <v>0</v>
      </c>
      <c r="BJ228">
        <v>0</v>
      </c>
      <c r="BK228">
        <v>4.0309999999999997</v>
      </c>
      <c r="BL228">
        <v>9.6989435371046696E-3</v>
      </c>
      <c r="BM228">
        <v>1.1872912085412199E-3</v>
      </c>
      <c r="BN228">
        <v>1.3889489526926701E-3</v>
      </c>
      <c r="BO228">
        <v>5.0481607046270495E-4</v>
      </c>
      <c r="BP228">
        <v>0</v>
      </c>
      <c r="BQ228" s="98">
        <v>4.5491102811863303E-15</v>
      </c>
      <c r="BR228">
        <v>4.3456926130517699E-3</v>
      </c>
      <c r="BS228">
        <v>1.16325918103003E-3</v>
      </c>
      <c r="BT228">
        <v>7.2181649593862102E-3</v>
      </c>
    </row>
    <row r="229" spans="1:72" x14ac:dyDescent="0.35">
      <c r="A229">
        <v>46</v>
      </c>
      <c r="B229" t="s">
        <v>513</v>
      </c>
      <c r="C229" t="s">
        <v>513</v>
      </c>
      <c r="D229" t="s">
        <v>115</v>
      </c>
      <c r="E229" t="s">
        <v>1337</v>
      </c>
      <c r="F229">
        <v>3.8879999999999999</v>
      </c>
      <c r="G229">
        <v>16.2</v>
      </c>
      <c r="H229">
        <v>1.6199999999999999E-2</v>
      </c>
      <c r="I229">
        <v>5.67E-2</v>
      </c>
      <c r="J229">
        <v>0.85860000000000003</v>
      </c>
      <c r="K229">
        <v>8.0999999999999996E-3</v>
      </c>
      <c r="L229">
        <v>7.1280000000000001</v>
      </c>
      <c r="M229">
        <v>0</v>
      </c>
      <c r="N229">
        <v>3.2399999999999998E-2</v>
      </c>
      <c r="O229">
        <v>0.66420000000000001</v>
      </c>
      <c r="P229">
        <v>0.3402</v>
      </c>
      <c r="Q229">
        <v>0.32400000000000001</v>
      </c>
      <c r="R229">
        <v>0</v>
      </c>
      <c r="S229">
        <v>0.48599999999999999</v>
      </c>
      <c r="T229">
        <v>0</v>
      </c>
      <c r="U229">
        <v>0</v>
      </c>
      <c r="V229">
        <v>0</v>
      </c>
      <c r="W229">
        <v>0</v>
      </c>
      <c r="X229">
        <v>0</v>
      </c>
      <c r="Y229">
        <v>0</v>
      </c>
      <c r="Z229">
        <v>0</v>
      </c>
      <c r="AA229">
        <v>0</v>
      </c>
      <c r="AB229">
        <v>0</v>
      </c>
      <c r="AC229">
        <v>0</v>
      </c>
      <c r="AD229">
        <v>0</v>
      </c>
      <c r="AE229">
        <v>8.0999999999999996E-3</v>
      </c>
      <c r="AF229">
        <v>0</v>
      </c>
      <c r="AG229">
        <v>0</v>
      </c>
      <c r="AH229">
        <v>0</v>
      </c>
      <c r="AI229">
        <v>0</v>
      </c>
      <c r="AJ229">
        <v>0</v>
      </c>
      <c r="AK229">
        <v>0</v>
      </c>
      <c r="AL229">
        <v>0</v>
      </c>
      <c r="AM229">
        <v>0.81</v>
      </c>
      <c r="AN229">
        <v>0</v>
      </c>
      <c r="AO229">
        <v>9.7200000000000006</v>
      </c>
      <c r="AP229">
        <v>0</v>
      </c>
      <c r="AQ229">
        <v>1.6199999999999999E-2</v>
      </c>
      <c r="AR229">
        <v>0</v>
      </c>
      <c r="AS229">
        <v>7.2899999999999996E-3</v>
      </c>
      <c r="AT229">
        <v>2.4299999999999999E-3</v>
      </c>
      <c r="AU229">
        <v>3.2399999999999998E-2</v>
      </c>
      <c r="AV229">
        <v>4.2119999999999998E-2</v>
      </c>
      <c r="AW229">
        <v>3.2399999999999998E-3</v>
      </c>
      <c r="AX229">
        <v>2.4300000000000002</v>
      </c>
      <c r="AY229">
        <v>0</v>
      </c>
      <c r="AZ229">
        <v>4.05</v>
      </c>
      <c r="BA229">
        <v>1.377</v>
      </c>
      <c r="BB229">
        <v>2.4299999999999999E-2</v>
      </c>
      <c r="BC229">
        <v>1.6199999999999999E-2</v>
      </c>
      <c r="BD229">
        <v>0.89100000000000001</v>
      </c>
      <c r="BE229">
        <v>16.2</v>
      </c>
      <c r="BF229">
        <v>0.89100000000000001</v>
      </c>
      <c r="BG229">
        <v>8.1000000000000003E-2</v>
      </c>
      <c r="BH229">
        <v>0</v>
      </c>
      <c r="BI229">
        <v>1.6199999999999999E-2</v>
      </c>
      <c r="BJ229">
        <v>8.0999999999999996E-3</v>
      </c>
      <c r="BK229">
        <v>0</v>
      </c>
      <c r="BL229">
        <v>9.9239658668422697E-3</v>
      </c>
      <c r="BM229">
        <v>1.25921201412336E-3</v>
      </c>
      <c r="BN229">
        <v>1.4730852849349199E-3</v>
      </c>
      <c r="BO229">
        <v>5.3539557631375597E-4</v>
      </c>
      <c r="BP229">
        <v>2.25116973863169E-3</v>
      </c>
      <c r="BQ229" s="98">
        <v>4.8246750910250997E-15</v>
      </c>
      <c r="BR229">
        <v>2.5323820263107402E-3</v>
      </c>
      <c r="BS229">
        <v>6.9661134825644503E-4</v>
      </c>
      <c r="BT229">
        <v>7.6554091964943496E-3</v>
      </c>
    </row>
    <row r="230" spans="1:72" x14ac:dyDescent="0.35">
      <c r="A230">
        <v>46</v>
      </c>
      <c r="B230" t="s">
        <v>513</v>
      </c>
      <c r="C230" t="s">
        <v>513</v>
      </c>
      <c r="D230" t="s">
        <v>115</v>
      </c>
      <c r="E230" t="s">
        <v>1338</v>
      </c>
      <c r="F230">
        <v>1.944</v>
      </c>
      <c r="G230">
        <v>8.1</v>
      </c>
      <c r="H230">
        <v>8.0999999999999996E-3</v>
      </c>
      <c r="I230">
        <v>2.835E-2</v>
      </c>
      <c r="J230">
        <v>0.42930000000000001</v>
      </c>
      <c r="K230">
        <v>4.0499999999999998E-3</v>
      </c>
      <c r="L230">
        <v>3.5640000000000001</v>
      </c>
      <c r="M230">
        <v>0</v>
      </c>
      <c r="N230">
        <v>1.6199999999999999E-2</v>
      </c>
      <c r="O230">
        <v>0.33210000000000001</v>
      </c>
      <c r="P230">
        <v>0.1701</v>
      </c>
      <c r="Q230">
        <v>0.16200000000000001</v>
      </c>
      <c r="R230">
        <v>0</v>
      </c>
      <c r="S230">
        <v>0.24299999999999999</v>
      </c>
      <c r="T230">
        <v>0</v>
      </c>
      <c r="U230">
        <v>0</v>
      </c>
      <c r="V230">
        <v>0</v>
      </c>
      <c r="W230">
        <v>0</v>
      </c>
      <c r="X230">
        <v>0</v>
      </c>
      <c r="Y230">
        <v>0</v>
      </c>
      <c r="Z230">
        <v>0</v>
      </c>
      <c r="AA230">
        <v>0</v>
      </c>
      <c r="AB230">
        <v>0</v>
      </c>
      <c r="AC230">
        <v>0</v>
      </c>
      <c r="AD230">
        <v>0</v>
      </c>
      <c r="AE230">
        <v>4.0499999999999998E-3</v>
      </c>
      <c r="AF230">
        <v>0</v>
      </c>
      <c r="AG230">
        <v>0</v>
      </c>
      <c r="AH230">
        <v>0</v>
      </c>
      <c r="AI230">
        <v>0</v>
      </c>
      <c r="AJ230">
        <v>0</v>
      </c>
      <c r="AK230">
        <v>0</v>
      </c>
      <c r="AL230">
        <v>0</v>
      </c>
      <c r="AM230">
        <v>0.40500000000000003</v>
      </c>
      <c r="AN230">
        <v>0</v>
      </c>
      <c r="AO230">
        <v>4.8600000000000003</v>
      </c>
      <c r="AP230">
        <v>0</v>
      </c>
      <c r="AQ230">
        <v>8.0999999999999996E-3</v>
      </c>
      <c r="AR230">
        <v>0</v>
      </c>
      <c r="AS230">
        <v>3.6449999999999998E-3</v>
      </c>
      <c r="AT230">
        <v>1.2149999999999999E-3</v>
      </c>
      <c r="AU230">
        <v>1.6199999999999999E-2</v>
      </c>
      <c r="AV230">
        <v>2.1059999999999999E-2</v>
      </c>
      <c r="AW230">
        <v>1.6199999999999999E-3</v>
      </c>
      <c r="AX230">
        <v>1.2150000000000001</v>
      </c>
      <c r="AY230">
        <v>0</v>
      </c>
      <c r="AZ230">
        <v>2.0249999999999999</v>
      </c>
      <c r="BA230">
        <v>0.6885</v>
      </c>
      <c r="BB230">
        <v>1.2149999999999999E-2</v>
      </c>
      <c r="BC230">
        <v>8.0999999999999996E-3</v>
      </c>
      <c r="BD230">
        <v>0.44550000000000001</v>
      </c>
      <c r="BE230">
        <v>8.1</v>
      </c>
      <c r="BF230">
        <v>0.44550000000000001</v>
      </c>
      <c r="BG230">
        <v>4.0500000000000001E-2</v>
      </c>
      <c r="BH230">
        <v>0</v>
      </c>
      <c r="BI230">
        <v>8.0999999999999996E-3</v>
      </c>
      <c r="BJ230">
        <v>4.0499999999999998E-3</v>
      </c>
      <c r="BK230">
        <v>0</v>
      </c>
      <c r="BL230">
        <v>4.9619829334211401E-3</v>
      </c>
      <c r="BM230">
        <v>6.2960600706167796E-4</v>
      </c>
      <c r="BN230">
        <v>7.36542642467458E-4</v>
      </c>
      <c r="BO230">
        <v>2.6769778815687799E-4</v>
      </c>
      <c r="BP230">
        <v>1.12558486931584E-3</v>
      </c>
      <c r="BQ230" s="98">
        <v>2.4123375455125499E-15</v>
      </c>
      <c r="BR230">
        <v>1.2661910131553701E-3</v>
      </c>
      <c r="BS230">
        <v>3.48305674128223E-4</v>
      </c>
      <c r="BT230">
        <v>3.82770459824718E-3</v>
      </c>
    </row>
    <row r="231" spans="1:72" x14ac:dyDescent="0.35">
      <c r="A231">
        <v>46</v>
      </c>
      <c r="B231" t="s">
        <v>513</v>
      </c>
      <c r="C231" t="s">
        <v>513</v>
      </c>
      <c r="D231" t="s">
        <v>115</v>
      </c>
      <c r="E231" t="s">
        <v>1339</v>
      </c>
      <c r="F231">
        <v>5.8319999999999999</v>
      </c>
      <c r="G231">
        <v>24.3</v>
      </c>
      <c r="H231">
        <v>2.4299999999999999E-2</v>
      </c>
      <c r="I231">
        <v>8.5050000000000001E-2</v>
      </c>
      <c r="J231">
        <v>1.2879</v>
      </c>
      <c r="K231">
        <v>1.2149999999999999E-2</v>
      </c>
      <c r="L231">
        <v>10.692</v>
      </c>
      <c r="M231">
        <v>0</v>
      </c>
      <c r="N231">
        <v>4.8599999999999997E-2</v>
      </c>
      <c r="O231">
        <v>0.99629999999999996</v>
      </c>
      <c r="P231">
        <v>0.51029999999999998</v>
      </c>
      <c r="Q231">
        <v>0.48599999999999999</v>
      </c>
      <c r="R231">
        <v>0</v>
      </c>
      <c r="S231">
        <v>0.72899999999999998</v>
      </c>
      <c r="T231">
        <v>0</v>
      </c>
      <c r="U231">
        <v>0</v>
      </c>
      <c r="V231">
        <v>0</v>
      </c>
      <c r="W231">
        <v>0</v>
      </c>
      <c r="X231">
        <v>0</v>
      </c>
      <c r="Y231">
        <v>0</v>
      </c>
      <c r="Z231">
        <v>0</v>
      </c>
      <c r="AA231">
        <v>0</v>
      </c>
      <c r="AB231">
        <v>0</v>
      </c>
      <c r="AC231">
        <v>0</v>
      </c>
      <c r="AD231">
        <v>0</v>
      </c>
      <c r="AE231">
        <v>1.2149999999999999E-2</v>
      </c>
      <c r="AF231">
        <v>0</v>
      </c>
      <c r="AG231">
        <v>0</v>
      </c>
      <c r="AH231">
        <v>0</v>
      </c>
      <c r="AI231">
        <v>0</v>
      </c>
      <c r="AJ231">
        <v>0</v>
      </c>
      <c r="AK231">
        <v>0</v>
      </c>
      <c r="AL231">
        <v>0</v>
      </c>
      <c r="AM231">
        <v>1.2150000000000001</v>
      </c>
      <c r="AN231">
        <v>0</v>
      </c>
      <c r="AO231">
        <v>14.58</v>
      </c>
      <c r="AP231">
        <v>0</v>
      </c>
      <c r="AQ231">
        <v>2.4299999999999999E-2</v>
      </c>
      <c r="AR231">
        <v>0</v>
      </c>
      <c r="AS231">
        <v>1.0935E-2</v>
      </c>
      <c r="AT231">
        <v>3.6449999999999998E-3</v>
      </c>
      <c r="AU231">
        <v>4.8599999999999997E-2</v>
      </c>
      <c r="AV231">
        <v>6.318E-2</v>
      </c>
      <c r="AW231">
        <v>4.8599999999999997E-3</v>
      </c>
      <c r="AX231">
        <v>3.645</v>
      </c>
      <c r="AY231">
        <v>0</v>
      </c>
      <c r="AZ231">
        <v>6.0750000000000002</v>
      </c>
      <c r="BA231">
        <v>2.0655000000000001</v>
      </c>
      <c r="BB231">
        <v>3.6450000000000003E-2</v>
      </c>
      <c r="BC231">
        <v>2.4299999999999999E-2</v>
      </c>
      <c r="BD231">
        <v>1.3365</v>
      </c>
      <c r="BE231">
        <v>24.3</v>
      </c>
      <c r="BF231">
        <v>1.3365</v>
      </c>
      <c r="BG231">
        <v>0.1215</v>
      </c>
      <c r="BH231">
        <v>0</v>
      </c>
      <c r="BI231">
        <v>2.4299999999999999E-2</v>
      </c>
      <c r="BJ231">
        <v>1.2149999999999999E-2</v>
      </c>
      <c r="BK231">
        <v>0</v>
      </c>
      <c r="BL231">
        <v>1.48859488002634E-2</v>
      </c>
      <c r="BM231">
        <v>1.8888180211850301E-3</v>
      </c>
      <c r="BN231">
        <v>2.2096279274023702E-3</v>
      </c>
      <c r="BO231">
        <v>8.0309336447063299E-4</v>
      </c>
      <c r="BP231">
        <v>3.37675460794753E-3</v>
      </c>
      <c r="BQ231" s="98">
        <v>7.2370126365376508E-15</v>
      </c>
      <c r="BR231">
        <v>3.79857303946611E-3</v>
      </c>
      <c r="BS231">
        <v>1.0449170223846701E-3</v>
      </c>
      <c r="BT231">
        <v>1.14831137947415E-2</v>
      </c>
    </row>
    <row r="232" spans="1:72" x14ac:dyDescent="0.35">
      <c r="A232">
        <v>46</v>
      </c>
      <c r="B232" t="s">
        <v>513</v>
      </c>
      <c r="C232" t="s">
        <v>513</v>
      </c>
      <c r="D232" t="s">
        <v>115</v>
      </c>
      <c r="E232" t="s">
        <v>1340</v>
      </c>
      <c r="F232">
        <v>1.944</v>
      </c>
      <c r="G232">
        <v>8.1</v>
      </c>
      <c r="H232">
        <v>8.0999999999999996E-3</v>
      </c>
      <c r="I232">
        <v>2.835E-2</v>
      </c>
      <c r="J232">
        <v>0.42930000000000001</v>
      </c>
      <c r="K232">
        <v>4.0499999999999998E-3</v>
      </c>
      <c r="L232">
        <v>3.5640000000000001</v>
      </c>
      <c r="M232">
        <v>0</v>
      </c>
      <c r="N232">
        <v>1.6199999999999999E-2</v>
      </c>
      <c r="O232">
        <v>0.33210000000000001</v>
      </c>
      <c r="P232">
        <v>0.1701</v>
      </c>
      <c r="Q232">
        <v>0.16200000000000001</v>
      </c>
      <c r="R232">
        <v>0</v>
      </c>
      <c r="S232">
        <v>0.24299999999999999</v>
      </c>
      <c r="T232">
        <v>0</v>
      </c>
      <c r="U232">
        <v>0</v>
      </c>
      <c r="V232">
        <v>0</v>
      </c>
      <c r="W232">
        <v>0</v>
      </c>
      <c r="X232">
        <v>0</v>
      </c>
      <c r="Y232">
        <v>0</v>
      </c>
      <c r="Z232">
        <v>0</v>
      </c>
      <c r="AA232">
        <v>0</v>
      </c>
      <c r="AB232">
        <v>0</v>
      </c>
      <c r="AC232">
        <v>0</v>
      </c>
      <c r="AD232">
        <v>0</v>
      </c>
      <c r="AE232">
        <v>4.0499999999999998E-3</v>
      </c>
      <c r="AF232">
        <v>0</v>
      </c>
      <c r="AG232">
        <v>0</v>
      </c>
      <c r="AH232">
        <v>0</v>
      </c>
      <c r="AI232">
        <v>0</v>
      </c>
      <c r="AJ232">
        <v>0</v>
      </c>
      <c r="AK232">
        <v>0</v>
      </c>
      <c r="AL232">
        <v>0</v>
      </c>
      <c r="AM232">
        <v>0.40500000000000003</v>
      </c>
      <c r="AN232">
        <v>0</v>
      </c>
      <c r="AO232">
        <v>4.8600000000000003</v>
      </c>
      <c r="AP232">
        <v>0</v>
      </c>
      <c r="AQ232">
        <v>8.0999999999999996E-3</v>
      </c>
      <c r="AR232">
        <v>0</v>
      </c>
      <c r="AS232">
        <v>3.6449999999999998E-3</v>
      </c>
      <c r="AT232">
        <v>1.2149999999999999E-3</v>
      </c>
      <c r="AU232">
        <v>1.6199999999999999E-2</v>
      </c>
      <c r="AV232">
        <v>2.1059999999999999E-2</v>
      </c>
      <c r="AW232">
        <v>1.6199999999999999E-3</v>
      </c>
      <c r="AX232">
        <v>1.2150000000000001</v>
      </c>
      <c r="AY232">
        <v>0</v>
      </c>
      <c r="AZ232">
        <v>2.0249999999999999</v>
      </c>
      <c r="BA232">
        <v>0.6885</v>
      </c>
      <c r="BB232">
        <v>1.2149999999999999E-2</v>
      </c>
      <c r="BC232">
        <v>8.0999999999999996E-3</v>
      </c>
      <c r="BD232">
        <v>0.44550000000000001</v>
      </c>
      <c r="BE232">
        <v>8.1</v>
      </c>
      <c r="BF232">
        <v>0.44550000000000001</v>
      </c>
      <c r="BG232">
        <v>4.0500000000000001E-2</v>
      </c>
      <c r="BH232">
        <v>0</v>
      </c>
      <c r="BI232">
        <v>8.0999999999999996E-3</v>
      </c>
      <c r="BJ232">
        <v>4.0499999999999998E-3</v>
      </c>
      <c r="BK232">
        <v>0</v>
      </c>
      <c r="BL232">
        <v>4.9619829334211401E-3</v>
      </c>
      <c r="BM232">
        <v>6.2960600706167796E-4</v>
      </c>
      <c r="BN232">
        <v>7.36542642467458E-4</v>
      </c>
      <c r="BO232">
        <v>2.6769778815687799E-4</v>
      </c>
      <c r="BP232">
        <v>1.12558486931584E-3</v>
      </c>
      <c r="BQ232" s="98">
        <v>2.4123375455125499E-15</v>
      </c>
      <c r="BR232">
        <v>1.2661910131553701E-3</v>
      </c>
      <c r="BS232">
        <v>3.48305674128223E-4</v>
      </c>
      <c r="BT232">
        <v>3.82770459824718E-3</v>
      </c>
    </row>
    <row r="233" spans="1:72" x14ac:dyDescent="0.35">
      <c r="A233">
        <v>46</v>
      </c>
      <c r="B233" t="s">
        <v>513</v>
      </c>
      <c r="C233" t="s">
        <v>513</v>
      </c>
      <c r="D233" t="s">
        <v>115</v>
      </c>
      <c r="E233" t="s">
        <v>1341</v>
      </c>
      <c r="F233">
        <v>3.8879999999999999</v>
      </c>
      <c r="G233">
        <v>16.2</v>
      </c>
      <c r="H233">
        <v>1.6199999999999999E-2</v>
      </c>
      <c r="I233">
        <v>5.67E-2</v>
      </c>
      <c r="J233">
        <v>0.85860000000000003</v>
      </c>
      <c r="K233">
        <v>8.0999999999999996E-3</v>
      </c>
      <c r="L233">
        <v>7.1280000000000001</v>
      </c>
      <c r="M233">
        <v>0</v>
      </c>
      <c r="N233">
        <v>3.2399999999999998E-2</v>
      </c>
      <c r="O233">
        <v>0.66420000000000001</v>
      </c>
      <c r="P233">
        <v>0.3402</v>
      </c>
      <c r="Q233">
        <v>0.32400000000000001</v>
      </c>
      <c r="R233">
        <v>0</v>
      </c>
      <c r="S233">
        <v>0.48599999999999999</v>
      </c>
      <c r="T233">
        <v>0</v>
      </c>
      <c r="U233">
        <v>0</v>
      </c>
      <c r="V233">
        <v>0</v>
      </c>
      <c r="W233">
        <v>0</v>
      </c>
      <c r="X233">
        <v>0</v>
      </c>
      <c r="Y233">
        <v>0</v>
      </c>
      <c r="Z233">
        <v>0</v>
      </c>
      <c r="AA233">
        <v>0</v>
      </c>
      <c r="AB233">
        <v>0</v>
      </c>
      <c r="AC233">
        <v>0</v>
      </c>
      <c r="AD233">
        <v>0</v>
      </c>
      <c r="AE233">
        <v>8.0999999999999996E-3</v>
      </c>
      <c r="AF233">
        <v>0</v>
      </c>
      <c r="AG233">
        <v>0</v>
      </c>
      <c r="AH233">
        <v>0</v>
      </c>
      <c r="AI233">
        <v>0</v>
      </c>
      <c r="AJ233">
        <v>0</v>
      </c>
      <c r="AK233">
        <v>0</v>
      </c>
      <c r="AL233">
        <v>0</v>
      </c>
      <c r="AM233">
        <v>0.81</v>
      </c>
      <c r="AN233">
        <v>0</v>
      </c>
      <c r="AO233">
        <v>9.7200000000000006</v>
      </c>
      <c r="AP233">
        <v>0</v>
      </c>
      <c r="AQ233">
        <v>1.6199999999999999E-2</v>
      </c>
      <c r="AR233">
        <v>0</v>
      </c>
      <c r="AS233">
        <v>7.2899999999999996E-3</v>
      </c>
      <c r="AT233">
        <v>2.4299999999999999E-3</v>
      </c>
      <c r="AU233">
        <v>3.2399999999999998E-2</v>
      </c>
      <c r="AV233">
        <v>4.2119999999999998E-2</v>
      </c>
      <c r="AW233">
        <v>3.2399999999999998E-3</v>
      </c>
      <c r="AX233">
        <v>2.4300000000000002</v>
      </c>
      <c r="AY233">
        <v>0</v>
      </c>
      <c r="AZ233">
        <v>4.05</v>
      </c>
      <c r="BA233">
        <v>1.377</v>
      </c>
      <c r="BB233">
        <v>2.4299999999999999E-2</v>
      </c>
      <c r="BC233">
        <v>1.6199999999999999E-2</v>
      </c>
      <c r="BD233">
        <v>0.89100000000000001</v>
      </c>
      <c r="BE233">
        <v>16.2</v>
      </c>
      <c r="BF233">
        <v>0.89100000000000001</v>
      </c>
      <c r="BG233">
        <v>8.1000000000000003E-2</v>
      </c>
      <c r="BH233">
        <v>0</v>
      </c>
      <c r="BI233">
        <v>1.6199999999999999E-2</v>
      </c>
      <c r="BJ233">
        <v>8.0999999999999996E-3</v>
      </c>
      <c r="BK233">
        <v>0</v>
      </c>
      <c r="BL233">
        <v>9.9239658668422697E-3</v>
      </c>
      <c r="BM233">
        <v>1.25921201412336E-3</v>
      </c>
      <c r="BN233">
        <v>1.4730852849349199E-3</v>
      </c>
      <c r="BO233">
        <v>5.3539557631375597E-4</v>
      </c>
      <c r="BP233">
        <v>2.25116973863169E-3</v>
      </c>
      <c r="BQ233" s="98">
        <v>4.8246750910250997E-15</v>
      </c>
      <c r="BR233">
        <v>2.5323820263107402E-3</v>
      </c>
      <c r="BS233">
        <v>6.9661134825644503E-4</v>
      </c>
      <c r="BT233">
        <v>7.6554091964943496E-3</v>
      </c>
    </row>
    <row r="234" spans="1:72" x14ac:dyDescent="0.35">
      <c r="A234">
        <v>47</v>
      </c>
      <c r="B234" t="s">
        <v>513</v>
      </c>
      <c r="C234" t="s">
        <v>513</v>
      </c>
      <c r="D234" t="s">
        <v>116</v>
      </c>
      <c r="E234" t="s">
        <v>1337</v>
      </c>
      <c r="F234">
        <v>4.95</v>
      </c>
      <c r="G234">
        <v>20.7</v>
      </c>
      <c r="H234">
        <v>6.0000000000000001E-3</v>
      </c>
      <c r="I234">
        <v>7.1999999999999995E-2</v>
      </c>
      <c r="J234">
        <v>1.125</v>
      </c>
      <c r="K234">
        <v>1.4999999999999999E-2</v>
      </c>
      <c r="L234">
        <v>1.74</v>
      </c>
      <c r="M234">
        <v>0</v>
      </c>
      <c r="N234">
        <v>4.2000000000000003E-2</v>
      </c>
      <c r="O234">
        <v>0.96</v>
      </c>
      <c r="P234">
        <v>0.42</v>
      </c>
      <c r="Q234">
        <v>0.54</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0.42</v>
      </c>
      <c r="AN234">
        <v>0</v>
      </c>
      <c r="AO234">
        <v>5.04</v>
      </c>
      <c r="AP234">
        <v>0</v>
      </c>
      <c r="AQ234">
        <v>0.03</v>
      </c>
      <c r="AR234">
        <v>0</v>
      </c>
      <c r="AS234">
        <v>8.3999999999999995E-3</v>
      </c>
      <c r="AT234">
        <v>1.8E-3</v>
      </c>
      <c r="AU234">
        <v>2.1000000000000001E-2</v>
      </c>
      <c r="AV234">
        <v>3.3000000000000002E-2</v>
      </c>
      <c r="AW234">
        <v>4.7999999999999996E-3</v>
      </c>
      <c r="AX234">
        <v>4.6500000000000004</v>
      </c>
      <c r="AY234">
        <v>0</v>
      </c>
      <c r="AZ234">
        <v>4.1399999999999997</v>
      </c>
      <c r="BA234">
        <v>1.71</v>
      </c>
      <c r="BB234">
        <v>4.4999999999999998E-2</v>
      </c>
      <c r="BC234">
        <v>1.2E-2</v>
      </c>
      <c r="BD234">
        <v>0.96</v>
      </c>
      <c r="BE234">
        <v>20.100000000000001</v>
      </c>
      <c r="BF234">
        <v>1.02</v>
      </c>
      <c r="BG234">
        <v>0.09</v>
      </c>
      <c r="BH234">
        <v>0</v>
      </c>
      <c r="BI234">
        <v>1.4999999999999999E-2</v>
      </c>
      <c r="BJ234">
        <v>6.0000000000000001E-3</v>
      </c>
      <c r="BK234">
        <v>0</v>
      </c>
      <c r="BL234">
        <v>1.20580947614592E-2</v>
      </c>
      <c r="BM234">
        <v>2.5624990112400399E-3</v>
      </c>
      <c r="BN234">
        <v>2.9977315525741102E-3</v>
      </c>
      <c r="BO234">
        <v>1.0895310873295799E-3</v>
      </c>
      <c r="BP234">
        <v>1.81902364258528E-3</v>
      </c>
      <c r="BQ234" s="98">
        <v>9.8182236284597007E-15</v>
      </c>
      <c r="BR234">
        <v>9.3791926900397898E-4</v>
      </c>
      <c r="BS234">
        <v>2.5800420305794301E-4</v>
      </c>
      <c r="BT234">
        <v>1.5578773293639299E-2</v>
      </c>
    </row>
    <row r="235" spans="1:72" x14ac:dyDescent="0.35">
      <c r="A235">
        <v>47</v>
      </c>
      <c r="B235" t="s">
        <v>513</v>
      </c>
      <c r="C235" t="s">
        <v>513</v>
      </c>
      <c r="D235" t="s">
        <v>116</v>
      </c>
      <c r="E235" t="s">
        <v>1338</v>
      </c>
      <c r="F235">
        <v>2.4750000000000001</v>
      </c>
      <c r="G235">
        <v>10.35</v>
      </c>
      <c r="H235">
        <v>3.0000000000000001E-3</v>
      </c>
      <c r="I235">
        <v>3.5999999999999997E-2</v>
      </c>
      <c r="J235">
        <v>0.5625</v>
      </c>
      <c r="K235">
        <v>7.4999999999999997E-3</v>
      </c>
      <c r="L235">
        <v>0.87</v>
      </c>
      <c r="M235">
        <v>0</v>
      </c>
      <c r="N235">
        <v>2.1000000000000001E-2</v>
      </c>
      <c r="O235">
        <v>0.48</v>
      </c>
      <c r="P235">
        <v>0.21</v>
      </c>
      <c r="Q235">
        <v>0.27</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0.21</v>
      </c>
      <c r="AN235">
        <v>0</v>
      </c>
      <c r="AO235">
        <v>2.52</v>
      </c>
      <c r="AP235">
        <v>0</v>
      </c>
      <c r="AQ235">
        <v>1.4999999999999999E-2</v>
      </c>
      <c r="AR235">
        <v>0</v>
      </c>
      <c r="AS235">
        <v>4.1999999999999997E-3</v>
      </c>
      <c r="AT235" s="98">
        <v>8.9999999999999998E-4</v>
      </c>
      <c r="AU235">
        <v>1.0500000000000001E-2</v>
      </c>
      <c r="AV235">
        <v>1.6500000000000001E-2</v>
      </c>
      <c r="AW235">
        <v>2.3999999999999998E-3</v>
      </c>
      <c r="AX235">
        <v>2.3250000000000002</v>
      </c>
      <c r="AY235">
        <v>0</v>
      </c>
      <c r="AZ235">
        <v>2.0699999999999998</v>
      </c>
      <c r="BA235">
        <v>0.85499999999999998</v>
      </c>
      <c r="BB235">
        <v>2.2499999999999999E-2</v>
      </c>
      <c r="BC235">
        <v>6.0000000000000001E-3</v>
      </c>
      <c r="BD235">
        <v>0.48</v>
      </c>
      <c r="BE235">
        <v>10.050000000000001</v>
      </c>
      <c r="BF235">
        <v>0.51</v>
      </c>
      <c r="BG235">
        <v>4.4999999999999998E-2</v>
      </c>
      <c r="BH235">
        <v>0</v>
      </c>
      <c r="BI235">
        <v>7.4999999999999997E-3</v>
      </c>
      <c r="BJ235">
        <v>3.0000000000000001E-3</v>
      </c>
      <c r="BK235">
        <v>0</v>
      </c>
      <c r="BL235">
        <v>6.0290473807295799E-3</v>
      </c>
      <c r="BM235">
        <v>1.28124950562002E-3</v>
      </c>
      <c r="BN235">
        <v>1.4988657762870501E-3</v>
      </c>
      <c r="BO235">
        <v>5.4476554366478995E-4</v>
      </c>
      <c r="BP235">
        <v>9.0951182129264197E-4</v>
      </c>
      <c r="BQ235" s="98">
        <v>4.9091118142298504E-15</v>
      </c>
      <c r="BR235">
        <v>4.6895963450198998E-4</v>
      </c>
      <c r="BS235">
        <v>1.2900210152897099E-4</v>
      </c>
      <c r="BT235">
        <v>7.7893866468196496E-3</v>
      </c>
    </row>
    <row r="236" spans="1:72" x14ac:dyDescent="0.35">
      <c r="A236">
        <v>47</v>
      </c>
      <c r="B236" t="s">
        <v>513</v>
      </c>
      <c r="C236" t="s">
        <v>513</v>
      </c>
      <c r="D236" t="s">
        <v>116</v>
      </c>
      <c r="E236" t="s">
        <v>1339</v>
      </c>
      <c r="F236">
        <v>7.4249999999999998</v>
      </c>
      <c r="G236">
        <v>31.05</v>
      </c>
      <c r="H236">
        <v>8.9999999999999993E-3</v>
      </c>
      <c r="I236">
        <v>0.108</v>
      </c>
      <c r="J236">
        <v>1.6875</v>
      </c>
      <c r="K236">
        <v>2.2499999999999999E-2</v>
      </c>
      <c r="L236">
        <v>2.61</v>
      </c>
      <c r="M236">
        <v>0</v>
      </c>
      <c r="N236">
        <v>6.3E-2</v>
      </c>
      <c r="O236">
        <v>1.44</v>
      </c>
      <c r="P236">
        <v>0.63</v>
      </c>
      <c r="Q236">
        <v>0.81</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0.63</v>
      </c>
      <c r="AN236">
        <v>0</v>
      </c>
      <c r="AO236">
        <v>7.56</v>
      </c>
      <c r="AP236">
        <v>0</v>
      </c>
      <c r="AQ236">
        <v>4.4999999999999998E-2</v>
      </c>
      <c r="AR236">
        <v>0</v>
      </c>
      <c r="AS236">
        <v>1.26E-2</v>
      </c>
      <c r="AT236">
        <v>2.7000000000000001E-3</v>
      </c>
      <c r="AU236">
        <v>3.15E-2</v>
      </c>
      <c r="AV236">
        <v>4.9500000000000002E-2</v>
      </c>
      <c r="AW236">
        <v>7.1999999999999998E-3</v>
      </c>
      <c r="AX236">
        <v>6.9749999999999996</v>
      </c>
      <c r="AY236">
        <v>0</v>
      </c>
      <c r="AZ236">
        <v>6.21</v>
      </c>
      <c r="BA236">
        <v>2.5649999999999999</v>
      </c>
      <c r="BB236">
        <v>6.7500000000000004E-2</v>
      </c>
      <c r="BC236">
        <v>1.7999999999999999E-2</v>
      </c>
      <c r="BD236">
        <v>1.44</v>
      </c>
      <c r="BE236">
        <v>30.15</v>
      </c>
      <c r="BF236">
        <v>1.53</v>
      </c>
      <c r="BG236">
        <v>0.13500000000000001</v>
      </c>
      <c r="BH236">
        <v>0</v>
      </c>
      <c r="BI236">
        <v>2.2499999999999999E-2</v>
      </c>
      <c r="BJ236">
        <v>8.9999999999999993E-3</v>
      </c>
      <c r="BK236">
        <v>0</v>
      </c>
      <c r="BL236">
        <v>1.8087142142188699E-2</v>
      </c>
      <c r="BM236">
        <v>3.8437485168600601E-3</v>
      </c>
      <c r="BN236">
        <v>4.4965973288611603E-3</v>
      </c>
      <c r="BO236">
        <v>1.63429663099437E-3</v>
      </c>
      <c r="BP236">
        <v>2.7285354638779298E-3</v>
      </c>
      <c r="BQ236" s="98">
        <v>1.47273354426896E-14</v>
      </c>
      <c r="BR236">
        <v>1.40687890350597E-3</v>
      </c>
      <c r="BS236">
        <v>3.8700630458691397E-4</v>
      </c>
      <c r="BT236">
        <v>2.3368159940458998E-2</v>
      </c>
    </row>
    <row r="237" spans="1:72" x14ac:dyDescent="0.35">
      <c r="A237">
        <v>47</v>
      </c>
      <c r="B237" t="s">
        <v>513</v>
      </c>
      <c r="C237" t="s">
        <v>513</v>
      </c>
      <c r="D237" t="s">
        <v>116</v>
      </c>
      <c r="E237" t="s">
        <v>1340</v>
      </c>
      <c r="F237">
        <v>2.4750000000000001</v>
      </c>
      <c r="G237">
        <v>10.35</v>
      </c>
      <c r="H237">
        <v>3.0000000000000001E-3</v>
      </c>
      <c r="I237">
        <v>3.5999999999999997E-2</v>
      </c>
      <c r="J237">
        <v>0.5625</v>
      </c>
      <c r="K237">
        <v>7.4999999999999997E-3</v>
      </c>
      <c r="L237">
        <v>0.87</v>
      </c>
      <c r="M237">
        <v>0</v>
      </c>
      <c r="N237">
        <v>2.1000000000000001E-2</v>
      </c>
      <c r="O237">
        <v>0.48</v>
      </c>
      <c r="P237">
        <v>0.21</v>
      </c>
      <c r="Q237">
        <v>0.27</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0.21</v>
      </c>
      <c r="AN237">
        <v>0</v>
      </c>
      <c r="AO237">
        <v>2.52</v>
      </c>
      <c r="AP237">
        <v>0</v>
      </c>
      <c r="AQ237">
        <v>1.4999999999999999E-2</v>
      </c>
      <c r="AR237">
        <v>0</v>
      </c>
      <c r="AS237">
        <v>4.1999999999999997E-3</v>
      </c>
      <c r="AT237" s="98">
        <v>8.9999999999999998E-4</v>
      </c>
      <c r="AU237">
        <v>1.0500000000000001E-2</v>
      </c>
      <c r="AV237">
        <v>1.6500000000000001E-2</v>
      </c>
      <c r="AW237">
        <v>2.3999999999999998E-3</v>
      </c>
      <c r="AX237">
        <v>2.3250000000000002</v>
      </c>
      <c r="AY237">
        <v>0</v>
      </c>
      <c r="AZ237">
        <v>2.0699999999999998</v>
      </c>
      <c r="BA237">
        <v>0.85499999999999998</v>
      </c>
      <c r="BB237">
        <v>2.2499999999999999E-2</v>
      </c>
      <c r="BC237">
        <v>6.0000000000000001E-3</v>
      </c>
      <c r="BD237">
        <v>0.48</v>
      </c>
      <c r="BE237">
        <v>10.050000000000001</v>
      </c>
      <c r="BF237">
        <v>0.51</v>
      </c>
      <c r="BG237">
        <v>4.4999999999999998E-2</v>
      </c>
      <c r="BH237">
        <v>0</v>
      </c>
      <c r="BI237">
        <v>7.4999999999999997E-3</v>
      </c>
      <c r="BJ237">
        <v>3.0000000000000001E-3</v>
      </c>
      <c r="BK237">
        <v>0</v>
      </c>
      <c r="BL237">
        <v>6.0290473807295799E-3</v>
      </c>
      <c r="BM237">
        <v>1.28124950562002E-3</v>
      </c>
      <c r="BN237">
        <v>1.4988657762870501E-3</v>
      </c>
      <c r="BO237">
        <v>5.4476554366478995E-4</v>
      </c>
      <c r="BP237">
        <v>9.0951182129264197E-4</v>
      </c>
      <c r="BQ237" s="98">
        <v>4.9091118142298504E-15</v>
      </c>
      <c r="BR237">
        <v>4.6895963450198998E-4</v>
      </c>
      <c r="BS237">
        <v>1.2900210152897099E-4</v>
      </c>
      <c r="BT237">
        <v>7.7893866468196496E-3</v>
      </c>
    </row>
    <row r="238" spans="1:72" x14ac:dyDescent="0.35">
      <c r="A238">
        <v>47</v>
      </c>
      <c r="B238" t="s">
        <v>513</v>
      </c>
      <c r="C238" t="s">
        <v>513</v>
      </c>
      <c r="D238" t="s">
        <v>116</v>
      </c>
      <c r="E238" t="s">
        <v>1341</v>
      </c>
      <c r="F238">
        <v>4.95</v>
      </c>
      <c r="G238">
        <v>20.7</v>
      </c>
      <c r="H238">
        <v>6.0000000000000001E-3</v>
      </c>
      <c r="I238">
        <v>7.1999999999999995E-2</v>
      </c>
      <c r="J238">
        <v>1.125</v>
      </c>
      <c r="K238">
        <v>1.4999999999999999E-2</v>
      </c>
      <c r="L238">
        <v>1.74</v>
      </c>
      <c r="M238">
        <v>0</v>
      </c>
      <c r="N238">
        <v>4.2000000000000003E-2</v>
      </c>
      <c r="O238">
        <v>0.96</v>
      </c>
      <c r="P238">
        <v>0.42</v>
      </c>
      <c r="Q238">
        <v>0.54</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0.42</v>
      </c>
      <c r="AN238">
        <v>0</v>
      </c>
      <c r="AO238">
        <v>5.04</v>
      </c>
      <c r="AP238">
        <v>0</v>
      </c>
      <c r="AQ238">
        <v>0.03</v>
      </c>
      <c r="AR238">
        <v>0</v>
      </c>
      <c r="AS238">
        <v>8.3999999999999995E-3</v>
      </c>
      <c r="AT238">
        <v>1.8E-3</v>
      </c>
      <c r="AU238">
        <v>2.1000000000000001E-2</v>
      </c>
      <c r="AV238">
        <v>3.3000000000000002E-2</v>
      </c>
      <c r="AW238">
        <v>4.7999999999999996E-3</v>
      </c>
      <c r="AX238">
        <v>4.6500000000000004</v>
      </c>
      <c r="AY238">
        <v>0</v>
      </c>
      <c r="AZ238">
        <v>4.1399999999999997</v>
      </c>
      <c r="BA238">
        <v>1.71</v>
      </c>
      <c r="BB238">
        <v>4.4999999999999998E-2</v>
      </c>
      <c r="BC238">
        <v>1.2E-2</v>
      </c>
      <c r="BD238">
        <v>0.96</v>
      </c>
      <c r="BE238">
        <v>20.100000000000001</v>
      </c>
      <c r="BF238">
        <v>1.02</v>
      </c>
      <c r="BG238">
        <v>0.09</v>
      </c>
      <c r="BH238">
        <v>0</v>
      </c>
      <c r="BI238">
        <v>1.4999999999999999E-2</v>
      </c>
      <c r="BJ238">
        <v>6.0000000000000001E-3</v>
      </c>
      <c r="BK238">
        <v>0</v>
      </c>
      <c r="BL238">
        <v>1.20580947614592E-2</v>
      </c>
      <c r="BM238">
        <v>2.5624990112400399E-3</v>
      </c>
      <c r="BN238">
        <v>2.9977315525741102E-3</v>
      </c>
      <c r="BO238">
        <v>1.0895310873295799E-3</v>
      </c>
      <c r="BP238">
        <v>1.81902364258528E-3</v>
      </c>
      <c r="BQ238" s="98">
        <v>9.8182236284597007E-15</v>
      </c>
      <c r="BR238">
        <v>9.3791926900397898E-4</v>
      </c>
      <c r="BS238">
        <v>2.5800420305794301E-4</v>
      </c>
      <c r="BT238">
        <v>1.5578773293639299E-2</v>
      </c>
    </row>
    <row r="239" spans="1:72" x14ac:dyDescent="0.35">
      <c r="A239">
        <v>48</v>
      </c>
      <c r="B239" t="s">
        <v>513</v>
      </c>
      <c r="C239" t="s">
        <v>513</v>
      </c>
      <c r="D239" t="s">
        <v>570</v>
      </c>
      <c r="E239" t="s">
        <v>1337</v>
      </c>
      <c r="F239">
        <v>6.048</v>
      </c>
      <c r="G239">
        <v>25.312000000000001</v>
      </c>
      <c r="H239">
        <v>2.24E-2</v>
      </c>
      <c r="I239">
        <v>8.9599999999999999E-2</v>
      </c>
      <c r="J239">
        <v>1.2767999999999999</v>
      </c>
      <c r="K239">
        <v>0.16800000000000001</v>
      </c>
      <c r="L239">
        <v>9.6096000000000004</v>
      </c>
      <c r="M239">
        <v>0</v>
      </c>
      <c r="N239">
        <v>4.48E-2</v>
      </c>
      <c r="O239">
        <v>1.0751999999999999</v>
      </c>
      <c r="P239">
        <v>0.39200000000000002</v>
      </c>
      <c r="Q239">
        <v>0.68320000000000003</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0.98560000000000003</v>
      </c>
      <c r="AN239">
        <v>0</v>
      </c>
      <c r="AO239">
        <v>7.5039999999999996</v>
      </c>
      <c r="AP239">
        <v>0</v>
      </c>
      <c r="AQ239">
        <v>2.24E-2</v>
      </c>
      <c r="AR239">
        <v>0</v>
      </c>
      <c r="AS239">
        <v>1.9040000000000001E-2</v>
      </c>
      <c r="AT239">
        <v>3.3600000000000001E-3</v>
      </c>
      <c r="AU239">
        <v>4.48E-2</v>
      </c>
      <c r="AV239">
        <v>5.6000000000000001E-2</v>
      </c>
      <c r="AW239">
        <v>6.7200000000000003E-3</v>
      </c>
      <c r="AX239">
        <v>2.1280000000000001</v>
      </c>
      <c r="AY239">
        <v>0</v>
      </c>
      <c r="AZ239">
        <v>4.7039999999999997</v>
      </c>
      <c r="BA239">
        <v>1.68</v>
      </c>
      <c r="BB239">
        <v>0.112</v>
      </c>
      <c r="BC239">
        <v>1.12E-2</v>
      </c>
      <c r="BD239">
        <v>2.8</v>
      </c>
      <c r="BE239">
        <v>14.336</v>
      </c>
      <c r="BF239">
        <v>1.008</v>
      </c>
      <c r="BG239">
        <v>0.112</v>
      </c>
      <c r="BH239">
        <v>0</v>
      </c>
      <c r="BI239">
        <v>0</v>
      </c>
      <c r="BJ239">
        <v>0</v>
      </c>
      <c r="BK239">
        <v>2.8</v>
      </c>
      <c r="BL239">
        <v>8.4097915728048398E-3</v>
      </c>
      <c r="BM239">
        <v>9.5401608174048701E-4</v>
      </c>
      <c r="BN239">
        <v>2.0955018884830502E-3</v>
      </c>
      <c r="BO239">
        <v>4.0675827260304301E-4</v>
      </c>
      <c r="BP239">
        <v>0</v>
      </c>
      <c r="BQ239" s="98">
        <v>3.8919964870239102E-15</v>
      </c>
      <c r="BR239">
        <v>3.1846067723225002E-3</v>
      </c>
      <c r="BS239">
        <v>9.3730236169326301E-4</v>
      </c>
      <c r="BT239">
        <v>6.9805568066081004E-3</v>
      </c>
    </row>
    <row r="240" spans="1:72" x14ac:dyDescent="0.35">
      <c r="A240">
        <v>48</v>
      </c>
      <c r="B240" t="s">
        <v>513</v>
      </c>
      <c r="C240" t="s">
        <v>513</v>
      </c>
      <c r="D240" t="s">
        <v>570</v>
      </c>
      <c r="E240" t="s">
        <v>1338</v>
      </c>
      <c r="F240">
        <v>3.024</v>
      </c>
      <c r="G240">
        <v>12.656000000000001</v>
      </c>
      <c r="H240">
        <v>1.12E-2</v>
      </c>
      <c r="I240">
        <v>4.48E-2</v>
      </c>
      <c r="J240">
        <v>0.63839999999999997</v>
      </c>
      <c r="K240">
        <v>8.4000000000000005E-2</v>
      </c>
      <c r="L240">
        <v>4.8048000000000002</v>
      </c>
      <c r="M240">
        <v>0</v>
      </c>
      <c r="N240">
        <v>2.24E-2</v>
      </c>
      <c r="O240">
        <v>0.53759999999999997</v>
      </c>
      <c r="P240">
        <v>0.19600000000000001</v>
      </c>
      <c r="Q240">
        <v>0.34160000000000001</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0.49280000000000002</v>
      </c>
      <c r="AN240">
        <v>0</v>
      </c>
      <c r="AO240">
        <v>3.7519999999999998</v>
      </c>
      <c r="AP240">
        <v>0</v>
      </c>
      <c r="AQ240">
        <v>1.12E-2</v>
      </c>
      <c r="AR240">
        <v>0</v>
      </c>
      <c r="AS240">
        <v>9.5200000000000007E-3</v>
      </c>
      <c r="AT240">
        <v>1.6800000000000001E-3</v>
      </c>
      <c r="AU240">
        <v>2.24E-2</v>
      </c>
      <c r="AV240">
        <v>2.8000000000000001E-2</v>
      </c>
      <c r="AW240">
        <v>3.3600000000000001E-3</v>
      </c>
      <c r="AX240">
        <v>1.0640000000000001</v>
      </c>
      <c r="AY240">
        <v>0</v>
      </c>
      <c r="AZ240">
        <v>2.3519999999999999</v>
      </c>
      <c r="BA240">
        <v>0.84</v>
      </c>
      <c r="BB240">
        <v>5.6000000000000001E-2</v>
      </c>
      <c r="BC240">
        <v>5.5999999999999999E-3</v>
      </c>
      <c r="BD240">
        <v>1.4</v>
      </c>
      <c r="BE240">
        <v>7.1680000000000001</v>
      </c>
      <c r="BF240">
        <v>0.504</v>
      </c>
      <c r="BG240">
        <v>5.6000000000000001E-2</v>
      </c>
      <c r="BH240">
        <v>0</v>
      </c>
      <c r="BI240">
        <v>0</v>
      </c>
      <c r="BJ240">
        <v>0</v>
      </c>
      <c r="BK240">
        <v>1.4</v>
      </c>
      <c r="BL240">
        <v>4.2048957864024199E-3</v>
      </c>
      <c r="BM240">
        <v>4.7700804087024399E-4</v>
      </c>
      <c r="BN240">
        <v>1.0477509442415301E-3</v>
      </c>
      <c r="BO240">
        <v>2.03379136301522E-4</v>
      </c>
      <c r="BP240">
        <v>0</v>
      </c>
      <c r="BQ240" s="98">
        <v>1.94599824351195E-15</v>
      </c>
      <c r="BR240">
        <v>1.5923033861612501E-3</v>
      </c>
      <c r="BS240">
        <v>4.6865118084663199E-4</v>
      </c>
      <c r="BT240">
        <v>3.4902784033040502E-3</v>
      </c>
    </row>
    <row r="241" spans="1:72" x14ac:dyDescent="0.35">
      <c r="A241">
        <v>48</v>
      </c>
      <c r="B241" t="s">
        <v>513</v>
      </c>
      <c r="C241" t="s">
        <v>513</v>
      </c>
      <c r="D241" t="s">
        <v>570</v>
      </c>
      <c r="E241" t="s">
        <v>1339</v>
      </c>
      <c r="F241">
        <v>9.0719999999999992</v>
      </c>
      <c r="G241">
        <v>37.968000000000004</v>
      </c>
      <c r="H241">
        <v>3.3599999999999998E-2</v>
      </c>
      <c r="I241">
        <v>0.13439999999999999</v>
      </c>
      <c r="J241">
        <v>1.9152</v>
      </c>
      <c r="K241">
        <v>0.252</v>
      </c>
      <c r="L241">
        <v>14.414400000000001</v>
      </c>
      <c r="M241">
        <v>0</v>
      </c>
      <c r="N241">
        <v>6.7199999999999996E-2</v>
      </c>
      <c r="O241">
        <v>1.6128</v>
      </c>
      <c r="P241">
        <v>0.58799999999999997</v>
      </c>
      <c r="Q241">
        <v>1.0247999999999999</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1.4783999999999999</v>
      </c>
      <c r="AN241">
        <v>0</v>
      </c>
      <c r="AO241">
        <v>11.256</v>
      </c>
      <c r="AP241">
        <v>0</v>
      </c>
      <c r="AQ241">
        <v>3.3599999999999998E-2</v>
      </c>
      <c r="AR241">
        <v>0</v>
      </c>
      <c r="AS241">
        <v>2.8559999999999999E-2</v>
      </c>
      <c r="AT241">
        <v>5.0400000000000002E-3</v>
      </c>
      <c r="AU241">
        <v>6.7199999999999996E-2</v>
      </c>
      <c r="AV241">
        <v>8.4000000000000005E-2</v>
      </c>
      <c r="AW241">
        <v>1.008E-2</v>
      </c>
      <c r="AX241">
        <v>3.1920000000000002</v>
      </c>
      <c r="AY241">
        <v>0</v>
      </c>
      <c r="AZ241">
        <v>7.056</v>
      </c>
      <c r="BA241">
        <v>2.52</v>
      </c>
      <c r="BB241">
        <v>0.16800000000000001</v>
      </c>
      <c r="BC241">
        <v>1.6799999999999999E-2</v>
      </c>
      <c r="BD241">
        <v>4.2</v>
      </c>
      <c r="BE241">
        <v>21.504000000000001</v>
      </c>
      <c r="BF241">
        <v>1.512</v>
      </c>
      <c r="BG241">
        <v>0.16800000000000001</v>
      </c>
      <c r="BH241">
        <v>0</v>
      </c>
      <c r="BI241">
        <v>0</v>
      </c>
      <c r="BJ241">
        <v>0</v>
      </c>
      <c r="BK241">
        <v>4.2</v>
      </c>
      <c r="BL241">
        <v>1.26146873592073E-2</v>
      </c>
      <c r="BM241">
        <v>1.4310241226107301E-3</v>
      </c>
      <c r="BN241">
        <v>3.1432528327245799E-3</v>
      </c>
      <c r="BO241">
        <v>6.1013740890456501E-4</v>
      </c>
      <c r="BP241">
        <v>0</v>
      </c>
      <c r="BQ241" s="98">
        <v>5.8379947305358598E-15</v>
      </c>
      <c r="BR241">
        <v>4.7769101584837501E-3</v>
      </c>
      <c r="BS241">
        <v>1.4059535425398899E-3</v>
      </c>
      <c r="BT241">
        <v>1.04708352099122E-2</v>
      </c>
    </row>
    <row r="242" spans="1:72" x14ac:dyDescent="0.35">
      <c r="A242">
        <v>48</v>
      </c>
      <c r="B242" t="s">
        <v>513</v>
      </c>
      <c r="C242" t="s">
        <v>513</v>
      </c>
      <c r="D242" t="s">
        <v>570</v>
      </c>
      <c r="E242" t="s">
        <v>1340</v>
      </c>
      <c r="F242">
        <v>3.024</v>
      </c>
      <c r="G242">
        <v>12.656000000000001</v>
      </c>
      <c r="H242">
        <v>1.12E-2</v>
      </c>
      <c r="I242">
        <v>4.48E-2</v>
      </c>
      <c r="J242">
        <v>0.63839999999999997</v>
      </c>
      <c r="K242">
        <v>8.4000000000000005E-2</v>
      </c>
      <c r="L242">
        <v>4.8048000000000002</v>
      </c>
      <c r="M242">
        <v>0</v>
      </c>
      <c r="N242">
        <v>2.24E-2</v>
      </c>
      <c r="O242">
        <v>0.53759999999999997</v>
      </c>
      <c r="P242">
        <v>0.19600000000000001</v>
      </c>
      <c r="Q242">
        <v>0.34160000000000001</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0.49280000000000002</v>
      </c>
      <c r="AN242">
        <v>0</v>
      </c>
      <c r="AO242">
        <v>3.7519999999999998</v>
      </c>
      <c r="AP242">
        <v>0</v>
      </c>
      <c r="AQ242">
        <v>1.12E-2</v>
      </c>
      <c r="AR242">
        <v>0</v>
      </c>
      <c r="AS242">
        <v>9.5200000000000007E-3</v>
      </c>
      <c r="AT242">
        <v>1.6800000000000001E-3</v>
      </c>
      <c r="AU242">
        <v>2.24E-2</v>
      </c>
      <c r="AV242">
        <v>2.8000000000000001E-2</v>
      </c>
      <c r="AW242">
        <v>3.3600000000000001E-3</v>
      </c>
      <c r="AX242">
        <v>1.0640000000000001</v>
      </c>
      <c r="AY242">
        <v>0</v>
      </c>
      <c r="AZ242">
        <v>2.3519999999999999</v>
      </c>
      <c r="BA242">
        <v>0.84</v>
      </c>
      <c r="BB242">
        <v>5.6000000000000001E-2</v>
      </c>
      <c r="BC242">
        <v>5.5999999999999999E-3</v>
      </c>
      <c r="BD242">
        <v>1.4</v>
      </c>
      <c r="BE242">
        <v>7.1680000000000001</v>
      </c>
      <c r="BF242">
        <v>0.504</v>
      </c>
      <c r="BG242">
        <v>5.6000000000000001E-2</v>
      </c>
      <c r="BH242">
        <v>0</v>
      </c>
      <c r="BI242">
        <v>0</v>
      </c>
      <c r="BJ242">
        <v>0</v>
      </c>
      <c r="BK242">
        <v>1.4</v>
      </c>
      <c r="BL242">
        <v>4.2048957864024199E-3</v>
      </c>
      <c r="BM242">
        <v>4.7700804087024399E-4</v>
      </c>
      <c r="BN242">
        <v>1.0477509442415301E-3</v>
      </c>
      <c r="BO242">
        <v>2.03379136301522E-4</v>
      </c>
      <c r="BP242">
        <v>0</v>
      </c>
      <c r="BQ242" s="98">
        <v>1.94599824351195E-15</v>
      </c>
      <c r="BR242">
        <v>1.5923033861612501E-3</v>
      </c>
      <c r="BS242">
        <v>4.6865118084663199E-4</v>
      </c>
      <c r="BT242">
        <v>3.4902784033040502E-3</v>
      </c>
    </row>
    <row r="243" spans="1:72" x14ac:dyDescent="0.35">
      <c r="A243">
        <v>48</v>
      </c>
      <c r="B243" t="s">
        <v>513</v>
      </c>
      <c r="C243" t="s">
        <v>513</v>
      </c>
      <c r="D243" t="s">
        <v>570</v>
      </c>
      <c r="E243" t="s">
        <v>1341</v>
      </c>
      <c r="F243">
        <v>6.048</v>
      </c>
      <c r="G243">
        <v>25.312000000000001</v>
      </c>
      <c r="H243">
        <v>2.24E-2</v>
      </c>
      <c r="I243">
        <v>8.9599999999999999E-2</v>
      </c>
      <c r="J243">
        <v>1.2767999999999999</v>
      </c>
      <c r="K243">
        <v>0.16800000000000001</v>
      </c>
      <c r="L243">
        <v>9.6096000000000004</v>
      </c>
      <c r="M243">
        <v>0</v>
      </c>
      <c r="N243">
        <v>4.48E-2</v>
      </c>
      <c r="O243">
        <v>1.0751999999999999</v>
      </c>
      <c r="P243">
        <v>0.39200000000000002</v>
      </c>
      <c r="Q243">
        <v>0.68320000000000003</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0.98560000000000003</v>
      </c>
      <c r="AN243">
        <v>0</v>
      </c>
      <c r="AO243">
        <v>7.5039999999999996</v>
      </c>
      <c r="AP243">
        <v>0</v>
      </c>
      <c r="AQ243">
        <v>2.24E-2</v>
      </c>
      <c r="AR243">
        <v>0</v>
      </c>
      <c r="AS243">
        <v>1.9040000000000001E-2</v>
      </c>
      <c r="AT243">
        <v>3.3600000000000001E-3</v>
      </c>
      <c r="AU243">
        <v>4.48E-2</v>
      </c>
      <c r="AV243">
        <v>5.6000000000000001E-2</v>
      </c>
      <c r="AW243">
        <v>6.7200000000000003E-3</v>
      </c>
      <c r="AX243">
        <v>2.1280000000000001</v>
      </c>
      <c r="AY243">
        <v>0</v>
      </c>
      <c r="AZ243">
        <v>4.7039999999999997</v>
      </c>
      <c r="BA243">
        <v>1.68</v>
      </c>
      <c r="BB243">
        <v>0.112</v>
      </c>
      <c r="BC243">
        <v>1.12E-2</v>
      </c>
      <c r="BD243">
        <v>2.8</v>
      </c>
      <c r="BE243">
        <v>14.336</v>
      </c>
      <c r="BF243">
        <v>1.008</v>
      </c>
      <c r="BG243">
        <v>0.112</v>
      </c>
      <c r="BH243">
        <v>0</v>
      </c>
      <c r="BI243">
        <v>0</v>
      </c>
      <c r="BJ243">
        <v>0</v>
      </c>
      <c r="BK243">
        <v>2.8</v>
      </c>
      <c r="BL243">
        <v>8.4097915728048398E-3</v>
      </c>
      <c r="BM243">
        <v>9.5401608174048701E-4</v>
      </c>
      <c r="BN243">
        <v>2.0955018884830502E-3</v>
      </c>
      <c r="BO243">
        <v>4.0675827260304301E-4</v>
      </c>
      <c r="BP243">
        <v>0</v>
      </c>
      <c r="BQ243" s="98">
        <v>3.8919964870239102E-15</v>
      </c>
      <c r="BR243">
        <v>3.1846067723225002E-3</v>
      </c>
      <c r="BS243">
        <v>9.3730236169326301E-4</v>
      </c>
      <c r="BT243">
        <v>6.9805568066081004E-3</v>
      </c>
    </row>
    <row r="244" spans="1:72" x14ac:dyDescent="0.35">
      <c r="A244">
        <v>49</v>
      </c>
      <c r="B244" t="s">
        <v>513</v>
      </c>
      <c r="C244" t="s">
        <v>513</v>
      </c>
      <c r="D244" t="s">
        <v>574</v>
      </c>
      <c r="E244" t="s">
        <v>1337</v>
      </c>
      <c r="F244">
        <v>3.35</v>
      </c>
      <c r="G244">
        <v>14.07</v>
      </c>
      <c r="H244">
        <v>4.6899999999999997E-2</v>
      </c>
      <c r="I244">
        <v>6.0299999999999999E-2</v>
      </c>
      <c r="J244">
        <v>0.50919999999999999</v>
      </c>
      <c r="K244">
        <v>0.32829999999999998</v>
      </c>
      <c r="L244">
        <v>5.7150999999999996</v>
      </c>
      <c r="M244">
        <v>0</v>
      </c>
      <c r="N244">
        <v>4.02E-2</v>
      </c>
      <c r="O244">
        <v>0.17419999999999999</v>
      </c>
      <c r="P244">
        <v>0.1474</v>
      </c>
      <c r="Q244">
        <v>2.6800000000000001E-2</v>
      </c>
      <c r="R244">
        <v>0</v>
      </c>
      <c r="S244">
        <v>0</v>
      </c>
      <c r="T244">
        <v>0</v>
      </c>
      <c r="U244">
        <v>0</v>
      </c>
      <c r="V244">
        <v>0</v>
      </c>
      <c r="W244">
        <v>0</v>
      </c>
      <c r="X244">
        <v>0</v>
      </c>
      <c r="Y244">
        <v>0</v>
      </c>
      <c r="Z244">
        <v>0</v>
      </c>
      <c r="AA244">
        <v>0</v>
      </c>
      <c r="AB244">
        <v>0</v>
      </c>
      <c r="AC244">
        <v>0</v>
      </c>
      <c r="AD244">
        <v>0</v>
      </c>
      <c r="AE244">
        <v>6.7000000000000002E-3</v>
      </c>
      <c r="AF244">
        <v>6.7000000000000002E-3</v>
      </c>
      <c r="AG244">
        <v>0</v>
      </c>
      <c r="AH244">
        <v>0</v>
      </c>
      <c r="AI244">
        <v>0</v>
      </c>
      <c r="AJ244">
        <v>0</v>
      </c>
      <c r="AK244">
        <v>0</v>
      </c>
      <c r="AL244">
        <v>0</v>
      </c>
      <c r="AM244">
        <v>0.14069999999999999</v>
      </c>
      <c r="AN244">
        <v>0</v>
      </c>
      <c r="AO244">
        <v>0.46899999999999997</v>
      </c>
      <c r="AP244">
        <v>0</v>
      </c>
      <c r="AQ244">
        <v>0.1072</v>
      </c>
      <c r="AR244">
        <v>0</v>
      </c>
      <c r="AS244">
        <v>4.6899999999999997E-3</v>
      </c>
      <c r="AT244">
        <v>4.6899999999999997E-3</v>
      </c>
      <c r="AU244">
        <v>1.34E-2</v>
      </c>
      <c r="AV244">
        <v>2.6800000000000001E-2</v>
      </c>
      <c r="AW244">
        <v>5.3600000000000002E-3</v>
      </c>
      <c r="AX244">
        <v>2.077</v>
      </c>
      <c r="AY244">
        <v>0</v>
      </c>
      <c r="AZ244">
        <v>6.7</v>
      </c>
      <c r="BA244">
        <v>1.0049999999999999</v>
      </c>
      <c r="BB244">
        <v>0</v>
      </c>
      <c r="BC244">
        <v>1.34E-2</v>
      </c>
      <c r="BD244">
        <v>4.4889999999999999</v>
      </c>
      <c r="BE244">
        <v>8.7100000000000009</v>
      </c>
      <c r="BF244">
        <v>0.73699999999999999</v>
      </c>
      <c r="BG244">
        <v>0.26800000000000002</v>
      </c>
      <c r="BH244">
        <v>0</v>
      </c>
      <c r="BI244">
        <v>0</v>
      </c>
      <c r="BJ244">
        <v>6.7000000000000002E-3</v>
      </c>
      <c r="BK244">
        <v>3.149</v>
      </c>
      <c r="BL244">
        <v>4.8313752493179801E-3</v>
      </c>
      <c r="BM244">
        <v>6.5225939772868796E-4</v>
      </c>
      <c r="BN244">
        <v>8.8233140839580695E-4</v>
      </c>
      <c r="BO244">
        <v>2.4332860950360599E-4</v>
      </c>
      <c r="BP244">
        <v>0</v>
      </c>
      <c r="BQ244" s="98">
        <v>1.7736310794031301E-15</v>
      </c>
      <c r="BR244">
        <v>2.0719832277415798E-3</v>
      </c>
      <c r="BS244">
        <v>5.60707662798649E-4</v>
      </c>
      <c r="BT244">
        <v>3.5160388926375398E-3</v>
      </c>
    </row>
    <row r="245" spans="1:72" x14ac:dyDescent="0.35">
      <c r="A245">
        <v>49</v>
      </c>
      <c r="B245" t="s">
        <v>513</v>
      </c>
      <c r="C245" t="s">
        <v>513</v>
      </c>
      <c r="D245" t="s">
        <v>574</v>
      </c>
      <c r="E245" t="s">
        <v>1338</v>
      </c>
      <c r="F245">
        <v>1.675</v>
      </c>
      <c r="G245">
        <v>7.0350000000000001</v>
      </c>
      <c r="H245">
        <v>2.3449999999999999E-2</v>
      </c>
      <c r="I245">
        <v>3.015E-2</v>
      </c>
      <c r="J245">
        <v>0.25459999999999999</v>
      </c>
      <c r="K245">
        <v>0.16414999999999999</v>
      </c>
      <c r="L245">
        <v>2.8575499999999998</v>
      </c>
      <c r="M245">
        <v>0</v>
      </c>
      <c r="N245">
        <v>2.01E-2</v>
      </c>
      <c r="O245">
        <v>8.7099999999999997E-2</v>
      </c>
      <c r="P245">
        <v>7.3700000000000002E-2</v>
      </c>
      <c r="Q245">
        <v>1.34E-2</v>
      </c>
      <c r="R245">
        <v>0</v>
      </c>
      <c r="S245">
        <v>0</v>
      </c>
      <c r="T245">
        <v>0</v>
      </c>
      <c r="U245">
        <v>0</v>
      </c>
      <c r="V245">
        <v>0</v>
      </c>
      <c r="W245">
        <v>0</v>
      </c>
      <c r="X245">
        <v>0</v>
      </c>
      <c r="Y245">
        <v>0</v>
      </c>
      <c r="Z245">
        <v>0</v>
      </c>
      <c r="AA245">
        <v>0</v>
      </c>
      <c r="AB245">
        <v>0</v>
      </c>
      <c r="AC245">
        <v>0</v>
      </c>
      <c r="AD245">
        <v>0</v>
      </c>
      <c r="AE245">
        <v>3.3500000000000001E-3</v>
      </c>
      <c r="AF245">
        <v>3.3500000000000001E-3</v>
      </c>
      <c r="AG245">
        <v>0</v>
      </c>
      <c r="AH245">
        <v>0</v>
      </c>
      <c r="AI245">
        <v>0</v>
      </c>
      <c r="AJ245">
        <v>0</v>
      </c>
      <c r="AK245">
        <v>0</v>
      </c>
      <c r="AL245">
        <v>0</v>
      </c>
      <c r="AM245">
        <v>7.0349999999999996E-2</v>
      </c>
      <c r="AN245">
        <v>0</v>
      </c>
      <c r="AO245">
        <v>0.23449999999999999</v>
      </c>
      <c r="AP245">
        <v>0</v>
      </c>
      <c r="AQ245">
        <v>5.3600000000000002E-2</v>
      </c>
      <c r="AR245">
        <v>0</v>
      </c>
      <c r="AS245">
        <v>2.3449999999999999E-3</v>
      </c>
      <c r="AT245">
        <v>2.3449999999999999E-3</v>
      </c>
      <c r="AU245">
        <v>6.7000000000000002E-3</v>
      </c>
      <c r="AV245">
        <v>1.34E-2</v>
      </c>
      <c r="AW245">
        <v>2.6800000000000001E-3</v>
      </c>
      <c r="AX245">
        <v>1.0385</v>
      </c>
      <c r="AY245">
        <v>0</v>
      </c>
      <c r="AZ245">
        <v>3.35</v>
      </c>
      <c r="BA245">
        <v>0.50249999999999995</v>
      </c>
      <c r="BB245">
        <v>0</v>
      </c>
      <c r="BC245">
        <v>6.7000000000000002E-3</v>
      </c>
      <c r="BD245">
        <v>2.2444999999999999</v>
      </c>
      <c r="BE245">
        <v>4.3550000000000004</v>
      </c>
      <c r="BF245">
        <v>0.36849999999999999</v>
      </c>
      <c r="BG245">
        <v>0.13400000000000001</v>
      </c>
      <c r="BH245">
        <v>0</v>
      </c>
      <c r="BI245">
        <v>0</v>
      </c>
      <c r="BJ245">
        <v>3.3500000000000001E-3</v>
      </c>
      <c r="BK245">
        <v>1.5745</v>
      </c>
      <c r="BL245">
        <v>2.41568762465899E-3</v>
      </c>
      <c r="BM245">
        <v>3.2612969886434398E-4</v>
      </c>
      <c r="BN245">
        <v>4.4116570419790402E-4</v>
      </c>
      <c r="BO245">
        <v>1.21664304751803E-4</v>
      </c>
      <c r="BP245">
        <v>0</v>
      </c>
      <c r="BQ245" s="98">
        <v>8.8681553970156504E-16</v>
      </c>
      <c r="BR245">
        <v>1.0359916138707899E-3</v>
      </c>
      <c r="BS245">
        <v>2.8035383139932401E-4</v>
      </c>
      <c r="BT245">
        <v>1.7580194463187699E-3</v>
      </c>
    </row>
    <row r="246" spans="1:72" x14ac:dyDescent="0.35">
      <c r="A246">
        <v>49</v>
      </c>
      <c r="B246" t="s">
        <v>513</v>
      </c>
      <c r="C246" t="s">
        <v>513</v>
      </c>
      <c r="D246" t="s">
        <v>574</v>
      </c>
      <c r="E246" t="s">
        <v>1339</v>
      </c>
      <c r="F246">
        <v>5.0250000000000004</v>
      </c>
      <c r="G246">
        <v>21.105</v>
      </c>
      <c r="H246">
        <v>7.0349999999999996E-2</v>
      </c>
      <c r="I246">
        <v>9.0450000000000003E-2</v>
      </c>
      <c r="J246">
        <v>0.76380000000000003</v>
      </c>
      <c r="K246">
        <v>0.49245</v>
      </c>
      <c r="L246">
        <v>8.5726499999999994</v>
      </c>
      <c r="M246">
        <v>0</v>
      </c>
      <c r="N246">
        <v>6.0299999999999999E-2</v>
      </c>
      <c r="O246">
        <v>0.26129999999999998</v>
      </c>
      <c r="P246">
        <v>0.22109999999999999</v>
      </c>
      <c r="Q246">
        <v>4.02E-2</v>
      </c>
      <c r="R246">
        <v>0</v>
      </c>
      <c r="S246">
        <v>0</v>
      </c>
      <c r="T246">
        <v>0</v>
      </c>
      <c r="U246">
        <v>0</v>
      </c>
      <c r="V246">
        <v>0</v>
      </c>
      <c r="W246">
        <v>0</v>
      </c>
      <c r="X246">
        <v>0</v>
      </c>
      <c r="Y246">
        <v>0</v>
      </c>
      <c r="Z246">
        <v>0</v>
      </c>
      <c r="AA246">
        <v>0</v>
      </c>
      <c r="AB246">
        <v>0</v>
      </c>
      <c r="AC246">
        <v>0</v>
      </c>
      <c r="AD246">
        <v>0</v>
      </c>
      <c r="AE246">
        <v>1.005E-2</v>
      </c>
      <c r="AF246">
        <v>1.005E-2</v>
      </c>
      <c r="AG246">
        <v>0</v>
      </c>
      <c r="AH246">
        <v>0</v>
      </c>
      <c r="AI246">
        <v>0</v>
      </c>
      <c r="AJ246">
        <v>0</v>
      </c>
      <c r="AK246">
        <v>0</v>
      </c>
      <c r="AL246">
        <v>0</v>
      </c>
      <c r="AM246">
        <v>0.21104999999999999</v>
      </c>
      <c r="AN246">
        <v>0</v>
      </c>
      <c r="AO246">
        <v>0.70350000000000001</v>
      </c>
      <c r="AP246">
        <v>0</v>
      </c>
      <c r="AQ246">
        <v>0.1608</v>
      </c>
      <c r="AR246">
        <v>0</v>
      </c>
      <c r="AS246">
        <v>7.0349999999999996E-3</v>
      </c>
      <c r="AT246">
        <v>7.0349999999999996E-3</v>
      </c>
      <c r="AU246">
        <v>2.01E-2</v>
      </c>
      <c r="AV246">
        <v>4.02E-2</v>
      </c>
      <c r="AW246">
        <v>8.0400000000000003E-3</v>
      </c>
      <c r="AX246">
        <v>3.1154999999999999</v>
      </c>
      <c r="AY246">
        <v>0</v>
      </c>
      <c r="AZ246">
        <v>10.050000000000001</v>
      </c>
      <c r="BA246">
        <v>1.5075000000000001</v>
      </c>
      <c r="BB246">
        <v>0</v>
      </c>
      <c r="BC246">
        <v>2.01E-2</v>
      </c>
      <c r="BD246">
        <v>6.7335000000000003</v>
      </c>
      <c r="BE246">
        <v>13.065</v>
      </c>
      <c r="BF246">
        <v>1.1054999999999999</v>
      </c>
      <c r="BG246">
        <v>0.40200000000000002</v>
      </c>
      <c r="BH246">
        <v>0</v>
      </c>
      <c r="BI246">
        <v>0</v>
      </c>
      <c r="BJ246">
        <v>1.005E-2</v>
      </c>
      <c r="BK246">
        <v>4.7234999999999996</v>
      </c>
      <c r="BL246">
        <v>7.2470628739769701E-3</v>
      </c>
      <c r="BM246">
        <v>9.7838909659303096E-4</v>
      </c>
      <c r="BN246">
        <v>1.32349711259371E-3</v>
      </c>
      <c r="BO246">
        <v>3.6499291425540897E-4</v>
      </c>
      <c r="BP246">
        <v>0</v>
      </c>
      <c r="BQ246" s="98">
        <v>2.6604466191047E-15</v>
      </c>
      <c r="BR246">
        <v>3.1079748416123799E-3</v>
      </c>
      <c r="BS246">
        <v>8.4106149419797295E-4</v>
      </c>
      <c r="BT246">
        <v>5.2740583389563099E-3</v>
      </c>
    </row>
    <row r="247" spans="1:72" x14ac:dyDescent="0.35">
      <c r="A247">
        <v>49</v>
      </c>
      <c r="B247" t="s">
        <v>513</v>
      </c>
      <c r="C247" t="s">
        <v>513</v>
      </c>
      <c r="D247" t="s">
        <v>574</v>
      </c>
      <c r="E247" t="s">
        <v>1340</v>
      </c>
      <c r="F247">
        <v>1.675</v>
      </c>
      <c r="G247">
        <v>7.0350000000000001</v>
      </c>
      <c r="H247">
        <v>2.3449999999999999E-2</v>
      </c>
      <c r="I247">
        <v>3.015E-2</v>
      </c>
      <c r="J247">
        <v>0.25459999999999999</v>
      </c>
      <c r="K247">
        <v>0.16414999999999999</v>
      </c>
      <c r="L247">
        <v>2.8575499999999998</v>
      </c>
      <c r="M247">
        <v>0</v>
      </c>
      <c r="N247">
        <v>2.01E-2</v>
      </c>
      <c r="O247">
        <v>8.7099999999999997E-2</v>
      </c>
      <c r="P247">
        <v>7.3700000000000002E-2</v>
      </c>
      <c r="Q247">
        <v>1.34E-2</v>
      </c>
      <c r="R247">
        <v>0</v>
      </c>
      <c r="S247">
        <v>0</v>
      </c>
      <c r="T247">
        <v>0</v>
      </c>
      <c r="U247">
        <v>0</v>
      </c>
      <c r="V247">
        <v>0</v>
      </c>
      <c r="W247">
        <v>0</v>
      </c>
      <c r="X247">
        <v>0</v>
      </c>
      <c r="Y247">
        <v>0</v>
      </c>
      <c r="Z247">
        <v>0</v>
      </c>
      <c r="AA247">
        <v>0</v>
      </c>
      <c r="AB247">
        <v>0</v>
      </c>
      <c r="AC247">
        <v>0</v>
      </c>
      <c r="AD247">
        <v>0</v>
      </c>
      <c r="AE247">
        <v>3.3500000000000001E-3</v>
      </c>
      <c r="AF247">
        <v>3.3500000000000001E-3</v>
      </c>
      <c r="AG247">
        <v>0</v>
      </c>
      <c r="AH247">
        <v>0</v>
      </c>
      <c r="AI247">
        <v>0</v>
      </c>
      <c r="AJ247">
        <v>0</v>
      </c>
      <c r="AK247">
        <v>0</v>
      </c>
      <c r="AL247">
        <v>0</v>
      </c>
      <c r="AM247">
        <v>7.0349999999999996E-2</v>
      </c>
      <c r="AN247">
        <v>0</v>
      </c>
      <c r="AO247">
        <v>0.23449999999999999</v>
      </c>
      <c r="AP247">
        <v>0</v>
      </c>
      <c r="AQ247">
        <v>5.3600000000000002E-2</v>
      </c>
      <c r="AR247">
        <v>0</v>
      </c>
      <c r="AS247">
        <v>2.3449999999999999E-3</v>
      </c>
      <c r="AT247">
        <v>2.3449999999999999E-3</v>
      </c>
      <c r="AU247">
        <v>6.7000000000000002E-3</v>
      </c>
      <c r="AV247">
        <v>1.34E-2</v>
      </c>
      <c r="AW247">
        <v>2.6800000000000001E-3</v>
      </c>
      <c r="AX247">
        <v>1.0385</v>
      </c>
      <c r="AY247">
        <v>0</v>
      </c>
      <c r="AZ247">
        <v>3.35</v>
      </c>
      <c r="BA247">
        <v>0.50249999999999995</v>
      </c>
      <c r="BB247">
        <v>0</v>
      </c>
      <c r="BC247">
        <v>6.7000000000000002E-3</v>
      </c>
      <c r="BD247">
        <v>2.2444999999999999</v>
      </c>
      <c r="BE247">
        <v>4.3550000000000004</v>
      </c>
      <c r="BF247">
        <v>0.36849999999999999</v>
      </c>
      <c r="BG247">
        <v>0.13400000000000001</v>
      </c>
      <c r="BH247">
        <v>0</v>
      </c>
      <c r="BI247">
        <v>0</v>
      </c>
      <c r="BJ247">
        <v>3.3500000000000001E-3</v>
      </c>
      <c r="BK247">
        <v>1.5745</v>
      </c>
      <c r="BL247">
        <v>2.41568762465899E-3</v>
      </c>
      <c r="BM247">
        <v>3.2612969886434398E-4</v>
      </c>
      <c r="BN247">
        <v>4.4116570419790402E-4</v>
      </c>
      <c r="BO247">
        <v>1.21664304751803E-4</v>
      </c>
      <c r="BP247">
        <v>0</v>
      </c>
      <c r="BQ247" s="98">
        <v>8.8681553970156504E-16</v>
      </c>
      <c r="BR247">
        <v>1.0359916138707899E-3</v>
      </c>
      <c r="BS247">
        <v>2.8035383139932401E-4</v>
      </c>
      <c r="BT247">
        <v>1.7580194463187699E-3</v>
      </c>
    </row>
    <row r="248" spans="1:72" x14ac:dyDescent="0.35">
      <c r="A248">
        <v>49</v>
      </c>
      <c r="B248" t="s">
        <v>513</v>
      </c>
      <c r="C248" t="s">
        <v>513</v>
      </c>
      <c r="D248" t="s">
        <v>574</v>
      </c>
      <c r="E248" t="s">
        <v>1341</v>
      </c>
      <c r="F248">
        <v>3.35</v>
      </c>
      <c r="G248">
        <v>14.07</v>
      </c>
      <c r="H248">
        <v>4.6899999999999997E-2</v>
      </c>
      <c r="I248">
        <v>6.0299999999999999E-2</v>
      </c>
      <c r="J248">
        <v>0.50919999999999999</v>
      </c>
      <c r="K248">
        <v>0.32829999999999998</v>
      </c>
      <c r="L248">
        <v>5.7150999999999996</v>
      </c>
      <c r="M248">
        <v>0</v>
      </c>
      <c r="N248">
        <v>4.02E-2</v>
      </c>
      <c r="O248">
        <v>0.17419999999999999</v>
      </c>
      <c r="P248">
        <v>0.1474</v>
      </c>
      <c r="Q248">
        <v>2.6800000000000001E-2</v>
      </c>
      <c r="R248">
        <v>0</v>
      </c>
      <c r="S248">
        <v>0</v>
      </c>
      <c r="T248">
        <v>0</v>
      </c>
      <c r="U248">
        <v>0</v>
      </c>
      <c r="V248">
        <v>0</v>
      </c>
      <c r="W248">
        <v>0</v>
      </c>
      <c r="X248">
        <v>0</v>
      </c>
      <c r="Y248">
        <v>0</v>
      </c>
      <c r="Z248">
        <v>0</v>
      </c>
      <c r="AA248">
        <v>0</v>
      </c>
      <c r="AB248">
        <v>0</v>
      </c>
      <c r="AC248">
        <v>0</v>
      </c>
      <c r="AD248">
        <v>0</v>
      </c>
      <c r="AE248">
        <v>6.7000000000000002E-3</v>
      </c>
      <c r="AF248">
        <v>6.7000000000000002E-3</v>
      </c>
      <c r="AG248">
        <v>0</v>
      </c>
      <c r="AH248">
        <v>0</v>
      </c>
      <c r="AI248">
        <v>0</v>
      </c>
      <c r="AJ248">
        <v>0</v>
      </c>
      <c r="AK248">
        <v>0</v>
      </c>
      <c r="AL248">
        <v>0</v>
      </c>
      <c r="AM248">
        <v>0.14069999999999999</v>
      </c>
      <c r="AN248">
        <v>0</v>
      </c>
      <c r="AO248">
        <v>0.46899999999999997</v>
      </c>
      <c r="AP248">
        <v>0</v>
      </c>
      <c r="AQ248">
        <v>0.1072</v>
      </c>
      <c r="AR248">
        <v>0</v>
      </c>
      <c r="AS248">
        <v>4.6899999999999997E-3</v>
      </c>
      <c r="AT248">
        <v>4.6899999999999997E-3</v>
      </c>
      <c r="AU248">
        <v>1.34E-2</v>
      </c>
      <c r="AV248">
        <v>2.6800000000000001E-2</v>
      </c>
      <c r="AW248">
        <v>5.3600000000000002E-3</v>
      </c>
      <c r="AX248">
        <v>2.077</v>
      </c>
      <c r="AY248">
        <v>0</v>
      </c>
      <c r="AZ248">
        <v>6.7</v>
      </c>
      <c r="BA248">
        <v>1.0049999999999999</v>
      </c>
      <c r="BB248">
        <v>0</v>
      </c>
      <c r="BC248">
        <v>1.34E-2</v>
      </c>
      <c r="BD248">
        <v>4.4889999999999999</v>
      </c>
      <c r="BE248">
        <v>8.7100000000000009</v>
      </c>
      <c r="BF248">
        <v>0.73699999999999999</v>
      </c>
      <c r="BG248">
        <v>0.26800000000000002</v>
      </c>
      <c r="BH248">
        <v>0</v>
      </c>
      <c r="BI248">
        <v>0</v>
      </c>
      <c r="BJ248">
        <v>6.7000000000000002E-3</v>
      </c>
      <c r="BK248">
        <v>3.149</v>
      </c>
      <c r="BL248">
        <v>4.8313752493179801E-3</v>
      </c>
      <c r="BM248">
        <v>6.5225939772868796E-4</v>
      </c>
      <c r="BN248">
        <v>8.8233140839580695E-4</v>
      </c>
      <c r="BO248">
        <v>2.4332860950360599E-4</v>
      </c>
      <c r="BP248">
        <v>0</v>
      </c>
      <c r="BQ248" s="98">
        <v>1.7736310794031301E-15</v>
      </c>
      <c r="BR248">
        <v>2.0719832277415798E-3</v>
      </c>
      <c r="BS248">
        <v>5.60707662798649E-4</v>
      </c>
      <c r="BT248">
        <v>3.5160388926375398E-3</v>
      </c>
    </row>
    <row r="249" spans="1:72" x14ac:dyDescent="0.35">
      <c r="A249">
        <v>50</v>
      </c>
      <c r="B249" t="s">
        <v>513</v>
      </c>
      <c r="C249" t="s">
        <v>513</v>
      </c>
      <c r="D249" t="s">
        <v>119</v>
      </c>
      <c r="E249" t="s">
        <v>1337</v>
      </c>
      <c r="F249">
        <v>0.60199999999999998</v>
      </c>
      <c r="G249">
        <v>2.548</v>
      </c>
      <c r="H249">
        <v>7.0000000000000001E-3</v>
      </c>
      <c r="I249">
        <v>1.26E-2</v>
      </c>
      <c r="J249">
        <v>0.1162</v>
      </c>
      <c r="K249">
        <v>1.26E-2</v>
      </c>
      <c r="L249">
        <v>1.2403999999999999</v>
      </c>
      <c r="M249">
        <v>0</v>
      </c>
      <c r="N249">
        <v>1.12E-2</v>
      </c>
      <c r="O249">
        <v>9.6600000000000005E-2</v>
      </c>
      <c r="P249">
        <v>5.6000000000000001E-2</v>
      </c>
      <c r="Q249">
        <v>4.0599999999999997E-2</v>
      </c>
      <c r="R249">
        <v>0</v>
      </c>
      <c r="S249">
        <v>0</v>
      </c>
      <c r="T249">
        <v>0</v>
      </c>
      <c r="U249">
        <v>1.4E-3</v>
      </c>
      <c r="V249">
        <v>0</v>
      </c>
      <c r="W249">
        <v>0</v>
      </c>
      <c r="X249">
        <v>0</v>
      </c>
      <c r="Y249">
        <v>1.4E-3</v>
      </c>
      <c r="Z249">
        <v>0</v>
      </c>
      <c r="AA249">
        <v>0</v>
      </c>
      <c r="AB249">
        <v>1.4E-3</v>
      </c>
      <c r="AC249">
        <v>0</v>
      </c>
      <c r="AD249">
        <v>1.4E-3</v>
      </c>
      <c r="AE249">
        <v>1.4E-3</v>
      </c>
      <c r="AF249">
        <v>1.4E-3</v>
      </c>
      <c r="AG249">
        <v>0</v>
      </c>
      <c r="AH249">
        <v>0</v>
      </c>
      <c r="AI249">
        <v>0</v>
      </c>
      <c r="AJ249">
        <v>0</v>
      </c>
      <c r="AK249">
        <v>0</v>
      </c>
      <c r="AL249">
        <v>0</v>
      </c>
      <c r="AM249">
        <v>0.36120000000000002</v>
      </c>
      <c r="AN249">
        <v>0</v>
      </c>
      <c r="AO249">
        <v>3.71</v>
      </c>
      <c r="AP249">
        <v>0</v>
      </c>
      <c r="AQ249">
        <v>4.1999999999999997E-3</v>
      </c>
      <c r="AR249">
        <v>0</v>
      </c>
      <c r="AS249">
        <v>9.7999999999999997E-4</v>
      </c>
      <c r="AT249">
        <v>2.7999999999999998E-4</v>
      </c>
      <c r="AU249">
        <v>4.1999999999999997E-3</v>
      </c>
      <c r="AV249">
        <v>5.5999999999999999E-3</v>
      </c>
      <c r="AW249">
        <v>2.7999999999999998E-4</v>
      </c>
      <c r="AX249">
        <v>0.32200000000000001</v>
      </c>
      <c r="AY249">
        <v>0</v>
      </c>
      <c r="AZ249">
        <v>0.49</v>
      </c>
      <c r="BA249">
        <v>0.252</v>
      </c>
      <c r="BB249">
        <v>4.1999999999999997E-3</v>
      </c>
      <c r="BC249">
        <v>1.4E-3</v>
      </c>
      <c r="BD249">
        <v>0.32200000000000001</v>
      </c>
      <c r="BE249">
        <v>1.806</v>
      </c>
      <c r="BF249">
        <v>0.112</v>
      </c>
      <c r="BG249">
        <v>1.4E-2</v>
      </c>
      <c r="BH249">
        <v>0</v>
      </c>
      <c r="BI249">
        <v>0</v>
      </c>
      <c r="BJ249">
        <v>1.4E-3</v>
      </c>
      <c r="BK249">
        <v>0.71399999999999997</v>
      </c>
      <c r="BL249">
        <v>9.5333665841718096E-4</v>
      </c>
      <c r="BM249" s="98">
        <v>4.55723983607523E-5</v>
      </c>
      <c r="BN249">
        <v>2.9477151783849099E-4</v>
      </c>
      <c r="BO249" s="98">
        <v>5.0844784075380397E-5</v>
      </c>
      <c r="BP249">
        <v>0</v>
      </c>
      <c r="BQ249" s="98">
        <v>2.6997700128060898E-16</v>
      </c>
      <c r="BR249">
        <v>3.6889442216264001E-4</v>
      </c>
      <c r="BS249">
        <v>1.17162795211658E-4</v>
      </c>
      <c r="BT249">
        <v>5.0810975268369204E-4</v>
      </c>
    </row>
    <row r="250" spans="1:72" x14ac:dyDescent="0.35">
      <c r="A250">
        <v>50</v>
      </c>
      <c r="B250" t="s">
        <v>513</v>
      </c>
      <c r="C250" t="s">
        <v>513</v>
      </c>
      <c r="D250" t="s">
        <v>119</v>
      </c>
      <c r="E250" t="s">
        <v>1338</v>
      </c>
      <c r="F250">
        <v>0.30099999999999999</v>
      </c>
      <c r="G250">
        <v>1.274</v>
      </c>
      <c r="H250">
        <v>3.5000000000000001E-3</v>
      </c>
      <c r="I250">
        <v>6.3E-3</v>
      </c>
      <c r="J250">
        <v>5.8099999999999999E-2</v>
      </c>
      <c r="K250">
        <v>6.3E-3</v>
      </c>
      <c r="L250">
        <v>0.62019999999999997</v>
      </c>
      <c r="M250">
        <v>0</v>
      </c>
      <c r="N250">
        <v>5.5999999999999999E-3</v>
      </c>
      <c r="O250">
        <v>4.8300000000000003E-2</v>
      </c>
      <c r="P250">
        <v>2.8000000000000001E-2</v>
      </c>
      <c r="Q250">
        <v>2.0299999999999999E-2</v>
      </c>
      <c r="R250">
        <v>0</v>
      </c>
      <c r="S250">
        <v>0</v>
      </c>
      <c r="T250">
        <v>0</v>
      </c>
      <c r="U250" s="98">
        <v>6.9999999999999999E-4</v>
      </c>
      <c r="V250">
        <v>0</v>
      </c>
      <c r="W250">
        <v>0</v>
      </c>
      <c r="X250">
        <v>0</v>
      </c>
      <c r="Y250" s="98">
        <v>6.9999999999999999E-4</v>
      </c>
      <c r="Z250">
        <v>0</v>
      </c>
      <c r="AA250">
        <v>0</v>
      </c>
      <c r="AB250" s="98">
        <v>6.9999999999999999E-4</v>
      </c>
      <c r="AC250">
        <v>0</v>
      </c>
      <c r="AD250" s="98">
        <v>6.9999999999999999E-4</v>
      </c>
      <c r="AE250" s="98">
        <v>6.9999999999999999E-4</v>
      </c>
      <c r="AF250" s="98">
        <v>6.9999999999999999E-4</v>
      </c>
      <c r="AG250">
        <v>0</v>
      </c>
      <c r="AH250">
        <v>0</v>
      </c>
      <c r="AI250">
        <v>0</v>
      </c>
      <c r="AJ250">
        <v>0</v>
      </c>
      <c r="AK250">
        <v>0</v>
      </c>
      <c r="AL250">
        <v>0</v>
      </c>
      <c r="AM250">
        <v>0.18060000000000001</v>
      </c>
      <c r="AN250">
        <v>0</v>
      </c>
      <c r="AO250">
        <v>1.855</v>
      </c>
      <c r="AP250">
        <v>0</v>
      </c>
      <c r="AQ250">
        <v>2.0999999999999999E-3</v>
      </c>
      <c r="AR250">
        <v>0</v>
      </c>
      <c r="AS250">
        <v>4.8999999999999998E-4</v>
      </c>
      <c r="AT250">
        <v>1.3999999999999999E-4</v>
      </c>
      <c r="AU250">
        <v>2.0999999999999999E-3</v>
      </c>
      <c r="AV250">
        <v>2.8E-3</v>
      </c>
      <c r="AW250">
        <v>1.3999999999999999E-4</v>
      </c>
      <c r="AX250">
        <v>0.161</v>
      </c>
      <c r="AY250">
        <v>0</v>
      </c>
      <c r="AZ250">
        <v>0.245</v>
      </c>
      <c r="BA250">
        <v>0.126</v>
      </c>
      <c r="BB250">
        <v>2.0999999999999999E-3</v>
      </c>
      <c r="BC250" s="98">
        <v>6.9999999999999999E-4</v>
      </c>
      <c r="BD250">
        <v>0.161</v>
      </c>
      <c r="BE250">
        <v>0.90300000000000002</v>
      </c>
      <c r="BF250">
        <v>5.6000000000000001E-2</v>
      </c>
      <c r="BG250">
        <v>7.0000000000000001E-3</v>
      </c>
      <c r="BH250">
        <v>0</v>
      </c>
      <c r="BI250">
        <v>0</v>
      </c>
      <c r="BJ250" s="98">
        <v>6.9999999999999999E-4</v>
      </c>
      <c r="BK250">
        <v>0.35699999999999998</v>
      </c>
      <c r="BL250">
        <v>4.7666832920859102E-4</v>
      </c>
      <c r="BM250" s="98">
        <v>2.2786199180376201E-5</v>
      </c>
      <c r="BN250">
        <v>1.4738575891924601E-4</v>
      </c>
      <c r="BO250" s="98">
        <v>2.5422392037690199E-5</v>
      </c>
      <c r="BP250">
        <v>0</v>
      </c>
      <c r="BQ250" s="98">
        <v>1.34988500640304E-16</v>
      </c>
      <c r="BR250">
        <v>1.8444721108132E-4</v>
      </c>
      <c r="BS250" s="98">
        <v>5.8581397605828999E-5</v>
      </c>
      <c r="BT250">
        <v>2.5405487634184602E-4</v>
      </c>
    </row>
    <row r="251" spans="1:72" x14ac:dyDescent="0.35">
      <c r="A251">
        <v>50</v>
      </c>
      <c r="B251" t="s">
        <v>513</v>
      </c>
      <c r="C251" t="s">
        <v>513</v>
      </c>
      <c r="D251" t="s">
        <v>119</v>
      </c>
      <c r="E251" t="s">
        <v>1339</v>
      </c>
      <c r="F251">
        <v>0.90300000000000002</v>
      </c>
      <c r="G251">
        <v>3.8220000000000001</v>
      </c>
      <c r="H251">
        <v>1.0500000000000001E-2</v>
      </c>
      <c r="I251">
        <v>1.89E-2</v>
      </c>
      <c r="J251">
        <v>0.17430000000000001</v>
      </c>
      <c r="K251">
        <v>1.89E-2</v>
      </c>
      <c r="L251">
        <v>1.8606</v>
      </c>
      <c r="M251">
        <v>0</v>
      </c>
      <c r="N251">
        <v>1.6799999999999999E-2</v>
      </c>
      <c r="O251">
        <v>0.1449</v>
      </c>
      <c r="P251">
        <v>8.4000000000000005E-2</v>
      </c>
      <c r="Q251">
        <v>6.0900000000000003E-2</v>
      </c>
      <c r="R251">
        <v>0</v>
      </c>
      <c r="S251">
        <v>0</v>
      </c>
      <c r="T251">
        <v>0</v>
      </c>
      <c r="U251">
        <v>2.0999999999999999E-3</v>
      </c>
      <c r="V251">
        <v>0</v>
      </c>
      <c r="W251">
        <v>0</v>
      </c>
      <c r="X251">
        <v>0</v>
      </c>
      <c r="Y251">
        <v>2.0999999999999999E-3</v>
      </c>
      <c r="Z251">
        <v>0</v>
      </c>
      <c r="AA251">
        <v>0</v>
      </c>
      <c r="AB251">
        <v>2.0999999999999999E-3</v>
      </c>
      <c r="AC251">
        <v>0</v>
      </c>
      <c r="AD251">
        <v>2.0999999999999999E-3</v>
      </c>
      <c r="AE251">
        <v>2.0999999999999999E-3</v>
      </c>
      <c r="AF251">
        <v>2.0999999999999999E-3</v>
      </c>
      <c r="AG251">
        <v>0</v>
      </c>
      <c r="AH251">
        <v>0</v>
      </c>
      <c r="AI251">
        <v>0</v>
      </c>
      <c r="AJ251">
        <v>0</v>
      </c>
      <c r="AK251">
        <v>0</v>
      </c>
      <c r="AL251">
        <v>0</v>
      </c>
      <c r="AM251">
        <v>0.54179999999999995</v>
      </c>
      <c r="AN251">
        <v>0</v>
      </c>
      <c r="AO251">
        <v>5.5650000000000004</v>
      </c>
      <c r="AP251">
        <v>0</v>
      </c>
      <c r="AQ251">
        <v>6.3E-3</v>
      </c>
      <c r="AR251">
        <v>0</v>
      </c>
      <c r="AS251">
        <v>1.47E-3</v>
      </c>
      <c r="AT251">
        <v>4.2000000000000002E-4</v>
      </c>
      <c r="AU251">
        <v>6.3E-3</v>
      </c>
      <c r="AV251">
        <v>8.3999999999999995E-3</v>
      </c>
      <c r="AW251">
        <v>4.2000000000000002E-4</v>
      </c>
      <c r="AX251">
        <v>0.48299999999999998</v>
      </c>
      <c r="AY251">
        <v>0</v>
      </c>
      <c r="AZ251">
        <v>0.73499999999999999</v>
      </c>
      <c r="BA251">
        <v>0.378</v>
      </c>
      <c r="BB251">
        <v>6.3E-3</v>
      </c>
      <c r="BC251">
        <v>2.0999999999999999E-3</v>
      </c>
      <c r="BD251">
        <v>0.48299999999999998</v>
      </c>
      <c r="BE251">
        <v>2.7090000000000001</v>
      </c>
      <c r="BF251">
        <v>0.16800000000000001</v>
      </c>
      <c r="BG251">
        <v>2.1000000000000001E-2</v>
      </c>
      <c r="BH251">
        <v>0</v>
      </c>
      <c r="BI251">
        <v>0</v>
      </c>
      <c r="BJ251">
        <v>2.0999999999999999E-3</v>
      </c>
      <c r="BK251">
        <v>1.071</v>
      </c>
      <c r="BL251">
        <v>1.4300049876257699E-3</v>
      </c>
      <c r="BM251" s="98">
        <v>6.8358597541128501E-5</v>
      </c>
      <c r="BN251">
        <v>4.42157276757737E-4</v>
      </c>
      <c r="BO251" s="98">
        <v>7.6267176113070599E-5</v>
      </c>
      <c r="BP251">
        <v>0</v>
      </c>
      <c r="BQ251" s="98">
        <v>4.0496550192091301E-16</v>
      </c>
      <c r="BR251">
        <v>5.5334163324396004E-4</v>
      </c>
      <c r="BS251">
        <v>1.75744192817487E-4</v>
      </c>
      <c r="BT251">
        <v>7.6216462902553898E-4</v>
      </c>
    </row>
    <row r="252" spans="1:72" x14ac:dyDescent="0.35">
      <c r="A252">
        <v>50</v>
      </c>
      <c r="B252" t="s">
        <v>513</v>
      </c>
      <c r="C252" t="s">
        <v>513</v>
      </c>
      <c r="D252" t="s">
        <v>119</v>
      </c>
      <c r="E252" t="s">
        <v>1340</v>
      </c>
      <c r="F252">
        <v>0.30099999999999999</v>
      </c>
      <c r="G252">
        <v>1.274</v>
      </c>
      <c r="H252">
        <v>3.5000000000000001E-3</v>
      </c>
      <c r="I252">
        <v>6.3E-3</v>
      </c>
      <c r="J252">
        <v>5.8099999999999999E-2</v>
      </c>
      <c r="K252">
        <v>6.3E-3</v>
      </c>
      <c r="L252">
        <v>0.62019999999999997</v>
      </c>
      <c r="M252">
        <v>0</v>
      </c>
      <c r="N252">
        <v>5.5999999999999999E-3</v>
      </c>
      <c r="O252">
        <v>4.8300000000000003E-2</v>
      </c>
      <c r="P252">
        <v>2.8000000000000001E-2</v>
      </c>
      <c r="Q252">
        <v>2.0299999999999999E-2</v>
      </c>
      <c r="R252">
        <v>0</v>
      </c>
      <c r="S252">
        <v>0</v>
      </c>
      <c r="T252">
        <v>0</v>
      </c>
      <c r="U252" s="98">
        <v>6.9999999999999999E-4</v>
      </c>
      <c r="V252">
        <v>0</v>
      </c>
      <c r="W252">
        <v>0</v>
      </c>
      <c r="X252">
        <v>0</v>
      </c>
      <c r="Y252" s="98">
        <v>6.9999999999999999E-4</v>
      </c>
      <c r="Z252">
        <v>0</v>
      </c>
      <c r="AA252">
        <v>0</v>
      </c>
      <c r="AB252" s="98">
        <v>6.9999999999999999E-4</v>
      </c>
      <c r="AC252">
        <v>0</v>
      </c>
      <c r="AD252" s="98">
        <v>6.9999999999999999E-4</v>
      </c>
      <c r="AE252" s="98">
        <v>6.9999999999999999E-4</v>
      </c>
      <c r="AF252" s="98">
        <v>6.9999999999999999E-4</v>
      </c>
      <c r="AG252">
        <v>0</v>
      </c>
      <c r="AH252">
        <v>0</v>
      </c>
      <c r="AI252">
        <v>0</v>
      </c>
      <c r="AJ252">
        <v>0</v>
      </c>
      <c r="AK252">
        <v>0</v>
      </c>
      <c r="AL252">
        <v>0</v>
      </c>
      <c r="AM252">
        <v>0.18060000000000001</v>
      </c>
      <c r="AN252">
        <v>0</v>
      </c>
      <c r="AO252">
        <v>1.855</v>
      </c>
      <c r="AP252">
        <v>0</v>
      </c>
      <c r="AQ252">
        <v>2.0999999999999999E-3</v>
      </c>
      <c r="AR252">
        <v>0</v>
      </c>
      <c r="AS252">
        <v>4.8999999999999998E-4</v>
      </c>
      <c r="AT252">
        <v>1.3999999999999999E-4</v>
      </c>
      <c r="AU252">
        <v>2.0999999999999999E-3</v>
      </c>
      <c r="AV252">
        <v>2.8E-3</v>
      </c>
      <c r="AW252">
        <v>1.3999999999999999E-4</v>
      </c>
      <c r="AX252">
        <v>0.161</v>
      </c>
      <c r="AY252">
        <v>0</v>
      </c>
      <c r="AZ252">
        <v>0.245</v>
      </c>
      <c r="BA252">
        <v>0.126</v>
      </c>
      <c r="BB252">
        <v>2.0999999999999999E-3</v>
      </c>
      <c r="BC252" s="98">
        <v>6.9999999999999999E-4</v>
      </c>
      <c r="BD252">
        <v>0.161</v>
      </c>
      <c r="BE252">
        <v>0.90300000000000002</v>
      </c>
      <c r="BF252">
        <v>5.6000000000000001E-2</v>
      </c>
      <c r="BG252">
        <v>7.0000000000000001E-3</v>
      </c>
      <c r="BH252">
        <v>0</v>
      </c>
      <c r="BI252">
        <v>0</v>
      </c>
      <c r="BJ252" s="98">
        <v>6.9999999999999999E-4</v>
      </c>
      <c r="BK252">
        <v>0.35699999999999998</v>
      </c>
      <c r="BL252">
        <v>4.7666832920859102E-4</v>
      </c>
      <c r="BM252" s="98">
        <v>2.2786199180376201E-5</v>
      </c>
      <c r="BN252">
        <v>1.4738575891924601E-4</v>
      </c>
      <c r="BO252" s="98">
        <v>2.5422392037690199E-5</v>
      </c>
      <c r="BP252">
        <v>0</v>
      </c>
      <c r="BQ252" s="98">
        <v>1.34988500640304E-16</v>
      </c>
      <c r="BR252">
        <v>1.8444721108132E-4</v>
      </c>
      <c r="BS252" s="98">
        <v>5.8581397605828999E-5</v>
      </c>
      <c r="BT252">
        <v>2.5405487634184602E-4</v>
      </c>
    </row>
    <row r="253" spans="1:72" x14ac:dyDescent="0.35">
      <c r="A253">
        <v>50</v>
      </c>
      <c r="B253" t="s">
        <v>513</v>
      </c>
      <c r="C253" t="s">
        <v>513</v>
      </c>
      <c r="D253" t="s">
        <v>119</v>
      </c>
      <c r="E253" t="s">
        <v>1341</v>
      </c>
      <c r="F253">
        <v>0.60199999999999998</v>
      </c>
      <c r="G253">
        <v>2.548</v>
      </c>
      <c r="H253">
        <v>7.0000000000000001E-3</v>
      </c>
      <c r="I253">
        <v>1.26E-2</v>
      </c>
      <c r="J253">
        <v>0.1162</v>
      </c>
      <c r="K253">
        <v>1.26E-2</v>
      </c>
      <c r="L253">
        <v>1.2403999999999999</v>
      </c>
      <c r="M253">
        <v>0</v>
      </c>
      <c r="N253">
        <v>1.12E-2</v>
      </c>
      <c r="O253">
        <v>9.6600000000000005E-2</v>
      </c>
      <c r="P253">
        <v>5.6000000000000001E-2</v>
      </c>
      <c r="Q253">
        <v>4.0599999999999997E-2</v>
      </c>
      <c r="R253">
        <v>0</v>
      </c>
      <c r="S253">
        <v>0</v>
      </c>
      <c r="T253">
        <v>0</v>
      </c>
      <c r="U253">
        <v>1.4E-3</v>
      </c>
      <c r="V253">
        <v>0</v>
      </c>
      <c r="W253">
        <v>0</v>
      </c>
      <c r="X253">
        <v>0</v>
      </c>
      <c r="Y253">
        <v>1.4E-3</v>
      </c>
      <c r="Z253">
        <v>0</v>
      </c>
      <c r="AA253">
        <v>0</v>
      </c>
      <c r="AB253">
        <v>1.4E-3</v>
      </c>
      <c r="AC253">
        <v>0</v>
      </c>
      <c r="AD253">
        <v>1.4E-3</v>
      </c>
      <c r="AE253">
        <v>1.4E-3</v>
      </c>
      <c r="AF253">
        <v>1.4E-3</v>
      </c>
      <c r="AG253">
        <v>0</v>
      </c>
      <c r="AH253">
        <v>0</v>
      </c>
      <c r="AI253">
        <v>0</v>
      </c>
      <c r="AJ253">
        <v>0</v>
      </c>
      <c r="AK253">
        <v>0</v>
      </c>
      <c r="AL253">
        <v>0</v>
      </c>
      <c r="AM253">
        <v>0.36120000000000002</v>
      </c>
      <c r="AN253">
        <v>0</v>
      </c>
      <c r="AO253">
        <v>3.71</v>
      </c>
      <c r="AP253">
        <v>0</v>
      </c>
      <c r="AQ253">
        <v>4.1999999999999997E-3</v>
      </c>
      <c r="AR253">
        <v>0</v>
      </c>
      <c r="AS253">
        <v>9.7999999999999997E-4</v>
      </c>
      <c r="AT253">
        <v>2.7999999999999998E-4</v>
      </c>
      <c r="AU253">
        <v>4.1999999999999997E-3</v>
      </c>
      <c r="AV253">
        <v>5.5999999999999999E-3</v>
      </c>
      <c r="AW253">
        <v>2.7999999999999998E-4</v>
      </c>
      <c r="AX253">
        <v>0.32200000000000001</v>
      </c>
      <c r="AY253">
        <v>0</v>
      </c>
      <c r="AZ253">
        <v>0.49</v>
      </c>
      <c r="BA253">
        <v>0.252</v>
      </c>
      <c r="BB253">
        <v>4.1999999999999997E-3</v>
      </c>
      <c r="BC253">
        <v>1.4E-3</v>
      </c>
      <c r="BD253">
        <v>0.32200000000000001</v>
      </c>
      <c r="BE253">
        <v>1.806</v>
      </c>
      <c r="BF253">
        <v>0.112</v>
      </c>
      <c r="BG253">
        <v>1.4E-2</v>
      </c>
      <c r="BH253">
        <v>0</v>
      </c>
      <c r="BI253">
        <v>0</v>
      </c>
      <c r="BJ253">
        <v>1.4E-3</v>
      </c>
      <c r="BK253">
        <v>0.71399999999999997</v>
      </c>
      <c r="BL253">
        <v>9.5333665841718096E-4</v>
      </c>
      <c r="BM253" s="98">
        <v>4.55723983607523E-5</v>
      </c>
      <c r="BN253">
        <v>2.9477151783849099E-4</v>
      </c>
      <c r="BO253" s="98">
        <v>5.0844784075380397E-5</v>
      </c>
      <c r="BP253">
        <v>0</v>
      </c>
      <c r="BQ253" s="98">
        <v>2.6997700128060898E-16</v>
      </c>
      <c r="BR253">
        <v>3.6889442216264001E-4</v>
      </c>
      <c r="BS253">
        <v>1.17162795211658E-4</v>
      </c>
      <c r="BT253">
        <v>5.0810975268369204E-4</v>
      </c>
    </row>
    <row r="254" spans="1:72" x14ac:dyDescent="0.35">
      <c r="A254">
        <v>51</v>
      </c>
      <c r="B254" t="s">
        <v>513</v>
      </c>
      <c r="C254" t="s">
        <v>513</v>
      </c>
      <c r="D254" t="s">
        <v>582</v>
      </c>
      <c r="E254" t="s">
        <v>1337</v>
      </c>
      <c r="F254">
        <v>0.81</v>
      </c>
      <c r="G254">
        <v>3.39</v>
      </c>
      <c r="H254">
        <v>3.0000000000000001E-3</v>
      </c>
      <c r="I254">
        <v>1.2E-2</v>
      </c>
      <c r="J254">
        <v>0.17100000000000001</v>
      </c>
      <c r="K254">
        <v>2.2499999999999999E-2</v>
      </c>
      <c r="L254">
        <v>1.2869999999999999</v>
      </c>
      <c r="M254">
        <v>0</v>
      </c>
      <c r="N254">
        <v>6.0000000000000001E-3</v>
      </c>
      <c r="O254">
        <v>0.14399999999999999</v>
      </c>
      <c r="P254">
        <v>5.2499999999999998E-2</v>
      </c>
      <c r="Q254">
        <v>9.1499999999999998E-2</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0.13200000000000001</v>
      </c>
      <c r="AN254">
        <v>0</v>
      </c>
      <c r="AO254">
        <v>1.0049999999999999</v>
      </c>
      <c r="AP254">
        <v>0</v>
      </c>
      <c r="AQ254">
        <v>3.0000000000000001E-3</v>
      </c>
      <c r="AR254">
        <v>0</v>
      </c>
      <c r="AS254">
        <v>2.5500000000000002E-3</v>
      </c>
      <c r="AT254">
        <v>4.4999999999999999E-4</v>
      </c>
      <c r="AU254">
        <v>6.0000000000000001E-3</v>
      </c>
      <c r="AV254">
        <v>7.4999999999999997E-3</v>
      </c>
      <c r="AW254" s="98">
        <v>8.9999999999999998E-4</v>
      </c>
      <c r="AX254">
        <v>0.28499999999999998</v>
      </c>
      <c r="AY254">
        <v>0</v>
      </c>
      <c r="AZ254">
        <v>0.63</v>
      </c>
      <c r="BA254">
        <v>0.22500000000000001</v>
      </c>
      <c r="BB254">
        <v>1.4999999999999999E-2</v>
      </c>
      <c r="BC254">
        <v>1.5E-3</v>
      </c>
      <c r="BD254">
        <v>0.375</v>
      </c>
      <c r="BE254">
        <v>1.92</v>
      </c>
      <c r="BF254">
        <v>0.13500000000000001</v>
      </c>
      <c r="BG254">
        <v>1.4999999999999999E-2</v>
      </c>
      <c r="BH254">
        <v>0</v>
      </c>
      <c r="BI254">
        <v>0</v>
      </c>
      <c r="BJ254">
        <v>0</v>
      </c>
      <c r="BK254">
        <v>0.375</v>
      </c>
      <c r="BL254">
        <v>1.1263113713577901E-3</v>
      </c>
      <c r="BM254">
        <v>1.2777001094738699E-4</v>
      </c>
      <c r="BN254">
        <v>2.80647574350409E-4</v>
      </c>
      <c r="BO254" s="98">
        <v>5.4476554366479003E-5</v>
      </c>
      <c r="BP254">
        <v>0</v>
      </c>
      <c r="BQ254" s="98">
        <v>5.2124952951212998E-16</v>
      </c>
      <c r="BR254">
        <v>4.2650983557890603E-4</v>
      </c>
      <c r="BS254">
        <v>1.2553156629820501E-4</v>
      </c>
      <c r="BT254">
        <v>9.3489600088501401E-4</v>
      </c>
    </row>
    <row r="255" spans="1:72" x14ac:dyDescent="0.35">
      <c r="A255">
        <v>51</v>
      </c>
      <c r="B255" t="s">
        <v>513</v>
      </c>
      <c r="C255" t="s">
        <v>513</v>
      </c>
      <c r="D255" t="s">
        <v>582</v>
      </c>
      <c r="E255" t="s">
        <v>1338</v>
      </c>
      <c r="F255">
        <v>0.40500000000000003</v>
      </c>
      <c r="G255">
        <v>1.6950000000000001</v>
      </c>
      <c r="H255">
        <v>1.5E-3</v>
      </c>
      <c r="I255">
        <v>6.0000000000000001E-3</v>
      </c>
      <c r="J255">
        <v>8.5500000000000007E-2</v>
      </c>
      <c r="K255">
        <v>1.125E-2</v>
      </c>
      <c r="L255">
        <v>0.64349999999999996</v>
      </c>
      <c r="M255">
        <v>0</v>
      </c>
      <c r="N255">
        <v>3.0000000000000001E-3</v>
      </c>
      <c r="O255">
        <v>7.1999999999999995E-2</v>
      </c>
      <c r="P255">
        <v>2.6249999999999999E-2</v>
      </c>
      <c r="Q255">
        <v>4.5749999999999999E-2</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6.6000000000000003E-2</v>
      </c>
      <c r="AN255">
        <v>0</v>
      </c>
      <c r="AO255">
        <v>0.50249999999999995</v>
      </c>
      <c r="AP255">
        <v>0</v>
      </c>
      <c r="AQ255">
        <v>1.5E-3</v>
      </c>
      <c r="AR255">
        <v>0</v>
      </c>
      <c r="AS255">
        <v>1.2750000000000001E-3</v>
      </c>
      <c r="AT255">
        <v>2.2499999999999999E-4</v>
      </c>
      <c r="AU255">
        <v>3.0000000000000001E-3</v>
      </c>
      <c r="AV255">
        <v>3.7499999999999999E-3</v>
      </c>
      <c r="AW255">
        <v>4.4999999999999999E-4</v>
      </c>
      <c r="AX255">
        <v>0.14249999999999999</v>
      </c>
      <c r="AY255">
        <v>0</v>
      </c>
      <c r="AZ255">
        <v>0.315</v>
      </c>
      <c r="BA255">
        <v>0.1125</v>
      </c>
      <c r="BB255">
        <v>7.4999999999999997E-3</v>
      </c>
      <c r="BC255">
        <v>7.5000000000000002E-4</v>
      </c>
      <c r="BD255">
        <v>0.1875</v>
      </c>
      <c r="BE255">
        <v>0.96</v>
      </c>
      <c r="BF255">
        <v>6.7500000000000004E-2</v>
      </c>
      <c r="BG255">
        <v>7.4999999999999997E-3</v>
      </c>
      <c r="BH255">
        <v>0</v>
      </c>
      <c r="BI255">
        <v>0</v>
      </c>
      <c r="BJ255">
        <v>0</v>
      </c>
      <c r="BK255">
        <v>0.1875</v>
      </c>
      <c r="BL255">
        <v>5.6315568567889601E-4</v>
      </c>
      <c r="BM255" s="98">
        <v>6.38850054736934E-5</v>
      </c>
      <c r="BN255">
        <v>1.4032378717520401E-4</v>
      </c>
      <c r="BO255" s="98">
        <v>2.7238277183239502E-5</v>
      </c>
      <c r="BP255">
        <v>0</v>
      </c>
      <c r="BQ255" s="98">
        <v>2.6062476475606499E-16</v>
      </c>
      <c r="BR255">
        <v>2.1325491778945301E-4</v>
      </c>
      <c r="BS255" s="98">
        <v>6.2765783149102507E-5</v>
      </c>
      <c r="BT255">
        <v>4.6744800044250701E-4</v>
      </c>
    </row>
    <row r="256" spans="1:72" x14ac:dyDescent="0.35">
      <c r="A256">
        <v>51</v>
      </c>
      <c r="B256" t="s">
        <v>513</v>
      </c>
      <c r="C256" t="s">
        <v>513</v>
      </c>
      <c r="D256" t="s">
        <v>582</v>
      </c>
      <c r="E256" t="s">
        <v>1339</v>
      </c>
      <c r="F256">
        <v>1.2150000000000001</v>
      </c>
      <c r="G256">
        <v>5.085</v>
      </c>
      <c r="H256">
        <v>4.4999999999999997E-3</v>
      </c>
      <c r="I256">
        <v>1.7999999999999999E-2</v>
      </c>
      <c r="J256">
        <v>0.25650000000000001</v>
      </c>
      <c r="K256">
        <v>3.3750000000000002E-2</v>
      </c>
      <c r="L256">
        <v>1.9305000000000001</v>
      </c>
      <c r="M256">
        <v>0</v>
      </c>
      <c r="N256">
        <v>8.9999999999999993E-3</v>
      </c>
      <c r="O256">
        <v>0.216</v>
      </c>
      <c r="P256">
        <v>7.8750000000000001E-2</v>
      </c>
      <c r="Q256">
        <v>0.13725000000000001</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0.19800000000000001</v>
      </c>
      <c r="AN256">
        <v>0</v>
      </c>
      <c r="AO256">
        <v>1.5075000000000001</v>
      </c>
      <c r="AP256">
        <v>0</v>
      </c>
      <c r="AQ256">
        <v>4.4999999999999997E-3</v>
      </c>
      <c r="AR256">
        <v>0</v>
      </c>
      <c r="AS256">
        <v>3.8249999999999998E-3</v>
      </c>
      <c r="AT256">
        <v>6.7500000000000004E-4</v>
      </c>
      <c r="AU256">
        <v>8.9999999999999993E-3</v>
      </c>
      <c r="AV256">
        <v>1.125E-2</v>
      </c>
      <c r="AW256">
        <v>1.3500000000000001E-3</v>
      </c>
      <c r="AX256">
        <v>0.42749999999999999</v>
      </c>
      <c r="AY256">
        <v>0</v>
      </c>
      <c r="AZ256">
        <v>0.94499999999999995</v>
      </c>
      <c r="BA256">
        <v>0.33750000000000002</v>
      </c>
      <c r="BB256">
        <v>2.2499999999999999E-2</v>
      </c>
      <c r="BC256">
        <v>2.2499999999999998E-3</v>
      </c>
      <c r="BD256">
        <v>0.5625</v>
      </c>
      <c r="BE256">
        <v>2.88</v>
      </c>
      <c r="BF256">
        <v>0.20250000000000001</v>
      </c>
      <c r="BG256">
        <v>2.2499999999999999E-2</v>
      </c>
      <c r="BH256">
        <v>0</v>
      </c>
      <c r="BI256">
        <v>0</v>
      </c>
      <c r="BJ256">
        <v>0</v>
      </c>
      <c r="BK256">
        <v>0.5625</v>
      </c>
      <c r="BL256">
        <v>1.6894670570366901E-3</v>
      </c>
      <c r="BM256">
        <v>1.9165501642108001E-4</v>
      </c>
      <c r="BN256">
        <v>4.2097136152561301E-4</v>
      </c>
      <c r="BO256" s="98">
        <v>8.1714831549718498E-5</v>
      </c>
      <c r="BP256">
        <v>0</v>
      </c>
      <c r="BQ256" s="98">
        <v>7.8187429426819498E-16</v>
      </c>
      <c r="BR256">
        <v>6.3976475336835904E-4</v>
      </c>
      <c r="BS256">
        <v>1.88297349447307E-4</v>
      </c>
      <c r="BT256">
        <v>1.4023440013275199E-3</v>
      </c>
    </row>
    <row r="257" spans="1:72" x14ac:dyDescent="0.35">
      <c r="A257">
        <v>51</v>
      </c>
      <c r="B257" t="s">
        <v>513</v>
      </c>
      <c r="C257" t="s">
        <v>513</v>
      </c>
      <c r="D257" t="s">
        <v>582</v>
      </c>
      <c r="E257" t="s">
        <v>1340</v>
      </c>
      <c r="F257">
        <v>0.40500000000000003</v>
      </c>
      <c r="G257">
        <v>1.6950000000000001</v>
      </c>
      <c r="H257">
        <v>1.5E-3</v>
      </c>
      <c r="I257">
        <v>6.0000000000000001E-3</v>
      </c>
      <c r="J257">
        <v>8.5500000000000007E-2</v>
      </c>
      <c r="K257">
        <v>1.125E-2</v>
      </c>
      <c r="L257">
        <v>0.64349999999999996</v>
      </c>
      <c r="M257">
        <v>0</v>
      </c>
      <c r="N257">
        <v>3.0000000000000001E-3</v>
      </c>
      <c r="O257">
        <v>7.1999999999999995E-2</v>
      </c>
      <c r="P257">
        <v>2.6249999999999999E-2</v>
      </c>
      <c r="Q257">
        <v>4.5749999999999999E-2</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6.6000000000000003E-2</v>
      </c>
      <c r="AN257">
        <v>0</v>
      </c>
      <c r="AO257">
        <v>0.50249999999999995</v>
      </c>
      <c r="AP257">
        <v>0</v>
      </c>
      <c r="AQ257">
        <v>1.5E-3</v>
      </c>
      <c r="AR257">
        <v>0</v>
      </c>
      <c r="AS257">
        <v>1.2750000000000001E-3</v>
      </c>
      <c r="AT257">
        <v>2.2499999999999999E-4</v>
      </c>
      <c r="AU257">
        <v>3.0000000000000001E-3</v>
      </c>
      <c r="AV257">
        <v>3.7499999999999999E-3</v>
      </c>
      <c r="AW257">
        <v>4.4999999999999999E-4</v>
      </c>
      <c r="AX257">
        <v>0.14249999999999999</v>
      </c>
      <c r="AY257">
        <v>0</v>
      </c>
      <c r="AZ257">
        <v>0.315</v>
      </c>
      <c r="BA257">
        <v>0.1125</v>
      </c>
      <c r="BB257">
        <v>7.4999999999999997E-3</v>
      </c>
      <c r="BC257">
        <v>7.5000000000000002E-4</v>
      </c>
      <c r="BD257">
        <v>0.1875</v>
      </c>
      <c r="BE257">
        <v>0.96</v>
      </c>
      <c r="BF257">
        <v>6.7500000000000004E-2</v>
      </c>
      <c r="BG257">
        <v>7.4999999999999997E-3</v>
      </c>
      <c r="BH257">
        <v>0</v>
      </c>
      <c r="BI257">
        <v>0</v>
      </c>
      <c r="BJ257">
        <v>0</v>
      </c>
      <c r="BK257">
        <v>0.1875</v>
      </c>
      <c r="BL257">
        <v>5.6315568567889601E-4</v>
      </c>
      <c r="BM257" s="98">
        <v>6.38850054736934E-5</v>
      </c>
      <c r="BN257">
        <v>1.4032378717520401E-4</v>
      </c>
      <c r="BO257" s="98">
        <v>2.7238277183239502E-5</v>
      </c>
      <c r="BP257">
        <v>0</v>
      </c>
      <c r="BQ257" s="98">
        <v>2.6062476475606499E-16</v>
      </c>
      <c r="BR257">
        <v>2.1325491778945301E-4</v>
      </c>
      <c r="BS257" s="98">
        <v>6.2765783149102507E-5</v>
      </c>
      <c r="BT257">
        <v>4.6744800044250701E-4</v>
      </c>
    </row>
    <row r="258" spans="1:72" x14ac:dyDescent="0.35">
      <c r="A258">
        <v>51</v>
      </c>
      <c r="B258" t="s">
        <v>513</v>
      </c>
      <c r="C258" t="s">
        <v>513</v>
      </c>
      <c r="D258" t="s">
        <v>582</v>
      </c>
      <c r="E258" t="s">
        <v>1341</v>
      </c>
      <c r="F258">
        <v>0.81</v>
      </c>
      <c r="G258">
        <v>3.39</v>
      </c>
      <c r="H258">
        <v>3.0000000000000001E-3</v>
      </c>
      <c r="I258">
        <v>1.2E-2</v>
      </c>
      <c r="J258">
        <v>0.17100000000000001</v>
      </c>
      <c r="K258">
        <v>2.2499999999999999E-2</v>
      </c>
      <c r="L258">
        <v>1.2869999999999999</v>
      </c>
      <c r="M258">
        <v>0</v>
      </c>
      <c r="N258">
        <v>6.0000000000000001E-3</v>
      </c>
      <c r="O258">
        <v>0.14399999999999999</v>
      </c>
      <c r="P258">
        <v>5.2499999999999998E-2</v>
      </c>
      <c r="Q258">
        <v>9.1499999999999998E-2</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0.13200000000000001</v>
      </c>
      <c r="AN258">
        <v>0</v>
      </c>
      <c r="AO258">
        <v>1.0049999999999999</v>
      </c>
      <c r="AP258">
        <v>0</v>
      </c>
      <c r="AQ258">
        <v>3.0000000000000001E-3</v>
      </c>
      <c r="AR258">
        <v>0</v>
      </c>
      <c r="AS258">
        <v>2.5500000000000002E-3</v>
      </c>
      <c r="AT258">
        <v>4.4999999999999999E-4</v>
      </c>
      <c r="AU258">
        <v>6.0000000000000001E-3</v>
      </c>
      <c r="AV258">
        <v>7.4999999999999997E-3</v>
      </c>
      <c r="AW258" s="98">
        <v>8.9999999999999998E-4</v>
      </c>
      <c r="AX258">
        <v>0.28499999999999998</v>
      </c>
      <c r="AY258">
        <v>0</v>
      </c>
      <c r="AZ258">
        <v>0.63</v>
      </c>
      <c r="BA258">
        <v>0.22500000000000001</v>
      </c>
      <c r="BB258">
        <v>1.4999999999999999E-2</v>
      </c>
      <c r="BC258">
        <v>1.5E-3</v>
      </c>
      <c r="BD258">
        <v>0.375</v>
      </c>
      <c r="BE258">
        <v>1.92</v>
      </c>
      <c r="BF258">
        <v>0.13500000000000001</v>
      </c>
      <c r="BG258">
        <v>1.4999999999999999E-2</v>
      </c>
      <c r="BH258">
        <v>0</v>
      </c>
      <c r="BI258">
        <v>0</v>
      </c>
      <c r="BJ258">
        <v>0</v>
      </c>
      <c r="BK258">
        <v>0.375</v>
      </c>
      <c r="BL258">
        <v>1.1263113713577901E-3</v>
      </c>
      <c r="BM258">
        <v>1.2777001094738699E-4</v>
      </c>
      <c r="BN258">
        <v>2.80647574350409E-4</v>
      </c>
      <c r="BO258" s="98">
        <v>5.4476554366479003E-5</v>
      </c>
      <c r="BP258">
        <v>0</v>
      </c>
      <c r="BQ258" s="98">
        <v>5.2124952951212998E-16</v>
      </c>
      <c r="BR258">
        <v>4.2650983557890603E-4</v>
      </c>
      <c r="BS258">
        <v>1.2553156629820501E-4</v>
      </c>
      <c r="BT258">
        <v>9.3489600088501401E-4</v>
      </c>
    </row>
    <row r="259" spans="1:72" x14ac:dyDescent="0.35">
      <c r="A259">
        <v>52</v>
      </c>
      <c r="B259" t="s">
        <v>513</v>
      </c>
      <c r="C259" t="s">
        <v>513</v>
      </c>
      <c r="D259" t="s">
        <v>121</v>
      </c>
      <c r="E259" t="s">
        <v>1337</v>
      </c>
      <c r="F259">
        <v>15.105</v>
      </c>
      <c r="G259">
        <v>62.963999999999999</v>
      </c>
      <c r="H259">
        <v>1.5900000000000001E-2</v>
      </c>
      <c r="I259">
        <v>0.1749</v>
      </c>
      <c r="J259">
        <v>3.3866999999999998</v>
      </c>
      <c r="K259">
        <v>0.22259999999999999</v>
      </c>
      <c r="L259">
        <v>11.925000000000001</v>
      </c>
      <c r="M259">
        <v>0</v>
      </c>
      <c r="N259">
        <v>0.1749</v>
      </c>
      <c r="O259">
        <v>2.8778999999999999</v>
      </c>
      <c r="P259">
        <v>2.4485999999999999</v>
      </c>
      <c r="Q259">
        <v>0.42930000000000001</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0.3498</v>
      </c>
      <c r="AN259">
        <v>0</v>
      </c>
      <c r="AO259">
        <v>3.18</v>
      </c>
      <c r="AP259">
        <v>0</v>
      </c>
      <c r="AQ259">
        <v>3.1800000000000002E-2</v>
      </c>
      <c r="AR259">
        <v>7.9500000000000001E-2</v>
      </c>
      <c r="AS259">
        <v>2.385E-2</v>
      </c>
      <c r="AT259">
        <v>6.3600000000000002E-3</v>
      </c>
      <c r="AU259">
        <v>0.1113</v>
      </c>
      <c r="AV259">
        <v>0.1431</v>
      </c>
      <c r="AW259">
        <v>4.929E-2</v>
      </c>
      <c r="AX259">
        <v>2.226</v>
      </c>
      <c r="AY259">
        <v>0</v>
      </c>
      <c r="AZ259">
        <v>1.431</v>
      </c>
      <c r="BA259">
        <v>3.657</v>
      </c>
      <c r="BB259">
        <v>0.47699999999999998</v>
      </c>
      <c r="BC259">
        <v>0</v>
      </c>
      <c r="BD259">
        <v>0.95399999999999996</v>
      </c>
      <c r="BE259">
        <v>52.47</v>
      </c>
      <c r="BF259">
        <v>4.2930000000000001</v>
      </c>
      <c r="BG259">
        <v>0</v>
      </c>
      <c r="BH259">
        <v>0</v>
      </c>
      <c r="BI259">
        <v>0</v>
      </c>
      <c r="BJ259">
        <v>3.1800000000000002E-2</v>
      </c>
      <c r="BK259">
        <v>5.883</v>
      </c>
      <c r="BL259">
        <v>9.3933749518767401E-3</v>
      </c>
      <c r="BM259">
        <v>1.0958977147999501E-3</v>
      </c>
      <c r="BN259">
        <v>5.9427521974240397E-4</v>
      </c>
      <c r="BO259">
        <v>5.7745147628467705E-4</v>
      </c>
      <c r="BP259">
        <v>0</v>
      </c>
      <c r="BQ259" s="98">
        <v>5.9714743530067806E-14</v>
      </c>
      <c r="BR259">
        <v>4.2936904270830696E-3</v>
      </c>
      <c r="BS259">
        <v>1.3306346027609701E-3</v>
      </c>
      <c r="BT259">
        <v>4.0766683743693197E-3</v>
      </c>
    </row>
    <row r="260" spans="1:72" x14ac:dyDescent="0.35">
      <c r="A260">
        <v>52</v>
      </c>
      <c r="B260" t="s">
        <v>513</v>
      </c>
      <c r="C260" t="s">
        <v>513</v>
      </c>
      <c r="D260" t="s">
        <v>121</v>
      </c>
      <c r="E260" t="s">
        <v>1338</v>
      </c>
      <c r="F260">
        <v>7.5525000000000002</v>
      </c>
      <c r="G260">
        <v>31.481999999999999</v>
      </c>
      <c r="H260">
        <v>7.9500000000000005E-3</v>
      </c>
      <c r="I260">
        <v>8.745E-2</v>
      </c>
      <c r="J260">
        <v>1.6933499999999999</v>
      </c>
      <c r="K260">
        <v>0.1113</v>
      </c>
      <c r="L260">
        <v>5.9625000000000004</v>
      </c>
      <c r="M260">
        <v>0</v>
      </c>
      <c r="N260">
        <v>8.745E-2</v>
      </c>
      <c r="O260">
        <v>1.43895</v>
      </c>
      <c r="P260">
        <v>1.2242999999999999</v>
      </c>
      <c r="Q260">
        <v>0.21465000000000001</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0.1749</v>
      </c>
      <c r="AN260">
        <v>0</v>
      </c>
      <c r="AO260">
        <v>1.59</v>
      </c>
      <c r="AP260">
        <v>0</v>
      </c>
      <c r="AQ260">
        <v>1.5900000000000001E-2</v>
      </c>
      <c r="AR260">
        <v>3.9750000000000001E-2</v>
      </c>
      <c r="AS260">
        <v>1.1925E-2</v>
      </c>
      <c r="AT260">
        <v>3.1800000000000001E-3</v>
      </c>
      <c r="AU260">
        <v>5.5649999999999998E-2</v>
      </c>
      <c r="AV260">
        <v>7.1550000000000002E-2</v>
      </c>
      <c r="AW260">
        <v>2.4645E-2</v>
      </c>
      <c r="AX260">
        <v>1.113</v>
      </c>
      <c r="AY260">
        <v>0</v>
      </c>
      <c r="AZ260">
        <v>0.71550000000000002</v>
      </c>
      <c r="BA260">
        <v>1.8285</v>
      </c>
      <c r="BB260">
        <v>0.23849999999999999</v>
      </c>
      <c r="BC260">
        <v>0</v>
      </c>
      <c r="BD260">
        <v>0.47699999999999998</v>
      </c>
      <c r="BE260">
        <v>26.234999999999999</v>
      </c>
      <c r="BF260">
        <v>2.1465000000000001</v>
      </c>
      <c r="BG260">
        <v>0</v>
      </c>
      <c r="BH260">
        <v>0</v>
      </c>
      <c r="BI260">
        <v>0</v>
      </c>
      <c r="BJ260">
        <v>1.5900000000000001E-2</v>
      </c>
      <c r="BK260">
        <v>2.9415</v>
      </c>
      <c r="BL260">
        <v>4.69668747593837E-3</v>
      </c>
      <c r="BM260">
        <v>5.4794885739997505E-4</v>
      </c>
      <c r="BN260">
        <v>2.9713760987120199E-4</v>
      </c>
      <c r="BO260">
        <v>2.8872573814233901E-4</v>
      </c>
      <c r="BP260">
        <v>0</v>
      </c>
      <c r="BQ260" s="98">
        <v>2.9857371765033903E-14</v>
      </c>
      <c r="BR260">
        <v>2.14684521354154E-3</v>
      </c>
      <c r="BS260">
        <v>6.6531730138048601E-4</v>
      </c>
      <c r="BT260">
        <v>2.0383341871846599E-3</v>
      </c>
    </row>
    <row r="261" spans="1:72" x14ac:dyDescent="0.35">
      <c r="A261">
        <v>52</v>
      </c>
      <c r="B261" t="s">
        <v>513</v>
      </c>
      <c r="C261" t="s">
        <v>513</v>
      </c>
      <c r="D261" t="s">
        <v>121</v>
      </c>
      <c r="E261" t="s">
        <v>1339</v>
      </c>
      <c r="F261">
        <v>22.657499999999999</v>
      </c>
      <c r="G261">
        <v>94.445999999999998</v>
      </c>
      <c r="H261">
        <v>2.385E-2</v>
      </c>
      <c r="I261">
        <v>0.26235000000000003</v>
      </c>
      <c r="J261">
        <v>5.08005</v>
      </c>
      <c r="K261">
        <v>0.33389999999999997</v>
      </c>
      <c r="L261">
        <v>17.887499999999999</v>
      </c>
      <c r="M261">
        <v>0</v>
      </c>
      <c r="N261">
        <v>0.26235000000000003</v>
      </c>
      <c r="O261">
        <v>4.3168499999999996</v>
      </c>
      <c r="P261">
        <v>3.6728999999999998</v>
      </c>
      <c r="Q261">
        <v>0.64395000000000002</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0.52470000000000006</v>
      </c>
      <c r="AN261">
        <v>0</v>
      </c>
      <c r="AO261">
        <v>4.7699999999999996</v>
      </c>
      <c r="AP261">
        <v>0</v>
      </c>
      <c r="AQ261">
        <v>4.7699999999999999E-2</v>
      </c>
      <c r="AR261">
        <v>0.11924999999999999</v>
      </c>
      <c r="AS261">
        <v>3.5775000000000001E-2</v>
      </c>
      <c r="AT261">
        <v>9.5399999999999999E-3</v>
      </c>
      <c r="AU261">
        <v>0.16694999999999999</v>
      </c>
      <c r="AV261">
        <v>0.21465000000000001</v>
      </c>
      <c r="AW261">
        <v>7.3935000000000001E-2</v>
      </c>
      <c r="AX261">
        <v>3.339</v>
      </c>
      <c r="AY261">
        <v>0</v>
      </c>
      <c r="AZ261">
        <v>2.1465000000000001</v>
      </c>
      <c r="BA261">
        <v>5.4855</v>
      </c>
      <c r="BB261">
        <v>0.71550000000000002</v>
      </c>
      <c r="BC261">
        <v>0</v>
      </c>
      <c r="BD261">
        <v>1.431</v>
      </c>
      <c r="BE261">
        <v>78.704999999999998</v>
      </c>
      <c r="BF261">
        <v>6.4394999999999998</v>
      </c>
      <c r="BG261">
        <v>0</v>
      </c>
      <c r="BH261">
        <v>0</v>
      </c>
      <c r="BI261">
        <v>0</v>
      </c>
      <c r="BJ261">
        <v>4.7699999999999999E-2</v>
      </c>
      <c r="BK261">
        <v>8.8245000000000005</v>
      </c>
      <c r="BL261">
        <v>1.40900624278151E-2</v>
      </c>
      <c r="BM261">
        <v>1.6438465721999201E-3</v>
      </c>
      <c r="BN261">
        <v>8.9141282961360704E-4</v>
      </c>
      <c r="BO261">
        <v>8.6617721442701595E-4</v>
      </c>
      <c r="BP261">
        <v>0</v>
      </c>
      <c r="BQ261" s="98">
        <v>8.9572115295101803E-14</v>
      </c>
      <c r="BR261">
        <v>6.4405356406246096E-3</v>
      </c>
      <c r="BS261">
        <v>1.9959519041414602E-3</v>
      </c>
      <c r="BT261">
        <v>6.11500256155398E-3</v>
      </c>
    </row>
    <row r="262" spans="1:72" x14ac:dyDescent="0.35">
      <c r="A262">
        <v>52</v>
      </c>
      <c r="B262" t="s">
        <v>513</v>
      </c>
      <c r="C262" t="s">
        <v>513</v>
      </c>
      <c r="D262" t="s">
        <v>121</v>
      </c>
      <c r="E262" t="s">
        <v>1340</v>
      </c>
      <c r="F262">
        <v>7.5525000000000002</v>
      </c>
      <c r="G262">
        <v>31.481999999999999</v>
      </c>
      <c r="H262">
        <v>7.9500000000000005E-3</v>
      </c>
      <c r="I262">
        <v>8.745E-2</v>
      </c>
      <c r="J262">
        <v>1.6933499999999999</v>
      </c>
      <c r="K262">
        <v>0.1113</v>
      </c>
      <c r="L262">
        <v>5.9625000000000004</v>
      </c>
      <c r="M262">
        <v>0</v>
      </c>
      <c r="N262">
        <v>8.745E-2</v>
      </c>
      <c r="O262">
        <v>1.43895</v>
      </c>
      <c r="P262">
        <v>1.2242999999999999</v>
      </c>
      <c r="Q262">
        <v>0.21465000000000001</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0.1749</v>
      </c>
      <c r="AN262">
        <v>0</v>
      </c>
      <c r="AO262">
        <v>1.59</v>
      </c>
      <c r="AP262">
        <v>0</v>
      </c>
      <c r="AQ262">
        <v>1.5900000000000001E-2</v>
      </c>
      <c r="AR262">
        <v>3.9750000000000001E-2</v>
      </c>
      <c r="AS262">
        <v>1.1925E-2</v>
      </c>
      <c r="AT262">
        <v>3.1800000000000001E-3</v>
      </c>
      <c r="AU262">
        <v>5.5649999999999998E-2</v>
      </c>
      <c r="AV262">
        <v>7.1550000000000002E-2</v>
      </c>
      <c r="AW262">
        <v>2.4645E-2</v>
      </c>
      <c r="AX262">
        <v>1.113</v>
      </c>
      <c r="AY262">
        <v>0</v>
      </c>
      <c r="AZ262">
        <v>0.71550000000000002</v>
      </c>
      <c r="BA262">
        <v>1.8285</v>
      </c>
      <c r="BB262">
        <v>0.23849999999999999</v>
      </c>
      <c r="BC262">
        <v>0</v>
      </c>
      <c r="BD262">
        <v>0.47699999999999998</v>
      </c>
      <c r="BE262">
        <v>26.234999999999999</v>
      </c>
      <c r="BF262">
        <v>2.1465000000000001</v>
      </c>
      <c r="BG262">
        <v>0</v>
      </c>
      <c r="BH262">
        <v>0</v>
      </c>
      <c r="BI262">
        <v>0</v>
      </c>
      <c r="BJ262">
        <v>1.5900000000000001E-2</v>
      </c>
      <c r="BK262">
        <v>2.9415</v>
      </c>
      <c r="BL262">
        <v>4.69668747593837E-3</v>
      </c>
      <c r="BM262">
        <v>5.4794885739997505E-4</v>
      </c>
      <c r="BN262">
        <v>2.9713760987120199E-4</v>
      </c>
      <c r="BO262">
        <v>2.8872573814233901E-4</v>
      </c>
      <c r="BP262">
        <v>0</v>
      </c>
      <c r="BQ262" s="98">
        <v>2.9857371765033903E-14</v>
      </c>
      <c r="BR262">
        <v>2.14684521354154E-3</v>
      </c>
      <c r="BS262">
        <v>6.6531730138048601E-4</v>
      </c>
      <c r="BT262">
        <v>2.0383341871846599E-3</v>
      </c>
    </row>
    <row r="263" spans="1:72" x14ac:dyDescent="0.35">
      <c r="A263">
        <v>52</v>
      </c>
      <c r="B263" t="s">
        <v>513</v>
      </c>
      <c r="C263" t="s">
        <v>513</v>
      </c>
      <c r="D263" t="s">
        <v>121</v>
      </c>
      <c r="E263" t="s">
        <v>1341</v>
      </c>
      <c r="F263">
        <v>15.105</v>
      </c>
      <c r="G263">
        <v>62.963999999999999</v>
      </c>
      <c r="H263">
        <v>1.5900000000000001E-2</v>
      </c>
      <c r="I263">
        <v>0.1749</v>
      </c>
      <c r="J263">
        <v>3.3866999999999998</v>
      </c>
      <c r="K263">
        <v>0.22259999999999999</v>
      </c>
      <c r="L263">
        <v>11.925000000000001</v>
      </c>
      <c r="M263">
        <v>0</v>
      </c>
      <c r="N263">
        <v>0.1749</v>
      </c>
      <c r="O263">
        <v>2.8778999999999999</v>
      </c>
      <c r="P263">
        <v>2.4485999999999999</v>
      </c>
      <c r="Q263">
        <v>0.42930000000000001</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0.3498</v>
      </c>
      <c r="AN263">
        <v>0</v>
      </c>
      <c r="AO263">
        <v>3.18</v>
      </c>
      <c r="AP263">
        <v>0</v>
      </c>
      <c r="AQ263">
        <v>3.1800000000000002E-2</v>
      </c>
      <c r="AR263">
        <v>7.9500000000000001E-2</v>
      </c>
      <c r="AS263">
        <v>2.385E-2</v>
      </c>
      <c r="AT263">
        <v>6.3600000000000002E-3</v>
      </c>
      <c r="AU263">
        <v>0.1113</v>
      </c>
      <c r="AV263">
        <v>0.1431</v>
      </c>
      <c r="AW263">
        <v>4.929E-2</v>
      </c>
      <c r="AX263">
        <v>2.226</v>
      </c>
      <c r="AY263">
        <v>0</v>
      </c>
      <c r="AZ263">
        <v>1.431</v>
      </c>
      <c r="BA263">
        <v>3.657</v>
      </c>
      <c r="BB263">
        <v>0.47699999999999998</v>
      </c>
      <c r="BC263">
        <v>0</v>
      </c>
      <c r="BD263">
        <v>0.95399999999999996</v>
      </c>
      <c r="BE263">
        <v>52.47</v>
      </c>
      <c r="BF263">
        <v>4.2930000000000001</v>
      </c>
      <c r="BG263">
        <v>0</v>
      </c>
      <c r="BH263">
        <v>0</v>
      </c>
      <c r="BI263">
        <v>0</v>
      </c>
      <c r="BJ263">
        <v>3.1800000000000002E-2</v>
      </c>
      <c r="BK263">
        <v>5.883</v>
      </c>
      <c r="BL263">
        <v>9.3933749518767401E-3</v>
      </c>
      <c r="BM263">
        <v>1.0958977147999501E-3</v>
      </c>
      <c r="BN263">
        <v>5.9427521974240397E-4</v>
      </c>
      <c r="BO263">
        <v>5.7745147628467705E-4</v>
      </c>
      <c r="BP263">
        <v>0</v>
      </c>
      <c r="BQ263" s="98">
        <v>5.9714743530067806E-14</v>
      </c>
      <c r="BR263">
        <v>4.2936904270830696E-3</v>
      </c>
      <c r="BS263">
        <v>1.3306346027609701E-3</v>
      </c>
      <c r="BT263">
        <v>4.0766683743693197E-3</v>
      </c>
    </row>
    <row r="264" spans="1:72" x14ac:dyDescent="0.35">
      <c r="A264">
        <v>53</v>
      </c>
      <c r="B264" t="s">
        <v>513</v>
      </c>
      <c r="C264" t="s">
        <v>513</v>
      </c>
      <c r="D264" t="s">
        <v>122</v>
      </c>
      <c r="E264" t="s">
        <v>1337</v>
      </c>
      <c r="F264">
        <v>0.13600000000000001</v>
      </c>
      <c r="G264">
        <v>0.56699999999999995</v>
      </c>
      <c r="H264" s="98">
        <v>4.0000000000000002E-4</v>
      </c>
      <c r="I264">
        <v>1.2999999999999999E-3</v>
      </c>
      <c r="J264">
        <v>3.04E-2</v>
      </c>
      <c r="K264">
        <v>1.6999999999999999E-3</v>
      </c>
      <c r="L264">
        <v>6.5000000000000002E-2</v>
      </c>
      <c r="M264">
        <v>0</v>
      </c>
      <c r="N264">
        <v>1.1999999999999999E-3</v>
      </c>
      <c r="O264">
        <v>1.4E-3</v>
      </c>
      <c r="P264">
        <v>1.1000000000000001E-3</v>
      </c>
      <c r="Q264" s="98">
        <v>2.9999999999999997E-4</v>
      </c>
      <c r="R264">
        <v>0</v>
      </c>
      <c r="S264">
        <v>0</v>
      </c>
      <c r="T264">
        <v>0</v>
      </c>
      <c r="U264" s="98">
        <v>2.0000000000000001E-4</v>
      </c>
      <c r="V264">
        <v>0</v>
      </c>
      <c r="W264">
        <v>0</v>
      </c>
      <c r="X264">
        <v>0</v>
      </c>
      <c r="Y264" s="98">
        <v>1E-4</v>
      </c>
      <c r="Z264">
        <v>0</v>
      </c>
      <c r="AA264">
        <v>0</v>
      </c>
      <c r="AB264">
        <v>0</v>
      </c>
      <c r="AC264">
        <v>0</v>
      </c>
      <c r="AD264">
        <v>0</v>
      </c>
      <c r="AE264" s="98">
        <v>1E-4</v>
      </c>
      <c r="AF264">
        <v>0</v>
      </c>
      <c r="AG264">
        <v>0</v>
      </c>
      <c r="AH264">
        <v>0</v>
      </c>
      <c r="AI264">
        <v>0</v>
      </c>
      <c r="AJ264">
        <v>0</v>
      </c>
      <c r="AK264">
        <v>0</v>
      </c>
      <c r="AL264">
        <v>0</v>
      </c>
      <c r="AM264">
        <v>5.67E-2</v>
      </c>
      <c r="AN264">
        <v>0</v>
      </c>
      <c r="AO264">
        <v>0.68</v>
      </c>
      <c r="AP264">
        <v>0</v>
      </c>
      <c r="AQ264" s="98">
        <v>5.9999999999999995E-4</v>
      </c>
      <c r="AR264">
        <v>0</v>
      </c>
      <c r="AS264" s="98">
        <v>5.0000000000000002E-5</v>
      </c>
      <c r="AT264" s="98">
        <v>5.0000000000000002E-5</v>
      </c>
      <c r="AU264" s="98">
        <v>6.9999999999999999E-4</v>
      </c>
      <c r="AV264">
        <v>9.2000000000000003E-4</v>
      </c>
      <c r="AW264" s="98">
        <v>2.9999999999999997E-4</v>
      </c>
      <c r="AX264">
        <v>2.1999999999999999E-2</v>
      </c>
      <c r="AY264">
        <v>0</v>
      </c>
      <c r="AZ264">
        <v>1.7999999999999999E-2</v>
      </c>
      <c r="BA264">
        <v>3.4000000000000002E-2</v>
      </c>
      <c r="BB264">
        <v>3.0000000000000001E-3</v>
      </c>
      <c r="BC264" s="98">
        <v>5.9999999999999995E-4</v>
      </c>
      <c r="BD264">
        <v>3.0000000000000001E-3</v>
      </c>
      <c r="BE264">
        <v>0.5</v>
      </c>
      <c r="BF264">
        <v>3.6999999999999998E-2</v>
      </c>
      <c r="BG264">
        <v>4.0000000000000001E-3</v>
      </c>
      <c r="BH264">
        <v>0</v>
      </c>
      <c r="BI264" s="98">
        <v>5.0000000000000001E-4</v>
      </c>
      <c r="BJ264" s="98">
        <v>1E-4</v>
      </c>
      <c r="BK264">
        <v>3.5000000000000003E-2</v>
      </c>
      <c r="BL264" s="98">
        <v>5.9145446816946402E-5</v>
      </c>
      <c r="BM264" s="98">
        <v>3.14782317233179E-6</v>
      </c>
      <c r="BN264" s="98">
        <v>8.3354993427518506E-6</v>
      </c>
      <c r="BO264" s="98">
        <v>3.6317702910986002E-6</v>
      </c>
      <c r="BP264">
        <v>0</v>
      </c>
      <c r="BQ264" s="98">
        <v>1.68203897814236E-17</v>
      </c>
      <c r="BR264" s="98">
        <v>3.00668778406848E-5</v>
      </c>
      <c r="BS264" s="98">
        <v>8.3687710865469899E-6</v>
      </c>
      <c r="BT264" s="98">
        <v>2.61998870887752E-5</v>
      </c>
    </row>
    <row r="265" spans="1:72" x14ac:dyDescent="0.35">
      <c r="A265">
        <v>53</v>
      </c>
      <c r="B265" t="s">
        <v>513</v>
      </c>
      <c r="C265" t="s">
        <v>513</v>
      </c>
      <c r="D265" t="s">
        <v>122</v>
      </c>
      <c r="E265" t="s">
        <v>1338</v>
      </c>
      <c r="F265">
        <v>6.8000000000000005E-2</v>
      </c>
      <c r="G265">
        <v>0.28349999999999997</v>
      </c>
      <c r="H265" s="98">
        <v>2.0000000000000001E-4</v>
      </c>
      <c r="I265">
        <v>6.4999999999999997E-4</v>
      </c>
      <c r="J265">
        <v>1.52E-2</v>
      </c>
      <c r="K265">
        <v>8.4999999999999995E-4</v>
      </c>
      <c r="L265">
        <v>3.2500000000000001E-2</v>
      </c>
      <c r="M265">
        <v>0</v>
      </c>
      <c r="N265" s="98">
        <v>5.9999999999999995E-4</v>
      </c>
      <c r="O265" s="98">
        <v>6.9999999999999999E-4</v>
      </c>
      <c r="P265">
        <v>5.5000000000000003E-4</v>
      </c>
      <c r="Q265">
        <v>1.4999999999999999E-4</v>
      </c>
      <c r="R265">
        <v>0</v>
      </c>
      <c r="S265">
        <v>0</v>
      </c>
      <c r="T265">
        <v>0</v>
      </c>
      <c r="U265" s="98">
        <v>1E-4</v>
      </c>
      <c r="V265">
        <v>0</v>
      </c>
      <c r="W265">
        <v>0</v>
      </c>
      <c r="X265">
        <v>0</v>
      </c>
      <c r="Y265" s="98">
        <v>5.0000000000000002E-5</v>
      </c>
      <c r="Z265">
        <v>0</v>
      </c>
      <c r="AA265">
        <v>0</v>
      </c>
      <c r="AB265">
        <v>0</v>
      </c>
      <c r="AC265">
        <v>0</v>
      </c>
      <c r="AD265">
        <v>0</v>
      </c>
      <c r="AE265" s="98">
        <v>5.0000000000000002E-5</v>
      </c>
      <c r="AF265">
        <v>0</v>
      </c>
      <c r="AG265">
        <v>0</v>
      </c>
      <c r="AH265">
        <v>0</v>
      </c>
      <c r="AI265">
        <v>0</v>
      </c>
      <c r="AJ265">
        <v>0</v>
      </c>
      <c r="AK265">
        <v>0</v>
      </c>
      <c r="AL265">
        <v>0</v>
      </c>
      <c r="AM265">
        <v>2.835E-2</v>
      </c>
      <c r="AN265">
        <v>0</v>
      </c>
      <c r="AO265">
        <v>0.34</v>
      </c>
      <c r="AP265">
        <v>0</v>
      </c>
      <c r="AQ265" s="98">
        <v>2.9999999999999997E-4</v>
      </c>
      <c r="AR265">
        <v>0</v>
      </c>
      <c r="AS265" s="98">
        <v>2.5000000000000001E-5</v>
      </c>
      <c r="AT265" s="98">
        <v>2.5000000000000001E-5</v>
      </c>
      <c r="AU265">
        <v>3.5E-4</v>
      </c>
      <c r="AV265">
        <v>4.6000000000000001E-4</v>
      </c>
      <c r="AW265">
        <v>1.4999999999999999E-4</v>
      </c>
      <c r="AX265">
        <v>1.0999999999999999E-2</v>
      </c>
      <c r="AY265">
        <v>0</v>
      </c>
      <c r="AZ265">
        <v>8.9999999999999993E-3</v>
      </c>
      <c r="BA265">
        <v>1.7000000000000001E-2</v>
      </c>
      <c r="BB265">
        <v>1.5E-3</v>
      </c>
      <c r="BC265" s="98">
        <v>2.9999999999999997E-4</v>
      </c>
      <c r="BD265">
        <v>1.5E-3</v>
      </c>
      <c r="BE265">
        <v>0.25</v>
      </c>
      <c r="BF265">
        <v>1.8499999999999999E-2</v>
      </c>
      <c r="BG265">
        <v>2E-3</v>
      </c>
      <c r="BH265">
        <v>0</v>
      </c>
      <c r="BI265">
        <v>2.5000000000000001E-4</v>
      </c>
      <c r="BJ265" s="98">
        <v>5.0000000000000002E-5</v>
      </c>
      <c r="BK265">
        <v>1.7500000000000002E-2</v>
      </c>
      <c r="BL265" s="98">
        <v>2.9572723408473201E-5</v>
      </c>
      <c r="BM265" s="98">
        <v>1.5739115861658901E-6</v>
      </c>
      <c r="BN265" s="98">
        <v>4.1677496713759202E-6</v>
      </c>
      <c r="BO265" s="98">
        <v>1.8158851455493001E-6</v>
      </c>
      <c r="BP265">
        <v>0</v>
      </c>
      <c r="BQ265" s="98">
        <v>8.4101948907117998E-18</v>
      </c>
      <c r="BR265" s="98">
        <v>1.50334389203424E-5</v>
      </c>
      <c r="BS265" s="98">
        <v>4.1843855432735E-6</v>
      </c>
      <c r="BT265" s="98">
        <v>1.30999435443876E-5</v>
      </c>
    </row>
    <row r="266" spans="1:72" x14ac:dyDescent="0.35">
      <c r="A266">
        <v>53</v>
      </c>
      <c r="B266" t="s">
        <v>513</v>
      </c>
      <c r="C266" t="s">
        <v>513</v>
      </c>
      <c r="D266" t="s">
        <v>122</v>
      </c>
      <c r="E266" t="s">
        <v>1339</v>
      </c>
      <c r="F266">
        <v>0.20399999999999999</v>
      </c>
      <c r="G266">
        <v>0.85050000000000003</v>
      </c>
      <c r="H266" s="98">
        <v>5.9999999999999995E-4</v>
      </c>
      <c r="I266">
        <v>1.9499999999999999E-3</v>
      </c>
      <c r="J266">
        <v>4.5600000000000002E-2</v>
      </c>
      <c r="K266">
        <v>2.5500000000000002E-3</v>
      </c>
      <c r="L266">
        <v>9.7500000000000003E-2</v>
      </c>
      <c r="M266">
        <v>0</v>
      </c>
      <c r="N266">
        <v>1.8E-3</v>
      </c>
      <c r="O266">
        <v>2.0999999999999999E-3</v>
      </c>
      <c r="P266">
        <v>1.65E-3</v>
      </c>
      <c r="Q266">
        <v>4.4999999999999999E-4</v>
      </c>
      <c r="R266">
        <v>0</v>
      </c>
      <c r="S266">
        <v>0</v>
      </c>
      <c r="T266">
        <v>0</v>
      </c>
      <c r="U266" s="98">
        <v>2.9999999999999997E-4</v>
      </c>
      <c r="V266">
        <v>0</v>
      </c>
      <c r="W266">
        <v>0</v>
      </c>
      <c r="X266">
        <v>0</v>
      </c>
      <c r="Y266">
        <v>1.4999999999999999E-4</v>
      </c>
      <c r="Z266">
        <v>0</v>
      </c>
      <c r="AA266">
        <v>0</v>
      </c>
      <c r="AB266">
        <v>0</v>
      </c>
      <c r="AC266">
        <v>0</v>
      </c>
      <c r="AD266">
        <v>0</v>
      </c>
      <c r="AE266">
        <v>1.4999999999999999E-4</v>
      </c>
      <c r="AF266">
        <v>0</v>
      </c>
      <c r="AG266">
        <v>0</v>
      </c>
      <c r="AH266">
        <v>0</v>
      </c>
      <c r="AI266">
        <v>0</v>
      </c>
      <c r="AJ266">
        <v>0</v>
      </c>
      <c r="AK266">
        <v>0</v>
      </c>
      <c r="AL266">
        <v>0</v>
      </c>
      <c r="AM266">
        <v>8.5050000000000001E-2</v>
      </c>
      <c r="AN266">
        <v>0</v>
      </c>
      <c r="AO266">
        <v>1.02</v>
      </c>
      <c r="AP266">
        <v>0</v>
      </c>
      <c r="AQ266" s="98">
        <v>8.9999999999999998E-4</v>
      </c>
      <c r="AR266">
        <v>0</v>
      </c>
      <c r="AS266" s="98">
        <v>7.4999999999999993E-5</v>
      </c>
      <c r="AT266" s="98">
        <v>7.4999999999999993E-5</v>
      </c>
      <c r="AU266">
        <v>1.0499999999999999E-3</v>
      </c>
      <c r="AV266">
        <v>1.3799999999999999E-3</v>
      </c>
      <c r="AW266">
        <v>4.4999999999999999E-4</v>
      </c>
      <c r="AX266">
        <v>3.3000000000000002E-2</v>
      </c>
      <c r="AY266">
        <v>0</v>
      </c>
      <c r="AZ266">
        <v>2.7E-2</v>
      </c>
      <c r="BA266">
        <v>5.0999999999999997E-2</v>
      </c>
      <c r="BB266">
        <v>4.4999999999999997E-3</v>
      </c>
      <c r="BC266" s="98">
        <v>8.9999999999999998E-4</v>
      </c>
      <c r="BD266">
        <v>4.4999999999999997E-3</v>
      </c>
      <c r="BE266">
        <v>0.75</v>
      </c>
      <c r="BF266">
        <v>5.5500000000000001E-2</v>
      </c>
      <c r="BG266">
        <v>6.0000000000000001E-3</v>
      </c>
      <c r="BH266">
        <v>0</v>
      </c>
      <c r="BI266">
        <v>7.5000000000000002E-4</v>
      </c>
      <c r="BJ266">
        <v>1.4999999999999999E-4</v>
      </c>
      <c r="BK266">
        <v>5.2499999999999998E-2</v>
      </c>
      <c r="BL266" s="98">
        <v>8.8718170225419603E-5</v>
      </c>
      <c r="BM266" s="98">
        <v>4.7217347584976803E-6</v>
      </c>
      <c r="BN266" s="98">
        <v>1.25032490141278E-5</v>
      </c>
      <c r="BO266" s="98">
        <v>5.4476554366478998E-6</v>
      </c>
      <c r="BP266">
        <v>0</v>
      </c>
      <c r="BQ266" s="98">
        <v>2.5230584672135401E-17</v>
      </c>
      <c r="BR266" s="98">
        <v>4.5100316761027102E-5</v>
      </c>
      <c r="BS266" s="98">
        <v>1.2553156629820499E-5</v>
      </c>
      <c r="BT266" s="98">
        <v>3.9299830633162801E-5</v>
      </c>
    </row>
    <row r="267" spans="1:72" x14ac:dyDescent="0.35">
      <c r="A267">
        <v>53</v>
      </c>
      <c r="B267" t="s">
        <v>513</v>
      </c>
      <c r="C267" t="s">
        <v>513</v>
      </c>
      <c r="D267" t="s">
        <v>122</v>
      </c>
      <c r="E267" t="s">
        <v>1340</v>
      </c>
      <c r="F267">
        <v>6.8000000000000005E-2</v>
      </c>
      <c r="G267">
        <v>0.28349999999999997</v>
      </c>
      <c r="H267" s="98">
        <v>2.0000000000000001E-4</v>
      </c>
      <c r="I267">
        <v>6.4999999999999997E-4</v>
      </c>
      <c r="J267">
        <v>1.52E-2</v>
      </c>
      <c r="K267">
        <v>8.4999999999999995E-4</v>
      </c>
      <c r="L267">
        <v>3.2500000000000001E-2</v>
      </c>
      <c r="M267">
        <v>0</v>
      </c>
      <c r="N267" s="98">
        <v>5.9999999999999995E-4</v>
      </c>
      <c r="O267" s="98">
        <v>6.9999999999999999E-4</v>
      </c>
      <c r="P267">
        <v>5.5000000000000003E-4</v>
      </c>
      <c r="Q267">
        <v>1.4999999999999999E-4</v>
      </c>
      <c r="R267">
        <v>0</v>
      </c>
      <c r="S267">
        <v>0</v>
      </c>
      <c r="T267">
        <v>0</v>
      </c>
      <c r="U267" s="98">
        <v>1E-4</v>
      </c>
      <c r="V267">
        <v>0</v>
      </c>
      <c r="W267">
        <v>0</v>
      </c>
      <c r="X267">
        <v>0</v>
      </c>
      <c r="Y267" s="98">
        <v>5.0000000000000002E-5</v>
      </c>
      <c r="Z267">
        <v>0</v>
      </c>
      <c r="AA267">
        <v>0</v>
      </c>
      <c r="AB267">
        <v>0</v>
      </c>
      <c r="AC267">
        <v>0</v>
      </c>
      <c r="AD267">
        <v>0</v>
      </c>
      <c r="AE267" s="98">
        <v>5.0000000000000002E-5</v>
      </c>
      <c r="AF267">
        <v>0</v>
      </c>
      <c r="AG267">
        <v>0</v>
      </c>
      <c r="AH267">
        <v>0</v>
      </c>
      <c r="AI267">
        <v>0</v>
      </c>
      <c r="AJ267">
        <v>0</v>
      </c>
      <c r="AK267">
        <v>0</v>
      </c>
      <c r="AL267">
        <v>0</v>
      </c>
      <c r="AM267">
        <v>2.835E-2</v>
      </c>
      <c r="AN267">
        <v>0</v>
      </c>
      <c r="AO267">
        <v>0.34</v>
      </c>
      <c r="AP267">
        <v>0</v>
      </c>
      <c r="AQ267" s="98">
        <v>2.9999999999999997E-4</v>
      </c>
      <c r="AR267">
        <v>0</v>
      </c>
      <c r="AS267" s="98">
        <v>2.5000000000000001E-5</v>
      </c>
      <c r="AT267" s="98">
        <v>2.5000000000000001E-5</v>
      </c>
      <c r="AU267">
        <v>3.5E-4</v>
      </c>
      <c r="AV267">
        <v>4.6000000000000001E-4</v>
      </c>
      <c r="AW267">
        <v>1.4999999999999999E-4</v>
      </c>
      <c r="AX267">
        <v>1.0999999999999999E-2</v>
      </c>
      <c r="AY267">
        <v>0</v>
      </c>
      <c r="AZ267">
        <v>8.9999999999999993E-3</v>
      </c>
      <c r="BA267">
        <v>1.7000000000000001E-2</v>
      </c>
      <c r="BB267">
        <v>1.5E-3</v>
      </c>
      <c r="BC267" s="98">
        <v>2.9999999999999997E-4</v>
      </c>
      <c r="BD267">
        <v>1.5E-3</v>
      </c>
      <c r="BE267">
        <v>0.25</v>
      </c>
      <c r="BF267">
        <v>1.8499999999999999E-2</v>
      </c>
      <c r="BG267">
        <v>2E-3</v>
      </c>
      <c r="BH267">
        <v>0</v>
      </c>
      <c r="BI267">
        <v>2.5000000000000001E-4</v>
      </c>
      <c r="BJ267" s="98">
        <v>5.0000000000000002E-5</v>
      </c>
      <c r="BK267">
        <v>1.7500000000000002E-2</v>
      </c>
      <c r="BL267" s="98">
        <v>2.9572723408473201E-5</v>
      </c>
      <c r="BM267" s="98">
        <v>1.5739115861658901E-6</v>
      </c>
      <c r="BN267" s="98">
        <v>4.1677496713759202E-6</v>
      </c>
      <c r="BO267" s="98">
        <v>1.8158851455493001E-6</v>
      </c>
      <c r="BP267">
        <v>0</v>
      </c>
      <c r="BQ267" s="98">
        <v>8.4101948907117998E-18</v>
      </c>
      <c r="BR267" s="98">
        <v>1.50334389203424E-5</v>
      </c>
      <c r="BS267" s="98">
        <v>4.1843855432735E-6</v>
      </c>
      <c r="BT267" s="98">
        <v>1.30999435443876E-5</v>
      </c>
    </row>
    <row r="268" spans="1:72" x14ac:dyDescent="0.35">
      <c r="A268">
        <v>53</v>
      </c>
      <c r="B268" t="s">
        <v>513</v>
      </c>
      <c r="C268" t="s">
        <v>513</v>
      </c>
      <c r="D268" t="s">
        <v>122</v>
      </c>
      <c r="E268" t="s">
        <v>1341</v>
      </c>
      <c r="F268">
        <v>0.13600000000000001</v>
      </c>
      <c r="G268">
        <v>0.56699999999999995</v>
      </c>
      <c r="H268" s="98">
        <v>4.0000000000000002E-4</v>
      </c>
      <c r="I268">
        <v>1.2999999999999999E-3</v>
      </c>
      <c r="J268">
        <v>3.04E-2</v>
      </c>
      <c r="K268">
        <v>1.6999999999999999E-3</v>
      </c>
      <c r="L268">
        <v>6.5000000000000002E-2</v>
      </c>
      <c r="M268">
        <v>0</v>
      </c>
      <c r="N268">
        <v>1.1999999999999999E-3</v>
      </c>
      <c r="O268">
        <v>1.4E-3</v>
      </c>
      <c r="P268">
        <v>1.1000000000000001E-3</v>
      </c>
      <c r="Q268" s="98">
        <v>2.9999999999999997E-4</v>
      </c>
      <c r="R268">
        <v>0</v>
      </c>
      <c r="S268">
        <v>0</v>
      </c>
      <c r="T268">
        <v>0</v>
      </c>
      <c r="U268" s="98">
        <v>2.0000000000000001E-4</v>
      </c>
      <c r="V268">
        <v>0</v>
      </c>
      <c r="W268">
        <v>0</v>
      </c>
      <c r="X268">
        <v>0</v>
      </c>
      <c r="Y268" s="98">
        <v>1E-4</v>
      </c>
      <c r="Z268">
        <v>0</v>
      </c>
      <c r="AA268">
        <v>0</v>
      </c>
      <c r="AB268">
        <v>0</v>
      </c>
      <c r="AC268">
        <v>0</v>
      </c>
      <c r="AD268">
        <v>0</v>
      </c>
      <c r="AE268" s="98">
        <v>1E-4</v>
      </c>
      <c r="AF268">
        <v>0</v>
      </c>
      <c r="AG268">
        <v>0</v>
      </c>
      <c r="AH268">
        <v>0</v>
      </c>
      <c r="AI268">
        <v>0</v>
      </c>
      <c r="AJ268">
        <v>0</v>
      </c>
      <c r="AK268">
        <v>0</v>
      </c>
      <c r="AL268">
        <v>0</v>
      </c>
      <c r="AM268">
        <v>5.67E-2</v>
      </c>
      <c r="AN268">
        <v>0</v>
      </c>
      <c r="AO268">
        <v>0.68</v>
      </c>
      <c r="AP268">
        <v>0</v>
      </c>
      <c r="AQ268" s="98">
        <v>5.9999999999999995E-4</v>
      </c>
      <c r="AR268">
        <v>0</v>
      </c>
      <c r="AS268" s="98">
        <v>5.0000000000000002E-5</v>
      </c>
      <c r="AT268" s="98">
        <v>5.0000000000000002E-5</v>
      </c>
      <c r="AU268" s="98">
        <v>6.9999999999999999E-4</v>
      </c>
      <c r="AV268">
        <v>9.2000000000000003E-4</v>
      </c>
      <c r="AW268" s="98">
        <v>2.9999999999999997E-4</v>
      </c>
      <c r="AX268">
        <v>2.1999999999999999E-2</v>
      </c>
      <c r="AY268">
        <v>0</v>
      </c>
      <c r="AZ268">
        <v>1.7999999999999999E-2</v>
      </c>
      <c r="BA268">
        <v>3.4000000000000002E-2</v>
      </c>
      <c r="BB268">
        <v>3.0000000000000001E-3</v>
      </c>
      <c r="BC268" s="98">
        <v>5.9999999999999995E-4</v>
      </c>
      <c r="BD268">
        <v>3.0000000000000001E-3</v>
      </c>
      <c r="BE268">
        <v>0.5</v>
      </c>
      <c r="BF268">
        <v>3.6999999999999998E-2</v>
      </c>
      <c r="BG268">
        <v>4.0000000000000001E-3</v>
      </c>
      <c r="BH268">
        <v>0</v>
      </c>
      <c r="BI268" s="98">
        <v>5.0000000000000001E-4</v>
      </c>
      <c r="BJ268" s="98">
        <v>1E-4</v>
      </c>
      <c r="BK268">
        <v>3.5000000000000003E-2</v>
      </c>
      <c r="BL268" s="98">
        <v>5.9145446816946402E-5</v>
      </c>
      <c r="BM268" s="98">
        <v>3.14782317233179E-6</v>
      </c>
      <c r="BN268" s="98">
        <v>8.3354993427518506E-6</v>
      </c>
      <c r="BO268" s="98">
        <v>3.6317702910986002E-6</v>
      </c>
      <c r="BP268">
        <v>0</v>
      </c>
      <c r="BQ268" s="98">
        <v>1.68203897814236E-17</v>
      </c>
      <c r="BR268" s="98">
        <v>3.00668778406848E-5</v>
      </c>
      <c r="BS268" s="98">
        <v>8.3687710865469899E-6</v>
      </c>
      <c r="BT268" s="98">
        <v>2.61998870887752E-5</v>
      </c>
    </row>
    <row r="269" spans="1:72" x14ac:dyDescent="0.35">
      <c r="A269">
        <v>54</v>
      </c>
      <c r="B269" t="s">
        <v>513</v>
      </c>
      <c r="C269" t="s">
        <v>513</v>
      </c>
      <c r="D269" t="s">
        <v>593</v>
      </c>
      <c r="E269" t="s">
        <v>1337</v>
      </c>
      <c r="F269">
        <v>1.6639999999999999</v>
      </c>
      <c r="G269">
        <v>6.944</v>
      </c>
      <c r="H269">
        <v>3.2000000000000002E-3</v>
      </c>
      <c r="I269">
        <v>1.6E-2</v>
      </c>
      <c r="J269">
        <v>0.36799999999999999</v>
      </c>
      <c r="K269">
        <v>3.8399999999999997E-2</v>
      </c>
      <c r="L269">
        <v>2.7648000000000001</v>
      </c>
      <c r="M269">
        <v>0</v>
      </c>
      <c r="N269">
        <v>9.5999999999999992E-3</v>
      </c>
      <c r="O269">
        <v>0.36480000000000001</v>
      </c>
      <c r="P269">
        <v>0.19520000000000001</v>
      </c>
      <c r="Q269">
        <v>0.1696</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9.2799999999999994E-2</v>
      </c>
      <c r="AN269">
        <v>0</v>
      </c>
      <c r="AO269">
        <v>1.1200000000000001</v>
      </c>
      <c r="AP269">
        <v>0</v>
      </c>
      <c r="AQ269">
        <v>0</v>
      </c>
      <c r="AR269">
        <v>2.24E-2</v>
      </c>
      <c r="AS269">
        <v>2.5600000000000002E-3</v>
      </c>
      <c r="AT269">
        <v>0</v>
      </c>
      <c r="AU269">
        <v>9.5999999999999992E-3</v>
      </c>
      <c r="AV269">
        <v>1.2800000000000001E-2</v>
      </c>
      <c r="AW269">
        <v>3.2000000000000002E-3</v>
      </c>
      <c r="AX269">
        <v>0.38400000000000001</v>
      </c>
      <c r="AY269">
        <v>0</v>
      </c>
      <c r="AZ269">
        <v>1.696</v>
      </c>
      <c r="BA269">
        <v>0.192</v>
      </c>
      <c r="BB269">
        <v>0</v>
      </c>
      <c r="BC269">
        <v>6.4000000000000003E-3</v>
      </c>
      <c r="BD269">
        <v>0.44800000000000001</v>
      </c>
      <c r="BE269">
        <v>3.8719999999999999</v>
      </c>
      <c r="BF269">
        <v>0.35199999999999998</v>
      </c>
      <c r="BG269">
        <v>0</v>
      </c>
      <c r="BH269">
        <v>0</v>
      </c>
      <c r="BI269">
        <v>0</v>
      </c>
      <c r="BJ269">
        <v>3.2000000000000002E-3</v>
      </c>
      <c r="BK269">
        <v>1.536</v>
      </c>
      <c r="BL269">
        <v>2.32795698854199E-3</v>
      </c>
      <c r="BM269">
        <v>1.7903688000137899E-4</v>
      </c>
      <c r="BN269">
        <v>3.9280187630927397E-4</v>
      </c>
      <c r="BO269">
        <v>1.16216649315155E-4</v>
      </c>
      <c r="BP269">
        <v>0</v>
      </c>
      <c r="BQ269" s="98">
        <v>4.0058110680607299E-15</v>
      </c>
      <c r="BR269">
        <v>1.02881353865675E-3</v>
      </c>
      <c r="BS269">
        <v>2.67800674769504E-4</v>
      </c>
      <c r="BT269">
        <v>9.9209119295988707E-4</v>
      </c>
    </row>
    <row r="270" spans="1:72" x14ac:dyDescent="0.35">
      <c r="A270">
        <v>54</v>
      </c>
      <c r="B270" t="s">
        <v>513</v>
      </c>
      <c r="C270" t="s">
        <v>513</v>
      </c>
      <c r="D270" t="s">
        <v>593</v>
      </c>
      <c r="E270" t="s">
        <v>1338</v>
      </c>
      <c r="F270">
        <v>0.83199999999999996</v>
      </c>
      <c r="G270">
        <v>3.472</v>
      </c>
      <c r="H270">
        <v>1.6000000000000001E-3</v>
      </c>
      <c r="I270">
        <v>8.0000000000000002E-3</v>
      </c>
      <c r="J270">
        <v>0.184</v>
      </c>
      <c r="K270">
        <v>1.9199999999999998E-2</v>
      </c>
      <c r="L270">
        <v>1.3824000000000001</v>
      </c>
      <c r="M270">
        <v>0</v>
      </c>
      <c r="N270">
        <v>4.7999999999999996E-3</v>
      </c>
      <c r="O270">
        <v>0.18240000000000001</v>
      </c>
      <c r="P270">
        <v>9.7600000000000006E-2</v>
      </c>
      <c r="Q270">
        <v>8.48E-2</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4.6399999999999997E-2</v>
      </c>
      <c r="AN270">
        <v>0</v>
      </c>
      <c r="AO270">
        <v>0.56000000000000005</v>
      </c>
      <c r="AP270">
        <v>0</v>
      </c>
      <c r="AQ270">
        <v>0</v>
      </c>
      <c r="AR270">
        <v>1.12E-2</v>
      </c>
      <c r="AS270">
        <v>1.2800000000000001E-3</v>
      </c>
      <c r="AT270">
        <v>0</v>
      </c>
      <c r="AU270">
        <v>4.7999999999999996E-3</v>
      </c>
      <c r="AV270">
        <v>6.4000000000000003E-3</v>
      </c>
      <c r="AW270">
        <v>1.6000000000000001E-3</v>
      </c>
      <c r="AX270">
        <v>0.192</v>
      </c>
      <c r="AY270">
        <v>0</v>
      </c>
      <c r="AZ270">
        <v>0.84799999999999998</v>
      </c>
      <c r="BA270">
        <v>9.6000000000000002E-2</v>
      </c>
      <c r="BB270">
        <v>0</v>
      </c>
      <c r="BC270">
        <v>3.2000000000000002E-3</v>
      </c>
      <c r="BD270">
        <v>0.224</v>
      </c>
      <c r="BE270">
        <v>1.9359999999999999</v>
      </c>
      <c r="BF270">
        <v>0.17599999999999999</v>
      </c>
      <c r="BG270">
        <v>0</v>
      </c>
      <c r="BH270">
        <v>0</v>
      </c>
      <c r="BI270">
        <v>0</v>
      </c>
      <c r="BJ270">
        <v>1.6000000000000001E-3</v>
      </c>
      <c r="BK270">
        <v>0.76800000000000002</v>
      </c>
      <c r="BL270">
        <v>1.163978494271E-3</v>
      </c>
      <c r="BM270" s="98">
        <v>8.9518440000689305E-5</v>
      </c>
      <c r="BN270">
        <v>1.9640093815463699E-4</v>
      </c>
      <c r="BO270" s="98">
        <v>5.8108324657577603E-5</v>
      </c>
      <c r="BP270">
        <v>0</v>
      </c>
      <c r="BQ270" s="98">
        <v>2.0029055340303701E-15</v>
      </c>
      <c r="BR270">
        <v>5.1440676932837598E-4</v>
      </c>
      <c r="BS270">
        <v>1.33900337384752E-4</v>
      </c>
      <c r="BT270">
        <v>4.9604559647994299E-4</v>
      </c>
    </row>
    <row r="271" spans="1:72" x14ac:dyDescent="0.35">
      <c r="A271">
        <v>54</v>
      </c>
      <c r="B271" t="s">
        <v>513</v>
      </c>
      <c r="C271" t="s">
        <v>513</v>
      </c>
      <c r="D271" t="s">
        <v>593</v>
      </c>
      <c r="E271" t="s">
        <v>1339</v>
      </c>
      <c r="F271">
        <v>2.496</v>
      </c>
      <c r="G271">
        <v>10.416</v>
      </c>
      <c r="H271">
        <v>4.7999999999999996E-3</v>
      </c>
      <c r="I271">
        <v>2.4E-2</v>
      </c>
      <c r="J271">
        <v>0.55200000000000005</v>
      </c>
      <c r="K271">
        <v>5.7599999999999998E-2</v>
      </c>
      <c r="L271">
        <v>4.1471999999999998</v>
      </c>
      <c r="M271">
        <v>0</v>
      </c>
      <c r="N271">
        <v>1.44E-2</v>
      </c>
      <c r="O271">
        <v>0.54720000000000002</v>
      </c>
      <c r="P271">
        <v>0.2928</v>
      </c>
      <c r="Q271">
        <v>0.25440000000000002</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0.13919999999999999</v>
      </c>
      <c r="AN271">
        <v>0</v>
      </c>
      <c r="AO271">
        <v>1.68</v>
      </c>
      <c r="AP271">
        <v>0</v>
      </c>
      <c r="AQ271">
        <v>0</v>
      </c>
      <c r="AR271">
        <v>3.3599999999999998E-2</v>
      </c>
      <c r="AS271">
        <v>3.8400000000000001E-3</v>
      </c>
      <c r="AT271">
        <v>0</v>
      </c>
      <c r="AU271">
        <v>1.44E-2</v>
      </c>
      <c r="AV271">
        <v>1.9199999999999998E-2</v>
      </c>
      <c r="AW271">
        <v>4.7999999999999996E-3</v>
      </c>
      <c r="AX271">
        <v>0.57599999999999996</v>
      </c>
      <c r="AY271">
        <v>0</v>
      </c>
      <c r="AZ271">
        <v>2.544</v>
      </c>
      <c r="BA271">
        <v>0.28799999999999998</v>
      </c>
      <c r="BB271">
        <v>0</v>
      </c>
      <c r="BC271">
        <v>9.5999999999999992E-3</v>
      </c>
      <c r="BD271">
        <v>0.67200000000000004</v>
      </c>
      <c r="BE271">
        <v>5.8079999999999998</v>
      </c>
      <c r="BF271">
        <v>0.52800000000000002</v>
      </c>
      <c r="BG271">
        <v>0</v>
      </c>
      <c r="BH271">
        <v>0</v>
      </c>
      <c r="BI271">
        <v>0</v>
      </c>
      <c r="BJ271">
        <v>4.7999999999999996E-3</v>
      </c>
      <c r="BK271">
        <v>2.3039999999999998</v>
      </c>
      <c r="BL271">
        <v>3.4919354828129899E-3</v>
      </c>
      <c r="BM271">
        <v>2.68555320002068E-4</v>
      </c>
      <c r="BN271">
        <v>5.8920281446391096E-4</v>
      </c>
      <c r="BO271">
        <v>1.7432497397273301E-4</v>
      </c>
      <c r="BP271">
        <v>0</v>
      </c>
      <c r="BQ271" s="98">
        <v>6.0087166020911E-15</v>
      </c>
      <c r="BR271">
        <v>1.5432203079851299E-3</v>
      </c>
      <c r="BS271">
        <v>4.0170101215425598E-4</v>
      </c>
      <c r="BT271">
        <v>1.4881367894398301E-3</v>
      </c>
    </row>
    <row r="272" spans="1:72" x14ac:dyDescent="0.35">
      <c r="A272">
        <v>54</v>
      </c>
      <c r="B272" t="s">
        <v>513</v>
      </c>
      <c r="C272" t="s">
        <v>513</v>
      </c>
      <c r="D272" t="s">
        <v>593</v>
      </c>
      <c r="E272" t="s">
        <v>1340</v>
      </c>
      <c r="F272">
        <v>0.83199999999999996</v>
      </c>
      <c r="G272">
        <v>3.472</v>
      </c>
      <c r="H272">
        <v>1.6000000000000001E-3</v>
      </c>
      <c r="I272">
        <v>8.0000000000000002E-3</v>
      </c>
      <c r="J272">
        <v>0.184</v>
      </c>
      <c r="K272">
        <v>1.9199999999999998E-2</v>
      </c>
      <c r="L272">
        <v>1.3824000000000001</v>
      </c>
      <c r="M272">
        <v>0</v>
      </c>
      <c r="N272">
        <v>4.7999999999999996E-3</v>
      </c>
      <c r="O272">
        <v>0.18240000000000001</v>
      </c>
      <c r="P272">
        <v>9.7600000000000006E-2</v>
      </c>
      <c r="Q272">
        <v>8.48E-2</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4.6399999999999997E-2</v>
      </c>
      <c r="AN272">
        <v>0</v>
      </c>
      <c r="AO272">
        <v>0.56000000000000005</v>
      </c>
      <c r="AP272">
        <v>0</v>
      </c>
      <c r="AQ272">
        <v>0</v>
      </c>
      <c r="AR272">
        <v>1.12E-2</v>
      </c>
      <c r="AS272">
        <v>1.2800000000000001E-3</v>
      </c>
      <c r="AT272">
        <v>0</v>
      </c>
      <c r="AU272">
        <v>4.7999999999999996E-3</v>
      </c>
      <c r="AV272">
        <v>6.4000000000000003E-3</v>
      </c>
      <c r="AW272">
        <v>1.6000000000000001E-3</v>
      </c>
      <c r="AX272">
        <v>0.192</v>
      </c>
      <c r="AY272">
        <v>0</v>
      </c>
      <c r="AZ272">
        <v>0.84799999999999998</v>
      </c>
      <c r="BA272">
        <v>9.6000000000000002E-2</v>
      </c>
      <c r="BB272">
        <v>0</v>
      </c>
      <c r="BC272">
        <v>3.2000000000000002E-3</v>
      </c>
      <c r="BD272">
        <v>0.224</v>
      </c>
      <c r="BE272">
        <v>1.9359999999999999</v>
      </c>
      <c r="BF272">
        <v>0.17599999999999999</v>
      </c>
      <c r="BG272">
        <v>0</v>
      </c>
      <c r="BH272">
        <v>0</v>
      </c>
      <c r="BI272">
        <v>0</v>
      </c>
      <c r="BJ272">
        <v>1.6000000000000001E-3</v>
      </c>
      <c r="BK272">
        <v>0.76800000000000002</v>
      </c>
      <c r="BL272">
        <v>1.163978494271E-3</v>
      </c>
      <c r="BM272" s="98">
        <v>8.9518440000689305E-5</v>
      </c>
      <c r="BN272">
        <v>1.9640093815463699E-4</v>
      </c>
      <c r="BO272" s="98">
        <v>5.8108324657577603E-5</v>
      </c>
      <c r="BP272">
        <v>0</v>
      </c>
      <c r="BQ272" s="98">
        <v>2.0029055340303701E-15</v>
      </c>
      <c r="BR272">
        <v>5.1440676932837598E-4</v>
      </c>
      <c r="BS272">
        <v>1.33900337384752E-4</v>
      </c>
      <c r="BT272">
        <v>4.9604559647994299E-4</v>
      </c>
    </row>
    <row r="273" spans="1:72" x14ac:dyDescent="0.35">
      <c r="A273">
        <v>54</v>
      </c>
      <c r="B273" t="s">
        <v>513</v>
      </c>
      <c r="C273" t="s">
        <v>513</v>
      </c>
      <c r="D273" t="s">
        <v>593</v>
      </c>
      <c r="E273" t="s">
        <v>1341</v>
      </c>
      <c r="F273">
        <v>1.6639999999999999</v>
      </c>
      <c r="G273">
        <v>6.944</v>
      </c>
      <c r="H273">
        <v>3.2000000000000002E-3</v>
      </c>
      <c r="I273">
        <v>1.6E-2</v>
      </c>
      <c r="J273">
        <v>0.36799999999999999</v>
      </c>
      <c r="K273">
        <v>3.8399999999999997E-2</v>
      </c>
      <c r="L273">
        <v>2.7648000000000001</v>
      </c>
      <c r="M273">
        <v>0</v>
      </c>
      <c r="N273">
        <v>9.5999999999999992E-3</v>
      </c>
      <c r="O273">
        <v>0.36480000000000001</v>
      </c>
      <c r="P273">
        <v>0.19520000000000001</v>
      </c>
      <c r="Q273">
        <v>0.1696</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9.2799999999999994E-2</v>
      </c>
      <c r="AN273">
        <v>0</v>
      </c>
      <c r="AO273">
        <v>1.1200000000000001</v>
      </c>
      <c r="AP273">
        <v>0</v>
      </c>
      <c r="AQ273">
        <v>0</v>
      </c>
      <c r="AR273">
        <v>2.24E-2</v>
      </c>
      <c r="AS273">
        <v>2.5600000000000002E-3</v>
      </c>
      <c r="AT273">
        <v>0</v>
      </c>
      <c r="AU273">
        <v>9.5999999999999992E-3</v>
      </c>
      <c r="AV273">
        <v>1.2800000000000001E-2</v>
      </c>
      <c r="AW273">
        <v>3.2000000000000002E-3</v>
      </c>
      <c r="AX273">
        <v>0.38400000000000001</v>
      </c>
      <c r="AY273">
        <v>0</v>
      </c>
      <c r="AZ273">
        <v>1.696</v>
      </c>
      <c r="BA273">
        <v>0.192</v>
      </c>
      <c r="BB273">
        <v>0</v>
      </c>
      <c r="BC273">
        <v>6.4000000000000003E-3</v>
      </c>
      <c r="BD273">
        <v>0.44800000000000001</v>
      </c>
      <c r="BE273">
        <v>3.8719999999999999</v>
      </c>
      <c r="BF273">
        <v>0.35199999999999998</v>
      </c>
      <c r="BG273">
        <v>0</v>
      </c>
      <c r="BH273">
        <v>0</v>
      </c>
      <c r="BI273">
        <v>0</v>
      </c>
      <c r="BJ273">
        <v>3.2000000000000002E-3</v>
      </c>
      <c r="BK273">
        <v>1.536</v>
      </c>
      <c r="BL273">
        <v>2.32795698854199E-3</v>
      </c>
      <c r="BM273">
        <v>1.7903688000137899E-4</v>
      </c>
      <c r="BN273">
        <v>3.9280187630927397E-4</v>
      </c>
      <c r="BO273">
        <v>1.16216649315155E-4</v>
      </c>
      <c r="BP273">
        <v>0</v>
      </c>
      <c r="BQ273" s="98">
        <v>4.0058110680607299E-15</v>
      </c>
      <c r="BR273">
        <v>1.02881353865675E-3</v>
      </c>
      <c r="BS273">
        <v>2.67800674769504E-4</v>
      </c>
      <c r="BT273">
        <v>9.9209119295988707E-4</v>
      </c>
    </row>
    <row r="274" spans="1:72" x14ac:dyDescent="0.35">
      <c r="A274">
        <v>55</v>
      </c>
      <c r="B274" t="s">
        <v>513</v>
      </c>
      <c r="C274" t="s">
        <v>513</v>
      </c>
      <c r="D274" t="s">
        <v>124</v>
      </c>
      <c r="E274" t="s">
        <v>1337</v>
      </c>
      <c r="F274">
        <v>2.8889999999999998</v>
      </c>
      <c r="G274">
        <v>12.105</v>
      </c>
      <c r="H274">
        <v>5.4000000000000003E-3</v>
      </c>
      <c r="I274">
        <v>2.1600000000000001E-2</v>
      </c>
      <c r="J274">
        <v>0.64710000000000001</v>
      </c>
      <c r="K274">
        <v>6.7500000000000004E-2</v>
      </c>
      <c r="L274">
        <v>0.14399999999999999</v>
      </c>
      <c r="M274">
        <v>0</v>
      </c>
      <c r="N274">
        <v>1.44E-2</v>
      </c>
      <c r="O274">
        <v>0.52200000000000002</v>
      </c>
      <c r="P274">
        <v>0.52200000000000002</v>
      </c>
      <c r="Q274">
        <v>0</v>
      </c>
      <c r="R274">
        <v>0</v>
      </c>
      <c r="S274">
        <v>0</v>
      </c>
      <c r="T274">
        <v>0</v>
      </c>
      <c r="U274">
        <v>0</v>
      </c>
      <c r="V274">
        <v>0</v>
      </c>
      <c r="W274">
        <v>0</v>
      </c>
      <c r="X274">
        <v>0</v>
      </c>
      <c r="Y274">
        <v>0</v>
      </c>
      <c r="Z274">
        <v>0</v>
      </c>
      <c r="AA274">
        <v>0</v>
      </c>
      <c r="AB274" s="98">
        <v>8.9999999999999998E-4</v>
      </c>
      <c r="AC274">
        <v>0</v>
      </c>
      <c r="AD274">
        <v>0</v>
      </c>
      <c r="AE274">
        <v>0</v>
      </c>
      <c r="AF274">
        <v>0</v>
      </c>
      <c r="AG274">
        <v>0</v>
      </c>
      <c r="AH274">
        <v>0</v>
      </c>
      <c r="AI274">
        <v>0</v>
      </c>
      <c r="AJ274">
        <v>0</v>
      </c>
      <c r="AK274">
        <v>0</v>
      </c>
      <c r="AL274">
        <v>0</v>
      </c>
      <c r="AM274">
        <v>7.1999999999999998E-3</v>
      </c>
      <c r="AN274">
        <v>0</v>
      </c>
      <c r="AO274">
        <v>8.1000000000000003E-2</v>
      </c>
      <c r="AP274">
        <v>0</v>
      </c>
      <c r="AQ274">
        <v>6.3E-3</v>
      </c>
      <c r="AR274">
        <v>2.4299999999999999E-2</v>
      </c>
      <c r="AS274">
        <v>4.4999999999999999E-4</v>
      </c>
      <c r="AT274">
        <v>6.3000000000000003E-4</v>
      </c>
      <c r="AU274">
        <v>1.17E-2</v>
      </c>
      <c r="AV274">
        <v>1.5299999999999999E-2</v>
      </c>
      <c r="AW274">
        <v>1.5299999999999999E-3</v>
      </c>
      <c r="AX274">
        <v>0.17100000000000001</v>
      </c>
      <c r="AY274">
        <v>0</v>
      </c>
      <c r="AZ274">
        <v>3.5999999999999999E-3</v>
      </c>
      <c r="BA274">
        <v>0.61199999999999999</v>
      </c>
      <c r="BB274">
        <v>0.153</v>
      </c>
      <c r="BC274">
        <v>1.9800000000000002E-2</v>
      </c>
      <c r="BD274">
        <v>0.61199999999999999</v>
      </c>
      <c r="BE274">
        <v>6.5430000000000001</v>
      </c>
      <c r="BF274">
        <v>0.495</v>
      </c>
      <c r="BG274">
        <v>9.9000000000000005E-2</v>
      </c>
      <c r="BH274">
        <v>0</v>
      </c>
      <c r="BI274">
        <v>2.7E-2</v>
      </c>
      <c r="BJ274">
        <v>3.5999999999999999E-3</v>
      </c>
      <c r="BK274">
        <v>0.09</v>
      </c>
      <c r="BL274">
        <v>9.8051138505587097E-4</v>
      </c>
      <c r="BM274" s="98">
        <v>6.9294904112188901E-5</v>
      </c>
      <c r="BN274">
        <v>4.2419530127757601E-4</v>
      </c>
      <c r="BO274" s="98">
        <v>3.2685932619887401E-5</v>
      </c>
      <c r="BP274">
        <v>0</v>
      </c>
      <c r="BQ274" s="98">
        <v>2.6503433797856E-16</v>
      </c>
      <c r="BR274">
        <v>3.00904799507181E-4</v>
      </c>
      <c r="BS274" s="98">
        <v>7.5318939778922894E-5</v>
      </c>
      <c r="BT274">
        <v>1.3137336990121499E-3</v>
      </c>
    </row>
    <row r="275" spans="1:72" x14ac:dyDescent="0.35">
      <c r="A275">
        <v>55</v>
      </c>
      <c r="B275" t="s">
        <v>513</v>
      </c>
      <c r="C275" t="s">
        <v>513</v>
      </c>
      <c r="D275" t="s">
        <v>124</v>
      </c>
      <c r="E275" t="s">
        <v>1338</v>
      </c>
      <c r="F275">
        <v>1.4444999999999999</v>
      </c>
      <c r="G275">
        <v>6.0525000000000002</v>
      </c>
      <c r="H275">
        <v>2.7000000000000001E-3</v>
      </c>
      <c r="I275">
        <v>1.0800000000000001E-2</v>
      </c>
      <c r="J275">
        <v>0.32355</v>
      </c>
      <c r="K275">
        <v>3.3750000000000002E-2</v>
      </c>
      <c r="L275">
        <v>7.1999999999999995E-2</v>
      </c>
      <c r="M275">
        <v>0</v>
      </c>
      <c r="N275">
        <v>7.1999999999999998E-3</v>
      </c>
      <c r="O275">
        <v>0.26100000000000001</v>
      </c>
      <c r="P275">
        <v>0.26100000000000001</v>
      </c>
      <c r="Q275">
        <v>0</v>
      </c>
      <c r="R275">
        <v>0</v>
      </c>
      <c r="S275">
        <v>0</v>
      </c>
      <c r="T275">
        <v>0</v>
      </c>
      <c r="U275">
        <v>0</v>
      </c>
      <c r="V275">
        <v>0</v>
      </c>
      <c r="W275">
        <v>0</v>
      </c>
      <c r="X275">
        <v>0</v>
      </c>
      <c r="Y275">
        <v>0</v>
      </c>
      <c r="Z275">
        <v>0</v>
      </c>
      <c r="AA275">
        <v>0</v>
      </c>
      <c r="AB275">
        <v>4.4999999999999999E-4</v>
      </c>
      <c r="AC275">
        <v>0</v>
      </c>
      <c r="AD275">
        <v>0</v>
      </c>
      <c r="AE275">
        <v>0</v>
      </c>
      <c r="AF275">
        <v>0</v>
      </c>
      <c r="AG275">
        <v>0</v>
      </c>
      <c r="AH275">
        <v>0</v>
      </c>
      <c r="AI275">
        <v>0</v>
      </c>
      <c r="AJ275">
        <v>0</v>
      </c>
      <c r="AK275">
        <v>0</v>
      </c>
      <c r="AL275">
        <v>0</v>
      </c>
      <c r="AM275">
        <v>3.5999999999999999E-3</v>
      </c>
      <c r="AN275">
        <v>0</v>
      </c>
      <c r="AO275">
        <v>4.0500000000000001E-2</v>
      </c>
      <c r="AP275">
        <v>0</v>
      </c>
      <c r="AQ275">
        <v>3.15E-3</v>
      </c>
      <c r="AR275">
        <v>1.2149999999999999E-2</v>
      </c>
      <c r="AS275">
        <v>2.2499999999999999E-4</v>
      </c>
      <c r="AT275">
        <v>3.1500000000000001E-4</v>
      </c>
      <c r="AU275">
        <v>5.8500000000000002E-3</v>
      </c>
      <c r="AV275">
        <v>7.6499999999999997E-3</v>
      </c>
      <c r="AW275">
        <v>7.6499999999999995E-4</v>
      </c>
      <c r="AX275">
        <v>8.5500000000000007E-2</v>
      </c>
      <c r="AY275">
        <v>0</v>
      </c>
      <c r="AZ275">
        <v>1.8E-3</v>
      </c>
      <c r="BA275">
        <v>0.30599999999999999</v>
      </c>
      <c r="BB275">
        <v>7.6499999999999999E-2</v>
      </c>
      <c r="BC275">
        <v>9.9000000000000008E-3</v>
      </c>
      <c r="BD275">
        <v>0.30599999999999999</v>
      </c>
      <c r="BE275">
        <v>3.2715000000000001</v>
      </c>
      <c r="BF275">
        <v>0.2475</v>
      </c>
      <c r="BG275">
        <v>4.9500000000000002E-2</v>
      </c>
      <c r="BH275">
        <v>0</v>
      </c>
      <c r="BI275">
        <v>1.35E-2</v>
      </c>
      <c r="BJ275">
        <v>1.8E-3</v>
      </c>
      <c r="BK275">
        <v>4.4999999999999998E-2</v>
      </c>
      <c r="BL275">
        <v>4.9025569252793603E-4</v>
      </c>
      <c r="BM275" s="98">
        <v>3.4647452056094403E-5</v>
      </c>
      <c r="BN275">
        <v>2.12097650638788E-4</v>
      </c>
      <c r="BO275" s="98">
        <v>1.63429663099437E-5</v>
      </c>
      <c r="BP275">
        <v>0</v>
      </c>
      <c r="BQ275" s="98">
        <v>1.3251716898928E-16</v>
      </c>
      <c r="BR275">
        <v>1.5045239975359099E-4</v>
      </c>
      <c r="BS275" s="98">
        <v>3.7659469889461501E-5</v>
      </c>
      <c r="BT275">
        <v>6.5686684950607603E-4</v>
      </c>
    </row>
    <row r="276" spans="1:72" x14ac:dyDescent="0.35">
      <c r="A276">
        <v>55</v>
      </c>
      <c r="B276" t="s">
        <v>513</v>
      </c>
      <c r="C276" t="s">
        <v>513</v>
      </c>
      <c r="D276" t="s">
        <v>124</v>
      </c>
      <c r="E276" t="s">
        <v>1339</v>
      </c>
      <c r="F276">
        <v>4.3334999999999999</v>
      </c>
      <c r="G276">
        <v>18.157499999999999</v>
      </c>
      <c r="H276">
        <v>8.0999999999999996E-3</v>
      </c>
      <c r="I276">
        <v>3.2399999999999998E-2</v>
      </c>
      <c r="J276">
        <v>0.97065000000000001</v>
      </c>
      <c r="K276">
        <v>0.10125000000000001</v>
      </c>
      <c r="L276">
        <v>0.216</v>
      </c>
      <c r="M276">
        <v>0</v>
      </c>
      <c r="N276">
        <v>2.1600000000000001E-2</v>
      </c>
      <c r="O276">
        <v>0.78300000000000003</v>
      </c>
      <c r="P276">
        <v>0.78300000000000003</v>
      </c>
      <c r="Q276">
        <v>0</v>
      </c>
      <c r="R276">
        <v>0</v>
      </c>
      <c r="S276">
        <v>0</v>
      </c>
      <c r="T276">
        <v>0</v>
      </c>
      <c r="U276">
        <v>0</v>
      </c>
      <c r="V276">
        <v>0</v>
      </c>
      <c r="W276">
        <v>0</v>
      </c>
      <c r="X276">
        <v>0</v>
      </c>
      <c r="Y276">
        <v>0</v>
      </c>
      <c r="Z276">
        <v>0</v>
      </c>
      <c r="AA276">
        <v>0</v>
      </c>
      <c r="AB276">
        <v>1.3500000000000001E-3</v>
      </c>
      <c r="AC276">
        <v>0</v>
      </c>
      <c r="AD276">
        <v>0</v>
      </c>
      <c r="AE276">
        <v>0</v>
      </c>
      <c r="AF276">
        <v>0</v>
      </c>
      <c r="AG276">
        <v>0</v>
      </c>
      <c r="AH276">
        <v>0</v>
      </c>
      <c r="AI276">
        <v>0</v>
      </c>
      <c r="AJ276">
        <v>0</v>
      </c>
      <c r="AK276">
        <v>0</v>
      </c>
      <c r="AL276">
        <v>0</v>
      </c>
      <c r="AM276">
        <v>1.0800000000000001E-2</v>
      </c>
      <c r="AN276">
        <v>0</v>
      </c>
      <c r="AO276">
        <v>0.1215</v>
      </c>
      <c r="AP276">
        <v>0</v>
      </c>
      <c r="AQ276">
        <v>9.4500000000000001E-3</v>
      </c>
      <c r="AR276">
        <v>3.6450000000000003E-2</v>
      </c>
      <c r="AS276">
        <v>6.7500000000000004E-4</v>
      </c>
      <c r="AT276">
        <v>9.4499999999999998E-4</v>
      </c>
      <c r="AU276">
        <v>1.755E-2</v>
      </c>
      <c r="AV276">
        <v>2.2950000000000002E-2</v>
      </c>
      <c r="AW276">
        <v>2.2950000000000002E-3</v>
      </c>
      <c r="AX276">
        <v>0.25650000000000001</v>
      </c>
      <c r="AY276">
        <v>0</v>
      </c>
      <c r="AZ276">
        <v>5.4000000000000003E-3</v>
      </c>
      <c r="BA276">
        <v>0.91800000000000004</v>
      </c>
      <c r="BB276">
        <v>0.22950000000000001</v>
      </c>
      <c r="BC276">
        <v>2.9700000000000001E-2</v>
      </c>
      <c r="BD276">
        <v>0.91800000000000004</v>
      </c>
      <c r="BE276">
        <v>9.8145000000000007</v>
      </c>
      <c r="BF276">
        <v>0.74250000000000005</v>
      </c>
      <c r="BG276">
        <v>0.14849999999999999</v>
      </c>
      <c r="BH276">
        <v>0</v>
      </c>
      <c r="BI276">
        <v>4.0500000000000001E-2</v>
      </c>
      <c r="BJ276">
        <v>5.4000000000000003E-3</v>
      </c>
      <c r="BK276">
        <v>0.13500000000000001</v>
      </c>
      <c r="BL276">
        <v>1.47076707758381E-3</v>
      </c>
      <c r="BM276">
        <v>1.0394235616828301E-4</v>
      </c>
      <c r="BN276">
        <v>6.3629295191636398E-4</v>
      </c>
      <c r="BO276" s="98">
        <v>4.9028898929831097E-5</v>
      </c>
      <c r="BP276">
        <v>0</v>
      </c>
      <c r="BQ276" s="98">
        <v>3.9755150696783901E-16</v>
      </c>
      <c r="BR276">
        <v>4.5135719926077199E-4</v>
      </c>
      <c r="BS276">
        <v>1.12978409668384E-4</v>
      </c>
      <c r="BT276">
        <v>1.9706005485182298E-3</v>
      </c>
    </row>
    <row r="277" spans="1:72" x14ac:dyDescent="0.35">
      <c r="A277">
        <v>55</v>
      </c>
      <c r="B277" t="s">
        <v>513</v>
      </c>
      <c r="C277" t="s">
        <v>513</v>
      </c>
      <c r="D277" t="s">
        <v>124</v>
      </c>
      <c r="E277" t="s">
        <v>1340</v>
      </c>
      <c r="F277">
        <v>1.4444999999999999</v>
      </c>
      <c r="G277">
        <v>6.0525000000000002</v>
      </c>
      <c r="H277">
        <v>2.7000000000000001E-3</v>
      </c>
      <c r="I277">
        <v>1.0800000000000001E-2</v>
      </c>
      <c r="J277">
        <v>0.32355</v>
      </c>
      <c r="K277">
        <v>3.3750000000000002E-2</v>
      </c>
      <c r="L277">
        <v>7.1999999999999995E-2</v>
      </c>
      <c r="M277">
        <v>0</v>
      </c>
      <c r="N277">
        <v>7.1999999999999998E-3</v>
      </c>
      <c r="O277">
        <v>0.26100000000000001</v>
      </c>
      <c r="P277">
        <v>0.26100000000000001</v>
      </c>
      <c r="Q277">
        <v>0</v>
      </c>
      <c r="R277">
        <v>0</v>
      </c>
      <c r="S277">
        <v>0</v>
      </c>
      <c r="T277">
        <v>0</v>
      </c>
      <c r="U277">
        <v>0</v>
      </c>
      <c r="V277">
        <v>0</v>
      </c>
      <c r="W277">
        <v>0</v>
      </c>
      <c r="X277">
        <v>0</v>
      </c>
      <c r="Y277">
        <v>0</v>
      </c>
      <c r="Z277">
        <v>0</v>
      </c>
      <c r="AA277">
        <v>0</v>
      </c>
      <c r="AB277">
        <v>4.4999999999999999E-4</v>
      </c>
      <c r="AC277">
        <v>0</v>
      </c>
      <c r="AD277">
        <v>0</v>
      </c>
      <c r="AE277">
        <v>0</v>
      </c>
      <c r="AF277">
        <v>0</v>
      </c>
      <c r="AG277">
        <v>0</v>
      </c>
      <c r="AH277">
        <v>0</v>
      </c>
      <c r="AI277">
        <v>0</v>
      </c>
      <c r="AJ277">
        <v>0</v>
      </c>
      <c r="AK277">
        <v>0</v>
      </c>
      <c r="AL277">
        <v>0</v>
      </c>
      <c r="AM277">
        <v>3.5999999999999999E-3</v>
      </c>
      <c r="AN277">
        <v>0</v>
      </c>
      <c r="AO277">
        <v>4.0500000000000001E-2</v>
      </c>
      <c r="AP277">
        <v>0</v>
      </c>
      <c r="AQ277">
        <v>3.15E-3</v>
      </c>
      <c r="AR277">
        <v>1.2149999999999999E-2</v>
      </c>
      <c r="AS277">
        <v>2.2499999999999999E-4</v>
      </c>
      <c r="AT277">
        <v>3.1500000000000001E-4</v>
      </c>
      <c r="AU277">
        <v>5.8500000000000002E-3</v>
      </c>
      <c r="AV277">
        <v>7.6499999999999997E-3</v>
      </c>
      <c r="AW277">
        <v>7.6499999999999995E-4</v>
      </c>
      <c r="AX277">
        <v>8.5500000000000007E-2</v>
      </c>
      <c r="AY277">
        <v>0</v>
      </c>
      <c r="AZ277">
        <v>1.8E-3</v>
      </c>
      <c r="BA277">
        <v>0.30599999999999999</v>
      </c>
      <c r="BB277">
        <v>7.6499999999999999E-2</v>
      </c>
      <c r="BC277">
        <v>9.9000000000000008E-3</v>
      </c>
      <c r="BD277">
        <v>0.30599999999999999</v>
      </c>
      <c r="BE277">
        <v>3.2715000000000001</v>
      </c>
      <c r="BF277">
        <v>0.2475</v>
      </c>
      <c r="BG277">
        <v>4.9500000000000002E-2</v>
      </c>
      <c r="BH277">
        <v>0</v>
      </c>
      <c r="BI277">
        <v>1.35E-2</v>
      </c>
      <c r="BJ277">
        <v>1.8E-3</v>
      </c>
      <c r="BK277">
        <v>4.4999999999999998E-2</v>
      </c>
      <c r="BL277">
        <v>4.9025569252793603E-4</v>
      </c>
      <c r="BM277" s="98">
        <v>3.4647452056094403E-5</v>
      </c>
      <c r="BN277">
        <v>2.12097650638788E-4</v>
      </c>
      <c r="BO277" s="98">
        <v>1.63429663099437E-5</v>
      </c>
      <c r="BP277">
        <v>0</v>
      </c>
      <c r="BQ277" s="98">
        <v>1.3251716898928E-16</v>
      </c>
      <c r="BR277">
        <v>1.5045239975359099E-4</v>
      </c>
      <c r="BS277" s="98">
        <v>3.7659469889461501E-5</v>
      </c>
      <c r="BT277">
        <v>6.5686684950607603E-4</v>
      </c>
    </row>
    <row r="278" spans="1:72" x14ac:dyDescent="0.35">
      <c r="A278">
        <v>55</v>
      </c>
      <c r="B278" t="s">
        <v>513</v>
      </c>
      <c r="C278" t="s">
        <v>513</v>
      </c>
      <c r="D278" t="s">
        <v>124</v>
      </c>
      <c r="E278" t="s">
        <v>1341</v>
      </c>
      <c r="F278">
        <v>2.8889999999999998</v>
      </c>
      <c r="G278">
        <v>12.105</v>
      </c>
      <c r="H278">
        <v>5.4000000000000003E-3</v>
      </c>
      <c r="I278">
        <v>2.1600000000000001E-2</v>
      </c>
      <c r="J278">
        <v>0.64710000000000001</v>
      </c>
      <c r="K278">
        <v>6.7500000000000004E-2</v>
      </c>
      <c r="L278">
        <v>0.14399999999999999</v>
      </c>
      <c r="M278">
        <v>0</v>
      </c>
      <c r="N278">
        <v>1.44E-2</v>
      </c>
      <c r="O278">
        <v>0.52200000000000002</v>
      </c>
      <c r="P278">
        <v>0.52200000000000002</v>
      </c>
      <c r="Q278">
        <v>0</v>
      </c>
      <c r="R278">
        <v>0</v>
      </c>
      <c r="S278">
        <v>0</v>
      </c>
      <c r="T278">
        <v>0</v>
      </c>
      <c r="U278">
        <v>0</v>
      </c>
      <c r="V278">
        <v>0</v>
      </c>
      <c r="W278">
        <v>0</v>
      </c>
      <c r="X278">
        <v>0</v>
      </c>
      <c r="Y278">
        <v>0</v>
      </c>
      <c r="Z278">
        <v>0</v>
      </c>
      <c r="AA278">
        <v>0</v>
      </c>
      <c r="AB278" s="98">
        <v>8.9999999999999998E-4</v>
      </c>
      <c r="AC278">
        <v>0</v>
      </c>
      <c r="AD278">
        <v>0</v>
      </c>
      <c r="AE278">
        <v>0</v>
      </c>
      <c r="AF278">
        <v>0</v>
      </c>
      <c r="AG278">
        <v>0</v>
      </c>
      <c r="AH278">
        <v>0</v>
      </c>
      <c r="AI278">
        <v>0</v>
      </c>
      <c r="AJ278">
        <v>0</v>
      </c>
      <c r="AK278">
        <v>0</v>
      </c>
      <c r="AL278">
        <v>0</v>
      </c>
      <c r="AM278">
        <v>7.1999999999999998E-3</v>
      </c>
      <c r="AN278">
        <v>0</v>
      </c>
      <c r="AO278">
        <v>8.1000000000000003E-2</v>
      </c>
      <c r="AP278">
        <v>0</v>
      </c>
      <c r="AQ278">
        <v>6.3E-3</v>
      </c>
      <c r="AR278">
        <v>2.4299999999999999E-2</v>
      </c>
      <c r="AS278">
        <v>4.4999999999999999E-4</v>
      </c>
      <c r="AT278">
        <v>6.3000000000000003E-4</v>
      </c>
      <c r="AU278">
        <v>1.17E-2</v>
      </c>
      <c r="AV278">
        <v>1.5299999999999999E-2</v>
      </c>
      <c r="AW278">
        <v>1.5299999999999999E-3</v>
      </c>
      <c r="AX278">
        <v>0.17100000000000001</v>
      </c>
      <c r="AY278">
        <v>0</v>
      </c>
      <c r="AZ278">
        <v>3.5999999999999999E-3</v>
      </c>
      <c r="BA278">
        <v>0.61199999999999999</v>
      </c>
      <c r="BB278">
        <v>0.153</v>
      </c>
      <c r="BC278">
        <v>1.9800000000000002E-2</v>
      </c>
      <c r="BD278">
        <v>0.61199999999999999</v>
      </c>
      <c r="BE278">
        <v>6.5430000000000001</v>
      </c>
      <c r="BF278">
        <v>0.495</v>
      </c>
      <c r="BG278">
        <v>9.9000000000000005E-2</v>
      </c>
      <c r="BH278">
        <v>0</v>
      </c>
      <c r="BI278">
        <v>2.7E-2</v>
      </c>
      <c r="BJ278">
        <v>3.5999999999999999E-3</v>
      </c>
      <c r="BK278">
        <v>0.09</v>
      </c>
      <c r="BL278">
        <v>9.8051138505587097E-4</v>
      </c>
      <c r="BM278" s="98">
        <v>6.9294904112188901E-5</v>
      </c>
      <c r="BN278">
        <v>4.2419530127757601E-4</v>
      </c>
      <c r="BO278" s="98">
        <v>3.2685932619887401E-5</v>
      </c>
      <c r="BP278">
        <v>0</v>
      </c>
      <c r="BQ278" s="98">
        <v>2.6503433797856E-16</v>
      </c>
      <c r="BR278">
        <v>3.00904799507181E-4</v>
      </c>
      <c r="BS278" s="98">
        <v>7.5318939778922894E-5</v>
      </c>
      <c r="BT278">
        <v>1.3137336990121499E-3</v>
      </c>
    </row>
    <row r="279" spans="1:72" x14ac:dyDescent="0.35">
      <c r="A279">
        <v>56</v>
      </c>
      <c r="B279" t="s">
        <v>513</v>
      </c>
      <c r="C279" t="s">
        <v>513</v>
      </c>
      <c r="D279" t="s">
        <v>125</v>
      </c>
      <c r="E279" t="s">
        <v>1337</v>
      </c>
      <c r="F279">
        <v>3.57</v>
      </c>
      <c r="G279">
        <v>14.840999999999999</v>
      </c>
      <c r="H279">
        <v>1.0200000000000001E-2</v>
      </c>
      <c r="I279">
        <v>3.0599999999999999E-2</v>
      </c>
      <c r="J279">
        <v>0.79559999999999997</v>
      </c>
      <c r="K279">
        <v>6.1199999999999997E-2</v>
      </c>
      <c r="L279">
        <v>4.1768999999999998</v>
      </c>
      <c r="M279">
        <v>0</v>
      </c>
      <c r="N279">
        <v>2.5499999999999998E-2</v>
      </c>
      <c r="O279">
        <v>0.82110000000000005</v>
      </c>
      <c r="P279">
        <v>0.82110000000000005</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3.0599999999999999E-2</v>
      </c>
      <c r="AN279">
        <v>0</v>
      </c>
      <c r="AO279">
        <v>0.35699999999999998</v>
      </c>
      <c r="AP279">
        <v>0</v>
      </c>
      <c r="AQ279">
        <v>1.0200000000000001E-2</v>
      </c>
      <c r="AR279">
        <v>0.74460000000000004</v>
      </c>
      <c r="AS279">
        <v>3.0599999999999998E-3</v>
      </c>
      <c r="AT279">
        <v>5.1000000000000004E-4</v>
      </c>
      <c r="AU279">
        <v>1.0200000000000001E-2</v>
      </c>
      <c r="AV279">
        <v>1.5299999999999999E-2</v>
      </c>
      <c r="AW279">
        <v>2.0400000000000001E-3</v>
      </c>
      <c r="AX279">
        <v>0.30599999999999999</v>
      </c>
      <c r="AY279">
        <v>0</v>
      </c>
      <c r="AZ279">
        <v>0.1275</v>
      </c>
      <c r="BA279">
        <v>0.91800000000000004</v>
      </c>
      <c r="BB279">
        <v>5.0999999999999997E-2</v>
      </c>
      <c r="BC279">
        <v>1.0200000000000001E-2</v>
      </c>
      <c r="BD279">
        <v>0.51</v>
      </c>
      <c r="BE279">
        <v>10.965</v>
      </c>
      <c r="BF279">
        <v>0.35699999999999998</v>
      </c>
      <c r="BG279">
        <v>5.0999999999999997E-2</v>
      </c>
      <c r="BH279">
        <v>0</v>
      </c>
      <c r="BI279">
        <v>0</v>
      </c>
      <c r="BJ279">
        <v>0</v>
      </c>
      <c r="BK279">
        <v>0.20399999999999999</v>
      </c>
      <c r="BL279">
        <v>3.6094134532455502E-3</v>
      </c>
      <c r="BM279" s="98">
        <v>5.9544950365036902E-5</v>
      </c>
      <c r="BN279">
        <v>1.26025049882794E-3</v>
      </c>
      <c r="BO279">
        <v>1.85220284846029E-4</v>
      </c>
      <c r="BP279">
        <v>0</v>
      </c>
      <c r="BQ279" s="98">
        <v>2.6488666133074901E-15</v>
      </c>
      <c r="BR279">
        <v>1.4630890150074099E-3</v>
      </c>
      <c r="BS279">
        <v>4.2680732541389702E-4</v>
      </c>
      <c r="BT279">
        <v>6.3185848276267904E-3</v>
      </c>
    </row>
    <row r="280" spans="1:72" x14ac:dyDescent="0.35">
      <c r="A280">
        <v>56</v>
      </c>
      <c r="B280" t="s">
        <v>513</v>
      </c>
      <c r="C280" t="s">
        <v>513</v>
      </c>
      <c r="D280" t="s">
        <v>125</v>
      </c>
      <c r="E280" t="s">
        <v>1338</v>
      </c>
      <c r="F280">
        <v>1.7849999999999999</v>
      </c>
      <c r="G280">
        <v>7.4204999999999997</v>
      </c>
      <c r="H280">
        <v>5.1000000000000004E-3</v>
      </c>
      <c r="I280">
        <v>1.5299999999999999E-2</v>
      </c>
      <c r="J280">
        <v>0.39779999999999999</v>
      </c>
      <c r="K280">
        <v>3.0599999999999999E-2</v>
      </c>
      <c r="L280">
        <v>2.0884499999999999</v>
      </c>
      <c r="M280">
        <v>0</v>
      </c>
      <c r="N280">
        <v>1.2749999999999999E-2</v>
      </c>
      <c r="O280">
        <v>0.41055000000000003</v>
      </c>
      <c r="P280">
        <v>0.41055000000000003</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1.5299999999999999E-2</v>
      </c>
      <c r="AN280">
        <v>0</v>
      </c>
      <c r="AO280">
        <v>0.17849999999999999</v>
      </c>
      <c r="AP280">
        <v>0</v>
      </c>
      <c r="AQ280">
        <v>5.1000000000000004E-3</v>
      </c>
      <c r="AR280">
        <v>0.37230000000000002</v>
      </c>
      <c r="AS280">
        <v>1.5299999999999999E-3</v>
      </c>
      <c r="AT280">
        <v>2.5500000000000002E-4</v>
      </c>
      <c r="AU280">
        <v>5.1000000000000004E-3</v>
      </c>
      <c r="AV280">
        <v>7.6499999999999997E-3</v>
      </c>
      <c r="AW280">
        <v>1.0200000000000001E-3</v>
      </c>
      <c r="AX280">
        <v>0.153</v>
      </c>
      <c r="AY280">
        <v>0</v>
      </c>
      <c r="AZ280">
        <v>6.3750000000000001E-2</v>
      </c>
      <c r="BA280">
        <v>0.45900000000000002</v>
      </c>
      <c r="BB280">
        <v>2.5499999999999998E-2</v>
      </c>
      <c r="BC280">
        <v>5.1000000000000004E-3</v>
      </c>
      <c r="BD280">
        <v>0.255</v>
      </c>
      <c r="BE280">
        <v>5.4824999999999999</v>
      </c>
      <c r="BF280">
        <v>0.17849999999999999</v>
      </c>
      <c r="BG280">
        <v>2.5499999999999998E-2</v>
      </c>
      <c r="BH280">
        <v>0</v>
      </c>
      <c r="BI280">
        <v>0</v>
      </c>
      <c r="BJ280">
        <v>0</v>
      </c>
      <c r="BK280">
        <v>0.10199999999999999</v>
      </c>
      <c r="BL280">
        <v>1.8047067266227801E-3</v>
      </c>
      <c r="BM280" s="98">
        <v>2.9772475182518498E-5</v>
      </c>
      <c r="BN280">
        <v>6.3012524941397096E-4</v>
      </c>
      <c r="BO280" s="98">
        <v>9.2610142423014296E-5</v>
      </c>
      <c r="BP280">
        <v>0</v>
      </c>
      <c r="BQ280" s="98">
        <v>1.32443330665375E-15</v>
      </c>
      <c r="BR280">
        <v>7.3154450750370702E-4</v>
      </c>
      <c r="BS280">
        <v>2.13403662706948E-4</v>
      </c>
      <c r="BT280">
        <v>3.15929241381339E-3</v>
      </c>
    </row>
    <row r="281" spans="1:72" x14ac:dyDescent="0.35">
      <c r="A281">
        <v>56</v>
      </c>
      <c r="B281" t="s">
        <v>513</v>
      </c>
      <c r="C281" t="s">
        <v>513</v>
      </c>
      <c r="D281" t="s">
        <v>125</v>
      </c>
      <c r="E281" t="s">
        <v>1339</v>
      </c>
      <c r="F281">
        <v>5.3550000000000004</v>
      </c>
      <c r="G281">
        <v>22.261500000000002</v>
      </c>
      <c r="H281">
        <v>1.5299999999999999E-2</v>
      </c>
      <c r="I281">
        <v>4.5900000000000003E-2</v>
      </c>
      <c r="J281">
        <v>1.1934</v>
      </c>
      <c r="K281">
        <v>9.1800000000000007E-2</v>
      </c>
      <c r="L281">
        <v>6.2653499999999998</v>
      </c>
      <c r="M281">
        <v>0</v>
      </c>
      <c r="N281">
        <v>3.8249999999999999E-2</v>
      </c>
      <c r="O281">
        <v>1.2316499999999999</v>
      </c>
      <c r="P281">
        <v>1.2316499999999999</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4.5900000000000003E-2</v>
      </c>
      <c r="AN281">
        <v>0</v>
      </c>
      <c r="AO281">
        <v>0.53549999999999998</v>
      </c>
      <c r="AP281">
        <v>0</v>
      </c>
      <c r="AQ281">
        <v>1.5299999999999999E-2</v>
      </c>
      <c r="AR281">
        <v>1.1169</v>
      </c>
      <c r="AS281">
        <v>4.5900000000000003E-3</v>
      </c>
      <c r="AT281">
        <v>7.6499999999999995E-4</v>
      </c>
      <c r="AU281">
        <v>1.5299999999999999E-2</v>
      </c>
      <c r="AV281">
        <v>2.2950000000000002E-2</v>
      </c>
      <c r="AW281">
        <v>3.0599999999999998E-3</v>
      </c>
      <c r="AX281">
        <v>0.45900000000000002</v>
      </c>
      <c r="AY281">
        <v>0</v>
      </c>
      <c r="AZ281">
        <v>0.19125</v>
      </c>
      <c r="BA281">
        <v>1.377</v>
      </c>
      <c r="BB281">
        <v>7.6499999999999999E-2</v>
      </c>
      <c r="BC281">
        <v>1.5299999999999999E-2</v>
      </c>
      <c r="BD281">
        <v>0.76500000000000001</v>
      </c>
      <c r="BE281">
        <v>16.447500000000002</v>
      </c>
      <c r="BF281">
        <v>0.53549999999999998</v>
      </c>
      <c r="BG281">
        <v>7.6499999999999999E-2</v>
      </c>
      <c r="BH281">
        <v>0</v>
      </c>
      <c r="BI281">
        <v>0</v>
      </c>
      <c r="BJ281">
        <v>0</v>
      </c>
      <c r="BK281">
        <v>0.30599999999999999</v>
      </c>
      <c r="BL281">
        <v>5.41412017986833E-3</v>
      </c>
      <c r="BM281" s="98">
        <v>8.9317425547555404E-5</v>
      </c>
      <c r="BN281">
        <v>1.89037574824191E-3</v>
      </c>
      <c r="BO281">
        <v>2.7783042726904302E-4</v>
      </c>
      <c r="BP281">
        <v>0</v>
      </c>
      <c r="BQ281" s="98">
        <v>3.9732999199612402E-15</v>
      </c>
      <c r="BR281">
        <v>2.19463352251112E-3</v>
      </c>
      <c r="BS281">
        <v>6.4021098812084502E-4</v>
      </c>
      <c r="BT281">
        <v>9.4778772414401795E-3</v>
      </c>
    </row>
    <row r="282" spans="1:72" x14ac:dyDescent="0.35">
      <c r="A282">
        <v>56</v>
      </c>
      <c r="B282" t="s">
        <v>513</v>
      </c>
      <c r="C282" t="s">
        <v>513</v>
      </c>
      <c r="D282" t="s">
        <v>125</v>
      </c>
      <c r="E282" t="s">
        <v>1340</v>
      </c>
      <c r="F282">
        <v>1.7849999999999999</v>
      </c>
      <c r="G282">
        <v>7.4204999999999997</v>
      </c>
      <c r="H282">
        <v>5.1000000000000004E-3</v>
      </c>
      <c r="I282">
        <v>1.5299999999999999E-2</v>
      </c>
      <c r="J282">
        <v>0.39779999999999999</v>
      </c>
      <c r="K282">
        <v>3.0599999999999999E-2</v>
      </c>
      <c r="L282">
        <v>2.0884499999999999</v>
      </c>
      <c r="M282">
        <v>0</v>
      </c>
      <c r="N282">
        <v>1.2749999999999999E-2</v>
      </c>
      <c r="O282">
        <v>0.41055000000000003</v>
      </c>
      <c r="P282">
        <v>0.41055000000000003</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1.5299999999999999E-2</v>
      </c>
      <c r="AN282">
        <v>0</v>
      </c>
      <c r="AO282">
        <v>0.17849999999999999</v>
      </c>
      <c r="AP282">
        <v>0</v>
      </c>
      <c r="AQ282">
        <v>5.1000000000000004E-3</v>
      </c>
      <c r="AR282">
        <v>0.37230000000000002</v>
      </c>
      <c r="AS282">
        <v>1.5299999999999999E-3</v>
      </c>
      <c r="AT282">
        <v>2.5500000000000002E-4</v>
      </c>
      <c r="AU282">
        <v>5.1000000000000004E-3</v>
      </c>
      <c r="AV282">
        <v>7.6499999999999997E-3</v>
      </c>
      <c r="AW282">
        <v>1.0200000000000001E-3</v>
      </c>
      <c r="AX282">
        <v>0.153</v>
      </c>
      <c r="AY282">
        <v>0</v>
      </c>
      <c r="AZ282">
        <v>6.3750000000000001E-2</v>
      </c>
      <c r="BA282">
        <v>0.45900000000000002</v>
      </c>
      <c r="BB282">
        <v>2.5499999999999998E-2</v>
      </c>
      <c r="BC282">
        <v>5.1000000000000004E-3</v>
      </c>
      <c r="BD282">
        <v>0.255</v>
      </c>
      <c r="BE282">
        <v>5.4824999999999999</v>
      </c>
      <c r="BF282">
        <v>0.17849999999999999</v>
      </c>
      <c r="BG282">
        <v>2.5499999999999998E-2</v>
      </c>
      <c r="BH282">
        <v>0</v>
      </c>
      <c r="BI282">
        <v>0</v>
      </c>
      <c r="BJ282">
        <v>0</v>
      </c>
      <c r="BK282">
        <v>0.10199999999999999</v>
      </c>
      <c r="BL282">
        <v>1.8047067266227801E-3</v>
      </c>
      <c r="BM282" s="98">
        <v>2.9772475182518498E-5</v>
      </c>
      <c r="BN282">
        <v>6.3012524941397096E-4</v>
      </c>
      <c r="BO282" s="98">
        <v>9.2610142423014296E-5</v>
      </c>
      <c r="BP282">
        <v>0</v>
      </c>
      <c r="BQ282" s="98">
        <v>1.32443330665375E-15</v>
      </c>
      <c r="BR282">
        <v>7.3154450750370702E-4</v>
      </c>
      <c r="BS282">
        <v>2.13403662706948E-4</v>
      </c>
      <c r="BT282">
        <v>3.15929241381339E-3</v>
      </c>
    </row>
    <row r="283" spans="1:72" x14ac:dyDescent="0.35">
      <c r="A283">
        <v>56</v>
      </c>
      <c r="B283" t="s">
        <v>513</v>
      </c>
      <c r="C283" t="s">
        <v>513</v>
      </c>
      <c r="D283" t="s">
        <v>125</v>
      </c>
      <c r="E283" t="s">
        <v>1341</v>
      </c>
      <c r="F283">
        <v>3.57</v>
      </c>
      <c r="G283">
        <v>14.840999999999999</v>
      </c>
      <c r="H283">
        <v>1.0200000000000001E-2</v>
      </c>
      <c r="I283">
        <v>3.0599999999999999E-2</v>
      </c>
      <c r="J283">
        <v>0.79559999999999997</v>
      </c>
      <c r="K283">
        <v>6.1199999999999997E-2</v>
      </c>
      <c r="L283">
        <v>4.1768999999999998</v>
      </c>
      <c r="M283">
        <v>0</v>
      </c>
      <c r="N283">
        <v>2.5499999999999998E-2</v>
      </c>
      <c r="O283">
        <v>0.82110000000000005</v>
      </c>
      <c r="P283">
        <v>0.82110000000000005</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3.0599999999999999E-2</v>
      </c>
      <c r="AN283">
        <v>0</v>
      </c>
      <c r="AO283">
        <v>0.35699999999999998</v>
      </c>
      <c r="AP283">
        <v>0</v>
      </c>
      <c r="AQ283">
        <v>1.0200000000000001E-2</v>
      </c>
      <c r="AR283">
        <v>0.74460000000000004</v>
      </c>
      <c r="AS283">
        <v>3.0599999999999998E-3</v>
      </c>
      <c r="AT283">
        <v>5.1000000000000004E-4</v>
      </c>
      <c r="AU283">
        <v>1.0200000000000001E-2</v>
      </c>
      <c r="AV283">
        <v>1.5299999999999999E-2</v>
      </c>
      <c r="AW283">
        <v>2.0400000000000001E-3</v>
      </c>
      <c r="AX283">
        <v>0.30599999999999999</v>
      </c>
      <c r="AY283">
        <v>0</v>
      </c>
      <c r="AZ283">
        <v>0.1275</v>
      </c>
      <c r="BA283">
        <v>0.91800000000000004</v>
      </c>
      <c r="BB283">
        <v>5.0999999999999997E-2</v>
      </c>
      <c r="BC283">
        <v>1.0200000000000001E-2</v>
      </c>
      <c r="BD283">
        <v>0.51</v>
      </c>
      <c r="BE283">
        <v>10.965</v>
      </c>
      <c r="BF283">
        <v>0.35699999999999998</v>
      </c>
      <c r="BG283">
        <v>5.0999999999999997E-2</v>
      </c>
      <c r="BH283">
        <v>0</v>
      </c>
      <c r="BI283">
        <v>0</v>
      </c>
      <c r="BJ283">
        <v>0</v>
      </c>
      <c r="BK283">
        <v>0.20399999999999999</v>
      </c>
      <c r="BL283">
        <v>3.6094134532455502E-3</v>
      </c>
      <c r="BM283" s="98">
        <v>5.9544950365036902E-5</v>
      </c>
      <c r="BN283">
        <v>1.26025049882794E-3</v>
      </c>
      <c r="BO283">
        <v>1.85220284846029E-4</v>
      </c>
      <c r="BP283">
        <v>0</v>
      </c>
      <c r="BQ283" s="98">
        <v>2.6488666133074901E-15</v>
      </c>
      <c r="BR283">
        <v>1.4630890150074099E-3</v>
      </c>
      <c r="BS283">
        <v>4.2680732541389702E-4</v>
      </c>
      <c r="BT283">
        <v>6.3185848276267904E-3</v>
      </c>
    </row>
    <row r="284" spans="1:72" x14ac:dyDescent="0.35">
      <c r="A284">
        <v>57</v>
      </c>
      <c r="B284" t="s">
        <v>513</v>
      </c>
      <c r="C284" t="s">
        <v>513</v>
      </c>
      <c r="D284" t="s">
        <v>126</v>
      </c>
      <c r="E284" t="s">
        <v>1337</v>
      </c>
      <c r="F284">
        <v>2.85</v>
      </c>
      <c r="G284">
        <v>11.94</v>
      </c>
      <c r="H284">
        <v>5.0000000000000001E-3</v>
      </c>
      <c r="I284">
        <v>1.9E-2</v>
      </c>
      <c r="J284">
        <v>0.64400000000000002</v>
      </c>
      <c r="K284">
        <v>6.0999999999999999E-2</v>
      </c>
      <c r="L284">
        <v>0.22600000000000001</v>
      </c>
      <c r="M284">
        <v>0</v>
      </c>
      <c r="N284">
        <v>4.4999999999999998E-2</v>
      </c>
      <c r="O284">
        <v>0.61499999999999999</v>
      </c>
      <c r="P284">
        <v>0.6</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7.0000000000000001E-3</v>
      </c>
      <c r="AN284">
        <v>0</v>
      </c>
      <c r="AO284">
        <v>0.08</v>
      </c>
      <c r="AP284">
        <v>0</v>
      </c>
      <c r="AQ284">
        <v>1.4999999999999999E-2</v>
      </c>
      <c r="AR284">
        <v>0.121</v>
      </c>
      <c r="AS284">
        <v>1E-3</v>
      </c>
      <c r="AT284">
        <v>0</v>
      </c>
      <c r="AU284">
        <v>6.0000000000000001E-3</v>
      </c>
      <c r="AV284">
        <v>8.9999999999999993E-3</v>
      </c>
      <c r="AW284">
        <v>3.0000000000000001E-3</v>
      </c>
      <c r="AX284">
        <v>8.1000000000000003E-2</v>
      </c>
      <c r="AY284">
        <v>0</v>
      </c>
      <c r="AZ284">
        <v>0</v>
      </c>
      <c r="BA284">
        <v>0.79</v>
      </c>
      <c r="BB284">
        <v>0.90100000000000002</v>
      </c>
      <c r="BC284">
        <v>1.9E-2</v>
      </c>
      <c r="BD284">
        <v>0.48</v>
      </c>
      <c r="BE284">
        <v>5.98</v>
      </c>
      <c r="BF284">
        <v>0.31</v>
      </c>
      <c r="BG284">
        <v>0.15</v>
      </c>
      <c r="BH284">
        <v>0</v>
      </c>
      <c r="BI284">
        <v>0</v>
      </c>
      <c r="BJ284">
        <v>2E-3</v>
      </c>
      <c r="BK284">
        <v>0</v>
      </c>
      <c r="BL284">
        <v>1.7457382560499199E-3</v>
      </c>
      <c r="BM284" s="98">
        <v>4.6701921854930898E-5</v>
      </c>
      <c r="BN284">
        <v>9.8843176378662109E-4</v>
      </c>
      <c r="BO284">
        <v>1.45270811643944E-4</v>
      </c>
      <c r="BP284" s="98">
        <v>1.48903305283496E-5</v>
      </c>
      <c r="BQ284" s="98">
        <v>2.0775424418098001E-15</v>
      </c>
      <c r="BR284">
        <v>2.8688019902106102E-4</v>
      </c>
      <c r="BS284" s="98">
        <v>9.5326853697178801E-5</v>
      </c>
      <c r="BT284">
        <v>4.9557528059818003E-3</v>
      </c>
    </row>
    <row r="285" spans="1:72" x14ac:dyDescent="0.35">
      <c r="A285">
        <v>57</v>
      </c>
      <c r="B285" t="s">
        <v>513</v>
      </c>
      <c r="C285" t="s">
        <v>513</v>
      </c>
      <c r="D285" t="s">
        <v>126</v>
      </c>
      <c r="E285" t="s">
        <v>1338</v>
      </c>
      <c r="F285">
        <v>1.425</v>
      </c>
      <c r="G285">
        <v>5.97</v>
      </c>
      <c r="H285">
        <v>2.5000000000000001E-3</v>
      </c>
      <c r="I285">
        <v>9.4999999999999998E-3</v>
      </c>
      <c r="J285">
        <v>0.32200000000000001</v>
      </c>
      <c r="K285">
        <v>3.0499999999999999E-2</v>
      </c>
      <c r="L285">
        <v>0.113</v>
      </c>
      <c r="M285">
        <v>0</v>
      </c>
      <c r="N285">
        <v>2.2499999999999999E-2</v>
      </c>
      <c r="O285">
        <v>0.3075</v>
      </c>
      <c r="P285">
        <v>0.3</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3.5000000000000001E-3</v>
      </c>
      <c r="AN285">
        <v>0</v>
      </c>
      <c r="AO285">
        <v>0.04</v>
      </c>
      <c r="AP285">
        <v>0</v>
      </c>
      <c r="AQ285">
        <v>7.4999999999999997E-3</v>
      </c>
      <c r="AR285">
        <v>6.0499999999999998E-2</v>
      </c>
      <c r="AS285" s="98">
        <v>5.0000000000000001E-4</v>
      </c>
      <c r="AT285">
        <v>0</v>
      </c>
      <c r="AU285">
        <v>3.0000000000000001E-3</v>
      </c>
      <c r="AV285">
        <v>4.4999999999999997E-3</v>
      </c>
      <c r="AW285">
        <v>1.5E-3</v>
      </c>
      <c r="AX285">
        <v>4.0500000000000001E-2</v>
      </c>
      <c r="AY285">
        <v>0</v>
      </c>
      <c r="AZ285">
        <v>0</v>
      </c>
      <c r="BA285">
        <v>0.39500000000000002</v>
      </c>
      <c r="BB285">
        <v>0.45050000000000001</v>
      </c>
      <c r="BC285">
        <v>9.4999999999999998E-3</v>
      </c>
      <c r="BD285">
        <v>0.24</v>
      </c>
      <c r="BE285">
        <v>2.99</v>
      </c>
      <c r="BF285">
        <v>0.155</v>
      </c>
      <c r="BG285">
        <v>7.4999999999999997E-2</v>
      </c>
      <c r="BH285">
        <v>0</v>
      </c>
      <c r="BI285">
        <v>0</v>
      </c>
      <c r="BJ285">
        <v>1E-3</v>
      </c>
      <c r="BK285">
        <v>0</v>
      </c>
      <c r="BL285">
        <v>8.7286912802495801E-4</v>
      </c>
      <c r="BM285" s="98">
        <v>2.33509609274655E-5</v>
      </c>
      <c r="BN285">
        <v>4.9421588189331098E-4</v>
      </c>
      <c r="BO285" s="98">
        <v>7.2635405821972E-5</v>
      </c>
      <c r="BP285" s="98">
        <v>7.4451652641748002E-6</v>
      </c>
      <c r="BQ285" s="98">
        <v>1.0387712209049001E-15</v>
      </c>
      <c r="BR285">
        <v>1.43440099510531E-4</v>
      </c>
      <c r="BS285" s="98">
        <v>4.76634268485894E-5</v>
      </c>
      <c r="BT285">
        <v>2.4778764029909001E-3</v>
      </c>
    </row>
    <row r="286" spans="1:72" x14ac:dyDescent="0.35">
      <c r="A286">
        <v>57</v>
      </c>
      <c r="B286" t="s">
        <v>513</v>
      </c>
      <c r="C286" t="s">
        <v>513</v>
      </c>
      <c r="D286" t="s">
        <v>126</v>
      </c>
      <c r="E286" t="s">
        <v>1339</v>
      </c>
      <c r="F286">
        <v>4.2750000000000004</v>
      </c>
      <c r="G286">
        <v>17.91</v>
      </c>
      <c r="H286">
        <v>7.4999999999999997E-3</v>
      </c>
      <c r="I286">
        <v>2.8500000000000001E-2</v>
      </c>
      <c r="J286">
        <v>0.96599999999999997</v>
      </c>
      <c r="K286">
        <v>9.1499999999999998E-2</v>
      </c>
      <c r="L286">
        <v>0.33900000000000002</v>
      </c>
      <c r="M286">
        <v>0</v>
      </c>
      <c r="N286">
        <v>6.7500000000000004E-2</v>
      </c>
      <c r="O286">
        <v>0.92249999999999999</v>
      </c>
      <c r="P286">
        <v>0.9</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1.0500000000000001E-2</v>
      </c>
      <c r="AN286">
        <v>0</v>
      </c>
      <c r="AO286">
        <v>0.12</v>
      </c>
      <c r="AP286">
        <v>0</v>
      </c>
      <c r="AQ286">
        <v>2.2499999999999999E-2</v>
      </c>
      <c r="AR286">
        <v>0.18149999999999999</v>
      </c>
      <c r="AS286">
        <v>1.5E-3</v>
      </c>
      <c r="AT286">
        <v>0</v>
      </c>
      <c r="AU286">
        <v>8.9999999999999993E-3</v>
      </c>
      <c r="AV286">
        <v>1.35E-2</v>
      </c>
      <c r="AW286">
        <v>4.4999999999999997E-3</v>
      </c>
      <c r="AX286">
        <v>0.1215</v>
      </c>
      <c r="AY286">
        <v>0</v>
      </c>
      <c r="AZ286">
        <v>0</v>
      </c>
      <c r="BA286">
        <v>1.1850000000000001</v>
      </c>
      <c r="BB286">
        <v>1.3514999999999999</v>
      </c>
      <c r="BC286">
        <v>2.8500000000000001E-2</v>
      </c>
      <c r="BD286">
        <v>0.72</v>
      </c>
      <c r="BE286">
        <v>8.9700000000000006</v>
      </c>
      <c r="BF286">
        <v>0.46500000000000002</v>
      </c>
      <c r="BG286">
        <v>0.22500000000000001</v>
      </c>
      <c r="BH286">
        <v>0</v>
      </c>
      <c r="BI286">
        <v>0</v>
      </c>
      <c r="BJ286">
        <v>3.0000000000000001E-3</v>
      </c>
      <c r="BK286">
        <v>0</v>
      </c>
      <c r="BL286">
        <v>2.6186073840748698E-3</v>
      </c>
      <c r="BM286" s="98">
        <v>7.0052882782396404E-5</v>
      </c>
      <c r="BN286">
        <v>1.48264764567993E-3</v>
      </c>
      <c r="BO286">
        <v>2.1790621746591601E-4</v>
      </c>
      <c r="BP286" s="98">
        <v>2.2335495792524401E-5</v>
      </c>
      <c r="BQ286" s="98">
        <v>3.1163136627147E-15</v>
      </c>
      <c r="BR286">
        <v>4.3032029853159201E-4</v>
      </c>
      <c r="BS286">
        <v>1.42990280545768E-4</v>
      </c>
      <c r="BT286">
        <v>7.4336292089726896E-3</v>
      </c>
    </row>
    <row r="287" spans="1:72" x14ac:dyDescent="0.35">
      <c r="A287">
        <v>57</v>
      </c>
      <c r="B287" t="s">
        <v>513</v>
      </c>
      <c r="C287" t="s">
        <v>513</v>
      </c>
      <c r="D287" t="s">
        <v>126</v>
      </c>
      <c r="E287" t="s">
        <v>1340</v>
      </c>
      <c r="F287">
        <v>1.425</v>
      </c>
      <c r="G287">
        <v>5.97</v>
      </c>
      <c r="H287">
        <v>2.5000000000000001E-3</v>
      </c>
      <c r="I287">
        <v>9.4999999999999998E-3</v>
      </c>
      <c r="J287">
        <v>0.32200000000000001</v>
      </c>
      <c r="K287">
        <v>3.0499999999999999E-2</v>
      </c>
      <c r="L287">
        <v>0.113</v>
      </c>
      <c r="M287">
        <v>0</v>
      </c>
      <c r="N287">
        <v>2.2499999999999999E-2</v>
      </c>
      <c r="O287">
        <v>0.3075</v>
      </c>
      <c r="P287">
        <v>0.3</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3.5000000000000001E-3</v>
      </c>
      <c r="AN287">
        <v>0</v>
      </c>
      <c r="AO287">
        <v>0.04</v>
      </c>
      <c r="AP287">
        <v>0</v>
      </c>
      <c r="AQ287">
        <v>7.4999999999999997E-3</v>
      </c>
      <c r="AR287">
        <v>6.0499999999999998E-2</v>
      </c>
      <c r="AS287" s="98">
        <v>5.0000000000000001E-4</v>
      </c>
      <c r="AT287">
        <v>0</v>
      </c>
      <c r="AU287">
        <v>3.0000000000000001E-3</v>
      </c>
      <c r="AV287">
        <v>4.4999999999999997E-3</v>
      </c>
      <c r="AW287">
        <v>1.5E-3</v>
      </c>
      <c r="AX287">
        <v>4.0500000000000001E-2</v>
      </c>
      <c r="AY287">
        <v>0</v>
      </c>
      <c r="AZ287">
        <v>0</v>
      </c>
      <c r="BA287">
        <v>0.39500000000000002</v>
      </c>
      <c r="BB287">
        <v>0.45050000000000001</v>
      </c>
      <c r="BC287">
        <v>9.4999999999999998E-3</v>
      </c>
      <c r="BD287">
        <v>0.24</v>
      </c>
      <c r="BE287">
        <v>2.99</v>
      </c>
      <c r="BF287">
        <v>0.155</v>
      </c>
      <c r="BG287">
        <v>7.4999999999999997E-2</v>
      </c>
      <c r="BH287">
        <v>0</v>
      </c>
      <c r="BI287">
        <v>0</v>
      </c>
      <c r="BJ287">
        <v>1E-3</v>
      </c>
      <c r="BK287">
        <v>0</v>
      </c>
      <c r="BL287">
        <v>8.7286912802495801E-4</v>
      </c>
      <c r="BM287" s="98">
        <v>2.33509609274655E-5</v>
      </c>
      <c r="BN287">
        <v>4.9421588189331098E-4</v>
      </c>
      <c r="BO287" s="98">
        <v>7.2635405821972E-5</v>
      </c>
      <c r="BP287" s="98">
        <v>7.4451652641748002E-6</v>
      </c>
      <c r="BQ287" s="98">
        <v>1.0387712209049001E-15</v>
      </c>
      <c r="BR287">
        <v>1.43440099510531E-4</v>
      </c>
      <c r="BS287" s="98">
        <v>4.76634268485894E-5</v>
      </c>
      <c r="BT287">
        <v>2.4778764029909001E-3</v>
      </c>
    </row>
    <row r="288" spans="1:72" x14ac:dyDescent="0.35">
      <c r="A288">
        <v>57</v>
      </c>
      <c r="B288" t="s">
        <v>513</v>
      </c>
      <c r="C288" t="s">
        <v>513</v>
      </c>
      <c r="D288" t="s">
        <v>126</v>
      </c>
      <c r="E288" t="s">
        <v>1341</v>
      </c>
      <c r="F288">
        <v>2.85</v>
      </c>
      <c r="G288">
        <v>11.94</v>
      </c>
      <c r="H288">
        <v>5.0000000000000001E-3</v>
      </c>
      <c r="I288">
        <v>1.9E-2</v>
      </c>
      <c r="J288">
        <v>0.64400000000000002</v>
      </c>
      <c r="K288">
        <v>6.0999999999999999E-2</v>
      </c>
      <c r="L288">
        <v>0.22600000000000001</v>
      </c>
      <c r="M288">
        <v>0</v>
      </c>
      <c r="N288">
        <v>4.4999999999999998E-2</v>
      </c>
      <c r="O288">
        <v>0.61499999999999999</v>
      </c>
      <c r="P288">
        <v>0.6</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7.0000000000000001E-3</v>
      </c>
      <c r="AN288">
        <v>0</v>
      </c>
      <c r="AO288">
        <v>0.08</v>
      </c>
      <c r="AP288">
        <v>0</v>
      </c>
      <c r="AQ288">
        <v>1.4999999999999999E-2</v>
      </c>
      <c r="AR288">
        <v>0.121</v>
      </c>
      <c r="AS288">
        <v>1E-3</v>
      </c>
      <c r="AT288">
        <v>0</v>
      </c>
      <c r="AU288">
        <v>6.0000000000000001E-3</v>
      </c>
      <c r="AV288">
        <v>8.9999999999999993E-3</v>
      </c>
      <c r="AW288">
        <v>3.0000000000000001E-3</v>
      </c>
      <c r="AX288">
        <v>8.1000000000000003E-2</v>
      </c>
      <c r="AY288">
        <v>0</v>
      </c>
      <c r="AZ288">
        <v>0</v>
      </c>
      <c r="BA288">
        <v>0.79</v>
      </c>
      <c r="BB288">
        <v>0.90100000000000002</v>
      </c>
      <c r="BC288">
        <v>1.9E-2</v>
      </c>
      <c r="BD288">
        <v>0.48</v>
      </c>
      <c r="BE288">
        <v>5.98</v>
      </c>
      <c r="BF288">
        <v>0.31</v>
      </c>
      <c r="BG288">
        <v>0.15</v>
      </c>
      <c r="BH288">
        <v>0</v>
      </c>
      <c r="BI288">
        <v>0</v>
      </c>
      <c r="BJ288">
        <v>2E-3</v>
      </c>
      <c r="BK288">
        <v>0</v>
      </c>
      <c r="BL288">
        <v>1.7457382560499199E-3</v>
      </c>
      <c r="BM288" s="98">
        <v>4.6701921854930898E-5</v>
      </c>
      <c r="BN288">
        <v>9.8843176378662109E-4</v>
      </c>
      <c r="BO288">
        <v>1.45270811643944E-4</v>
      </c>
      <c r="BP288" s="98">
        <v>1.48903305283496E-5</v>
      </c>
      <c r="BQ288" s="98">
        <v>2.0775424418098001E-15</v>
      </c>
      <c r="BR288">
        <v>2.8688019902106102E-4</v>
      </c>
      <c r="BS288" s="98">
        <v>9.5326853697178801E-5</v>
      </c>
      <c r="BT288">
        <v>4.9557528059818003E-3</v>
      </c>
    </row>
    <row r="289" spans="1:72" x14ac:dyDescent="0.35">
      <c r="A289">
        <v>58</v>
      </c>
      <c r="B289" t="s">
        <v>513</v>
      </c>
      <c r="C289" t="s">
        <v>513</v>
      </c>
      <c r="D289" t="s">
        <v>127</v>
      </c>
      <c r="E289" t="s">
        <v>1337</v>
      </c>
      <c r="F289">
        <v>5.8479999999999999</v>
      </c>
      <c r="G289">
        <v>24.423999999999999</v>
      </c>
      <c r="H289">
        <v>0</v>
      </c>
      <c r="I289">
        <v>0.1032</v>
      </c>
      <c r="J289">
        <v>1.29</v>
      </c>
      <c r="K289">
        <v>0.1032</v>
      </c>
      <c r="L289">
        <v>15.651999999999999</v>
      </c>
      <c r="M289">
        <v>0</v>
      </c>
      <c r="N289">
        <v>5.16E-2</v>
      </c>
      <c r="O289">
        <v>1.4964</v>
      </c>
      <c r="P289">
        <v>1.0835999999999999</v>
      </c>
      <c r="Q289">
        <v>0.4128</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3.3024</v>
      </c>
      <c r="AN289">
        <v>0</v>
      </c>
      <c r="AO289">
        <v>39.56</v>
      </c>
      <c r="AP289">
        <v>0</v>
      </c>
      <c r="AQ289">
        <v>1.72E-2</v>
      </c>
      <c r="AR289">
        <v>0</v>
      </c>
      <c r="AS289">
        <v>1.376E-2</v>
      </c>
      <c r="AT289">
        <v>3.4399999999999999E-3</v>
      </c>
      <c r="AU289">
        <v>3.44E-2</v>
      </c>
      <c r="AV289">
        <v>5.16E-2</v>
      </c>
      <c r="AW289">
        <v>2.4080000000000001E-2</v>
      </c>
      <c r="AX289">
        <v>0.34399999999999997</v>
      </c>
      <c r="AY289">
        <v>0</v>
      </c>
      <c r="AZ289">
        <v>1.72</v>
      </c>
      <c r="BA289">
        <v>1.548</v>
      </c>
      <c r="BB289">
        <v>6.88E-2</v>
      </c>
      <c r="BC289">
        <v>3.44E-2</v>
      </c>
      <c r="BD289">
        <v>1.3759999999999999</v>
      </c>
      <c r="BE289">
        <v>19.952000000000002</v>
      </c>
      <c r="BF289">
        <v>1.8919999999999999</v>
      </c>
      <c r="BG289">
        <v>0.34399999999999997</v>
      </c>
      <c r="BH289">
        <v>0</v>
      </c>
      <c r="BI289">
        <v>0</v>
      </c>
      <c r="BJ289">
        <v>1.72E-2</v>
      </c>
      <c r="BK289">
        <v>8.2560000000000002</v>
      </c>
      <c r="BL289">
        <v>1.01730168525148E-2</v>
      </c>
      <c r="BM289">
        <v>5.4142558564106798E-4</v>
      </c>
      <c r="BN289">
        <v>1.43370588695332E-3</v>
      </c>
      <c r="BO289">
        <v>6.2466449006895897E-4</v>
      </c>
      <c r="BP289">
        <v>0</v>
      </c>
      <c r="BQ289" s="98">
        <v>2.8931070424048601E-15</v>
      </c>
      <c r="BR289">
        <v>5.1715029885977797E-3</v>
      </c>
      <c r="BS289">
        <v>1.4394286268860799E-3</v>
      </c>
      <c r="BT289">
        <v>4.5063805792693399E-3</v>
      </c>
    </row>
    <row r="290" spans="1:72" x14ac:dyDescent="0.35">
      <c r="A290">
        <v>58</v>
      </c>
      <c r="B290" t="s">
        <v>513</v>
      </c>
      <c r="C290" t="s">
        <v>513</v>
      </c>
      <c r="D290" t="s">
        <v>127</v>
      </c>
      <c r="E290" t="s">
        <v>1338</v>
      </c>
      <c r="F290">
        <v>2.9239999999999999</v>
      </c>
      <c r="G290">
        <v>12.212</v>
      </c>
      <c r="H290">
        <v>0</v>
      </c>
      <c r="I290">
        <v>5.16E-2</v>
      </c>
      <c r="J290">
        <v>0.64500000000000002</v>
      </c>
      <c r="K290">
        <v>5.16E-2</v>
      </c>
      <c r="L290">
        <v>7.8259999999999996</v>
      </c>
      <c r="M290">
        <v>0</v>
      </c>
      <c r="N290">
        <v>2.58E-2</v>
      </c>
      <c r="O290">
        <v>0.74819999999999998</v>
      </c>
      <c r="P290">
        <v>0.54179999999999995</v>
      </c>
      <c r="Q290">
        <v>0.2064</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1.6512</v>
      </c>
      <c r="AN290">
        <v>0</v>
      </c>
      <c r="AO290">
        <v>19.78</v>
      </c>
      <c r="AP290">
        <v>0</v>
      </c>
      <c r="AQ290">
        <v>8.6E-3</v>
      </c>
      <c r="AR290">
        <v>0</v>
      </c>
      <c r="AS290">
        <v>6.8799999999999998E-3</v>
      </c>
      <c r="AT290">
        <v>1.72E-3</v>
      </c>
      <c r="AU290">
        <v>1.72E-2</v>
      </c>
      <c r="AV290">
        <v>2.58E-2</v>
      </c>
      <c r="AW290">
        <v>1.204E-2</v>
      </c>
      <c r="AX290">
        <v>0.17199999999999999</v>
      </c>
      <c r="AY290">
        <v>0</v>
      </c>
      <c r="AZ290">
        <v>0.86</v>
      </c>
      <c r="BA290">
        <v>0.77400000000000002</v>
      </c>
      <c r="BB290">
        <v>3.44E-2</v>
      </c>
      <c r="BC290">
        <v>1.72E-2</v>
      </c>
      <c r="BD290">
        <v>0.68799999999999994</v>
      </c>
      <c r="BE290">
        <v>9.9760000000000009</v>
      </c>
      <c r="BF290">
        <v>0.94599999999999995</v>
      </c>
      <c r="BG290">
        <v>0.17199999999999999</v>
      </c>
      <c r="BH290">
        <v>0</v>
      </c>
      <c r="BI290">
        <v>0</v>
      </c>
      <c r="BJ290">
        <v>8.6E-3</v>
      </c>
      <c r="BK290">
        <v>4.1280000000000001</v>
      </c>
      <c r="BL290">
        <v>5.0865084262573896E-3</v>
      </c>
      <c r="BM290">
        <v>2.7071279282053399E-4</v>
      </c>
      <c r="BN290">
        <v>7.1685294347665902E-4</v>
      </c>
      <c r="BO290">
        <v>3.12332245034479E-4</v>
      </c>
      <c r="BP290">
        <v>0</v>
      </c>
      <c r="BQ290" s="98">
        <v>1.4465535212024301E-15</v>
      </c>
      <c r="BR290">
        <v>2.5857514942988899E-3</v>
      </c>
      <c r="BS290">
        <v>7.1971431344304104E-4</v>
      </c>
      <c r="BT290">
        <v>2.2531902896346699E-3</v>
      </c>
    </row>
    <row r="291" spans="1:72" x14ac:dyDescent="0.35">
      <c r="A291">
        <v>58</v>
      </c>
      <c r="B291" t="s">
        <v>513</v>
      </c>
      <c r="C291" t="s">
        <v>513</v>
      </c>
      <c r="D291" t="s">
        <v>127</v>
      </c>
      <c r="E291" t="s">
        <v>1339</v>
      </c>
      <c r="F291">
        <v>8.7720000000000002</v>
      </c>
      <c r="G291">
        <v>36.636000000000003</v>
      </c>
      <c r="H291">
        <v>0</v>
      </c>
      <c r="I291">
        <v>0.15479999999999999</v>
      </c>
      <c r="J291">
        <v>1.9350000000000001</v>
      </c>
      <c r="K291">
        <v>0.15479999999999999</v>
      </c>
      <c r="L291">
        <v>23.478000000000002</v>
      </c>
      <c r="M291">
        <v>0</v>
      </c>
      <c r="N291">
        <v>7.7399999999999997E-2</v>
      </c>
      <c r="O291">
        <v>2.2446000000000002</v>
      </c>
      <c r="P291">
        <v>1.6254</v>
      </c>
      <c r="Q291">
        <v>0.61919999999999997</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4.9535999999999998</v>
      </c>
      <c r="AN291">
        <v>0</v>
      </c>
      <c r="AO291">
        <v>59.34</v>
      </c>
      <c r="AP291">
        <v>0</v>
      </c>
      <c r="AQ291">
        <v>2.58E-2</v>
      </c>
      <c r="AR291">
        <v>0</v>
      </c>
      <c r="AS291">
        <v>2.0639999999999999E-2</v>
      </c>
      <c r="AT291">
        <v>5.1599999999999997E-3</v>
      </c>
      <c r="AU291">
        <v>5.16E-2</v>
      </c>
      <c r="AV291">
        <v>7.7399999999999997E-2</v>
      </c>
      <c r="AW291">
        <v>3.6119999999999999E-2</v>
      </c>
      <c r="AX291">
        <v>0.51600000000000001</v>
      </c>
      <c r="AY291">
        <v>0</v>
      </c>
      <c r="AZ291">
        <v>2.58</v>
      </c>
      <c r="BA291">
        <v>2.3220000000000001</v>
      </c>
      <c r="BB291">
        <v>0.1032</v>
      </c>
      <c r="BC291">
        <v>5.16E-2</v>
      </c>
      <c r="BD291">
        <v>2.0640000000000001</v>
      </c>
      <c r="BE291">
        <v>29.928000000000001</v>
      </c>
      <c r="BF291">
        <v>2.8380000000000001</v>
      </c>
      <c r="BG291">
        <v>0.51600000000000001</v>
      </c>
      <c r="BH291">
        <v>0</v>
      </c>
      <c r="BI291">
        <v>0</v>
      </c>
      <c r="BJ291">
        <v>2.58E-2</v>
      </c>
      <c r="BK291">
        <v>12.384</v>
      </c>
      <c r="BL291">
        <v>1.5259525278772199E-2</v>
      </c>
      <c r="BM291">
        <v>8.1213837846160104E-4</v>
      </c>
      <c r="BN291">
        <v>2.1505588304299799E-3</v>
      </c>
      <c r="BO291">
        <v>9.3699673510343803E-4</v>
      </c>
      <c r="BP291">
        <v>0</v>
      </c>
      <c r="BQ291" s="98">
        <v>4.3396605636072896E-15</v>
      </c>
      <c r="BR291">
        <v>7.7572544828966696E-3</v>
      </c>
      <c r="BS291">
        <v>2.1591429403291199E-3</v>
      </c>
      <c r="BT291">
        <v>6.7595708689040003E-3</v>
      </c>
    </row>
    <row r="292" spans="1:72" x14ac:dyDescent="0.35">
      <c r="A292">
        <v>58</v>
      </c>
      <c r="B292" t="s">
        <v>513</v>
      </c>
      <c r="C292" t="s">
        <v>513</v>
      </c>
      <c r="D292" t="s">
        <v>127</v>
      </c>
      <c r="E292" t="s">
        <v>1340</v>
      </c>
      <c r="F292">
        <v>2.9239999999999999</v>
      </c>
      <c r="G292">
        <v>12.212</v>
      </c>
      <c r="H292">
        <v>0</v>
      </c>
      <c r="I292">
        <v>5.16E-2</v>
      </c>
      <c r="J292">
        <v>0.64500000000000002</v>
      </c>
      <c r="K292">
        <v>5.16E-2</v>
      </c>
      <c r="L292">
        <v>7.8259999999999996</v>
      </c>
      <c r="M292">
        <v>0</v>
      </c>
      <c r="N292">
        <v>2.58E-2</v>
      </c>
      <c r="O292">
        <v>0.74819999999999998</v>
      </c>
      <c r="P292">
        <v>0.54179999999999995</v>
      </c>
      <c r="Q292">
        <v>0.2064</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1.6512</v>
      </c>
      <c r="AN292">
        <v>0</v>
      </c>
      <c r="AO292">
        <v>19.78</v>
      </c>
      <c r="AP292">
        <v>0</v>
      </c>
      <c r="AQ292">
        <v>8.6E-3</v>
      </c>
      <c r="AR292">
        <v>0</v>
      </c>
      <c r="AS292">
        <v>6.8799999999999998E-3</v>
      </c>
      <c r="AT292">
        <v>1.72E-3</v>
      </c>
      <c r="AU292">
        <v>1.72E-2</v>
      </c>
      <c r="AV292">
        <v>2.58E-2</v>
      </c>
      <c r="AW292">
        <v>1.204E-2</v>
      </c>
      <c r="AX292">
        <v>0.17199999999999999</v>
      </c>
      <c r="AY292">
        <v>0</v>
      </c>
      <c r="AZ292">
        <v>0.86</v>
      </c>
      <c r="BA292">
        <v>0.77400000000000002</v>
      </c>
      <c r="BB292">
        <v>3.44E-2</v>
      </c>
      <c r="BC292">
        <v>1.72E-2</v>
      </c>
      <c r="BD292">
        <v>0.68799999999999994</v>
      </c>
      <c r="BE292">
        <v>9.9760000000000009</v>
      </c>
      <c r="BF292">
        <v>0.94599999999999995</v>
      </c>
      <c r="BG292">
        <v>0.17199999999999999</v>
      </c>
      <c r="BH292">
        <v>0</v>
      </c>
      <c r="BI292">
        <v>0</v>
      </c>
      <c r="BJ292">
        <v>8.6E-3</v>
      </c>
      <c r="BK292">
        <v>4.1280000000000001</v>
      </c>
      <c r="BL292">
        <v>5.0865084262573896E-3</v>
      </c>
      <c r="BM292">
        <v>2.7071279282053399E-4</v>
      </c>
      <c r="BN292">
        <v>7.1685294347665902E-4</v>
      </c>
      <c r="BO292">
        <v>3.12332245034479E-4</v>
      </c>
      <c r="BP292">
        <v>0</v>
      </c>
      <c r="BQ292" s="98">
        <v>1.4465535212024301E-15</v>
      </c>
      <c r="BR292">
        <v>2.5857514942988899E-3</v>
      </c>
      <c r="BS292">
        <v>7.1971431344304104E-4</v>
      </c>
      <c r="BT292">
        <v>2.2531902896346699E-3</v>
      </c>
    </row>
    <row r="293" spans="1:72" x14ac:dyDescent="0.35">
      <c r="A293">
        <v>58</v>
      </c>
      <c r="B293" t="s">
        <v>513</v>
      </c>
      <c r="C293" t="s">
        <v>513</v>
      </c>
      <c r="D293" t="s">
        <v>127</v>
      </c>
      <c r="E293" t="s">
        <v>1341</v>
      </c>
      <c r="F293">
        <v>5.8479999999999999</v>
      </c>
      <c r="G293">
        <v>24.423999999999999</v>
      </c>
      <c r="H293">
        <v>0</v>
      </c>
      <c r="I293">
        <v>0.1032</v>
      </c>
      <c r="J293">
        <v>1.29</v>
      </c>
      <c r="K293">
        <v>0.1032</v>
      </c>
      <c r="L293">
        <v>15.651999999999999</v>
      </c>
      <c r="M293">
        <v>0</v>
      </c>
      <c r="N293">
        <v>5.16E-2</v>
      </c>
      <c r="O293">
        <v>1.4964</v>
      </c>
      <c r="P293">
        <v>1.0835999999999999</v>
      </c>
      <c r="Q293">
        <v>0.4128</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3.3024</v>
      </c>
      <c r="AN293">
        <v>0</v>
      </c>
      <c r="AO293">
        <v>39.56</v>
      </c>
      <c r="AP293">
        <v>0</v>
      </c>
      <c r="AQ293">
        <v>1.72E-2</v>
      </c>
      <c r="AR293">
        <v>0</v>
      </c>
      <c r="AS293">
        <v>1.376E-2</v>
      </c>
      <c r="AT293">
        <v>3.4399999999999999E-3</v>
      </c>
      <c r="AU293">
        <v>3.44E-2</v>
      </c>
      <c r="AV293">
        <v>5.16E-2</v>
      </c>
      <c r="AW293">
        <v>2.4080000000000001E-2</v>
      </c>
      <c r="AX293">
        <v>0.34399999999999997</v>
      </c>
      <c r="AY293">
        <v>0</v>
      </c>
      <c r="AZ293">
        <v>1.72</v>
      </c>
      <c r="BA293">
        <v>1.548</v>
      </c>
      <c r="BB293">
        <v>6.88E-2</v>
      </c>
      <c r="BC293">
        <v>3.44E-2</v>
      </c>
      <c r="BD293">
        <v>1.3759999999999999</v>
      </c>
      <c r="BE293">
        <v>19.952000000000002</v>
      </c>
      <c r="BF293">
        <v>1.8919999999999999</v>
      </c>
      <c r="BG293">
        <v>0.34399999999999997</v>
      </c>
      <c r="BH293">
        <v>0</v>
      </c>
      <c r="BI293">
        <v>0</v>
      </c>
      <c r="BJ293">
        <v>1.72E-2</v>
      </c>
      <c r="BK293">
        <v>8.2560000000000002</v>
      </c>
      <c r="BL293">
        <v>1.01730168525148E-2</v>
      </c>
      <c r="BM293">
        <v>5.4142558564106798E-4</v>
      </c>
      <c r="BN293">
        <v>1.43370588695332E-3</v>
      </c>
      <c r="BO293">
        <v>6.2466449006895897E-4</v>
      </c>
      <c r="BP293">
        <v>0</v>
      </c>
      <c r="BQ293" s="98">
        <v>2.8931070424048601E-15</v>
      </c>
      <c r="BR293">
        <v>5.1715029885977797E-3</v>
      </c>
      <c r="BS293">
        <v>1.4394286268860799E-3</v>
      </c>
      <c r="BT293">
        <v>4.5063805792693399E-3</v>
      </c>
    </row>
    <row r="294" spans="1:72" x14ac:dyDescent="0.35">
      <c r="A294">
        <v>59</v>
      </c>
      <c r="B294" t="s">
        <v>513</v>
      </c>
      <c r="C294" t="s">
        <v>513</v>
      </c>
      <c r="D294" t="s">
        <v>128</v>
      </c>
      <c r="E294" t="s">
        <v>1337</v>
      </c>
      <c r="F294">
        <v>0.13800000000000001</v>
      </c>
      <c r="G294">
        <v>0.57599999999999996</v>
      </c>
      <c r="H294" s="98">
        <v>5.9999999999999995E-4</v>
      </c>
      <c r="I294">
        <v>1.1999999999999999E-3</v>
      </c>
      <c r="J294">
        <v>2.6700000000000002E-2</v>
      </c>
      <c r="K294">
        <v>9.9000000000000008E-3</v>
      </c>
      <c r="L294">
        <v>0.26100000000000001</v>
      </c>
      <c r="M294">
        <v>0</v>
      </c>
      <c r="N294" s="98">
        <v>5.9999999999999995E-4</v>
      </c>
      <c r="O294">
        <v>1.0200000000000001E-2</v>
      </c>
      <c r="P294">
        <v>1.0200000000000001E-2</v>
      </c>
      <c r="Q294">
        <v>0</v>
      </c>
      <c r="R294">
        <v>0</v>
      </c>
      <c r="S294">
        <v>0</v>
      </c>
      <c r="T294">
        <v>0</v>
      </c>
      <c r="U294">
        <v>0</v>
      </c>
      <c r="V294">
        <v>0</v>
      </c>
      <c r="W294">
        <v>0</v>
      </c>
      <c r="X294">
        <v>0</v>
      </c>
      <c r="Y294">
        <v>0</v>
      </c>
      <c r="Z294">
        <v>0</v>
      </c>
      <c r="AA294">
        <v>0</v>
      </c>
      <c r="AB294">
        <v>0</v>
      </c>
      <c r="AC294">
        <v>0</v>
      </c>
      <c r="AD294">
        <v>0</v>
      </c>
      <c r="AE294" s="98">
        <v>2.9999999999999997E-4</v>
      </c>
      <c r="AF294" s="98">
        <v>2.9999999999999997E-4</v>
      </c>
      <c r="AG294" s="98">
        <v>2.9999999999999997E-4</v>
      </c>
      <c r="AH294">
        <v>0</v>
      </c>
      <c r="AI294">
        <v>0</v>
      </c>
      <c r="AJ294">
        <v>0</v>
      </c>
      <c r="AK294">
        <v>0</v>
      </c>
      <c r="AL294">
        <v>0</v>
      </c>
      <c r="AM294">
        <v>5.4000000000000003E-3</v>
      </c>
      <c r="AN294">
        <v>0</v>
      </c>
      <c r="AO294">
        <v>6.6000000000000003E-2</v>
      </c>
      <c r="AP294">
        <v>0</v>
      </c>
      <c r="AQ294">
        <v>4.7999999999999996E-3</v>
      </c>
      <c r="AR294">
        <v>0</v>
      </c>
      <c r="AS294">
        <v>1.4999999999999999E-4</v>
      </c>
      <c r="AT294">
        <v>2.1000000000000001E-4</v>
      </c>
      <c r="AU294" s="98">
        <v>2.9999999999999997E-4</v>
      </c>
      <c r="AV294">
        <v>5.1000000000000004E-4</v>
      </c>
      <c r="AW294">
        <v>1.8000000000000001E-4</v>
      </c>
      <c r="AX294">
        <v>6.0000000000000001E-3</v>
      </c>
      <c r="AY294">
        <v>0</v>
      </c>
      <c r="AZ294">
        <v>0.03</v>
      </c>
      <c r="BA294">
        <v>2.7E-2</v>
      </c>
      <c r="BB294">
        <v>0</v>
      </c>
      <c r="BC294">
        <v>2.0999999999999999E-3</v>
      </c>
      <c r="BD294">
        <v>4.4999999999999998E-2</v>
      </c>
      <c r="BE294">
        <v>0.24</v>
      </c>
      <c r="BF294">
        <v>2.4E-2</v>
      </c>
      <c r="BG294">
        <v>3.0000000000000001E-3</v>
      </c>
      <c r="BH294">
        <v>0</v>
      </c>
      <c r="BI294">
        <v>0</v>
      </c>
      <c r="BJ294" s="98">
        <v>8.9999999999999998E-4</v>
      </c>
      <c r="BK294">
        <v>1.4999999999999999E-2</v>
      </c>
      <c r="BL294">
        <v>3.1784670315105099E-4</v>
      </c>
      <c r="BM294" s="98">
        <v>6.6723388278314399E-5</v>
      </c>
      <c r="BN294" s="98">
        <v>8.6784890343107198E-5</v>
      </c>
      <c r="BO294" s="98">
        <v>1.08953108732958E-5</v>
      </c>
      <c r="BP294">
        <v>0</v>
      </c>
      <c r="BQ294" s="98">
        <v>1.4701500825575099E-16</v>
      </c>
      <c r="BR294" s="98">
        <v>7.5866147028252998E-5</v>
      </c>
      <c r="BS294" s="98">
        <v>2.5106313259640999E-5</v>
      </c>
      <c r="BT294">
        <v>9.9035069494463101E-4</v>
      </c>
    </row>
    <row r="295" spans="1:72" x14ac:dyDescent="0.35">
      <c r="A295">
        <v>59</v>
      </c>
      <c r="B295" t="s">
        <v>513</v>
      </c>
      <c r="C295" t="s">
        <v>513</v>
      </c>
      <c r="D295" t="s">
        <v>128</v>
      </c>
      <c r="E295" t="s">
        <v>1338</v>
      </c>
      <c r="F295">
        <v>6.9000000000000006E-2</v>
      </c>
      <c r="G295">
        <v>0.28799999999999998</v>
      </c>
      <c r="H295" s="98">
        <v>2.9999999999999997E-4</v>
      </c>
      <c r="I295" s="98">
        <v>5.9999999999999995E-4</v>
      </c>
      <c r="J295">
        <v>1.3350000000000001E-2</v>
      </c>
      <c r="K295">
        <v>4.9500000000000004E-3</v>
      </c>
      <c r="L295">
        <v>0.1305</v>
      </c>
      <c r="M295">
        <v>0</v>
      </c>
      <c r="N295" s="98">
        <v>2.9999999999999997E-4</v>
      </c>
      <c r="O295">
        <v>5.1000000000000004E-3</v>
      </c>
      <c r="P295">
        <v>5.1000000000000004E-3</v>
      </c>
      <c r="Q295">
        <v>0</v>
      </c>
      <c r="R295">
        <v>0</v>
      </c>
      <c r="S295">
        <v>0</v>
      </c>
      <c r="T295">
        <v>0</v>
      </c>
      <c r="U295">
        <v>0</v>
      </c>
      <c r="V295">
        <v>0</v>
      </c>
      <c r="W295">
        <v>0</v>
      </c>
      <c r="X295">
        <v>0</v>
      </c>
      <c r="Y295">
        <v>0</v>
      </c>
      <c r="Z295">
        <v>0</v>
      </c>
      <c r="AA295">
        <v>0</v>
      </c>
      <c r="AB295">
        <v>0</v>
      </c>
      <c r="AC295">
        <v>0</v>
      </c>
      <c r="AD295">
        <v>0</v>
      </c>
      <c r="AE295">
        <v>1.4999999999999999E-4</v>
      </c>
      <c r="AF295">
        <v>1.4999999999999999E-4</v>
      </c>
      <c r="AG295">
        <v>1.4999999999999999E-4</v>
      </c>
      <c r="AH295">
        <v>0</v>
      </c>
      <c r="AI295">
        <v>0</v>
      </c>
      <c r="AJ295">
        <v>0</v>
      </c>
      <c r="AK295">
        <v>0</v>
      </c>
      <c r="AL295">
        <v>0</v>
      </c>
      <c r="AM295">
        <v>2.7000000000000001E-3</v>
      </c>
      <c r="AN295">
        <v>0</v>
      </c>
      <c r="AO295">
        <v>3.3000000000000002E-2</v>
      </c>
      <c r="AP295">
        <v>0</v>
      </c>
      <c r="AQ295">
        <v>2.3999999999999998E-3</v>
      </c>
      <c r="AR295">
        <v>0</v>
      </c>
      <c r="AS295" s="98">
        <v>7.4999999999999993E-5</v>
      </c>
      <c r="AT295">
        <v>1.05E-4</v>
      </c>
      <c r="AU295">
        <v>1.4999999999999999E-4</v>
      </c>
      <c r="AV295">
        <v>2.5500000000000002E-4</v>
      </c>
      <c r="AW295" s="98">
        <v>9.0000000000000006E-5</v>
      </c>
      <c r="AX295">
        <v>3.0000000000000001E-3</v>
      </c>
      <c r="AY295">
        <v>0</v>
      </c>
      <c r="AZ295">
        <v>1.4999999999999999E-2</v>
      </c>
      <c r="BA295">
        <v>1.35E-2</v>
      </c>
      <c r="BB295">
        <v>0</v>
      </c>
      <c r="BC295">
        <v>1.0499999999999999E-3</v>
      </c>
      <c r="BD295">
        <v>2.2499999999999999E-2</v>
      </c>
      <c r="BE295">
        <v>0.12</v>
      </c>
      <c r="BF295">
        <v>1.2E-2</v>
      </c>
      <c r="BG295">
        <v>1.5E-3</v>
      </c>
      <c r="BH295">
        <v>0</v>
      </c>
      <c r="BI295">
        <v>0</v>
      </c>
      <c r="BJ295">
        <v>4.4999999999999999E-4</v>
      </c>
      <c r="BK295">
        <v>7.4999999999999997E-3</v>
      </c>
      <c r="BL295">
        <v>1.5892335157552501E-4</v>
      </c>
      <c r="BM295" s="98">
        <v>3.3361694139157199E-5</v>
      </c>
      <c r="BN295" s="98">
        <v>4.3392445171553599E-5</v>
      </c>
      <c r="BO295" s="98">
        <v>5.4476554366478998E-6</v>
      </c>
      <c r="BP295">
        <v>0</v>
      </c>
      <c r="BQ295" s="98">
        <v>7.3507504127875606E-17</v>
      </c>
      <c r="BR295" s="98">
        <v>3.7933073514126499E-5</v>
      </c>
      <c r="BS295" s="98">
        <v>1.2553156629820499E-5</v>
      </c>
      <c r="BT295">
        <v>4.9517534747231604E-4</v>
      </c>
    </row>
    <row r="296" spans="1:72" x14ac:dyDescent="0.35">
      <c r="A296">
        <v>59</v>
      </c>
      <c r="B296" t="s">
        <v>513</v>
      </c>
      <c r="C296" t="s">
        <v>513</v>
      </c>
      <c r="D296" t="s">
        <v>128</v>
      </c>
      <c r="E296" t="s">
        <v>1339</v>
      </c>
      <c r="F296">
        <v>0.20699999999999999</v>
      </c>
      <c r="G296">
        <v>0.86399999999999999</v>
      </c>
      <c r="H296" s="98">
        <v>8.9999999999999998E-4</v>
      </c>
      <c r="I296">
        <v>1.8E-3</v>
      </c>
      <c r="J296">
        <v>4.0050000000000002E-2</v>
      </c>
      <c r="K296">
        <v>1.485E-2</v>
      </c>
      <c r="L296">
        <v>0.39150000000000001</v>
      </c>
      <c r="M296">
        <v>0</v>
      </c>
      <c r="N296" s="98">
        <v>8.9999999999999998E-4</v>
      </c>
      <c r="O296">
        <v>1.5299999999999999E-2</v>
      </c>
      <c r="P296">
        <v>1.5299999999999999E-2</v>
      </c>
      <c r="Q296">
        <v>0</v>
      </c>
      <c r="R296">
        <v>0</v>
      </c>
      <c r="S296">
        <v>0</v>
      </c>
      <c r="T296">
        <v>0</v>
      </c>
      <c r="U296">
        <v>0</v>
      </c>
      <c r="V296">
        <v>0</v>
      </c>
      <c r="W296">
        <v>0</v>
      </c>
      <c r="X296">
        <v>0</v>
      </c>
      <c r="Y296">
        <v>0</v>
      </c>
      <c r="Z296">
        <v>0</v>
      </c>
      <c r="AA296">
        <v>0</v>
      </c>
      <c r="AB296">
        <v>0</v>
      </c>
      <c r="AC296">
        <v>0</v>
      </c>
      <c r="AD296">
        <v>0</v>
      </c>
      <c r="AE296">
        <v>4.4999999999999999E-4</v>
      </c>
      <c r="AF296">
        <v>4.4999999999999999E-4</v>
      </c>
      <c r="AG296">
        <v>4.4999999999999999E-4</v>
      </c>
      <c r="AH296">
        <v>0</v>
      </c>
      <c r="AI296">
        <v>0</v>
      </c>
      <c r="AJ296">
        <v>0</v>
      </c>
      <c r="AK296">
        <v>0</v>
      </c>
      <c r="AL296">
        <v>0</v>
      </c>
      <c r="AM296">
        <v>8.0999999999999996E-3</v>
      </c>
      <c r="AN296">
        <v>0</v>
      </c>
      <c r="AO296">
        <v>9.9000000000000005E-2</v>
      </c>
      <c r="AP296">
        <v>0</v>
      </c>
      <c r="AQ296">
        <v>7.1999999999999998E-3</v>
      </c>
      <c r="AR296">
        <v>0</v>
      </c>
      <c r="AS296">
        <v>2.2499999999999999E-4</v>
      </c>
      <c r="AT296">
        <v>3.1500000000000001E-4</v>
      </c>
      <c r="AU296">
        <v>4.4999999999999999E-4</v>
      </c>
      <c r="AV296">
        <v>7.6499999999999995E-4</v>
      </c>
      <c r="AW296">
        <v>2.7E-4</v>
      </c>
      <c r="AX296">
        <v>8.9999999999999993E-3</v>
      </c>
      <c r="AY296">
        <v>0</v>
      </c>
      <c r="AZ296">
        <v>4.4999999999999998E-2</v>
      </c>
      <c r="BA296">
        <v>4.0500000000000001E-2</v>
      </c>
      <c r="BB296">
        <v>0</v>
      </c>
      <c r="BC296">
        <v>3.15E-3</v>
      </c>
      <c r="BD296">
        <v>6.7500000000000004E-2</v>
      </c>
      <c r="BE296">
        <v>0.36</v>
      </c>
      <c r="BF296">
        <v>3.5999999999999997E-2</v>
      </c>
      <c r="BG296">
        <v>4.4999999999999997E-3</v>
      </c>
      <c r="BH296">
        <v>0</v>
      </c>
      <c r="BI296">
        <v>0</v>
      </c>
      <c r="BJ296">
        <v>1.3500000000000001E-3</v>
      </c>
      <c r="BK296">
        <v>2.2499999999999999E-2</v>
      </c>
      <c r="BL296">
        <v>4.7677005472657598E-4</v>
      </c>
      <c r="BM296">
        <v>1.00085082417472E-4</v>
      </c>
      <c r="BN296">
        <v>1.3017733551466099E-4</v>
      </c>
      <c r="BO296" s="98">
        <v>1.63429663099437E-5</v>
      </c>
      <c r="BP296">
        <v>0</v>
      </c>
      <c r="BQ296" s="98">
        <v>2.2052251238362699E-16</v>
      </c>
      <c r="BR296">
        <v>1.13799220542379E-4</v>
      </c>
      <c r="BS296" s="98">
        <v>3.7659469889461501E-5</v>
      </c>
      <c r="BT296">
        <v>1.48552604241695E-3</v>
      </c>
    </row>
    <row r="297" spans="1:72" x14ac:dyDescent="0.35">
      <c r="A297">
        <v>59</v>
      </c>
      <c r="B297" t="s">
        <v>513</v>
      </c>
      <c r="C297" t="s">
        <v>513</v>
      </c>
      <c r="D297" t="s">
        <v>128</v>
      </c>
      <c r="E297" t="s">
        <v>1340</v>
      </c>
      <c r="F297">
        <v>6.9000000000000006E-2</v>
      </c>
      <c r="G297">
        <v>0.28799999999999998</v>
      </c>
      <c r="H297" s="98">
        <v>2.9999999999999997E-4</v>
      </c>
      <c r="I297" s="98">
        <v>5.9999999999999995E-4</v>
      </c>
      <c r="J297">
        <v>1.3350000000000001E-2</v>
      </c>
      <c r="K297">
        <v>4.9500000000000004E-3</v>
      </c>
      <c r="L297">
        <v>0.1305</v>
      </c>
      <c r="M297">
        <v>0</v>
      </c>
      <c r="N297" s="98">
        <v>2.9999999999999997E-4</v>
      </c>
      <c r="O297">
        <v>5.1000000000000004E-3</v>
      </c>
      <c r="P297">
        <v>5.1000000000000004E-3</v>
      </c>
      <c r="Q297">
        <v>0</v>
      </c>
      <c r="R297">
        <v>0</v>
      </c>
      <c r="S297">
        <v>0</v>
      </c>
      <c r="T297">
        <v>0</v>
      </c>
      <c r="U297">
        <v>0</v>
      </c>
      <c r="V297">
        <v>0</v>
      </c>
      <c r="W297">
        <v>0</v>
      </c>
      <c r="X297">
        <v>0</v>
      </c>
      <c r="Y297">
        <v>0</v>
      </c>
      <c r="Z297">
        <v>0</v>
      </c>
      <c r="AA297">
        <v>0</v>
      </c>
      <c r="AB297">
        <v>0</v>
      </c>
      <c r="AC297">
        <v>0</v>
      </c>
      <c r="AD297">
        <v>0</v>
      </c>
      <c r="AE297">
        <v>1.4999999999999999E-4</v>
      </c>
      <c r="AF297">
        <v>1.4999999999999999E-4</v>
      </c>
      <c r="AG297">
        <v>1.4999999999999999E-4</v>
      </c>
      <c r="AH297">
        <v>0</v>
      </c>
      <c r="AI297">
        <v>0</v>
      </c>
      <c r="AJ297">
        <v>0</v>
      </c>
      <c r="AK297">
        <v>0</v>
      </c>
      <c r="AL297">
        <v>0</v>
      </c>
      <c r="AM297">
        <v>2.7000000000000001E-3</v>
      </c>
      <c r="AN297">
        <v>0</v>
      </c>
      <c r="AO297">
        <v>3.3000000000000002E-2</v>
      </c>
      <c r="AP297">
        <v>0</v>
      </c>
      <c r="AQ297">
        <v>2.3999999999999998E-3</v>
      </c>
      <c r="AR297">
        <v>0</v>
      </c>
      <c r="AS297" s="98">
        <v>7.4999999999999993E-5</v>
      </c>
      <c r="AT297">
        <v>1.05E-4</v>
      </c>
      <c r="AU297">
        <v>1.4999999999999999E-4</v>
      </c>
      <c r="AV297">
        <v>2.5500000000000002E-4</v>
      </c>
      <c r="AW297" s="98">
        <v>9.0000000000000006E-5</v>
      </c>
      <c r="AX297">
        <v>3.0000000000000001E-3</v>
      </c>
      <c r="AY297">
        <v>0</v>
      </c>
      <c r="AZ297">
        <v>1.4999999999999999E-2</v>
      </c>
      <c r="BA297">
        <v>1.35E-2</v>
      </c>
      <c r="BB297">
        <v>0</v>
      </c>
      <c r="BC297">
        <v>1.0499999999999999E-3</v>
      </c>
      <c r="BD297">
        <v>2.2499999999999999E-2</v>
      </c>
      <c r="BE297">
        <v>0.12</v>
      </c>
      <c r="BF297">
        <v>1.2E-2</v>
      </c>
      <c r="BG297">
        <v>1.5E-3</v>
      </c>
      <c r="BH297">
        <v>0</v>
      </c>
      <c r="BI297">
        <v>0</v>
      </c>
      <c r="BJ297">
        <v>4.4999999999999999E-4</v>
      </c>
      <c r="BK297">
        <v>7.4999999999999997E-3</v>
      </c>
      <c r="BL297">
        <v>1.5892335157552501E-4</v>
      </c>
      <c r="BM297" s="98">
        <v>3.3361694139157199E-5</v>
      </c>
      <c r="BN297" s="98">
        <v>4.3392445171553599E-5</v>
      </c>
      <c r="BO297" s="98">
        <v>5.4476554366478998E-6</v>
      </c>
      <c r="BP297">
        <v>0</v>
      </c>
      <c r="BQ297" s="98">
        <v>7.3507504127875606E-17</v>
      </c>
      <c r="BR297" s="98">
        <v>3.7933073514126499E-5</v>
      </c>
      <c r="BS297" s="98">
        <v>1.2553156629820499E-5</v>
      </c>
      <c r="BT297">
        <v>4.9517534747231604E-4</v>
      </c>
    </row>
    <row r="298" spans="1:72" x14ac:dyDescent="0.35">
      <c r="A298">
        <v>59</v>
      </c>
      <c r="B298" t="s">
        <v>513</v>
      </c>
      <c r="C298" t="s">
        <v>513</v>
      </c>
      <c r="D298" t="s">
        <v>128</v>
      </c>
      <c r="E298" t="s">
        <v>1341</v>
      </c>
      <c r="F298">
        <v>0.13800000000000001</v>
      </c>
      <c r="G298">
        <v>0.57599999999999996</v>
      </c>
      <c r="H298" s="98">
        <v>5.9999999999999995E-4</v>
      </c>
      <c r="I298">
        <v>1.1999999999999999E-3</v>
      </c>
      <c r="J298">
        <v>2.6700000000000002E-2</v>
      </c>
      <c r="K298">
        <v>9.9000000000000008E-3</v>
      </c>
      <c r="L298">
        <v>0.26100000000000001</v>
      </c>
      <c r="M298">
        <v>0</v>
      </c>
      <c r="N298" s="98">
        <v>5.9999999999999995E-4</v>
      </c>
      <c r="O298">
        <v>1.0200000000000001E-2</v>
      </c>
      <c r="P298">
        <v>1.0200000000000001E-2</v>
      </c>
      <c r="Q298">
        <v>0</v>
      </c>
      <c r="R298">
        <v>0</v>
      </c>
      <c r="S298">
        <v>0</v>
      </c>
      <c r="T298">
        <v>0</v>
      </c>
      <c r="U298">
        <v>0</v>
      </c>
      <c r="V298">
        <v>0</v>
      </c>
      <c r="W298">
        <v>0</v>
      </c>
      <c r="X298">
        <v>0</v>
      </c>
      <c r="Y298">
        <v>0</v>
      </c>
      <c r="Z298">
        <v>0</v>
      </c>
      <c r="AA298">
        <v>0</v>
      </c>
      <c r="AB298">
        <v>0</v>
      </c>
      <c r="AC298">
        <v>0</v>
      </c>
      <c r="AD298">
        <v>0</v>
      </c>
      <c r="AE298" s="98">
        <v>2.9999999999999997E-4</v>
      </c>
      <c r="AF298" s="98">
        <v>2.9999999999999997E-4</v>
      </c>
      <c r="AG298" s="98">
        <v>2.9999999999999997E-4</v>
      </c>
      <c r="AH298">
        <v>0</v>
      </c>
      <c r="AI298">
        <v>0</v>
      </c>
      <c r="AJ298">
        <v>0</v>
      </c>
      <c r="AK298">
        <v>0</v>
      </c>
      <c r="AL298">
        <v>0</v>
      </c>
      <c r="AM298">
        <v>5.4000000000000003E-3</v>
      </c>
      <c r="AN298">
        <v>0</v>
      </c>
      <c r="AO298">
        <v>6.6000000000000003E-2</v>
      </c>
      <c r="AP298">
        <v>0</v>
      </c>
      <c r="AQ298">
        <v>4.7999999999999996E-3</v>
      </c>
      <c r="AR298">
        <v>0</v>
      </c>
      <c r="AS298">
        <v>1.4999999999999999E-4</v>
      </c>
      <c r="AT298">
        <v>2.1000000000000001E-4</v>
      </c>
      <c r="AU298" s="98">
        <v>2.9999999999999997E-4</v>
      </c>
      <c r="AV298">
        <v>5.1000000000000004E-4</v>
      </c>
      <c r="AW298">
        <v>1.8000000000000001E-4</v>
      </c>
      <c r="AX298">
        <v>6.0000000000000001E-3</v>
      </c>
      <c r="AY298">
        <v>0</v>
      </c>
      <c r="AZ298">
        <v>0.03</v>
      </c>
      <c r="BA298">
        <v>2.7E-2</v>
      </c>
      <c r="BB298">
        <v>0</v>
      </c>
      <c r="BC298">
        <v>2.0999999999999999E-3</v>
      </c>
      <c r="BD298">
        <v>4.4999999999999998E-2</v>
      </c>
      <c r="BE298">
        <v>0.24</v>
      </c>
      <c r="BF298">
        <v>2.4E-2</v>
      </c>
      <c r="BG298">
        <v>3.0000000000000001E-3</v>
      </c>
      <c r="BH298">
        <v>0</v>
      </c>
      <c r="BI298">
        <v>0</v>
      </c>
      <c r="BJ298" s="98">
        <v>8.9999999999999998E-4</v>
      </c>
      <c r="BK298">
        <v>1.4999999999999999E-2</v>
      </c>
      <c r="BL298">
        <v>3.1784670315105099E-4</v>
      </c>
      <c r="BM298" s="98">
        <v>6.6723388278314399E-5</v>
      </c>
      <c r="BN298" s="98">
        <v>8.6784890343107198E-5</v>
      </c>
      <c r="BO298" s="98">
        <v>1.08953108732958E-5</v>
      </c>
      <c r="BP298">
        <v>0</v>
      </c>
      <c r="BQ298" s="98">
        <v>1.4701500825575099E-16</v>
      </c>
      <c r="BR298" s="98">
        <v>7.5866147028252998E-5</v>
      </c>
      <c r="BS298" s="98">
        <v>2.5106313259640999E-5</v>
      </c>
      <c r="BT298">
        <v>9.9035069494463101E-4</v>
      </c>
    </row>
    <row r="299" spans="1:72" x14ac:dyDescent="0.35">
      <c r="A299">
        <v>60</v>
      </c>
      <c r="B299" t="s">
        <v>513</v>
      </c>
      <c r="C299" t="s">
        <v>513</v>
      </c>
      <c r="D299" t="s">
        <v>129</v>
      </c>
      <c r="E299" t="s">
        <v>1337</v>
      </c>
      <c r="F299">
        <v>4.9880000000000004</v>
      </c>
      <c r="G299">
        <v>20.763999999999999</v>
      </c>
      <c r="H299">
        <v>1.1599999999999999E-2</v>
      </c>
      <c r="I299">
        <v>8.1199999999999994E-2</v>
      </c>
      <c r="J299">
        <v>0.99760000000000004</v>
      </c>
      <c r="K299">
        <v>0.24360000000000001</v>
      </c>
      <c r="L299">
        <v>10.208</v>
      </c>
      <c r="M299">
        <v>0</v>
      </c>
      <c r="N299">
        <v>5.8000000000000003E-2</v>
      </c>
      <c r="O299">
        <v>0.90480000000000005</v>
      </c>
      <c r="P299">
        <v>0.31319999999999998</v>
      </c>
      <c r="Q299">
        <v>0.59160000000000001</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0.83520000000000005</v>
      </c>
      <c r="AN299">
        <v>0</v>
      </c>
      <c r="AO299">
        <v>9.9760000000000009</v>
      </c>
      <c r="AP299">
        <v>0</v>
      </c>
      <c r="AQ299">
        <v>0.20880000000000001</v>
      </c>
      <c r="AR299">
        <v>0</v>
      </c>
      <c r="AS299">
        <v>2.32E-3</v>
      </c>
      <c r="AT299">
        <v>4.64E-3</v>
      </c>
      <c r="AU299">
        <v>0.11600000000000001</v>
      </c>
      <c r="AV299">
        <v>0.12992000000000001</v>
      </c>
      <c r="AW299">
        <v>2.32E-3</v>
      </c>
      <c r="AX299">
        <v>0.48720000000000002</v>
      </c>
      <c r="AY299">
        <v>0</v>
      </c>
      <c r="AZ299">
        <v>0.92800000000000005</v>
      </c>
      <c r="BA299">
        <v>1.3919999999999999</v>
      </c>
      <c r="BB299">
        <v>3.4799999999999998E-2</v>
      </c>
      <c r="BC299">
        <v>5.8000000000000003E-2</v>
      </c>
      <c r="BD299">
        <v>0.57999999999999996</v>
      </c>
      <c r="BE299">
        <v>22.852</v>
      </c>
      <c r="BF299">
        <v>1.276</v>
      </c>
      <c r="BG299">
        <v>0.34799999999999998</v>
      </c>
      <c r="BH299">
        <v>0</v>
      </c>
      <c r="BI299">
        <v>4.6399999999999997E-2</v>
      </c>
      <c r="BJ299">
        <v>1.1599999999999999E-2</v>
      </c>
      <c r="BK299">
        <v>2.7839999999999998</v>
      </c>
      <c r="BL299">
        <v>6.4806375261022998E-3</v>
      </c>
      <c r="BM299" s="98">
        <v>4.4248839790993697E-5</v>
      </c>
      <c r="BN299">
        <v>1.47040956021109E-3</v>
      </c>
      <c r="BO299">
        <v>4.2128535376743801E-4</v>
      </c>
      <c r="BP299">
        <v>0</v>
      </c>
      <c r="BQ299" s="98">
        <v>4.4551908969117298E-15</v>
      </c>
      <c r="BR299">
        <v>3.2499419082388202E-3</v>
      </c>
      <c r="BS299">
        <v>9.7077744603945096E-4</v>
      </c>
      <c r="BT299">
        <v>7.6525202236945198E-3</v>
      </c>
    </row>
    <row r="300" spans="1:72" x14ac:dyDescent="0.35">
      <c r="A300">
        <v>60</v>
      </c>
      <c r="B300" t="s">
        <v>513</v>
      </c>
      <c r="C300" t="s">
        <v>513</v>
      </c>
      <c r="D300" t="s">
        <v>129</v>
      </c>
      <c r="E300" t="s">
        <v>1338</v>
      </c>
      <c r="F300">
        <v>2.4940000000000002</v>
      </c>
      <c r="G300">
        <v>10.382</v>
      </c>
      <c r="H300">
        <v>5.7999999999999996E-3</v>
      </c>
      <c r="I300">
        <v>4.0599999999999997E-2</v>
      </c>
      <c r="J300">
        <v>0.49880000000000002</v>
      </c>
      <c r="K300">
        <v>0.12180000000000001</v>
      </c>
      <c r="L300">
        <v>5.1040000000000001</v>
      </c>
      <c r="M300">
        <v>0</v>
      </c>
      <c r="N300">
        <v>2.9000000000000001E-2</v>
      </c>
      <c r="O300">
        <v>0.45240000000000002</v>
      </c>
      <c r="P300">
        <v>0.15659999999999999</v>
      </c>
      <c r="Q300">
        <v>0.29580000000000001</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0.41760000000000003</v>
      </c>
      <c r="AN300">
        <v>0</v>
      </c>
      <c r="AO300">
        <v>4.9880000000000004</v>
      </c>
      <c r="AP300">
        <v>0</v>
      </c>
      <c r="AQ300">
        <v>0.10440000000000001</v>
      </c>
      <c r="AR300">
        <v>0</v>
      </c>
      <c r="AS300">
        <v>1.16E-3</v>
      </c>
      <c r="AT300">
        <v>2.32E-3</v>
      </c>
      <c r="AU300">
        <v>5.8000000000000003E-2</v>
      </c>
      <c r="AV300">
        <v>6.4960000000000004E-2</v>
      </c>
      <c r="AW300">
        <v>1.16E-3</v>
      </c>
      <c r="AX300">
        <v>0.24360000000000001</v>
      </c>
      <c r="AY300">
        <v>0</v>
      </c>
      <c r="AZ300">
        <v>0.46400000000000002</v>
      </c>
      <c r="BA300">
        <v>0.69599999999999995</v>
      </c>
      <c r="BB300">
        <v>1.7399999999999999E-2</v>
      </c>
      <c r="BC300">
        <v>2.9000000000000001E-2</v>
      </c>
      <c r="BD300">
        <v>0.28999999999999998</v>
      </c>
      <c r="BE300">
        <v>11.426</v>
      </c>
      <c r="BF300">
        <v>0.63800000000000001</v>
      </c>
      <c r="BG300">
        <v>0.17399999999999999</v>
      </c>
      <c r="BH300">
        <v>0</v>
      </c>
      <c r="BI300">
        <v>2.3199999999999998E-2</v>
      </c>
      <c r="BJ300">
        <v>5.7999999999999996E-3</v>
      </c>
      <c r="BK300">
        <v>1.3919999999999999</v>
      </c>
      <c r="BL300">
        <v>3.2403187630511499E-3</v>
      </c>
      <c r="BM300" s="98">
        <v>2.2124419895496801E-5</v>
      </c>
      <c r="BN300">
        <v>7.3520478010554704E-4</v>
      </c>
      <c r="BO300">
        <v>2.10642676883719E-4</v>
      </c>
      <c r="BP300">
        <v>0</v>
      </c>
      <c r="BQ300" s="98">
        <v>2.2275954484558602E-15</v>
      </c>
      <c r="BR300">
        <v>1.6249709541194101E-3</v>
      </c>
      <c r="BS300">
        <v>4.8538872301972602E-4</v>
      </c>
      <c r="BT300">
        <v>3.8262601118472599E-3</v>
      </c>
    </row>
    <row r="301" spans="1:72" x14ac:dyDescent="0.35">
      <c r="A301">
        <v>60</v>
      </c>
      <c r="B301" t="s">
        <v>513</v>
      </c>
      <c r="C301" t="s">
        <v>513</v>
      </c>
      <c r="D301" t="s">
        <v>129</v>
      </c>
      <c r="E301" t="s">
        <v>1339</v>
      </c>
      <c r="F301">
        <v>7.4820000000000002</v>
      </c>
      <c r="G301">
        <v>31.146000000000001</v>
      </c>
      <c r="H301">
        <v>1.7399999999999999E-2</v>
      </c>
      <c r="I301">
        <v>0.12180000000000001</v>
      </c>
      <c r="J301">
        <v>1.4964</v>
      </c>
      <c r="K301">
        <v>0.3654</v>
      </c>
      <c r="L301">
        <v>15.311999999999999</v>
      </c>
      <c r="M301">
        <v>0</v>
      </c>
      <c r="N301">
        <v>8.6999999999999994E-2</v>
      </c>
      <c r="O301">
        <v>1.3572</v>
      </c>
      <c r="P301">
        <v>0.4698</v>
      </c>
      <c r="Q301">
        <v>0.88739999999999997</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1.2527999999999999</v>
      </c>
      <c r="AN301">
        <v>0</v>
      </c>
      <c r="AO301">
        <v>14.964</v>
      </c>
      <c r="AP301">
        <v>0</v>
      </c>
      <c r="AQ301">
        <v>0.31319999999999998</v>
      </c>
      <c r="AR301">
        <v>0</v>
      </c>
      <c r="AS301">
        <v>3.48E-3</v>
      </c>
      <c r="AT301">
        <v>6.96E-3</v>
      </c>
      <c r="AU301">
        <v>0.17399999999999999</v>
      </c>
      <c r="AV301">
        <v>0.19488</v>
      </c>
      <c r="AW301">
        <v>3.48E-3</v>
      </c>
      <c r="AX301">
        <v>0.73080000000000001</v>
      </c>
      <c r="AY301">
        <v>0</v>
      </c>
      <c r="AZ301">
        <v>1.3919999999999999</v>
      </c>
      <c r="BA301">
        <v>2.0880000000000001</v>
      </c>
      <c r="BB301">
        <v>5.2200000000000003E-2</v>
      </c>
      <c r="BC301">
        <v>8.6999999999999994E-2</v>
      </c>
      <c r="BD301">
        <v>0.87</v>
      </c>
      <c r="BE301">
        <v>34.277999999999999</v>
      </c>
      <c r="BF301">
        <v>1.9139999999999999</v>
      </c>
      <c r="BG301">
        <v>0.52200000000000002</v>
      </c>
      <c r="BH301">
        <v>0</v>
      </c>
      <c r="BI301">
        <v>6.9599999999999995E-2</v>
      </c>
      <c r="BJ301">
        <v>1.7399999999999999E-2</v>
      </c>
      <c r="BK301">
        <v>4.1760000000000002</v>
      </c>
      <c r="BL301">
        <v>9.7209562891534505E-3</v>
      </c>
      <c r="BM301" s="98">
        <v>6.6373259686490501E-5</v>
      </c>
      <c r="BN301">
        <v>2.2056143403166402E-3</v>
      </c>
      <c r="BO301">
        <v>6.3192803065115601E-4</v>
      </c>
      <c r="BP301">
        <v>0</v>
      </c>
      <c r="BQ301" s="98">
        <v>6.68278634536759E-15</v>
      </c>
      <c r="BR301">
        <v>4.8749128623582303E-3</v>
      </c>
      <c r="BS301">
        <v>1.4561661690591799E-3</v>
      </c>
      <c r="BT301">
        <v>1.14787803355418E-2</v>
      </c>
    </row>
    <row r="302" spans="1:72" x14ac:dyDescent="0.35">
      <c r="A302">
        <v>60</v>
      </c>
      <c r="B302" t="s">
        <v>513</v>
      </c>
      <c r="C302" t="s">
        <v>513</v>
      </c>
      <c r="D302" t="s">
        <v>129</v>
      </c>
      <c r="E302" t="s">
        <v>1340</v>
      </c>
      <c r="F302">
        <v>2.4940000000000002</v>
      </c>
      <c r="G302">
        <v>10.382</v>
      </c>
      <c r="H302">
        <v>5.7999999999999996E-3</v>
      </c>
      <c r="I302">
        <v>4.0599999999999997E-2</v>
      </c>
      <c r="J302">
        <v>0.49880000000000002</v>
      </c>
      <c r="K302">
        <v>0.12180000000000001</v>
      </c>
      <c r="L302">
        <v>5.1040000000000001</v>
      </c>
      <c r="M302">
        <v>0</v>
      </c>
      <c r="N302">
        <v>2.9000000000000001E-2</v>
      </c>
      <c r="O302">
        <v>0.45240000000000002</v>
      </c>
      <c r="P302">
        <v>0.15659999999999999</v>
      </c>
      <c r="Q302">
        <v>0.29580000000000001</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0.41760000000000003</v>
      </c>
      <c r="AN302">
        <v>0</v>
      </c>
      <c r="AO302">
        <v>4.9880000000000004</v>
      </c>
      <c r="AP302">
        <v>0</v>
      </c>
      <c r="AQ302">
        <v>0.10440000000000001</v>
      </c>
      <c r="AR302">
        <v>0</v>
      </c>
      <c r="AS302">
        <v>1.16E-3</v>
      </c>
      <c r="AT302">
        <v>2.32E-3</v>
      </c>
      <c r="AU302">
        <v>5.8000000000000003E-2</v>
      </c>
      <c r="AV302">
        <v>6.4960000000000004E-2</v>
      </c>
      <c r="AW302">
        <v>1.16E-3</v>
      </c>
      <c r="AX302">
        <v>0.24360000000000001</v>
      </c>
      <c r="AY302">
        <v>0</v>
      </c>
      <c r="AZ302">
        <v>0.46400000000000002</v>
      </c>
      <c r="BA302">
        <v>0.69599999999999995</v>
      </c>
      <c r="BB302">
        <v>1.7399999999999999E-2</v>
      </c>
      <c r="BC302">
        <v>2.9000000000000001E-2</v>
      </c>
      <c r="BD302">
        <v>0.28999999999999998</v>
      </c>
      <c r="BE302">
        <v>11.426</v>
      </c>
      <c r="BF302">
        <v>0.63800000000000001</v>
      </c>
      <c r="BG302">
        <v>0.17399999999999999</v>
      </c>
      <c r="BH302">
        <v>0</v>
      </c>
      <c r="BI302">
        <v>2.3199999999999998E-2</v>
      </c>
      <c r="BJ302">
        <v>5.7999999999999996E-3</v>
      </c>
      <c r="BK302">
        <v>1.3919999999999999</v>
      </c>
      <c r="BL302">
        <v>3.2403187630511499E-3</v>
      </c>
      <c r="BM302" s="98">
        <v>2.2124419895496801E-5</v>
      </c>
      <c r="BN302">
        <v>7.3520478010554704E-4</v>
      </c>
      <c r="BO302">
        <v>2.10642676883719E-4</v>
      </c>
      <c r="BP302">
        <v>0</v>
      </c>
      <c r="BQ302" s="98">
        <v>2.2275954484558602E-15</v>
      </c>
      <c r="BR302">
        <v>1.6249709541194101E-3</v>
      </c>
      <c r="BS302">
        <v>4.8538872301972602E-4</v>
      </c>
      <c r="BT302">
        <v>3.8262601118472599E-3</v>
      </c>
    </row>
    <row r="303" spans="1:72" x14ac:dyDescent="0.35">
      <c r="A303">
        <v>60</v>
      </c>
      <c r="B303" t="s">
        <v>513</v>
      </c>
      <c r="C303" t="s">
        <v>513</v>
      </c>
      <c r="D303" t="s">
        <v>129</v>
      </c>
      <c r="E303" t="s">
        <v>1341</v>
      </c>
      <c r="F303">
        <v>4.9880000000000004</v>
      </c>
      <c r="G303">
        <v>20.763999999999999</v>
      </c>
      <c r="H303">
        <v>1.1599999999999999E-2</v>
      </c>
      <c r="I303">
        <v>8.1199999999999994E-2</v>
      </c>
      <c r="J303">
        <v>0.99760000000000004</v>
      </c>
      <c r="K303">
        <v>0.24360000000000001</v>
      </c>
      <c r="L303">
        <v>10.208</v>
      </c>
      <c r="M303">
        <v>0</v>
      </c>
      <c r="N303">
        <v>5.8000000000000003E-2</v>
      </c>
      <c r="O303">
        <v>0.90480000000000005</v>
      </c>
      <c r="P303">
        <v>0.31319999999999998</v>
      </c>
      <c r="Q303">
        <v>0.59160000000000001</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0.83520000000000005</v>
      </c>
      <c r="AN303">
        <v>0</v>
      </c>
      <c r="AO303">
        <v>9.9760000000000009</v>
      </c>
      <c r="AP303">
        <v>0</v>
      </c>
      <c r="AQ303">
        <v>0.20880000000000001</v>
      </c>
      <c r="AR303">
        <v>0</v>
      </c>
      <c r="AS303">
        <v>2.32E-3</v>
      </c>
      <c r="AT303">
        <v>4.64E-3</v>
      </c>
      <c r="AU303">
        <v>0.11600000000000001</v>
      </c>
      <c r="AV303">
        <v>0.12992000000000001</v>
      </c>
      <c r="AW303">
        <v>2.32E-3</v>
      </c>
      <c r="AX303">
        <v>0.48720000000000002</v>
      </c>
      <c r="AY303">
        <v>0</v>
      </c>
      <c r="AZ303">
        <v>0.92800000000000005</v>
      </c>
      <c r="BA303">
        <v>1.3919999999999999</v>
      </c>
      <c r="BB303">
        <v>3.4799999999999998E-2</v>
      </c>
      <c r="BC303">
        <v>5.8000000000000003E-2</v>
      </c>
      <c r="BD303">
        <v>0.57999999999999996</v>
      </c>
      <c r="BE303">
        <v>22.852</v>
      </c>
      <c r="BF303">
        <v>1.276</v>
      </c>
      <c r="BG303">
        <v>0.34799999999999998</v>
      </c>
      <c r="BH303">
        <v>0</v>
      </c>
      <c r="BI303">
        <v>4.6399999999999997E-2</v>
      </c>
      <c r="BJ303">
        <v>1.1599999999999999E-2</v>
      </c>
      <c r="BK303">
        <v>2.7839999999999998</v>
      </c>
      <c r="BL303">
        <v>6.4806375261022998E-3</v>
      </c>
      <c r="BM303" s="98">
        <v>4.4248839790993697E-5</v>
      </c>
      <c r="BN303">
        <v>1.47040956021109E-3</v>
      </c>
      <c r="BO303">
        <v>4.2128535376743801E-4</v>
      </c>
      <c r="BP303">
        <v>0</v>
      </c>
      <c r="BQ303" s="98">
        <v>4.4551908969117298E-15</v>
      </c>
      <c r="BR303">
        <v>3.2499419082388202E-3</v>
      </c>
      <c r="BS303">
        <v>9.7077744603945096E-4</v>
      </c>
      <c r="BT303">
        <v>7.6525202236945198E-3</v>
      </c>
    </row>
    <row r="304" spans="1:72" x14ac:dyDescent="0.35">
      <c r="A304">
        <v>61</v>
      </c>
      <c r="B304" t="s">
        <v>610</v>
      </c>
      <c r="C304" t="s">
        <v>610</v>
      </c>
      <c r="D304" t="s">
        <v>611</v>
      </c>
      <c r="E304" t="s">
        <v>1337</v>
      </c>
      <c r="F304">
        <v>11.505000000000001</v>
      </c>
      <c r="G304">
        <v>47.494999999999997</v>
      </c>
      <c r="H304">
        <v>0.14749999999999999</v>
      </c>
      <c r="I304">
        <v>1.0620000000000001</v>
      </c>
      <c r="J304">
        <v>1.4159999999999999</v>
      </c>
      <c r="K304">
        <v>0</v>
      </c>
      <c r="L304">
        <v>26.638500000000001</v>
      </c>
      <c r="M304">
        <v>0</v>
      </c>
      <c r="N304">
        <v>0.23599999999999999</v>
      </c>
      <c r="O304">
        <v>1.4455</v>
      </c>
      <c r="P304">
        <v>0</v>
      </c>
      <c r="Q304">
        <v>1.4455</v>
      </c>
      <c r="R304">
        <v>0</v>
      </c>
      <c r="S304">
        <v>0</v>
      </c>
      <c r="T304">
        <v>0</v>
      </c>
      <c r="U304">
        <v>8.8499999999999995E-2</v>
      </c>
      <c r="V304">
        <v>0</v>
      </c>
      <c r="W304">
        <v>0</v>
      </c>
      <c r="X304">
        <v>0</v>
      </c>
      <c r="Y304">
        <v>5.8999999999999997E-2</v>
      </c>
      <c r="Z304">
        <v>0</v>
      </c>
      <c r="AA304">
        <v>0</v>
      </c>
      <c r="AB304">
        <v>2.9499999999999998E-2</v>
      </c>
      <c r="AC304">
        <v>0</v>
      </c>
      <c r="AD304">
        <v>2.9499999999999998E-2</v>
      </c>
      <c r="AE304">
        <v>0</v>
      </c>
      <c r="AF304">
        <v>0</v>
      </c>
      <c r="AG304">
        <v>0</v>
      </c>
      <c r="AH304">
        <v>0</v>
      </c>
      <c r="AI304">
        <v>0</v>
      </c>
      <c r="AJ304">
        <v>0</v>
      </c>
      <c r="AK304">
        <v>0</v>
      </c>
      <c r="AL304">
        <v>0.97350000000000003</v>
      </c>
      <c r="AM304">
        <v>1.357</v>
      </c>
      <c r="AN304">
        <v>1.2685</v>
      </c>
      <c r="AO304">
        <v>1.18</v>
      </c>
      <c r="AP304">
        <v>0.29499999999999998</v>
      </c>
      <c r="AQ304">
        <v>0</v>
      </c>
      <c r="AR304">
        <v>2.9499999999999998E-2</v>
      </c>
      <c r="AS304">
        <v>1.4749999999999999E-2</v>
      </c>
      <c r="AT304">
        <v>4.4249999999999998E-2</v>
      </c>
      <c r="AU304">
        <v>2.0650000000000002E-2</v>
      </c>
      <c r="AV304">
        <v>0.26550000000000001</v>
      </c>
      <c r="AW304">
        <v>1.18E-2</v>
      </c>
      <c r="AX304">
        <v>4.3365</v>
      </c>
      <c r="AY304">
        <v>0.17405000000000001</v>
      </c>
      <c r="AZ304">
        <v>0.17699999999999999</v>
      </c>
      <c r="BA304">
        <v>30.975000000000001</v>
      </c>
      <c r="BB304">
        <v>3.5695000000000001</v>
      </c>
      <c r="BC304">
        <v>0</v>
      </c>
      <c r="BD304">
        <v>36.58</v>
      </c>
      <c r="BE304">
        <v>48.674999999999997</v>
      </c>
      <c r="BF304">
        <v>3.2450000000000001</v>
      </c>
      <c r="BG304">
        <v>11.8</v>
      </c>
      <c r="BH304">
        <v>2.9499999999999998E-2</v>
      </c>
      <c r="BI304">
        <v>0.47199999999999998</v>
      </c>
      <c r="BJ304">
        <v>0.11799999999999999</v>
      </c>
      <c r="BK304">
        <v>0</v>
      </c>
      <c r="BL304">
        <v>3.2995366543135798E-2</v>
      </c>
      <c r="BM304">
        <v>1.74443937640981E-3</v>
      </c>
      <c r="BN304">
        <v>6.1035884184526303E-3</v>
      </c>
      <c r="BO304">
        <v>9.4016489328158797E-4</v>
      </c>
      <c r="BP304" s="98">
        <v>7.1900906712757501E-5</v>
      </c>
      <c r="BQ304" s="98">
        <v>3.7677347029015E-15</v>
      </c>
      <c r="BR304">
        <v>2.1405187164743301E-4</v>
      </c>
      <c r="BS304">
        <v>2.54042216295921E-3</v>
      </c>
      <c r="BT304">
        <v>6.1314787198622302E-2</v>
      </c>
    </row>
    <row r="305" spans="1:72" x14ac:dyDescent="0.35">
      <c r="A305">
        <v>61</v>
      </c>
      <c r="B305" t="s">
        <v>610</v>
      </c>
      <c r="C305" t="s">
        <v>610</v>
      </c>
      <c r="D305" t="s">
        <v>611</v>
      </c>
      <c r="E305" t="s">
        <v>1338</v>
      </c>
      <c r="F305">
        <v>7.6829999999999998</v>
      </c>
      <c r="G305">
        <v>31.716999999999999</v>
      </c>
      <c r="H305">
        <v>9.8500000000000004E-2</v>
      </c>
      <c r="I305">
        <v>0.70920000000000005</v>
      </c>
      <c r="J305">
        <v>0.9456</v>
      </c>
      <c r="K305">
        <v>0</v>
      </c>
      <c r="L305">
        <v>17.789100000000001</v>
      </c>
      <c r="M305">
        <v>0</v>
      </c>
      <c r="N305">
        <v>0.15759999999999999</v>
      </c>
      <c r="O305">
        <v>0.96530000000000005</v>
      </c>
      <c r="P305">
        <v>0</v>
      </c>
      <c r="Q305">
        <v>0.96530000000000005</v>
      </c>
      <c r="R305">
        <v>0</v>
      </c>
      <c r="S305">
        <v>0</v>
      </c>
      <c r="T305">
        <v>0</v>
      </c>
      <c r="U305">
        <v>5.91E-2</v>
      </c>
      <c r="V305">
        <v>0</v>
      </c>
      <c r="W305">
        <v>0</v>
      </c>
      <c r="X305">
        <v>0</v>
      </c>
      <c r="Y305">
        <v>3.9399999999999998E-2</v>
      </c>
      <c r="Z305">
        <v>0</v>
      </c>
      <c r="AA305">
        <v>0</v>
      </c>
      <c r="AB305">
        <v>1.9699999999999999E-2</v>
      </c>
      <c r="AC305">
        <v>0</v>
      </c>
      <c r="AD305">
        <v>1.9699999999999999E-2</v>
      </c>
      <c r="AE305">
        <v>0</v>
      </c>
      <c r="AF305">
        <v>0</v>
      </c>
      <c r="AG305">
        <v>0</v>
      </c>
      <c r="AH305">
        <v>0</v>
      </c>
      <c r="AI305">
        <v>0</v>
      </c>
      <c r="AJ305">
        <v>0</v>
      </c>
      <c r="AK305">
        <v>0</v>
      </c>
      <c r="AL305">
        <v>0.65010000000000001</v>
      </c>
      <c r="AM305">
        <v>0.90620000000000001</v>
      </c>
      <c r="AN305">
        <v>0.84709999999999996</v>
      </c>
      <c r="AO305">
        <v>0.78800000000000003</v>
      </c>
      <c r="AP305">
        <v>0.19700000000000001</v>
      </c>
      <c r="AQ305">
        <v>0</v>
      </c>
      <c r="AR305">
        <v>1.9699999999999999E-2</v>
      </c>
      <c r="AS305">
        <v>9.8499999999999994E-3</v>
      </c>
      <c r="AT305">
        <v>2.955E-2</v>
      </c>
      <c r="AU305">
        <v>1.379E-2</v>
      </c>
      <c r="AV305">
        <v>0.17730000000000001</v>
      </c>
      <c r="AW305">
        <v>7.8799999999999999E-3</v>
      </c>
      <c r="AX305">
        <v>2.8959000000000001</v>
      </c>
      <c r="AY305">
        <v>0.11623</v>
      </c>
      <c r="AZ305">
        <v>0.1182</v>
      </c>
      <c r="BA305">
        <v>20.684999999999999</v>
      </c>
      <c r="BB305">
        <v>2.3837000000000002</v>
      </c>
      <c r="BC305">
        <v>0</v>
      </c>
      <c r="BD305">
        <v>24.428000000000001</v>
      </c>
      <c r="BE305">
        <v>32.505000000000003</v>
      </c>
      <c r="BF305">
        <v>2.1669999999999998</v>
      </c>
      <c r="BG305">
        <v>7.88</v>
      </c>
      <c r="BH305">
        <v>1.9699999999999999E-2</v>
      </c>
      <c r="BI305">
        <v>0.31519999999999998</v>
      </c>
      <c r="BJ305">
        <v>7.8799999999999995E-2</v>
      </c>
      <c r="BK305">
        <v>0</v>
      </c>
      <c r="BL305">
        <v>2.2034193928805901E-2</v>
      </c>
      <c r="BM305">
        <v>1.16493070221265E-3</v>
      </c>
      <c r="BN305">
        <v>4.0759556557124297E-3</v>
      </c>
      <c r="BO305">
        <v>6.2783892873380604E-4</v>
      </c>
      <c r="BP305" s="98">
        <v>4.8015181770892297E-5</v>
      </c>
      <c r="BQ305" s="98">
        <v>2.5160804626155799E-15</v>
      </c>
      <c r="BR305">
        <v>1.4294311428659099E-4</v>
      </c>
      <c r="BS305">
        <v>1.6964853088236101E-3</v>
      </c>
      <c r="BT305">
        <v>4.09458070445037E-2</v>
      </c>
    </row>
    <row r="306" spans="1:72" x14ac:dyDescent="0.35">
      <c r="A306">
        <v>61</v>
      </c>
      <c r="B306" t="s">
        <v>610</v>
      </c>
      <c r="C306" t="s">
        <v>610</v>
      </c>
      <c r="D306" t="s">
        <v>611</v>
      </c>
      <c r="E306" t="s">
        <v>1339</v>
      </c>
      <c r="F306">
        <v>5.7720000000000002</v>
      </c>
      <c r="G306">
        <v>23.827999999999999</v>
      </c>
      <c r="H306">
        <v>7.3999999999999996E-2</v>
      </c>
      <c r="I306">
        <v>0.53280000000000005</v>
      </c>
      <c r="J306">
        <v>0.71040000000000003</v>
      </c>
      <c r="K306">
        <v>0</v>
      </c>
      <c r="L306">
        <v>13.3644</v>
      </c>
      <c r="M306">
        <v>0</v>
      </c>
      <c r="N306">
        <v>0.11840000000000001</v>
      </c>
      <c r="O306">
        <v>0.72519999999999996</v>
      </c>
      <c r="P306">
        <v>0</v>
      </c>
      <c r="Q306">
        <v>0.72519999999999996</v>
      </c>
      <c r="R306">
        <v>0</v>
      </c>
      <c r="S306">
        <v>0</v>
      </c>
      <c r="T306">
        <v>0</v>
      </c>
      <c r="U306">
        <v>4.4400000000000002E-2</v>
      </c>
      <c r="V306">
        <v>0</v>
      </c>
      <c r="W306">
        <v>0</v>
      </c>
      <c r="X306">
        <v>0</v>
      </c>
      <c r="Y306">
        <v>2.9600000000000001E-2</v>
      </c>
      <c r="Z306">
        <v>0</v>
      </c>
      <c r="AA306">
        <v>0</v>
      </c>
      <c r="AB306">
        <v>1.4800000000000001E-2</v>
      </c>
      <c r="AC306">
        <v>0</v>
      </c>
      <c r="AD306">
        <v>1.4800000000000001E-2</v>
      </c>
      <c r="AE306">
        <v>0</v>
      </c>
      <c r="AF306">
        <v>0</v>
      </c>
      <c r="AG306">
        <v>0</v>
      </c>
      <c r="AH306">
        <v>0</v>
      </c>
      <c r="AI306">
        <v>0</v>
      </c>
      <c r="AJ306">
        <v>0</v>
      </c>
      <c r="AK306">
        <v>0</v>
      </c>
      <c r="AL306">
        <v>0.4884</v>
      </c>
      <c r="AM306">
        <v>0.68079999999999996</v>
      </c>
      <c r="AN306">
        <v>0.63639999999999997</v>
      </c>
      <c r="AO306">
        <v>0.59199999999999997</v>
      </c>
      <c r="AP306">
        <v>0.14799999999999999</v>
      </c>
      <c r="AQ306">
        <v>0</v>
      </c>
      <c r="AR306">
        <v>1.4800000000000001E-2</v>
      </c>
      <c r="AS306">
        <v>7.4000000000000003E-3</v>
      </c>
      <c r="AT306">
        <v>2.2200000000000001E-2</v>
      </c>
      <c r="AU306">
        <v>1.0359999999999999E-2</v>
      </c>
      <c r="AV306">
        <v>0.13320000000000001</v>
      </c>
      <c r="AW306">
        <v>5.9199999999999999E-3</v>
      </c>
      <c r="AX306">
        <v>2.1756000000000002</v>
      </c>
      <c r="AY306">
        <v>8.7319999999999995E-2</v>
      </c>
      <c r="AZ306">
        <v>8.8800000000000004E-2</v>
      </c>
      <c r="BA306">
        <v>15.54</v>
      </c>
      <c r="BB306">
        <v>1.7907999999999999</v>
      </c>
      <c r="BC306">
        <v>0</v>
      </c>
      <c r="BD306">
        <v>18.352</v>
      </c>
      <c r="BE306">
        <v>24.42</v>
      </c>
      <c r="BF306">
        <v>1.6279999999999999</v>
      </c>
      <c r="BG306">
        <v>5.92</v>
      </c>
      <c r="BH306">
        <v>1.4800000000000001E-2</v>
      </c>
      <c r="BI306">
        <v>0.23680000000000001</v>
      </c>
      <c r="BJ306">
        <v>5.9200000000000003E-2</v>
      </c>
      <c r="BK306">
        <v>0</v>
      </c>
      <c r="BL306">
        <v>1.7139299854055799E-2</v>
      </c>
      <c r="BM306">
        <v>8.8248585701374103E-4</v>
      </c>
      <c r="BN306">
        <v>3.1676832115364599E-3</v>
      </c>
      <c r="BO306">
        <v>4.7214041380891797E-4</v>
      </c>
      <c r="BP306" s="98">
        <v>3.6072319299959699E-5</v>
      </c>
      <c r="BQ306" s="98">
        <v>2.1390918127277598E-15</v>
      </c>
      <c r="BR306">
        <v>3.0155716302844002E-4</v>
      </c>
      <c r="BS306">
        <v>1.2745168817558099E-3</v>
      </c>
      <c r="BT306">
        <v>2.93109251867179E-2</v>
      </c>
    </row>
    <row r="307" spans="1:72" x14ac:dyDescent="0.35">
      <c r="A307">
        <v>61</v>
      </c>
      <c r="B307" t="s">
        <v>610</v>
      </c>
      <c r="C307" t="s">
        <v>610</v>
      </c>
      <c r="D307" t="s">
        <v>611</v>
      </c>
      <c r="E307" t="s">
        <v>1340</v>
      </c>
      <c r="F307">
        <v>7.6829999999999998</v>
      </c>
      <c r="G307">
        <v>31.716999999999999</v>
      </c>
      <c r="H307">
        <v>9.8500000000000004E-2</v>
      </c>
      <c r="I307">
        <v>0.70920000000000005</v>
      </c>
      <c r="J307">
        <v>0.9456</v>
      </c>
      <c r="K307">
        <v>0</v>
      </c>
      <c r="L307">
        <v>17.789100000000001</v>
      </c>
      <c r="M307">
        <v>0</v>
      </c>
      <c r="N307">
        <v>0.15759999999999999</v>
      </c>
      <c r="O307">
        <v>0.96530000000000005</v>
      </c>
      <c r="P307">
        <v>0</v>
      </c>
      <c r="Q307">
        <v>0.96530000000000005</v>
      </c>
      <c r="R307">
        <v>0</v>
      </c>
      <c r="S307">
        <v>0</v>
      </c>
      <c r="T307">
        <v>0</v>
      </c>
      <c r="U307">
        <v>5.91E-2</v>
      </c>
      <c r="V307">
        <v>0</v>
      </c>
      <c r="W307">
        <v>0</v>
      </c>
      <c r="X307">
        <v>0</v>
      </c>
      <c r="Y307">
        <v>3.9399999999999998E-2</v>
      </c>
      <c r="Z307">
        <v>0</v>
      </c>
      <c r="AA307">
        <v>0</v>
      </c>
      <c r="AB307">
        <v>1.9699999999999999E-2</v>
      </c>
      <c r="AC307">
        <v>0</v>
      </c>
      <c r="AD307">
        <v>1.9699999999999999E-2</v>
      </c>
      <c r="AE307">
        <v>0</v>
      </c>
      <c r="AF307">
        <v>0</v>
      </c>
      <c r="AG307">
        <v>0</v>
      </c>
      <c r="AH307">
        <v>0</v>
      </c>
      <c r="AI307">
        <v>0</v>
      </c>
      <c r="AJ307">
        <v>0</v>
      </c>
      <c r="AK307">
        <v>0</v>
      </c>
      <c r="AL307">
        <v>0.65010000000000001</v>
      </c>
      <c r="AM307">
        <v>0.90620000000000001</v>
      </c>
      <c r="AN307">
        <v>0.84709999999999996</v>
      </c>
      <c r="AO307">
        <v>0.78800000000000003</v>
      </c>
      <c r="AP307">
        <v>0.19700000000000001</v>
      </c>
      <c r="AQ307">
        <v>0</v>
      </c>
      <c r="AR307">
        <v>1.9699999999999999E-2</v>
      </c>
      <c r="AS307">
        <v>9.8499999999999994E-3</v>
      </c>
      <c r="AT307">
        <v>2.955E-2</v>
      </c>
      <c r="AU307">
        <v>1.379E-2</v>
      </c>
      <c r="AV307">
        <v>0.17730000000000001</v>
      </c>
      <c r="AW307">
        <v>7.8799999999999999E-3</v>
      </c>
      <c r="AX307">
        <v>2.8959000000000001</v>
      </c>
      <c r="AY307">
        <v>0.11623</v>
      </c>
      <c r="AZ307">
        <v>0.1182</v>
      </c>
      <c r="BA307">
        <v>20.684999999999999</v>
      </c>
      <c r="BB307">
        <v>2.3837000000000002</v>
      </c>
      <c r="BC307">
        <v>0</v>
      </c>
      <c r="BD307">
        <v>24.428000000000001</v>
      </c>
      <c r="BE307">
        <v>32.505000000000003</v>
      </c>
      <c r="BF307">
        <v>2.1669999999999998</v>
      </c>
      <c r="BG307">
        <v>7.88</v>
      </c>
      <c r="BH307">
        <v>1.9699999999999999E-2</v>
      </c>
      <c r="BI307">
        <v>0.31519999999999998</v>
      </c>
      <c r="BJ307">
        <v>7.8799999999999995E-2</v>
      </c>
      <c r="BK307">
        <v>0</v>
      </c>
      <c r="BL307">
        <v>2.2034193928805901E-2</v>
      </c>
      <c r="BM307">
        <v>1.16493070221265E-3</v>
      </c>
      <c r="BN307">
        <v>4.0759556557124297E-3</v>
      </c>
      <c r="BO307">
        <v>6.2783892873380604E-4</v>
      </c>
      <c r="BP307" s="98">
        <v>4.8015181770892297E-5</v>
      </c>
      <c r="BQ307" s="98">
        <v>2.5160804626155799E-15</v>
      </c>
      <c r="BR307">
        <v>1.4294311428659099E-4</v>
      </c>
      <c r="BS307">
        <v>1.6964853088236101E-3</v>
      </c>
      <c r="BT307">
        <v>4.09458070445037E-2</v>
      </c>
    </row>
    <row r="308" spans="1:72" x14ac:dyDescent="0.35">
      <c r="A308">
        <v>61</v>
      </c>
      <c r="B308" t="s">
        <v>610</v>
      </c>
      <c r="C308" t="s">
        <v>610</v>
      </c>
      <c r="D308" t="s">
        <v>611</v>
      </c>
      <c r="E308" t="s">
        <v>1341</v>
      </c>
      <c r="F308">
        <v>5.7525000000000004</v>
      </c>
      <c r="G308">
        <v>23.747499999999999</v>
      </c>
      <c r="H308">
        <v>7.3749999999999996E-2</v>
      </c>
      <c r="I308">
        <v>0.53100000000000003</v>
      </c>
      <c r="J308">
        <v>0.70799999999999996</v>
      </c>
      <c r="K308">
        <v>0</v>
      </c>
      <c r="L308">
        <v>13.31925</v>
      </c>
      <c r="M308">
        <v>0</v>
      </c>
      <c r="N308">
        <v>0.11799999999999999</v>
      </c>
      <c r="O308">
        <v>0.72275</v>
      </c>
      <c r="P308">
        <v>0</v>
      </c>
      <c r="Q308">
        <v>0.72275</v>
      </c>
      <c r="R308">
        <v>0</v>
      </c>
      <c r="S308">
        <v>0</v>
      </c>
      <c r="T308">
        <v>0</v>
      </c>
      <c r="U308">
        <v>4.4249999999999998E-2</v>
      </c>
      <c r="V308">
        <v>0</v>
      </c>
      <c r="W308">
        <v>0</v>
      </c>
      <c r="X308">
        <v>0</v>
      </c>
      <c r="Y308">
        <v>2.9499999999999998E-2</v>
      </c>
      <c r="Z308">
        <v>0</v>
      </c>
      <c r="AA308">
        <v>0</v>
      </c>
      <c r="AB308">
        <v>1.4749999999999999E-2</v>
      </c>
      <c r="AC308">
        <v>0</v>
      </c>
      <c r="AD308">
        <v>1.4749999999999999E-2</v>
      </c>
      <c r="AE308">
        <v>0</v>
      </c>
      <c r="AF308">
        <v>0</v>
      </c>
      <c r="AG308">
        <v>0</v>
      </c>
      <c r="AH308">
        <v>0</v>
      </c>
      <c r="AI308">
        <v>0</v>
      </c>
      <c r="AJ308">
        <v>0</v>
      </c>
      <c r="AK308">
        <v>0</v>
      </c>
      <c r="AL308">
        <v>0.48675000000000002</v>
      </c>
      <c r="AM308">
        <v>0.67849999999999999</v>
      </c>
      <c r="AN308">
        <v>0.63424999999999998</v>
      </c>
      <c r="AO308">
        <v>0.59</v>
      </c>
      <c r="AP308">
        <v>0.14749999999999999</v>
      </c>
      <c r="AQ308">
        <v>0</v>
      </c>
      <c r="AR308">
        <v>1.4749999999999999E-2</v>
      </c>
      <c r="AS308">
        <v>7.3749999999999996E-3</v>
      </c>
      <c r="AT308">
        <v>2.2124999999999999E-2</v>
      </c>
      <c r="AU308">
        <v>1.0325000000000001E-2</v>
      </c>
      <c r="AV308">
        <v>0.13275000000000001</v>
      </c>
      <c r="AW308">
        <v>5.8999999999999999E-3</v>
      </c>
      <c r="AX308">
        <v>2.16825</v>
      </c>
      <c r="AY308">
        <v>8.7025000000000005E-2</v>
      </c>
      <c r="AZ308">
        <v>8.8499999999999995E-2</v>
      </c>
      <c r="BA308">
        <v>15.487500000000001</v>
      </c>
      <c r="BB308">
        <v>1.7847500000000001</v>
      </c>
      <c r="BC308">
        <v>0</v>
      </c>
      <c r="BD308">
        <v>18.29</v>
      </c>
      <c r="BE308">
        <v>24.337499999999999</v>
      </c>
      <c r="BF308">
        <v>1.6225000000000001</v>
      </c>
      <c r="BG308">
        <v>5.9</v>
      </c>
      <c r="BH308">
        <v>1.4749999999999999E-2</v>
      </c>
      <c r="BI308">
        <v>0.23599999999999999</v>
      </c>
      <c r="BJ308">
        <v>5.8999999999999997E-2</v>
      </c>
      <c r="BK308">
        <v>0</v>
      </c>
      <c r="BL308">
        <v>1.7665110356448702E-2</v>
      </c>
      <c r="BM308">
        <v>8.8678928354545699E-4</v>
      </c>
      <c r="BN308">
        <v>3.2621689489037899E-3</v>
      </c>
      <c r="BO308">
        <v>4.7100824304590098E-4</v>
      </c>
      <c r="BP308" s="98">
        <v>3.5950453356378703E-5</v>
      </c>
      <c r="BQ308" s="98">
        <v>2.3798629509457999E-15</v>
      </c>
      <c r="BR308">
        <v>4.9405084183432296E-4</v>
      </c>
      <c r="BS308">
        <v>1.27021108147961E-3</v>
      </c>
      <c r="BT308">
        <v>2.7766409982322601E-2</v>
      </c>
    </row>
    <row r="309" spans="1:72" x14ac:dyDescent="0.35">
      <c r="A309">
        <v>62</v>
      </c>
      <c r="B309" t="s">
        <v>610</v>
      </c>
      <c r="C309" t="s">
        <v>610</v>
      </c>
      <c r="D309" t="s">
        <v>618</v>
      </c>
      <c r="E309" t="s">
        <v>1337</v>
      </c>
      <c r="F309">
        <v>37.929000000000002</v>
      </c>
      <c r="G309">
        <v>159.786</v>
      </c>
      <c r="H309">
        <v>1.2104999999999999</v>
      </c>
      <c r="I309">
        <v>2.9051999999999998</v>
      </c>
      <c r="J309">
        <v>3.8736000000000002</v>
      </c>
      <c r="K309">
        <v>0</v>
      </c>
      <c r="L309">
        <v>72.145799999999994</v>
      </c>
      <c r="M309">
        <v>0</v>
      </c>
      <c r="N309">
        <v>0.64559999999999995</v>
      </c>
      <c r="O309">
        <v>3.9542999999999999</v>
      </c>
      <c r="P309">
        <v>0</v>
      </c>
      <c r="Q309">
        <v>3.9542999999999999</v>
      </c>
      <c r="R309">
        <v>0</v>
      </c>
      <c r="S309">
        <v>0</v>
      </c>
      <c r="T309">
        <v>0</v>
      </c>
      <c r="U309">
        <v>0.80700000000000005</v>
      </c>
      <c r="V309">
        <v>8.0699999999999994E-2</v>
      </c>
      <c r="W309">
        <v>0</v>
      </c>
      <c r="X309">
        <v>0.16139999999999999</v>
      </c>
      <c r="Y309">
        <v>0.40350000000000003</v>
      </c>
      <c r="Z309">
        <v>0.16139999999999999</v>
      </c>
      <c r="AA309">
        <v>0</v>
      </c>
      <c r="AB309">
        <v>0.32279999999999998</v>
      </c>
      <c r="AC309">
        <v>0</v>
      </c>
      <c r="AD309">
        <v>0.24210000000000001</v>
      </c>
      <c r="AE309">
        <v>0</v>
      </c>
      <c r="AF309">
        <v>0</v>
      </c>
      <c r="AG309">
        <v>0</v>
      </c>
      <c r="AH309">
        <v>0</v>
      </c>
      <c r="AI309">
        <v>0</v>
      </c>
      <c r="AJ309">
        <v>0</v>
      </c>
      <c r="AK309">
        <v>0</v>
      </c>
      <c r="AL309">
        <v>4.9226999999999999</v>
      </c>
      <c r="AM309">
        <v>11.1366</v>
      </c>
      <c r="AN309">
        <v>10.410299999999999</v>
      </c>
      <c r="AO309">
        <v>8.8770000000000007</v>
      </c>
      <c r="AP309">
        <v>0.80700000000000005</v>
      </c>
      <c r="AQ309">
        <v>0</v>
      </c>
      <c r="AR309">
        <v>0.32279999999999998</v>
      </c>
      <c r="AS309">
        <v>4.0349999999999997E-2</v>
      </c>
      <c r="AT309">
        <v>0.12105</v>
      </c>
      <c r="AU309">
        <v>5.6489999999999999E-2</v>
      </c>
      <c r="AV309">
        <v>0.72629999999999995</v>
      </c>
      <c r="AW309">
        <v>3.2280000000000003E-2</v>
      </c>
      <c r="AX309">
        <v>11.7822</v>
      </c>
      <c r="AY309">
        <v>0.47613</v>
      </c>
      <c r="AZ309">
        <v>0.48420000000000002</v>
      </c>
      <c r="BA309">
        <v>83.927999999999997</v>
      </c>
      <c r="BB309">
        <v>9.6839999999999993</v>
      </c>
      <c r="BC309">
        <v>0</v>
      </c>
      <c r="BD309">
        <v>98.453999999999994</v>
      </c>
      <c r="BE309">
        <v>131.541</v>
      </c>
      <c r="BF309">
        <v>8.8770000000000007</v>
      </c>
      <c r="BG309">
        <v>32.28</v>
      </c>
      <c r="BH309">
        <v>8.0699999999999994E-2</v>
      </c>
      <c r="BI309">
        <v>1.2911999999999999</v>
      </c>
      <c r="BJ309">
        <v>0.32279999999999998</v>
      </c>
      <c r="BK309">
        <v>0</v>
      </c>
      <c r="BL309">
        <v>7.1662595230192805E-2</v>
      </c>
      <c r="BM309">
        <v>3.7041992656314201E-3</v>
      </c>
      <c r="BN309">
        <v>1.2960558012557299E-2</v>
      </c>
      <c r="BO309">
        <v>1.9963766894745701E-3</v>
      </c>
      <c r="BP309">
        <v>1.9669163293964501E-4</v>
      </c>
      <c r="BQ309" s="98">
        <v>8.0005303184024602E-15</v>
      </c>
      <c r="BR309">
        <v>4.5452470087856199E-4</v>
      </c>
      <c r="BS309">
        <v>6.9495616457901201E-3</v>
      </c>
      <c r="BT309">
        <v>0.13019781184997001</v>
      </c>
    </row>
    <row r="310" spans="1:72" x14ac:dyDescent="0.35">
      <c r="A310">
        <v>62</v>
      </c>
      <c r="B310" t="s">
        <v>610</v>
      </c>
      <c r="C310" t="s">
        <v>610</v>
      </c>
      <c r="D310" t="s">
        <v>618</v>
      </c>
      <c r="E310" t="s">
        <v>1338</v>
      </c>
      <c r="F310">
        <v>25.286000000000001</v>
      </c>
      <c r="G310">
        <v>106.524</v>
      </c>
      <c r="H310">
        <v>0.80700000000000005</v>
      </c>
      <c r="I310">
        <v>1.9368000000000001</v>
      </c>
      <c r="J310">
        <v>2.5823999999999998</v>
      </c>
      <c r="K310">
        <v>0</v>
      </c>
      <c r="L310">
        <v>48.097200000000001</v>
      </c>
      <c r="M310">
        <v>0</v>
      </c>
      <c r="N310">
        <v>0.4304</v>
      </c>
      <c r="O310">
        <v>2.6362000000000001</v>
      </c>
      <c r="P310">
        <v>0</v>
      </c>
      <c r="Q310">
        <v>2.6362000000000001</v>
      </c>
      <c r="R310">
        <v>0</v>
      </c>
      <c r="S310">
        <v>0</v>
      </c>
      <c r="T310">
        <v>0</v>
      </c>
      <c r="U310">
        <v>0.53800000000000003</v>
      </c>
      <c r="V310">
        <v>5.3800000000000001E-2</v>
      </c>
      <c r="W310">
        <v>0</v>
      </c>
      <c r="X310">
        <v>0.1076</v>
      </c>
      <c r="Y310">
        <v>0.26900000000000002</v>
      </c>
      <c r="Z310">
        <v>0.1076</v>
      </c>
      <c r="AA310">
        <v>0</v>
      </c>
      <c r="AB310">
        <v>0.2152</v>
      </c>
      <c r="AC310">
        <v>0</v>
      </c>
      <c r="AD310">
        <v>0.16139999999999999</v>
      </c>
      <c r="AE310">
        <v>0</v>
      </c>
      <c r="AF310">
        <v>0</v>
      </c>
      <c r="AG310">
        <v>0</v>
      </c>
      <c r="AH310">
        <v>0</v>
      </c>
      <c r="AI310">
        <v>0</v>
      </c>
      <c r="AJ310">
        <v>0</v>
      </c>
      <c r="AK310">
        <v>0</v>
      </c>
      <c r="AL310">
        <v>3.2818000000000001</v>
      </c>
      <c r="AM310">
        <v>7.4244000000000003</v>
      </c>
      <c r="AN310">
        <v>6.9401999999999999</v>
      </c>
      <c r="AO310">
        <v>5.9180000000000001</v>
      </c>
      <c r="AP310">
        <v>0.53800000000000003</v>
      </c>
      <c r="AQ310">
        <v>0</v>
      </c>
      <c r="AR310">
        <v>0.2152</v>
      </c>
      <c r="AS310">
        <v>2.69E-2</v>
      </c>
      <c r="AT310">
        <v>8.0699999999999994E-2</v>
      </c>
      <c r="AU310">
        <v>3.7659999999999999E-2</v>
      </c>
      <c r="AV310">
        <v>0.48420000000000002</v>
      </c>
      <c r="AW310">
        <v>2.1520000000000001E-2</v>
      </c>
      <c r="AX310">
        <v>7.8548</v>
      </c>
      <c r="AY310">
        <v>0.31741999999999998</v>
      </c>
      <c r="AZ310">
        <v>0.32279999999999998</v>
      </c>
      <c r="BA310">
        <v>55.951999999999998</v>
      </c>
      <c r="BB310">
        <v>6.4560000000000004</v>
      </c>
      <c r="BC310">
        <v>0</v>
      </c>
      <c r="BD310">
        <v>65.635999999999996</v>
      </c>
      <c r="BE310">
        <v>87.694000000000003</v>
      </c>
      <c r="BF310">
        <v>5.9180000000000001</v>
      </c>
      <c r="BG310">
        <v>21.52</v>
      </c>
      <c r="BH310">
        <v>5.3800000000000001E-2</v>
      </c>
      <c r="BI310">
        <v>0.86080000000000001</v>
      </c>
      <c r="BJ310">
        <v>0.2152</v>
      </c>
      <c r="BK310">
        <v>0</v>
      </c>
      <c r="BL310">
        <v>4.7775063486795201E-2</v>
      </c>
      <c r="BM310">
        <v>2.4694661770876098E-3</v>
      </c>
      <c r="BN310">
        <v>8.6403720083715503E-3</v>
      </c>
      <c r="BO310">
        <v>1.3309177929830499E-3</v>
      </c>
      <c r="BP310">
        <v>1.3112775529309701E-4</v>
      </c>
      <c r="BQ310" s="98">
        <v>5.3336868789349801E-15</v>
      </c>
      <c r="BR310">
        <v>3.0301646725237403E-4</v>
      </c>
      <c r="BS310">
        <v>4.6330410971934096E-3</v>
      </c>
      <c r="BT310">
        <v>8.6798541233313306E-2</v>
      </c>
    </row>
    <row r="311" spans="1:72" x14ac:dyDescent="0.35">
      <c r="A311">
        <v>62</v>
      </c>
      <c r="B311" t="s">
        <v>610</v>
      </c>
      <c r="C311" t="s">
        <v>610</v>
      </c>
      <c r="D311" t="s">
        <v>618</v>
      </c>
      <c r="E311" t="s">
        <v>1339</v>
      </c>
      <c r="F311">
        <v>18.988</v>
      </c>
      <c r="G311">
        <v>79.992000000000004</v>
      </c>
      <c r="H311">
        <v>0.60599999999999998</v>
      </c>
      <c r="I311">
        <v>1.4543999999999999</v>
      </c>
      <c r="J311">
        <v>1.9392</v>
      </c>
      <c r="K311">
        <v>0</v>
      </c>
      <c r="L311">
        <v>36.117600000000003</v>
      </c>
      <c r="M311">
        <v>0</v>
      </c>
      <c r="N311">
        <v>0.32319999999999999</v>
      </c>
      <c r="O311">
        <v>1.9796</v>
      </c>
      <c r="P311">
        <v>0</v>
      </c>
      <c r="Q311">
        <v>1.9796</v>
      </c>
      <c r="R311">
        <v>0</v>
      </c>
      <c r="S311">
        <v>0</v>
      </c>
      <c r="T311">
        <v>0</v>
      </c>
      <c r="U311">
        <v>0.40400000000000003</v>
      </c>
      <c r="V311">
        <v>4.0399999999999998E-2</v>
      </c>
      <c r="W311">
        <v>0</v>
      </c>
      <c r="X311">
        <v>8.0799999999999997E-2</v>
      </c>
      <c r="Y311">
        <v>0.20200000000000001</v>
      </c>
      <c r="Z311">
        <v>8.0799999999999997E-2</v>
      </c>
      <c r="AA311">
        <v>0</v>
      </c>
      <c r="AB311">
        <v>0.16159999999999999</v>
      </c>
      <c r="AC311">
        <v>0</v>
      </c>
      <c r="AD311">
        <v>0.1212</v>
      </c>
      <c r="AE311">
        <v>0</v>
      </c>
      <c r="AF311">
        <v>0</v>
      </c>
      <c r="AG311">
        <v>0</v>
      </c>
      <c r="AH311">
        <v>0</v>
      </c>
      <c r="AI311">
        <v>0</v>
      </c>
      <c r="AJ311">
        <v>0</v>
      </c>
      <c r="AK311">
        <v>0</v>
      </c>
      <c r="AL311">
        <v>2.4643999999999999</v>
      </c>
      <c r="AM311">
        <v>5.5751999999999997</v>
      </c>
      <c r="AN311">
        <v>5.2115999999999998</v>
      </c>
      <c r="AO311">
        <v>4.444</v>
      </c>
      <c r="AP311">
        <v>0.40400000000000003</v>
      </c>
      <c r="AQ311">
        <v>0</v>
      </c>
      <c r="AR311">
        <v>0.16159999999999999</v>
      </c>
      <c r="AS311">
        <v>2.0199999999999999E-2</v>
      </c>
      <c r="AT311">
        <v>6.0600000000000001E-2</v>
      </c>
      <c r="AU311">
        <v>2.828E-2</v>
      </c>
      <c r="AV311">
        <v>0.36359999999999998</v>
      </c>
      <c r="AW311">
        <v>1.6160000000000001E-2</v>
      </c>
      <c r="AX311">
        <v>5.8983999999999996</v>
      </c>
      <c r="AY311">
        <v>0.23835999999999999</v>
      </c>
      <c r="AZ311">
        <v>0.2424</v>
      </c>
      <c r="BA311">
        <v>42.015999999999998</v>
      </c>
      <c r="BB311">
        <v>4.8479999999999999</v>
      </c>
      <c r="BC311">
        <v>0</v>
      </c>
      <c r="BD311">
        <v>49.287999999999997</v>
      </c>
      <c r="BE311">
        <v>65.852000000000004</v>
      </c>
      <c r="BF311">
        <v>4.444</v>
      </c>
      <c r="BG311">
        <v>16.16</v>
      </c>
      <c r="BH311">
        <v>4.0399999999999998E-2</v>
      </c>
      <c r="BI311">
        <v>0.64639999999999997</v>
      </c>
      <c r="BJ311">
        <v>0.16159999999999999</v>
      </c>
      <c r="BK311">
        <v>0</v>
      </c>
      <c r="BL311">
        <v>3.71167104444588E-2</v>
      </c>
      <c r="BM311">
        <v>1.8698826201060401E-3</v>
      </c>
      <c r="BN311">
        <v>6.7119441475213103E-3</v>
      </c>
      <c r="BO311">
        <v>1.0004094082804399E-3</v>
      </c>
      <c r="BP311" s="98">
        <v>9.8467682413403405E-5</v>
      </c>
      <c r="BQ311" s="98">
        <v>4.5324812535420403E-15</v>
      </c>
      <c r="BR311">
        <v>6.3896377900431699E-4</v>
      </c>
      <c r="BS311">
        <v>3.47908662317126E-3</v>
      </c>
      <c r="BT311">
        <v>6.21063659550736E-2</v>
      </c>
    </row>
    <row r="312" spans="1:72" x14ac:dyDescent="0.35">
      <c r="A312">
        <v>62</v>
      </c>
      <c r="B312" t="s">
        <v>610</v>
      </c>
      <c r="C312" t="s">
        <v>610</v>
      </c>
      <c r="D312" t="s">
        <v>618</v>
      </c>
      <c r="E312" t="s">
        <v>1340</v>
      </c>
      <c r="F312">
        <v>25.286000000000001</v>
      </c>
      <c r="G312">
        <v>106.524</v>
      </c>
      <c r="H312">
        <v>0.80700000000000005</v>
      </c>
      <c r="I312">
        <v>1.9368000000000001</v>
      </c>
      <c r="J312">
        <v>2.5823999999999998</v>
      </c>
      <c r="K312">
        <v>0</v>
      </c>
      <c r="L312">
        <v>48.097200000000001</v>
      </c>
      <c r="M312">
        <v>0</v>
      </c>
      <c r="N312">
        <v>0.4304</v>
      </c>
      <c r="O312">
        <v>2.6362000000000001</v>
      </c>
      <c r="P312">
        <v>0</v>
      </c>
      <c r="Q312">
        <v>2.6362000000000001</v>
      </c>
      <c r="R312">
        <v>0</v>
      </c>
      <c r="S312">
        <v>0</v>
      </c>
      <c r="T312">
        <v>0</v>
      </c>
      <c r="U312">
        <v>0.53800000000000003</v>
      </c>
      <c r="V312">
        <v>5.3800000000000001E-2</v>
      </c>
      <c r="W312">
        <v>0</v>
      </c>
      <c r="X312">
        <v>0.1076</v>
      </c>
      <c r="Y312">
        <v>0.26900000000000002</v>
      </c>
      <c r="Z312">
        <v>0.1076</v>
      </c>
      <c r="AA312">
        <v>0</v>
      </c>
      <c r="AB312">
        <v>0.2152</v>
      </c>
      <c r="AC312">
        <v>0</v>
      </c>
      <c r="AD312">
        <v>0.16139999999999999</v>
      </c>
      <c r="AE312">
        <v>0</v>
      </c>
      <c r="AF312">
        <v>0</v>
      </c>
      <c r="AG312">
        <v>0</v>
      </c>
      <c r="AH312">
        <v>0</v>
      </c>
      <c r="AI312">
        <v>0</v>
      </c>
      <c r="AJ312">
        <v>0</v>
      </c>
      <c r="AK312">
        <v>0</v>
      </c>
      <c r="AL312">
        <v>3.2818000000000001</v>
      </c>
      <c r="AM312">
        <v>7.4244000000000003</v>
      </c>
      <c r="AN312">
        <v>6.9401999999999999</v>
      </c>
      <c r="AO312">
        <v>5.9180000000000001</v>
      </c>
      <c r="AP312">
        <v>0.53800000000000003</v>
      </c>
      <c r="AQ312">
        <v>0</v>
      </c>
      <c r="AR312">
        <v>0.2152</v>
      </c>
      <c r="AS312">
        <v>2.69E-2</v>
      </c>
      <c r="AT312">
        <v>8.0699999999999994E-2</v>
      </c>
      <c r="AU312">
        <v>3.7659999999999999E-2</v>
      </c>
      <c r="AV312">
        <v>0.48420000000000002</v>
      </c>
      <c r="AW312">
        <v>2.1520000000000001E-2</v>
      </c>
      <c r="AX312">
        <v>7.8548</v>
      </c>
      <c r="AY312">
        <v>0.31741999999999998</v>
      </c>
      <c r="AZ312">
        <v>0.32279999999999998</v>
      </c>
      <c r="BA312">
        <v>55.951999999999998</v>
      </c>
      <c r="BB312">
        <v>6.4560000000000004</v>
      </c>
      <c r="BC312">
        <v>0</v>
      </c>
      <c r="BD312">
        <v>65.635999999999996</v>
      </c>
      <c r="BE312">
        <v>87.694000000000003</v>
      </c>
      <c r="BF312">
        <v>5.9180000000000001</v>
      </c>
      <c r="BG312">
        <v>21.52</v>
      </c>
      <c r="BH312">
        <v>5.3800000000000001E-2</v>
      </c>
      <c r="BI312">
        <v>0.86080000000000001</v>
      </c>
      <c r="BJ312">
        <v>0.2152</v>
      </c>
      <c r="BK312">
        <v>0</v>
      </c>
      <c r="BL312">
        <v>4.7775063486795201E-2</v>
      </c>
      <c r="BM312">
        <v>2.4694661770876098E-3</v>
      </c>
      <c r="BN312">
        <v>8.6403720083715503E-3</v>
      </c>
      <c r="BO312">
        <v>1.3309177929830499E-3</v>
      </c>
      <c r="BP312">
        <v>1.3112775529309701E-4</v>
      </c>
      <c r="BQ312" s="98">
        <v>5.3336868789349801E-15</v>
      </c>
      <c r="BR312">
        <v>3.0301646725237403E-4</v>
      </c>
      <c r="BS312">
        <v>4.6330410971934096E-3</v>
      </c>
      <c r="BT312">
        <v>8.6798541233313306E-2</v>
      </c>
    </row>
    <row r="313" spans="1:72" x14ac:dyDescent="0.35">
      <c r="A313">
        <v>62</v>
      </c>
      <c r="B313" t="s">
        <v>610</v>
      </c>
      <c r="C313" t="s">
        <v>610</v>
      </c>
      <c r="D313" t="s">
        <v>618</v>
      </c>
      <c r="E313" t="s">
        <v>1341</v>
      </c>
      <c r="F313">
        <v>18.964500000000001</v>
      </c>
      <c r="G313">
        <v>79.893000000000001</v>
      </c>
      <c r="H313">
        <v>0.60524999999999995</v>
      </c>
      <c r="I313">
        <v>1.4525999999999999</v>
      </c>
      <c r="J313">
        <v>1.9368000000000001</v>
      </c>
      <c r="K313">
        <v>0</v>
      </c>
      <c r="L313">
        <v>36.072899999999997</v>
      </c>
      <c r="M313">
        <v>0</v>
      </c>
      <c r="N313">
        <v>0.32279999999999998</v>
      </c>
      <c r="O313">
        <v>1.97715</v>
      </c>
      <c r="P313">
        <v>0</v>
      </c>
      <c r="Q313">
        <v>1.97715</v>
      </c>
      <c r="R313">
        <v>0</v>
      </c>
      <c r="S313">
        <v>0</v>
      </c>
      <c r="T313">
        <v>0</v>
      </c>
      <c r="U313">
        <v>0.40350000000000003</v>
      </c>
      <c r="V313">
        <v>4.0349999999999997E-2</v>
      </c>
      <c r="W313">
        <v>0</v>
      </c>
      <c r="X313">
        <v>8.0699999999999994E-2</v>
      </c>
      <c r="Y313">
        <v>0.20175000000000001</v>
      </c>
      <c r="Z313">
        <v>8.0699999999999994E-2</v>
      </c>
      <c r="AA313">
        <v>0</v>
      </c>
      <c r="AB313">
        <v>0.16139999999999999</v>
      </c>
      <c r="AC313">
        <v>0</v>
      </c>
      <c r="AD313">
        <v>0.12105</v>
      </c>
      <c r="AE313">
        <v>0</v>
      </c>
      <c r="AF313">
        <v>0</v>
      </c>
      <c r="AG313">
        <v>0</v>
      </c>
      <c r="AH313">
        <v>0</v>
      </c>
      <c r="AI313">
        <v>0</v>
      </c>
      <c r="AJ313">
        <v>0</v>
      </c>
      <c r="AK313">
        <v>0</v>
      </c>
      <c r="AL313">
        <v>2.4613499999999999</v>
      </c>
      <c r="AM313">
        <v>5.5682999999999998</v>
      </c>
      <c r="AN313">
        <v>5.2051499999999997</v>
      </c>
      <c r="AO313">
        <v>4.4385000000000003</v>
      </c>
      <c r="AP313">
        <v>0.40350000000000003</v>
      </c>
      <c r="AQ313">
        <v>0</v>
      </c>
      <c r="AR313">
        <v>0.16139999999999999</v>
      </c>
      <c r="AS313">
        <v>2.0174999999999998E-2</v>
      </c>
      <c r="AT313">
        <v>6.0525000000000002E-2</v>
      </c>
      <c r="AU313">
        <v>2.8244999999999999E-2</v>
      </c>
      <c r="AV313">
        <v>0.36314999999999997</v>
      </c>
      <c r="AW313">
        <v>1.6140000000000002E-2</v>
      </c>
      <c r="AX313">
        <v>5.8910999999999998</v>
      </c>
      <c r="AY313">
        <v>0.238065</v>
      </c>
      <c r="AZ313">
        <v>0.24210000000000001</v>
      </c>
      <c r="BA313">
        <v>41.963999999999999</v>
      </c>
      <c r="BB313">
        <v>4.8419999999999996</v>
      </c>
      <c r="BC313">
        <v>0</v>
      </c>
      <c r="BD313">
        <v>49.226999999999997</v>
      </c>
      <c r="BE313">
        <v>65.770499999999998</v>
      </c>
      <c r="BF313">
        <v>4.4385000000000003</v>
      </c>
      <c r="BG313">
        <v>16.14</v>
      </c>
      <c r="BH313">
        <v>4.0349999999999997E-2</v>
      </c>
      <c r="BI313">
        <v>0.64559999999999995</v>
      </c>
      <c r="BJ313">
        <v>0.16139999999999999</v>
      </c>
      <c r="BK313">
        <v>0</v>
      </c>
      <c r="BL313">
        <v>3.8310250228166698E-2</v>
      </c>
      <c r="BM313">
        <v>1.8830371850693699E-3</v>
      </c>
      <c r="BN313">
        <v>6.92699556562653E-3</v>
      </c>
      <c r="BO313">
        <v>1.0001542109119999E-3</v>
      </c>
      <c r="BP313" s="98">
        <v>9.8345816469822504E-5</v>
      </c>
      <c r="BQ313" s="98">
        <v>5.0534783348790303E-15</v>
      </c>
      <c r="BR313">
        <v>1.0490836140569699E-3</v>
      </c>
      <c r="BS313">
        <v>3.47478082289506E-3</v>
      </c>
      <c r="BT313">
        <v>5.8960097356560603E-2</v>
      </c>
    </row>
    <row r="314" spans="1:72" x14ac:dyDescent="0.35">
      <c r="A314">
        <v>63</v>
      </c>
      <c r="B314" t="s">
        <v>610</v>
      </c>
      <c r="C314" t="s">
        <v>610</v>
      </c>
      <c r="D314" t="s">
        <v>622</v>
      </c>
      <c r="E314" t="s">
        <v>1337</v>
      </c>
      <c r="F314">
        <v>27.36</v>
      </c>
      <c r="G314">
        <v>114.456</v>
      </c>
      <c r="H314">
        <v>1.3680000000000001</v>
      </c>
      <c r="I314">
        <v>1.5960000000000001</v>
      </c>
      <c r="J314">
        <v>2.1432000000000002</v>
      </c>
      <c r="K314">
        <v>0</v>
      </c>
      <c r="L314">
        <v>40.128</v>
      </c>
      <c r="M314">
        <v>0</v>
      </c>
      <c r="N314">
        <v>0.36480000000000001</v>
      </c>
      <c r="O314">
        <v>2.1888000000000001</v>
      </c>
      <c r="P314">
        <v>0</v>
      </c>
      <c r="Q314">
        <v>2.1888000000000001</v>
      </c>
      <c r="R314">
        <v>0</v>
      </c>
      <c r="S314">
        <v>0</v>
      </c>
      <c r="T314">
        <v>0</v>
      </c>
      <c r="U314">
        <v>0.86639999999999995</v>
      </c>
      <c r="V314">
        <v>9.1200000000000003E-2</v>
      </c>
      <c r="W314">
        <v>4.5600000000000002E-2</v>
      </c>
      <c r="X314">
        <v>0.1368</v>
      </c>
      <c r="Y314">
        <v>0.41039999999999999</v>
      </c>
      <c r="Z314">
        <v>0.1368</v>
      </c>
      <c r="AA314">
        <v>0</v>
      </c>
      <c r="AB314">
        <v>0.36480000000000001</v>
      </c>
      <c r="AC314">
        <v>4.5600000000000002E-2</v>
      </c>
      <c r="AD314">
        <v>0.27360000000000001</v>
      </c>
      <c r="AE314">
        <v>4.5600000000000002E-2</v>
      </c>
      <c r="AF314">
        <v>0</v>
      </c>
      <c r="AG314">
        <v>0</v>
      </c>
      <c r="AH314">
        <v>0</v>
      </c>
      <c r="AI314">
        <v>0</v>
      </c>
      <c r="AJ314">
        <v>0</v>
      </c>
      <c r="AK314">
        <v>0</v>
      </c>
      <c r="AL314">
        <v>4.6967999999999996</v>
      </c>
      <c r="AM314">
        <v>12.6312</v>
      </c>
      <c r="AN314">
        <v>11.764799999999999</v>
      </c>
      <c r="AO314">
        <v>10.032</v>
      </c>
      <c r="AP314">
        <v>0.45600000000000002</v>
      </c>
      <c r="AQ314">
        <v>4.5600000000000002E-2</v>
      </c>
      <c r="AR314">
        <v>0.41039999999999999</v>
      </c>
      <c r="AS314">
        <v>2.2800000000000001E-2</v>
      </c>
      <c r="AT314">
        <v>6.3839999999999994E-2</v>
      </c>
      <c r="AU314">
        <v>3.1919999999999997E-2</v>
      </c>
      <c r="AV314">
        <v>0.41039999999999999</v>
      </c>
      <c r="AW314">
        <v>1.8239999999999999E-2</v>
      </c>
      <c r="AX314">
        <v>6.5208000000000004</v>
      </c>
      <c r="AY314">
        <v>0.26447999999999999</v>
      </c>
      <c r="AZ314">
        <v>0.27360000000000001</v>
      </c>
      <c r="BA314">
        <v>46.512</v>
      </c>
      <c r="BB314">
        <v>5.3807999999999998</v>
      </c>
      <c r="BC314">
        <v>0</v>
      </c>
      <c r="BD314">
        <v>54.72</v>
      </c>
      <c r="BE314">
        <v>73.415999999999997</v>
      </c>
      <c r="BF314">
        <v>5.016</v>
      </c>
      <c r="BG314">
        <v>17.783999999999999</v>
      </c>
      <c r="BH314">
        <v>4.5600000000000002E-2</v>
      </c>
      <c r="BI314">
        <v>0.72960000000000003</v>
      </c>
      <c r="BJ314">
        <v>0.18240000000000001</v>
      </c>
      <c r="BK314">
        <v>0</v>
      </c>
      <c r="BL314">
        <v>4.8916808114407601E-2</v>
      </c>
      <c r="BM314">
        <v>2.5830916190844699E-3</v>
      </c>
      <c r="BN314">
        <v>9.0379340797121493E-3</v>
      </c>
      <c r="BO314">
        <v>1.3921561787897899E-3</v>
      </c>
      <c r="BP314">
        <v>0</v>
      </c>
      <c r="BQ314" s="98">
        <v>5.5791012663498996E-15</v>
      </c>
      <c r="BR314">
        <v>3.16958905639801E-4</v>
      </c>
      <c r="BS314">
        <v>3.9268898518962803E-3</v>
      </c>
      <c r="BT314">
        <v>9.0792328515692397E-2</v>
      </c>
    </row>
    <row r="315" spans="1:72" x14ac:dyDescent="0.35">
      <c r="A315">
        <v>63</v>
      </c>
      <c r="B315" t="s">
        <v>610</v>
      </c>
      <c r="C315" t="s">
        <v>610</v>
      </c>
      <c r="D315" t="s">
        <v>622</v>
      </c>
      <c r="E315" t="s">
        <v>1338</v>
      </c>
      <c r="F315">
        <v>18.239999999999998</v>
      </c>
      <c r="G315">
        <v>76.304000000000002</v>
      </c>
      <c r="H315">
        <v>0.91200000000000003</v>
      </c>
      <c r="I315">
        <v>1.0640000000000001</v>
      </c>
      <c r="J315">
        <v>1.4288000000000001</v>
      </c>
      <c r="K315">
        <v>0</v>
      </c>
      <c r="L315">
        <v>26.751999999999999</v>
      </c>
      <c r="M315">
        <v>0</v>
      </c>
      <c r="N315">
        <v>0.2432</v>
      </c>
      <c r="O315">
        <v>1.4592000000000001</v>
      </c>
      <c r="P315">
        <v>0</v>
      </c>
      <c r="Q315">
        <v>1.4592000000000001</v>
      </c>
      <c r="R315">
        <v>0</v>
      </c>
      <c r="S315">
        <v>0</v>
      </c>
      <c r="T315">
        <v>0</v>
      </c>
      <c r="U315">
        <v>0.5776</v>
      </c>
      <c r="V315">
        <v>6.08E-2</v>
      </c>
      <c r="W315">
        <v>3.04E-2</v>
      </c>
      <c r="X315">
        <v>9.1200000000000003E-2</v>
      </c>
      <c r="Y315">
        <v>0.27360000000000001</v>
      </c>
      <c r="Z315">
        <v>9.1200000000000003E-2</v>
      </c>
      <c r="AA315">
        <v>0</v>
      </c>
      <c r="AB315">
        <v>0.2432</v>
      </c>
      <c r="AC315">
        <v>3.04E-2</v>
      </c>
      <c r="AD315">
        <v>0.18240000000000001</v>
      </c>
      <c r="AE315">
        <v>3.04E-2</v>
      </c>
      <c r="AF315">
        <v>0</v>
      </c>
      <c r="AG315">
        <v>0</v>
      </c>
      <c r="AH315">
        <v>0</v>
      </c>
      <c r="AI315">
        <v>0</v>
      </c>
      <c r="AJ315">
        <v>0</v>
      </c>
      <c r="AK315">
        <v>0</v>
      </c>
      <c r="AL315">
        <v>3.1312000000000002</v>
      </c>
      <c r="AM315">
        <v>8.4207999999999998</v>
      </c>
      <c r="AN315">
        <v>7.8432000000000004</v>
      </c>
      <c r="AO315">
        <v>6.6879999999999997</v>
      </c>
      <c r="AP315">
        <v>0.30399999999999999</v>
      </c>
      <c r="AQ315">
        <v>3.04E-2</v>
      </c>
      <c r="AR315">
        <v>0.27360000000000001</v>
      </c>
      <c r="AS315">
        <v>1.52E-2</v>
      </c>
      <c r="AT315">
        <v>4.2560000000000001E-2</v>
      </c>
      <c r="AU315">
        <v>2.128E-2</v>
      </c>
      <c r="AV315">
        <v>0.27360000000000001</v>
      </c>
      <c r="AW315">
        <v>1.2160000000000001E-2</v>
      </c>
      <c r="AX315">
        <v>4.3472</v>
      </c>
      <c r="AY315">
        <v>0.17632</v>
      </c>
      <c r="AZ315">
        <v>0.18240000000000001</v>
      </c>
      <c r="BA315">
        <v>31.007999999999999</v>
      </c>
      <c r="BB315">
        <v>3.5872000000000002</v>
      </c>
      <c r="BC315">
        <v>0</v>
      </c>
      <c r="BD315">
        <v>36.479999999999997</v>
      </c>
      <c r="BE315">
        <v>48.944000000000003</v>
      </c>
      <c r="BF315">
        <v>3.3439999999999999</v>
      </c>
      <c r="BG315">
        <v>11.856</v>
      </c>
      <c r="BH315">
        <v>3.04E-2</v>
      </c>
      <c r="BI315">
        <v>0.4864</v>
      </c>
      <c r="BJ315">
        <v>0.1216</v>
      </c>
      <c r="BK315">
        <v>0</v>
      </c>
      <c r="BL315">
        <v>3.2611205409605097E-2</v>
      </c>
      <c r="BM315">
        <v>1.72206107938965E-3</v>
      </c>
      <c r="BN315">
        <v>6.0252893864747702E-3</v>
      </c>
      <c r="BO315">
        <v>9.2810411919319103E-4</v>
      </c>
      <c r="BP315">
        <v>0</v>
      </c>
      <c r="BQ315" s="98">
        <v>3.7194008442332701E-15</v>
      </c>
      <c r="BR315">
        <v>2.1130593709320101E-4</v>
      </c>
      <c r="BS315">
        <v>2.6179265679308499E-3</v>
      </c>
      <c r="BT315">
        <v>6.0528219010461598E-2</v>
      </c>
    </row>
    <row r="316" spans="1:72" x14ac:dyDescent="0.35">
      <c r="A316">
        <v>63</v>
      </c>
      <c r="B316" t="s">
        <v>610</v>
      </c>
      <c r="C316" t="s">
        <v>610</v>
      </c>
      <c r="D316" t="s">
        <v>622</v>
      </c>
      <c r="E316" t="s">
        <v>1339</v>
      </c>
      <c r="F316">
        <v>13.68</v>
      </c>
      <c r="G316">
        <v>57.228000000000002</v>
      </c>
      <c r="H316">
        <v>0.68400000000000005</v>
      </c>
      <c r="I316">
        <v>0.79800000000000004</v>
      </c>
      <c r="J316">
        <v>1.0716000000000001</v>
      </c>
      <c r="K316">
        <v>0</v>
      </c>
      <c r="L316">
        <v>20.064</v>
      </c>
      <c r="M316">
        <v>0</v>
      </c>
      <c r="N316">
        <v>0.18240000000000001</v>
      </c>
      <c r="O316">
        <v>1.0944</v>
      </c>
      <c r="P316">
        <v>0</v>
      </c>
      <c r="Q316">
        <v>1.0944</v>
      </c>
      <c r="R316">
        <v>0</v>
      </c>
      <c r="S316">
        <v>0</v>
      </c>
      <c r="T316">
        <v>0</v>
      </c>
      <c r="U316">
        <v>0.43319999999999997</v>
      </c>
      <c r="V316">
        <v>4.5600000000000002E-2</v>
      </c>
      <c r="W316">
        <v>2.2800000000000001E-2</v>
      </c>
      <c r="X316">
        <v>6.8400000000000002E-2</v>
      </c>
      <c r="Y316">
        <v>0.20519999999999999</v>
      </c>
      <c r="Z316">
        <v>6.8400000000000002E-2</v>
      </c>
      <c r="AA316">
        <v>0</v>
      </c>
      <c r="AB316">
        <v>0.18240000000000001</v>
      </c>
      <c r="AC316">
        <v>2.2800000000000001E-2</v>
      </c>
      <c r="AD316">
        <v>0.1368</v>
      </c>
      <c r="AE316">
        <v>2.2800000000000001E-2</v>
      </c>
      <c r="AF316">
        <v>0</v>
      </c>
      <c r="AG316">
        <v>0</v>
      </c>
      <c r="AH316">
        <v>0</v>
      </c>
      <c r="AI316">
        <v>0</v>
      </c>
      <c r="AJ316">
        <v>0</v>
      </c>
      <c r="AK316">
        <v>0</v>
      </c>
      <c r="AL316">
        <v>2.3483999999999998</v>
      </c>
      <c r="AM316">
        <v>6.3155999999999999</v>
      </c>
      <c r="AN316">
        <v>5.8823999999999996</v>
      </c>
      <c r="AO316">
        <v>5.016</v>
      </c>
      <c r="AP316">
        <v>0.22800000000000001</v>
      </c>
      <c r="AQ316">
        <v>2.2800000000000001E-2</v>
      </c>
      <c r="AR316">
        <v>0.20519999999999999</v>
      </c>
      <c r="AS316">
        <v>1.14E-2</v>
      </c>
      <c r="AT316">
        <v>3.1919999999999997E-2</v>
      </c>
      <c r="AU316">
        <v>1.5959999999999998E-2</v>
      </c>
      <c r="AV316">
        <v>0.20519999999999999</v>
      </c>
      <c r="AW316">
        <v>9.1199999999999996E-3</v>
      </c>
      <c r="AX316">
        <v>3.2604000000000002</v>
      </c>
      <c r="AY316">
        <v>0.13224</v>
      </c>
      <c r="AZ316">
        <v>0.1368</v>
      </c>
      <c r="BA316">
        <v>23.256</v>
      </c>
      <c r="BB316">
        <v>2.6903999999999999</v>
      </c>
      <c r="BC316">
        <v>0</v>
      </c>
      <c r="BD316">
        <v>27.36</v>
      </c>
      <c r="BE316">
        <v>36.707999999999998</v>
      </c>
      <c r="BF316">
        <v>2.508</v>
      </c>
      <c r="BG316">
        <v>8.8919999999999995</v>
      </c>
      <c r="BH316">
        <v>2.2800000000000001E-2</v>
      </c>
      <c r="BI316">
        <v>0.36480000000000001</v>
      </c>
      <c r="BJ316">
        <v>9.1200000000000003E-2</v>
      </c>
      <c r="BK316">
        <v>0</v>
      </c>
      <c r="BL316">
        <v>2.53227422393234E-2</v>
      </c>
      <c r="BM316">
        <v>1.3023328280326999E-3</v>
      </c>
      <c r="BN316">
        <v>4.6747240223791297E-3</v>
      </c>
      <c r="BO316">
        <v>6.9676352936126596E-4</v>
      </c>
      <c r="BP316">
        <v>0</v>
      </c>
      <c r="BQ316" s="98">
        <v>3.1567752250651099E-15</v>
      </c>
      <c r="BR316">
        <v>4.4502446109369201E-4</v>
      </c>
      <c r="BS316">
        <v>1.9634449259481402E-3</v>
      </c>
      <c r="BT316">
        <v>4.32557414799212E-2</v>
      </c>
    </row>
    <row r="317" spans="1:72" x14ac:dyDescent="0.35">
      <c r="A317">
        <v>63</v>
      </c>
      <c r="B317" t="s">
        <v>610</v>
      </c>
      <c r="C317" t="s">
        <v>610</v>
      </c>
      <c r="D317" t="s">
        <v>622</v>
      </c>
      <c r="E317" t="s">
        <v>1340</v>
      </c>
      <c r="F317">
        <v>18.239999999999998</v>
      </c>
      <c r="G317">
        <v>76.304000000000002</v>
      </c>
      <c r="H317">
        <v>0.91200000000000003</v>
      </c>
      <c r="I317">
        <v>1.0640000000000001</v>
      </c>
      <c r="J317">
        <v>1.4288000000000001</v>
      </c>
      <c r="K317">
        <v>0</v>
      </c>
      <c r="L317">
        <v>26.751999999999999</v>
      </c>
      <c r="M317">
        <v>0</v>
      </c>
      <c r="N317">
        <v>0.2432</v>
      </c>
      <c r="O317">
        <v>1.4592000000000001</v>
      </c>
      <c r="P317">
        <v>0</v>
      </c>
      <c r="Q317">
        <v>1.4592000000000001</v>
      </c>
      <c r="R317">
        <v>0</v>
      </c>
      <c r="S317">
        <v>0</v>
      </c>
      <c r="T317">
        <v>0</v>
      </c>
      <c r="U317">
        <v>0.5776</v>
      </c>
      <c r="V317">
        <v>6.08E-2</v>
      </c>
      <c r="W317">
        <v>3.04E-2</v>
      </c>
      <c r="X317">
        <v>9.1200000000000003E-2</v>
      </c>
      <c r="Y317">
        <v>0.27360000000000001</v>
      </c>
      <c r="Z317">
        <v>9.1200000000000003E-2</v>
      </c>
      <c r="AA317">
        <v>0</v>
      </c>
      <c r="AB317">
        <v>0.2432</v>
      </c>
      <c r="AC317">
        <v>3.04E-2</v>
      </c>
      <c r="AD317">
        <v>0.18240000000000001</v>
      </c>
      <c r="AE317">
        <v>3.04E-2</v>
      </c>
      <c r="AF317">
        <v>0</v>
      </c>
      <c r="AG317">
        <v>0</v>
      </c>
      <c r="AH317">
        <v>0</v>
      </c>
      <c r="AI317">
        <v>0</v>
      </c>
      <c r="AJ317">
        <v>0</v>
      </c>
      <c r="AK317">
        <v>0</v>
      </c>
      <c r="AL317">
        <v>3.1312000000000002</v>
      </c>
      <c r="AM317">
        <v>8.4207999999999998</v>
      </c>
      <c r="AN317">
        <v>7.8432000000000004</v>
      </c>
      <c r="AO317">
        <v>6.6879999999999997</v>
      </c>
      <c r="AP317">
        <v>0.30399999999999999</v>
      </c>
      <c r="AQ317">
        <v>3.04E-2</v>
      </c>
      <c r="AR317">
        <v>0.27360000000000001</v>
      </c>
      <c r="AS317">
        <v>1.52E-2</v>
      </c>
      <c r="AT317">
        <v>4.2560000000000001E-2</v>
      </c>
      <c r="AU317">
        <v>2.128E-2</v>
      </c>
      <c r="AV317">
        <v>0.27360000000000001</v>
      </c>
      <c r="AW317">
        <v>1.2160000000000001E-2</v>
      </c>
      <c r="AX317">
        <v>4.3472</v>
      </c>
      <c r="AY317">
        <v>0.17632</v>
      </c>
      <c r="AZ317">
        <v>0.18240000000000001</v>
      </c>
      <c r="BA317">
        <v>31.007999999999999</v>
      </c>
      <c r="BB317">
        <v>3.5872000000000002</v>
      </c>
      <c r="BC317">
        <v>0</v>
      </c>
      <c r="BD317">
        <v>36.479999999999997</v>
      </c>
      <c r="BE317">
        <v>48.944000000000003</v>
      </c>
      <c r="BF317">
        <v>3.3439999999999999</v>
      </c>
      <c r="BG317">
        <v>11.856</v>
      </c>
      <c r="BH317">
        <v>3.04E-2</v>
      </c>
      <c r="BI317">
        <v>0.4864</v>
      </c>
      <c r="BJ317">
        <v>0.1216</v>
      </c>
      <c r="BK317">
        <v>0</v>
      </c>
      <c r="BL317">
        <v>3.2611205409605097E-2</v>
      </c>
      <c r="BM317">
        <v>1.72206107938965E-3</v>
      </c>
      <c r="BN317">
        <v>6.0252893864747702E-3</v>
      </c>
      <c r="BO317">
        <v>9.2810411919319103E-4</v>
      </c>
      <c r="BP317">
        <v>0</v>
      </c>
      <c r="BQ317" s="98">
        <v>3.7194008442332701E-15</v>
      </c>
      <c r="BR317">
        <v>2.1130593709320101E-4</v>
      </c>
      <c r="BS317">
        <v>2.6179265679308499E-3</v>
      </c>
      <c r="BT317">
        <v>6.0528219010461598E-2</v>
      </c>
    </row>
    <row r="318" spans="1:72" x14ac:dyDescent="0.35">
      <c r="A318">
        <v>63</v>
      </c>
      <c r="B318" t="s">
        <v>610</v>
      </c>
      <c r="C318" t="s">
        <v>610</v>
      </c>
      <c r="D318" t="s">
        <v>622</v>
      </c>
      <c r="E318" t="s">
        <v>1341</v>
      </c>
      <c r="F318">
        <v>13.68</v>
      </c>
      <c r="G318">
        <v>57.228000000000002</v>
      </c>
      <c r="H318">
        <v>0.68400000000000005</v>
      </c>
      <c r="I318">
        <v>0.79800000000000004</v>
      </c>
      <c r="J318">
        <v>1.0716000000000001</v>
      </c>
      <c r="K318">
        <v>0</v>
      </c>
      <c r="L318">
        <v>20.064</v>
      </c>
      <c r="M318">
        <v>0</v>
      </c>
      <c r="N318">
        <v>0.18240000000000001</v>
      </c>
      <c r="O318">
        <v>1.0944</v>
      </c>
      <c r="P318">
        <v>0</v>
      </c>
      <c r="Q318">
        <v>1.0944</v>
      </c>
      <c r="R318">
        <v>0</v>
      </c>
      <c r="S318">
        <v>0</v>
      </c>
      <c r="T318">
        <v>0</v>
      </c>
      <c r="U318">
        <v>0.43319999999999997</v>
      </c>
      <c r="V318">
        <v>4.5600000000000002E-2</v>
      </c>
      <c r="W318">
        <v>2.2800000000000001E-2</v>
      </c>
      <c r="X318">
        <v>6.8400000000000002E-2</v>
      </c>
      <c r="Y318">
        <v>0.20519999999999999</v>
      </c>
      <c r="Z318">
        <v>6.8400000000000002E-2</v>
      </c>
      <c r="AA318">
        <v>0</v>
      </c>
      <c r="AB318">
        <v>0.18240000000000001</v>
      </c>
      <c r="AC318">
        <v>2.2800000000000001E-2</v>
      </c>
      <c r="AD318">
        <v>0.1368</v>
      </c>
      <c r="AE318">
        <v>2.2800000000000001E-2</v>
      </c>
      <c r="AF318">
        <v>0</v>
      </c>
      <c r="AG318">
        <v>0</v>
      </c>
      <c r="AH318">
        <v>0</v>
      </c>
      <c r="AI318">
        <v>0</v>
      </c>
      <c r="AJ318">
        <v>0</v>
      </c>
      <c r="AK318">
        <v>0</v>
      </c>
      <c r="AL318">
        <v>2.3483999999999998</v>
      </c>
      <c r="AM318">
        <v>6.3155999999999999</v>
      </c>
      <c r="AN318">
        <v>5.8823999999999996</v>
      </c>
      <c r="AO318">
        <v>5.016</v>
      </c>
      <c r="AP318">
        <v>0.22800000000000001</v>
      </c>
      <c r="AQ318">
        <v>2.2800000000000001E-2</v>
      </c>
      <c r="AR318">
        <v>0.20519999999999999</v>
      </c>
      <c r="AS318">
        <v>1.14E-2</v>
      </c>
      <c r="AT318">
        <v>3.1919999999999997E-2</v>
      </c>
      <c r="AU318">
        <v>1.5959999999999998E-2</v>
      </c>
      <c r="AV318">
        <v>0.20519999999999999</v>
      </c>
      <c r="AW318">
        <v>9.1199999999999996E-3</v>
      </c>
      <c r="AX318">
        <v>3.2604000000000002</v>
      </c>
      <c r="AY318">
        <v>0.13224</v>
      </c>
      <c r="AZ318">
        <v>0.1368</v>
      </c>
      <c r="BA318">
        <v>23.256</v>
      </c>
      <c r="BB318">
        <v>2.6903999999999999</v>
      </c>
      <c r="BC318">
        <v>0</v>
      </c>
      <c r="BD318">
        <v>27.36</v>
      </c>
      <c r="BE318">
        <v>36.707999999999998</v>
      </c>
      <c r="BF318">
        <v>2.508</v>
      </c>
      <c r="BG318">
        <v>8.8919999999999995</v>
      </c>
      <c r="BH318">
        <v>2.2800000000000001E-2</v>
      </c>
      <c r="BI318">
        <v>0.36480000000000001</v>
      </c>
      <c r="BJ318">
        <v>9.1200000000000003E-2</v>
      </c>
      <c r="BK318">
        <v>0</v>
      </c>
      <c r="BL318">
        <v>2.6187080421443101E-2</v>
      </c>
      <c r="BM318">
        <v>1.3131198465231499E-3</v>
      </c>
      <c r="BN318">
        <v>4.8304810049021804E-3</v>
      </c>
      <c r="BO318">
        <v>6.9744896932763902E-4</v>
      </c>
      <c r="BP318">
        <v>0</v>
      </c>
      <c r="BQ318" s="98">
        <v>3.52399981695527E-15</v>
      </c>
      <c r="BR318">
        <v>7.3156946936748395E-4</v>
      </c>
      <c r="BS318">
        <v>1.9634449259481402E-3</v>
      </c>
      <c r="BT318">
        <v>4.1115318701996202E-2</v>
      </c>
    </row>
    <row r="319" spans="1:72" x14ac:dyDescent="0.35">
      <c r="A319">
        <v>64</v>
      </c>
      <c r="B319" t="s">
        <v>610</v>
      </c>
      <c r="C319" t="s">
        <v>610</v>
      </c>
      <c r="D319" t="s">
        <v>626</v>
      </c>
      <c r="E319" t="s">
        <v>1337</v>
      </c>
      <c r="F319">
        <v>3.3149999999999999</v>
      </c>
      <c r="G319">
        <v>13.94</v>
      </c>
      <c r="H319">
        <v>4.2500000000000003E-2</v>
      </c>
      <c r="I319">
        <v>0.29749999999999999</v>
      </c>
      <c r="J319">
        <v>0.42499999999999999</v>
      </c>
      <c r="K319">
        <v>0</v>
      </c>
      <c r="L319">
        <v>7.6669999999999998</v>
      </c>
      <c r="M319">
        <v>0</v>
      </c>
      <c r="N319">
        <v>6.8000000000000005E-2</v>
      </c>
      <c r="O319">
        <v>0.34</v>
      </c>
      <c r="P319">
        <v>0</v>
      </c>
      <c r="Q319">
        <v>0.33150000000000002</v>
      </c>
      <c r="R319">
        <v>0</v>
      </c>
      <c r="S319">
        <v>0</v>
      </c>
      <c r="T319">
        <v>0</v>
      </c>
      <c r="U319">
        <v>2.5499999999999998E-2</v>
      </c>
      <c r="V319">
        <v>0</v>
      </c>
      <c r="W319">
        <v>0</v>
      </c>
      <c r="X319">
        <v>0</v>
      </c>
      <c r="Y319">
        <v>8.5000000000000006E-3</v>
      </c>
      <c r="Z319">
        <v>8.5000000000000006E-3</v>
      </c>
      <c r="AA319">
        <v>0</v>
      </c>
      <c r="AB319">
        <v>8.5000000000000006E-3</v>
      </c>
      <c r="AC319">
        <v>0</v>
      </c>
      <c r="AD319">
        <v>8.5000000000000006E-3</v>
      </c>
      <c r="AE319">
        <v>0</v>
      </c>
      <c r="AF319">
        <v>0</v>
      </c>
      <c r="AG319">
        <v>0</v>
      </c>
      <c r="AH319">
        <v>0</v>
      </c>
      <c r="AI319">
        <v>0</v>
      </c>
      <c r="AJ319">
        <v>0</v>
      </c>
      <c r="AK319">
        <v>0</v>
      </c>
      <c r="AL319">
        <v>0.28050000000000003</v>
      </c>
      <c r="AM319">
        <v>0.40799999999999997</v>
      </c>
      <c r="AN319">
        <v>0.39100000000000001</v>
      </c>
      <c r="AO319">
        <v>0.17</v>
      </c>
      <c r="AP319">
        <v>8.5000000000000006E-2</v>
      </c>
      <c r="AQ319">
        <v>0</v>
      </c>
      <c r="AR319">
        <v>0</v>
      </c>
      <c r="AS319">
        <v>3.3999999999999998E-3</v>
      </c>
      <c r="AT319">
        <v>1.2749999999999999E-2</v>
      </c>
      <c r="AU319">
        <v>5.9500000000000004E-3</v>
      </c>
      <c r="AV319">
        <v>6.4600000000000005E-2</v>
      </c>
      <c r="AW319">
        <v>3.3999999999999998E-3</v>
      </c>
      <c r="AX319">
        <v>0.97750000000000004</v>
      </c>
      <c r="AY319">
        <v>2.2950000000000002E-2</v>
      </c>
      <c r="AZ319">
        <v>0</v>
      </c>
      <c r="BA319">
        <v>7.99</v>
      </c>
      <c r="BB319">
        <v>0.89249999999999996</v>
      </c>
      <c r="BC319">
        <v>0</v>
      </c>
      <c r="BD319">
        <v>10.115</v>
      </c>
      <c r="BE319">
        <v>14.11</v>
      </c>
      <c r="BF319">
        <v>1.02</v>
      </c>
      <c r="BG319">
        <v>3.57</v>
      </c>
      <c r="BH319">
        <v>8.5000000000000006E-3</v>
      </c>
      <c r="BI319">
        <v>0.153</v>
      </c>
      <c r="BJ319">
        <v>3.4000000000000002E-2</v>
      </c>
      <c r="BK319">
        <v>0</v>
      </c>
      <c r="BL319">
        <v>9.22042268929236E-3</v>
      </c>
      <c r="BM319">
        <v>4.4670551796470199E-4</v>
      </c>
      <c r="BN319">
        <v>1.6432639602751099E-3</v>
      </c>
      <c r="BO319">
        <v>2.37262656506469E-4</v>
      </c>
      <c r="BP319">
        <v>2.4788520321816299E-4</v>
      </c>
      <c r="BQ319" s="98">
        <v>1.19881682369558E-15</v>
      </c>
      <c r="BR319">
        <v>2.4886998670094499E-4</v>
      </c>
      <c r="BS319">
        <v>7.3198604695435003E-4</v>
      </c>
      <c r="BT319">
        <v>1.3986872398349001E-2</v>
      </c>
    </row>
    <row r="320" spans="1:72" x14ac:dyDescent="0.35">
      <c r="A320">
        <v>64</v>
      </c>
      <c r="B320" t="s">
        <v>610</v>
      </c>
      <c r="C320" t="s">
        <v>610</v>
      </c>
      <c r="D320" t="s">
        <v>626</v>
      </c>
      <c r="E320" t="s">
        <v>1338</v>
      </c>
      <c r="F320">
        <v>2.2229999999999999</v>
      </c>
      <c r="G320">
        <v>9.3480000000000008</v>
      </c>
      <c r="H320">
        <v>2.8500000000000001E-2</v>
      </c>
      <c r="I320">
        <v>0.19950000000000001</v>
      </c>
      <c r="J320">
        <v>0.28499999999999998</v>
      </c>
      <c r="K320">
        <v>0</v>
      </c>
      <c r="L320">
        <v>5.1414</v>
      </c>
      <c r="M320">
        <v>0</v>
      </c>
      <c r="N320">
        <v>4.5600000000000002E-2</v>
      </c>
      <c r="O320">
        <v>0.22800000000000001</v>
      </c>
      <c r="P320">
        <v>0</v>
      </c>
      <c r="Q320">
        <v>0.2223</v>
      </c>
      <c r="R320">
        <v>0</v>
      </c>
      <c r="S320">
        <v>0</v>
      </c>
      <c r="T320">
        <v>0</v>
      </c>
      <c r="U320">
        <v>1.7100000000000001E-2</v>
      </c>
      <c r="V320">
        <v>0</v>
      </c>
      <c r="W320">
        <v>0</v>
      </c>
      <c r="X320">
        <v>0</v>
      </c>
      <c r="Y320">
        <v>5.7000000000000002E-3</v>
      </c>
      <c r="Z320">
        <v>5.7000000000000002E-3</v>
      </c>
      <c r="AA320">
        <v>0</v>
      </c>
      <c r="AB320">
        <v>5.7000000000000002E-3</v>
      </c>
      <c r="AC320">
        <v>0</v>
      </c>
      <c r="AD320">
        <v>5.7000000000000002E-3</v>
      </c>
      <c r="AE320">
        <v>0</v>
      </c>
      <c r="AF320">
        <v>0</v>
      </c>
      <c r="AG320">
        <v>0</v>
      </c>
      <c r="AH320">
        <v>0</v>
      </c>
      <c r="AI320">
        <v>0</v>
      </c>
      <c r="AJ320">
        <v>0</v>
      </c>
      <c r="AK320">
        <v>0</v>
      </c>
      <c r="AL320">
        <v>0.18809999999999999</v>
      </c>
      <c r="AM320">
        <v>0.27360000000000001</v>
      </c>
      <c r="AN320">
        <v>0.26219999999999999</v>
      </c>
      <c r="AO320">
        <v>0.114</v>
      </c>
      <c r="AP320">
        <v>5.7000000000000002E-2</v>
      </c>
      <c r="AQ320">
        <v>0</v>
      </c>
      <c r="AR320">
        <v>0</v>
      </c>
      <c r="AS320">
        <v>2.2799999999999999E-3</v>
      </c>
      <c r="AT320">
        <v>8.5500000000000003E-3</v>
      </c>
      <c r="AU320">
        <v>3.9899999999999996E-3</v>
      </c>
      <c r="AV320">
        <v>4.3319999999999997E-2</v>
      </c>
      <c r="AW320">
        <v>2.2799999999999999E-3</v>
      </c>
      <c r="AX320">
        <v>0.65549999999999997</v>
      </c>
      <c r="AY320">
        <v>1.5389999999999999E-2</v>
      </c>
      <c r="AZ320">
        <v>0</v>
      </c>
      <c r="BA320">
        <v>5.3579999999999997</v>
      </c>
      <c r="BB320">
        <v>0.59850000000000003</v>
      </c>
      <c r="BC320">
        <v>0</v>
      </c>
      <c r="BD320">
        <v>6.7830000000000004</v>
      </c>
      <c r="BE320">
        <v>9.4619999999999997</v>
      </c>
      <c r="BF320">
        <v>0.68400000000000005</v>
      </c>
      <c r="BG320">
        <v>2.3940000000000001</v>
      </c>
      <c r="BH320">
        <v>5.7000000000000002E-3</v>
      </c>
      <c r="BI320">
        <v>0.1026</v>
      </c>
      <c r="BJ320">
        <v>2.2800000000000001E-2</v>
      </c>
      <c r="BK320">
        <v>0</v>
      </c>
      <c r="BL320">
        <v>5.7887526842863198E-3</v>
      </c>
      <c r="BM320">
        <v>2.9463388780182298E-4</v>
      </c>
      <c r="BN320">
        <v>1.0308893559671699E-3</v>
      </c>
      <c r="BO320">
        <v>1.5879281414321001E-4</v>
      </c>
      <c r="BP320">
        <v>1.6622890098159199E-4</v>
      </c>
      <c r="BQ320" s="98">
        <v>6.3636623819303601E-16</v>
      </c>
      <c r="BR320" s="98">
        <v>3.6153125174539798E-5</v>
      </c>
      <c r="BS320">
        <v>4.9086123148703504E-4</v>
      </c>
      <c r="BT320">
        <v>1.03559999713212E-2</v>
      </c>
    </row>
    <row r="321" spans="1:72" x14ac:dyDescent="0.35">
      <c r="A321">
        <v>64</v>
      </c>
      <c r="B321" t="s">
        <v>610</v>
      </c>
      <c r="C321" t="s">
        <v>610</v>
      </c>
      <c r="D321" t="s">
        <v>626</v>
      </c>
      <c r="E321" t="s">
        <v>1339</v>
      </c>
      <c r="F321">
        <v>1.677</v>
      </c>
      <c r="G321">
        <v>7.0519999999999996</v>
      </c>
      <c r="H321">
        <v>2.1499999999999998E-2</v>
      </c>
      <c r="I321">
        <v>0.15049999999999999</v>
      </c>
      <c r="J321">
        <v>0.215</v>
      </c>
      <c r="K321">
        <v>0</v>
      </c>
      <c r="L321">
        <v>3.8786</v>
      </c>
      <c r="M321">
        <v>0</v>
      </c>
      <c r="N321">
        <v>3.44E-2</v>
      </c>
      <c r="O321">
        <v>0.17199999999999999</v>
      </c>
      <c r="P321">
        <v>0</v>
      </c>
      <c r="Q321">
        <v>0.16769999999999999</v>
      </c>
      <c r="R321">
        <v>0</v>
      </c>
      <c r="S321">
        <v>0</v>
      </c>
      <c r="T321">
        <v>0</v>
      </c>
      <c r="U321">
        <v>1.29E-2</v>
      </c>
      <c r="V321">
        <v>0</v>
      </c>
      <c r="W321">
        <v>0</v>
      </c>
      <c r="X321">
        <v>0</v>
      </c>
      <c r="Y321">
        <v>4.3E-3</v>
      </c>
      <c r="Z321">
        <v>4.3E-3</v>
      </c>
      <c r="AA321">
        <v>0</v>
      </c>
      <c r="AB321">
        <v>4.3E-3</v>
      </c>
      <c r="AC321">
        <v>0</v>
      </c>
      <c r="AD321">
        <v>4.3E-3</v>
      </c>
      <c r="AE321">
        <v>0</v>
      </c>
      <c r="AF321">
        <v>0</v>
      </c>
      <c r="AG321">
        <v>0</v>
      </c>
      <c r="AH321">
        <v>0</v>
      </c>
      <c r="AI321">
        <v>0</v>
      </c>
      <c r="AJ321">
        <v>0</v>
      </c>
      <c r="AK321">
        <v>0</v>
      </c>
      <c r="AL321">
        <v>0.1419</v>
      </c>
      <c r="AM321">
        <v>0.2064</v>
      </c>
      <c r="AN321">
        <v>0.1978</v>
      </c>
      <c r="AO321">
        <v>8.5999999999999993E-2</v>
      </c>
      <c r="AP321">
        <v>4.2999999999999997E-2</v>
      </c>
      <c r="AQ321">
        <v>0</v>
      </c>
      <c r="AR321">
        <v>0</v>
      </c>
      <c r="AS321">
        <v>1.72E-3</v>
      </c>
      <c r="AT321">
        <v>6.45E-3</v>
      </c>
      <c r="AU321">
        <v>3.0100000000000001E-3</v>
      </c>
      <c r="AV321">
        <v>3.2680000000000001E-2</v>
      </c>
      <c r="AW321">
        <v>1.72E-3</v>
      </c>
      <c r="AX321">
        <v>0.4945</v>
      </c>
      <c r="AY321">
        <v>1.1610000000000001E-2</v>
      </c>
      <c r="AZ321">
        <v>0</v>
      </c>
      <c r="BA321">
        <v>4.0419999999999998</v>
      </c>
      <c r="BB321">
        <v>0.45150000000000001</v>
      </c>
      <c r="BC321">
        <v>0</v>
      </c>
      <c r="BD321">
        <v>5.117</v>
      </c>
      <c r="BE321">
        <v>7.1379999999999999</v>
      </c>
      <c r="BF321">
        <v>0.51600000000000001</v>
      </c>
      <c r="BG321">
        <v>1.806</v>
      </c>
      <c r="BH321">
        <v>4.3E-3</v>
      </c>
      <c r="BI321">
        <v>7.7399999999999997E-2</v>
      </c>
      <c r="BJ321">
        <v>1.72E-2</v>
      </c>
      <c r="BK321">
        <v>0</v>
      </c>
      <c r="BL321">
        <v>4.8131967980701998E-3</v>
      </c>
      <c r="BM321">
        <v>2.27836822877068E-4</v>
      </c>
      <c r="BN321">
        <v>8.5810312733156904E-4</v>
      </c>
      <c r="BO321">
        <v>1.20144951248569E-4</v>
      </c>
      <c r="BP321">
        <v>1.2540074986330601E-4</v>
      </c>
      <c r="BQ321" s="98">
        <v>6.6965753395645897E-16</v>
      </c>
      <c r="BR321">
        <v>1.75211696563375E-4</v>
      </c>
      <c r="BS321">
        <v>3.70298823753377E-4</v>
      </c>
      <c r="BT321">
        <v>6.7073573632488804E-3</v>
      </c>
    </row>
    <row r="322" spans="1:72" x14ac:dyDescent="0.35">
      <c r="A322">
        <v>64</v>
      </c>
      <c r="B322" t="s">
        <v>610</v>
      </c>
      <c r="C322" t="s">
        <v>610</v>
      </c>
      <c r="D322" t="s">
        <v>626</v>
      </c>
      <c r="E322" t="s">
        <v>1340</v>
      </c>
      <c r="F322">
        <v>2.2229999999999999</v>
      </c>
      <c r="G322">
        <v>9.3480000000000008</v>
      </c>
      <c r="H322">
        <v>2.8500000000000001E-2</v>
      </c>
      <c r="I322">
        <v>0.19950000000000001</v>
      </c>
      <c r="J322">
        <v>0.28499999999999998</v>
      </c>
      <c r="K322">
        <v>0</v>
      </c>
      <c r="L322">
        <v>5.1414</v>
      </c>
      <c r="M322">
        <v>0</v>
      </c>
      <c r="N322">
        <v>4.5600000000000002E-2</v>
      </c>
      <c r="O322">
        <v>0.22800000000000001</v>
      </c>
      <c r="P322">
        <v>0</v>
      </c>
      <c r="Q322">
        <v>0.2223</v>
      </c>
      <c r="R322">
        <v>0</v>
      </c>
      <c r="S322">
        <v>0</v>
      </c>
      <c r="T322">
        <v>0</v>
      </c>
      <c r="U322">
        <v>1.7100000000000001E-2</v>
      </c>
      <c r="V322">
        <v>0</v>
      </c>
      <c r="W322">
        <v>0</v>
      </c>
      <c r="X322">
        <v>0</v>
      </c>
      <c r="Y322">
        <v>5.7000000000000002E-3</v>
      </c>
      <c r="Z322">
        <v>5.7000000000000002E-3</v>
      </c>
      <c r="AA322">
        <v>0</v>
      </c>
      <c r="AB322">
        <v>5.7000000000000002E-3</v>
      </c>
      <c r="AC322">
        <v>0</v>
      </c>
      <c r="AD322">
        <v>5.7000000000000002E-3</v>
      </c>
      <c r="AE322">
        <v>0</v>
      </c>
      <c r="AF322">
        <v>0</v>
      </c>
      <c r="AG322">
        <v>0</v>
      </c>
      <c r="AH322">
        <v>0</v>
      </c>
      <c r="AI322">
        <v>0</v>
      </c>
      <c r="AJ322">
        <v>0</v>
      </c>
      <c r="AK322">
        <v>0</v>
      </c>
      <c r="AL322">
        <v>0.18809999999999999</v>
      </c>
      <c r="AM322">
        <v>0.27360000000000001</v>
      </c>
      <c r="AN322">
        <v>0.26219999999999999</v>
      </c>
      <c r="AO322">
        <v>0.114</v>
      </c>
      <c r="AP322">
        <v>5.7000000000000002E-2</v>
      </c>
      <c r="AQ322">
        <v>0</v>
      </c>
      <c r="AR322">
        <v>0</v>
      </c>
      <c r="AS322">
        <v>2.2799999999999999E-3</v>
      </c>
      <c r="AT322">
        <v>8.5500000000000003E-3</v>
      </c>
      <c r="AU322">
        <v>3.9899999999999996E-3</v>
      </c>
      <c r="AV322">
        <v>4.3319999999999997E-2</v>
      </c>
      <c r="AW322">
        <v>2.2799999999999999E-3</v>
      </c>
      <c r="AX322">
        <v>0.65549999999999997</v>
      </c>
      <c r="AY322">
        <v>1.5389999999999999E-2</v>
      </c>
      <c r="AZ322">
        <v>0</v>
      </c>
      <c r="BA322">
        <v>5.3579999999999997</v>
      </c>
      <c r="BB322">
        <v>0.59850000000000003</v>
      </c>
      <c r="BC322">
        <v>0</v>
      </c>
      <c r="BD322">
        <v>6.7830000000000004</v>
      </c>
      <c r="BE322">
        <v>9.4619999999999997</v>
      </c>
      <c r="BF322">
        <v>0.68400000000000005</v>
      </c>
      <c r="BG322">
        <v>2.3940000000000001</v>
      </c>
      <c r="BH322">
        <v>5.7000000000000002E-3</v>
      </c>
      <c r="BI322">
        <v>0.1026</v>
      </c>
      <c r="BJ322">
        <v>2.2800000000000001E-2</v>
      </c>
      <c r="BK322">
        <v>0</v>
      </c>
      <c r="BL322">
        <v>5.7887526842863198E-3</v>
      </c>
      <c r="BM322">
        <v>2.9463388780182298E-4</v>
      </c>
      <c r="BN322">
        <v>1.0308893559671699E-3</v>
      </c>
      <c r="BO322">
        <v>1.5879281414321001E-4</v>
      </c>
      <c r="BP322">
        <v>1.6622890098159199E-4</v>
      </c>
      <c r="BQ322" s="98">
        <v>6.3636623819303601E-16</v>
      </c>
      <c r="BR322" s="98">
        <v>3.6153125174539798E-5</v>
      </c>
      <c r="BS322">
        <v>4.9086123148703504E-4</v>
      </c>
      <c r="BT322">
        <v>1.03559999713212E-2</v>
      </c>
    </row>
    <row r="323" spans="1:72" x14ac:dyDescent="0.35">
      <c r="A323">
        <v>64</v>
      </c>
      <c r="B323" t="s">
        <v>610</v>
      </c>
      <c r="C323" t="s">
        <v>610</v>
      </c>
      <c r="D323" t="s">
        <v>626</v>
      </c>
      <c r="E323" t="s">
        <v>1341</v>
      </c>
      <c r="F323">
        <v>1.6575</v>
      </c>
      <c r="G323">
        <v>6.97</v>
      </c>
      <c r="H323">
        <v>2.1250000000000002E-2</v>
      </c>
      <c r="I323">
        <v>0.14874999999999999</v>
      </c>
      <c r="J323">
        <v>0.21249999999999999</v>
      </c>
      <c r="K323">
        <v>0</v>
      </c>
      <c r="L323">
        <v>3.8334999999999999</v>
      </c>
      <c r="M323">
        <v>0</v>
      </c>
      <c r="N323">
        <v>3.4000000000000002E-2</v>
      </c>
      <c r="O323">
        <v>0.17</v>
      </c>
      <c r="P323">
        <v>0</v>
      </c>
      <c r="Q323">
        <v>0.16575000000000001</v>
      </c>
      <c r="R323">
        <v>0</v>
      </c>
      <c r="S323">
        <v>0</v>
      </c>
      <c r="T323">
        <v>0</v>
      </c>
      <c r="U323">
        <v>1.2749999999999999E-2</v>
      </c>
      <c r="V323">
        <v>0</v>
      </c>
      <c r="W323">
        <v>0</v>
      </c>
      <c r="X323">
        <v>0</v>
      </c>
      <c r="Y323">
        <v>4.2500000000000003E-3</v>
      </c>
      <c r="Z323">
        <v>4.2500000000000003E-3</v>
      </c>
      <c r="AA323">
        <v>0</v>
      </c>
      <c r="AB323">
        <v>4.2500000000000003E-3</v>
      </c>
      <c r="AC323">
        <v>0</v>
      </c>
      <c r="AD323">
        <v>4.2500000000000003E-3</v>
      </c>
      <c r="AE323">
        <v>0</v>
      </c>
      <c r="AF323">
        <v>0</v>
      </c>
      <c r="AG323">
        <v>0</v>
      </c>
      <c r="AH323">
        <v>0</v>
      </c>
      <c r="AI323">
        <v>0</v>
      </c>
      <c r="AJ323">
        <v>0</v>
      </c>
      <c r="AK323">
        <v>0</v>
      </c>
      <c r="AL323">
        <v>0.14025000000000001</v>
      </c>
      <c r="AM323">
        <v>0.20399999999999999</v>
      </c>
      <c r="AN323">
        <v>0.19550000000000001</v>
      </c>
      <c r="AO323">
        <v>8.5000000000000006E-2</v>
      </c>
      <c r="AP323">
        <v>4.2500000000000003E-2</v>
      </c>
      <c r="AQ323">
        <v>0</v>
      </c>
      <c r="AR323">
        <v>0</v>
      </c>
      <c r="AS323">
        <v>1.6999999999999999E-3</v>
      </c>
      <c r="AT323">
        <v>6.3749999999999996E-3</v>
      </c>
      <c r="AU323">
        <v>2.9750000000000002E-3</v>
      </c>
      <c r="AV323">
        <v>3.2300000000000002E-2</v>
      </c>
      <c r="AW323">
        <v>1.6999999999999999E-3</v>
      </c>
      <c r="AX323">
        <v>0.48875000000000002</v>
      </c>
      <c r="AY323">
        <v>1.1475000000000001E-2</v>
      </c>
      <c r="AZ323">
        <v>0</v>
      </c>
      <c r="BA323">
        <v>3.9950000000000001</v>
      </c>
      <c r="BB323">
        <v>0.44624999999999998</v>
      </c>
      <c r="BC323">
        <v>0</v>
      </c>
      <c r="BD323">
        <v>5.0575000000000001</v>
      </c>
      <c r="BE323">
        <v>7.0549999999999997</v>
      </c>
      <c r="BF323">
        <v>0.51</v>
      </c>
      <c r="BG323">
        <v>1.7849999999999999</v>
      </c>
      <c r="BH323">
        <v>4.2500000000000003E-3</v>
      </c>
      <c r="BI323">
        <v>7.6499999999999999E-2</v>
      </c>
      <c r="BJ323">
        <v>1.7000000000000001E-2</v>
      </c>
      <c r="BK323">
        <v>0</v>
      </c>
      <c r="BL323">
        <v>4.9042474422367702E-3</v>
      </c>
      <c r="BM323">
        <v>2.27022356007203E-4</v>
      </c>
      <c r="BN323">
        <v>8.7461838784345296E-4</v>
      </c>
      <c r="BO323">
        <v>1.18864505610216E-4</v>
      </c>
      <c r="BP323">
        <v>1.2394260160908201E-4</v>
      </c>
      <c r="BQ323" s="98">
        <v>7.2433322504288296E-16</v>
      </c>
      <c r="BR323">
        <v>2.21913709158525E-4</v>
      </c>
      <c r="BS323">
        <v>3.6599302347717502E-4</v>
      </c>
      <c r="BT323">
        <v>6.2652934723639604E-3</v>
      </c>
    </row>
    <row r="324" spans="1:72" x14ac:dyDescent="0.35">
      <c r="A324">
        <v>65</v>
      </c>
      <c r="B324" t="s">
        <v>610</v>
      </c>
      <c r="C324" t="s">
        <v>610</v>
      </c>
      <c r="D324" t="s">
        <v>631</v>
      </c>
      <c r="E324" t="s">
        <v>1337</v>
      </c>
      <c r="F324">
        <v>6.9119999999999999</v>
      </c>
      <c r="G324">
        <v>28.655999999999999</v>
      </c>
      <c r="H324">
        <v>0.216</v>
      </c>
      <c r="I324">
        <v>0.504</v>
      </c>
      <c r="J324">
        <v>0.72</v>
      </c>
      <c r="K324">
        <v>0</v>
      </c>
      <c r="L324">
        <v>12.8592</v>
      </c>
      <c r="M324">
        <v>0</v>
      </c>
      <c r="N324">
        <v>0.1152</v>
      </c>
      <c r="O324">
        <v>0.54720000000000002</v>
      </c>
      <c r="P324">
        <v>0</v>
      </c>
      <c r="Q324">
        <v>0.54720000000000002</v>
      </c>
      <c r="R324">
        <v>0</v>
      </c>
      <c r="S324">
        <v>0</v>
      </c>
      <c r="T324">
        <v>0</v>
      </c>
      <c r="U324">
        <v>0.14399999999999999</v>
      </c>
      <c r="V324">
        <v>2.8799999999999999E-2</v>
      </c>
      <c r="W324">
        <v>0</v>
      </c>
      <c r="X324">
        <v>2.8799999999999999E-2</v>
      </c>
      <c r="Y324">
        <v>5.7599999999999998E-2</v>
      </c>
      <c r="Z324">
        <v>2.8799999999999999E-2</v>
      </c>
      <c r="AA324">
        <v>0</v>
      </c>
      <c r="AB324">
        <v>5.7599999999999998E-2</v>
      </c>
      <c r="AC324">
        <v>0</v>
      </c>
      <c r="AD324">
        <v>4.3200000000000002E-2</v>
      </c>
      <c r="AE324">
        <v>0</v>
      </c>
      <c r="AF324">
        <v>0</v>
      </c>
      <c r="AG324">
        <v>0</v>
      </c>
      <c r="AH324">
        <v>0</v>
      </c>
      <c r="AI324">
        <v>0</v>
      </c>
      <c r="AJ324">
        <v>0</v>
      </c>
      <c r="AK324">
        <v>0</v>
      </c>
      <c r="AL324">
        <v>0.86399999999999999</v>
      </c>
      <c r="AM324">
        <v>2.0735999999999999</v>
      </c>
      <c r="AN324">
        <v>1.9872000000000001</v>
      </c>
      <c r="AO324">
        <v>1.008</v>
      </c>
      <c r="AP324">
        <v>0.14399999999999999</v>
      </c>
      <c r="AQ324">
        <v>0</v>
      </c>
      <c r="AR324">
        <v>0</v>
      </c>
      <c r="AS324">
        <v>5.7600000000000004E-3</v>
      </c>
      <c r="AT324">
        <v>2.0160000000000001E-2</v>
      </c>
      <c r="AU324">
        <v>1.008E-2</v>
      </c>
      <c r="AV324">
        <v>0.12672</v>
      </c>
      <c r="AW324">
        <v>5.7600000000000004E-3</v>
      </c>
      <c r="AX324">
        <v>1.6272</v>
      </c>
      <c r="AY324">
        <v>3.8879999999999998E-2</v>
      </c>
      <c r="AZ324">
        <v>0</v>
      </c>
      <c r="BA324">
        <v>13.391999999999999</v>
      </c>
      <c r="BB324">
        <v>1.512</v>
      </c>
      <c r="BC324">
        <v>0</v>
      </c>
      <c r="BD324">
        <v>16.847999999999999</v>
      </c>
      <c r="BE324">
        <v>23.76</v>
      </c>
      <c r="BF324">
        <v>1.728</v>
      </c>
      <c r="BG324">
        <v>5.9039999999999999</v>
      </c>
      <c r="BH324">
        <v>1.44E-2</v>
      </c>
      <c r="BI324">
        <v>0.25919999999999999</v>
      </c>
      <c r="BJ324">
        <v>5.7599999999999998E-2</v>
      </c>
      <c r="BK324">
        <v>0</v>
      </c>
      <c r="BL324">
        <v>1.5620480791271801E-2</v>
      </c>
      <c r="BM324">
        <v>7.5677170102255505E-4</v>
      </c>
      <c r="BN324">
        <v>2.7838824738778399E-3</v>
      </c>
      <c r="BO324">
        <v>4.0195085337566499E-4</v>
      </c>
      <c r="BP324">
        <v>4.1994669721665299E-4</v>
      </c>
      <c r="BQ324" s="98">
        <v>2.0309367366136998E-15</v>
      </c>
      <c r="BR324">
        <v>4.2161503629336601E-4</v>
      </c>
      <c r="BS324">
        <v>1.2400704795461901E-3</v>
      </c>
      <c r="BT324">
        <v>2.3695407357203099E-2</v>
      </c>
    </row>
    <row r="325" spans="1:72" x14ac:dyDescent="0.35">
      <c r="A325">
        <v>65</v>
      </c>
      <c r="B325" t="s">
        <v>610</v>
      </c>
      <c r="C325" t="s">
        <v>610</v>
      </c>
      <c r="D325" t="s">
        <v>631</v>
      </c>
      <c r="E325" t="s">
        <v>1338</v>
      </c>
      <c r="F325">
        <v>4.6079999999999997</v>
      </c>
      <c r="G325">
        <v>19.103999999999999</v>
      </c>
      <c r="H325">
        <v>0.14399999999999999</v>
      </c>
      <c r="I325">
        <v>0.33600000000000002</v>
      </c>
      <c r="J325">
        <v>0.48</v>
      </c>
      <c r="K325">
        <v>0</v>
      </c>
      <c r="L325">
        <v>8.5728000000000009</v>
      </c>
      <c r="M325">
        <v>0</v>
      </c>
      <c r="N325">
        <v>7.6799999999999993E-2</v>
      </c>
      <c r="O325">
        <v>0.36480000000000001</v>
      </c>
      <c r="P325">
        <v>0</v>
      </c>
      <c r="Q325">
        <v>0.36480000000000001</v>
      </c>
      <c r="R325">
        <v>0</v>
      </c>
      <c r="S325">
        <v>0</v>
      </c>
      <c r="T325">
        <v>0</v>
      </c>
      <c r="U325">
        <v>9.6000000000000002E-2</v>
      </c>
      <c r="V325">
        <v>1.9199999999999998E-2</v>
      </c>
      <c r="W325">
        <v>0</v>
      </c>
      <c r="X325">
        <v>1.9199999999999998E-2</v>
      </c>
      <c r="Y325">
        <v>3.8399999999999997E-2</v>
      </c>
      <c r="Z325">
        <v>1.9199999999999998E-2</v>
      </c>
      <c r="AA325">
        <v>0</v>
      </c>
      <c r="AB325">
        <v>3.8399999999999997E-2</v>
      </c>
      <c r="AC325">
        <v>0</v>
      </c>
      <c r="AD325">
        <v>2.8799999999999999E-2</v>
      </c>
      <c r="AE325">
        <v>0</v>
      </c>
      <c r="AF325">
        <v>0</v>
      </c>
      <c r="AG325">
        <v>0</v>
      </c>
      <c r="AH325">
        <v>0</v>
      </c>
      <c r="AI325">
        <v>0</v>
      </c>
      <c r="AJ325">
        <v>0</v>
      </c>
      <c r="AK325">
        <v>0</v>
      </c>
      <c r="AL325">
        <v>0.57599999999999996</v>
      </c>
      <c r="AM325">
        <v>1.3824000000000001</v>
      </c>
      <c r="AN325">
        <v>1.3248</v>
      </c>
      <c r="AO325">
        <v>0.67200000000000004</v>
      </c>
      <c r="AP325">
        <v>9.6000000000000002E-2</v>
      </c>
      <c r="AQ325">
        <v>0</v>
      </c>
      <c r="AR325">
        <v>0</v>
      </c>
      <c r="AS325">
        <v>3.8400000000000001E-3</v>
      </c>
      <c r="AT325">
        <v>1.3440000000000001E-2</v>
      </c>
      <c r="AU325">
        <v>6.7200000000000003E-3</v>
      </c>
      <c r="AV325">
        <v>8.448E-2</v>
      </c>
      <c r="AW325">
        <v>3.8400000000000001E-3</v>
      </c>
      <c r="AX325">
        <v>1.0848</v>
      </c>
      <c r="AY325">
        <v>2.5919999999999999E-2</v>
      </c>
      <c r="AZ325">
        <v>0</v>
      </c>
      <c r="BA325">
        <v>8.9280000000000008</v>
      </c>
      <c r="BB325">
        <v>1.008</v>
      </c>
      <c r="BC325">
        <v>0</v>
      </c>
      <c r="BD325">
        <v>11.231999999999999</v>
      </c>
      <c r="BE325">
        <v>15.84</v>
      </c>
      <c r="BF325">
        <v>1.1519999999999999</v>
      </c>
      <c r="BG325">
        <v>3.9359999999999999</v>
      </c>
      <c r="BH325">
        <v>9.5999999999999992E-3</v>
      </c>
      <c r="BI325">
        <v>0.17280000000000001</v>
      </c>
      <c r="BJ325">
        <v>3.8399999999999997E-2</v>
      </c>
      <c r="BK325">
        <v>0</v>
      </c>
      <c r="BL325">
        <v>9.7494782051138103E-3</v>
      </c>
      <c r="BM325">
        <v>4.9622549524517504E-4</v>
      </c>
      <c r="BN325">
        <v>1.73623470478681E-3</v>
      </c>
      <c r="BO325">
        <v>2.6744052908330102E-4</v>
      </c>
      <c r="BP325">
        <v>2.7996446481110199E-4</v>
      </c>
      <c r="BQ325" s="98">
        <v>1.07177471695669E-15</v>
      </c>
      <c r="BR325" s="98">
        <v>6.0889473978172302E-5</v>
      </c>
      <c r="BS325">
        <v>8.2671365303079499E-4</v>
      </c>
      <c r="BT325">
        <v>1.74416841622251E-2</v>
      </c>
    </row>
    <row r="326" spans="1:72" x14ac:dyDescent="0.35">
      <c r="A326">
        <v>65</v>
      </c>
      <c r="B326" t="s">
        <v>610</v>
      </c>
      <c r="C326" t="s">
        <v>610</v>
      </c>
      <c r="D326" t="s">
        <v>631</v>
      </c>
      <c r="E326" t="s">
        <v>1339</v>
      </c>
      <c r="F326">
        <v>3.456</v>
      </c>
      <c r="G326">
        <v>14.327999999999999</v>
      </c>
      <c r="H326">
        <v>0.108</v>
      </c>
      <c r="I326">
        <v>0.252</v>
      </c>
      <c r="J326">
        <v>0.36</v>
      </c>
      <c r="K326">
        <v>0</v>
      </c>
      <c r="L326">
        <v>6.4295999999999998</v>
      </c>
      <c r="M326">
        <v>0</v>
      </c>
      <c r="N326">
        <v>5.7599999999999998E-2</v>
      </c>
      <c r="O326">
        <v>0.27360000000000001</v>
      </c>
      <c r="P326">
        <v>0</v>
      </c>
      <c r="Q326">
        <v>0.27360000000000001</v>
      </c>
      <c r="R326">
        <v>0</v>
      </c>
      <c r="S326">
        <v>0</v>
      </c>
      <c r="T326">
        <v>0</v>
      </c>
      <c r="U326">
        <v>7.1999999999999995E-2</v>
      </c>
      <c r="V326">
        <v>1.44E-2</v>
      </c>
      <c r="W326">
        <v>0</v>
      </c>
      <c r="X326">
        <v>1.44E-2</v>
      </c>
      <c r="Y326">
        <v>2.8799999999999999E-2</v>
      </c>
      <c r="Z326">
        <v>1.44E-2</v>
      </c>
      <c r="AA326">
        <v>0</v>
      </c>
      <c r="AB326">
        <v>2.8799999999999999E-2</v>
      </c>
      <c r="AC326">
        <v>0</v>
      </c>
      <c r="AD326">
        <v>2.1600000000000001E-2</v>
      </c>
      <c r="AE326">
        <v>0</v>
      </c>
      <c r="AF326">
        <v>0</v>
      </c>
      <c r="AG326">
        <v>0</v>
      </c>
      <c r="AH326">
        <v>0</v>
      </c>
      <c r="AI326">
        <v>0</v>
      </c>
      <c r="AJ326">
        <v>0</v>
      </c>
      <c r="AK326">
        <v>0</v>
      </c>
      <c r="AL326">
        <v>0.432</v>
      </c>
      <c r="AM326">
        <v>1.0367999999999999</v>
      </c>
      <c r="AN326">
        <v>0.99360000000000004</v>
      </c>
      <c r="AO326">
        <v>0.504</v>
      </c>
      <c r="AP326">
        <v>7.1999999999999995E-2</v>
      </c>
      <c r="AQ326">
        <v>0</v>
      </c>
      <c r="AR326">
        <v>0</v>
      </c>
      <c r="AS326">
        <v>2.8800000000000002E-3</v>
      </c>
      <c r="AT326">
        <v>1.008E-2</v>
      </c>
      <c r="AU326">
        <v>5.0400000000000002E-3</v>
      </c>
      <c r="AV326">
        <v>6.336E-2</v>
      </c>
      <c r="AW326">
        <v>2.8800000000000002E-3</v>
      </c>
      <c r="AX326">
        <v>0.81359999999999999</v>
      </c>
      <c r="AY326">
        <v>1.9439999999999999E-2</v>
      </c>
      <c r="AZ326">
        <v>0</v>
      </c>
      <c r="BA326">
        <v>6.6959999999999997</v>
      </c>
      <c r="BB326">
        <v>0.75600000000000001</v>
      </c>
      <c r="BC326">
        <v>0</v>
      </c>
      <c r="BD326">
        <v>8.4239999999999995</v>
      </c>
      <c r="BE326">
        <v>11.88</v>
      </c>
      <c r="BF326">
        <v>0.86399999999999999</v>
      </c>
      <c r="BG326">
        <v>2.952</v>
      </c>
      <c r="BH326">
        <v>7.1999999999999998E-3</v>
      </c>
      <c r="BI326">
        <v>0.12959999999999999</v>
      </c>
      <c r="BJ326">
        <v>2.8799999999999999E-2</v>
      </c>
      <c r="BK326">
        <v>0</v>
      </c>
      <c r="BL326">
        <v>8.0593062665361408E-3</v>
      </c>
      <c r="BM326">
        <v>3.8149421504997502E-4</v>
      </c>
      <c r="BN326">
        <v>1.4368238411133301E-3</v>
      </c>
      <c r="BO326">
        <v>2.0117294162551099E-4</v>
      </c>
      <c r="BP326">
        <v>2.0997334860832701E-4</v>
      </c>
      <c r="BQ326" s="98">
        <v>1.12128703360151E-15</v>
      </c>
      <c r="BR326">
        <v>2.9337772447820903E-4</v>
      </c>
      <c r="BS326">
        <v>6.2003523977309603E-4</v>
      </c>
      <c r="BT326">
        <v>1.1230923957067899E-2</v>
      </c>
    </row>
    <row r="327" spans="1:72" x14ac:dyDescent="0.35">
      <c r="A327">
        <v>65</v>
      </c>
      <c r="B327" t="s">
        <v>610</v>
      </c>
      <c r="C327" t="s">
        <v>610</v>
      </c>
      <c r="D327" t="s">
        <v>631</v>
      </c>
      <c r="E327" t="s">
        <v>1340</v>
      </c>
      <c r="F327">
        <v>4.6079999999999997</v>
      </c>
      <c r="G327">
        <v>19.103999999999999</v>
      </c>
      <c r="H327">
        <v>0.14399999999999999</v>
      </c>
      <c r="I327">
        <v>0.33600000000000002</v>
      </c>
      <c r="J327">
        <v>0.48</v>
      </c>
      <c r="K327">
        <v>0</v>
      </c>
      <c r="L327">
        <v>8.5728000000000009</v>
      </c>
      <c r="M327">
        <v>0</v>
      </c>
      <c r="N327">
        <v>7.6799999999999993E-2</v>
      </c>
      <c r="O327">
        <v>0.36480000000000001</v>
      </c>
      <c r="P327">
        <v>0</v>
      </c>
      <c r="Q327">
        <v>0.36480000000000001</v>
      </c>
      <c r="R327">
        <v>0</v>
      </c>
      <c r="S327">
        <v>0</v>
      </c>
      <c r="T327">
        <v>0</v>
      </c>
      <c r="U327">
        <v>9.6000000000000002E-2</v>
      </c>
      <c r="V327">
        <v>1.9199999999999998E-2</v>
      </c>
      <c r="W327">
        <v>0</v>
      </c>
      <c r="X327">
        <v>1.9199999999999998E-2</v>
      </c>
      <c r="Y327">
        <v>3.8399999999999997E-2</v>
      </c>
      <c r="Z327">
        <v>1.9199999999999998E-2</v>
      </c>
      <c r="AA327">
        <v>0</v>
      </c>
      <c r="AB327">
        <v>3.8399999999999997E-2</v>
      </c>
      <c r="AC327">
        <v>0</v>
      </c>
      <c r="AD327">
        <v>2.8799999999999999E-2</v>
      </c>
      <c r="AE327">
        <v>0</v>
      </c>
      <c r="AF327">
        <v>0</v>
      </c>
      <c r="AG327">
        <v>0</v>
      </c>
      <c r="AH327">
        <v>0</v>
      </c>
      <c r="AI327">
        <v>0</v>
      </c>
      <c r="AJ327">
        <v>0</v>
      </c>
      <c r="AK327">
        <v>0</v>
      </c>
      <c r="AL327">
        <v>0.57599999999999996</v>
      </c>
      <c r="AM327">
        <v>1.3824000000000001</v>
      </c>
      <c r="AN327">
        <v>1.3248</v>
      </c>
      <c r="AO327">
        <v>0.67200000000000004</v>
      </c>
      <c r="AP327">
        <v>9.6000000000000002E-2</v>
      </c>
      <c r="AQ327">
        <v>0</v>
      </c>
      <c r="AR327">
        <v>0</v>
      </c>
      <c r="AS327">
        <v>3.8400000000000001E-3</v>
      </c>
      <c r="AT327">
        <v>1.3440000000000001E-2</v>
      </c>
      <c r="AU327">
        <v>6.7200000000000003E-3</v>
      </c>
      <c r="AV327">
        <v>8.448E-2</v>
      </c>
      <c r="AW327">
        <v>3.8400000000000001E-3</v>
      </c>
      <c r="AX327">
        <v>1.0848</v>
      </c>
      <c r="AY327">
        <v>2.5919999999999999E-2</v>
      </c>
      <c r="AZ327">
        <v>0</v>
      </c>
      <c r="BA327">
        <v>8.9280000000000008</v>
      </c>
      <c r="BB327">
        <v>1.008</v>
      </c>
      <c r="BC327">
        <v>0</v>
      </c>
      <c r="BD327">
        <v>11.231999999999999</v>
      </c>
      <c r="BE327">
        <v>15.84</v>
      </c>
      <c r="BF327">
        <v>1.1519999999999999</v>
      </c>
      <c r="BG327">
        <v>3.9359999999999999</v>
      </c>
      <c r="BH327">
        <v>9.5999999999999992E-3</v>
      </c>
      <c r="BI327">
        <v>0.17280000000000001</v>
      </c>
      <c r="BJ327">
        <v>3.8399999999999997E-2</v>
      </c>
      <c r="BK327">
        <v>0</v>
      </c>
      <c r="BL327">
        <v>9.7494782051138103E-3</v>
      </c>
      <c r="BM327">
        <v>4.9622549524517504E-4</v>
      </c>
      <c r="BN327">
        <v>1.73623470478681E-3</v>
      </c>
      <c r="BO327">
        <v>2.6744052908330102E-4</v>
      </c>
      <c r="BP327">
        <v>2.7996446481110199E-4</v>
      </c>
      <c r="BQ327" s="98">
        <v>1.07177471695669E-15</v>
      </c>
      <c r="BR327" s="98">
        <v>6.0889473978172302E-5</v>
      </c>
      <c r="BS327">
        <v>8.2671365303079499E-4</v>
      </c>
      <c r="BT327">
        <v>1.74416841622251E-2</v>
      </c>
    </row>
    <row r="328" spans="1:72" x14ac:dyDescent="0.35">
      <c r="A328">
        <v>65</v>
      </c>
      <c r="B328" t="s">
        <v>610</v>
      </c>
      <c r="C328" t="s">
        <v>610</v>
      </c>
      <c r="D328" t="s">
        <v>631</v>
      </c>
      <c r="E328" t="s">
        <v>1341</v>
      </c>
      <c r="F328">
        <v>3.456</v>
      </c>
      <c r="G328">
        <v>14.327999999999999</v>
      </c>
      <c r="H328">
        <v>0.108</v>
      </c>
      <c r="I328">
        <v>0.252</v>
      </c>
      <c r="J328">
        <v>0.36</v>
      </c>
      <c r="K328">
        <v>0</v>
      </c>
      <c r="L328">
        <v>6.4295999999999998</v>
      </c>
      <c r="M328">
        <v>0</v>
      </c>
      <c r="N328">
        <v>5.7599999999999998E-2</v>
      </c>
      <c r="O328">
        <v>0.27360000000000001</v>
      </c>
      <c r="P328">
        <v>0</v>
      </c>
      <c r="Q328">
        <v>0.27360000000000001</v>
      </c>
      <c r="R328">
        <v>0</v>
      </c>
      <c r="S328">
        <v>0</v>
      </c>
      <c r="T328">
        <v>0</v>
      </c>
      <c r="U328">
        <v>7.1999999999999995E-2</v>
      </c>
      <c r="V328">
        <v>1.44E-2</v>
      </c>
      <c r="W328">
        <v>0</v>
      </c>
      <c r="X328">
        <v>1.44E-2</v>
      </c>
      <c r="Y328">
        <v>2.8799999999999999E-2</v>
      </c>
      <c r="Z328">
        <v>1.44E-2</v>
      </c>
      <c r="AA328">
        <v>0</v>
      </c>
      <c r="AB328">
        <v>2.8799999999999999E-2</v>
      </c>
      <c r="AC328">
        <v>0</v>
      </c>
      <c r="AD328">
        <v>2.1600000000000001E-2</v>
      </c>
      <c r="AE328">
        <v>0</v>
      </c>
      <c r="AF328">
        <v>0</v>
      </c>
      <c r="AG328">
        <v>0</v>
      </c>
      <c r="AH328">
        <v>0</v>
      </c>
      <c r="AI328">
        <v>0</v>
      </c>
      <c r="AJ328">
        <v>0</v>
      </c>
      <c r="AK328">
        <v>0</v>
      </c>
      <c r="AL328">
        <v>0.432</v>
      </c>
      <c r="AM328">
        <v>1.0367999999999999</v>
      </c>
      <c r="AN328">
        <v>0.99360000000000004</v>
      </c>
      <c r="AO328">
        <v>0.504</v>
      </c>
      <c r="AP328">
        <v>7.1999999999999995E-2</v>
      </c>
      <c r="AQ328">
        <v>0</v>
      </c>
      <c r="AR328">
        <v>0</v>
      </c>
      <c r="AS328">
        <v>2.8800000000000002E-3</v>
      </c>
      <c r="AT328">
        <v>1.008E-2</v>
      </c>
      <c r="AU328">
        <v>5.0400000000000002E-3</v>
      </c>
      <c r="AV328">
        <v>6.336E-2</v>
      </c>
      <c r="AW328">
        <v>2.8800000000000002E-3</v>
      </c>
      <c r="AX328">
        <v>0.81359999999999999</v>
      </c>
      <c r="AY328">
        <v>1.9439999999999999E-2</v>
      </c>
      <c r="AZ328">
        <v>0</v>
      </c>
      <c r="BA328">
        <v>6.6959999999999997</v>
      </c>
      <c r="BB328">
        <v>0.75600000000000001</v>
      </c>
      <c r="BC328">
        <v>0</v>
      </c>
      <c r="BD328">
        <v>8.4239999999999995</v>
      </c>
      <c r="BE328">
        <v>11.88</v>
      </c>
      <c r="BF328">
        <v>0.86399999999999999</v>
      </c>
      <c r="BG328">
        <v>2.952</v>
      </c>
      <c r="BH328">
        <v>7.1999999999999998E-3</v>
      </c>
      <c r="BI328">
        <v>0.12959999999999999</v>
      </c>
      <c r="BJ328">
        <v>2.8799999999999999E-2</v>
      </c>
      <c r="BK328">
        <v>0</v>
      </c>
      <c r="BL328">
        <v>8.3083721374364004E-3</v>
      </c>
      <c r="BM328">
        <v>3.8460257958867301E-4</v>
      </c>
      <c r="BN328">
        <v>1.48170644528773E-3</v>
      </c>
      <c r="BO328">
        <v>2.0137045656319001E-4</v>
      </c>
      <c r="BP328">
        <v>2.0997334860832701E-4</v>
      </c>
      <c r="BQ328" s="98">
        <v>1.22710569889618E-15</v>
      </c>
      <c r="BR328">
        <v>3.7594793080973599E-4</v>
      </c>
      <c r="BS328">
        <v>6.2003523977309603E-4</v>
      </c>
      <c r="BT328">
        <v>1.06141442355342E-2</v>
      </c>
    </row>
    <row r="329" spans="1:72" x14ac:dyDescent="0.35">
      <c r="A329">
        <v>66</v>
      </c>
      <c r="B329" t="s">
        <v>610</v>
      </c>
      <c r="C329" t="s">
        <v>610</v>
      </c>
      <c r="D329" t="s">
        <v>635</v>
      </c>
      <c r="E329" t="s">
        <v>1337</v>
      </c>
      <c r="F329">
        <v>26.46</v>
      </c>
      <c r="G329">
        <v>110.691</v>
      </c>
      <c r="H329">
        <v>1.323</v>
      </c>
      <c r="I329">
        <v>1.4994000000000001</v>
      </c>
      <c r="J329">
        <v>2.1168</v>
      </c>
      <c r="K329">
        <v>0</v>
      </c>
      <c r="L329">
        <v>38.808</v>
      </c>
      <c r="M329">
        <v>0</v>
      </c>
      <c r="N329">
        <v>0.30869999999999997</v>
      </c>
      <c r="O329">
        <v>1.6758</v>
      </c>
      <c r="P329">
        <v>0</v>
      </c>
      <c r="Q329">
        <v>1.6758</v>
      </c>
      <c r="R329">
        <v>0</v>
      </c>
      <c r="S329">
        <v>0</v>
      </c>
      <c r="T329">
        <v>0</v>
      </c>
      <c r="U329">
        <v>0.88200000000000001</v>
      </c>
      <c r="V329">
        <v>0.1323</v>
      </c>
      <c r="W329">
        <v>4.41E-2</v>
      </c>
      <c r="X329">
        <v>0.1323</v>
      </c>
      <c r="Y329">
        <v>0.39689999999999998</v>
      </c>
      <c r="Z329">
        <v>0.1764</v>
      </c>
      <c r="AA329">
        <v>0</v>
      </c>
      <c r="AB329">
        <v>0.30869999999999997</v>
      </c>
      <c r="AC329">
        <v>0</v>
      </c>
      <c r="AD329">
        <v>0.2646</v>
      </c>
      <c r="AE329">
        <v>0</v>
      </c>
      <c r="AF329">
        <v>0</v>
      </c>
      <c r="AG329">
        <v>0</v>
      </c>
      <c r="AH329">
        <v>0</v>
      </c>
      <c r="AI329">
        <v>0</v>
      </c>
      <c r="AJ329">
        <v>0</v>
      </c>
      <c r="AK329">
        <v>0</v>
      </c>
      <c r="AL329">
        <v>4.4981999999999998</v>
      </c>
      <c r="AM329">
        <v>11.5542</v>
      </c>
      <c r="AN329">
        <v>11.025</v>
      </c>
      <c r="AO329">
        <v>6.1740000000000004</v>
      </c>
      <c r="AP329">
        <v>0.441</v>
      </c>
      <c r="AQ329">
        <v>4.41E-2</v>
      </c>
      <c r="AR329">
        <v>0</v>
      </c>
      <c r="AS329">
        <v>1.7639999999999999E-2</v>
      </c>
      <c r="AT329">
        <v>6.1740000000000003E-2</v>
      </c>
      <c r="AU329">
        <v>2.6460000000000001E-2</v>
      </c>
      <c r="AV329">
        <v>0.37925999999999999</v>
      </c>
      <c r="AW329">
        <v>1.7639999999999999E-2</v>
      </c>
      <c r="AX329">
        <v>4.9391999999999996</v>
      </c>
      <c r="AY329">
        <v>0.11907</v>
      </c>
      <c r="AZ329">
        <v>0</v>
      </c>
      <c r="BA329">
        <v>40.131</v>
      </c>
      <c r="BB329">
        <v>4.6304999999999996</v>
      </c>
      <c r="BC329">
        <v>0</v>
      </c>
      <c r="BD329">
        <v>51.155999999999999</v>
      </c>
      <c r="BE329">
        <v>71.441999999999993</v>
      </c>
      <c r="BF329">
        <v>5.2919999999999998</v>
      </c>
      <c r="BG329">
        <v>18.081</v>
      </c>
      <c r="BH329">
        <v>4.41E-2</v>
      </c>
      <c r="BI329">
        <v>0.79379999999999995</v>
      </c>
      <c r="BJ329">
        <v>0.1764</v>
      </c>
      <c r="BK329">
        <v>0</v>
      </c>
      <c r="BL329">
        <v>4.78377224232698E-2</v>
      </c>
      <c r="BM329">
        <v>2.3176133343815698E-3</v>
      </c>
      <c r="BN329">
        <v>8.5256400762508799E-3</v>
      </c>
      <c r="BO329">
        <v>1.23097448846298E-3</v>
      </c>
      <c r="BP329">
        <v>1.2860867602260001E-3</v>
      </c>
      <c r="BQ329" s="98">
        <v>6.2197437558794502E-15</v>
      </c>
      <c r="BR329">
        <v>1.29119604864843E-3</v>
      </c>
      <c r="BS329">
        <v>3.79771584361022E-3</v>
      </c>
      <c r="BT329">
        <v>7.2567185031434403E-2</v>
      </c>
    </row>
    <row r="330" spans="1:72" x14ac:dyDescent="0.35">
      <c r="A330">
        <v>66</v>
      </c>
      <c r="B330" t="s">
        <v>610</v>
      </c>
      <c r="C330" t="s">
        <v>610</v>
      </c>
      <c r="D330" t="s">
        <v>635</v>
      </c>
      <c r="E330" t="s">
        <v>1338</v>
      </c>
      <c r="F330">
        <v>17.64</v>
      </c>
      <c r="G330">
        <v>73.793999999999997</v>
      </c>
      <c r="H330">
        <v>0.88200000000000001</v>
      </c>
      <c r="I330">
        <v>0.99960000000000004</v>
      </c>
      <c r="J330">
        <v>1.4112</v>
      </c>
      <c r="K330">
        <v>0</v>
      </c>
      <c r="L330">
        <v>25.872</v>
      </c>
      <c r="M330">
        <v>0</v>
      </c>
      <c r="N330">
        <v>0.20580000000000001</v>
      </c>
      <c r="O330">
        <v>1.1172</v>
      </c>
      <c r="P330">
        <v>0</v>
      </c>
      <c r="Q330">
        <v>1.1172</v>
      </c>
      <c r="R330">
        <v>0</v>
      </c>
      <c r="S330">
        <v>0</v>
      </c>
      <c r="T330">
        <v>0</v>
      </c>
      <c r="U330">
        <v>0.58799999999999997</v>
      </c>
      <c r="V330">
        <v>8.8200000000000001E-2</v>
      </c>
      <c r="W330">
        <v>2.9399999999999999E-2</v>
      </c>
      <c r="X330">
        <v>8.8200000000000001E-2</v>
      </c>
      <c r="Y330">
        <v>0.2646</v>
      </c>
      <c r="Z330">
        <v>0.1176</v>
      </c>
      <c r="AA330">
        <v>0</v>
      </c>
      <c r="AB330">
        <v>0.20580000000000001</v>
      </c>
      <c r="AC330">
        <v>0</v>
      </c>
      <c r="AD330">
        <v>0.1764</v>
      </c>
      <c r="AE330">
        <v>0</v>
      </c>
      <c r="AF330">
        <v>0</v>
      </c>
      <c r="AG330">
        <v>0</v>
      </c>
      <c r="AH330">
        <v>0</v>
      </c>
      <c r="AI330">
        <v>0</v>
      </c>
      <c r="AJ330">
        <v>0</v>
      </c>
      <c r="AK330">
        <v>0</v>
      </c>
      <c r="AL330">
        <v>2.9988000000000001</v>
      </c>
      <c r="AM330">
        <v>7.7027999999999999</v>
      </c>
      <c r="AN330">
        <v>7.35</v>
      </c>
      <c r="AO330">
        <v>4.1159999999999997</v>
      </c>
      <c r="AP330">
        <v>0.29399999999999998</v>
      </c>
      <c r="AQ330">
        <v>2.9399999999999999E-2</v>
      </c>
      <c r="AR330">
        <v>0</v>
      </c>
      <c r="AS330">
        <v>1.176E-2</v>
      </c>
      <c r="AT330">
        <v>4.1160000000000002E-2</v>
      </c>
      <c r="AU330">
        <v>1.7639999999999999E-2</v>
      </c>
      <c r="AV330">
        <v>0.25284000000000001</v>
      </c>
      <c r="AW330">
        <v>1.176E-2</v>
      </c>
      <c r="AX330">
        <v>3.2928000000000002</v>
      </c>
      <c r="AY330">
        <v>7.9380000000000006E-2</v>
      </c>
      <c r="AZ330">
        <v>0</v>
      </c>
      <c r="BA330">
        <v>26.754000000000001</v>
      </c>
      <c r="BB330">
        <v>3.0870000000000002</v>
      </c>
      <c r="BC330">
        <v>0</v>
      </c>
      <c r="BD330">
        <v>34.103999999999999</v>
      </c>
      <c r="BE330">
        <v>47.628</v>
      </c>
      <c r="BF330">
        <v>3.528</v>
      </c>
      <c r="BG330">
        <v>12.054</v>
      </c>
      <c r="BH330">
        <v>2.9399999999999999E-2</v>
      </c>
      <c r="BI330">
        <v>0.5292</v>
      </c>
      <c r="BJ330">
        <v>0.1176</v>
      </c>
      <c r="BK330">
        <v>0</v>
      </c>
      <c r="BL330">
        <v>2.9857777003161001E-2</v>
      </c>
      <c r="BM330">
        <v>1.51969057918835E-3</v>
      </c>
      <c r="BN330">
        <v>5.3172187834095996E-3</v>
      </c>
      <c r="BO330">
        <v>8.1903662031760998E-4</v>
      </c>
      <c r="BP330">
        <v>8.5739117348400005E-4</v>
      </c>
      <c r="BQ330" s="98">
        <v>3.2823100706798702E-15</v>
      </c>
      <c r="BR330">
        <v>1.86474014058153E-4</v>
      </c>
      <c r="BS330">
        <v>2.5318105624068101E-3</v>
      </c>
      <c r="BT330">
        <v>5.34151577468144E-2</v>
      </c>
    </row>
    <row r="331" spans="1:72" x14ac:dyDescent="0.35">
      <c r="A331">
        <v>66</v>
      </c>
      <c r="B331" t="s">
        <v>610</v>
      </c>
      <c r="C331" t="s">
        <v>610</v>
      </c>
      <c r="D331" t="s">
        <v>635</v>
      </c>
      <c r="E331" t="s">
        <v>1339</v>
      </c>
      <c r="F331">
        <v>13.26</v>
      </c>
      <c r="G331">
        <v>55.470999999999997</v>
      </c>
      <c r="H331">
        <v>0.66300000000000003</v>
      </c>
      <c r="I331">
        <v>0.75139999999999996</v>
      </c>
      <c r="J331">
        <v>1.0608</v>
      </c>
      <c r="K331">
        <v>0</v>
      </c>
      <c r="L331">
        <v>19.448</v>
      </c>
      <c r="M331">
        <v>0</v>
      </c>
      <c r="N331">
        <v>0.1547</v>
      </c>
      <c r="O331">
        <v>0.83979999999999999</v>
      </c>
      <c r="P331">
        <v>0</v>
      </c>
      <c r="Q331">
        <v>0.83979999999999999</v>
      </c>
      <c r="R331">
        <v>0</v>
      </c>
      <c r="S331">
        <v>0</v>
      </c>
      <c r="T331">
        <v>0</v>
      </c>
      <c r="U331">
        <v>0.442</v>
      </c>
      <c r="V331">
        <v>6.6299999999999998E-2</v>
      </c>
      <c r="W331">
        <v>2.2100000000000002E-2</v>
      </c>
      <c r="X331">
        <v>6.6299999999999998E-2</v>
      </c>
      <c r="Y331">
        <v>0.19889999999999999</v>
      </c>
      <c r="Z331">
        <v>8.8400000000000006E-2</v>
      </c>
      <c r="AA331">
        <v>0</v>
      </c>
      <c r="AB331">
        <v>0.1547</v>
      </c>
      <c r="AC331">
        <v>0</v>
      </c>
      <c r="AD331">
        <v>0.1326</v>
      </c>
      <c r="AE331">
        <v>0</v>
      </c>
      <c r="AF331">
        <v>0</v>
      </c>
      <c r="AG331">
        <v>0</v>
      </c>
      <c r="AH331">
        <v>0</v>
      </c>
      <c r="AI331">
        <v>0</v>
      </c>
      <c r="AJ331">
        <v>0</v>
      </c>
      <c r="AK331">
        <v>0</v>
      </c>
      <c r="AL331">
        <v>2.2542</v>
      </c>
      <c r="AM331">
        <v>5.7901999999999996</v>
      </c>
      <c r="AN331">
        <v>5.5250000000000004</v>
      </c>
      <c r="AO331">
        <v>3.0939999999999999</v>
      </c>
      <c r="AP331">
        <v>0.221</v>
      </c>
      <c r="AQ331">
        <v>2.2100000000000002E-2</v>
      </c>
      <c r="AR331">
        <v>0</v>
      </c>
      <c r="AS331">
        <v>8.8400000000000006E-3</v>
      </c>
      <c r="AT331">
        <v>3.0939999999999999E-2</v>
      </c>
      <c r="AU331">
        <v>1.3259999999999999E-2</v>
      </c>
      <c r="AV331">
        <v>0.19006000000000001</v>
      </c>
      <c r="AW331">
        <v>8.8400000000000006E-3</v>
      </c>
      <c r="AX331">
        <v>2.4752000000000001</v>
      </c>
      <c r="AY331">
        <v>5.9670000000000001E-2</v>
      </c>
      <c r="AZ331">
        <v>0</v>
      </c>
      <c r="BA331">
        <v>20.111000000000001</v>
      </c>
      <c r="BB331">
        <v>2.3205</v>
      </c>
      <c r="BC331">
        <v>0</v>
      </c>
      <c r="BD331">
        <v>25.635999999999999</v>
      </c>
      <c r="BE331">
        <v>35.802</v>
      </c>
      <c r="BF331">
        <v>2.6520000000000001</v>
      </c>
      <c r="BG331">
        <v>9.0609999999999999</v>
      </c>
      <c r="BH331">
        <v>2.2100000000000002E-2</v>
      </c>
      <c r="BI331">
        <v>0.39779999999999999</v>
      </c>
      <c r="BJ331">
        <v>8.8400000000000006E-2</v>
      </c>
      <c r="BK331">
        <v>0</v>
      </c>
      <c r="BL331">
        <v>2.47375928458957E-2</v>
      </c>
      <c r="BM331">
        <v>1.1709752989728401E-3</v>
      </c>
      <c r="BN331">
        <v>4.4102509567506198E-3</v>
      </c>
      <c r="BO331">
        <v>6.1748916804497196E-4</v>
      </c>
      <c r="BP331">
        <v>6.4450152836722499E-4</v>
      </c>
      <c r="BQ331" s="98">
        <v>3.4417282559157499E-15</v>
      </c>
      <c r="BR331">
        <v>9.0050662652339298E-4</v>
      </c>
      <c r="BS331">
        <v>1.9031637220813099E-3</v>
      </c>
      <c r="BT331">
        <v>3.4472697146E-2</v>
      </c>
    </row>
    <row r="332" spans="1:72" x14ac:dyDescent="0.35">
      <c r="A332">
        <v>66</v>
      </c>
      <c r="B332" t="s">
        <v>610</v>
      </c>
      <c r="C332" t="s">
        <v>610</v>
      </c>
      <c r="D332" t="s">
        <v>635</v>
      </c>
      <c r="E332" t="s">
        <v>1340</v>
      </c>
      <c r="F332">
        <v>17.64</v>
      </c>
      <c r="G332">
        <v>73.793999999999997</v>
      </c>
      <c r="H332">
        <v>0.88200000000000001</v>
      </c>
      <c r="I332">
        <v>0.99960000000000004</v>
      </c>
      <c r="J332">
        <v>1.4112</v>
      </c>
      <c r="K332">
        <v>0</v>
      </c>
      <c r="L332">
        <v>25.872</v>
      </c>
      <c r="M332">
        <v>0</v>
      </c>
      <c r="N332">
        <v>0.20580000000000001</v>
      </c>
      <c r="O332">
        <v>1.1172</v>
      </c>
      <c r="P332">
        <v>0</v>
      </c>
      <c r="Q332">
        <v>1.1172</v>
      </c>
      <c r="R332">
        <v>0</v>
      </c>
      <c r="S332">
        <v>0</v>
      </c>
      <c r="T332">
        <v>0</v>
      </c>
      <c r="U332">
        <v>0.58799999999999997</v>
      </c>
      <c r="V332">
        <v>8.8200000000000001E-2</v>
      </c>
      <c r="W332">
        <v>2.9399999999999999E-2</v>
      </c>
      <c r="X332">
        <v>8.8200000000000001E-2</v>
      </c>
      <c r="Y332">
        <v>0.2646</v>
      </c>
      <c r="Z332">
        <v>0.1176</v>
      </c>
      <c r="AA332">
        <v>0</v>
      </c>
      <c r="AB332">
        <v>0.20580000000000001</v>
      </c>
      <c r="AC332">
        <v>0</v>
      </c>
      <c r="AD332">
        <v>0.1764</v>
      </c>
      <c r="AE332">
        <v>0</v>
      </c>
      <c r="AF332">
        <v>0</v>
      </c>
      <c r="AG332">
        <v>0</v>
      </c>
      <c r="AH332">
        <v>0</v>
      </c>
      <c r="AI332">
        <v>0</v>
      </c>
      <c r="AJ332">
        <v>0</v>
      </c>
      <c r="AK332">
        <v>0</v>
      </c>
      <c r="AL332">
        <v>2.9988000000000001</v>
      </c>
      <c r="AM332">
        <v>7.7027999999999999</v>
      </c>
      <c r="AN332">
        <v>7.35</v>
      </c>
      <c r="AO332">
        <v>4.1159999999999997</v>
      </c>
      <c r="AP332">
        <v>0.29399999999999998</v>
      </c>
      <c r="AQ332">
        <v>2.9399999999999999E-2</v>
      </c>
      <c r="AR332">
        <v>0</v>
      </c>
      <c r="AS332">
        <v>1.176E-2</v>
      </c>
      <c r="AT332">
        <v>4.1160000000000002E-2</v>
      </c>
      <c r="AU332">
        <v>1.7639999999999999E-2</v>
      </c>
      <c r="AV332">
        <v>0.25284000000000001</v>
      </c>
      <c r="AW332">
        <v>1.176E-2</v>
      </c>
      <c r="AX332">
        <v>3.2928000000000002</v>
      </c>
      <c r="AY332">
        <v>7.9380000000000006E-2</v>
      </c>
      <c r="AZ332">
        <v>0</v>
      </c>
      <c r="BA332">
        <v>26.754000000000001</v>
      </c>
      <c r="BB332">
        <v>3.0870000000000002</v>
      </c>
      <c r="BC332">
        <v>0</v>
      </c>
      <c r="BD332">
        <v>34.103999999999999</v>
      </c>
      <c r="BE332">
        <v>47.628</v>
      </c>
      <c r="BF332">
        <v>3.528</v>
      </c>
      <c r="BG332">
        <v>12.054</v>
      </c>
      <c r="BH332">
        <v>2.9399999999999999E-2</v>
      </c>
      <c r="BI332">
        <v>0.5292</v>
      </c>
      <c r="BJ332">
        <v>0.1176</v>
      </c>
      <c r="BK332">
        <v>0</v>
      </c>
      <c r="BL332">
        <v>2.9857777003161001E-2</v>
      </c>
      <c r="BM332">
        <v>1.51969057918835E-3</v>
      </c>
      <c r="BN332">
        <v>5.3172187834095996E-3</v>
      </c>
      <c r="BO332">
        <v>8.1903662031760998E-4</v>
      </c>
      <c r="BP332">
        <v>8.5739117348400005E-4</v>
      </c>
      <c r="BQ332" s="98">
        <v>3.2823100706798702E-15</v>
      </c>
      <c r="BR332">
        <v>1.86474014058153E-4</v>
      </c>
      <c r="BS332">
        <v>2.5318105624068101E-3</v>
      </c>
      <c r="BT332">
        <v>5.34151577468144E-2</v>
      </c>
    </row>
    <row r="333" spans="1:72" x14ac:dyDescent="0.35">
      <c r="A333">
        <v>66</v>
      </c>
      <c r="B333" t="s">
        <v>610</v>
      </c>
      <c r="C333" t="s">
        <v>610</v>
      </c>
      <c r="D333" t="s">
        <v>635</v>
      </c>
      <c r="E333" t="s">
        <v>1341</v>
      </c>
      <c r="F333">
        <v>13.23</v>
      </c>
      <c r="G333">
        <v>55.345500000000001</v>
      </c>
      <c r="H333">
        <v>0.66149999999999998</v>
      </c>
      <c r="I333">
        <v>0.74970000000000003</v>
      </c>
      <c r="J333">
        <v>1.0584</v>
      </c>
      <c r="K333">
        <v>0</v>
      </c>
      <c r="L333">
        <v>19.404</v>
      </c>
      <c r="M333">
        <v>0</v>
      </c>
      <c r="N333">
        <v>0.15434999999999999</v>
      </c>
      <c r="O333">
        <v>0.83789999999999998</v>
      </c>
      <c r="P333">
        <v>0</v>
      </c>
      <c r="Q333">
        <v>0.83789999999999998</v>
      </c>
      <c r="R333">
        <v>0</v>
      </c>
      <c r="S333">
        <v>0</v>
      </c>
      <c r="T333">
        <v>0</v>
      </c>
      <c r="U333">
        <v>0.441</v>
      </c>
      <c r="V333">
        <v>6.615E-2</v>
      </c>
      <c r="W333">
        <v>2.205E-2</v>
      </c>
      <c r="X333">
        <v>6.615E-2</v>
      </c>
      <c r="Y333">
        <v>0.19844999999999999</v>
      </c>
      <c r="Z333">
        <v>8.8200000000000001E-2</v>
      </c>
      <c r="AA333">
        <v>0</v>
      </c>
      <c r="AB333">
        <v>0.15434999999999999</v>
      </c>
      <c r="AC333">
        <v>0</v>
      </c>
      <c r="AD333">
        <v>0.1323</v>
      </c>
      <c r="AE333">
        <v>0</v>
      </c>
      <c r="AF333">
        <v>0</v>
      </c>
      <c r="AG333">
        <v>0</v>
      </c>
      <c r="AH333">
        <v>0</v>
      </c>
      <c r="AI333">
        <v>0</v>
      </c>
      <c r="AJ333">
        <v>0</v>
      </c>
      <c r="AK333">
        <v>0</v>
      </c>
      <c r="AL333">
        <v>2.2490999999999999</v>
      </c>
      <c r="AM333">
        <v>5.7770999999999999</v>
      </c>
      <c r="AN333">
        <v>5.5125000000000002</v>
      </c>
      <c r="AO333">
        <v>3.0870000000000002</v>
      </c>
      <c r="AP333">
        <v>0.2205</v>
      </c>
      <c r="AQ333">
        <v>2.205E-2</v>
      </c>
      <c r="AR333">
        <v>0</v>
      </c>
      <c r="AS333">
        <v>8.8199999999999997E-3</v>
      </c>
      <c r="AT333">
        <v>3.0870000000000002E-2</v>
      </c>
      <c r="AU333">
        <v>1.323E-2</v>
      </c>
      <c r="AV333">
        <v>0.18962999999999999</v>
      </c>
      <c r="AW333">
        <v>8.8199999999999997E-3</v>
      </c>
      <c r="AX333">
        <v>2.4695999999999998</v>
      </c>
      <c r="AY333">
        <v>5.9534999999999998E-2</v>
      </c>
      <c r="AZ333">
        <v>0</v>
      </c>
      <c r="BA333">
        <v>20.0655</v>
      </c>
      <c r="BB333">
        <v>2.3152499999999998</v>
      </c>
      <c r="BC333">
        <v>0</v>
      </c>
      <c r="BD333">
        <v>25.577999999999999</v>
      </c>
      <c r="BE333">
        <v>35.720999999999997</v>
      </c>
      <c r="BF333">
        <v>2.6459999999999999</v>
      </c>
      <c r="BG333">
        <v>9.0404999999999998</v>
      </c>
      <c r="BH333">
        <v>2.205E-2</v>
      </c>
      <c r="BI333">
        <v>0.39689999999999998</v>
      </c>
      <c r="BJ333">
        <v>8.8200000000000001E-2</v>
      </c>
      <c r="BK333">
        <v>0</v>
      </c>
      <c r="BL333">
        <v>2.5444389670899001E-2</v>
      </c>
      <c r="BM333">
        <v>1.17784539999031E-3</v>
      </c>
      <c r="BN333">
        <v>4.5377259886936801E-3</v>
      </c>
      <c r="BO333">
        <v>6.1669702322476796E-4</v>
      </c>
      <c r="BP333">
        <v>6.4304338011300004E-4</v>
      </c>
      <c r="BQ333" s="98">
        <v>3.7580112028695402E-15</v>
      </c>
      <c r="BR333">
        <v>1.1513405381048201E-3</v>
      </c>
      <c r="BS333">
        <v>1.89885792180511E-3</v>
      </c>
      <c r="BT333">
        <v>3.2505816721323598E-2</v>
      </c>
    </row>
    <row r="334" spans="1:72" x14ac:dyDescent="0.35">
      <c r="A334">
        <v>67</v>
      </c>
      <c r="B334" t="s">
        <v>610</v>
      </c>
      <c r="C334" t="s">
        <v>610</v>
      </c>
      <c r="D334" t="s">
        <v>639</v>
      </c>
      <c r="E334" t="s">
        <v>1337</v>
      </c>
      <c r="F334">
        <v>10.692</v>
      </c>
      <c r="G334">
        <v>44.682000000000002</v>
      </c>
      <c r="H334">
        <v>0.99</v>
      </c>
      <c r="I334">
        <v>0.19800000000000001</v>
      </c>
      <c r="J334">
        <v>0.2772</v>
      </c>
      <c r="K334">
        <v>0</v>
      </c>
      <c r="L334">
        <v>5.0885999999999996</v>
      </c>
      <c r="M334">
        <v>0</v>
      </c>
      <c r="N334">
        <v>4.6199999999999998E-2</v>
      </c>
      <c r="O334">
        <v>0.2772</v>
      </c>
      <c r="P334">
        <v>0</v>
      </c>
      <c r="Q334">
        <v>0.2772</v>
      </c>
      <c r="R334">
        <v>0</v>
      </c>
      <c r="S334">
        <v>0</v>
      </c>
      <c r="T334">
        <v>0</v>
      </c>
      <c r="U334">
        <v>0.63360000000000005</v>
      </c>
      <c r="V334">
        <v>7.2599999999999998E-2</v>
      </c>
      <c r="W334">
        <v>3.3000000000000002E-2</v>
      </c>
      <c r="X334">
        <v>0.1056</v>
      </c>
      <c r="Y334">
        <v>0.31019999999999998</v>
      </c>
      <c r="Z334">
        <v>9.9000000000000005E-2</v>
      </c>
      <c r="AA334">
        <v>0</v>
      </c>
      <c r="AB334">
        <v>0.2442</v>
      </c>
      <c r="AC334">
        <v>1.9800000000000002E-2</v>
      </c>
      <c r="AD334">
        <v>0.2112</v>
      </c>
      <c r="AE334">
        <v>2.64E-2</v>
      </c>
      <c r="AF334">
        <v>1.32E-2</v>
      </c>
      <c r="AG334">
        <v>6.6E-3</v>
      </c>
      <c r="AH334">
        <v>0</v>
      </c>
      <c r="AI334">
        <v>0</v>
      </c>
      <c r="AJ334">
        <v>0</v>
      </c>
      <c r="AK334">
        <v>0</v>
      </c>
      <c r="AL334">
        <v>2.9039999999999999</v>
      </c>
      <c r="AM334">
        <v>9.141</v>
      </c>
      <c r="AN334">
        <v>8.5272000000000006</v>
      </c>
      <c r="AO334">
        <v>7.3920000000000003</v>
      </c>
      <c r="AP334">
        <v>1.98E-3</v>
      </c>
      <c r="AQ334">
        <v>2.64E-2</v>
      </c>
      <c r="AR334">
        <v>0.29039999999999999</v>
      </c>
      <c r="AS334">
        <v>2.64E-3</v>
      </c>
      <c r="AT334">
        <v>8.5800000000000008E-3</v>
      </c>
      <c r="AU334">
        <v>3.96E-3</v>
      </c>
      <c r="AV334">
        <v>5.28E-2</v>
      </c>
      <c r="AW334">
        <v>2.64E-3</v>
      </c>
      <c r="AX334">
        <v>0.83160000000000001</v>
      </c>
      <c r="AY334">
        <v>3.3660000000000002E-2</v>
      </c>
      <c r="AZ334">
        <v>3.3000000000000002E-2</v>
      </c>
      <c r="BA334">
        <v>5.94</v>
      </c>
      <c r="BB334">
        <v>0.68640000000000001</v>
      </c>
      <c r="BC334">
        <v>0</v>
      </c>
      <c r="BD334">
        <v>6.9960000000000004</v>
      </c>
      <c r="BE334">
        <v>9.3059999999999992</v>
      </c>
      <c r="BF334">
        <v>0.66</v>
      </c>
      <c r="BG334">
        <v>2.31</v>
      </c>
      <c r="BH334">
        <v>6.6E-3</v>
      </c>
      <c r="BI334">
        <v>9.9000000000000005E-2</v>
      </c>
      <c r="BJ334">
        <v>2.64E-2</v>
      </c>
      <c r="BK334">
        <v>0</v>
      </c>
      <c r="BL334">
        <v>5.9937900927423899E-3</v>
      </c>
      <c r="BM334">
        <v>2.93230522103667E-4</v>
      </c>
      <c r="BN334">
        <v>1.0786863596873801E-3</v>
      </c>
      <c r="BO334">
        <v>1.5574612321800899E-4</v>
      </c>
      <c r="BP334" s="98">
        <v>1.6086304552684702E-5</v>
      </c>
      <c r="BQ334" s="98">
        <v>7.8693830494991299E-16</v>
      </c>
      <c r="BR334">
        <v>1.6336551307614901E-4</v>
      </c>
      <c r="BS334">
        <v>5.6836563645867204E-4</v>
      </c>
      <c r="BT334">
        <v>9.1813907172047498E-3</v>
      </c>
    </row>
    <row r="335" spans="1:72" x14ac:dyDescent="0.35">
      <c r="A335">
        <v>67</v>
      </c>
      <c r="B335" t="s">
        <v>610</v>
      </c>
      <c r="C335" t="s">
        <v>610</v>
      </c>
      <c r="D335" t="s">
        <v>639</v>
      </c>
      <c r="E335" t="s">
        <v>1338</v>
      </c>
      <c r="F335">
        <v>7.1280000000000001</v>
      </c>
      <c r="G335">
        <v>29.788</v>
      </c>
      <c r="H335">
        <v>0.66</v>
      </c>
      <c r="I335">
        <v>0.13200000000000001</v>
      </c>
      <c r="J335">
        <v>0.18479999999999999</v>
      </c>
      <c r="K335">
        <v>0</v>
      </c>
      <c r="L335">
        <v>3.3923999999999999</v>
      </c>
      <c r="M335">
        <v>0</v>
      </c>
      <c r="N335">
        <v>3.0800000000000001E-2</v>
      </c>
      <c r="O335">
        <v>0.18479999999999999</v>
      </c>
      <c r="P335">
        <v>0</v>
      </c>
      <c r="Q335">
        <v>0.18479999999999999</v>
      </c>
      <c r="R335">
        <v>0</v>
      </c>
      <c r="S335">
        <v>0</v>
      </c>
      <c r="T335">
        <v>0</v>
      </c>
      <c r="U335">
        <v>0.4224</v>
      </c>
      <c r="V335">
        <v>4.8399999999999999E-2</v>
      </c>
      <c r="W335">
        <v>2.1999999999999999E-2</v>
      </c>
      <c r="X335">
        <v>7.0400000000000004E-2</v>
      </c>
      <c r="Y335">
        <v>0.20680000000000001</v>
      </c>
      <c r="Z335">
        <v>6.6000000000000003E-2</v>
      </c>
      <c r="AA335">
        <v>0</v>
      </c>
      <c r="AB335">
        <v>0.1628</v>
      </c>
      <c r="AC335">
        <v>1.32E-2</v>
      </c>
      <c r="AD335">
        <v>0.14080000000000001</v>
      </c>
      <c r="AE335">
        <v>1.7600000000000001E-2</v>
      </c>
      <c r="AF335">
        <v>8.8000000000000005E-3</v>
      </c>
      <c r="AG335">
        <v>4.4000000000000003E-3</v>
      </c>
      <c r="AH335">
        <v>0</v>
      </c>
      <c r="AI335">
        <v>0</v>
      </c>
      <c r="AJ335">
        <v>0</v>
      </c>
      <c r="AK335">
        <v>0</v>
      </c>
      <c r="AL335">
        <v>1.9359999999999999</v>
      </c>
      <c r="AM335">
        <v>6.0940000000000003</v>
      </c>
      <c r="AN335">
        <v>5.6848000000000001</v>
      </c>
      <c r="AO335">
        <v>4.9279999999999999</v>
      </c>
      <c r="AP335">
        <v>1.32E-3</v>
      </c>
      <c r="AQ335">
        <v>1.7600000000000001E-2</v>
      </c>
      <c r="AR335">
        <v>0.19359999999999999</v>
      </c>
      <c r="AS335">
        <v>1.7600000000000001E-3</v>
      </c>
      <c r="AT335">
        <v>5.7200000000000003E-3</v>
      </c>
      <c r="AU335">
        <v>2.64E-3</v>
      </c>
      <c r="AV335">
        <v>3.5200000000000002E-2</v>
      </c>
      <c r="AW335">
        <v>1.7600000000000001E-3</v>
      </c>
      <c r="AX335">
        <v>0.5544</v>
      </c>
      <c r="AY335">
        <v>2.2440000000000002E-2</v>
      </c>
      <c r="AZ335">
        <v>2.1999999999999999E-2</v>
      </c>
      <c r="BA335">
        <v>3.96</v>
      </c>
      <c r="BB335">
        <v>0.45760000000000001</v>
      </c>
      <c r="BC335">
        <v>0</v>
      </c>
      <c r="BD335">
        <v>4.6639999999999997</v>
      </c>
      <c r="BE335">
        <v>6.2039999999999997</v>
      </c>
      <c r="BF335">
        <v>0.44</v>
      </c>
      <c r="BG335">
        <v>1.54</v>
      </c>
      <c r="BH335">
        <v>4.4000000000000003E-3</v>
      </c>
      <c r="BI335">
        <v>6.6000000000000003E-2</v>
      </c>
      <c r="BJ335">
        <v>1.7600000000000001E-2</v>
      </c>
      <c r="BK335">
        <v>0</v>
      </c>
      <c r="BL335">
        <v>3.7385082422025E-3</v>
      </c>
      <c r="BM335">
        <v>1.9227524080945601E-4</v>
      </c>
      <c r="BN335">
        <v>6.7274847657651504E-4</v>
      </c>
      <c r="BO335" s="98">
        <v>1.03626662927292E-4</v>
      </c>
      <c r="BP335" s="98">
        <v>1.07242030351231E-5</v>
      </c>
      <c r="BQ335" s="98">
        <v>4.1528648521881501E-16</v>
      </c>
      <c r="BR335" s="98">
        <v>2.35931816968206E-5</v>
      </c>
      <c r="BS335">
        <v>3.7891042430578098E-4</v>
      </c>
      <c r="BT335">
        <v>6.7582259568452104E-3</v>
      </c>
    </row>
    <row r="336" spans="1:72" x14ac:dyDescent="0.35">
      <c r="A336">
        <v>67</v>
      </c>
      <c r="B336" t="s">
        <v>610</v>
      </c>
      <c r="C336" t="s">
        <v>610</v>
      </c>
      <c r="D336" t="s">
        <v>639</v>
      </c>
      <c r="E336" t="s">
        <v>1339</v>
      </c>
      <c r="F336">
        <v>5.3460000000000001</v>
      </c>
      <c r="G336">
        <v>22.341000000000001</v>
      </c>
      <c r="H336">
        <v>0.495</v>
      </c>
      <c r="I336">
        <v>9.9000000000000005E-2</v>
      </c>
      <c r="J336">
        <v>0.1386</v>
      </c>
      <c r="K336">
        <v>0</v>
      </c>
      <c r="L336">
        <v>2.5442999999999998</v>
      </c>
      <c r="M336">
        <v>0</v>
      </c>
      <c r="N336">
        <v>2.3099999999999999E-2</v>
      </c>
      <c r="O336">
        <v>0.1386</v>
      </c>
      <c r="P336">
        <v>0</v>
      </c>
      <c r="Q336">
        <v>0.1386</v>
      </c>
      <c r="R336">
        <v>0</v>
      </c>
      <c r="S336">
        <v>0</v>
      </c>
      <c r="T336">
        <v>0</v>
      </c>
      <c r="U336">
        <v>0.31680000000000003</v>
      </c>
      <c r="V336">
        <v>3.6299999999999999E-2</v>
      </c>
      <c r="W336">
        <v>1.6500000000000001E-2</v>
      </c>
      <c r="X336">
        <v>5.28E-2</v>
      </c>
      <c r="Y336">
        <v>0.15509999999999999</v>
      </c>
      <c r="Z336">
        <v>4.9500000000000002E-2</v>
      </c>
      <c r="AA336">
        <v>0</v>
      </c>
      <c r="AB336">
        <v>0.1221</v>
      </c>
      <c r="AC336">
        <v>9.9000000000000008E-3</v>
      </c>
      <c r="AD336">
        <v>0.1056</v>
      </c>
      <c r="AE336">
        <v>1.32E-2</v>
      </c>
      <c r="AF336">
        <v>6.6E-3</v>
      </c>
      <c r="AG336">
        <v>3.3E-3</v>
      </c>
      <c r="AH336">
        <v>0</v>
      </c>
      <c r="AI336">
        <v>0</v>
      </c>
      <c r="AJ336">
        <v>0</v>
      </c>
      <c r="AK336">
        <v>0</v>
      </c>
      <c r="AL336">
        <v>1.452</v>
      </c>
      <c r="AM336">
        <v>4.5705</v>
      </c>
      <c r="AN336">
        <v>4.2636000000000003</v>
      </c>
      <c r="AO336">
        <v>3.6960000000000002</v>
      </c>
      <c r="AP336">
        <v>9.8999999999999999E-4</v>
      </c>
      <c r="AQ336">
        <v>1.32E-2</v>
      </c>
      <c r="AR336">
        <v>0.1452</v>
      </c>
      <c r="AS336">
        <v>1.32E-3</v>
      </c>
      <c r="AT336">
        <v>4.2900000000000004E-3</v>
      </c>
      <c r="AU336">
        <v>1.98E-3</v>
      </c>
      <c r="AV336">
        <v>2.64E-2</v>
      </c>
      <c r="AW336">
        <v>1.32E-3</v>
      </c>
      <c r="AX336">
        <v>0.4158</v>
      </c>
      <c r="AY336">
        <v>1.6830000000000001E-2</v>
      </c>
      <c r="AZ336">
        <v>1.6500000000000001E-2</v>
      </c>
      <c r="BA336">
        <v>2.97</v>
      </c>
      <c r="BB336">
        <v>0.34320000000000001</v>
      </c>
      <c r="BC336">
        <v>0</v>
      </c>
      <c r="BD336">
        <v>3.4980000000000002</v>
      </c>
      <c r="BE336">
        <v>4.6529999999999996</v>
      </c>
      <c r="BF336">
        <v>0.33</v>
      </c>
      <c r="BG336">
        <v>1.155</v>
      </c>
      <c r="BH336">
        <v>3.3E-3</v>
      </c>
      <c r="BI336">
        <v>4.9500000000000002E-2</v>
      </c>
      <c r="BJ336">
        <v>1.32E-2</v>
      </c>
      <c r="BK336">
        <v>0</v>
      </c>
      <c r="BL336">
        <v>3.0934019787308498E-3</v>
      </c>
      <c r="BM336">
        <v>1.47819676274204E-4</v>
      </c>
      <c r="BN336">
        <v>5.5673409104934203E-4</v>
      </c>
      <c r="BO336" s="98">
        <v>7.7949593815772198E-5</v>
      </c>
      <c r="BP336" s="98">
        <v>8.0431522763423593E-6</v>
      </c>
      <c r="BQ336" s="98">
        <v>4.3447129675537901E-16</v>
      </c>
      <c r="BR336">
        <v>1.1367669167080401E-4</v>
      </c>
      <c r="BS336">
        <v>2.8418281822933602E-4</v>
      </c>
      <c r="BT336">
        <v>4.3517083040866102E-3</v>
      </c>
    </row>
    <row r="337" spans="1:72" x14ac:dyDescent="0.35">
      <c r="A337">
        <v>67</v>
      </c>
      <c r="B337" t="s">
        <v>610</v>
      </c>
      <c r="C337" t="s">
        <v>610</v>
      </c>
      <c r="D337" t="s">
        <v>639</v>
      </c>
      <c r="E337" t="s">
        <v>1340</v>
      </c>
      <c r="F337">
        <v>7.1280000000000001</v>
      </c>
      <c r="G337">
        <v>29.788</v>
      </c>
      <c r="H337">
        <v>0.66</v>
      </c>
      <c r="I337">
        <v>0.13200000000000001</v>
      </c>
      <c r="J337">
        <v>0.18479999999999999</v>
      </c>
      <c r="K337">
        <v>0</v>
      </c>
      <c r="L337">
        <v>3.3923999999999999</v>
      </c>
      <c r="M337">
        <v>0</v>
      </c>
      <c r="N337">
        <v>3.0800000000000001E-2</v>
      </c>
      <c r="O337">
        <v>0.18479999999999999</v>
      </c>
      <c r="P337">
        <v>0</v>
      </c>
      <c r="Q337">
        <v>0.18479999999999999</v>
      </c>
      <c r="R337">
        <v>0</v>
      </c>
      <c r="S337">
        <v>0</v>
      </c>
      <c r="T337">
        <v>0</v>
      </c>
      <c r="U337">
        <v>0.4224</v>
      </c>
      <c r="V337">
        <v>4.8399999999999999E-2</v>
      </c>
      <c r="W337">
        <v>2.1999999999999999E-2</v>
      </c>
      <c r="X337">
        <v>7.0400000000000004E-2</v>
      </c>
      <c r="Y337">
        <v>0.20680000000000001</v>
      </c>
      <c r="Z337">
        <v>6.6000000000000003E-2</v>
      </c>
      <c r="AA337">
        <v>0</v>
      </c>
      <c r="AB337">
        <v>0.1628</v>
      </c>
      <c r="AC337">
        <v>1.32E-2</v>
      </c>
      <c r="AD337">
        <v>0.14080000000000001</v>
      </c>
      <c r="AE337">
        <v>1.7600000000000001E-2</v>
      </c>
      <c r="AF337">
        <v>8.8000000000000005E-3</v>
      </c>
      <c r="AG337">
        <v>4.4000000000000003E-3</v>
      </c>
      <c r="AH337">
        <v>0</v>
      </c>
      <c r="AI337">
        <v>0</v>
      </c>
      <c r="AJ337">
        <v>0</v>
      </c>
      <c r="AK337">
        <v>0</v>
      </c>
      <c r="AL337">
        <v>1.9359999999999999</v>
      </c>
      <c r="AM337">
        <v>6.0940000000000003</v>
      </c>
      <c r="AN337">
        <v>5.6848000000000001</v>
      </c>
      <c r="AO337">
        <v>4.9279999999999999</v>
      </c>
      <c r="AP337">
        <v>1.32E-3</v>
      </c>
      <c r="AQ337">
        <v>1.7600000000000001E-2</v>
      </c>
      <c r="AR337">
        <v>0.19359999999999999</v>
      </c>
      <c r="AS337">
        <v>1.7600000000000001E-3</v>
      </c>
      <c r="AT337">
        <v>5.7200000000000003E-3</v>
      </c>
      <c r="AU337">
        <v>2.64E-3</v>
      </c>
      <c r="AV337">
        <v>3.5200000000000002E-2</v>
      </c>
      <c r="AW337">
        <v>1.7600000000000001E-3</v>
      </c>
      <c r="AX337">
        <v>0.5544</v>
      </c>
      <c r="AY337">
        <v>2.2440000000000002E-2</v>
      </c>
      <c r="AZ337">
        <v>2.1999999999999999E-2</v>
      </c>
      <c r="BA337">
        <v>3.96</v>
      </c>
      <c r="BB337">
        <v>0.45760000000000001</v>
      </c>
      <c r="BC337">
        <v>0</v>
      </c>
      <c r="BD337">
        <v>4.6639999999999997</v>
      </c>
      <c r="BE337">
        <v>6.2039999999999997</v>
      </c>
      <c r="BF337">
        <v>0.44</v>
      </c>
      <c r="BG337">
        <v>1.54</v>
      </c>
      <c r="BH337">
        <v>4.4000000000000003E-3</v>
      </c>
      <c r="BI337">
        <v>6.6000000000000003E-2</v>
      </c>
      <c r="BJ337">
        <v>1.7600000000000001E-2</v>
      </c>
      <c r="BK337">
        <v>0</v>
      </c>
      <c r="BL337">
        <v>3.7385082422025E-3</v>
      </c>
      <c r="BM337">
        <v>1.9227524080945601E-4</v>
      </c>
      <c r="BN337">
        <v>6.7274847657651504E-4</v>
      </c>
      <c r="BO337" s="98">
        <v>1.03626662927292E-4</v>
      </c>
      <c r="BP337" s="98">
        <v>1.07242030351231E-5</v>
      </c>
      <c r="BQ337" s="98">
        <v>4.1528648521881501E-16</v>
      </c>
      <c r="BR337" s="98">
        <v>2.35931816968206E-5</v>
      </c>
      <c r="BS337">
        <v>3.7891042430578098E-4</v>
      </c>
      <c r="BT337">
        <v>6.7582259568452104E-3</v>
      </c>
    </row>
    <row r="338" spans="1:72" x14ac:dyDescent="0.35">
      <c r="A338">
        <v>67</v>
      </c>
      <c r="B338" t="s">
        <v>610</v>
      </c>
      <c r="C338" t="s">
        <v>610</v>
      </c>
      <c r="D338" t="s">
        <v>639</v>
      </c>
      <c r="E338" t="s">
        <v>1341</v>
      </c>
      <c r="F338">
        <v>5.3460000000000001</v>
      </c>
      <c r="G338">
        <v>22.341000000000001</v>
      </c>
      <c r="H338">
        <v>0.495</v>
      </c>
      <c r="I338">
        <v>9.9000000000000005E-2</v>
      </c>
      <c r="J338">
        <v>0.1386</v>
      </c>
      <c r="K338">
        <v>0</v>
      </c>
      <c r="L338">
        <v>2.5442999999999998</v>
      </c>
      <c r="M338">
        <v>0</v>
      </c>
      <c r="N338">
        <v>2.3099999999999999E-2</v>
      </c>
      <c r="O338">
        <v>0.1386</v>
      </c>
      <c r="P338">
        <v>0</v>
      </c>
      <c r="Q338">
        <v>0.1386</v>
      </c>
      <c r="R338">
        <v>0</v>
      </c>
      <c r="S338">
        <v>0</v>
      </c>
      <c r="T338">
        <v>0</v>
      </c>
      <c r="U338">
        <v>0.31680000000000003</v>
      </c>
      <c r="V338">
        <v>3.6299999999999999E-2</v>
      </c>
      <c r="W338">
        <v>1.6500000000000001E-2</v>
      </c>
      <c r="X338">
        <v>5.28E-2</v>
      </c>
      <c r="Y338">
        <v>0.15509999999999999</v>
      </c>
      <c r="Z338">
        <v>4.9500000000000002E-2</v>
      </c>
      <c r="AA338">
        <v>0</v>
      </c>
      <c r="AB338">
        <v>0.1221</v>
      </c>
      <c r="AC338">
        <v>9.9000000000000008E-3</v>
      </c>
      <c r="AD338">
        <v>0.1056</v>
      </c>
      <c r="AE338">
        <v>1.32E-2</v>
      </c>
      <c r="AF338">
        <v>6.6E-3</v>
      </c>
      <c r="AG338">
        <v>3.3E-3</v>
      </c>
      <c r="AH338">
        <v>0</v>
      </c>
      <c r="AI338">
        <v>0</v>
      </c>
      <c r="AJ338">
        <v>0</v>
      </c>
      <c r="AK338">
        <v>0</v>
      </c>
      <c r="AL338">
        <v>1.452</v>
      </c>
      <c r="AM338">
        <v>4.5705</v>
      </c>
      <c r="AN338">
        <v>4.2636000000000003</v>
      </c>
      <c r="AO338">
        <v>3.6960000000000002</v>
      </c>
      <c r="AP338">
        <v>9.8999999999999999E-4</v>
      </c>
      <c r="AQ338">
        <v>1.32E-2</v>
      </c>
      <c r="AR338">
        <v>0.1452</v>
      </c>
      <c r="AS338">
        <v>1.32E-3</v>
      </c>
      <c r="AT338">
        <v>4.2900000000000004E-3</v>
      </c>
      <c r="AU338">
        <v>1.98E-3</v>
      </c>
      <c r="AV338">
        <v>2.64E-2</v>
      </c>
      <c r="AW338">
        <v>1.32E-3</v>
      </c>
      <c r="AX338">
        <v>0.4158</v>
      </c>
      <c r="AY338">
        <v>1.6830000000000001E-2</v>
      </c>
      <c r="AZ338">
        <v>1.6500000000000001E-2</v>
      </c>
      <c r="BA338">
        <v>2.97</v>
      </c>
      <c r="BB338">
        <v>0.34320000000000001</v>
      </c>
      <c r="BC338">
        <v>0</v>
      </c>
      <c r="BD338">
        <v>3.4980000000000002</v>
      </c>
      <c r="BE338">
        <v>4.6529999999999996</v>
      </c>
      <c r="BF338">
        <v>0.33</v>
      </c>
      <c r="BG338">
        <v>1.155</v>
      </c>
      <c r="BH338">
        <v>3.3E-3</v>
      </c>
      <c r="BI338">
        <v>4.9500000000000002E-2</v>
      </c>
      <c r="BJ338">
        <v>1.32E-2</v>
      </c>
      <c r="BK338">
        <v>0</v>
      </c>
      <c r="BL338">
        <v>3.1899089110905099E-3</v>
      </c>
      <c r="BM338">
        <v>1.4902409149657501E-4</v>
      </c>
      <c r="BN338">
        <v>5.7412500225499403E-4</v>
      </c>
      <c r="BO338" s="98">
        <v>7.8026126022539993E-5</v>
      </c>
      <c r="BP338" s="98">
        <v>8.0431522763423593E-6</v>
      </c>
      <c r="BQ338" s="98">
        <v>4.7547344103580196E-16</v>
      </c>
      <c r="BR338">
        <v>1.45670626803534E-4</v>
      </c>
      <c r="BS338">
        <v>2.8418281822933602E-4</v>
      </c>
      <c r="BT338">
        <v>4.1127212495708403E-3</v>
      </c>
    </row>
    <row r="339" spans="1:72" x14ac:dyDescent="0.35">
      <c r="A339">
        <v>68</v>
      </c>
      <c r="B339" t="s">
        <v>610</v>
      </c>
      <c r="C339" t="s">
        <v>610</v>
      </c>
      <c r="D339" t="s">
        <v>644</v>
      </c>
      <c r="E339" t="s">
        <v>1337</v>
      </c>
      <c r="F339">
        <v>31.042000000000002</v>
      </c>
      <c r="G339">
        <v>130.06100000000001</v>
      </c>
      <c r="H339">
        <v>3.32</v>
      </c>
      <c r="I339">
        <v>0.17430000000000001</v>
      </c>
      <c r="J339">
        <v>0.249</v>
      </c>
      <c r="K339">
        <v>0</v>
      </c>
      <c r="L339">
        <v>4.5152000000000001</v>
      </c>
      <c r="M339">
        <v>0</v>
      </c>
      <c r="N339">
        <v>4.1500000000000002E-2</v>
      </c>
      <c r="O339">
        <v>0.22409999999999999</v>
      </c>
      <c r="P339">
        <v>0</v>
      </c>
      <c r="Q339">
        <v>0.22409999999999999</v>
      </c>
      <c r="R339">
        <v>0</v>
      </c>
      <c r="S339">
        <v>0</v>
      </c>
      <c r="T339">
        <v>0</v>
      </c>
      <c r="U339">
        <v>2.1248</v>
      </c>
      <c r="V339">
        <v>0.2407</v>
      </c>
      <c r="W339">
        <v>0.1079</v>
      </c>
      <c r="X339">
        <v>0.34860000000000002</v>
      </c>
      <c r="Y339">
        <v>1.0291999999999999</v>
      </c>
      <c r="Z339">
        <v>0.33200000000000002</v>
      </c>
      <c r="AA339">
        <v>8.3000000000000001E-3</v>
      </c>
      <c r="AB339">
        <v>0.83</v>
      </c>
      <c r="AC339">
        <v>6.6400000000000001E-2</v>
      </c>
      <c r="AD339">
        <v>0.72209999999999996</v>
      </c>
      <c r="AE339">
        <v>8.3000000000000004E-2</v>
      </c>
      <c r="AF339">
        <v>4.9799999999999997E-2</v>
      </c>
      <c r="AG339">
        <v>2.4899999999999999E-2</v>
      </c>
      <c r="AH339">
        <v>0</v>
      </c>
      <c r="AI339">
        <v>0</v>
      </c>
      <c r="AJ339">
        <v>0</v>
      </c>
      <c r="AK339">
        <v>0</v>
      </c>
      <c r="AL339">
        <v>9.4869000000000003</v>
      </c>
      <c r="AM339">
        <v>30.651900000000001</v>
      </c>
      <c r="AN339">
        <v>28.593499999999999</v>
      </c>
      <c r="AO339">
        <v>24.734000000000002</v>
      </c>
      <c r="AP339">
        <v>7.4700000000000001E-3</v>
      </c>
      <c r="AQ339">
        <v>8.3000000000000004E-2</v>
      </c>
      <c r="AR339">
        <v>0.97109999999999996</v>
      </c>
      <c r="AS339">
        <v>2.49E-3</v>
      </c>
      <c r="AT339">
        <v>7.4700000000000001E-3</v>
      </c>
      <c r="AU339">
        <v>3.32E-3</v>
      </c>
      <c r="AV339">
        <v>4.1500000000000002E-2</v>
      </c>
      <c r="AW339">
        <v>2.49E-3</v>
      </c>
      <c r="AX339">
        <v>0.73870000000000002</v>
      </c>
      <c r="AY339">
        <v>2.988E-2</v>
      </c>
      <c r="AZ339">
        <v>3.32E-2</v>
      </c>
      <c r="BA339">
        <v>5.2290000000000001</v>
      </c>
      <c r="BB339">
        <v>0.60589999999999999</v>
      </c>
      <c r="BC339">
        <v>0</v>
      </c>
      <c r="BD339">
        <v>6.2249999999999996</v>
      </c>
      <c r="BE339">
        <v>8.3000000000000007</v>
      </c>
      <c r="BF339">
        <v>0.58099999999999996</v>
      </c>
      <c r="BG339">
        <v>1.992</v>
      </c>
      <c r="BH339">
        <v>8.3000000000000001E-3</v>
      </c>
      <c r="BI339">
        <v>0.1079</v>
      </c>
      <c r="BJ339">
        <v>2.4899999999999999E-2</v>
      </c>
      <c r="BK339">
        <v>0</v>
      </c>
      <c r="BL339">
        <v>2.79456026938322E-2</v>
      </c>
      <c r="BM339">
        <v>1.4750383841735501E-3</v>
      </c>
      <c r="BN339">
        <v>5.42611926483155E-3</v>
      </c>
      <c r="BO339">
        <v>7.8345019571860201E-4</v>
      </c>
      <c r="BP339" s="98">
        <v>2.0229746634436801E-5</v>
      </c>
      <c r="BQ339" s="98">
        <v>3.9585381407438203E-15</v>
      </c>
      <c r="BR339">
        <v>8.2177803561777501E-4</v>
      </c>
      <c r="BS339">
        <v>7.1476284584954196E-4</v>
      </c>
      <c r="BT339">
        <v>4.6185177555233603E-2</v>
      </c>
    </row>
    <row r="340" spans="1:72" x14ac:dyDescent="0.35">
      <c r="A340">
        <v>68</v>
      </c>
      <c r="B340" t="s">
        <v>610</v>
      </c>
      <c r="C340" t="s">
        <v>610</v>
      </c>
      <c r="D340" t="s">
        <v>644</v>
      </c>
      <c r="E340" t="s">
        <v>1338</v>
      </c>
      <c r="F340">
        <v>20.57</v>
      </c>
      <c r="G340">
        <v>86.185000000000002</v>
      </c>
      <c r="H340">
        <v>2.2000000000000002</v>
      </c>
      <c r="I340">
        <v>0.11550000000000001</v>
      </c>
      <c r="J340">
        <v>0.16500000000000001</v>
      </c>
      <c r="K340">
        <v>0</v>
      </c>
      <c r="L340">
        <v>2.992</v>
      </c>
      <c r="M340">
        <v>0</v>
      </c>
      <c r="N340">
        <v>2.75E-2</v>
      </c>
      <c r="O340">
        <v>0.14849999999999999</v>
      </c>
      <c r="P340">
        <v>0</v>
      </c>
      <c r="Q340">
        <v>0.14849999999999999</v>
      </c>
      <c r="R340">
        <v>0</v>
      </c>
      <c r="S340">
        <v>0</v>
      </c>
      <c r="T340">
        <v>0</v>
      </c>
      <c r="U340">
        <v>1.4079999999999999</v>
      </c>
      <c r="V340">
        <v>0.1595</v>
      </c>
      <c r="W340">
        <v>7.1499999999999994E-2</v>
      </c>
      <c r="X340">
        <v>0.23100000000000001</v>
      </c>
      <c r="Y340">
        <v>0.68200000000000005</v>
      </c>
      <c r="Z340">
        <v>0.22</v>
      </c>
      <c r="AA340">
        <v>5.4999999999999997E-3</v>
      </c>
      <c r="AB340">
        <v>0.55000000000000004</v>
      </c>
      <c r="AC340">
        <v>4.3999999999999997E-2</v>
      </c>
      <c r="AD340">
        <v>0.47849999999999998</v>
      </c>
      <c r="AE340">
        <v>5.5E-2</v>
      </c>
      <c r="AF340">
        <v>3.3000000000000002E-2</v>
      </c>
      <c r="AG340">
        <v>1.6500000000000001E-2</v>
      </c>
      <c r="AH340">
        <v>0</v>
      </c>
      <c r="AI340">
        <v>0</v>
      </c>
      <c r="AJ340">
        <v>0</v>
      </c>
      <c r="AK340">
        <v>0</v>
      </c>
      <c r="AL340">
        <v>6.2865000000000002</v>
      </c>
      <c r="AM340">
        <v>20.311499999999999</v>
      </c>
      <c r="AN340">
        <v>18.947500000000002</v>
      </c>
      <c r="AO340">
        <v>16.39</v>
      </c>
      <c r="AP340">
        <v>4.9500000000000004E-3</v>
      </c>
      <c r="AQ340">
        <v>5.5E-2</v>
      </c>
      <c r="AR340">
        <v>0.64349999999999996</v>
      </c>
      <c r="AS340">
        <v>1.65E-3</v>
      </c>
      <c r="AT340">
        <v>4.9500000000000004E-3</v>
      </c>
      <c r="AU340">
        <v>2.2000000000000001E-3</v>
      </c>
      <c r="AV340">
        <v>2.75E-2</v>
      </c>
      <c r="AW340">
        <v>1.65E-3</v>
      </c>
      <c r="AX340">
        <v>0.48949999999999999</v>
      </c>
      <c r="AY340">
        <v>1.9800000000000002E-2</v>
      </c>
      <c r="AZ340">
        <v>2.1999999999999999E-2</v>
      </c>
      <c r="BA340">
        <v>3.4649999999999999</v>
      </c>
      <c r="BB340">
        <v>0.40150000000000002</v>
      </c>
      <c r="BC340">
        <v>0</v>
      </c>
      <c r="BD340">
        <v>4.125</v>
      </c>
      <c r="BE340">
        <v>5.5</v>
      </c>
      <c r="BF340">
        <v>0.38500000000000001</v>
      </c>
      <c r="BG340">
        <v>1.32</v>
      </c>
      <c r="BH340">
        <v>5.4999999999999997E-3</v>
      </c>
      <c r="BI340">
        <v>7.1499999999999994E-2</v>
      </c>
      <c r="BJ340">
        <v>1.6500000000000001E-2</v>
      </c>
      <c r="BK340">
        <v>0</v>
      </c>
      <c r="BL340">
        <v>1.72314113614144E-2</v>
      </c>
      <c r="BM340">
        <v>9.6137620421552102E-4</v>
      </c>
      <c r="BN340">
        <v>3.3637423834712299E-3</v>
      </c>
      <c r="BO340">
        <v>5.1813331472713102E-4</v>
      </c>
      <c r="BP340" s="98">
        <v>1.34052537939039E-5</v>
      </c>
      <c r="BQ340" s="98">
        <v>2.0764324264574502E-15</v>
      </c>
      <c r="BR340">
        <v>1.17965908504747E-4</v>
      </c>
      <c r="BS340">
        <v>4.73638030382226E-4</v>
      </c>
      <c r="BT340">
        <v>3.3791129790139499E-2</v>
      </c>
    </row>
    <row r="341" spans="1:72" x14ac:dyDescent="0.35">
      <c r="A341">
        <v>68</v>
      </c>
      <c r="B341" t="s">
        <v>610</v>
      </c>
      <c r="C341" t="s">
        <v>610</v>
      </c>
      <c r="D341" t="s">
        <v>644</v>
      </c>
      <c r="E341" t="s">
        <v>1339</v>
      </c>
      <c r="F341">
        <v>15.708</v>
      </c>
      <c r="G341">
        <v>65.813999999999993</v>
      </c>
      <c r="H341">
        <v>1.68</v>
      </c>
      <c r="I341">
        <v>8.8200000000000001E-2</v>
      </c>
      <c r="J341">
        <v>0.126</v>
      </c>
      <c r="K341">
        <v>0</v>
      </c>
      <c r="L341">
        <v>2.2848000000000002</v>
      </c>
      <c r="M341">
        <v>0</v>
      </c>
      <c r="N341">
        <v>2.1000000000000001E-2</v>
      </c>
      <c r="O341">
        <v>0.1134</v>
      </c>
      <c r="P341">
        <v>0</v>
      </c>
      <c r="Q341">
        <v>0.1134</v>
      </c>
      <c r="R341">
        <v>0</v>
      </c>
      <c r="S341">
        <v>0</v>
      </c>
      <c r="T341">
        <v>0</v>
      </c>
      <c r="U341">
        <v>1.0751999999999999</v>
      </c>
      <c r="V341">
        <v>0.12180000000000001</v>
      </c>
      <c r="W341">
        <v>5.4600000000000003E-2</v>
      </c>
      <c r="X341">
        <v>0.1764</v>
      </c>
      <c r="Y341">
        <v>0.52080000000000004</v>
      </c>
      <c r="Z341">
        <v>0.16800000000000001</v>
      </c>
      <c r="AA341">
        <v>4.1999999999999997E-3</v>
      </c>
      <c r="AB341">
        <v>0.42</v>
      </c>
      <c r="AC341">
        <v>3.3599999999999998E-2</v>
      </c>
      <c r="AD341">
        <v>0.3654</v>
      </c>
      <c r="AE341">
        <v>4.2000000000000003E-2</v>
      </c>
      <c r="AF341">
        <v>2.52E-2</v>
      </c>
      <c r="AG341">
        <v>1.26E-2</v>
      </c>
      <c r="AH341">
        <v>0</v>
      </c>
      <c r="AI341">
        <v>0</v>
      </c>
      <c r="AJ341">
        <v>0</v>
      </c>
      <c r="AK341">
        <v>0</v>
      </c>
      <c r="AL341">
        <v>4.8006000000000002</v>
      </c>
      <c r="AM341">
        <v>15.5106</v>
      </c>
      <c r="AN341">
        <v>14.468999999999999</v>
      </c>
      <c r="AO341">
        <v>12.516</v>
      </c>
      <c r="AP341">
        <v>3.7799999999999999E-3</v>
      </c>
      <c r="AQ341">
        <v>4.2000000000000003E-2</v>
      </c>
      <c r="AR341">
        <v>0.4914</v>
      </c>
      <c r="AS341">
        <v>1.2600000000000001E-3</v>
      </c>
      <c r="AT341">
        <v>3.7799999999999999E-3</v>
      </c>
      <c r="AU341">
        <v>1.6800000000000001E-3</v>
      </c>
      <c r="AV341">
        <v>2.1000000000000001E-2</v>
      </c>
      <c r="AW341">
        <v>1.2600000000000001E-3</v>
      </c>
      <c r="AX341">
        <v>0.37380000000000002</v>
      </c>
      <c r="AY341">
        <v>1.512E-2</v>
      </c>
      <c r="AZ341">
        <v>1.6799999999999999E-2</v>
      </c>
      <c r="BA341">
        <v>2.6459999999999999</v>
      </c>
      <c r="BB341">
        <v>0.30659999999999998</v>
      </c>
      <c r="BC341">
        <v>0</v>
      </c>
      <c r="BD341">
        <v>3.15</v>
      </c>
      <c r="BE341">
        <v>4.2</v>
      </c>
      <c r="BF341">
        <v>0.29399999999999998</v>
      </c>
      <c r="BG341">
        <v>1.008</v>
      </c>
      <c r="BH341">
        <v>4.1999999999999997E-3</v>
      </c>
      <c r="BI341">
        <v>5.4600000000000003E-2</v>
      </c>
      <c r="BJ341">
        <v>1.26E-2</v>
      </c>
      <c r="BK341">
        <v>0</v>
      </c>
      <c r="BL341">
        <v>1.4632456370467299E-2</v>
      </c>
      <c r="BM341">
        <v>7.5253653389127802E-4</v>
      </c>
      <c r="BN341">
        <v>2.83428264583811E-3</v>
      </c>
      <c r="BO341">
        <v>3.96834295858832E-4</v>
      </c>
      <c r="BP341" s="98">
        <v>1.0236739260799399E-5</v>
      </c>
      <c r="BQ341" s="98">
        <v>2.2118538747781001E-15</v>
      </c>
      <c r="BR341">
        <v>5.7871770315264296E-4</v>
      </c>
      <c r="BS341">
        <v>3.6168722320097303E-4</v>
      </c>
      <c r="BT341">
        <v>2.2154151370136099E-2</v>
      </c>
    </row>
    <row r="342" spans="1:72" x14ac:dyDescent="0.35">
      <c r="A342">
        <v>68</v>
      </c>
      <c r="B342" t="s">
        <v>610</v>
      </c>
      <c r="C342" t="s">
        <v>610</v>
      </c>
      <c r="D342" t="s">
        <v>644</v>
      </c>
      <c r="E342" t="s">
        <v>1340</v>
      </c>
      <c r="F342">
        <v>20.57</v>
      </c>
      <c r="G342">
        <v>86.185000000000002</v>
      </c>
      <c r="H342">
        <v>2.2000000000000002</v>
      </c>
      <c r="I342">
        <v>0.11550000000000001</v>
      </c>
      <c r="J342">
        <v>0.16500000000000001</v>
      </c>
      <c r="K342">
        <v>0</v>
      </c>
      <c r="L342">
        <v>2.992</v>
      </c>
      <c r="M342">
        <v>0</v>
      </c>
      <c r="N342">
        <v>2.75E-2</v>
      </c>
      <c r="O342">
        <v>0.14849999999999999</v>
      </c>
      <c r="P342">
        <v>0</v>
      </c>
      <c r="Q342">
        <v>0.14849999999999999</v>
      </c>
      <c r="R342">
        <v>0</v>
      </c>
      <c r="S342">
        <v>0</v>
      </c>
      <c r="T342">
        <v>0</v>
      </c>
      <c r="U342">
        <v>1.4079999999999999</v>
      </c>
      <c r="V342">
        <v>0.1595</v>
      </c>
      <c r="W342">
        <v>7.1499999999999994E-2</v>
      </c>
      <c r="X342">
        <v>0.23100000000000001</v>
      </c>
      <c r="Y342">
        <v>0.68200000000000005</v>
      </c>
      <c r="Z342">
        <v>0.22</v>
      </c>
      <c r="AA342">
        <v>5.4999999999999997E-3</v>
      </c>
      <c r="AB342">
        <v>0.55000000000000004</v>
      </c>
      <c r="AC342">
        <v>4.3999999999999997E-2</v>
      </c>
      <c r="AD342">
        <v>0.47849999999999998</v>
      </c>
      <c r="AE342">
        <v>5.5E-2</v>
      </c>
      <c r="AF342">
        <v>3.3000000000000002E-2</v>
      </c>
      <c r="AG342">
        <v>1.6500000000000001E-2</v>
      </c>
      <c r="AH342">
        <v>0</v>
      </c>
      <c r="AI342">
        <v>0</v>
      </c>
      <c r="AJ342">
        <v>0</v>
      </c>
      <c r="AK342">
        <v>0</v>
      </c>
      <c r="AL342">
        <v>6.2865000000000002</v>
      </c>
      <c r="AM342">
        <v>20.311499999999999</v>
      </c>
      <c r="AN342">
        <v>18.947500000000002</v>
      </c>
      <c r="AO342">
        <v>16.39</v>
      </c>
      <c r="AP342">
        <v>4.9500000000000004E-3</v>
      </c>
      <c r="AQ342">
        <v>5.5E-2</v>
      </c>
      <c r="AR342">
        <v>0.64349999999999996</v>
      </c>
      <c r="AS342">
        <v>1.65E-3</v>
      </c>
      <c r="AT342">
        <v>4.9500000000000004E-3</v>
      </c>
      <c r="AU342">
        <v>2.2000000000000001E-3</v>
      </c>
      <c r="AV342">
        <v>2.75E-2</v>
      </c>
      <c r="AW342">
        <v>1.65E-3</v>
      </c>
      <c r="AX342">
        <v>0.48949999999999999</v>
      </c>
      <c r="AY342">
        <v>1.9800000000000002E-2</v>
      </c>
      <c r="AZ342">
        <v>2.1999999999999999E-2</v>
      </c>
      <c r="BA342">
        <v>3.4649999999999999</v>
      </c>
      <c r="BB342">
        <v>0.40150000000000002</v>
      </c>
      <c r="BC342">
        <v>0</v>
      </c>
      <c r="BD342">
        <v>4.125</v>
      </c>
      <c r="BE342">
        <v>5.5</v>
      </c>
      <c r="BF342">
        <v>0.38500000000000001</v>
      </c>
      <c r="BG342">
        <v>1.32</v>
      </c>
      <c r="BH342">
        <v>5.4999999999999997E-3</v>
      </c>
      <c r="BI342">
        <v>7.1499999999999994E-2</v>
      </c>
      <c r="BJ342">
        <v>1.6500000000000001E-2</v>
      </c>
      <c r="BK342">
        <v>0</v>
      </c>
      <c r="BL342">
        <v>1.72314113614144E-2</v>
      </c>
      <c r="BM342">
        <v>9.6137620421552102E-4</v>
      </c>
      <c r="BN342">
        <v>3.3637423834712299E-3</v>
      </c>
      <c r="BO342">
        <v>5.1813331472713102E-4</v>
      </c>
      <c r="BP342" s="98">
        <v>1.34052537939039E-5</v>
      </c>
      <c r="BQ342" s="98">
        <v>2.0764324264574502E-15</v>
      </c>
      <c r="BR342">
        <v>1.17965908504747E-4</v>
      </c>
      <c r="BS342">
        <v>4.73638030382226E-4</v>
      </c>
      <c r="BT342">
        <v>3.3791129790139499E-2</v>
      </c>
    </row>
    <row r="343" spans="1:72" x14ac:dyDescent="0.35">
      <c r="A343">
        <v>68</v>
      </c>
      <c r="B343" t="s">
        <v>610</v>
      </c>
      <c r="C343" t="s">
        <v>610</v>
      </c>
      <c r="D343" t="s">
        <v>644</v>
      </c>
      <c r="E343" t="s">
        <v>1341</v>
      </c>
      <c r="F343">
        <v>15.521000000000001</v>
      </c>
      <c r="G343">
        <v>65.030500000000004</v>
      </c>
      <c r="H343">
        <v>1.66</v>
      </c>
      <c r="I343">
        <v>8.7150000000000005E-2</v>
      </c>
      <c r="J343">
        <v>0.1245</v>
      </c>
      <c r="K343">
        <v>0</v>
      </c>
      <c r="L343">
        <v>2.2576000000000001</v>
      </c>
      <c r="M343">
        <v>0</v>
      </c>
      <c r="N343">
        <v>2.0750000000000001E-2</v>
      </c>
      <c r="O343">
        <v>0.11205</v>
      </c>
      <c r="P343">
        <v>0</v>
      </c>
      <c r="Q343">
        <v>0.11205</v>
      </c>
      <c r="R343">
        <v>0</v>
      </c>
      <c r="S343">
        <v>0</v>
      </c>
      <c r="T343">
        <v>0</v>
      </c>
      <c r="U343">
        <v>1.0624</v>
      </c>
      <c r="V343">
        <v>0.12035</v>
      </c>
      <c r="W343">
        <v>5.3949999999999998E-2</v>
      </c>
      <c r="X343">
        <v>0.17430000000000001</v>
      </c>
      <c r="Y343">
        <v>0.51459999999999995</v>
      </c>
      <c r="Z343">
        <v>0.16600000000000001</v>
      </c>
      <c r="AA343">
        <v>4.15E-3</v>
      </c>
      <c r="AB343">
        <v>0.41499999999999998</v>
      </c>
      <c r="AC343">
        <v>3.32E-2</v>
      </c>
      <c r="AD343">
        <v>0.36104999999999998</v>
      </c>
      <c r="AE343">
        <v>4.1500000000000002E-2</v>
      </c>
      <c r="AF343">
        <v>2.4899999999999999E-2</v>
      </c>
      <c r="AG343">
        <v>1.2449999999999999E-2</v>
      </c>
      <c r="AH343">
        <v>0</v>
      </c>
      <c r="AI343">
        <v>0</v>
      </c>
      <c r="AJ343">
        <v>0</v>
      </c>
      <c r="AK343">
        <v>0</v>
      </c>
      <c r="AL343">
        <v>4.7434500000000002</v>
      </c>
      <c r="AM343">
        <v>15.325950000000001</v>
      </c>
      <c r="AN343">
        <v>14.296749999999999</v>
      </c>
      <c r="AO343">
        <v>12.367000000000001</v>
      </c>
      <c r="AP343">
        <v>3.735E-3</v>
      </c>
      <c r="AQ343">
        <v>4.1500000000000002E-2</v>
      </c>
      <c r="AR343">
        <v>0.48554999999999998</v>
      </c>
      <c r="AS343">
        <v>1.245E-3</v>
      </c>
      <c r="AT343">
        <v>3.735E-3</v>
      </c>
      <c r="AU343">
        <v>1.66E-3</v>
      </c>
      <c r="AV343">
        <v>2.0750000000000001E-2</v>
      </c>
      <c r="AW343">
        <v>1.245E-3</v>
      </c>
      <c r="AX343">
        <v>0.36935000000000001</v>
      </c>
      <c r="AY343">
        <v>1.494E-2</v>
      </c>
      <c r="AZ343">
        <v>1.66E-2</v>
      </c>
      <c r="BA343">
        <v>2.6145</v>
      </c>
      <c r="BB343">
        <v>0.30295</v>
      </c>
      <c r="BC343">
        <v>0</v>
      </c>
      <c r="BD343">
        <v>3.1124999999999998</v>
      </c>
      <c r="BE343">
        <v>4.1500000000000004</v>
      </c>
      <c r="BF343">
        <v>0.29049999999999998</v>
      </c>
      <c r="BG343">
        <v>0.996</v>
      </c>
      <c r="BH343">
        <v>4.15E-3</v>
      </c>
      <c r="BI343">
        <v>5.3949999999999998E-2</v>
      </c>
      <c r="BJ343">
        <v>1.2449999999999999E-2</v>
      </c>
      <c r="BK343">
        <v>0</v>
      </c>
      <c r="BL343">
        <v>1.49437195756741E-2</v>
      </c>
      <c r="BM343">
        <v>7.4963633917456195E-4</v>
      </c>
      <c r="BN343">
        <v>2.8880227391214399E-3</v>
      </c>
      <c r="BO343">
        <v>3.9249505824267601E-4</v>
      </c>
      <c r="BP343" s="98">
        <v>1.0114873317218401E-5</v>
      </c>
      <c r="BQ343" s="98">
        <v>2.3917754916895598E-15</v>
      </c>
      <c r="BR343">
        <v>7.3276739556419398E-4</v>
      </c>
      <c r="BS343">
        <v>3.5738142292477098E-4</v>
      </c>
      <c r="BT343">
        <v>2.0688234168128299E-2</v>
      </c>
    </row>
    <row r="344" spans="1:72" x14ac:dyDescent="0.35">
      <c r="A344">
        <v>69</v>
      </c>
      <c r="B344" t="s">
        <v>610</v>
      </c>
      <c r="C344" t="s">
        <v>610</v>
      </c>
      <c r="D344" t="s">
        <v>648</v>
      </c>
      <c r="E344" t="s">
        <v>1337</v>
      </c>
      <c r="F344">
        <v>1.37</v>
      </c>
      <c r="G344">
        <v>5.72</v>
      </c>
      <c r="H344">
        <v>0.12</v>
      </c>
      <c r="I344">
        <v>3.1E-2</v>
      </c>
      <c r="J344">
        <v>4.3999999999999997E-2</v>
      </c>
      <c r="K344">
        <v>0</v>
      </c>
      <c r="L344">
        <v>0.79800000000000004</v>
      </c>
      <c r="M344">
        <v>0</v>
      </c>
      <c r="N344">
        <v>7.0000000000000001E-3</v>
      </c>
      <c r="O344">
        <v>3.4000000000000002E-2</v>
      </c>
      <c r="P344">
        <v>0</v>
      </c>
      <c r="Q344">
        <v>3.4000000000000002E-2</v>
      </c>
      <c r="R344">
        <v>0</v>
      </c>
      <c r="S344">
        <v>0</v>
      </c>
      <c r="T344">
        <v>0</v>
      </c>
      <c r="U344">
        <v>7.9000000000000001E-2</v>
      </c>
      <c r="V344">
        <v>1.2E-2</v>
      </c>
      <c r="W344">
        <v>4.0000000000000001E-3</v>
      </c>
      <c r="X344">
        <v>1.2E-2</v>
      </c>
      <c r="Y344">
        <v>3.5000000000000003E-2</v>
      </c>
      <c r="Z344">
        <v>1.4E-2</v>
      </c>
      <c r="AA344">
        <v>0</v>
      </c>
      <c r="AB344">
        <v>2.8000000000000001E-2</v>
      </c>
      <c r="AC344">
        <v>1E-3</v>
      </c>
      <c r="AD344">
        <v>2.5999999999999999E-2</v>
      </c>
      <c r="AE344">
        <v>3.0000000000000001E-3</v>
      </c>
      <c r="AF344">
        <v>2E-3</v>
      </c>
      <c r="AG344">
        <v>1E-3</v>
      </c>
      <c r="AH344">
        <v>0</v>
      </c>
      <c r="AI344">
        <v>0</v>
      </c>
      <c r="AJ344">
        <v>0</v>
      </c>
      <c r="AK344">
        <v>0</v>
      </c>
      <c r="AL344">
        <v>0.35099999999999998</v>
      </c>
      <c r="AM344">
        <v>1.0469999999999999</v>
      </c>
      <c r="AN344">
        <v>1.0009999999999999</v>
      </c>
      <c r="AO344">
        <v>0.55000000000000004</v>
      </c>
      <c r="AP344" s="98">
        <v>8.0000000000000004E-4</v>
      </c>
      <c r="AQ344">
        <v>3.0000000000000001E-3</v>
      </c>
      <c r="AR344">
        <v>0</v>
      </c>
      <c r="AS344" s="98">
        <v>4.0000000000000002E-4</v>
      </c>
      <c r="AT344">
        <v>1.2999999999999999E-3</v>
      </c>
      <c r="AU344" s="98">
        <v>5.9999999999999995E-4</v>
      </c>
      <c r="AV344">
        <v>7.7999999999999996E-3</v>
      </c>
      <c r="AW344" s="98">
        <v>4.0000000000000002E-4</v>
      </c>
      <c r="AX344">
        <v>0.10100000000000001</v>
      </c>
      <c r="AY344">
        <v>2.3999999999999998E-3</v>
      </c>
      <c r="AZ344">
        <v>0</v>
      </c>
      <c r="BA344">
        <v>0.83</v>
      </c>
      <c r="BB344">
        <v>8.6999999999999994E-2</v>
      </c>
      <c r="BC344">
        <v>0</v>
      </c>
      <c r="BD344">
        <v>1.05</v>
      </c>
      <c r="BE344">
        <v>1.47</v>
      </c>
      <c r="BF344">
        <v>0.11</v>
      </c>
      <c r="BG344">
        <v>0.37</v>
      </c>
      <c r="BH344">
        <v>1E-3</v>
      </c>
      <c r="BI344">
        <v>1.7000000000000001E-2</v>
      </c>
      <c r="BJ344">
        <v>4.0000000000000001E-3</v>
      </c>
      <c r="BK344">
        <v>0</v>
      </c>
      <c r="BL344">
        <v>1.07206935215524E-3</v>
      </c>
      <c r="BM344" s="98">
        <v>5.3314640391814899E-5</v>
      </c>
      <c r="BN344">
        <v>1.9612479270475499E-4</v>
      </c>
      <c r="BO344" s="98">
        <v>2.8317476953684399E-5</v>
      </c>
      <c r="BP344" s="98">
        <v>2.4373188716189002E-6</v>
      </c>
      <c r="BQ344" s="98">
        <v>1.4307969183411401E-16</v>
      </c>
      <c r="BR344" s="98">
        <v>2.9702820564497899E-5</v>
      </c>
      <c r="BS344" s="98">
        <v>8.6116005524041199E-5</v>
      </c>
      <c r="BT344">
        <v>1.66934376705664E-3</v>
      </c>
    </row>
    <row r="345" spans="1:72" x14ac:dyDescent="0.35">
      <c r="A345">
        <v>69</v>
      </c>
      <c r="B345" t="s">
        <v>610</v>
      </c>
      <c r="C345" t="s">
        <v>610</v>
      </c>
      <c r="D345" t="s">
        <v>648</v>
      </c>
      <c r="E345" t="s">
        <v>1338</v>
      </c>
      <c r="F345">
        <v>0.95899999999999996</v>
      </c>
      <c r="G345">
        <v>4.0039999999999996</v>
      </c>
      <c r="H345">
        <v>8.4000000000000005E-2</v>
      </c>
      <c r="I345">
        <v>2.1700000000000001E-2</v>
      </c>
      <c r="J345">
        <v>3.0800000000000001E-2</v>
      </c>
      <c r="K345">
        <v>0</v>
      </c>
      <c r="L345">
        <v>0.55859999999999999</v>
      </c>
      <c r="M345">
        <v>0</v>
      </c>
      <c r="N345">
        <v>4.8999999999999998E-3</v>
      </c>
      <c r="O345">
        <v>2.3800000000000002E-2</v>
      </c>
      <c r="P345">
        <v>0</v>
      </c>
      <c r="Q345">
        <v>2.3800000000000002E-2</v>
      </c>
      <c r="R345">
        <v>0</v>
      </c>
      <c r="S345">
        <v>0</v>
      </c>
      <c r="T345">
        <v>0</v>
      </c>
      <c r="U345">
        <v>5.5300000000000002E-2</v>
      </c>
      <c r="V345">
        <v>8.3999999999999995E-3</v>
      </c>
      <c r="W345">
        <v>2.8E-3</v>
      </c>
      <c r="X345">
        <v>8.3999999999999995E-3</v>
      </c>
      <c r="Y345">
        <v>2.4500000000000001E-2</v>
      </c>
      <c r="Z345">
        <v>9.7999999999999997E-3</v>
      </c>
      <c r="AA345">
        <v>0</v>
      </c>
      <c r="AB345">
        <v>1.9599999999999999E-2</v>
      </c>
      <c r="AC345" s="98">
        <v>6.9999999999999999E-4</v>
      </c>
      <c r="AD345">
        <v>1.8200000000000001E-2</v>
      </c>
      <c r="AE345">
        <v>2.0999999999999999E-3</v>
      </c>
      <c r="AF345">
        <v>1.4E-3</v>
      </c>
      <c r="AG345" s="98">
        <v>6.9999999999999999E-4</v>
      </c>
      <c r="AH345">
        <v>0</v>
      </c>
      <c r="AI345">
        <v>0</v>
      </c>
      <c r="AJ345">
        <v>0</v>
      </c>
      <c r="AK345">
        <v>0</v>
      </c>
      <c r="AL345">
        <v>0.2457</v>
      </c>
      <c r="AM345">
        <v>0.7329</v>
      </c>
      <c r="AN345">
        <v>0.70069999999999999</v>
      </c>
      <c r="AO345">
        <v>0.38500000000000001</v>
      </c>
      <c r="AP345">
        <v>5.5999999999999995E-4</v>
      </c>
      <c r="AQ345">
        <v>2.0999999999999999E-3</v>
      </c>
      <c r="AR345">
        <v>0</v>
      </c>
      <c r="AS345">
        <v>2.7999999999999998E-4</v>
      </c>
      <c r="AT345">
        <v>9.1E-4</v>
      </c>
      <c r="AU345">
        <v>4.2000000000000002E-4</v>
      </c>
      <c r="AV345">
        <v>5.4599999999999996E-3</v>
      </c>
      <c r="AW345">
        <v>2.7999999999999998E-4</v>
      </c>
      <c r="AX345">
        <v>7.0699999999999999E-2</v>
      </c>
      <c r="AY345">
        <v>1.6800000000000001E-3</v>
      </c>
      <c r="AZ345">
        <v>0</v>
      </c>
      <c r="BA345">
        <v>0.58099999999999996</v>
      </c>
      <c r="BB345">
        <v>6.0900000000000003E-2</v>
      </c>
      <c r="BC345">
        <v>0</v>
      </c>
      <c r="BD345">
        <v>0.73499999999999999</v>
      </c>
      <c r="BE345">
        <v>1.0289999999999999</v>
      </c>
      <c r="BF345">
        <v>7.6999999999999999E-2</v>
      </c>
      <c r="BG345">
        <v>0.25900000000000001</v>
      </c>
      <c r="BH345" s="98">
        <v>6.9999999999999999E-4</v>
      </c>
      <c r="BI345">
        <v>1.1900000000000001E-2</v>
      </c>
      <c r="BJ345">
        <v>2.8E-3</v>
      </c>
      <c r="BK345">
        <v>0</v>
      </c>
      <c r="BL345">
        <v>7.0131774457151297E-4</v>
      </c>
      <c r="BM345" s="98">
        <v>3.67070914336835E-5</v>
      </c>
      <c r="BN345">
        <v>1.28433800096174E-4</v>
      </c>
      <c r="BO345" s="98">
        <v>1.97832720168541E-5</v>
      </c>
      <c r="BP345" s="98">
        <v>1.70612321013323E-6</v>
      </c>
      <c r="BQ345" s="98">
        <v>7.9281965373829899E-17</v>
      </c>
      <c r="BR345" s="98">
        <v>4.5041528701812502E-6</v>
      </c>
      <c r="BS345" s="98">
        <v>6.0281203866828801E-5</v>
      </c>
      <c r="BT345">
        <v>1.29020677380533E-3</v>
      </c>
    </row>
    <row r="346" spans="1:72" x14ac:dyDescent="0.35">
      <c r="A346">
        <v>69</v>
      </c>
      <c r="B346" t="s">
        <v>610</v>
      </c>
      <c r="C346" t="s">
        <v>610</v>
      </c>
      <c r="D346" t="s">
        <v>648</v>
      </c>
      <c r="E346" t="s">
        <v>1339</v>
      </c>
      <c r="F346">
        <v>0.68500000000000005</v>
      </c>
      <c r="G346">
        <v>2.86</v>
      </c>
      <c r="H346">
        <v>0.06</v>
      </c>
      <c r="I346">
        <v>1.55E-2</v>
      </c>
      <c r="J346">
        <v>2.1999999999999999E-2</v>
      </c>
      <c r="K346">
        <v>0</v>
      </c>
      <c r="L346">
        <v>0.39900000000000002</v>
      </c>
      <c r="M346">
        <v>0</v>
      </c>
      <c r="N346">
        <v>3.5000000000000001E-3</v>
      </c>
      <c r="O346">
        <v>1.7000000000000001E-2</v>
      </c>
      <c r="P346">
        <v>0</v>
      </c>
      <c r="Q346">
        <v>1.7000000000000001E-2</v>
      </c>
      <c r="R346">
        <v>0</v>
      </c>
      <c r="S346">
        <v>0</v>
      </c>
      <c r="T346">
        <v>0</v>
      </c>
      <c r="U346">
        <v>3.95E-2</v>
      </c>
      <c r="V346">
        <v>6.0000000000000001E-3</v>
      </c>
      <c r="W346">
        <v>2E-3</v>
      </c>
      <c r="X346">
        <v>6.0000000000000001E-3</v>
      </c>
      <c r="Y346">
        <v>1.7500000000000002E-2</v>
      </c>
      <c r="Z346">
        <v>7.0000000000000001E-3</v>
      </c>
      <c r="AA346">
        <v>0</v>
      </c>
      <c r="AB346">
        <v>1.4E-2</v>
      </c>
      <c r="AC346" s="98">
        <v>5.0000000000000001E-4</v>
      </c>
      <c r="AD346">
        <v>1.2999999999999999E-2</v>
      </c>
      <c r="AE346">
        <v>1.5E-3</v>
      </c>
      <c r="AF346">
        <v>1E-3</v>
      </c>
      <c r="AG346" s="98">
        <v>5.0000000000000001E-4</v>
      </c>
      <c r="AH346">
        <v>0</v>
      </c>
      <c r="AI346">
        <v>0</v>
      </c>
      <c r="AJ346">
        <v>0</v>
      </c>
      <c r="AK346">
        <v>0</v>
      </c>
      <c r="AL346">
        <v>0.17549999999999999</v>
      </c>
      <c r="AM346">
        <v>0.52349999999999997</v>
      </c>
      <c r="AN346">
        <v>0.50049999999999994</v>
      </c>
      <c r="AO346">
        <v>0.27500000000000002</v>
      </c>
      <c r="AP346" s="98">
        <v>4.0000000000000002E-4</v>
      </c>
      <c r="AQ346">
        <v>1.5E-3</v>
      </c>
      <c r="AR346">
        <v>0</v>
      </c>
      <c r="AS346" s="98">
        <v>2.0000000000000001E-4</v>
      </c>
      <c r="AT346">
        <v>6.4999999999999997E-4</v>
      </c>
      <c r="AU346" s="98">
        <v>2.9999999999999997E-4</v>
      </c>
      <c r="AV346">
        <v>3.8999999999999998E-3</v>
      </c>
      <c r="AW346" s="98">
        <v>2.0000000000000001E-4</v>
      </c>
      <c r="AX346">
        <v>5.0500000000000003E-2</v>
      </c>
      <c r="AY346">
        <v>1.1999999999999999E-3</v>
      </c>
      <c r="AZ346">
        <v>0</v>
      </c>
      <c r="BA346">
        <v>0.41499999999999998</v>
      </c>
      <c r="BB346">
        <v>4.3499999999999997E-2</v>
      </c>
      <c r="BC346">
        <v>0</v>
      </c>
      <c r="BD346">
        <v>0.52500000000000002</v>
      </c>
      <c r="BE346">
        <v>0.73499999999999999</v>
      </c>
      <c r="BF346">
        <v>5.5E-2</v>
      </c>
      <c r="BG346">
        <v>0.185</v>
      </c>
      <c r="BH346" s="98">
        <v>5.0000000000000001E-4</v>
      </c>
      <c r="BI346">
        <v>8.5000000000000006E-3</v>
      </c>
      <c r="BJ346">
        <v>2E-3</v>
      </c>
      <c r="BK346">
        <v>0</v>
      </c>
      <c r="BL346">
        <v>5.5358139105517201E-4</v>
      </c>
      <c r="BM346" s="98">
        <v>2.68763047818314E-5</v>
      </c>
      <c r="BN346" s="98">
        <v>1.01224380208504E-4</v>
      </c>
      <c r="BO346" s="98">
        <v>1.41726534235297E-5</v>
      </c>
      <c r="BP346" s="98">
        <v>1.2186594358094501E-6</v>
      </c>
      <c r="BQ346" s="98">
        <v>7.8994781242074898E-17</v>
      </c>
      <c r="BR346" s="98">
        <v>2.0668489398308699E-5</v>
      </c>
      <c r="BS346" s="98">
        <v>4.30580027620206E-5</v>
      </c>
      <c r="BT346">
        <v>7.9121969179057395E-4</v>
      </c>
    </row>
    <row r="347" spans="1:72" x14ac:dyDescent="0.35">
      <c r="A347">
        <v>69</v>
      </c>
      <c r="B347" t="s">
        <v>610</v>
      </c>
      <c r="C347" t="s">
        <v>610</v>
      </c>
      <c r="D347" t="s">
        <v>648</v>
      </c>
      <c r="E347" t="s">
        <v>1340</v>
      </c>
      <c r="F347">
        <v>0.95899999999999996</v>
      </c>
      <c r="G347">
        <v>4.0039999999999996</v>
      </c>
      <c r="H347">
        <v>8.4000000000000005E-2</v>
      </c>
      <c r="I347">
        <v>2.1700000000000001E-2</v>
      </c>
      <c r="J347">
        <v>3.0800000000000001E-2</v>
      </c>
      <c r="K347">
        <v>0</v>
      </c>
      <c r="L347">
        <v>0.55859999999999999</v>
      </c>
      <c r="M347">
        <v>0</v>
      </c>
      <c r="N347">
        <v>4.8999999999999998E-3</v>
      </c>
      <c r="O347">
        <v>2.3800000000000002E-2</v>
      </c>
      <c r="P347">
        <v>0</v>
      </c>
      <c r="Q347">
        <v>2.3800000000000002E-2</v>
      </c>
      <c r="R347">
        <v>0</v>
      </c>
      <c r="S347">
        <v>0</v>
      </c>
      <c r="T347">
        <v>0</v>
      </c>
      <c r="U347">
        <v>5.5300000000000002E-2</v>
      </c>
      <c r="V347">
        <v>8.3999999999999995E-3</v>
      </c>
      <c r="W347">
        <v>2.8E-3</v>
      </c>
      <c r="X347">
        <v>8.3999999999999995E-3</v>
      </c>
      <c r="Y347">
        <v>2.4500000000000001E-2</v>
      </c>
      <c r="Z347">
        <v>9.7999999999999997E-3</v>
      </c>
      <c r="AA347">
        <v>0</v>
      </c>
      <c r="AB347">
        <v>1.9599999999999999E-2</v>
      </c>
      <c r="AC347" s="98">
        <v>6.9999999999999999E-4</v>
      </c>
      <c r="AD347">
        <v>1.8200000000000001E-2</v>
      </c>
      <c r="AE347">
        <v>2.0999999999999999E-3</v>
      </c>
      <c r="AF347">
        <v>1.4E-3</v>
      </c>
      <c r="AG347" s="98">
        <v>6.9999999999999999E-4</v>
      </c>
      <c r="AH347">
        <v>0</v>
      </c>
      <c r="AI347">
        <v>0</v>
      </c>
      <c r="AJ347">
        <v>0</v>
      </c>
      <c r="AK347">
        <v>0</v>
      </c>
      <c r="AL347">
        <v>0.2457</v>
      </c>
      <c r="AM347">
        <v>0.7329</v>
      </c>
      <c r="AN347">
        <v>0.70069999999999999</v>
      </c>
      <c r="AO347">
        <v>0.38500000000000001</v>
      </c>
      <c r="AP347">
        <v>5.5999999999999995E-4</v>
      </c>
      <c r="AQ347">
        <v>2.0999999999999999E-3</v>
      </c>
      <c r="AR347">
        <v>0</v>
      </c>
      <c r="AS347">
        <v>2.7999999999999998E-4</v>
      </c>
      <c r="AT347">
        <v>9.1E-4</v>
      </c>
      <c r="AU347">
        <v>4.2000000000000002E-4</v>
      </c>
      <c r="AV347">
        <v>5.4599999999999996E-3</v>
      </c>
      <c r="AW347">
        <v>2.7999999999999998E-4</v>
      </c>
      <c r="AX347">
        <v>7.0699999999999999E-2</v>
      </c>
      <c r="AY347">
        <v>1.6800000000000001E-3</v>
      </c>
      <c r="AZ347">
        <v>0</v>
      </c>
      <c r="BA347">
        <v>0.58099999999999996</v>
      </c>
      <c r="BB347">
        <v>6.0900000000000003E-2</v>
      </c>
      <c r="BC347">
        <v>0</v>
      </c>
      <c r="BD347">
        <v>0.73499999999999999</v>
      </c>
      <c r="BE347">
        <v>1.0289999999999999</v>
      </c>
      <c r="BF347">
        <v>7.6999999999999999E-2</v>
      </c>
      <c r="BG347">
        <v>0.25900000000000001</v>
      </c>
      <c r="BH347" s="98">
        <v>6.9999999999999999E-4</v>
      </c>
      <c r="BI347">
        <v>1.1900000000000001E-2</v>
      </c>
      <c r="BJ347">
        <v>2.8E-3</v>
      </c>
      <c r="BK347">
        <v>0</v>
      </c>
      <c r="BL347">
        <v>7.0131774457151297E-4</v>
      </c>
      <c r="BM347" s="98">
        <v>3.67070914336835E-5</v>
      </c>
      <c r="BN347">
        <v>1.28433800096174E-4</v>
      </c>
      <c r="BO347" s="98">
        <v>1.97832720168541E-5</v>
      </c>
      <c r="BP347" s="98">
        <v>1.70612321013323E-6</v>
      </c>
      <c r="BQ347" s="98">
        <v>7.9281965373829899E-17</v>
      </c>
      <c r="BR347" s="98">
        <v>4.5041528701812502E-6</v>
      </c>
      <c r="BS347" s="98">
        <v>6.0281203866828801E-5</v>
      </c>
      <c r="BT347">
        <v>1.29020677380533E-3</v>
      </c>
    </row>
    <row r="348" spans="1:72" x14ac:dyDescent="0.35">
      <c r="A348">
        <v>69</v>
      </c>
      <c r="B348" t="s">
        <v>610</v>
      </c>
      <c r="C348" t="s">
        <v>610</v>
      </c>
      <c r="D348" t="s">
        <v>648</v>
      </c>
      <c r="E348" t="s">
        <v>1341</v>
      </c>
      <c r="F348">
        <v>0.68500000000000005</v>
      </c>
      <c r="G348">
        <v>2.86</v>
      </c>
      <c r="H348">
        <v>0.06</v>
      </c>
      <c r="I348">
        <v>1.55E-2</v>
      </c>
      <c r="J348">
        <v>2.1999999999999999E-2</v>
      </c>
      <c r="K348">
        <v>0</v>
      </c>
      <c r="L348">
        <v>0.39900000000000002</v>
      </c>
      <c r="M348">
        <v>0</v>
      </c>
      <c r="N348">
        <v>3.5000000000000001E-3</v>
      </c>
      <c r="O348">
        <v>1.7000000000000001E-2</v>
      </c>
      <c r="P348">
        <v>0</v>
      </c>
      <c r="Q348">
        <v>1.7000000000000001E-2</v>
      </c>
      <c r="R348">
        <v>0</v>
      </c>
      <c r="S348">
        <v>0</v>
      </c>
      <c r="T348">
        <v>0</v>
      </c>
      <c r="U348">
        <v>3.95E-2</v>
      </c>
      <c r="V348">
        <v>6.0000000000000001E-3</v>
      </c>
      <c r="W348">
        <v>2E-3</v>
      </c>
      <c r="X348">
        <v>6.0000000000000001E-3</v>
      </c>
      <c r="Y348">
        <v>1.7500000000000002E-2</v>
      </c>
      <c r="Z348">
        <v>7.0000000000000001E-3</v>
      </c>
      <c r="AA348">
        <v>0</v>
      </c>
      <c r="AB348">
        <v>1.4E-2</v>
      </c>
      <c r="AC348" s="98">
        <v>5.0000000000000001E-4</v>
      </c>
      <c r="AD348">
        <v>1.2999999999999999E-2</v>
      </c>
      <c r="AE348">
        <v>1.5E-3</v>
      </c>
      <c r="AF348">
        <v>1E-3</v>
      </c>
      <c r="AG348" s="98">
        <v>5.0000000000000001E-4</v>
      </c>
      <c r="AH348">
        <v>0</v>
      </c>
      <c r="AI348">
        <v>0</v>
      </c>
      <c r="AJ348">
        <v>0</v>
      </c>
      <c r="AK348">
        <v>0</v>
      </c>
      <c r="AL348">
        <v>0.17549999999999999</v>
      </c>
      <c r="AM348">
        <v>0.52349999999999997</v>
      </c>
      <c r="AN348">
        <v>0.50049999999999994</v>
      </c>
      <c r="AO348">
        <v>0.27500000000000002</v>
      </c>
      <c r="AP348" s="98">
        <v>4.0000000000000002E-4</v>
      </c>
      <c r="AQ348">
        <v>1.5E-3</v>
      </c>
      <c r="AR348">
        <v>0</v>
      </c>
      <c r="AS348" s="98">
        <v>2.0000000000000001E-4</v>
      </c>
      <c r="AT348">
        <v>6.4999999999999997E-4</v>
      </c>
      <c r="AU348" s="98">
        <v>2.9999999999999997E-4</v>
      </c>
      <c r="AV348">
        <v>3.8999999999999998E-3</v>
      </c>
      <c r="AW348" s="98">
        <v>2.0000000000000001E-4</v>
      </c>
      <c r="AX348">
        <v>5.0500000000000003E-2</v>
      </c>
      <c r="AY348">
        <v>1.1999999999999999E-3</v>
      </c>
      <c r="AZ348">
        <v>0</v>
      </c>
      <c r="BA348">
        <v>0.41499999999999998</v>
      </c>
      <c r="BB348">
        <v>4.3499999999999997E-2</v>
      </c>
      <c r="BC348">
        <v>0</v>
      </c>
      <c r="BD348">
        <v>0.52500000000000002</v>
      </c>
      <c r="BE348">
        <v>0.73499999999999999</v>
      </c>
      <c r="BF348">
        <v>5.5E-2</v>
      </c>
      <c r="BG348">
        <v>0.185</v>
      </c>
      <c r="BH348" s="98">
        <v>5.0000000000000001E-4</v>
      </c>
      <c r="BI348">
        <v>8.5000000000000006E-3</v>
      </c>
      <c r="BJ348">
        <v>2E-3</v>
      </c>
      <c r="BK348">
        <v>0</v>
      </c>
      <c r="BL348">
        <v>5.7112810603272596E-4</v>
      </c>
      <c r="BM348" s="98">
        <v>2.70952893677553E-5</v>
      </c>
      <c r="BN348" s="98">
        <v>1.0438636406463001E-4</v>
      </c>
      <c r="BO348" s="98">
        <v>1.41865683702172E-5</v>
      </c>
      <c r="BP348" s="98">
        <v>1.2186594358094501E-6</v>
      </c>
      <c r="BQ348" s="98">
        <v>8.6449716567092705E-17</v>
      </c>
      <c r="BR348" s="98">
        <v>2.6485568514368399E-5</v>
      </c>
      <c r="BS348" s="98">
        <v>4.30580027620206E-5</v>
      </c>
      <c r="BT348">
        <v>7.4776750005282997E-4</v>
      </c>
    </row>
    <row r="349" spans="1:72" x14ac:dyDescent="0.35">
      <c r="A349">
        <v>70</v>
      </c>
      <c r="B349" t="s">
        <v>610</v>
      </c>
      <c r="C349" t="s">
        <v>610</v>
      </c>
      <c r="D349" t="s">
        <v>651</v>
      </c>
      <c r="E349" t="s">
        <v>1337</v>
      </c>
      <c r="F349">
        <v>157.71600000000001</v>
      </c>
      <c r="G349">
        <v>659.41200000000003</v>
      </c>
      <c r="H349">
        <v>12.167999999999999</v>
      </c>
      <c r="I349">
        <v>11.6532</v>
      </c>
      <c r="J349">
        <v>0.6552</v>
      </c>
      <c r="K349">
        <v>0</v>
      </c>
      <c r="L349">
        <v>20.404800000000002</v>
      </c>
      <c r="M349">
        <v>0</v>
      </c>
      <c r="N349">
        <v>1.9188000000000001</v>
      </c>
      <c r="O349">
        <v>0</v>
      </c>
      <c r="P349">
        <v>0</v>
      </c>
      <c r="Q349">
        <v>0</v>
      </c>
      <c r="R349">
        <v>0</v>
      </c>
      <c r="S349">
        <v>0</v>
      </c>
      <c r="T349">
        <v>0</v>
      </c>
      <c r="U349">
        <v>7.9560000000000004</v>
      </c>
      <c r="V349">
        <v>1.2636000000000001</v>
      </c>
      <c r="W349">
        <v>0.37440000000000001</v>
      </c>
      <c r="X349">
        <v>1.2636000000000001</v>
      </c>
      <c r="Y349">
        <v>3.51</v>
      </c>
      <c r="Z349">
        <v>1.4039999999999999</v>
      </c>
      <c r="AA349">
        <v>0</v>
      </c>
      <c r="AB349">
        <v>2.8548</v>
      </c>
      <c r="AC349">
        <v>9.3600000000000003E-2</v>
      </c>
      <c r="AD349">
        <v>2.6208</v>
      </c>
      <c r="AE349">
        <v>0.3276</v>
      </c>
      <c r="AF349">
        <v>0.18720000000000001</v>
      </c>
      <c r="AG349">
        <v>9.3600000000000003E-2</v>
      </c>
      <c r="AH349">
        <v>0</v>
      </c>
      <c r="AI349">
        <v>0</v>
      </c>
      <c r="AJ349">
        <v>0</v>
      </c>
      <c r="AK349">
        <v>0</v>
      </c>
      <c r="AL349">
        <v>34.164000000000001</v>
      </c>
      <c r="AM349">
        <v>106.236</v>
      </c>
      <c r="AN349">
        <v>101.556</v>
      </c>
      <c r="AO349">
        <v>56.16</v>
      </c>
      <c r="AP349">
        <v>8.4239999999999995E-2</v>
      </c>
      <c r="AQ349">
        <v>0.28079999999999999</v>
      </c>
      <c r="AR349">
        <v>1.17</v>
      </c>
      <c r="AS349">
        <v>1.404E-2</v>
      </c>
      <c r="AT349">
        <v>0.14976</v>
      </c>
      <c r="AU349">
        <v>2.3400000000000001E-2</v>
      </c>
      <c r="AV349">
        <v>2.5739999999999998</v>
      </c>
      <c r="AW349">
        <v>2.3400000000000001E-2</v>
      </c>
      <c r="AX349">
        <v>15.912000000000001</v>
      </c>
      <c r="AY349">
        <v>0.74880000000000002</v>
      </c>
      <c r="AZ349">
        <v>0</v>
      </c>
      <c r="BA349">
        <v>248.04</v>
      </c>
      <c r="BB349">
        <v>5.6159999999999997</v>
      </c>
      <c r="BC349">
        <v>4.6800000000000001E-2</v>
      </c>
      <c r="BD349">
        <v>360.36</v>
      </c>
      <c r="BE349">
        <v>43.055999999999997</v>
      </c>
      <c r="BF349">
        <v>14.976000000000001</v>
      </c>
      <c r="BG349">
        <v>182.52</v>
      </c>
      <c r="BH349">
        <v>0.46800000000000003</v>
      </c>
      <c r="BI349">
        <v>4.2587999999999999</v>
      </c>
      <c r="BJ349">
        <v>1.4039999999999999</v>
      </c>
      <c r="BK349">
        <v>0</v>
      </c>
      <c r="BL349">
        <v>0.45061887910202297</v>
      </c>
      <c r="BM349">
        <v>2.2121822649524E-2</v>
      </c>
      <c r="BN349">
        <v>8.8951125109853105E-2</v>
      </c>
      <c r="BO349">
        <v>1.1420674999459099E-2</v>
      </c>
      <c r="BP349">
        <v>2.18627065914009E-2</v>
      </c>
      <c r="BQ349" s="98">
        <v>8.14381926142548E-14</v>
      </c>
      <c r="BR349">
        <v>3.8543279261075499E-3</v>
      </c>
      <c r="BS349">
        <v>4.0302290585251298E-3</v>
      </c>
      <c r="BT349">
        <v>0.53097589736817397</v>
      </c>
    </row>
    <row r="350" spans="1:72" x14ac:dyDescent="0.35">
      <c r="A350">
        <v>70</v>
      </c>
      <c r="B350" t="s">
        <v>610</v>
      </c>
      <c r="C350" t="s">
        <v>610</v>
      </c>
      <c r="D350" t="s">
        <v>651</v>
      </c>
      <c r="E350" t="s">
        <v>1338</v>
      </c>
      <c r="F350">
        <v>105.14400000000001</v>
      </c>
      <c r="G350">
        <v>439.608</v>
      </c>
      <c r="H350">
        <v>8.1120000000000001</v>
      </c>
      <c r="I350">
        <v>7.7687999999999997</v>
      </c>
      <c r="J350">
        <v>0.43680000000000002</v>
      </c>
      <c r="K350">
        <v>0</v>
      </c>
      <c r="L350">
        <v>13.603199999999999</v>
      </c>
      <c r="M350">
        <v>0</v>
      </c>
      <c r="N350">
        <v>1.2791999999999999</v>
      </c>
      <c r="O350">
        <v>0</v>
      </c>
      <c r="P350">
        <v>0</v>
      </c>
      <c r="Q350">
        <v>0</v>
      </c>
      <c r="R350">
        <v>0</v>
      </c>
      <c r="S350">
        <v>0</v>
      </c>
      <c r="T350">
        <v>0</v>
      </c>
      <c r="U350">
        <v>5.3040000000000003</v>
      </c>
      <c r="V350">
        <v>0.84240000000000004</v>
      </c>
      <c r="W350">
        <v>0.24959999999999999</v>
      </c>
      <c r="X350">
        <v>0.84240000000000004</v>
      </c>
      <c r="Y350">
        <v>2.34</v>
      </c>
      <c r="Z350">
        <v>0.93600000000000005</v>
      </c>
      <c r="AA350">
        <v>0</v>
      </c>
      <c r="AB350">
        <v>1.9032</v>
      </c>
      <c r="AC350">
        <v>6.2399999999999997E-2</v>
      </c>
      <c r="AD350">
        <v>1.7472000000000001</v>
      </c>
      <c r="AE350">
        <v>0.21840000000000001</v>
      </c>
      <c r="AF350">
        <v>0.12479999999999999</v>
      </c>
      <c r="AG350">
        <v>6.2399999999999997E-2</v>
      </c>
      <c r="AH350">
        <v>0</v>
      </c>
      <c r="AI350">
        <v>0</v>
      </c>
      <c r="AJ350">
        <v>0</v>
      </c>
      <c r="AK350">
        <v>0</v>
      </c>
      <c r="AL350">
        <v>22.776</v>
      </c>
      <c r="AM350">
        <v>70.823999999999998</v>
      </c>
      <c r="AN350">
        <v>67.703999999999994</v>
      </c>
      <c r="AO350">
        <v>37.44</v>
      </c>
      <c r="AP350">
        <v>5.6160000000000002E-2</v>
      </c>
      <c r="AQ350">
        <v>0.18720000000000001</v>
      </c>
      <c r="AR350">
        <v>0.78</v>
      </c>
      <c r="AS350">
        <v>9.3600000000000003E-3</v>
      </c>
      <c r="AT350">
        <v>9.9839999999999998E-2</v>
      </c>
      <c r="AU350">
        <v>1.5599999999999999E-2</v>
      </c>
      <c r="AV350">
        <v>1.716</v>
      </c>
      <c r="AW350">
        <v>1.5599999999999999E-2</v>
      </c>
      <c r="AX350">
        <v>10.608000000000001</v>
      </c>
      <c r="AY350">
        <v>0.49919999999999998</v>
      </c>
      <c r="AZ350">
        <v>0</v>
      </c>
      <c r="BA350">
        <v>165.36</v>
      </c>
      <c r="BB350">
        <v>3.7440000000000002</v>
      </c>
      <c r="BC350">
        <v>3.1199999999999999E-2</v>
      </c>
      <c r="BD350">
        <v>240.24</v>
      </c>
      <c r="BE350">
        <v>28.704000000000001</v>
      </c>
      <c r="BF350">
        <v>9.984</v>
      </c>
      <c r="BG350">
        <v>121.68</v>
      </c>
      <c r="BH350">
        <v>0.312</v>
      </c>
      <c r="BI350">
        <v>2.8391999999999999</v>
      </c>
      <c r="BJ350">
        <v>0.93600000000000005</v>
      </c>
      <c r="BK350">
        <v>0</v>
      </c>
      <c r="BL350">
        <v>0.27371273652706701</v>
      </c>
      <c r="BM350">
        <v>1.42786951966284E-2</v>
      </c>
      <c r="BN350">
        <v>5.2526025027134098E-2</v>
      </c>
      <c r="BO350">
        <v>7.58396979118114E-3</v>
      </c>
      <c r="BP350">
        <v>1.45751377276006E-2</v>
      </c>
      <c r="BQ350" s="98">
        <v>3.83195177443322E-14</v>
      </c>
      <c r="BR350">
        <v>1.0010950633449799E-3</v>
      </c>
      <c r="BS350">
        <v>2.68681937235008E-3</v>
      </c>
      <c r="BT350">
        <v>0.44708265221371701</v>
      </c>
    </row>
    <row r="351" spans="1:72" x14ac:dyDescent="0.35">
      <c r="A351">
        <v>70</v>
      </c>
      <c r="B351" t="s">
        <v>610</v>
      </c>
      <c r="C351" t="s">
        <v>610</v>
      </c>
      <c r="D351" t="s">
        <v>651</v>
      </c>
      <c r="E351" t="s">
        <v>1339</v>
      </c>
      <c r="F351">
        <v>78.858000000000004</v>
      </c>
      <c r="G351">
        <v>329.70600000000002</v>
      </c>
      <c r="H351">
        <v>6.0839999999999996</v>
      </c>
      <c r="I351">
        <v>5.8266</v>
      </c>
      <c r="J351">
        <v>0.3276</v>
      </c>
      <c r="K351">
        <v>0</v>
      </c>
      <c r="L351">
        <v>10.202400000000001</v>
      </c>
      <c r="M351">
        <v>0</v>
      </c>
      <c r="N351">
        <v>0.95940000000000003</v>
      </c>
      <c r="O351">
        <v>0</v>
      </c>
      <c r="P351">
        <v>0</v>
      </c>
      <c r="Q351">
        <v>0</v>
      </c>
      <c r="R351">
        <v>0</v>
      </c>
      <c r="S351">
        <v>0</v>
      </c>
      <c r="T351">
        <v>0</v>
      </c>
      <c r="U351">
        <v>3.9780000000000002</v>
      </c>
      <c r="V351">
        <v>0.63180000000000003</v>
      </c>
      <c r="W351">
        <v>0.18720000000000001</v>
      </c>
      <c r="X351">
        <v>0.63180000000000003</v>
      </c>
      <c r="Y351">
        <v>1.7549999999999999</v>
      </c>
      <c r="Z351">
        <v>0.70199999999999996</v>
      </c>
      <c r="AA351">
        <v>0</v>
      </c>
      <c r="AB351">
        <v>1.4274</v>
      </c>
      <c r="AC351">
        <v>4.6800000000000001E-2</v>
      </c>
      <c r="AD351">
        <v>1.3104</v>
      </c>
      <c r="AE351">
        <v>0.1638</v>
      </c>
      <c r="AF351">
        <v>9.3600000000000003E-2</v>
      </c>
      <c r="AG351">
        <v>4.6800000000000001E-2</v>
      </c>
      <c r="AH351">
        <v>0</v>
      </c>
      <c r="AI351">
        <v>0</v>
      </c>
      <c r="AJ351">
        <v>0</v>
      </c>
      <c r="AK351">
        <v>0</v>
      </c>
      <c r="AL351">
        <v>17.082000000000001</v>
      </c>
      <c r="AM351">
        <v>53.118000000000002</v>
      </c>
      <c r="AN351">
        <v>50.777999999999999</v>
      </c>
      <c r="AO351">
        <v>28.08</v>
      </c>
      <c r="AP351">
        <v>4.2119999999999998E-2</v>
      </c>
      <c r="AQ351">
        <v>0.1404</v>
      </c>
      <c r="AR351">
        <v>0.58499999999999996</v>
      </c>
      <c r="AS351">
        <v>7.0200000000000002E-3</v>
      </c>
      <c r="AT351">
        <v>7.4880000000000002E-2</v>
      </c>
      <c r="AU351">
        <v>1.17E-2</v>
      </c>
      <c r="AV351">
        <v>1.2869999999999999</v>
      </c>
      <c r="AW351">
        <v>1.17E-2</v>
      </c>
      <c r="AX351">
        <v>7.9560000000000004</v>
      </c>
      <c r="AY351">
        <v>0.37440000000000001</v>
      </c>
      <c r="AZ351">
        <v>0</v>
      </c>
      <c r="BA351">
        <v>124.02</v>
      </c>
      <c r="BB351">
        <v>2.8079999999999998</v>
      </c>
      <c r="BC351">
        <v>2.3400000000000001E-2</v>
      </c>
      <c r="BD351">
        <v>180.18</v>
      </c>
      <c r="BE351">
        <v>21.527999999999999</v>
      </c>
      <c r="BF351">
        <v>7.4880000000000004</v>
      </c>
      <c r="BG351">
        <v>91.26</v>
      </c>
      <c r="BH351">
        <v>0.23400000000000001</v>
      </c>
      <c r="BI351">
        <v>2.1294</v>
      </c>
      <c r="BJ351">
        <v>0.70199999999999996</v>
      </c>
      <c r="BK351">
        <v>0</v>
      </c>
      <c r="BL351">
        <v>0.230315661339939</v>
      </c>
      <c r="BM351">
        <v>1.11488838065846E-2</v>
      </c>
      <c r="BN351">
        <v>4.57458235010706E-2</v>
      </c>
      <c r="BO351">
        <v>5.7159275388154697E-3</v>
      </c>
      <c r="BP351">
        <v>1.0931353295700399E-2</v>
      </c>
      <c r="BQ351" s="98">
        <v>4.3713960806847001E-14</v>
      </c>
      <c r="BR351">
        <v>2.2212496294400298E-3</v>
      </c>
      <c r="BS351">
        <v>2.0151145292625601E-3</v>
      </c>
      <c r="BT351">
        <v>0.248031938565036</v>
      </c>
    </row>
    <row r="352" spans="1:72" x14ac:dyDescent="0.35">
      <c r="A352">
        <v>70</v>
      </c>
      <c r="B352" t="s">
        <v>610</v>
      </c>
      <c r="C352" t="s">
        <v>610</v>
      </c>
      <c r="D352" t="s">
        <v>651</v>
      </c>
      <c r="E352" t="s">
        <v>1340</v>
      </c>
      <c r="F352">
        <v>94.697000000000003</v>
      </c>
      <c r="G352">
        <v>395.92899999999997</v>
      </c>
      <c r="H352">
        <v>7.306</v>
      </c>
      <c r="I352">
        <v>6.9969000000000001</v>
      </c>
      <c r="J352">
        <v>0.39340000000000003</v>
      </c>
      <c r="K352">
        <v>0</v>
      </c>
      <c r="L352">
        <v>12.2516</v>
      </c>
      <c r="M352">
        <v>0</v>
      </c>
      <c r="N352">
        <v>1.1520999999999999</v>
      </c>
      <c r="O352">
        <v>0</v>
      </c>
      <c r="P352">
        <v>0</v>
      </c>
      <c r="Q352">
        <v>0</v>
      </c>
      <c r="R352">
        <v>0</v>
      </c>
      <c r="S352">
        <v>0</v>
      </c>
      <c r="T352">
        <v>0</v>
      </c>
      <c r="U352">
        <v>4.7770000000000001</v>
      </c>
      <c r="V352">
        <v>0.75870000000000004</v>
      </c>
      <c r="W352">
        <v>0.2248</v>
      </c>
      <c r="X352">
        <v>0.75870000000000004</v>
      </c>
      <c r="Y352">
        <v>2.1074999999999999</v>
      </c>
      <c r="Z352">
        <v>0.84299999999999997</v>
      </c>
      <c r="AA352">
        <v>0</v>
      </c>
      <c r="AB352">
        <v>1.7141</v>
      </c>
      <c r="AC352">
        <v>5.62E-2</v>
      </c>
      <c r="AD352">
        <v>1.5736000000000001</v>
      </c>
      <c r="AE352">
        <v>0.19670000000000001</v>
      </c>
      <c r="AF352">
        <v>0.1124</v>
      </c>
      <c r="AG352">
        <v>5.62E-2</v>
      </c>
      <c r="AH352">
        <v>0</v>
      </c>
      <c r="AI352">
        <v>0</v>
      </c>
      <c r="AJ352">
        <v>0</v>
      </c>
      <c r="AK352">
        <v>0</v>
      </c>
      <c r="AL352">
        <v>20.513000000000002</v>
      </c>
      <c r="AM352">
        <v>63.786999999999999</v>
      </c>
      <c r="AN352">
        <v>60.976999999999997</v>
      </c>
      <c r="AO352">
        <v>33.72</v>
      </c>
      <c r="AP352">
        <v>5.058E-2</v>
      </c>
      <c r="AQ352">
        <v>0.1686</v>
      </c>
      <c r="AR352">
        <v>0.70250000000000001</v>
      </c>
      <c r="AS352">
        <v>8.43E-3</v>
      </c>
      <c r="AT352">
        <v>8.992E-2</v>
      </c>
      <c r="AU352">
        <v>1.405E-2</v>
      </c>
      <c r="AV352">
        <v>1.5455000000000001</v>
      </c>
      <c r="AW352">
        <v>1.405E-2</v>
      </c>
      <c r="AX352">
        <v>9.5540000000000003</v>
      </c>
      <c r="AY352">
        <v>0.4496</v>
      </c>
      <c r="AZ352">
        <v>0</v>
      </c>
      <c r="BA352">
        <v>148.93</v>
      </c>
      <c r="BB352">
        <v>3.3719999999999999</v>
      </c>
      <c r="BC352">
        <v>2.81E-2</v>
      </c>
      <c r="BD352">
        <v>216.37</v>
      </c>
      <c r="BE352">
        <v>25.852</v>
      </c>
      <c r="BF352">
        <v>8.9920000000000009</v>
      </c>
      <c r="BG352">
        <v>109.59</v>
      </c>
      <c r="BH352">
        <v>0.28100000000000003</v>
      </c>
      <c r="BI352">
        <v>2.5571000000000002</v>
      </c>
      <c r="BJ352">
        <v>0.84299999999999997</v>
      </c>
      <c r="BK352">
        <v>0</v>
      </c>
      <c r="BL352">
        <v>0.24651691975675</v>
      </c>
      <c r="BM352">
        <v>1.2859978686707E-2</v>
      </c>
      <c r="BN352">
        <v>4.7307093053284302E-2</v>
      </c>
      <c r="BO352">
        <v>6.83043433115993E-3</v>
      </c>
      <c r="BP352">
        <v>1.31269669918454E-2</v>
      </c>
      <c r="BQ352" s="98">
        <v>3.45121297633248E-14</v>
      </c>
      <c r="BR352">
        <v>9.0162728461518895E-4</v>
      </c>
      <c r="BS352">
        <v>2.4198597552255599E-3</v>
      </c>
      <c r="BT352">
        <v>0.40266097843607201</v>
      </c>
    </row>
    <row r="353" spans="1:72" x14ac:dyDescent="0.35">
      <c r="A353">
        <v>70</v>
      </c>
      <c r="B353" t="s">
        <v>610</v>
      </c>
      <c r="C353" t="s">
        <v>610</v>
      </c>
      <c r="D353" t="s">
        <v>651</v>
      </c>
      <c r="E353" t="s">
        <v>1341</v>
      </c>
      <c r="F353">
        <v>78.858000000000004</v>
      </c>
      <c r="G353">
        <v>329.70600000000002</v>
      </c>
      <c r="H353">
        <v>6.0839999999999996</v>
      </c>
      <c r="I353">
        <v>5.8266</v>
      </c>
      <c r="J353">
        <v>0.3276</v>
      </c>
      <c r="K353">
        <v>0</v>
      </c>
      <c r="L353">
        <v>10.202400000000001</v>
      </c>
      <c r="M353">
        <v>0</v>
      </c>
      <c r="N353">
        <v>0.95940000000000003</v>
      </c>
      <c r="O353">
        <v>0</v>
      </c>
      <c r="P353">
        <v>0</v>
      </c>
      <c r="Q353">
        <v>0</v>
      </c>
      <c r="R353">
        <v>0</v>
      </c>
      <c r="S353">
        <v>0</v>
      </c>
      <c r="T353">
        <v>0</v>
      </c>
      <c r="U353">
        <v>3.9780000000000002</v>
      </c>
      <c r="V353">
        <v>0.63180000000000003</v>
      </c>
      <c r="W353">
        <v>0.18720000000000001</v>
      </c>
      <c r="X353">
        <v>0.63180000000000003</v>
      </c>
      <c r="Y353">
        <v>1.7549999999999999</v>
      </c>
      <c r="Z353">
        <v>0.70199999999999996</v>
      </c>
      <c r="AA353">
        <v>0</v>
      </c>
      <c r="AB353">
        <v>1.4274</v>
      </c>
      <c r="AC353">
        <v>4.6800000000000001E-2</v>
      </c>
      <c r="AD353">
        <v>1.3104</v>
      </c>
      <c r="AE353">
        <v>0.1638</v>
      </c>
      <c r="AF353">
        <v>9.3600000000000003E-2</v>
      </c>
      <c r="AG353">
        <v>4.6800000000000001E-2</v>
      </c>
      <c r="AH353">
        <v>0</v>
      </c>
      <c r="AI353">
        <v>0</v>
      </c>
      <c r="AJ353">
        <v>0</v>
      </c>
      <c r="AK353">
        <v>0</v>
      </c>
      <c r="AL353">
        <v>17.082000000000001</v>
      </c>
      <c r="AM353">
        <v>53.118000000000002</v>
      </c>
      <c r="AN353">
        <v>50.777999999999999</v>
      </c>
      <c r="AO353">
        <v>28.08</v>
      </c>
      <c r="AP353">
        <v>4.2119999999999998E-2</v>
      </c>
      <c r="AQ353">
        <v>0.1404</v>
      </c>
      <c r="AR353">
        <v>0.58499999999999996</v>
      </c>
      <c r="AS353">
        <v>7.0200000000000002E-3</v>
      </c>
      <c r="AT353">
        <v>7.4880000000000002E-2</v>
      </c>
      <c r="AU353">
        <v>1.17E-2</v>
      </c>
      <c r="AV353">
        <v>1.2869999999999999</v>
      </c>
      <c r="AW353">
        <v>1.17E-2</v>
      </c>
      <c r="AX353">
        <v>7.9560000000000004</v>
      </c>
      <c r="AY353">
        <v>0.37440000000000001</v>
      </c>
      <c r="AZ353">
        <v>0</v>
      </c>
      <c r="BA353">
        <v>124.02</v>
      </c>
      <c r="BB353">
        <v>2.8079999999999998</v>
      </c>
      <c r="BC353">
        <v>2.3400000000000001E-2</v>
      </c>
      <c r="BD353">
        <v>180.18</v>
      </c>
      <c r="BE353">
        <v>21.527999999999999</v>
      </c>
      <c r="BF353">
        <v>7.4880000000000004</v>
      </c>
      <c r="BG353">
        <v>91.26</v>
      </c>
      <c r="BH353">
        <v>0.23400000000000001</v>
      </c>
      <c r="BI353">
        <v>2.1294</v>
      </c>
      <c r="BJ353">
        <v>0.70199999999999996</v>
      </c>
      <c r="BK353">
        <v>0</v>
      </c>
      <c r="BL353">
        <v>0.23532188312886701</v>
      </c>
      <c r="BM353">
        <v>1.12368562884073E-2</v>
      </c>
      <c r="BN353">
        <v>4.7016084447214501E-2</v>
      </c>
      <c r="BO353">
        <v>5.7215175779013897E-3</v>
      </c>
      <c r="BP353">
        <v>1.0931353295700399E-2</v>
      </c>
      <c r="BQ353" s="98">
        <v>4.6708825306566501E-14</v>
      </c>
      <c r="BR353">
        <v>2.5153352958262902E-3</v>
      </c>
      <c r="BS353">
        <v>2.0151145292625601E-3</v>
      </c>
      <c r="BT353">
        <v>0.23057592844598601</v>
      </c>
    </row>
    <row r="354" spans="1:72" x14ac:dyDescent="0.35">
      <c r="A354">
        <v>71</v>
      </c>
      <c r="B354" t="s">
        <v>610</v>
      </c>
      <c r="C354" t="s">
        <v>610</v>
      </c>
      <c r="D354" t="s">
        <v>146</v>
      </c>
      <c r="E354" t="s">
        <v>1337</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row>
    <row r="355" spans="1:72" x14ac:dyDescent="0.35">
      <c r="A355">
        <v>71</v>
      </c>
      <c r="B355" t="s">
        <v>610</v>
      </c>
      <c r="C355" t="s">
        <v>610</v>
      </c>
      <c r="D355" t="s">
        <v>146</v>
      </c>
      <c r="E355" t="s">
        <v>1338</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row>
    <row r="356" spans="1:72" x14ac:dyDescent="0.35">
      <c r="A356">
        <v>71</v>
      </c>
      <c r="B356" t="s">
        <v>610</v>
      </c>
      <c r="C356" t="s">
        <v>610</v>
      </c>
      <c r="D356" t="s">
        <v>146</v>
      </c>
      <c r="E356" t="s">
        <v>1339</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row>
    <row r="357" spans="1:72" x14ac:dyDescent="0.35">
      <c r="A357">
        <v>71</v>
      </c>
      <c r="B357" t="s">
        <v>610</v>
      </c>
      <c r="C357" t="s">
        <v>610</v>
      </c>
      <c r="D357" t="s">
        <v>146</v>
      </c>
      <c r="E357" t="s">
        <v>1340</v>
      </c>
      <c r="F357">
        <v>0.77500000000000002</v>
      </c>
      <c r="G357">
        <v>3.1930000000000001</v>
      </c>
      <c r="H357">
        <v>3.0999999999999999E-3</v>
      </c>
      <c r="I357">
        <v>2.4799999999999999E-2</v>
      </c>
      <c r="J357">
        <v>0.15809999999999999</v>
      </c>
      <c r="K357">
        <v>0</v>
      </c>
      <c r="L357">
        <v>2.8954</v>
      </c>
      <c r="M357">
        <v>0</v>
      </c>
      <c r="N357">
        <v>1.8599999999999998E-2</v>
      </c>
      <c r="O357">
        <v>0.15809999999999999</v>
      </c>
      <c r="P357">
        <v>0</v>
      </c>
      <c r="Q357">
        <v>0.15809999999999999</v>
      </c>
      <c r="R357">
        <v>0</v>
      </c>
      <c r="S357">
        <v>0</v>
      </c>
      <c r="T357">
        <v>0</v>
      </c>
      <c r="U357">
        <v>3.0999999999999999E-3</v>
      </c>
      <c r="V357">
        <v>0</v>
      </c>
      <c r="W357">
        <v>0</v>
      </c>
      <c r="X357">
        <v>0</v>
      </c>
      <c r="Y357">
        <v>0</v>
      </c>
      <c r="Z357">
        <v>0</v>
      </c>
      <c r="AA357">
        <v>0</v>
      </c>
      <c r="AB357">
        <v>0</v>
      </c>
      <c r="AC357">
        <v>0</v>
      </c>
      <c r="AD357">
        <v>0</v>
      </c>
      <c r="AE357">
        <v>0</v>
      </c>
      <c r="AF357">
        <v>0</v>
      </c>
      <c r="AG357">
        <v>0</v>
      </c>
      <c r="AH357">
        <v>0</v>
      </c>
      <c r="AI357">
        <v>0</v>
      </c>
      <c r="AJ357">
        <v>0</v>
      </c>
      <c r="AK357">
        <v>0</v>
      </c>
      <c r="AL357">
        <v>3.1E-2</v>
      </c>
      <c r="AM357">
        <v>2.7900000000000001E-2</v>
      </c>
      <c r="AN357">
        <v>2.4799999999999999E-2</v>
      </c>
      <c r="AO357">
        <v>0</v>
      </c>
      <c r="AP357">
        <v>0</v>
      </c>
      <c r="AQ357">
        <v>0</v>
      </c>
      <c r="AR357">
        <v>0</v>
      </c>
      <c r="AS357">
        <v>1.24E-3</v>
      </c>
      <c r="AT357">
        <v>4.3400000000000001E-3</v>
      </c>
      <c r="AU357">
        <v>2.48E-3</v>
      </c>
      <c r="AV357">
        <v>8.0599999999999995E-3</v>
      </c>
      <c r="AW357">
        <v>1.24E-3</v>
      </c>
      <c r="AX357">
        <v>6.2E-2</v>
      </c>
      <c r="AY357">
        <v>5.5799999999999999E-3</v>
      </c>
      <c r="AZ357">
        <v>3.0999999999999999E-3</v>
      </c>
      <c r="BA357">
        <v>2.4180000000000001</v>
      </c>
      <c r="BB357">
        <v>0</v>
      </c>
      <c r="BC357">
        <v>3.0999999999999999E-3</v>
      </c>
      <c r="BD357">
        <v>3.1930000000000001</v>
      </c>
      <c r="BE357">
        <v>4.4329999999999998</v>
      </c>
      <c r="BF357">
        <v>0.31</v>
      </c>
      <c r="BG357">
        <v>1.488</v>
      </c>
      <c r="BH357">
        <v>3.0999999999999999E-3</v>
      </c>
      <c r="BI357">
        <v>5.5800000000000002E-2</v>
      </c>
      <c r="BJ357">
        <v>1.24E-2</v>
      </c>
      <c r="BK357">
        <v>0</v>
      </c>
      <c r="BL357">
        <v>2.0747986876232102E-3</v>
      </c>
      <c r="BM357" s="98">
        <v>1.4675842074168E-5</v>
      </c>
      <c r="BN357" s="98">
        <v>5.3986981125841E-5</v>
      </c>
      <c r="BO357" s="98">
        <v>7.7949099282486399E-6</v>
      </c>
      <c r="BP357">
        <v>1.44817073575519E-3</v>
      </c>
      <c r="BQ357" s="98">
        <v>3.9385334796339601E-17</v>
      </c>
      <c r="BR357" s="98">
        <v>9.9467778729789394E-5</v>
      </c>
      <c r="BS357">
        <v>2.6460542468306698E-4</v>
      </c>
      <c r="BT357">
        <v>4.59517785598363E-4</v>
      </c>
    </row>
    <row r="358" spans="1:72" x14ac:dyDescent="0.35">
      <c r="A358">
        <v>71</v>
      </c>
      <c r="B358" t="s">
        <v>610</v>
      </c>
      <c r="C358" t="s">
        <v>610</v>
      </c>
      <c r="D358" t="s">
        <v>146</v>
      </c>
      <c r="E358" t="s">
        <v>1341</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row>
    <row r="359" spans="1:72" x14ac:dyDescent="0.35">
      <c r="A359">
        <v>72</v>
      </c>
      <c r="B359" t="s">
        <v>610</v>
      </c>
      <c r="C359" t="s">
        <v>610</v>
      </c>
      <c r="D359" t="s">
        <v>147</v>
      </c>
      <c r="E359" t="s">
        <v>1337</v>
      </c>
      <c r="F359">
        <v>39.167999999999999</v>
      </c>
      <c r="G359">
        <v>163.29599999999999</v>
      </c>
      <c r="H359">
        <v>2.1888000000000001</v>
      </c>
      <c r="I359">
        <v>1.9583999999999999</v>
      </c>
      <c r="J359">
        <v>2.88</v>
      </c>
      <c r="K359">
        <v>0</v>
      </c>
      <c r="L359">
        <v>21.312000000000001</v>
      </c>
      <c r="M359">
        <v>0</v>
      </c>
      <c r="N359">
        <v>0.46079999999999999</v>
      </c>
      <c r="O359">
        <v>2.88</v>
      </c>
      <c r="P359">
        <v>0</v>
      </c>
      <c r="Q359">
        <v>2.88</v>
      </c>
      <c r="R359">
        <v>0</v>
      </c>
      <c r="S359">
        <v>0</v>
      </c>
      <c r="T359">
        <v>0</v>
      </c>
      <c r="U359">
        <v>1.4112</v>
      </c>
      <c r="V359">
        <v>0.17280000000000001</v>
      </c>
      <c r="W359">
        <v>5.7599999999999998E-2</v>
      </c>
      <c r="X359">
        <v>0.23039999999999999</v>
      </c>
      <c r="Y359">
        <v>0.63360000000000005</v>
      </c>
      <c r="Z359">
        <v>0.23039999999999999</v>
      </c>
      <c r="AA359">
        <v>0</v>
      </c>
      <c r="AB359">
        <v>0.57599999999999996</v>
      </c>
      <c r="AC359">
        <v>2.8799999999999999E-2</v>
      </c>
      <c r="AD359">
        <v>0.48959999999999998</v>
      </c>
      <c r="AE359">
        <v>5.7599999999999998E-2</v>
      </c>
      <c r="AF359">
        <v>5.7599999999999998E-2</v>
      </c>
      <c r="AG359">
        <v>0</v>
      </c>
      <c r="AH359">
        <v>0</v>
      </c>
      <c r="AI359">
        <v>0</v>
      </c>
      <c r="AJ359">
        <v>0</v>
      </c>
      <c r="AK359">
        <v>0</v>
      </c>
      <c r="AL359">
        <v>8.3520000000000003</v>
      </c>
      <c r="AM359">
        <v>18.230399999999999</v>
      </c>
      <c r="AN359">
        <v>17.568000000000001</v>
      </c>
      <c r="AO359">
        <v>8.0640000000000001</v>
      </c>
      <c r="AP359">
        <v>1.44E-2</v>
      </c>
      <c r="AQ359">
        <v>5.7599999999999998E-2</v>
      </c>
      <c r="AR359">
        <v>0</v>
      </c>
      <c r="AS359">
        <v>1.44E-2</v>
      </c>
      <c r="AT359">
        <v>9.2160000000000006E-2</v>
      </c>
      <c r="AU359">
        <v>5.7599999999999998E-2</v>
      </c>
      <c r="AV359">
        <v>0.51551999999999998</v>
      </c>
      <c r="AW359">
        <v>1.44E-2</v>
      </c>
      <c r="AX359">
        <v>2.3039999999999998</v>
      </c>
      <c r="AY359">
        <v>5.7599999999999998E-2</v>
      </c>
      <c r="AZ359">
        <v>0</v>
      </c>
      <c r="BA359">
        <v>57.6</v>
      </c>
      <c r="BB359">
        <v>10.08</v>
      </c>
      <c r="BC359">
        <v>5.7599999999999998E-2</v>
      </c>
      <c r="BD359">
        <v>74.88</v>
      </c>
      <c r="BE359">
        <v>87.84</v>
      </c>
      <c r="BF359">
        <v>6.9119999999999999</v>
      </c>
      <c r="BG359">
        <v>30.527999999999999</v>
      </c>
      <c r="BH359">
        <v>8.6400000000000005E-2</v>
      </c>
      <c r="BI359">
        <v>0.86399999999999999</v>
      </c>
      <c r="BJ359">
        <v>0.23039999999999999</v>
      </c>
      <c r="BK359">
        <v>0</v>
      </c>
      <c r="BL359">
        <v>8.1663909757435801E-2</v>
      </c>
      <c r="BM359">
        <v>4.0785657143439097E-3</v>
      </c>
      <c r="BN359">
        <v>1.4270422231124499E-2</v>
      </c>
      <c r="BO359">
        <v>2.1981413349312401E-3</v>
      </c>
      <c r="BP359">
        <v>8.4692038174455607E-3</v>
      </c>
      <c r="BQ359" s="98">
        <v>8.8091072626577392E-15</v>
      </c>
      <c r="BR359">
        <v>2.0018457198303199E-4</v>
      </c>
      <c r="BS359">
        <v>2.4582697518943002E-3</v>
      </c>
      <c r="BT359">
        <v>0.143356308182672</v>
      </c>
    </row>
    <row r="360" spans="1:72" x14ac:dyDescent="0.35">
      <c r="A360">
        <v>72</v>
      </c>
      <c r="B360" t="s">
        <v>610</v>
      </c>
      <c r="C360" t="s">
        <v>610</v>
      </c>
      <c r="D360" t="s">
        <v>147</v>
      </c>
      <c r="E360" t="s">
        <v>1338</v>
      </c>
      <c r="F360">
        <v>26.111999999999998</v>
      </c>
      <c r="G360">
        <v>108.864</v>
      </c>
      <c r="H360">
        <v>1.4592000000000001</v>
      </c>
      <c r="I360">
        <v>1.3056000000000001</v>
      </c>
      <c r="J360">
        <v>1.92</v>
      </c>
      <c r="K360">
        <v>0</v>
      </c>
      <c r="L360">
        <v>14.208</v>
      </c>
      <c r="M360">
        <v>0</v>
      </c>
      <c r="N360">
        <v>0.30719999999999997</v>
      </c>
      <c r="O360">
        <v>1.92</v>
      </c>
      <c r="P360">
        <v>0</v>
      </c>
      <c r="Q360">
        <v>1.92</v>
      </c>
      <c r="R360">
        <v>0</v>
      </c>
      <c r="S360">
        <v>0</v>
      </c>
      <c r="T360">
        <v>0</v>
      </c>
      <c r="U360">
        <v>0.94079999999999997</v>
      </c>
      <c r="V360">
        <v>0.1152</v>
      </c>
      <c r="W360">
        <v>3.8399999999999997E-2</v>
      </c>
      <c r="X360">
        <v>0.15359999999999999</v>
      </c>
      <c r="Y360">
        <v>0.4224</v>
      </c>
      <c r="Z360">
        <v>0.15359999999999999</v>
      </c>
      <c r="AA360">
        <v>0</v>
      </c>
      <c r="AB360">
        <v>0.38400000000000001</v>
      </c>
      <c r="AC360">
        <v>1.9199999999999998E-2</v>
      </c>
      <c r="AD360">
        <v>0.32640000000000002</v>
      </c>
      <c r="AE360">
        <v>3.8399999999999997E-2</v>
      </c>
      <c r="AF360">
        <v>3.8399999999999997E-2</v>
      </c>
      <c r="AG360">
        <v>0</v>
      </c>
      <c r="AH360">
        <v>0</v>
      </c>
      <c r="AI360">
        <v>0</v>
      </c>
      <c r="AJ360">
        <v>0</v>
      </c>
      <c r="AK360">
        <v>0</v>
      </c>
      <c r="AL360">
        <v>5.5679999999999996</v>
      </c>
      <c r="AM360">
        <v>12.153600000000001</v>
      </c>
      <c r="AN360">
        <v>11.712</v>
      </c>
      <c r="AO360">
        <v>5.3760000000000003</v>
      </c>
      <c r="AP360">
        <v>9.5999999999999992E-3</v>
      </c>
      <c r="AQ360">
        <v>3.8399999999999997E-2</v>
      </c>
      <c r="AR360">
        <v>0</v>
      </c>
      <c r="AS360">
        <v>9.5999999999999992E-3</v>
      </c>
      <c r="AT360">
        <v>6.1440000000000002E-2</v>
      </c>
      <c r="AU360">
        <v>3.8399999999999997E-2</v>
      </c>
      <c r="AV360">
        <v>0.34367999999999999</v>
      </c>
      <c r="AW360">
        <v>9.5999999999999992E-3</v>
      </c>
      <c r="AX360">
        <v>1.536</v>
      </c>
      <c r="AY360">
        <v>3.8399999999999997E-2</v>
      </c>
      <c r="AZ360">
        <v>0</v>
      </c>
      <c r="BA360">
        <v>38.4</v>
      </c>
      <c r="BB360">
        <v>6.72</v>
      </c>
      <c r="BC360">
        <v>3.8399999999999997E-2</v>
      </c>
      <c r="BD360">
        <v>49.92</v>
      </c>
      <c r="BE360">
        <v>58.56</v>
      </c>
      <c r="BF360">
        <v>4.6079999999999997</v>
      </c>
      <c r="BG360">
        <v>20.352</v>
      </c>
      <c r="BH360">
        <v>5.7599999999999998E-2</v>
      </c>
      <c r="BI360">
        <v>0.57599999999999996</v>
      </c>
      <c r="BJ360">
        <v>0.15359999999999999</v>
      </c>
      <c r="BK360">
        <v>0</v>
      </c>
      <c r="BL360">
        <v>5.4442606504957199E-2</v>
      </c>
      <c r="BM360">
        <v>2.7190438095626001E-3</v>
      </c>
      <c r="BN360">
        <v>9.5136148207496402E-3</v>
      </c>
      <c r="BO360">
        <v>1.46542755662083E-3</v>
      </c>
      <c r="BP360">
        <v>5.6461358782970402E-3</v>
      </c>
      <c r="BQ360" s="98">
        <v>5.8727381751051603E-15</v>
      </c>
      <c r="BR360">
        <v>1.33456381322021E-4</v>
      </c>
      <c r="BS360">
        <v>1.63884650126286E-3</v>
      </c>
      <c r="BT360">
        <v>9.5570872121781503E-2</v>
      </c>
    </row>
    <row r="361" spans="1:72" x14ac:dyDescent="0.35">
      <c r="A361">
        <v>72</v>
      </c>
      <c r="B361" t="s">
        <v>610</v>
      </c>
      <c r="C361" t="s">
        <v>610</v>
      </c>
      <c r="D361" t="s">
        <v>147</v>
      </c>
      <c r="E361" t="s">
        <v>1339</v>
      </c>
      <c r="F361">
        <v>19.584</v>
      </c>
      <c r="G361">
        <v>81.647999999999996</v>
      </c>
      <c r="H361">
        <v>1.0944</v>
      </c>
      <c r="I361">
        <v>0.97919999999999996</v>
      </c>
      <c r="J361">
        <v>1.44</v>
      </c>
      <c r="K361">
        <v>0</v>
      </c>
      <c r="L361">
        <v>10.656000000000001</v>
      </c>
      <c r="M361">
        <v>0</v>
      </c>
      <c r="N361">
        <v>0.23039999999999999</v>
      </c>
      <c r="O361">
        <v>1.44</v>
      </c>
      <c r="P361">
        <v>0</v>
      </c>
      <c r="Q361">
        <v>1.44</v>
      </c>
      <c r="R361">
        <v>0</v>
      </c>
      <c r="S361">
        <v>0</v>
      </c>
      <c r="T361">
        <v>0</v>
      </c>
      <c r="U361">
        <v>0.7056</v>
      </c>
      <c r="V361">
        <v>8.6400000000000005E-2</v>
      </c>
      <c r="W361">
        <v>2.8799999999999999E-2</v>
      </c>
      <c r="X361">
        <v>0.1152</v>
      </c>
      <c r="Y361">
        <v>0.31680000000000003</v>
      </c>
      <c r="Z361">
        <v>0.1152</v>
      </c>
      <c r="AA361">
        <v>0</v>
      </c>
      <c r="AB361">
        <v>0.28799999999999998</v>
      </c>
      <c r="AC361">
        <v>1.44E-2</v>
      </c>
      <c r="AD361">
        <v>0.24479999999999999</v>
      </c>
      <c r="AE361">
        <v>2.8799999999999999E-2</v>
      </c>
      <c r="AF361">
        <v>2.8799999999999999E-2</v>
      </c>
      <c r="AG361">
        <v>0</v>
      </c>
      <c r="AH361">
        <v>0</v>
      </c>
      <c r="AI361">
        <v>0</v>
      </c>
      <c r="AJ361">
        <v>0</v>
      </c>
      <c r="AK361">
        <v>0</v>
      </c>
      <c r="AL361">
        <v>4.1760000000000002</v>
      </c>
      <c r="AM361">
        <v>9.1151999999999997</v>
      </c>
      <c r="AN361">
        <v>8.7840000000000007</v>
      </c>
      <c r="AO361">
        <v>4.032</v>
      </c>
      <c r="AP361">
        <v>7.1999999999999998E-3</v>
      </c>
      <c r="AQ361">
        <v>2.8799999999999999E-2</v>
      </c>
      <c r="AR361">
        <v>0</v>
      </c>
      <c r="AS361">
        <v>7.1999999999999998E-3</v>
      </c>
      <c r="AT361">
        <v>4.6080000000000003E-2</v>
      </c>
      <c r="AU361">
        <v>2.8799999999999999E-2</v>
      </c>
      <c r="AV361">
        <v>0.25775999999999999</v>
      </c>
      <c r="AW361">
        <v>7.1999999999999998E-3</v>
      </c>
      <c r="AX361">
        <v>1.1519999999999999</v>
      </c>
      <c r="AY361">
        <v>2.8799999999999999E-2</v>
      </c>
      <c r="AZ361">
        <v>0</v>
      </c>
      <c r="BA361">
        <v>28.8</v>
      </c>
      <c r="BB361">
        <v>5.04</v>
      </c>
      <c r="BC361">
        <v>2.8799999999999999E-2</v>
      </c>
      <c r="BD361">
        <v>37.44</v>
      </c>
      <c r="BE361">
        <v>43.92</v>
      </c>
      <c r="BF361">
        <v>3.456</v>
      </c>
      <c r="BG361">
        <v>15.263999999999999</v>
      </c>
      <c r="BH361">
        <v>4.3200000000000002E-2</v>
      </c>
      <c r="BI361">
        <v>0.432</v>
      </c>
      <c r="BJ361">
        <v>0.1152</v>
      </c>
      <c r="BK361">
        <v>0</v>
      </c>
      <c r="BL361">
        <v>4.1925235684752697E-2</v>
      </c>
      <c r="BM361">
        <v>2.0563149916305698E-3</v>
      </c>
      <c r="BN361">
        <v>7.3811431932302102E-3</v>
      </c>
      <c r="BO361">
        <v>1.1001529410967401E-3</v>
      </c>
      <c r="BP361">
        <v>4.2346019087227803E-3</v>
      </c>
      <c r="BQ361" s="98">
        <v>4.9843819343133301E-15</v>
      </c>
      <c r="BR361">
        <v>2.81068080690753E-4</v>
      </c>
      <c r="BS361">
        <v>1.2291348759471501E-3</v>
      </c>
      <c r="BT361">
        <v>6.8298539178823003E-2</v>
      </c>
    </row>
    <row r="362" spans="1:72" x14ac:dyDescent="0.35">
      <c r="A362">
        <v>72</v>
      </c>
      <c r="B362" t="s">
        <v>610</v>
      </c>
      <c r="C362" t="s">
        <v>610</v>
      </c>
      <c r="D362" t="s">
        <v>147</v>
      </c>
      <c r="E362" t="s">
        <v>1340</v>
      </c>
      <c r="F362">
        <v>26.111999999999998</v>
      </c>
      <c r="G362">
        <v>108.864</v>
      </c>
      <c r="H362">
        <v>1.4592000000000001</v>
      </c>
      <c r="I362">
        <v>1.3056000000000001</v>
      </c>
      <c r="J362">
        <v>1.92</v>
      </c>
      <c r="K362">
        <v>0</v>
      </c>
      <c r="L362">
        <v>14.208</v>
      </c>
      <c r="M362">
        <v>0</v>
      </c>
      <c r="N362">
        <v>0.30719999999999997</v>
      </c>
      <c r="O362">
        <v>1.92</v>
      </c>
      <c r="P362">
        <v>0</v>
      </c>
      <c r="Q362">
        <v>1.92</v>
      </c>
      <c r="R362">
        <v>0</v>
      </c>
      <c r="S362">
        <v>0</v>
      </c>
      <c r="T362">
        <v>0</v>
      </c>
      <c r="U362">
        <v>0.94079999999999997</v>
      </c>
      <c r="V362">
        <v>0.1152</v>
      </c>
      <c r="W362">
        <v>3.8399999999999997E-2</v>
      </c>
      <c r="X362">
        <v>0.15359999999999999</v>
      </c>
      <c r="Y362">
        <v>0.4224</v>
      </c>
      <c r="Z362">
        <v>0.15359999999999999</v>
      </c>
      <c r="AA362">
        <v>0</v>
      </c>
      <c r="AB362">
        <v>0.38400000000000001</v>
      </c>
      <c r="AC362">
        <v>1.9199999999999998E-2</v>
      </c>
      <c r="AD362">
        <v>0.32640000000000002</v>
      </c>
      <c r="AE362">
        <v>3.8399999999999997E-2</v>
      </c>
      <c r="AF362">
        <v>3.8399999999999997E-2</v>
      </c>
      <c r="AG362">
        <v>0</v>
      </c>
      <c r="AH362">
        <v>0</v>
      </c>
      <c r="AI362">
        <v>0</v>
      </c>
      <c r="AJ362">
        <v>0</v>
      </c>
      <c r="AK362">
        <v>0</v>
      </c>
      <c r="AL362">
        <v>5.5679999999999996</v>
      </c>
      <c r="AM362">
        <v>12.153600000000001</v>
      </c>
      <c r="AN362">
        <v>11.712</v>
      </c>
      <c r="AO362">
        <v>5.3760000000000003</v>
      </c>
      <c r="AP362">
        <v>9.5999999999999992E-3</v>
      </c>
      <c r="AQ362">
        <v>3.8399999999999997E-2</v>
      </c>
      <c r="AR362">
        <v>0</v>
      </c>
      <c r="AS362">
        <v>9.5999999999999992E-3</v>
      </c>
      <c r="AT362">
        <v>6.1440000000000002E-2</v>
      </c>
      <c r="AU362">
        <v>3.8399999999999997E-2</v>
      </c>
      <c r="AV362">
        <v>0.34367999999999999</v>
      </c>
      <c r="AW362">
        <v>9.5999999999999992E-3</v>
      </c>
      <c r="AX362">
        <v>1.536</v>
      </c>
      <c r="AY362">
        <v>3.8399999999999997E-2</v>
      </c>
      <c r="AZ362">
        <v>0</v>
      </c>
      <c r="BA362">
        <v>38.4</v>
      </c>
      <c r="BB362">
        <v>6.72</v>
      </c>
      <c r="BC362">
        <v>3.8399999999999997E-2</v>
      </c>
      <c r="BD362">
        <v>49.92</v>
      </c>
      <c r="BE362">
        <v>58.56</v>
      </c>
      <c r="BF362">
        <v>4.6079999999999997</v>
      </c>
      <c r="BG362">
        <v>20.352</v>
      </c>
      <c r="BH362">
        <v>5.7599999999999998E-2</v>
      </c>
      <c r="BI362">
        <v>0.57599999999999996</v>
      </c>
      <c r="BJ362">
        <v>0.15359999999999999</v>
      </c>
      <c r="BK362">
        <v>0</v>
      </c>
      <c r="BL362">
        <v>5.4442606504957199E-2</v>
      </c>
      <c r="BM362">
        <v>2.7190438095626001E-3</v>
      </c>
      <c r="BN362">
        <v>9.5136148207496402E-3</v>
      </c>
      <c r="BO362">
        <v>1.46542755662083E-3</v>
      </c>
      <c r="BP362">
        <v>5.6461358782970402E-3</v>
      </c>
      <c r="BQ362" s="98">
        <v>5.8727381751051603E-15</v>
      </c>
      <c r="BR362">
        <v>1.33456381322021E-4</v>
      </c>
      <c r="BS362">
        <v>1.63884650126286E-3</v>
      </c>
      <c r="BT362">
        <v>9.5570872121781503E-2</v>
      </c>
    </row>
    <row r="363" spans="1:72" x14ac:dyDescent="0.35">
      <c r="A363">
        <v>72</v>
      </c>
      <c r="B363" t="s">
        <v>610</v>
      </c>
      <c r="C363" t="s">
        <v>610</v>
      </c>
      <c r="D363" t="s">
        <v>147</v>
      </c>
      <c r="E363" t="s">
        <v>1341</v>
      </c>
      <c r="F363">
        <v>19.584</v>
      </c>
      <c r="G363">
        <v>81.647999999999996</v>
      </c>
      <c r="H363">
        <v>1.0944</v>
      </c>
      <c r="I363">
        <v>0.97919999999999996</v>
      </c>
      <c r="J363">
        <v>1.44</v>
      </c>
      <c r="K363">
        <v>0</v>
      </c>
      <c r="L363">
        <v>10.656000000000001</v>
      </c>
      <c r="M363">
        <v>0</v>
      </c>
      <c r="N363">
        <v>0.23039999999999999</v>
      </c>
      <c r="O363">
        <v>1.44</v>
      </c>
      <c r="P363">
        <v>0</v>
      </c>
      <c r="Q363">
        <v>1.44</v>
      </c>
      <c r="R363">
        <v>0</v>
      </c>
      <c r="S363">
        <v>0</v>
      </c>
      <c r="T363">
        <v>0</v>
      </c>
      <c r="U363">
        <v>0.7056</v>
      </c>
      <c r="V363">
        <v>8.6400000000000005E-2</v>
      </c>
      <c r="W363">
        <v>2.8799999999999999E-2</v>
      </c>
      <c r="X363">
        <v>0.1152</v>
      </c>
      <c r="Y363">
        <v>0.31680000000000003</v>
      </c>
      <c r="Z363">
        <v>0.1152</v>
      </c>
      <c r="AA363">
        <v>0</v>
      </c>
      <c r="AB363">
        <v>0.28799999999999998</v>
      </c>
      <c r="AC363">
        <v>1.44E-2</v>
      </c>
      <c r="AD363">
        <v>0.24479999999999999</v>
      </c>
      <c r="AE363">
        <v>2.8799999999999999E-2</v>
      </c>
      <c r="AF363">
        <v>2.8799999999999999E-2</v>
      </c>
      <c r="AG363">
        <v>0</v>
      </c>
      <c r="AH363">
        <v>0</v>
      </c>
      <c r="AI363">
        <v>0</v>
      </c>
      <c r="AJ363">
        <v>0</v>
      </c>
      <c r="AK363">
        <v>0</v>
      </c>
      <c r="AL363">
        <v>4.1760000000000002</v>
      </c>
      <c r="AM363">
        <v>9.1151999999999997</v>
      </c>
      <c r="AN363">
        <v>8.7840000000000007</v>
      </c>
      <c r="AO363">
        <v>4.032</v>
      </c>
      <c r="AP363">
        <v>7.1999999999999998E-3</v>
      </c>
      <c r="AQ363">
        <v>2.8799999999999999E-2</v>
      </c>
      <c r="AR363">
        <v>0</v>
      </c>
      <c r="AS363">
        <v>7.1999999999999998E-3</v>
      </c>
      <c r="AT363">
        <v>4.6080000000000003E-2</v>
      </c>
      <c r="AU363">
        <v>2.8799999999999999E-2</v>
      </c>
      <c r="AV363">
        <v>0.25775999999999999</v>
      </c>
      <c r="AW363">
        <v>7.1999999999999998E-3</v>
      </c>
      <c r="AX363">
        <v>1.1519999999999999</v>
      </c>
      <c r="AY363">
        <v>2.8799999999999999E-2</v>
      </c>
      <c r="AZ363">
        <v>0</v>
      </c>
      <c r="BA363">
        <v>28.8</v>
      </c>
      <c r="BB363">
        <v>5.04</v>
      </c>
      <c r="BC363">
        <v>2.8799999999999999E-2</v>
      </c>
      <c r="BD363">
        <v>37.44</v>
      </c>
      <c r="BE363">
        <v>43.92</v>
      </c>
      <c r="BF363">
        <v>3.456</v>
      </c>
      <c r="BG363">
        <v>15.263999999999999</v>
      </c>
      <c r="BH363">
        <v>4.3200000000000002E-2</v>
      </c>
      <c r="BI363">
        <v>0.432</v>
      </c>
      <c r="BJ363">
        <v>0.1152</v>
      </c>
      <c r="BK363">
        <v>0</v>
      </c>
      <c r="BL363">
        <v>4.3018516490787501E-2</v>
      </c>
      <c r="BM363">
        <v>2.07334712608919E-3</v>
      </c>
      <c r="BN363">
        <v>7.6270752708981898E-3</v>
      </c>
      <c r="BO363">
        <v>1.10123521472785E-3</v>
      </c>
      <c r="BP363">
        <v>4.2346019087227803E-3</v>
      </c>
      <c r="BQ363" s="98">
        <v>5.5642102372978001E-15</v>
      </c>
      <c r="BR363">
        <v>4.6204387538999002E-4</v>
      </c>
      <c r="BS363">
        <v>1.2291348759471501E-3</v>
      </c>
      <c r="BT363">
        <v>6.4918924266309797E-2</v>
      </c>
    </row>
    <row r="364" spans="1:72" x14ac:dyDescent="0.35">
      <c r="A364">
        <v>73</v>
      </c>
      <c r="B364" t="s">
        <v>610</v>
      </c>
      <c r="C364" t="s">
        <v>610</v>
      </c>
      <c r="D364" t="s">
        <v>148</v>
      </c>
      <c r="E364" t="s">
        <v>1337</v>
      </c>
      <c r="F364">
        <v>4.7450000000000001</v>
      </c>
      <c r="G364">
        <v>19.850999999999999</v>
      </c>
      <c r="H364">
        <v>1.04E-2</v>
      </c>
      <c r="I364">
        <v>0.47060000000000002</v>
      </c>
      <c r="J364">
        <v>0.67600000000000005</v>
      </c>
      <c r="K364">
        <v>0</v>
      </c>
      <c r="L364">
        <v>4.1599999999999998E-2</v>
      </c>
      <c r="M364">
        <v>0</v>
      </c>
      <c r="N364">
        <v>0.1027</v>
      </c>
      <c r="O364">
        <v>0.66300000000000003</v>
      </c>
      <c r="P364">
        <v>0</v>
      </c>
      <c r="Q364">
        <v>0.66300000000000003</v>
      </c>
      <c r="R364">
        <v>0</v>
      </c>
      <c r="S364">
        <v>0</v>
      </c>
      <c r="T364">
        <v>0</v>
      </c>
      <c r="U364">
        <v>6.4999999999999997E-3</v>
      </c>
      <c r="V364">
        <v>1.2999999999999999E-3</v>
      </c>
      <c r="W364">
        <v>0</v>
      </c>
      <c r="X364">
        <v>1.2999999999999999E-3</v>
      </c>
      <c r="Y364">
        <v>2.5999999999999999E-3</v>
      </c>
      <c r="Z364">
        <v>1.2999999999999999E-3</v>
      </c>
      <c r="AA364">
        <v>0</v>
      </c>
      <c r="AB364">
        <v>2.5999999999999999E-3</v>
      </c>
      <c r="AC364">
        <v>0</v>
      </c>
      <c r="AD364">
        <v>2.5999999999999999E-3</v>
      </c>
      <c r="AE364">
        <v>0</v>
      </c>
      <c r="AF364">
        <v>0</v>
      </c>
      <c r="AG364">
        <v>0</v>
      </c>
      <c r="AH364">
        <v>0</v>
      </c>
      <c r="AI364">
        <v>0</v>
      </c>
      <c r="AJ364">
        <v>0</v>
      </c>
      <c r="AK364">
        <v>0</v>
      </c>
      <c r="AL364">
        <v>0.26</v>
      </c>
      <c r="AM364">
        <v>8.7099999999999997E-2</v>
      </c>
      <c r="AN364">
        <v>7.8E-2</v>
      </c>
      <c r="AO364">
        <v>1.2999999999999999E-2</v>
      </c>
      <c r="AP364">
        <v>0</v>
      </c>
      <c r="AQ364">
        <v>0</v>
      </c>
      <c r="AR364">
        <v>0</v>
      </c>
      <c r="AS364">
        <v>5.4599999999999996E-3</v>
      </c>
      <c r="AT364">
        <v>2.0150000000000001E-2</v>
      </c>
      <c r="AU364">
        <v>1.235E-2</v>
      </c>
      <c r="AV364">
        <v>0.12207</v>
      </c>
      <c r="AW364">
        <v>4.6800000000000001E-3</v>
      </c>
      <c r="AX364">
        <v>0.65</v>
      </c>
      <c r="AY364">
        <v>6.1100000000000002E-2</v>
      </c>
      <c r="AZ364">
        <v>0</v>
      </c>
      <c r="BA364">
        <v>12.584</v>
      </c>
      <c r="BB364">
        <v>1.95</v>
      </c>
      <c r="BC364">
        <v>3.8999999999999998E-3</v>
      </c>
      <c r="BD364">
        <v>16.341000000000001</v>
      </c>
      <c r="BE364">
        <v>23.321999999999999</v>
      </c>
      <c r="BF364">
        <v>1.43</v>
      </c>
      <c r="BG364">
        <v>6.9550000000000001</v>
      </c>
      <c r="BH364">
        <v>1.6899999999999998E-2</v>
      </c>
      <c r="BI364">
        <v>0.13</v>
      </c>
      <c r="BJ364">
        <v>5.33E-2</v>
      </c>
      <c r="BK364">
        <v>0</v>
      </c>
      <c r="BL364">
        <v>8.6320524734099496E-3</v>
      </c>
      <c r="BM364">
        <v>4.9118393484827796E-4</v>
      </c>
      <c r="BN364">
        <v>1.71859487730667E-3</v>
      </c>
      <c r="BO364">
        <v>2.6472338215540001E-4</v>
      </c>
      <c r="BP364" s="98">
        <v>1.7332830133333099E-5</v>
      </c>
      <c r="BQ364" s="98">
        <v>1.0608856815903501E-15</v>
      </c>
      <c r="BR364" s="98">
        <v>9.0361091520118694E-6</v>
      </c>
      <c r="BS364">
        <v>1.10963565189673E-4</v>
      </c>
      <c r="BT364">
        <v>1.72644798368327E-2</v>
      </c>
    </row>
    <row r="365" spans="1:72" x14ac:dyDescent="0.35">
      <c r="A365">
        <v>73</v>
      </c>
      <c r="B365" t="s">
        <v>610</v>
      </c>
      <c r="C365" t="s">
        <v>610</v>
      </c>
      <c r="D365" t="s">
        <v>148</v>
      </c>
      <c r="E365" t="s">
        <v>1338</v>
      </c>
      <c r="F365">
        <v>3.2850000000000001</v>
      </c>
      <c r="G365">
        <v>13.743</v>
      </c>
      <c r="H365">
        <v>7.1999999999999998E-3</v>
      </c>
      <c r="I365">
        <v>0.32579999999999998</v>
      </c>
      <c r="J365">
        <v>0.46800000000000003</v>
      </c>
      <c r="K365">
        <v>0</v>
      </c>
      <c r="L365">
        <v>2.8799999999999999E-2</v>
      </c>
      <c r="M365">
        <v>0</v>
      </c>
      <c r="N365">
        <v>7.1099999999999997E-2</v>
      </c>
      <c r="O365">
        <v>0.45900000000000002</v>
      </c>
      <c r="P365">
        <v>0</v>
      </c>
      <c r="Q365">
        <v>0.45900000000000002</v>
      </c>
      <c r="R365">
        <v>0</v>
      </c>
      <c r="S365">
        <v>0</v>
      </c>
      <c r="T365">
        <v>0</v>
      </c>
      <c r="U365">
        <v>4.4999999999999997E-3</v>
      </c>
      <c r="V365" s="98">
        <v>8.9999999999999998E-4</v>
      </c>
      <c r="W365">
        <v>0</v>
      </c>
      <c r="X365" s="98">
        <v>8.9999999999999998E-4</v>
      </c>
      <c r="Y365">
        <v>1.8E-3</v>
      </c>
      <c r="Z365" s="98">
        <v>8.9999999999999998E-4</v>
      </c>
      <c r="AA365">
        <v>0</v>
      </c>
      <c r="AB365">
        <v>1.8E-3</v>
      </c>
      <c r="AC365">
        <v>0</v>
      </c>
      <c r="AD365">
        <v>1.8E-3</v>
      </c>
      <c r="AE365">
        <v>0</v>
      </c>
      <c r="AF365">
        <v>0</v>
      </c>
      <c r="AG365">
        <v>0</v>
      </c>
      <c r="AH365">
        <v>0</v>
      </c>
      <c r="AI365">
        <v>0</v>
      </c>
      <c r="AJ365">
        <v>0</v>
      </c>
      <c r="AK365">
        <v>0</v>
      </c>
      <c r="AL365">
        <v>0.18</v>
      </c>
      <c r="AM365">
        <v>6.0299999999999999E-2</v>
      </c>
      <c r="AN365">
        <v>5.3999999999999999E-2</v>
      </c>
      <c r="AO365">
        <v>8.9999999999999993E-3</v>
      </c>
      <c r="AP365">
        <v>0</v>
      </c>
      <c r="AQ365">
        <v>0</v>
      </c>
      <c r="AR365">
        <v>0</v>
      </c>
      <c r="AS365">
        <v>3.7799999999999999E-3</v>
      </c>
      <c r="AT365">
        <v>1.3950000000000001E-2</v>
      </c>
      <c r="AU365">
        <v>8.5500000000000003E-3</v>
      </c>
      <c r="AV365">
        <v>8.4510000000000002E-2</v>
      </c>
      <c r="AW365">
        <v>3.2399999999999998E-3</v>
      </c>
      <c r="AX365">
        <v>0.45</v>
      </c>
      <c r="AY365">
        <v>4.2299999999999997E-2</v>
      </c>
      <c r="AZ365">
        <v>0</v>
      </c>
      <c r="BA365">
        <v>8.7119999999999997</v>
      </c>
      <c r="BB365">
        <v>1.35</v>
      </c>
      <c r="BC365">
        <v>2.7000000000000001E-3</v>
      </c>
      <c r="BD365">
        <v>11.313000000000001</v>
      </c>
      <c r="BE365">
        <v>16.146000000000001</v>
      </c>
      <c r="BF365">
        <v>0.99</v>
      </c>
      <c r="BG365">
        <v>4.8150000000000004</v>
      </c>
      <c r="BH365">
        <v>1.17E-2</v>
      </c>
      <c r="BI365">
        <v>0.09</v>
      </c>
      <c r="BJ365">
        <v>3.6900000000000002E-2</v>
      </c>
      <c r="BK365">
        <v>0</v>
      </c>
      <c r="BL365">
        <v>5.9760363277453496E-3</v>
      </c>
      <c r="BM365">
        <v>3.4005041643342301E-4</v>
      </c>
      <c r="BN365">
        <v>1.1897964535199999E-3</v>
      </c>
      <c r="BO365">
        <v>1.83270033799892E-4</v>
      </c>
      <c r="BP365" s="98">
        <v>1.1999651630769101E-5</v>
      </c>
      <c r="BQ365" s="98">
        <v>7.3445931802408904E-16</v>
      </c>
      <c r="BR365" s="98">
        <v>6.2557678744697598E-6</v>
      </c>
      <c r="BS365" s="98">
        <v>7.68209297466968E-5</v>
      </c>
      <c r="BT365">
        <v>1.1952332194730299E-2</v>
      </c>
    </row>
    <row r="366" spans="1:72" x14ac:dyDescent="0.35">
      <c r="A366">
        <v>73</v>
      </c>
      <c r="B366" t="s">
        <v>610</v>
      </c>
      <c r="C366" t="s">
        <v>610</v>
      </c>
      <c r="D366" t="s">
        <v>148</v>
      </c>
      <c r="E366" t="s">
        <v>1339</v>
      </c>
      <c r="F366">
        <v>2.5550000000000002</v>
      </c>
      <c r="G366">
        <v>10.689</v>
      </c>
      <c r="H366">
        <v>5.5999999999999999E-3</v>
      </c>
      <c r="I366">
        <v>0.25340000000000001</v>
      </c>
      <c r="J366">
        <v>0.36399999999999999</v>
      </c>
      <c r="K366">
        <v>0</v>
      </c>
      <c r="L366">
        <v>2.24E-2</v>
      </c>
      <c r="M366">
        <v>0</v>
      </c>
      <c r="N366">
        <v>5.5300000000000002E-2</v>
      </c>
      <c r="O366">
        <v>0.35699999999999998</v>
      </c>
      <c r="P366">
        <v>0</v>
      </c>
      <c r="Q366">
        <v>0.35699999999999998</v>
      </c>
      <c r="R366">
        <v>0</v>
      </c>
      <c r="S366">
        <v>0</v>
      </c>
      <c r="T366">
        <v>0</v>
      </c>
      <c r="U366">
        <v>3.5000000000000001E-3</v>
      </c>
      <c r="V366" s="98">
        <v>6.9999999999999999E-4</v>
      </c>
      <c r="W366">
        <v>0</v>
      </c>
      <c r="X366" s="98">
        <v>6.9999999999999999E-4</v>
      </c>
      <c r="Y366">
        <v>1.4E-3</v>
      </c>
      <c r="Z366" s="98">
        <v>6.9999999999999999E-4</v>
      </c>
      <c r="AA366">
        <v>0</v>
      </c>
      <c r="AB366">
        <v>1.4E-3</v>
      </c>
      <c r="AC366">
        <v>0</v>
      </c>
      <c r="AD366">
        <v>1.4E-3</v>
      </c>
      <c r="AE366">
        <v>0</v>
      </c>
      <c r="AF366">
        <v>0</v>
      </c>
      <c r="AG366">
        <v>0</v>
      </c>
      <c r="AH366">
        <v>0</v>
      </c>
      <c r="AI366">
        <v>0</v>
      </c>
      <c r="AJ366">
        <v>0</v>
      </c>
      <c r="AK366">
        <v>0</v>
      </c>
      <c r="AL366">
        <v>0.14000000000000001</v>
      </c>
      <c r="AM366">
        <v>4.6899999999999997E-2</v>
      </c>
      <c r="AN366">
        <v>4.2000000000000003E-2</v>
      </c>
      <c r="AO366">
        <v>7.0000000000000001E-3</v>
      </c>
      <c r="AP366">
        <v>0</v>
      </c>
      <c r="AQ366">
        <v>0</v>
      </c>
      <c r="AR366">
        <v>0</v>
      </c>
      <c r="AS366">
        <v>2.9399999999999999E-3</v>
      </c>
      <c r="AT366">
        <v>1.085E-2</v>
      </c>
      <c r="AU366">
        <v>6.6499999999999997E-3</v>
      </c>
      <c r="AV366">
        <v>6.5729999999999997E-2</v>
      </c>
      <c r="AW366">
        <v>2.5200000000000001E-3</v>
      </c>
      <c r="AX366">
        <v>0.35</v>
      </c>
      <c r="AY366">
        <v>3.2899999999999999E-2</v>
      </c>
      <c r="AZ366">
        <v>0</v>
      </c>
      <c r="BA366">
        <v>6.7759999999999998</v>
      </c>
      <c r="BB366">
        <v>1.05</v>
      </c>
      <c r="BC366">
        <v>2.0999999999999999E-3</v>
      </c>
      <c r="BD366">
        <v>8.7989999999999995</v>
      </c>
      <c r="BE366">
        <v>12.558</v>
      </c>
      <c r="BF366">
        <v>0.77</v>
      </c>
      <c r="BG366">
        <v>3.7450000000000001</v>
      </c>
      <c r="BH366">
        <v>9.1000000000000004E-3</v>
      </c>
      <c r="BI366">
        <v>7.0000000000000007E-2</v>
      </c>
      <c r="BJ366">
        <v>2.87E-2</v>
      </c>
      <c r="BK366">
        <v>0</v>
      </c>
      <c r="BL366">
        <v>4.77514658098664E-3</v>
      </c>
      <c r="BM366">
        <v>2.6669263044230899E-4</v>
      </c>
      <c r="BN366">
        <v>9.5729326581088395E-4</v>
      </c>
      <c r="BO366">
        <v>1.42683724499463E-4</v>
      </c>
      <c r="BP366" s="98">
        <v>9.3330623794870792E-6</v>
      </c>
      <c r="BQ366" s="98">
        <v>6.4644664586969301E-16</v>
      </c>
      <c r="BR366" s="98">
        <v>1.36630317002449E-5</v>
      </c>
      <c r="BS366" s="98">
        <v>5.9749612025208603E-5</v>
      </c>
      <c r="BT366">
        <v>8.8579410951645701E-3</v>
      </c>
    </row>
    <row r="367" spans="1:72" x14ac:dyDescent="0.35">
      <c r="A367">
        <v>73</v>
      </c>
      <c r="B367" t="s">
        <v>610</v>
      </c>
      <c r="C367" t="s">
        <v>610</v>
      </c>
      <c r="D367" t="s">
        <v>148</v>
      </c>
      <c r="E367" t="s">
        <v>1340</v>
      </c>
      <c r="F367">
        <v>3.2850000000000001</v>
      </c>
      <c r="G367">
        <v>13.743</v>
      </c>
      <c r="H367">
        <v>7.1999999999999998E-3</v>
      </c>
      <c r="I367">
        <v>0.32579999999999998</v>
      </c>
      <c r="J367">
        <v>0.46800000000000003</v>
      </c>
      <c r="K367">
        <v>0</v>
      </c>
      <c r="L367">
        <v>2.8799999999999999E-2</v>
      </c>
      <c r="M367">
        <v>0</v>
      </c>
      <c r="N367">
        <v>7.1099999999999997E-2</v>
      </c>
      <c r="O367">
        <v>0.45900000000000002</v>
      </c>
      <c r="P367">
        <v>0</v>
      </c>
      <c r="Q367">
        <v>0.45900000000000002</v>
      </c>
      <c r="R367">
        <v>0</v>
      </c>
      <c r="S367">
        <v>0</v>
      </c>
      <c r="T367">
        <v>0</v>
      </c>
      <c r="U367">
        <v>4.4999999999999997E-3</v>
      </c>
      <c r="V367" s="98">
        <v>8.9999999999999998E-4</v>
      </c>
      <c r="W367">
        <v>0</v>
      </c>
      <c r="X367" s="98">
        <v>8.9999999999999998E-4</v>
      </c>
      <c r="Y367">
        <v>1.8E-3</v>
      </c>
      <c r="Z367" s="98">
        <v>8.9999999999999998E-4</v>
      </c>
      <c r="AA367">
        <v>0</v>
      </c>
      <c r="AB367">
        <v>1.8E-3</v>
      </c>
      <c r="AC367">
        <v>0</v>
      </c>
      <c r="AD367">
        <v>1.8E-3</v>
      </c>
      <c r="AE367">
        <v>0</v>
      </c>
      <c r="AF367">
        <v>0</v>
      </c>
      <c r="AG367">
        <v>0</v>
      </c>
      <c r="AH367">
        <v>0</v>
      </c>
      <c r="AI367">
        <v>0</v>
      </c>
      <c r="AJ367">
        <v>0</v>
      </c>
      <c r="AK367">
        <v>0</v>
      </c>
      <c r="AL367">
        <v>0.18</v>
      </c>
      <c r="AM367">
        <v>6.0299999999999999E-2</v>
      </c>
      <c r="AN367">
        <v>5.3999999999999999E-2</v>
      </c>
      <c r="AO367">
        <v>8.9999999999999993E-3</v>
      </c>
      <c r="AP367">
        <v>0</v>
      </c>
      <c r="AQ367">
        <v>0</v>
      </c>
      <c r="AR367">
        <v>0</v>
      </c>
      <c r="AS367">
        <v>3.7799999999999999E-3</v>
      </c>
      <c r="AT367">
        <v>1.3950000000000001E-2</v>
      </c>
      <c r="AU367">
        <v>8.5500000000000003E-3</v>
      </c>
      <c r="AV367">
        <v>8.4510000000000002E-2</v>
      </c>
      <c r="AW367">
        <v>3.2399999999999998E-3</v>
      </c>
      <c r="AX367">
        <v>0.45</v>
      </c>
      <c r="AY367">
        <v>4.2299999999999997E-2</v>
      </c>
      <c r="AZ367">
        <v>0</v>
      </c>
      <c r="BA367">
        <v>8.7119999999999997</v>
      </c>
      <c r="BB367">
        <v>1.35</v>
      </c>
      <c r="BC367">
        <v>2.7000000000000001E-3</v>
      </c>
      <c r="BD367">
        <v>11.313000000000001</v>
      </c>
      <c r="BE367">
        <v>16.146000000000001</v>
      </c>
      <c r="BF367">
        <v>0.99</v>
      </c>
      <c r="BG367">
        <v>4.8150000000000004</v>
      </c>
      <c r="BH367">
        <v>1.17E-2</v>
      </c>
      <c r="BI367">
        <v>0.09</v>
      </c>
      <c r="BJ367">
        <v>3.6900000000000002E-2</v>
      </c>
      <c r="BK367">
        <v>0</v>
      </c>
      <c r="BL367">
        <v>5.9760363277453496E-3</v>
      </c>
      <c r="BM367">
        <v>3.4005041643342301E-4</v>
      </c>
      <c r="BN367">
        <v>1.1897964535199999E-3</v>
      </c>
      <c r="BO367">
        <v>1.83270033799892E-4</v>
      </c>
      <c r="BP367" s="98">
        <v>1.1999651630769101E-5</v>
      </c>
      <c r="BQ367" s="98">
        <v>7.3445931802408904E-16</v>
      </c>
      <c r="BR367" s="98">
        <v>6.2557678744697598E-6</v>
      </c>
      <c r="BS367" s="98">
        <v>7.68209297466968E-5</v>
      </c>
      <c r="BT367">
        <v>1.1952332194730299E-2</v>
      </c>
    </row>
    <row r="368" spans="1:72" x14ac:dyDescent="0.35">
      <c r="A368">
        <v>73</v>
      </c>
      <c r="B368" t="s">
        <v>610</v>
      </c>
      <c r="C368" t="s">
        <v>610</v>
      </c>
      <c r="D368" t="s">
        <v>148</v>
      </c>
      <c r="E368" t="s">
        <v>1341</v>
      </c>
      <c r="F368">
        <v>2.3725000000000001</v>
      </c>
      <c r="G368">
        <v>9.9254999999999995</v>
      </c>
      <c r="H368">
        <v>5.1999999999999998E-3</v>
      </c>
      <c r="I368">
        <v>0.23530000000000001</v>
      </c>
      <c r="J368">
        <v>0.33800000000000002</v>
      </c>
      <c r="K368">
        <v>0</v>
      </c>
      <c r="L368">
        <v>2.0799999999999999E-2</v>
      </c>
      <c r="M368">
        <v>0</v>
      </c>
      <c r="N368">
        <v>5.135E-2</v>
      </c>
      <c r="O368">
        <v>0.33150000000000002</v>
      </c>
      <c r="P368">
        <v>0</v>
      </c>
      <c r="Q368">
        <v>0.33150000000000002</v>
      </c>
      <c r="R368">
        <v>0</v>
      </c>
      <c r="S368">
        <v>0</v>
      </c>
      <c r="T368">
        <v>0</v>
      </c>
      <c r="U368">
        <v>3.2499999999999999E-3</v>
      </c>
      <c r="V368">
        <v>6.4999999999999997E-4</v>
      </c>
      <c r="W368">
        <v>0</v>
      </c>
      <c r="X368">
        <v>6.4999999999999997E-4</v>
      </c>
      <c r="Y368">
        <v>1.2999999999999999E-3</v>
      </c>
      <c r="Z368">
        <v>6.4999999999999997E-4</v>
      </c>
      <c r="AA368">
        <v>0</v>
      </c>
      <c r="AB368">
        <v>1.2999999999999999E-3</v>
      </c>
      <c r="AC368">
        <v>0</v>
      </c>
      <c r="AD368">
        <v>1.2999999999999999E-3</v>
      </c>
      <c r="AE368">
        <v>0</v>
      </c>
      <c r="AF368">
        <v>0</v>
      </c>
      <c r="AG368">
        <v>0</v>
      </c>
      <c r="AH368">
        <v>0</v>
      </c>
      <c r="AI368">
        <v>0</v>
      </c>
      <c r="AJ368">
        <v>0</v>
      </c>
      <c r="AK368">
        <v>0</v>
      </c>
      <c r="AL368">
        <v>0.13</v>
      </c>
      <c r="AM368">
        <v>4.3549999999999998E-2</v>
      </c>
      <c r="AN368">
        <v>3.9E-2</v>
      </c>
      <c r="AO368">
        <v>6.4999999999999997E-3</v>
      </c>
      <c r="AP368">
        <v>0</v>
      </c>
      <c r="AQ368">
        <v>0</v>
      </c>
      <c r="AR368">
        <v>0</v>
      </c>
      <c r="AS368">
        <v>2.7299999999999998E-3</v>
      </c>
      <c r="AT368">
        <v>1.0075000000000001E-2</v>
      </c>
      <c r="AU368">
        <v>6.1749999999999999E-3</v>
      </c>
      <c r="AV368">
        <v>6.1034999999999999E-2</v>
      </c>
      <c r="AW368">
        <v>2.3400000000000001E-3</v>
      </c>
      <c r="AX368">
        <v>0.32500000000000001</v>
      </c>
      <c r="AY368">
        <v>3.0550000000000001E-2</v>
      </c>
      <c r="AZ368">
        <v>0</v>
      </c>
      <c r="BA368">
        <v>6.2919999999999998</v>
      </c>
      <c r="BB368">
        <v>0.97499999999999998</v>
      </c>
      <c r="BC368">
        <v>1.9499999999999999E-3</v>
      </c>
      <c r="BD368">
        <v>8.1705000000000005</v>
      </c>
      <c r="BE368">
        <v>11.661</v>
      </c>
      <c r="BF368">
        <v>0.71499999999999997</v>
      </c>
      <c r="BG368">
        <v>3.4775</v>
      </c>
      <c r="BH368">
        <v>8.4499999999999992E-3</v>
      </c>
      <c r="BI368">
        <v>6.5000000000000002E-2</v>
      </c>
      <c r="BJ368">
        <v>2.665E-2</v>
      </c>
      <c r="BK368">
        <v>0</v>
      </c>
      <c r="BL368">
        <v>4.5521031279844998E-3</v>
      </c>
      <c r="BM368">
        <v>2.49694346254436E-4</v>
      </c>
      <c r="BN368">
        <v>9.1853291213830803E-4</v>
      </c>
      <c r="BO368">
        <v>1.32622368707017E-4</v>
      </c>
      <c r="BP368" s="98">
        <v>8.66641506666657E-6</v>
      </c>
      <c r="BQ368" s="98">
        <v>6.70100930105684E-16</v>
      </c>
      <c r="BR368" s="98">
        <v>2.0856147153020399E-5</v>
      </c>
      <c r="BS368" s="98">
        <v>5.5481782594836597E-5</v>
      </c>
      <c r="BT368">
        <v>7.8182221154607292E-3</v>
      </c>
    </row>
    <row r="369" spans="1:72" x14ac:dyDescent="0.35">
      <c r="A369">
        <v>74</v>
      </c>
      <c r="B369" t="s">
        <v>610</v>
      </c>
      <c r="C369" t="s">
        <v>610</v>
      </c>
      <c r="D369" t="s">
        <v>149</v>
      </c>
      <c r="E369" t="s">
        <v>1337</v>
      </c>
      <c r="F369">
        <v>6.57</v>
      </c>
      <c r="G369">
        <v>27.486000000000001</v>
      </c>
      <c r="H369">
        <v>1.44E-2</v>
      </c>
      <c r="I369">
        <v>0.65159999999999996</v>
      </c>
      <c r="J369">
        <v>0.93600000000000005</v>
      </c>
      <c r="K369">
        <v>0</v>
      </c>
      <c r="L369">
        <v>5.7599999999999998E-2</v>
      </c>
      <c r="M369">
        <v>0</v>
      </c>
      <c r="N369">
        <v>0.14219999999999999</v>
      </c>
      <c r="O369">
        <v>0.91800000000000004</v>
      </c>
      <c r="P369">
        <v>0</v>
      </c>
      <c r="Q369">
        <v>0.91800000000000004</v>
      </c>
      <c r="R369">
        <v>0</v>
      </c>
      <c r="S369">
        <v>0</v>
      </c>
      <c r="T369">
        <v>0</v>
      </c>
      <c r="U369">
        <v>8.9999999999999993E-3</v>
      </c>
      <c r="V369">
        <v>1.8E-3</v>
      </c>
      <c r="W369">
        <v>0</v>
      </c>
      <c r="X369">
        <v>1.8E-3</v>
      </c>
      <c r="Y369">
        <v>3.5999999999999999E-3</v>
      </c>
      <c r="Z369">
        <v>1.8E-3</v>
      </c>
      <c r="AA369">
        <v>0</v>
      </c>
      <c r="AB369">
        <v>3.5999999999999999E-3</v>
      </c>
      <c r="AC369">
        <v>0</v>
      </c>
      <c r="AD369">
        <v>3.5999999999999999E-3</v>
      </c>
      <c r="AE369">
        <v>0</v>
      </c>
      <c r="AF369">
        <v>0</v>
      </c>
      <c r="AG369">
        <v>0</v>
      </c>
      <c r="AH369">
        <v>0</v>
      </c>
      <c r="AI369">
        <v>0</v>
      </c>
      <c r="AJ369">
        <v>0</v>
      </c>
      <c r="AK369">
        <v>0</v>
      </c>
      <c r="AL369">
        <v>0.36</v>
      </c>
      <c r="AM369">
        <v>0.1206</v>
      </c>
      <c r="AN369">
        <v>0.108</v>
      </c>
      <c r="AO369">
        <v>1.7999999999999999E-2</v>
      </c>
      <c r="AP369">
        <v>0</v>
      </c>
      <c r="AQ369">
        <v>0</v>
      </c>
      <c r="AR369">
        <v>0</v>
      </c>
      <c r="AS369">
        <v>7.5599999999999999E-3</v>
      </c>
      <c r="AT369">
        <v>2.7900000000000001E-2</v>
      </c>
      <c r="AU369">
        <v>1.7100000000000001E-2</v>
      </c>
      <c r="AV369">
        <v>0.16902</v>
      </c>
      <c r="AW369">
        <v>6.4799999999999996E-3</v>
      </c>
      <c r="AX369">
        <v>0.9</v>
      </c>
      <c r="AY369">
        <v>8.4599999999999995E-2</v>
      </c>
      <c r="AZ369">
        <v>0</v>
      </c>
      <c r="BA369">
        <v>17.423999999999999</v>
      </c>
      <c r="BB369">
        <v>2.7</v>
      </c>
      <c r="BC369">
        <v>5.4000000000000003E-3</v>
      </c>
      <c r="BD369">
        <v>22.626000000000001</v>
      </c>
      <c r="BE369">
        <v>32.292000000000002</v>
      </c>
      <c r="BF369">
        <v>1.98</v>
      </c>
      <c r="BG369">
        <v>9.6300000000000008</v>
      </c>
      <c r="BH369">
        <v>2.3400000000000001E-2</v>
      </c>
      <c r="BI369">
        <v>0.18</v>
      </c>
      <c r="BJ369">
        <v>7.3800000000000004E-2</v>
      </c>
      <c r="BK369">
        <v>0</v>
      </c>
      <c r="BL369">
        <v>1.26859225579863E-2</v>
      </c>
      <c r="BM369">
        <v>7.2060129630270998E-4</v>
      </c>
      <c r="BN369">
        <v>2.5212992700767399E-3</v>
      </c>
      <c r="BO369">
        <v>3.8836777591625202E-4</v>
      </c>
      <c r="BP369" s="98">
        <v>5.3700471031086102E-5</v>
      </c>
      <c r="BQ369" s="98">
        <v>1.55639373184941E-15</v>
      </c>
      <c r="BR369" s="98">
        <v>1.62300017081316E-5</v>
      </c>
      <c r="BS369">
        <v>1.5364185949339401E-4</v>
      </c>
      <c r="BT369">
        <v>2.5328203281437599E-2</v>
      </c>
    </row>
    <row r="370" spans="1:72" x14ac:dyDescent="0.35">
      <c r="A370">
        <v>74</v>
      </c>
      <c r="B370" t="s">
        <v>610</v>
      </c>
      <c r="C370" t="s">
        <v>610</v>
      </c>
      <c r="D370" t="s">
        <v>149</v>
      </c>
      <c r="E370" t="s">
        <v>1338</v>
      </c>
      <c r="F370">
        <v>4.38</v>
      </c>
      <c r="G370">
        <v>18.324000000000002</v>
      </c>
      <c r="H370">
        <v>9.5999999999999992E-3</v>
      </c>
      <c r="I370">
        <v>0.43440000000000001</v>
      </c>
      <c r="J370">
        <v>0.624</v>
      </c>
      <c r="K370">
        <v>0</v>
      </c>
      <c r="L370">
        <v>3.8399999999999997E-2</v>
      </c>
      <c r="M370">
        <v>0</v>
      </c>
      <c r="N370">
        <v>9.4799999999999995E-2</v>
      </c>
      <c r="O370">
        <v>0.61199999999999999</v>
      </c>
      <c r="P370">
        <v>0</v>
      </c>
      <c r="Q370">
        <v>0.61199999999999999</v>
      </c>
      <c r="R370">
        <v>0</v>
      </c>
      <c r="S370">
        <v>0</v>
      </c>
      <c r="T370">
        <v>0</v>
      </c>
      <c r="U370">
        <v>6.0000000000000001E-3</v>
      </c>
      <c r="V370">
        <v>1.1999999999999999E-3</v>
      </c>
      <c r="W370">
        <v>0</v>
      </c>
      <c r="X370">
        <v>1.1999999999999999E-3</v>
      </c>
      <c r="Y370">
        <v>2.3999999999999998E-3</v>
      </c>
      <c r="Z370">
        <v>1.1999999999999999E-3</v>
      </c>
      <c r="AA370">
        <v>0</v>
      </c>
      <c r="AB370">
        <v>2.3999999999999998E-3</v>
      </c>
      <c r="AC370">
        <v>0</v>
      </c>
      <c r="AD370">
        <v>2.3999999999999998E-3</v>
      </c>
      <c r="AE370">
        <v>0</v>
      </c>
      <c r="AF370">
        <v>0</v>
      </c>
      <c r="AG370">
        <v>0</v>
      </c>
      <c r="AH370">
        <v>0</v>
      </c>
      <c r="AI370">
        <v>0</v>
      </c>
      <c r="AJ370">
        <v>0</v>
      </c>
      <c r="AK370">
        <v>0</v>
      </c>
      <c r="AL370">
        <v>0.24</v>
      </c>
      <c r="AM370">
        <v>8.0399999999999999E-2</v>
      </c>
      <c r="AN370">
        <v>7.1999999999999995E-2</v>
      </c>
      <c r="AO370">
        <v>1.2E-2</v>
      </c>
      <c r="AP370">
        <v>0</v>
      </c>
      <c r="AQ370">
        <v>0</v>
      </c>
      <c r="AR370">
        <v>0</v>
      </c>
      <c r="AS370">
        <v>5.0400000000000002E-3</v>
      </c>
      <c r="AT370">
        <v>1.8599999999999998E-2</v>
      </c>
      <c r="AU370">
        <v>1.14E-2</v>
      </c>
      <c r="AV370">
        <v>0.11268</v>
      </c>
      <c r="AW370">
        <v>4.3200000000000001E-3</v>
      </c>
      <c r="AX370">
        <v>0.6</v>
      </c>
      <c r="AY370">
        <v>5.6399999999999999E-2</v>
      </c>
      <c r="AZ370">
        <v>0</v>
      </c>
      <c r="BA370">
        <v>11.616</v>
      </c>
      <c r="BB370">
        <v>1.8</v>
      </c>
      <c r="BC370">
        <v>3.5999999999999999E-3</v>
      </c>
      <c r="BD370">
        <v>15.084</v>
      </c>
      <c r="BE370">
        <v>21.527999999999999</v>
      </c>
      <c r="BF370">
        <v>1.32</v>
      </c>
      <c r="BG370">
        <v>6.42</v>
      </c>
      <c r="BH370">
        <v>1.5599999999999999E-2</v>
      </c>
      <c r="BI370">
        <v>0.12</v>
      </c>
      <c r="BJ370">
        <v>4.9200000000000001E-2</v>
      </c>
      <c r="BK370">
        <v>0</v>
      </c>
      <c r="BL370">
        <v>8.4572817053242093E-3</v>
      </c>
      <c r="BM370">
        <v>4.80400864201806E-4</v>
      </c>
      <c r="BN370">
        <v>1.68086618005116E-3</v>
      </c>
      <c r="BO370">
        <v>2.5891185061083498E-4</v>
      </c>
      <c r="BP370" s="98">
        <v>3.5800314020723998E-5</v>
      </c>
      <c r="BQ370" s="98">
        <v>1.03759582123294E-15</v>
      </c>
      <c r="BR370" s="98">
        <v>1.0820001138754399E-5</v>
      </c>
      <c r="BS370">
        <v>1.0242790632892899E-4</v>
      </c>
      <c r="BT370">
        <v>1.6885468854291801E-2</v>
      </c>
    </row>
    <row r="371" spans="1:72" x14ac:dyDescent="0.35">
      <c r="A371">
        <v>74</v>
      </c>
      <c r="B371" t="s">
        <v>610</v>
      </c>
      <c r="C371" t="s">
        <v>610</v>
      </c>
      <c r="D371" t="s">
        <v>149</v>
      </c>
      <c r="E371" t="s">
        <v>1339</v>
      </c>
      <c r="F371">
        <v>3.2850000000000001</v>
      </c>
      <c r="G371">
        <v>13.743</v>
      </c>
      <c r="H371">
        <v>7.1999999999999998E-3</v>
      </c>
      <c r="I371">
        <v>0.32579999999999998</v>
      </c>
      <c r="J371">
        <v>0.46800000000000003</v>
      </c>
      <c r="K371">
        <v>0</v>
      </c>
      <c r="L371">
        <v>2.8799999999999999E-2</v>
      </c>
      <c r="M371">
        <v>0</v>
      </c>
      <c r="N371">
        <v>7.1099999999999997E-2</v>
      </c>
      <c r="O371">
        <v>0.45900000000000002</v>
      </c>
      <c r="P371">
        <v>0</v>
      </c>
      <c r="Q371">
        <v>0.45900000000000002</v>
      </c>
      <c r="R371">
        <v>0</v>
      </c>
      <c r="S371">
        <v>0</v>
      </c>
      <c r="T371">
        <v>0</v>
      </c>
      <c r="U371">
        <v>4.4999999999999997E-3</v>
      </c>
      <c r="V371" s="98">
        <v>8.9999999999999998E-4</v>
      </c>
      <c r="W371">
        <v>0</v>
      </c>
      <c r="X371" s="98">
        <v>8.9999999999999998E-4</v>
      </c>
      <c r="Y371">
        <v>1.8E-3</v>
      </c>
      <c r="Z371" s="98">
        <v>8.9999999999999998E-4</v>
      </c>
      <c r="AA371">
        <v>0</v>
      </c>
      <c r="AB371">
        <v>1.8E-3</v>
      </c>
      <c r="AC371">
        <v>0</v>
      </c>
      <c r="AD371">
        <v>1.8E-3</v>
      </c>
      <c r="AE371">
        <v>0</v>
      </c>
      <c r="AF371">
        <v>0</v>
      </c>
      <c r="AG371">
        <v>0</v>
      </c>
      <c r="AH371">
        <v>0</v>
      </c>
      <c r="AI371">
        <v>0</v>
      </c>
      <c r="AJ371">
        <v>0</v>
      </c>
      <c r="AK371">
        <v>0</v>
      </c>
      <c r="AL371">
        <v>0.18</v>
      </c>
      <c r="AM371">
        <v>6.0299999999999999E-2</v>
      </c>
      <c r="AN371">
        <v>5.3999999999999999E-2</v>
      </c>
      <c r="AO371">
        <v>8.9999999999999993E-3</v>
      </c>
      <c r="AP371">
        <v>0</v>
      </c>
      <c r="AQ371">
        <v>0</v>
      </c>
      <c r="AR371">
        <v>0</v>
      </c>
      <c r="AS371">
        <v>3.7799999999999999E-3</v>
      </c>
      <c r="AT371">
        <v>1.3950000000000001E-2</v>
      </c>
      <c r="AU371">
        <v>8.5500000000000003E-3</v>
      </c>
      <c r="AV371">
        <v>8.4510000000000002E-2</v>
      </c>
      <c r="AW371">
        <v>3.2399999999999998E-3</v>
      </c>
      <c r="AX371">
        <v>0.45</v>
      </c>
      <c r="AY371">
        <v>4.2299999999999997E-2</v>
      </c>
      <c r="AZ371">
        <v>0</v>
      </c>
      <c r="BA371">
        <v>8.7119999999999997</v>
      </c>
      <c r="BB371">
        <v>1.35</v>
      </c>
      <c r="BC371">
        <v>2.7000000000000001E-3</v>
      </c>
      <c r="BD371">
        <v>11.313000000000001</v>
      </c>
      <c r="BE371">
        <v>16.146000000000001</v>
      </c>
      <c r="BF371">
        <v>0.99</v>
      </c>
      <c r="BG371">
        <v>4.8150000000000004</v>
      </c>
      <c r="BH371">
        <v>1.17E-2</v>
      </c>
      <c r="BI371">
        <v>0.09</v>
      </c>
      <c r="BJ371">
        <v>3.6900000000000002E-2</v>
      </c>
      <c r="BK371">
        <v>0</v>
      </c>
      <c r="BL371">
        <v>6.5188200433070002E-3</v>
      </c>
      <c r="BM371">
        <v>3.6330988694491403E-4</v>
      </c>
      <c r="BN371">
        <v>1.3041009329656499E-3</v>
      </c>
      <c r="BO371">
        <v>1.9437510414444201E-4</v>
      </c>
      <c r="BP371" s="98">
        <v>2.6850235515543E-5</v>
      </c>
      <c r="BQ371" s="98">
        <v>8.8064097398312503E-16</v>
      </c>
      <c r="BR371" s="98">
        <v>2.2787647342267901E-5</v>
      </c>
      <c r="BS371" s="98">
        <v>7.68209297466968E-5</v>
      </c>
      <c r="BT371">
        <v>1.2066991024504901E-2</v>
      </c>
    </row>
    <row r="372" spans="1:72" x14ac:dyDescent="0.35">
      <c r="A372">
        <v>74</v>
      </c>
      <c r="B372" t="s">
        <v>610</v>
      </c>
      <c r="C372" t="s">
        <v>610</v>
      </c>
      <c r="D372" t="s">
        <v>149</v>
      </c>
      <c r="E372" t="s">
        <v>1340</v>
      </c>
      <c r="F372">
        <v>4.38</v>
      </c>
      <c r="G372">
        <v>18.324000000000002</v>
      </c>
      <c r="H372">
        <v>9.5999999999999992E-3</v>
      </c>
      <c r="I372">
        <v>0.43440000000000001</v>
      </c>
      <c r="J372">
        <v>0.624</v>
      </c>
      <c r="K372">
        <v>0</v>
      </c>
      <c r="L372">
        <v>3.8399999999999997E-2</v>
      </c>
      <c r="M372">
        <v>0</v>
      </c>
      <c r="N372">
        <v>9.4799999999999995E-2</v>
      </c>
      <c r="O372">
        <v>0.61199999999999999</v>
      </c>
      <c r="P372">
        <v>0</v>
      </c>
      <c r="Q372">
        <v>0.61199999999999999</v>
      </c>
      <c r="R372">
        <v>0</v>
      </c>
      <c r="S372">
        <v>0</v>
      </c>
      <c r="T372">
        <v>0</v>
      </c>
      <c r="U372">
        <v>6.0000000000000001E-3</v>
      </c>
      <c r="V372">
        <v>1.1999999999999999E-3</v>
      </c>
      <c r="W372">
        <v>0</v>
      </c>
      <c r="X372">
        <v>1.1999999999999999E-3</v>
      </c>
      <c r="Y372">
        <v>2.3999999999999998E-3</v>
      </c>
      <c r="Z372">
        <v>1.1999999999999999E-3</v>
      </c>
      <c r="AA372">
        <v>0</v>
      </c>
      <c r="AB372">
        <v>2.3999999999999998E-3</v>
      </c>
      <c r="AC372">
        <v>0</v>
      </c>
      <c r="AD372">
        <v>2.3999999999999998E-3</v>
      </c>
      <c r="AE372">
        <v>0</v>
      </c>
      <c r="AF372">
        <v>0</v>
      </c>
      <c r="AG372">
        <v>0</v>
      </c>
      <c r="AH372">
        <v>0</v>
      </c>
      <c r="AI372">
        <v>0</v>
      </c>
      <c r="AJ372">
        <v>0</v>
      </c>
      <c r="AK372">
        <v>0</v>
      </c>
      <c r="AL372">
        <v>0.24</v>
      </c>
      <c r="AM372">
        <v>8.0399999999999999E-2</v>
      </c>
      <c r="AN372">
        <v>7.1999999999999995E-2</v>
      </c>
      <c r="AO372">
        <v>1.2E-2</v>
      </c>
      <c r="AP372">
        <v>0</v>
      </c>
      <c r="AQ372">
        <v>0</v>
      </c>
      <c r="AR372">
        <v>0</v>
      </c>
      <c r="AS372">
        <v>5.0400000000000002E-3</v>
      </c>
      <c r="AT372">
        <v>1.8599999999999998E-2</v>
      </c>
      <c r="AU372">
        <v>1.14E-2</v>
      </c>
      <c r="AV372">
        <v>0.11268</v>
      </c>
      <c r="AW372">
        <v>4.3200000000000001E-3</v>
      </c>
      <c r="AX372">
        <v>0.6</v>
      </c>
      <c r="AY372">
        <v>5.6399999999999999E-2</v>
      </c>
      <c r="AZ372">
        <v>0</v>
      </c>
      <c r="BA372">
        <v>11.616</v>
      </c>
      <c r="BB372">
        <v>1.8</v>
      </c>
      <c r="BC372">
        <v>3.5999999999999999E-3</v>
      </c>
      <c r="BD372">
        <v>15.084</v>
      </c>
      <c r="BE372">
        <v>21.527999999999999</v>
      </c>
      <c r="BF372">
        <v>1.32</v>
      </c>
      <c r="BG372">
        <v>6.42</v>
      </c>
      <c r="BH372">
        <v>1.5599999999999999E-2</v>
      </c>
      <c r="BI372">
        <v>0.12</v>
      </c>
      <c r="BJ372">
        <v>4.9200000000000001E-2</v>
      </c>
      <c r="BK372">
        <v>0</v>
      </c>
      <c r="BL372">
        <v>8.4572817053242093E-3</v>
      </c>
      <c r="BM372">
        <v>4.80400864201806E-4</v>
      </c>
      <c r="BN372">
        <v>1.68086618005116E-3</v>
      </c>
      <c r="BO372">
        <v>2.5891185061083498E-4</v>
      </c>
      <c r="BP372" s="98">
        <v>3.5800314020723998E-5</v>
      </c>
      <c r="BQ372" s="98">
        <v>1.03759582123294E-15</v>
      </c>
      <c r="BR372" s="98">
        <v>1.0820001138754399E-5</v>
      </c>
      <c r="BS372">
        <v>1.0242790632892899E-4</v>
      </c>
      <c r="BT372">
        <v>1.6885468854291801E-2</v>
      </c>
    </row>
    <row r="373" spans="1:72" x14ac:dyDescent="0.35">
      <c r="A373">
        <v>74</v>
      </c>
      <c r="B373" t="s">
        <v>610</v>
      </c>
      <c r="C373" t="s">
        <v>610</v>
      </c>
      <c r="D373" t="s">
        <v>149</v>
      </c>
      <c r="E373" t="s">
        <v>1341</v>
      </c>
      <c r="F373">
        <v>3.2850000000000001</v>
      </c>
      <c r="G373">
        <v>13.743</v>
      </c>
      <c r="H373">
        <v>7.1999999999999998E-3</v>
      </c>
      <c r="I373">
        <v>0.32579999999999998</v>
      </c>
      <c r="J373">
        <v>0.46800000000000003</v>
      </c>
      <c r="K373">
        <v>0</v>
      </c>
      <c r="L373">
        <v>2.8799999999999999E-2</v>
      </c>
      <c r="M373">
        <v>0</v>
      </c>
      <c r="N373">
        <v>7.1099999999999997E-2</v>
      </c>
      <c r="O373">
        <v>0.45900000000000002</v>
      </c>
      <c r="P373">
        <v>0</v>
      </c>
      <c r="Q373">
        <v>0.45900000000000002</v>
      </c>
      <c r="R373">
        <v>0</v>
      </c>
      <c r="S373">
        <v>0</v>
      </c>
      <c r="T373">
        <v>0</v>
      </c>
      <c r="U373">
        <v>4.4999999999999997E-3</v>
      </c>
      <c r="V373" s="98">
        <v>8.9999999999999998E-4</v>
      </c>
      <c r="W373">
        <v>0</v>
      </c>
      <c r="X373" s="98">
        <v>8.9999999999999998E-4</v>
      </c>
      <c r="Y373">
        <v>1.8E-3</v>
      </c>
      <c r="Z373" s="98">
        <v>8.9999999999999998E-4</v>
      </c>
      <c r="AA373">
        <v>0</v>
      </c>
      <c r="AB373">
        <v>1.8E-3</v>
      </c>
      <c r="AC373">
        <v>0</v>
      </c>
      <c r="AD373">
        <v>1.8E-3</v>
      </c>
      <c r="AE373">
        <v>0</v>
      </c>
      <c r="AF373">
        <v>0</v>
      </c>
      <c r="AG373">
        <v>0</v>
      </c>
      <c r="AH373">
        <v>0</v>
      </c>
      <c r="AI373">
        <v>0</v>
      </c>
      <c r="AJ373">
        <v>0</v>
      </c>
      <c r="AK373">
        <v>0</v>
      </c>
      <c r="AL373">
        <v>0.18</v>
      </c>
      <c r="AM373">
        <v>6.0299999999999999E-2</v>
      </c>
      <c r="AN373">
        <v>5.3999999999999999E-2</v>
      </c>
      <c r="AO373">
        <v>8.9999999999999993E-3</v>
      </c>
      <c r="AP373">
        <v>0</v>
      </c>
      <c r="AQ373">
        <v>0</v>
      </c>
      <c r="AR373">
        <v>0</v>
      </c>
      <c r="AS373">
        <v>3.7799999999999999E-3</v>
      </c>
      <c r="AT373">
        <v>1.3950000000000001E-2</v>
      </c>
      <c r="AU373">
        <v>8.5500000000000003E-3</v>
      </c>
      <c r="AV373">
        <v>8.4510000000000002E-2</v>
      </c>
      <c r="AW373">
        <v>3.2399999999999998E-3</v>
      </c>
      <c r="AX373">
        <v>0.45</v>
      </c>
      <c r="AY373">
        <v>4.2299999999999997E-2</v>
      </c>
      <c r="AZ373">
        <v>0</v>
      </c>
      <c r="BA373">
        <v>8.7119999999999997</v>
      </c>
      <c r="BB373">
        <v>1.35</v>
      </c>
      <c r="BC373">
        <v>2.7000000000000001E-3</v>
      </c>
      <c r="BD373">
        <v>11.313000000000001</v>
      </c>
      <c r="BE373">
        <v>16.146000000000001</v>
      </c>
      <c r="BF373">
        <v>0.99</v>
      </c>
      <c r="BG373">
        <v>4.8150000000000004</v>
      </c>
      <c r="BH373">
        <v>1.17E-2</v>
      </c>
      <c r="BI373">
        <v>0.09</v>
      </c>
      <c r="BJ373">
        <v>3.6900000000000002E-2</v>
      </c>
      <c r="BK373">
        <v>0</v>
      </c>
      <c r="BL373">
        <v>6.6946788076208399E-3</v>
      </c>
      <c r="BM373">
        <v>3.6631912573847198E-4</v>
      </c>
      <c r="BN373">
        <v>1.3475522308929401E-3</v>
      </c>
      <c r="BO373">
        <v>1.9456632033075801E-4</v>
      </c>
      <c r="BP373" s="98">
        <v>2.6850235515543E-5</v>
      </c>
      <c r="BQ373" s="98">
        <v>9.830850820415431E-16</v>
      </c>
      <c r="BR373" s="98">
        <v>3.7460293830470003E-5</v>
      </c>
      <c r="BS373" s="98">
        <v>7.68209297466968E-5</v>
      </c>
      <c r="BT373">
        <v>1.1469880408290899E-2</v>
      </c>
    </row>
    <row r="374" spans="1:72" x14ac:dyDescent="0.35">
      <c r="A374">
        <v>75</v>
      </c>
      <c r="B374" t="s">
        <v>610</v>
      </c>
      <c r="C374" t="s">
        <v>610</v>
      </c>
      <c r="D374" t="s">
        <v>150</v>
      </c>
      <c r="E374" t="s">
        <v>1337</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row>
    <row r="375" spans="1:72" x14ac:dyDescent="0.35">
      <c r="A375">
        <v>75</v>
      </c>
      <c r="B375" t="s">
        <v>610</v>
      </c>
      <c r="C375" t="s">
        <v>610</v>
      </c>
      <c r="D375" t="s">
        <v>150</v>
      </c>
      <c r="E375" t="s">
        <v>1338</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row>
    <row r="376" spans="1:72" x14ac:dyDescent="0.35">
      <c r="A376">
        <v>75</v>
      </c>
      <c r="B376" t="s">
        <v>610</v>
      </c>
      <c r="C376" t="s">
        <v>610</v>
      </c>
      <c r="D376" t="s">
        <v>150</v>
      </c>
      <c r="E376" t="s">
        <v>1339</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row>
    <row r="377" spans="1:72" x14ac:dyDescent="0.35">
      <c r="A377">
        <v>75</v>
      </c>
      <c r="B377" t="s">
        <v>610</v>
      </c>
      <c r="C377" t="s">
        <v>610</v>
      </c>
      <c r="D377" t="s">
        <v>150</v>
      </c>
      <c r="E377" t="s">
        <v>1340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row>
    <row r="378" spans="1:72" x14ac:dyDescent="0.35">
      <c r="A378">
        <v>75</v>
      </c>
      <c r="B378" t="s">
        <v>610</v>
      </c>
      <c r="C378" t="s">
        <v>610</v>
      </c>
      <c r="D378" t="s">
        <v>150</v>
      </c>
      <c r="E378" t="s">
        <v>1341</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row>
    <row r="379" spans="1:72" x14ac:dyDescent="0.35">
      <c r="A379">
        <v>76</v>
      </c>
      <c r="B379" t="s">
        <v>610</v>
      </c>
      <c r="C379" t="s">
        <v>610</v>
      </c>
      <c r="D379" t="s">
        <v>151</v>
      </c>
      <c r="E379" t="s">
        <v>1337</v>
      </c>
      <c r="F379">
        <v>0.57899999999999996</v>
      </c>
      <c r="G379">
        <v>2.4209999999999998</v>
      </c>
      <c r="H379">
        <v>2.9100000000000001E-2</v>
      </c>
      <c r="I379">
        <v>9.9000000000000008E-3</v>
      </c>
      <c r="J379">
        <v>6.93E-2</v>
      </c>
      <c r="K379">
        <v>0</v>
      </c>
      <c r="L379">
        <v>0.18959999999999999</v>
      </c>
      <c r="M379">
        <v>0</v>
      </c>
      <c r="N379">
        <v>2.0999999999999999E-3</v>
      </c>
      <c r="O379">
        <v>4.9500000000000002E-2</v>
      </c>
      <c r="P379">
        <v>9.9000000000000008E-3</v>
      </c>
      <c r="Q379">
        <v>3.9600000000000003E-2</v>
      </c>
      <c r="R379">
        <v>3.5999999999999997E-2</v>
      </c>
      <c r="S379">
        <v>3.5999999999999997E-2</v>
      </c>
      <c r="T379">
        <v>0</v>
      </c>
      <c r="U379">
        <v>8.6999999999999994E-3</v>
      </c>
      <c r="V379" s="98">
        <v>2.9999999999999997E-4</v>
      </c>
      <c r="W379" s="98">
        <v>5.9999999999999995E-4</v>
      </c>
      <c r="X379" s="98">
        <v>2.9999999999999997E-4</v>
      </c>
      <c r="Y379">
        <v>3.5999999999999999E-3</v>
      </c>
      <c r="Z379">
        <v>3.5999999999999999E-3</v>
      </c>
      <c r="AA379">
        <v>0</v>
      </c>
      <c r="AB379">
        <v>1.29E-2</v>
      </c>
      <c r="AC379">
        <v>0</v>
      </c>
      <c r="AD379">
        <v>1.29E-2</v>
      </c>
      <c r="AE379">
        <v>5.7000000000000002E-3</v>
      </c>
      <c r="AF379">
        <v>5.4000000000000003E-3</v>
      </c>
      <c r="AG379" s="98">
        <v>2.9999999999999997E-4</v>
      </c>
      <c r="AH379">
        <v>0</v>
      </c>
      <c r="AI379">
        <v>0</v>
      </c>
      <c r="AJ379">
        <v>0</v>
      </c>
      <c r="AK379">
        <v>0</v>
      </c>
      <c r="AL379">
        <v>6.0000000000000001E-3</v>
      </c>
      <c r="AM379">
        <v>6.0000000000000001E-3</v>
      </c>
      <c r="AN379">
        <v>6.0000000000000001E-3</v>
      </c>
      <c r="AO379">
        <v>0</v>
      </c>
      <c r="AP379">
        <v>0</v>
      </c>
      <c r="AQ379">
        <v>6.0000000000000001E-3</v>
      </c>
      <c r="AR379">
        <v>0</v>
      </c>
      <c r="AS379" s="98">
        <v>9.0000000000000006E-5</v>
      </c>
      <c r="AT379">
        <v>4.4999999999999999E-4</v>
      </c>
      <c r="AU379" s="98">
        <v>2.9999999999999997E-4</v>
      </c>
      <c r="AV379">
        <v>2.6099999999999999E-3</v>
      </c>
      <c r="AW379">
        <v>1.4999999999999999E-4</v>
      </c>
      <c r="AX379">
        <v>6.0000000000000001E-3</v>
      </c>
      <c r="AY379">
        <v>1.5E-3</v>
      </c>
      <c r="AZ379">
        <v>0</v>
      </c>
      <c r="BA379">
        <v>0.252</v>
      </c>
      <c r="BB379">
        <v>3.1800000000000002E-2</v>
      </c>
      <c r="BC379" s="98">
        <v>2.9999999999999997E-4</v>
      </c>
      <c r="BD379">
        <v>0.30299999999999999</v>
      </c>
      <c r="BE379">
        <v>0.438</v>
      </c>
      <c r="BF379">
        <v>4.2000000000000003E-2</v>
      </c>
      <c r="BG379">
        <v>0.14399999999999999</v>
      </c>
      <c r="BH379" s="98">
        <v>2.9999999999999997E-4</v>
      </c>
      <c r="BI379" s="98">
        <v>2.9999999999999997E-4</v>
      </c>
      <c r="BJ379">
        <v>1.5E-3</v>
      </c>
      <c r="BK379">
        <v>0</v>
      </c>
      <c r="BL379">
        <v>7.0613854162687002E-4</v>
      </c>
      <c r="BM379" s="98">
        <v>3.9775363999270298E-5</v>
      </c>
      <c r="BN379">
        <v>1.3694151302511701E-4</v>
      </c>
      <c r="BO379" s="98">
        <v>2.9746619788985199E-5</v>
      </c>
      <c r="BP379" s="98">
        <v>3.5158709702610098E-6</v>
      </c>
      <c r="BQ379" s="98">
        <v>1.04744835128687E-16</v>
      </c>
      <c r="BR379" s="98">
        <v>1.14427690851186E-5</v>
      </c>
      <c r="BS379" s="98">
        <v>2.6785369486247599E-5</v>
      </c>
      <c r="BT379">
        <v>1.3560075970715799E-3</v>
      </c>
    </row>
    <row r="380" spans="1:72" x14ac:dyDescent="0.35">
      <c r="A380">
        <v>76</v>
      </c>
      <c r="B380" t="s">
        <v>610</v>
      </c>
      <c r="C380" t="s">
        <v>610</v>
      </c>
      <c r="D380" t="s">
        <v>151</v>
      </c>
      <c r="E380" t="s">
        <v>1338</v>
      </c>
      <c r="F380">
        <v>0.38600000000000001</v>
      </c>
      <c r="G380">
        <v>1.6140000000000001</v>
      </c>
      <c r="H380">
        <v>1.9400000000000001E-2</v>
      </c>
      <c r="I380">
        <v>6.6E-3</v>
      </c>
      <c r="J380">
        <v>4.6199999999999998E-2</v>
      </c>
      <c r="K380">
        <v>0</v>
      </c>
      <c r="L380">
        <v>0.12640000000000001</v>
      </c>
      <c r="M380">
        <v>0</v>
      </c>
      <c r="N380">
        <v>1.4E-3</v>
      </c>
      <c r="O380">
        <v>3.3000000000000002E-2</v>
      </c>
      <c r="P380">
        <v>6.6E-3</v>
      </c>
      <c r="Q380">
        <v>2.64E-2</v>
      </c>
      <c r="R380">
        <v>2.4E-2</v>
      </c>
      <c r="S380">
        <v>2.4E-2</v>
      </c>
      <c r="T380">
        <v>0</v>
      </c>
      <c r="U380">
        <v>5.7999999999999996E-3</v>
      </c>
      <c r="V380" s="98">
        <v>2.0000000000000001E-4</v>
      </c>
      <c r="W380" s="98">
        <v>4.0000000000000002E-4</v>
      </c>
      <c r="X380" s="98">
        <v>2.0000000000000001E-4</v>
      </c>
      <c r="Y380">
        <v>2.3999999999999998E-3</v>
      </c>
      <c r="Z380">
        <v>2.3999999999999998E-3</v>
      </c>
      <c r="AA380">
        <v>0</v>
      </c>
      <c r="AB380">
        <v>8.6E-3</v>
      </c>
      <c r="AC380">
        <v>0</v>
      </c>
      <c r="AD380">
        <v>8.6E-3</v>
      </c>
      <c r="AE380">
        <v>3.8E-3</v>
      </c>
      <c r="AF380">
        <v>3.5999999999999999E-3</v>
      </c>
      <c r="AG380" s="98">
        <v>2.0000000000000001E-4</v>
      </c>
      <c r="AH380">
        <v>0</v>
      </c>
      <c r="AI380">
        <v>0</v>
      </c>
      <c r="AJ380">
        <v>0</v>
      </c>
      <c r="AK380">
        <v>0</v>
      </c>
      <c r="AL380">
        <v>4.0000000000000001E-3</v>
      </c>
      <c r="AM380">
        <v>4.0000000000000001E-3</v>
      </c>
      <c r="AN380">
        <v>4.0000000000000001E-3</v>
      </c>
      <c r="AO380">
        <v>0</v>
      </c>
      <c r="AP380">
        <v>0</v>
      </c>
      <c r="AQ380">
        <v>4.0000000000000001E-3</v>
      </c>
      <c r="AR380">
        <v>0</v>
      </c>
      <c r="AS380" s="98">
        <v>6.0000000000000002E-5</v>
      </c>
      <c r="AT380" s="98">
        <v>2.9999999999999997E-4</v>
      </c>
      <c r="AU380" s="98">
        <v>2.0000000000000001E-4</v>
      </c>
      <c r="AV380">
        <v>1.74E-3</v>
      </c>
      <c r="AW380" s="98">
        <v>1E-4</v>
      </c>
      <c r="AX380">
        <v>4.0000000000000001E-3</v>
      </c>
      <c r="AY380">
        <v>1E-3</v>
      </c>
      <c r="AZ380">
        <v>0</v>
      </c>
      <c r="BA380">
        <v>0.16800000000000001</v>
      </c>
      <c r="BB380">
        <v>2.12E-2</v>
      </c>
      <c r="BC380" s="98">
        <v>2.0000000000000001E-4</v>
      </c>
      <c r="BD380">
        <v>0.20200000000000001</v>
      </c>
      <c r="BE380">
        <v>0.29199999999999998</v>
      </c>
      <c r="BF380">
        <v>2.8000000000000001E-2</v>
      </c>
      <c r="BG380">
        <v>9.6000000000000002E-2</v>
      </c>
      <c r="BH380" s="98">
        <v>2.0000000000000001E-4</v>
      </c>
      <c r="BI380" s="98">
        <v>2.0000000000000001E-4</v>
      </c>
      <c r="BJ380">
        <v>1E-3</v>
      </c>
      <c r="BK380">
        <v>0</v>
      </c>
      <c r="BL380">
        <v>4.70759027751247E-4</v>
      </c>
      <c r="BM380" s="98">
        <v>2.6516909332846901E-5</v>
      </c>
      <c r="BN380" s="98">
        <v>9.1294342016745E-5</v>
      </c>
      <c r="BO380" s="98">
        <v>1.9831079859323399E-5</v>
      </c>
      <c r="BP380" s="98">
        <v>2.3439139801740098E-6</v>
      </c>
      <c r="BQ380" s="98">
        <v>6.98298900857912E-17</v>
      </c>
      <c r="BR380" s="98">
        <v>7.6285127234124097E-6</v>
      </c>
      <c r="BS380" s="98">
        <v>1.7856912990831699E-5</v>
      </c>
      <c r="BT380">
        <v>9.0400506471438797E-4</v>
      </c>
    </row>
    <row r="381" spans="1:72" x14ac:dyDescent="0.35">
      <c r="A381">
        <v>76</v>
      </c>
      <c r="B381" t="s">
        <v>610</v>
      </c>
      <c r="C381" t="s">
        <v>610</v>
      </c>
      <c r="D381" t="s">
        <v>151</v>
      </c>
      <c r="E381" t="s">
        <v>1339</v>
      </c>
      <c r="F381">
        <v>0.38600000000000001</v>
      </c>
      <c r="G381">
        <v>1.6140000000000001</v>
      </c>
      <c r="H381">
        <v>1.9400000000000001E-2</v>
      </c>
      <c r="I381">
        <v>6.6E-3</v>
      </c>
      <c r="J381">
        <v>4.6199999999999998E-2</v>
      </c>
      <c r="K381">
        <v>0</v>
      </c>
      <c r="L381">
        <v>0.12640000000000001</v>
      </c>
      <c r="M381">
        <v>0</v>
      </c>
      <c r="N381">
        <v>1.4E-3</v>
      </c>
      <c r="O381">
        <v>3.3000000000000002E-2</v>
      </c>
      <c r="P381">
        <v>6.6E-3</v>
      </c>
      <c r="Q381">
        <v>2.64E-2</v>
      </c>
      <c r="R381">
        <v>2.4E-2</v>
      </c>
      <c r="S381">
        <v>2.4E-2</v>
      </c>
      <c r="T381">
        <v>0</v>
      </c>
      <c r="U381">
        <v>5.7999999999999996E-3</v>
      </c>
      <c r="V381" s="98">
        <v>2.0000000000000001E-4</v>
      </c>
      <c r="W381" s="98">
        <v>4.0000000000000002E-4</v>
      </c>
      <c r="X381" s="98">
        <v>2.0000000000000001E-4</v>
      </c>
      <c r="Y381">
        <v>2.3999999999999998E-3</v>
      </c>
      <c r="Z381">
        <v>2.3999999999999998E-3</v>
      </c>
      <c r="AA381">
        <v>0</v>
      </c>
      <c r="AB381">
        <v>8.6E-3</v>
      </c>
      <c r="AC381">
        <v>0</v>
      </c>
      <c r="AD381">
        <v>8.6E-3</v>
      </c>
      <c r="AE381">
        <v>3.8E-3</v>
      </c>
      <c r="AF381">
        <v>3.5999999999999999E-3</v>
      </c>
      <c r="AG381" s="98">
        <v>2.0000000000000001E-4</v>
      </c>
      <c r="AH381">
        <v>0</v>
      </c>
      <c r="AI381">
        <v>0</v>
      </c>
      <c r="AJ381">
        <v>0</v>
      </c>
      <c r="AK381">
        <v>0</v>
      </c>
      <c r="AL381">
        <v>4.0000000000000001E-3</v>
      </c>
      <c r="AM381">
        <v>4.0000000000000001E-3</v>
      </c>
      <c r="AN381">
        <v>4.0000000000000001E-3</v>
      </c>
      <c r="AO381">
        <v>0</v>
      </c>
      <c r="AP381">
        <v>0</v>
      </c>
      <c r="AQ381">
        <v>4.0000000000000001E-3</v>
      </c>
      <c r="AR381">
        <v>0</v>
      </c>
      <c r="AS381" s="98">
        <v>6.0000000000000002E-5</v>
      </c>
      <c r="AT381" s="98">
        <v>2.9999999999999997E-4</v>
      </c>
      <c r="AU381" s="98">
        <v>2.0000000000000001E-4</v>
      </c>
      <c r="AV381">
        <v>1.74E-3</v>
      </c>
      <c r="AW381" s="98">
        <v>1E-4</v>
      </c>
      <c r="AX381">
        <v>4.0000000000000001E-3</v>
      </c>
      <c r="AY381">
        <v>1E-3</v>
      </c>
      <c r="AZ381">
        <v>0</v>
      </c>
      <c r="BA381">
        <v>0.16800000000000001</v>
      </c>
      <c r="BB381">
        <v>2.12E-2</v>
      </c>
      <c r="BC381" s="98">
        <v>2.0000000000000001E-4</v>
      </c>
      <c r="BD381">
        <v>0.20200000000000001</v>
      </c>
      <c r="BE381">
        <v>0.29199999999999998</v>
      </c>
      <c r="BF381">
        <v>2.8000000000000001E-2</v>
      </c>
      <c r="BG381">
        <v>9.6000000000000002E-2</v>
      </c>
      <c r="BH381" s="98">
        <v>2.0000000000000001E-4</v>
      </c>
      <c r="BI381" s="98">
        <v>2.0000000000000001E-4</v>
      </c>
      <c r="BJ381">
        <v>1E-3</v>
      </c>
      <c r="BK381">
        <v>0</v>
      </c>
      <c r="BL381">
        <v>4.8770952787681698E-4</v>
      </c>
      <c r="BM381" s="98">
        <v>2.6740545396138501E-5</v>
      </c>
      <c r="BN381" s="98">
        <v>9.4588831631465403E-5</v>
      </c>
      <c r="BO381" s="98">
        <v>1.98440633878302E-5</v>
      </c>
      <c r="BP381" s="98">
        <v>2.3439139801740098E-6</v>
      </c>
      <c r="BQ381" s="98">
        <v>7.7031912676317702E-17</v>
      </c>
      <c r="BR381" s="98">
        <v>1.3303043954709401E-5</v>
      </c>
      <c r="BS381" s="98">
        <v>1.7856912990831699E-5</v>
      </c>
      <c r="BT381">
        <v>8.63466248728511E-4</v>
      </c>
    </row>
    <row r="382" spans="1:72" x14ac:dyDescent="0.35">
      <c r="A382">
        <v>76</v>
      </c>
      <c r="B382" t="s">
        <v>610</v>
      </c>
      <c r="C382" t="s">
        <v>610</v>
      </c>
      <c r="D382" t="s">
        <v>151</v>
      </c>
      <c r="E382" t="s">
        <v>1340</v>
      </c>
      <c r="F382">
        <v>0.38600000000000001</v>
      </c>
      <c r="G382">
        <v>1.6140000000000001</v>
      </c>
      <c r="H382">
        <v>1.9400000000000001E-2</v>
      </c>
      <c r="I382">
        <v>6.6E-3</v>
      </c>
      <c r="J382">
        <v>4.6199999999999998E-2</v>
      </c>
      <c r="K382">
        <v>0</v>
      </c>
      <c r="L382">
        <v>0.12640000000000001</v>
      </c>
      <c r="M382">
        <v>0</v>
      </c>
      <c r="N382">
        <v>1.4E-3</v>
      </c>
      <c r="O382">
        <v>3.3000000000000002E-2</v>
      </c>
      <c r="P382">
        <v>6.6E-3</v>
      </c>
      <c r="Q382">
        <v>2.64E-2</v>
      </c>
      <c r="R382">
        <v>2.4E-2</v>
      </c>
      <c r="S382">
        <v>2.4E-2</v>
      </c>
      <c r="T382">
        <v>0</v>
      </c>
      <c r="U382">
        <v>5.7999999999999996E-3</v>
      </c>
      <c r="V382" s="98">
        <v>2.0000000000000001E-4</v>
      </c>
      <c r="W382" s="98">
        <v>4.0000000000000002E-4</v>
      </c>
      <c r="X382" s="98">
        <v>2.0000000000000001E-4</v>
      </c>
      <c r="Y382">
        <v>2.3999999999999998E-3</v>
      </c>
      <c r="Z382">
        <v>2.3999999999999998E-3</v>
      </c>
      <c r="AA382">
        <v>0</v>
      </c>
      <c r="AB382">
        <v>8.6E-3</v>
      </c>
      <c r="AC382">
        <v>0</v>
      </c>
      <c r="AD382">
        <v>8.6E-3</v>
      </c>
      <c r="AE382">
        <v>3.8E-3</v>
      </c>
      <c r="AF382">
        <v>3.5999999999999999E-3</v>
      </c>
      <c r="AG382" s="98">
        <v>2.0000000000000001E-4</v>
      </c>
      <c r="AH382">
        <v>0</v>
      </c>
      <c r="AI382">
        <v>0</v>
      </c>
      <c r="AJ382">
        <v>0</v>
      </c>
      <c r="AK382">
        <v>0</v>
      </c>
      <c r="AL382">
        <v>4.0000000000000001E-3</v>
      </c>
      <c r="AM382">
        <v>4.0000000000000001E-3</v>
      </c>
      <c r="AN382">
        <v>4.0000000000000001E-3</v>
      </c>
      <c r="AO382">
        <v>0</v>
      </c>
      <c r="AP382">
        <v>0</v>
      </c>
      <c r="AQ382">
        <v>4.0000000000000001E-3</v>
      </c>
      <c r="AR382">
        <v>0</v>
      </c>
      <c r="AS382" s="98">
        <v>6.0000000000000002E-5</v>
      </c>
      <c r="AT382" s="98">
        <v>2.9999999999999997E-4</v>
      </c>
      <c r="AU382" s="98">
        <v>2.0000000000000001E-4</v>
      </c>
      <c r="AV382">
        <v>1.74E-3</v>
      </c>
      <c r="AW382" s="98">
        <v>1E-4</v>
      </c>
      <c r="AX382">
        <v>4.0000000000000001E-3</v>
      </c>
      <c r="AY382">
        <v>1E-3</v>
      </c>
      <c r="AZ382">
        <v>0</v>
      </c>
      <c r="BA382">
        <v>0.16800000000000001</v>
      </c>
      <c r="BB382">
        <v>2.12E-2</v>
      </c>
      <c r="BC382" s="98">
        <v>2.0000000000000001E-4</v>
      </c>
      <c r="BD382">
        <v>0.20200000000000001</v>
      </c>
      <c r="BE382">
        <v>0.29199999999999998</v>
      </c>
      <c r="BF382">
        <v>2.8000000000000001E-2</v>
      </c>
      <c r="BG382">
        <v>9.6000000000000002E-2</v>
      </c>
      <c r="BH382" s="98">
        <v>2.0000000000000001E-4</v>
      </c>
      <c r="BI382" s="98">
        <v>2.0000000000000001E-4</v>
      </c>
      <c r="BJ382">
        <v>1E-3</v>
      </c>
      <c r="BK382">
        <v>0</v>
      </c>
      <c r="BL382">
        <v>4.70759027751247E-4</v>
      </c>
      <c r="BM382" s="98">
        <v>2.6516909332846901E-5</v>
      </c>
      <c r="BN382" s="98">
        <v>9.1294342016745E-5</v>
      </c>
      <c r="BO382" s="98">
        <v>1.9831079859323399E-5</v>
      </c>
      <c r="BP382" s="98">
        <v>2.3439139801740098E-6</v>
      </c>
      <c r="BQ382" s="98">
        <v>6.98298900857912E-17</v>
      </c>
      <c r="BR382" s="98">
        <v>7.6285127234124097E-6</v>
      </c>
      <c r="BS382" s="98">
        <v>1.7856912990831699E-5</v>
      </c>
      <c r="BT382">
        <v>9.0400506471438797E-4</v>
      </c>
    </row>
    <row r="383" spans="1:72" x14ac:dyDescent="0.35">
      <c r="A383">
        <v>76</v>
      </c>
      <c r="B383" t="s">
        <v>610</v>
      </c>
      <c r="C383" t="s">
        <v>610</v>
      </c>
      <c r="D383" t="s">
        <v>151</v>
      </c>
      <c r="E383" t="s">
        <v>1341</v>
      </c>
      <c r="F383">
        <v>0.28949999999999998</v>
      </c>
      <c r="G383">
        <v>1.2104999999999999</v>
      </c>
      <c r="H383">
        <v>1.455E-2</v>
      </c>
      <c r="I383">
        <v>4.9500000000000004E-3</v>
      </c>
      <c r="J383">
        <v>3.465E-2</v>
      </c>
      <c r="K383">
        <v>0</v>
      </c>
      <c r="L383">
        <v>9.4799999999999995E-2</v>
      </c>
      <c r="M383">
        <v>0</v>
      </c>
      <c r="N383">
        <v>1.0499999999999999E-3</v>
      </c>
      <c r="O383">
        <v>2.4750000000000001E-2</v>
      </c>
      <c r="P383">
        <v>4.9500000000000004E-3</v>
      </c>
      <c r="Q383">
        <v>1.9800000000000002E-2</v>
      </c>
      <c r="R383">
        <v>1.7999999999999999E-2</v>
      </c>
      <c r="S383">
        <v>1.7999999999999999E-2</v>
      </c>
      <c r="T383">
        <v>0</v>
      </c>
      <c r="U383">
        <v>4.3499999999999997E-3</v>
      </c>
      <c r="V383">
        <v>1.4999999999999999E-4</v>
      </c>
      <c r="W383" s="98">
        <v>2.9999999999999997E-4</v>
      </c>
      <c r="X383">
        <v>1.4999999999999999E-4</v>
      </c>
      <c r="Y383">
        <v>1.8E-3</v>
      </c>
      <c r="Z383">
        <v>1.8E-3</v>
      </c>
      <c r="AA383">
        <v>0</v>
      </c>
      <c r="AB383">
        <v>6.45E-3</v>
      </c>
      <c r="AC383">
        <v>0</v>
      </c>
      <c r="AD383">
        <v>6.45E-3</v>
      </c>
      <c r="AE383">
        <v>2.8500000000000001E-3</v>
      </c>
      <c r="AF383">
        <v>2.7000000000000001E-3</v>
      </c>
      <c r="AG383">
        <v>1.4999999999999999E-4</v>
      </c>
      <c r="AH383">
        <v>0</v>
      </c>
      <c r="AI383">
        <v>0</v>
      </c>
      <c r="AJ383">
        <v>0</v>
      </c>
      <c r="AK383">
        <v>0</v>
      </c>
      <c r="AL383">
        <v>3.0000000000000001E-3</v>
      </c>
      <c r="AM383">
        <v>3.0000000000000001E-3</v>
      </c>
      <c r="AN383">
        <v>3.0000000000000001E-3</v>
      </c>
      <c r="AO383">
        <v>0</v>
      </c>
      <c r="AP383">
        <v>0</v>
      </c>
      <c r="AQ383">
        <v>3.0000000000000001E-3</v>
      </c>
      <c r="AR383">
        <v>0</v>
      </c>
      <c r="AS383" s="98">
        <v>4.5000000000000003E-5</v>
      </c>
      <c r="AT383">
        <v>2.2499999999999999E-4</v>
      </c>
      <c r="AU383">
        <v>1.4999999999999999E-4</v>
      </c>
      <c r="AV383">
        <v>1.305E-3</v>
      </c>
      <c r="AW383" s="98">
        <v>7.4999999999999993E-5</v>
      </c>
      <c r="AX383">
        <v>3.0000000000000001E-3</v>
      </c>
      <c r="AY383">
        <v>7.5000000000000002E-4</v>
      </c>
      <c r="AZ383">
        <v>0</v>
      </c>
      <c r="BA383">
        <v>0.126</v>
      </c>
      <c r="BB383">
        <v>1.5900000000000001E-2</v>
      </c>
      <c r="BC383">
        <v>1.4999999999999999E-4</v>
      </c>
      <c r="BD383">
        <v>0.1515</v>
      </c>
      <c r="BE383">
        <v>0.219</v>
      </c>
      <c r="BF383">
        <v>2.1000000000000001E-2</v>
      </c>
      <c r="BG383">
        <v>7.1999999999999995E-2</v>
      </c>
      <c r="BH383">
        <v>1.4999999999999999E-4</v>
      </c>
      <c r="BI383">
        <v>1.4999999999999999E-4</v>
      </c>
      <c r="BJ383">
        <v>7.5000000000000002E-4</v>
      </c>
      <c r="BK383">
        <v>0</v>
      </c>
      <c r="BL383">
        <v>3.7849502100179098E-4</v>
      </c>
      <c r="BM383" s="98">
        <v>2.0223136094572501E-5</v>
      </c>
      <c r="BN383" s="98">
        <v>7.3412490934639303E-5</v>
      </c>
      <c r="BO383" s="98">
        <v>1.4892785187252699E-5</v>
      </c>
      <c r="BP383" s="98">
        <v>1.7579354851305E-6</v>
      </c>
      <c r="BQ383" s="98">
        <v>6.3175451450133202E-17</v>
      </c>
      <c r="BR383" s="98">
        <v>1.42331813895048E-5</v>
      </c>
      <c r="BS383" s="98">
        <v>1.33926847431238E-5</v>
      </c>
      <c r="BT383">
        <v>6.1719557455697498E-4</v>
      </c>
    </row>
    <row r="384" spans="1:72" x14ac:dyDescent="0.35">
      <c r="A384">
        <v>77</v>
      </c>
      <c r="B384" t="s">
        <v>153</v>
      </c>
      <c r="C384" t="s">
        <v>153</v>
      </c>
      <c r="D384" t="s">
        <v>158</v>
      </c>
      <c r="E384" t="s">
        <v>1337</v>
      </c>
      <c r="F384">
        <v>65.3540136795</v>
      </c>
      <c r="G384">
        <v>273.05082190050001</v>
      </c>
      <c r="H384">
        <v>3.7526041095689999</v>
      </c>
      <c r="I384">
        <v>8.1620460282899998</v>
      </c>
      <c r="J384">
        <v>0</v>
      </c>
      <c r="K384">
        <v>0</v>
      </c>
      <c r="L384">
        <v>27.76885136928</v>
      </c>
      <c r="M384">
        <v>0</v>
      </c>
      <c r="N384">
        <v>0.49364863018799998</v>
      </c>
      <c r="O384">
        <v>0</v>
      </c>
      <c r="P384">
        <v>0</v>
      </c>
      <c r="Q384">
        <v>0</v>
      </c>
      <c r="R384">
        <v>0</v>
      </c>
      <c r="S384">
        <v>0</v>
      </c>
      <c r="T384">
        <v>0</v>
      </c>
      <c r="U384">
        <v>1.661771233017</v>
      </c>
      <c r="V384">
        <v>0</v>
      </c>
      <c r="W384">
        <v>2.1316439340000001E-3</v>
      </c>
      <c r="X384">
        <v>0.102719725878</v>
      </c>
      <c r="Y384">
        <v>0.87756315080699998</v>
      </c>
      <c r="Z384">
        <v>0.54373315067399997</v>
      </c>
      <c r="AA384">
        <v>5.9394521550000003E-3</v>
      </c>
      <c r="AB384">
        <v>1.6645952053919999</v>
      </c>
      <c r="AC384">
        <v>0.14409547964700001</v>
      </c>
      <c r="AD384">
        <v>1.4472404110499999</v>
      </c>
      <c r="AE384">
        <v>0.17233520539200001</v>
      </c>
      <c r="AF384">
        <v>0.109861643934</v>
      </c>
      <c r="AG384">
        <v>2.5980547845E-2</v>
      </c>
      <c r="AH384">
        <v>1.3336438542E-2</v>
      </c>
      <c r="AI384">
        <v>3.0608219670000001E-3</v>
      </c>
      <c r="AJ384">
        <v>6.8504110499999996E-3</v>
      </c>
      <c r="AK384">
        <v>0</v>
      </c>
      <c r="AL384">
        <v>23.411370549840001</v>
      </c>
      <c r="AM384">
        <v>3.1453589037779999</v>
      </c>
      <c r="AN384">
        <v>3.1453589041769998</v>
      </c>
      <c r="AO384">
        <v>9.2006849312700005</v>
      </c>
      <c r="AP384">
        <v>0.102646849326</v>
      </c>
      <c r="AQ384">
        <v>0.20984849312699999</v>
      </c>
      <c r="AR384">
        <v>2.6148843136290001</v>
      </c>
      <c r="AS384">
        <v>2.7747808220999998E-2</v>
      </c>
      <c r="AT384">
        <v>7.4753287601999993E-2</v>
      </c>
      <c r="AU384">
        <v>1.9077665753369999</v>
      </c>
      <c r="AV384">
        <v>3.3995710960890002</v>
      </c>
      <c r="AW384">
        <v>0.14103465768000001</v>
      </c>
      <c r="AX384">
        <v>2.5239027396239999</v>
      </c>
      <c r="AY384">
        <v>0.554300273856</v>
      </c>
      <c r="AZ384">
        <v>0</v>
      </c>
      <c r="BA384">
        <v>69.589972601100001</v>
      </c>
      <c r="BB384">
        <v>1.0031000001120001</v>
      </c>
      <c r="BC384">
        <v>0.88751082209999999</v>
      </c>
      <c r="BD384">
        <v>2.373594520353</v>
      </c>
      <c r="BE384">
        <v>121.0591506873</v>
      </c>
      <c r="BF384">
        <v>8.4336575336999999</v>
      </c>
      <c r="BG384">
        <v>51.345287668499999</v>
      </c>
      <c r="BH384">
        <v>0.12886424676300001</v>
      </c>
      <c r="BI384">
        <v>2.6913187669830001</v>
      </c>
      <c r="BJ384">
        <v>1.8960152053920001</v>
      </c>
      <c r="BK384">
        <v>2.9915890411050001</v>
      </c>
      <c r="BL384">
        <v>1.12113484372024</v>
      </c>
      <c r="BM384">
        <v>6.1721970781949201E-2</v>
      </c>
      <c r="BN384">
        <v>0.14060153706400599</v>
      </c>
      <c r="BO384">
        <v>3.4727818087938102E-2</v>
      </c>
      <c r="BP384">
        <v>0</v>
      </c>
      <c r="BQ384" s="98">
        <v>2.07573346652338E-13</v>
      </c>
      <c r="BR384">
        <v>3.1192155075880999E-3</v>
      </c>
      <c r="BS384">
        <v>6.1529594531882104E-3</v>
      </c>
      <c r="BT384">
        <v>1.0801686649152</v>
      </c>
    </row>
    <row r="385" spans="1:72" x14ac:dyDescent="0.35">
      <c r="A385">
        <v>77</v>
      </c>
      <c r="B385" t="s">
        <v>153</v>
      </c>
      <c r="C385" t="s">
        <v>153</v>
      </c>
      <c r="D385" t="s">
        <v>158</v>
      </c>
      <c r="E385" t="s">
        <v>1338</v>
      </c>
      <c r="F385">
        <v>32.758904100000002</v>
      </c>
      <c r="G385">
        <v>136.86757990000001</v>
      </c>
      <c r="H385">
        <v>1.8810045661999999</v>
      </c>
      <c r="I385">
        <v>4.091251142</v>
      </c>
      <c r="J385">
        <v>0</v>
      </c>
      <c r="K385">
        <v>0</v>
      </c>
      <c r="L385">
        <v>13.919223744</v>
      </c>
      <c r="M385">
        <v>0</v>
      </c>
      <c r="N385">
        <v>0.24744292239999999</v>
      </c>
      <c r="O385">
        <v>0</v>
      </c>
      <c r="P385">
        <v>0</v>
      </c>
      <c r="Q385">
        <v>0</v>
      </c>
      <c r="R385">
        <v>0</v>
      </c>
      <c r="S385">
        <v>0</v>
      </c>
      <c r="T385">
        <v>0</v>
      </c>
      <c r="U385">
        <v>0.83296803659999996</v>
      </c>
      <c r="V385">
        <v>0</v>
      </c>
      <c r="W385">
        <v>1.0684932000000001E-3</v>
      </c>
      <c r="X385">
        <v>5.1488584400000002E-2</v>
      </c>
      <c r="Y385">
        <v>0.43988127859999998</v>
      </c>
      <c r="Z385">
        <v>0.27254794519999997</v>
      </c>
      <c r="AA385">
        <v>2.977169E-3</v>
      </c>
      <c r="AB385">
        <v>0.83438356160000005</v>
      </c>
      <c r="AC385">
        <v>7.2228310599999998E-2</v>
      </c>
      <c r="AD385">
        <v>0.72543378999999997</v>
      </c>
      <c r="AE385">
        <v>8.6383561600000006E-2</v>
      </c>
      <c r="AF385">
        <v>5.5068493199999999E-2</v>
      </c>
      <c r="AG385">
        <v>1.3022831E-2</v>
      </c>
      <c r="AH385">
        <v>6.6849316000000001E-3</v>
      </c>
      <c r="AI385">
        <v>1.5342465999999999E-3</v>
      </c>
      <c r="AJ385">
        <v>3.4337899999999999E-3</v>
      </c>
      <c r="AK385">
        <v>0</v>
      </c>
      <c r="AL385">
        <v>11.735022832</v>
      </c>
      <c r="AM385">
        <v>1.5766210044</v>
      </c>
      <c r="AN385">
        <v>1.5766210046</v>
      </c>
      <c r="AO385">
        <v>4.6118721459999996</v>
      </c>
      <c r="AP385">
        <v>5.1452054800000001E-2</v>
      </c>
      <c r="AQ385">
        <v>0.1051872146</v>
      </c>
      <c r="AR385">
        <v>1.3107189542</v>
      </c>
      <c r="AS385">
        <v>1.3908675800000001E-2</v>
      </c>
      <c r="AT385">
        <v>3.7470319600000003E-2</v>
      </c>
      <c r="AU385">
        <v>0.95627397260000002</v>
      </c>
      <c r="AV385">
        <v>1.7040456622</v>
      </c>
      <c r="AW385">
        <v>7.0694064000000001E-2</v>
      </c>
      <c r="AX385">
        <v>1.2651141552</v>
      </c>
      <c r="AY385">
        <v>0.27784474879999999</v>
      </c>
      <c r="AZ385">
        <v>0</v>
      </c>
      <c r="BA385">
        <v>34.882191779999999</v>
      </c>
      <c r="BB385">
        <v>0.50280701760000002</v>
      </c>
      <c r="BC385">
        <v>0.44486757999999998</v>
      </c>
      <c r="BD385">
        <v>1.1897716894000001</v>
      </c>
      <c r="BE385">
        <v>60.681278540000001</v>
      </c>
      <c r="BF385">
        <v>4.22739726</v>
      </c>
      <c r="BG385">
        <v>25.736986300000002</v>
      </c>
      <c r="BH385">
        <v>6.4593607400000003E-2</v>
      </c>
      <c r="BI385">
        <v>1.3490319634000001</v>
      </c>
      <c r="BJ385">
        <v>0.95038356160000004</v>
      </c>
      <c r="BK385">
        <v>1.4995433789999999</v>
      </c>
      <c r="BL385">
        <v>0.56869043846265599</v>
      </c>
      <c r="BM385">
        <v>2.8078915547643999E-2</v>
      </c>
      <c r="BN385">
        <v>6.7657079801956302E-2</v>
      </c>
      <c r="BO385">
        <v>1.8529020459430799E-2</v>
      </c>
      <c r="BP385">
        <v>0</v>
      </c>
      <c r="BQ385" s="98">
        <v>-7.5822052207200699E-16</v>
      </c>
      <c r="BR385">
        <v>2.42906215078616E-4</v>
      </c>
      <c r="BS385">
        <v>3.08419020209935E-3</v>
      </c>
      <c r="BT385">
        <v>0.64332893020340198</v>
      </c>
    </row>
    <row r="386" spans="1:72" x14ac:dyDescent="0.35">
      <c r="A386">
        <v>77</v>
      </c>
      <c r="B386" t="s">
        <v>153</v>
      </c>
      <c r="C386" t="s">
        <v>153</v>
      </c>
      <c r="D386" t="s">
        <v>158</v>
      </c>
      <c r="E386" t="s">
        <v>1339</v>
      </c>
      <c r="F386">
        <v>21.293287665000001</v>
      </c>
      <c r="G386">
        <v>88.963926935000003</v>
      </c>
      <c r="H386">
        <v>1.22265296803</v>
      </c>
      <c r="I386">
        <v>2.6593132423000001</v>
      </c>
      <c r="J386">
        <v>0</v>
      </c>
      <c r="K386">
        <v>0</v>
      </c>
      <c r="L386">
        <v>9.0474954336</v>
      </c>
      <c r="M386">
        <v>0</v>
      </c>
      <c r="N386">
        <v>0.16083789956</v>
      </c>
      <c r="O386">
        <v>0</v>
      </c>
      <c r="P386">
        <v>0</v>
      </c>
      <c r="Q386">
        <v>0</v>
      </c>
      <c r="R386">
        <v>0</v>
      </c>
      <c r="S386">
        <v>0</v>
      </c>
      <c r="T386">
        <v>0</v>
      </c>
      <c r="U386">
        <v>0.54142922379000002</v>
      </c>
      <c r="V386">
        <v>0</v>
      </c>
      <c r="W386">
        <v>6.9452057999999997E-4</v>
      </c>
      <c r="X386">
        <v>3.3467579859999999E-2</v>
      </c>
      <c r="Y386">
        <v>0.28592283109</v>
      </c>
      <c r="Z386">
        <v>0.17715616438000001</v>
      </c>
      <c r="AA386">
        <v>1.93515985E-3</v>
      </c>
      <c r="AB386">
        <v>0.54234931503999995</v>
      </c>
      <c r="AC386">
        <v>4.6948401889999998E-2</v>
      </c>
      <c r="AD386">
        <v>0.47153196349999998</v>
      </c>
      <c r="AE386">
        <v>5.6149315040000002E-2</v>
      </c>
      <c r="AF386">
        <v>3.5794520580000003E-2</v>
      </c>
      <c r="AG386">
        <v>8.4648401499999998E-3</v>
      </c>
      <c r="AH386">
        <v>4.34520554E-3</v>
      </c>
      <c r="AI386">
        <v>9.9726028999999996E-4</v>
      </c>
      <c r="AJ386">
        <v>2.2319635000000002E-3</v>
      </c>
      <c r="AK386">
        <v>0</v>
      </c>
      <c r="AL386">
        <v>7.6277648408000003</v>
      </c>
      <c r="AM386">
        <v>1.02480365286</v>
      </c>
      <c r="AN386">
        <v>1.02480365299</v>
      </c>
      <c r="AO386">
        <v>2.9977168948999999</v>
      </c>
      <c r="AP386">
        <v>3.3443835620000001E-2</v>
      </c>
      <c r="AQ386">
        <v>6.8371689489999998E-2</v>
      </c>
      <c r="AR386">
        <v>0.85196732022999999</v>
      </c>
      <c r="AS386">
        <v>9.0406392699999994E-3</v>
      </c>
      <c r="AT386">
        <v>2.435570774E-2</v>
      </c>
      <c r="AU386">
        <v>0.62157808218999999</v>
      </c>
      <c r="AV386">
        <v>1.1076296804300001</v>
      </c>
      <c r="AW386">
        <v>4.5951141600000002E-2</v>
      </c>
      <c r="AX386">
        <v>0.82232420088000002</v>
      </c>
      <c r="AY386">
        <v>0.18059908672</v>
      </c>
      <c r="AZ386">
        <v>0</v>
      </c>
      <c r="BA386">
        <v>22.673424657000002</v>
      </c>
      <c r="BB386">
        <v>0.32682456143999999</v>
      </c>
      <c r="BC386">
        <v>0.28916392699999999</v>
      </c>
      <c r="BD386">
        <v>0.77335159810999998</v>
      </c>
      <c r="BE386">
        <v>39.442831050999999</v>
      </c>
      <c r="BF386">
        <v>2.7478082189999999</v>
      </c>
      <c r="BG386">
        <v>16.729041094999999</v>
      </c>
      <c r="BH386">
        <v>4.1985844809999999E-2</v>
      </c>
      <c r="BI386">
        <v>0.87687077620999998</v>
      </c>
      <c r="BJ386">
        <v>0.61774931503999997</v>
      </c>
      <c r="BK386">
        <v>0.97470319635000002</v>
      </c>
      <c r="BL386">
        <v>0.36420530990917499</v>
      </c>
      <c r="BM386">
        <v>2.05681988536572E-2</v>
      </c>
      <c r="BN386">
        <v>4.6261971898756797E-2</v>
      </c>
      <c r="BO386">
        <v>1.11350682971603E-2</v>
      </c>
      <c r="BP386">
        <v>0</v>
      </c>
      <c r="BQ386" s="98">
        <v>8.4427696470672103E-14</v>
      </c>
      <c r="BR386">
        <v>1.2279422865611499E-3</v>
      </c>
      <c r="BS386">
        <v>2.0047236313645799E-3</v>
      </c>
      <c r="BT386">
        <v>0.335604403107717</v>
      </c>
    </row>
    <row r="387" spans="1:72" x14ac:dyDescent="0.35">
      <c r="A387">
        <v>77</v>
      </c>
      <c r="B387" t="s">
        <v>153</v>
      </c>
      <c r="C387" t="s">
        <v>153</v>
      </c>
      <c r="D387" t="s">
        <v>158</v>
      </c>
      <c r="E387" t="s">
        <v>1340</v>
      </c>
      <c r="F387">
        <v>21.293287665000001</v>
      </c>
      <c r="G387">
        <v>88.963926935000003</v>
      </c>
      <c r="H387">
        <v>1.22265296803</v>
      </c>
      <c r="I387">
        <v>2.6593132423000001</v>
      </c>
      <c r="J387">
        <v>0</v>
      </c>
      <c r="K387">
        <v>0</v>
      </c>
      <c r="L387">
        <v>9.0474954336</v>
      </c>
      <c r="M387">
        <v>0</v>
      </c>
      <c r="N387">
        <v>0.16083789956</v>
      </c>
      <c r="O387">
        <v>0</v>
      </c>
      <c r="P387">
        <v>0</v>
      </c>
      <c r="Q387">
        <v>0</v>
      </c>
      <c r="R387">
        <v>0</v>
      </c>
      <c r="S387">
        <v>0</v>
      </c>
      <c r="T387">
        <v>0</v>
      </c>
      <c r="U387">
        <v>0.54142922379000002</v>
      </c>
      <c r="V387">
        <v>0</v>
      </c>
      <c r="W387">
        <v>6.9452057999999997E-4</v>
      </c>
      <c r="X387">
        <v>3.3467579859999999E-2</v>
      </c>
      <c r="Y387">
        <v>0.28592283109</v>
      </c>
      <c r="Z387">
        <v>0.17715616438000001</v>
      </c>
      <c r="AA387">
        <v>1.93515985E-3</v>
      </c>
      <c r="AB387">
        <v>0.54234931503999995</v>
      </c>
      <c r="AC387">
        <v>4.6948401889999998E-2</v>
      </c>
      <c r="AD387">
        <v>0.47153196349999998</v>
      </c>
      <c r="AE387">
        <v>5.6149315040000002E-2</v>
      </c>
      <c r="AF387">
        <v>3.5794520580000003E-2</v>
      </c>
      <c r="AG387">
        <v>8.4648401499999998E-3</v>
      </c>
      <c r="AH387">
        <v>4.34520554E-3</v>
      </c>
      <c r="AI387">
        <v>9.9726028999999996E-4</v>
      </c>
      <c r="AJ387">
        <v>2.2319635000000002E-3</v>
      </c>
      <c r="AK387">
        <v>0</v>
      </c>
      <c r="AL387">
        <v>7.6277648408000003</v>
      </c>
      <c r="AM387">
        <v>1.02480365286</v>
      </c>
      <c r="AN387">
        <v>1.02480365299</v>
      </c>
      <c r="AO387">
        <v>2.9977168948999999</v>
      </c>
      <c r="AP387">
        <v>3.3443835620000001E-2</v>
      </c>
      <c r="AQ387">
        <v>6.8371689489999998E-2</v>
      </c>
      <c r="AR387">
        <v>0.85196732022999999</v>
      </c>
      <c r="AS387">
        <v>9.0406392699999994E-3</v>
      </c>
      <c r="AT387">
        <v>2.435570774E-2</v>
      </c>
      <c r="AU387">
        <v>0.62157808218999999</v>
      </c>
      <c r="AV387">
        <v>1.1076296804300001</v>
      </c>
      <c r="AW387">
        <v>4.5951141600000002E-2</v>
      </c>
      <c r="AX387">
        <v>0.82232420088000002</v>
      </c>
      <c r="AY387">
        <v>0.18059908672</v>
      </c>
      <c r="AZ387">
        <v>0</v>
      </c>
      <c r="BA387">
        <v>22.673424657000002</v>
      </c>
      <c r="BB387">
        <v>0.32682456143999999</v>
      </c>
      <c r="BC387">
        <v>0.28916392699999999</v>
      </c>
      <c r="BD387">
        <v>0.77335159810999998</v>
      </c>
      <c r="BE387">
        <v>39.442831050999999</v>
      </c>
      <c r="BF387">
        <v>2.7478082189999999</v>
      </c>
      <c r="BG387">
        <v>16.729041094999999</v>
      </c>
      <c r="BH387">
        <v>4.1985844809999999E-2</v>
      </c>
      <c r="BI387">
        <v>0.87687077620999998</v>
      </c>
      <c r="BJ387">
        <v>0.61774931503999997</v>
      </c>
      <c r="BK387">
        <v>0.97470319635000002</v>
      </c>
      <c r="BL387">
        <v>0.36964878500072601</v>
      </c>
      <c r="BM387">
        <v>1.8251295105968599E-2</v>
      </c>
      <c r="BN387">
        <v>4.3977101871271601E-2</v>
      </c>
      <c r="BO387">
        <v>1.2043863298629999E-2</v>
      </c>
      <c r="BP387">
        <v>0</v>
      </c>
      <c r="BQ387" s="98">
        <v>-4.9284333934680397E-16</v>
      </c>
      <c r="BR387">
        <v>1.578890398011E-4</v>
      </c>
      <c r="BS387">
        <v>2.0047236313645799E-3</v>
      </c>
      <c r="BT387">
        <v>0.41816380463221098</v>
      </c>
    </row>
    <row r="388" spans="1:72" x14ac:dyDescent="0.35">
      <c r="A388">
        <v>77</v>
      </c>
      <c r="B388" t="s">
        <v>153</v>
      </c>
      <c r="C388" t="s">
        <v>153</v>
      </c>
      <c r="D388" t="s">
        <v>158</v>
      </c>
      <c r="E388" t="s">
        <v>1341</v>
      </c>
      <c r="F388">
        <v>16.379452050000001</v>
      </c>
      <c r="G388">
        <v>68.433789950000005</v>
      </c>
      <c r="H388">
        <v>0.94050228309999995</v>
      </c>
      <c r="I388">
        <v>2.045625571</v>
      </c>
      <c r="J388">
        <v>0</v>
      </c>
      <c r="K388">
        <v>0</v>
      </c>
      <c r="L388">
        <v>6.959611872</v>
      </c>
      <c r="M388">
        <v>0</v>
      </c>
      <c r="N388">
        <v>0.12372146119999999</v>
      </c>
      <c r="O388">
        <v>0</v>
      </c>
      <c r="P388">
        <v>0</v>
      </c>
      <c r="Q388">
        <v>0</v>
      </c>
      <c r="R388">
        <v>0</v>
      </c>
      <c r="S388">
        <v>0</v>
      </c>
      <c r="T388">
        <v>0</v>
      </c>
      <c r="U388">
        <v>0.41648401829999998</v>
      </c>
      <c r="V388">
        <v>0</v>
      </c>
      <c r="W388">
        <v>5.3424660000000004E-4</v>
      </c>
      <c r="X388">
        <v>2.5744292200000001E-2</v>
      </c>
      <c r="Y388">
        <v>0.21994063929999999</v>
      </c>
      <c r="Z388">
        <v>0.13627397259999999</v>
      </c>
      <c r="AA388">
        <v>1.4885845E-3</v>
      </c>
      <c r="AB388">
        <v>0.41719178080000002</v>
      </c>
      <c r="AC388">
        <v>3.6114155299999999E-2</v>
      </c>
      <c r="AD388">
        <v>0.36271689499999998</v>
      </c>
      <c r="AE388">
        <v>4.3191780800000003E-2</v>
      </c>
      <c r="AF388">
        <v>2.7534246599999999E-2</v>
      </c>
      <c r="AG388">
        <v>6.5114155000000002E-3</v>
      </c>
      <c r="AH388">
        <v>3.3424658E-3</v>
      </c>
      <c r="AI388">
        <v>7.6712329999999997E-4</v>
      </c>
      <c r="AJ388">
        <v>1.716895E-3</v>
      </c>
      <c r="AK388">
        <v>0</v>
      </c>
      <c r="AL388">
        <v>5.8675114160000001</v>
      </c>
      <c r="AM388">
        <v>0.78831050219999999</v>
      </c>
      <c r="AN388">
        <v>0.78831050229999999</v>
      </c>
      <c r="AO388">
        <v>2.3059360729999998</v>
      </c>
      <c r="AP388">
        <v>2.57260274E-2</v>
      </c>
      <c r="AQ388">
        <v>5.2593607299999998E-2</v>
      </c>
      <c r="AR388">
        <v>0.65535947709999998</v>
      </c>
      <c r="AS388">
        <v>6.9543379000000004E-3</v>
      </c>
      <c r="AT388">
        <v>1.8735159800000002E-2</v>
      </c>
      <c r="AU388">
        <v>0.47813698630000001</v>
      </c>
      <c r="AV388">
        <v>0.85202283109999999</v>
      </c>
      <c r="AW388">
        <v>3.5347032E-2</v>
      </c>
      <c r="AX388">
        <v>0.63255707760000002</v>
      </c>
      <c r="AY388">
        <v>0.13892237439999999</v>
      </c>
      <c r="AZ388">
        <v>0</v>
      </c>
      <c r="BA388">
        <v>17.44109589</v>
      </c>
      <c r="BB388">
        <v>0.25140350880000001</v>
      </c>
      <c r="BC388">
        <v>0.22243378999999999</v>
      </c>
      <c r="BD388">
        <v>0.59488584470000005</v>
      </c>
      <c r="BE388">
        <v>30.34063927</v>
      </c>
      <c r="BF388">
        <v>2.11369863</v>
      </c>
      <c r="BG388">
        <v>12.868493150000001</v>
      </c>
      <c r="BH388">
        <v>3.2296803700000001E-2</v>
      </c>
      <c r="BI388">
        <v>0.67451598170000004</v>
      </c>
      <c r="BJ388">
        <v>0.47519178080000002</v>
      </c>
      <c r="BK388">
        <v>0.74977168949999995</v>
      </c>
      <c r="BL388">
        <v>0.27932047299297302</v>
      </c>
      <c r="BM388">
        <v>1.6178138156303801E-2</v>
      </c>
      <c r="BN388">
        <v>3.5937650695579797E-2</v>
      </c>
      <c r="BO388">
        <v>8.4256225360510497E-3</v>
      </c>
      <c r="BP388">
        <v>0</v>
      </c>
      <c r="BQ388" s="98">
        <v>7.80090803328276E-14</v>
      </c>
      <c r="BR388">
        <v>1.10919456608705E-3</v>
      </c>
      <c r="BS388">
        <v>1.54209510104968E-3</v>
      </c>
      <c r="BT388">
        <v>0.24545578677139801</v>
      </c>
    </row>
    <row r="389" spans="1:72" x14ac:dyDescent="0.35">
      <c r="A389">
        <v>78</v>
      </c>
      <c r="B389" t="s">
        <v>153</v>
      </c>
      <c r="C389" t="s">
        <v>153</v>
      </c>
      <c r="D389" t="s">
        <v>684</v>
      </c>
      <c r="E389" t="s">
        <v>1337</v>
      </c>
      <c r="F389">
        <v>6.67</v>
      </c>
      <c r="G389">
        <v>27.927</v>
      </c>
      <c r="H389">
        <v>0.50170000000000003</v>
      </c>
      <c r="I389">
        <v>0.55100000000000005</v>
      </c>
      <c r="J389">
        <v>0</v>
      </c>
      <c r="K389">
        <v>0</v>
      </c>
      <c r="L389">
        <v>1.8096000000000001</v>
      </c>
      <c r="M389">
        <v>0</v>
      </c>
      <c r="N389">
        <v>2.3199999999999998E-2</v>
      </c>
      <c r="O389">
        <v>0</v>
      </c>
      <c r="P389">
        <v>0</v>
      </c>
      <c r="Q389">
        <v>0</v>
      </c>
      <c r="R389">
        <v>0</v>
      </c>
      <c r="S389">
        <v>0</v>
      </c>
      <c r="T389">
        <v>0</v>
      </c>
      <c r="U389">
        <v>0.2291</v>
      </c>
      <c r="V389">
        <v>0</v>
      </c>
      <c r="W389">
        <v>0</v>
      </c>
      <c r="X389">
        <v>2.0299999999999999E-2</v>
      </c>
      <c r="Y389">
        <v>0.10730000000000001</v>
      </c>
      <c r="Z389">
        <v>7.5399999999999995E-2</v>
      </c>
      <c r="AA389">
        <v>0</v>
      </c>
      <c r="AB389">
        <v>0.1943</v>
      </c>
      <c r="AC389">
        <v>1.1599999999999999E-2</v>
      </c>
      <c r="AD389">
        <v>0.1769</v>
      </c>
      <c r="AE389">
        <v>2.6100000000000002E-2</v>
      </c>
      <c r="AF389">
        <v>1.7399999999999999E-2</v>
      </c>
      <c r="AG389">
        <v>5.7999999999999996E-3</v>
      </c>
      <c r="AH389">
        <v>0</v>
      </c>
      <c r="AI389">
        <v>0</v>
      </c>
      <c r="AJ389">
        <v>0</v>
      </c>
      <c r="AK389">
        <v>0</v>
      </c>
      <c r="AL389">
        <v>2.0270999999999999</v>
      </c>
      <c r="AM389">
        <v>0.58579999999999999</v>
      </c>
      <c r="AN389">
        <v>0.58579999999999999</v>
      </c>
      <c r="AO389">
        <v>0</v>
      </c>
      <c r="AP389">
        <v>0</v>
      </c>
      <c r="AQ389">
        <v>1.1599999999999999E-2</v>
      </c>
      <c r="AR389">
        <v>0.42049999999999998</v>
      </c>
      <c r="AS389">
        <v>4.9300000000000004E-3</v>
      </c>
      <c r="AT389">
        <v>6.0899999999999999E-3</v>
      </c>
      <c r="AU389">
        <v>0.17197000000000001</v>
      </c>
      <c r="AV389">
        <v>0.27260000000000001</v>
      </c>
      <c r="AW389">
        <v>8.4100000000000008E-3</v>
      </c>
      <c r="AX389">
        <v>2.9000000000000001E-2</v>
      </c>
      <c r="AY389">
        <v>2.5520000000000001E-2</v>
      </c>
      <c r="AZ389">
        <v>0</v>
      </c>
      <c r="BA389">
        <v>4.93</v>
      </c>
      <c r="BB389">
        <v>0.13339999999999999</v>
      </c>
      <c r="BC389">
        <v>4.3499999999999997E-2</v>
      </c>
      <c r="BD389">
        <v>0.34799999999999998</v>
      </c>
      <c r="BE389">
        <v>7.54</v>
      </c>
      <c r="BF389">
        <v>0.60899999999999999</v>
      </c>
      <c r="BG389">
        <v>2.0880000000000001</v>
      </c>
      <c r="BH389">
        <v>5.7999999999999996E-3</v>
      </c>
      <c r="BI389">
        <v>0.13339999999999999</v>
      </c>
      <c r="BJ389">
        <v>6.0900000000000003E-2</v>
      </c>
      <c r="BK389">
        <v>0.87</v>
      </c>
      <c r="BL389">
        <v>0.11097631938685</v>
      </c>
      <c r="BM389">
        <v>7.5035482717292698E-3</v>
      </c>
      <c r="BN389">
        <v>1.62857834226263E-2</v>
      </c>
      <c r="BO389">
        <v>5.6909858267655501E-3</v>
      </c>
      <c r="BP389">
        <v>0</v>
      </c>
      <c r="BQ389" s="98">
        <v>1.8476842262781499E-14</v>
      </c>
      <c r="BR389">
        <v>5.26886004265147E-4</v>
      </c>
      <c r="BS389">
        <v>4.4720757930440602E-4</v>
      </c>
      <c r="BT389">
        <v>9.9046042683647903E-2</v>
      </c>
    </row>
    <row r="390" spans="1:72" x14ac:dyDescent="0.35">
      <c r="A390">
        <v>78</v>
      </c>
      <c r="B390" t="s">
        <v>153</v>
      </c>
      <c r="C390" t="s">
        <v>153</v>
      </c>
      <c r="D390" t="s">
        <v>684</v>
      </c>
      <c r="E390" t="s">
        <v>1338</v>
      </c>
      <c r="F390">
        <v>3.45</v>
      </c>
      <c r="G390">
        <v>14.445</v>
      </c>
      <c r="H390">
        <v>0.25950000000000001</v>
      </c>
      <c r="I390">
        <v>0.28499999999999998</v>
      </c>
      <c r="J390">
        <v>0</v>
      </c>
      <c r="K390">
        <v>0</v>
      </c>
      <c r="L390">
        <v>0.93600000000000005</v>
      </c>
      <c r="M390">
        <v>0</v>
      </c>
      <c r="N390">
        <v>1.2E-2</v>
      </c>
      <c r="O390">
        <v>0</v>
      </c>
      <c r="P390">
        <v>0</v>
      </c>
      <c r="Q390">
        <v>0</v>
      </c>
      <c r="R390">
        <v>0</v>
      </c>
      <c r="S390">
        <v>0</v>
      </c>
      <c r="T390">
        <v>0</v>
      </c>
      <c r="U390">
        <v>0.11849999999999999</v>
      </c>
      <c r="V390">
        <v>0</v>
      </c>
      <c r="W390">
        <v>0</v>
      </c>
      <c r="X390">
        <v>1.0500000000000001E-2</v>
      </c>
      <c r="Y390">
        <v>5.5500000000000001E-2</v>
      </c>
      <c r="Z390">
        <v>3.9E-2</v>
      </c>
      <c r="AA390">
        <v>0</v>
      </c>
      <c r="AB390">
        <v>0.10050000000000001</v>
      </c>
      <c r="AC390">
        <v>6.0000000000000001E-3</v>
      </c>
      <c r="AD390">
        <v>9.1499999999999998E-2</v>
      </c>
      <c r="AE390">
        <v>1.35E-2</v>
      </c>
      <c r="AF390">
        <v>8.9999999999999993E-3</v>
      </c>
      <c r="AG390">
        <v>3.0000000000000001E-3</v>
      </c>
      <c r="AH390">
        <v>0</v>
      </c>
      <c r="AI390">
        <v>0</v>
      </c>
      <c r="AJ390">
        <v>0</v>
      </c>
      <c r="AK390">
        <v>0</v>
      </c>
      <c r="AL390">
        <v>1.0485</v>
      </c>
      <c r="AM390">
        <v>0.30299999999999999</v>
      </c>
      <c r="AN390">
        <v>0.30299999999999999</v>
      </c>
      <c r="AO390">
        <v>0</v>
      </c>
      <c r="AP390">
        <v>0</v>
      </c>
      <c r="AQ390">
        <v>6.0000000000000001E-3</v>
      </c>
      <c r="AR390">
        <v>0.2175</v>
      </c>
      <c r="AS390">
        <v>2.5500000000000002E-3</v>
      </c>
      <c r="AT390">
        <v>3.15E-3</v>
      </c>
      <c r="AU390">
        <v>8.8950000000000001E-2</v>
      </c>
      <c r="AV390">
        <v>0.14099999999999999</v>
      </c>
      <c r="AW390">
        <v>4.3499999999999997E-3</v>
      </c>
      <c r="AX390">
        <v>1.4999999999999999E-2</v>
      </c>
      <c r="AY390">
        <v>1.32E-2</v>
      </c>
      <c r="AZ390">
        <v>0</v>
      </c>
      <c r="BA390">
        <v>2.5499999999999998</v>
      </c>
      <c r="BB390">
        <v>6.9000000000000006E-2</v>
      </c>
      <c r="BC390">
        <v>2.2499999999999999E-2</v>
      </c>
      <c r="BD390">
        <v>0.18</v>
      </c>
      <c r="BE390">
        <v>3.9</v>
      </c>
      <c r="BF390">
        <v>0.315</v>
      </c>
      <c r="BG390">
        <v>1.08</v>
      </c>
      <c r="BH390">
        <v>3.0000000000000001E-3</v>
      </c>
      <c r="BI390">
        <v>6.9000000000000006E-2</v>
      </c>
      <c r="BJ390">
        <v>3.15E-2</v>
      </c>
      <c r="BK390">
        <v>0.45</v>
      </c>
      <c r="BL390">
        <v>5.1731803945426799E-2</v>
      </c>
      <c r="BM390">
        <v>2.5435991773030699E-3</v>
      </c>
      <c r="BN390">
        <v>7.3020835960480599E-3</v>
      </c>
      <c r="BO390">
        <v>2.8973193799880399E-3</v>
      </c>
      <c r="BP390">
        <v>0</v>
      </c>
      <c r="BQ390" s="98">
        <v>-1.6160378309304101E-15</v>
      </c>
      <c r="BR390">
        <v>1.090460034315E-4</v>
      </c>
      <c r="BS390">
        <v>2.31314265157451E-4</v>
      </c>
      <c r="BT390">
        <v>6.2788406335865299E-2</v>
      </c>
    </row>
    <row r="391" spans="1:72" x14ac:dyDescent="0.35">
      <c r="A391">
        <v>78</v>
      </c>
      <c r="B391" t="s">
        <v>153</v>
      </c>
      <c r="C391" t="s">
        <v>153</v>
      </c>
      <c r="D391" t="s">
        <v>684</v>
      </c>
      <c r="E391" t="s">
        <v>1339</v>
      </c>
      <c r="F391">
        <v>2.2999999999999998</v>
      </c>
      <c r="G391">
        <v>9.6300000000000008</v>
      </c>
      <c r="H391">
        <v>0.17299999999999999</v>
      </c>
      <c r="I391">
        <v>0.19</v>
      </c>
      <c r="J391">
        <v>0</v>
      </c>
      <c r="K391">
        <v>0</v>
      </c>
      <c r="L391">
        <v>0.624</v>
      </c>
      <c r="M391">
        <v>0</v>
      </c>
      <c r="N391">
        <v>8.0000000000000002E-3</v>
      </c>
      <c r="O391">
        <v>0</v>
      </c>
      <c r="P391">
        <v>0</v>
      </c>
      <c r="Q391">
        <v>0</v>
      </c>
      <c r="R391">
        <v>0</v>
      </c>
      <c r="S391">
        <v>0</v>
      </c>
      <c r="T391">
        <v>0</v>
      </c>
      <c r="U391">
        <v>7.9000000000000001E-2</v>
      </c>
      <c r="V391">
        <v>0</v>
      </c>
      <c r="W391">
        <v>0</v>
      </c>
      <c r="X391">
        <v>7.0000000000000001E-3</v>
      </c>
      <c r="Y391">
        <v>3.6999999999999998E-2</v>
      </c>
      <c r="Z391">
        <v>2.5999999999999999E-2</v>
      </c>
      <c r="AA391">
        <v>0</v>
      </c>
      <c r="AB391">
        <v>6.7000000000000004E-2</v>
      </c>
      <c r="AC391">
        <v>4.0000000000000001E-3</v>
      </c>
      <c r="AD391">
        <v>6.0999999999999999E-2</v>
      </c>
      <c r="AE391">
        <v>8.9999999999999993E-3</v>
      </c>
      <c r="AF391">
        <v>6.0000000000000001E-3</v>
      </c>
      <c r="AG391">
        <v>2E-3</v>
      </c>
      <c r="AH391">
        <v>0</v>
      </c>
      <c r="AI391">
        <v>0</v>
      </c>
      <c r="AJ391">
        <v>0</v>
      </c>
      <c r="AK391">
        <v>0</v>
      </c>
      <c r="AL391">
        <v>0.69899999999999995</v>
      </c>
      <c r="AM391">
        <v>0.20200000000000001</v>
      </c>
      <c r="AN391">
        <v>0.20200000000000001</v>
      </c>
      <c r="AO391">
        <v>0</v>
      </c>
      <c r="AP391">
        <v>0</v>
      </c>
      <c r="AQ391">
        <v>4.0000000000000001E-3</v>
      </c>
      <c r="AR391">
        <v>0.14499999999999999</v>
      </c>
      <c r="AS391">
        <v>1.6999999999999999E-3</v>
      </c>
      <c r="AT391">
        <v>2.0999999999999999E-3</v>
      </c>
      <c r="AU391">
        <v>5.9299999999999999E-2</v>
      </c>
      <c r="AV391">
        <v>9.4E-2</v>
      </c>
      <c r="AW391">
        <v>2.8999999999999998E-3</v>
      </c>
      <c r="AX391">
        <v>0.01</v>
      </c>
      <c r="AY391">
        <v>8.8000000000000005E-3</v>
      </c>
      <c r="AZ391">
        <v>0</v>
      </c>
      <c r="BA391">
        <v>1.7</v>
      </c>
      <c r="BB391">
        <v>4.5999999999999999E-2</v>
      </c>
      <c r="BC391">
        <v>1.4999999999999999E-2</v>
      </c>
      <c r="BD391">
        <v>0.12</v>
      </c>
      <c r="BE391">
        <v>2.6</v>
      </c>
      <c r="BF391">
        <v>0.21</v>
      </c>
      <c r="BG391">
        <v>0.72</v>
      </c>
      <c r="BH391">
        <v>2E-3</v>
      </c>
      <c r="BI391">
        <v>4.5999999999999999E-2</v>
      </c>
      <c r="BJ391">
        <v>2.1000000000000001E-2</v>
      </c>
      <c r="BK391">
        <v>0.3</v>
      </c>
      <c r="BL391">
        <v>3.92197509235684E-2</v>
      </c>
      <c r="BM391">
        <v>2.8120292967097498E-3</v>
      </c>
      <c r="BN391">
        <v>5.8041244042262704E-3</v>
      </c>
      <c r="BO391">
        <v>1.9701825233001502E-3</v>
      </c>
      <c r="BP391">
        <v>0</v>
      </c>
      <c r="BQ391" s="98">
        <v>8.2474830486429193E-15</v>
      </c>
      <c r="BR391">
        <v>2.0913636095393299E-4</v>
      </c>
      <c r="BS391">
        <v>1.5420951010496799E-4</v>
      </c>
      <c r="BT391">
        <v>3.2213056566637602E-2</v>
      </c>
    </row>
    <row r="392" spans="1:72" x14ac:dyDescent="0.35">
      <c r="A392">
        <v>78</v>
      </c>
      <c r="B392" t="s">
        <v>153</v>
      </c>
      <c r="C392" t="s">
        <v>153</v>
      </c>
      <c r="D392" t="s">
        <v>684</v>
      </c>
      <c r="E392" t="s">
        <v>1340</v>
      </c>
      <c r="F392">
        <v>2.2999999999999998</v>
      </c>
      <c r="G392">
        <v>9.6300000000000008</v>
      </c>
      <c r="H392">
        <v>0.17299999999999999</v>
      </c>
      <c r="I392">
        <v>0.19</v>
      </c>
      <c r="J392">
        <v>0</v>
      </c>
      <c r="K392">
        <v>0</v>
      </c>
      <c r="L392">
        <v>0.624</v>
      </c>
      <c r="M392">
        <v>0</v>
      </c>
      <c r="N392">
        <v>8.0000000000000002E-3</v>
      </c>
      <c r="O392">
        <v>0</v>
      </c>
      <c r="P392">
        <v>0</v>
      </c>
      <c r="Q392">
        <v>0</v>
      </c>
      <c r="R392">
        <v>0</v>
      </c>
      <c r="S392">
        <v>0</v>
      </c>
      <c r="T392">
        <v>0</v>
      </c>
      <c r="U392">
        <v>7.9000000000000001E-2</v>
      </c>
      <c r="V392">
        <v>0</v>
      </c>
      <c r="W392">
        <v>0</v>
      </c>
      <c r="X392">
        <v>7.0000000000000001E-3</v>
      </c>
      <c r="Y392">
        <v>3.6999999999999998E-2</v>
      </c>
      <c r="Z392">
        <v>2.5999999999999999E-2</v>
      </c>
      <c r="AA392">
        <v>0</v>
      </c>
      <c r="AB392">
        <v>6.7000000000000004E-2</v>
      </c>
      <c r="AC392">
        <v>4.0000000000000001E-3</v>
      </c>
      <c r="AD392">
        <v>6.0999999999999999E-2</v>
      </c>
      <c r="AE392">
        <v>8.9999999999999993E-3</v>
      </c>
      <c r="AF392">
        <v>6.0000000000000001E-3</v>
      </c>
      <c r="AG392">
        <v>2E-3</v>
      </c>
      <c r="AH392">
        <v>0</v>
      </c>
      <c r="AI392">
        <v>0</v>
      </c>
      <c r="AJ392">
        <v>0</v>
      </c>
      <c r="AK392">
        <v>0</v>
      </c>
      <c r="AL392">
        <v>0.69899999999999995</v>
      </c>
      <c r="AM392">
        <v>0.20200000000000001</v>
      </c>
      <c r="AN392">
        <v>0.20200000000000001</v>
      </c>
      <c r="AO392">
        <v>0</v>
      </c>
      <c r="AP392">
        <v>0</v>
      </c>
      <c r="AQ392">
        <v>4.0000000000000001E-3</v>
      </c>
      <c r="AR392">
        <v>0.14499999999999999</v>
      </c>
      <c r="AS392">
        <v>1.6999999999999999E-3</v>
      </c>
      <c r="AT392">
        <v>2.0999999999999999E-3</v>
      </c>
      <c r="AU392">
        <v>5.9299999999999999E-2</v>
      </c>
      <c r="AV392">
        <v>9.4E-2</v>
      </c>
      <c r="AW392">
        <v>2.8999999999999998E-3</v>
      </c>
      <c r="AX392">
        <v>0.01</v>
      </c>
      <c r="AY392">
        <v>8.8000000000000005E-3</v>
      </c>
      <c r="AZ392">
        <v>0</v>
      </c>
      <c r="BA392">
        <v>1.7</v>
      </c>
      <c r="BB392">
        <v>4.5999999999999999E-2</v>
      </c>
      <c r="BC392">
        <v>1.4999999999999999E-2</v>
      </c>
      <c r="BD392">
        <v>0.12</v>
      </c>
      <c r="BE392">
        <v>2.6</v>
      </c>
      <c r="BF392">
        <v>0.21</v>
      </c>
      <c r="BG392">
        <v>0.72</v>
      </c>
      <c r="BH392">
        <v>2E-3</v>
      </c>
      <c r="BI392">
        <v>4.5999999999999999E-2</v>
      </c>
      <c r="BJ392">
        <v>2.1000000000000001E-2</v>
      </c>
      <c r="BK392">
        <v>0.3</v>
      </c>
      <c r="BL392">
        <v>3.4487869296951197E-2</v>
      </c>
      <c r="BM392">
        <v>1.6957327848687101E-3</v>
      </c>
      <c r="BN392">
        <v>4.8680557306987103E-3</v>
      </c>
      <c r="BO392">
        <v>1.93154625332536E-3</v>
      </c>
      <c r="BP392">
        <v>0</v>
      </c>
      <c r="BQ392" s="98">
        <v>-1.0773585539536E-15</v>
      </c>
      <c r="BR392" s="98">
        <v>7.2697335620999998E-5</v>
      </c>
      <c r="BS392">
        <v>1.5420951010496799E-4</v>
      </c>
      <c r="BT392">
        <v>4.18589375572435E-2</v>
      </c>
    </row>
    <row r="393" spans="1:72" x14ac:dyDescent="0.35">
      <c r="A393">
        <v>78</v>
      </c>
      <c r="B393" t="s">
        <v>153</v>
      </c>
      <c r="C393" t="s">
        <v>153</v>
      </c>
      <c r="D393" t="s">
        <v>684</v>
      </c>
      <c r="E393" t="s">
        <v>1341</v>
      </c>
      <c r="F393">
        <v>3.45</v>
      </c>
      <c r="G393">
        <v>14.445</v>
      </c>
      <c r="H393">
        <v>0.25950000000000001</v>
      </c>
      <c r="I393">
        <v>0.28499999999999998</v>
      </c>
      <c r="J393">
        <v>0</v>
      </c>
      <c r="K393">
        <v>0</v>
      </c>
      <c r="L393">
        <v>0.93600000000000005</v>
      </c>
      <c r="M393">
        <v>0</v>
      </c>
      <c r="N393">
        <v>1.2E-2</v>
      </c>
      <c r="O393">
        <v>0</v>
      </c>
      <c r="P393">
        <v>0</v>
      </c>
      <c r="Q393">
        <v>0</v>
      </c>
      <c r="R393">
        <v>0</v>
      </c>
      <c r="S393">
        <v>0</v>
      </c>
      <c r="T393">
        <v>0</v>
      </c>
      <c r="U393">
        <v>0.11849999999999999</v>
      </c>
      <c r="V393">
        <v>0</v>
      </c>
      <c r="W393">
        <v>0</v>
      </c>
      <c r="X393">
        <v>1.0500000000000001E-2</v>
      </c>
      <c r="Y393">
        <v>5.5500000000000001E-2</v>
      </c>
      <c r="Z393">
        <v>3.9E-2</v>
      </c>
      <c r="AA393">
        <v>0</v>
      </c>
      <c r="AB393">
        <v>0.10050000000000001</v>
      </c>
      <c r="AC393">
        <v>6.0000000000000001E-3</v>
      </c>
      <c r="AD393">
        <v>9.1499999999999998E-2</v>
      </c>
      <c r="AE393">
        <v>1.35E-2</v>
      </c>
      <c r="AF393">
        <v>8.9999999999999993E-3</v>
      </c>
      <c r="AG393">
        <v>3.0000000000000001E-3</v>
      </c>
      <c r="AH393">
        <v>0</v>
      </c>
      <c r="AI393">
        <v>0</v>
      </c>
      <c r="AJ393">
        <v>0</v>
      </c>
      <c r="AK393">
        <v>0</v>
      </c>
      <c r="AL393">
        <v>1.0485</v>
      </c>
      <c r="AM393">
        <v>0.30299999999999999</v>
      </c>
      <c r="AN393">
        <v>0.30299999999999999</v>
      </c>
      <c r="AO393">
        <v>0</v>
      </c>
      <c r="AP393">
        <v>0</v>
      </c>
      <c r="AQ393">
        <v>6.0000000000000001E-3</v>
      </c>
      <c r="AR393">
        <v>0.2175</v>
      </c>
      <c r="AS393">
        <v>2.5500000000000002E-3</v>
      </c>
      <c r="AT393">
        <v>3.15E-3</v>
      </c>
      <c r="AU393">
        <v>8.8950000000000001E-2</v>
      </c>
      <c r="AV393">
        <v>0.14099999999999999</v>
      </c>
      <c r="AW393">
        <v>4.3499999999999997E-3</v>
      </c>
      <c r="AX393">
        <v>1.4999999999999999E-2</v>
      </c>
      <c r="AY393">
        <v>1.32E-2</v>
      </c>
      <c r="AZ393">
        <v>0</v>
      </c>
      <c r="BA393">
        <v>2.5499999999999998</v>
      </c>
      <c r="BB393">
        <v>6.9000000000000006E-2</v>
      </c>
      <c r="BC393">
        <v>2.2499999999999999E-2</v>
      </c>
      <c r="BD393">
        <v>0.18</v>
      </c>
      <c r="BE393">
        <v>3.9</v>
      </c>
      <c r="BF393">
        <v>0.315</v>
      </c>
      <c r="BG393">
        <v>1.08</v>
      </c>
      <c r="BH393">
        <v>3.0000000000000001E-3</v>
      </c>
      <c r="BI393">
        <v>6.9000000000000006E-2</v>
      </c>
      <c r="BJ393">
        <v>3.15E-2</v>
      </c>
      <c r="BK393">
        <v>0.45</v>
      </c>
      <c r="BL393">
        <v>6.0249190873337799E-2</v>
      </c>
      <c r="BM393">
        <v>4.5529328986169404E-3</v>
      </c>
      <c r="BN393">
        <v>8.9870072083976706E-3</v>
      </c>
      <c r="BO393">
        <v>2.96686466594267E-3</v>
      </c>
      <c r="BP393">
        <v>0</v>
      </c>
      <c r="BQ393" s="98">
        <v>1.51686770537433E-14</v>
      </c>
      <c r="BR393">
        <v>3.5463624903078002E-4</v>
      </c>
      <c r="BS393">
        <v>2.31314265157451E-4</v>
      </c>
      <c r="BT393">
        <v>4.54258205527747E-2</v>
      </c>
    </row>
    <row r="394" spans="1:72" x14ac:dyDescent="0.35">
      <c r="A394">
        <v>79</v>
      </c>
      <c r="B394" t="s">
        <v>153</v>
      </c>
      <c r="C394" t="s">
        <v>153</v>
      </c>
      <c r="D394" t="s">
        <v>161</v>
      </c>
      <c r="E394" t="s">
        <v>1337</v>
      </c>
      <c r="F394">
        <v>93.702000014399999</v>
      </c>
      <c r="G394">
        <v>392.100000018</v>
      </c>
      <c r="H394">
        <v>5.2564800000360004</v>
      </c>
      <c r="I394">
        <v>11.62476000168</v>
      </c>
      <c r="J394">
        <v>0</v>
      </c>
      <c r="K394">
        <v>0</v>
      </c>
      <c r="L394">
        <v>43.056840000539999</v>
      </c>
      <c r="M394">
        <v>0</v>
      </c>
      <c r="N394">
        <v>0.66192000016800001</v>
      </c>
      <c r="O394">
        <v>0</v>
      </c>
      <c r="P394">
        <v>0</v>
      </c>
      <c r="Q394">
        <v>0</v>
      </c>
      <c r="R394">
        <v>0</v>
      </c>
      <c r="S394">
        <v>0</v>
      </c>
      <c r="T394">
        <v>0</v>
      </c>
      <c r="U394">
        <v>2.2456199997840001</v>
      </c>
      <c r="V394">
        <v>4.139999898E-3</v>
      </c>
      <c r="W394">
        <v>4.139999898E-3</v>
      </c>
      <c r="X394">
        <v>9.3299999975999998E-2</v>
      </c>
      <c r="Y394">
        <v>1.3374600000179999</v>
      </c>
      <c r="Z394">
        <v>0.77921999990400004</v>
      </c>
      <c r="AA394">
        <v>1.3079999748000001E-2</v>
      </c>
      <c r="AB394">
        <v>2.1721800002760001</v>
      </c>
      <c r="AC394">
        <v>0.17555999982000001</v>
      </c>
      <c r="AD394">
        <v>1.9210800000599999</v>
      </c>
      <c r="AE394">
        <v>0.57491999982599995</v>
      </c>
      <c r="AF394">
        <v>0.44748000025200002</v>
      </c>
      <c r="AG394">
        <v>2.4960000114E-2</v>
      </c>
      <c r="AH394">
        <v>1.4879999729999999E-2</v>
      </c>
      <c r="AI394">
        <v>4.139999898E-3</v>
      </c>
      <c r="AJ394">
        <v>1.3739999802E-2</v>
      </c>
      <c r="AK394">
        <v>2.105999985E-2</v>
      </c>
      <c r="AL394">
        <v>34.542000000000002</v>
      </c>
      <c r="AM394">
        <v>5.4539999999999997</v>
      </c>
      <c r="AN394">
        <v>5.4539999999999997</v>
      </c>
      <c r="AO394">
        <v>0</v>
      </c>
      <c r="AP394">
        <v>0.15589972604399999</v>
      </c>
      <c r="AQ394">
        <v>0.31871726023800001</v>
      </c>
      <c r="AR394">
        <v>3.9714784312260001</v>
      </c>
      <c r="AS394">
        <v>0.47874</v>
      </c>
      <c r="AT394">
        <v>0.167039999784</v>
      </c>
      <c r="AU394">
        <v>4.0859400002879998</v>
      </c>
      <c r="AV394">
        <v>6.2165999990399996</v>
      </c>
      <c r="AW394">
        <v>0.29447999996399998</v>
      </c>
      <c r="AX394">
        <v>2.2158000002640001</v>
      </c>
      <c r="AY394">
        <v>0.40674000011400002</v>
      </c>
      <c r="AZ394">
        <v>0</v>
      </c>
      <c r="BA394">
        <v>105.6930410934</v>
      </c>
      <c r="BB394">
        <v>1.523505263328</v>
      </c>
      <c r="BC394">
        <v>1.3479487673999999</v>
      </c>
      <c r="BD394">
        <v>3.6050082188819998</v>
      </c>
      <c r="BE394">
        <v>183.8642739762</v>
      </c>
      <c r="BF394">
        <v>12.809013697799999</v>
      </c>
      <c r="BG394">
        <v>77.983068489000004</v>
      </c>
      <c r="BH394">
        <v>0.195718630422</v>
      </c>
      <c r="BI394">
        <v>4.0875668491020001</v>
      </c>
      <c r="BJ394">
        <v>2.8796621916479999</v>
      </c>
      <c r="BK394">
        <v>10.40999999892</v>
      </c>
      <c r="BL394">
        <v>0.30941775031770602</v>
      </c>
      <c r="BM394">
        <v>3.4846006629165399E-2</v>
      </c>
      <c r="BN394">
        <v>9.3394507622060197E-2</v>
      </c>
      <c r="BO394">
        <v>1.18886418792736E-2</v>
      </c>
      <c r="BP394">
        <v>0</v>
      </c>
      <c r="BQ394" s="98">
        <v>9.1944014219027098E-14</v>
      </c>
      <c r="BR394">
        <v>3.0804943605455999E-3</v>
      </c>
      <c r="BS394">
        <v>9.3450963123610405E-3</v>
      </c>
      <c r="BT394">
        <v>0.816661343572749</v>
      </c>
    </row>
    <row r="395" spans="1:72" x14ac:dyDescent="0.35">
      <c r="A395">
        <v>79</v>
      </c>
      <c r="B395" t="s">
        <v>153</v>
      </c>
      <c r="C395" t="s">
        <v>153</v>
      </c>
      <c r="D395" t="s">
        <v>161</v>
      </c>
      <c r="E395" t="s">
        <v>1338</v>
      </c>
      <c r="F395">
        <v>46.8510000072</v>
      </c>
      <c r="G395">
        <v>196.050000009</v>
      </c>
      <c r="H395">
        <v>2.6282400000180002</v>
      </c>
      <c r="I395">
        <v>5.8123800008400002</v>
      </c>
      <c r="J395">
        <v>0</v>
      </c>
      <c r="K395">
        <v>0</v>
      </c>
      <c r="L395">
        <v>21.52842000027</v>
      </c>
      <c r="M395">
        <v>0</v>
      </c>
      <c r="N395">
        <v>0.33096000008400001</v>
      </c>
      <c r="O395">
        <v>0</v>
      </c>
      <c r="P395">
        <v>0</v>
      </c>
      <c r="Q395">
        <v>0</v>
      </c>
      <c r="R395">
        <v>0</v>
      </c>
      <c r="S395">
        <v>0</v>
      </c>
      <c r="T395">
        <v>0</v>
      </c>
      <c r="U395">
        <v>1.122809999892</v>
      </c>
      <c r="V395">
        <v>2.069999949E-3</v>
      </c>
      <c r="W395">
        <v>2.069999949E-3</v>
      </c>
      <c r="X395">
        <v>4.6649999987999999E-2</v>
      </c>
      <c r="Y395">
        <v>0.66873000000899996</v>
      </c>
      <c r="Z395">
        <v>0.38960999995200002</v>
      </c>
      <c r="AA395">
        <v>6.5399998740000003E-3</v>
      </c>
      <c r="AB395">
        <v>1.0860900001380001</v>
      </c>
      <c r="AC395">
        <v>8.7779999910000003E-2</v>
      </c>
      <c r="AD395">
        <v>0.96054000002999995</v>
      </c>
      <c r="AE395">
        <v>0.28745999991299998</v>
      </c>
      <c r="AF395">
        <v>0.22374000012600001</v>
      </c>
      <c r="AG395">
        <v>1.2480000057E-2</v>
      </c>
      <c r="AH395">
        <v>7.4399998649999997E-3</v>
      </c>
      <c r="AI395">
        <v>2.069999949E-3</v>
      </c>
      <c r="AJ395">
        <v>6.8699999010000002E-3</v>
      </c>
      <c r="AK395">
        <v>1.0529999925E-2</v>
      </c>
      <c r="AL395">
        <v>17.271000000000001</v>
      </c>
      <c r="AM395">
        <v>2.7269999999999999</v>
      </c>
      <c r="AN395">
        <v>2.7269999999999999</v>
      </c>
      <c r="AO395">
        <v>0</v>
      </c>
      <c r="AP395">
        <v>7.7949863021999993E-2</v>
      </c>
      <c r="AQ395">
        <v>0.15935863011900001</v>
      </c>
      <c r="AR395">
        <v>1.985739215613</v>
      </c>
      <c r="AS395">
        <v>0.23937</v>
      </c>
      <c r="AT395">
        <v>8.3519999891999999E-2</v>
      </c>
      <c r="AU395">
        <v>2.0429700001439999</v>
      </c>
      <c r="AV395">
        <v>3.1082999995199998</v>
      </c>
      <c r="AW395">
        <v>0.14723999998199999</v>
      </c>
      <c r="AX395">
        <v>1.1079000001320001</v>
      </c>
      <c r="AY395">
        <v>0.20337000005700001</v>
      </c>
      <c r="AZ395">
        <v>0</v>
      </c>
      <c r="BA395">
        <v>52.846520546699999</v>
      </c>
      <c r="BB395">
        <v>0.76175263166399998</v>
      </c>
      <c r="BC395">
        <v>0.67397438369999996</v>
      </c>
      <c r="BD395">
        <v>1.8025041094409999</v>
      </c>
      <c r="BE395">
        <v>91.932136988099998</v>
      </c>
      <c r="BF395">
        <v>6.4045068488999997</v>
      </c>
      <c r="BG395">
        <v>38.991534244500002</v>
      </c>
      <c r="BH395">
        <v>9.7859315210999998E-2</v>
      </c>
      <c r="BI395">
        <v>2.043783424551</v>
      </c>
      <c r="BJ395">
        <v>1.4398310958239999</v>
      </c>
      <c r="BK395">
        <v>5.20499999946</v>
      </c>
      <c r="BL395">
        <v>0.12904318770022</v>
      </c>
      <c r="BM395">
        <v>1.63488917119043E-2</v>
      </c>
      <c r="BN395">
        <v>3.4261616566711499E-2</v>
      </c>
      <c r="BO395">
        <v>5.9665900277525901E-3</v>
      </c>
      <c r="BP395">
        <v>0</v>
      </c>
      <c r="BQ395" s="98">
        <v>2.4293279463670301E-14</v>
      </c>
      <c r="BR395">
        <v>2.1836008487412101E-4</v>
      </c>
      <c r="BS395">
        <v>4.6725481561805202E-3</v>
      </c>
      <c r="BT395">
        <v>0.43461217356463899</v>
      </c>
    </row>
    <row r="396" spans="1:72" x14ac:dyDescent="0.35">
      <c r="A396">
        <v>79</v>
      </c>
      <c r="B396" t="s">
        <v>153</v>
      </c>
      <c r="C396" t="s">
        <v>153</v>
      </c>
      <c r="D396" t="s">
        <v>161</v>
      </c>
      <c r="E396" t="s">
        <v>1339</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row>
    <row r="397" spans="1:72" x14ac:dyDescent="0.35">
      <c r="A397">
        <v>79</v>
      </c>
      <c r="B397" t="s">
        <v>153</v>
      </c>
      <c r="C397" t="s">
        <v>153</v>
      </c>
      <c r="D397" t="s">
        <v>161</v>
      </c>
      <c r="E397" t="s">
        <v>1340</v>
      </c>
      <c r="F397">
        <v>9.3702000014400006</v>
      </c>
      <c r="G397">
        <v>39.210000001799997</v>
      </c>
      <c r="H397">
        <v>0.52564800000360001</v>
      </c>
      <c r="I397">
        <v>1.1624760001679999</v>
      </c>
      <c r="J397">
        <v>0</v>
      </c>
      <c r="K397">
        <v>0</v>
      </c>
      <c r="L397">
        <v>4.3056840000539998</v>
      </c>
      <c r="M397">
        <v>0</v>
      </c>
      <c r="N397">
        <v>6.6192000016800007E-2</v>
      </c>
      <c r="O397">
        <v>0</v>
      </c>
      <c r="P397">
        <v>0</v>
      </c>
      <c r="Q397">
        <v>0</v>
      </c>
      <c r="R397">
        <v>0</v>
      </c>
      <c r="S397">
        <v>0</v>
      </c>
      <c r="T397">
        <v>0</v>
      </c>
      <c r="U397">
        <v>0.22456199997840001</v>
      </c>
      <c r="V397">
        <v>4.1399998980000001E-4</v>
      </c>
      <c r="W397">
        <v>4.1399998980000001E-4</v>
      </c>
      <c r="X397">
        <v>9.3299999975999994E-3</v>
      </c>
      <c r="Y397">
        <v>0.13374600000180001</v>
      </c>
      <c r="Z397">
        <v>7.7921999990400004E-2</v>
      </c>
      <c r="AA397">
        <v>1.3079999748000001E-3</v>
      </c>
      <c r="AB397">
        <v>0.2172180000276</v>
      </c>
      <c r="AC397">
        <v>1.7555999982000001E-2</v>
      </c>
      <c r="AD397">
        <v>0.19210800000600001</v>
      </c>
      <c r="AE397">
        <v>5.7491999982600003E-2</v>
      </c>
      <c r="AF397">
        <v>4.4748000025199998E-2</v>
      </c>
      <c r="AG397">
        <v>2.4960000113999998E-3</v>
      </c>
      <c r="AH397">
        <v>1.4879999730000001E-3</v>
      </c>
      <c r="AI397">
        <v>4.1399998980000001E-4</v>
      </c>
      <c r="AJ397">
        <v>1.3739999802E-3</v>
      </c>
      <c r="AK397">
        <v>2.1059999849999999E-3</v>
      </c>
      <c r="AL397">
        <v>3.4542000000000002</v>
      </c>
      <c r="AM397">
        <v>0.5454</v>
      </c>
      <c r="AN397">
        <v>0.5454</v>
      </c>
      <c r="AO397">
        <v>0</v>
      </c>
      <c r="AP397">
        <v>1.5589972604399999E-2</v>
      </c>
      <c r="AQ397">
        <v>3.18717260238E-2</v>
      </c>
      <c r="AR397">
        <v>0.39714784312259999</v>
      </c>
      <c r="AS397">
        <v>4.7874E-2</v>
      </c>
      <c r="AT397">
        <v>1.6703999978400001E-2</v>
      </c>
      <c r="AU397">
        <v>0.40859400002879998</v>
      </c>
      <c r="AV397">
        <v>0.621659999904</v>
      </c>
      <c r="AW397">
        <v>2.94479999964E-2</v>
      </c>
      <c r="AX397">
        <v>0.22158000002639999</v>
      </c>
      <c r="AY397">
        <v>4.0674000011400001E-2</v>
      </c>
      <c r="AZ397">
        <v>0</v>
      </c>
      <c r="BA397">
        <v>10.569304109340001</v>
      </c>
      <c r="BB397">
        <v>0.1523505263328</v>
      </c>
      <c r="BC397">
        <v>0.13479487674000001</v>
      </c>
      <c r="BD397">
        <v>0.36050082188819998</v>
      </c>
      <c r="BE397">
        <v>18.38642739762</v>
      </c>
      <c r="BF397">
        <v>1.28090136978</v>
      </c>
      <c r="BG397">
        <v>7.7983068489000003</v>
      </c>
      <c r="BH397">
        <v>1.9571863042199999E-2</v>
      </c>
      <c r="BI397">
        <v>0.40875668491020001</v>
      </c>
      <c r="BJ397">
        <v>0.28796621916479997</v>
      </c>
      <c r="BK397">
        <v>1.0409999998920001</v>
      </c>
      <c r="BL397">
        <v>2.5808637540044001E-2</v>
      </c>
      <c r="BM397">
        <v>3.2697783423808599E-3</v>
      </c>
      <c r="BN397">
        <v>6.8523233133422996E-3</v>
      </c>
      <c r="BO397">
        <v>1.19331800555052E-3</v>
      </c>
      <c r="BP397">
        <v>0</v>
      </c>
      <c r="BQ397" s="98">
        <v>4.8586558927340601E-15</v>
      </c>
      <c r="BR397" s="98">
        <v>4.3672016974824098E-5</v>
      </c>
      <c r="BS397">
        <v>9.3450963123610303E-4</v>
      </c>
      <c r="BT397">
        <v>8.6922434712927807E-2</v>
      </c>
    </row>
    <row r="398" spans="1:72" x14ac:dyDescent="0.35">
      <c r="A398">
        <v>79</v>
      </c>
      <c r="B398" t="s">
        <v>153</v>
      </c>
      <c r="C398" t="s">
        <v>153</v>
      </c>
      <c r="D398" t="s">
        <v>161</v>
      </c>
      <c r="E398" t="s">
        <v>1341</v>
      </c>
      <c r="F398">
        <v>46.8510000072</v>
      </c>
      <c r="G398">
        <v>196.050000009</v>
      </c>
      <c r="H398">
        <v>2.6282400000180002</v>
      </c>
      <c r="I398">
        <v>5.8123800008400002</v>
      </c>
      <c r="J398">
        <v>0</v>
      </c>
      <c r="K398">
        <v>0</v>
      </c>
      <c r="L398">
        <v>21.52842000027</v>
      </c>
      <c r="M398">
        <v>0</v>
      </c>
      <c r="N398">
        <v>0.33096000008400001</v>
      </c>
      <c r="O398">
        <v>0</v>
      </c>
      <c r="P398">
        <v>0</v>
      </c>
      <c r="Q398">
        <v>0</v>
      </c>
      <c r="R398">
        <v>0</v>
      </c>
      <c r="S398">
        <v>0</v>
      </c>
      <c r="T398">
        <v>0</v>
      </c>
      <c r="U398">
        <v>1.122809999892</v>
      </c>
      <c r="V398">
        <v>2.069999949E-3</v>
      </c>
      <c r="W398">
        <v>2.069999949E-3</v>
      </c>
      <c r="X398">
        <v>4.6649999987999999E-2</v>
      </c>
      <c r="Y398">
        <v>0.66873000000899996</v>
      </c>
      <c r="Z398">
        <v>0.38960999995200002</v>
      </c>
      <c r="AA398">
        <v>6.5399998740000003E-3</v>
      </c>
      <c r="AB398">
        <v>1.0860900001380001</v>
      </c>
      <c r="AC398">
        <v>8.7779999910000003E-2</v>
      </c>
      <c r="AD398">
        <v>0.96054000002999995</v>
      </c>
      <c r="AE398">
        <v>0.28745999991299998</v>
      </c>
      <c r="AF398">
        <v>0.22374000012600001</v>
      </c>
      <c r="AG398">
        <v>1.2480000057E-2</v>
      </c>
      <c r="AH398">
        <v>7.4399998649999997E-3</v>
      </c>
      <c r="AI398">
        <v>2.069999949E-3</v>
      </c>
      <c r="AJ398">
        <v>6.8699999010000002E-3</v>
      </c>
      <c r="AK398">
        <v>1.0529999925E-2</v>
      </c>
      <c r="AL398">
        <v>17.271000000000001</v>
      </c>
      <c r="AM398">
        <v>2.7269999999999999</v>
      </c>
      <c r="AN398">
        <v>2.7269999999999999</v>
      </c>
      <c r="AO398">
        <v>0</v>
      </c>
      <c r="AP398">
        <v>7.7949863021999993E-2</v>
      </c>
      <c r="AQ398">
        <v>0.15935863011900001</v>
      </c>
      <c r="AR398">
        <v>1.985739215613</v>
      </c>
      <c r="AS398">
        <v>0.23937</v>
      </c>
      <c r="AT398">
        <v>8.3519999891999999E-2</v>
      </c>
      <c r="AU398">
        <v>2.0429700001439999</v>
      </c>
      <c r="AV398">
        <v>3.1082999995199998</v>
      </c>
      <c r="AW398">
        <v>0.14723999998199999</v>
      </c>
      <c r="AX398">
        <v>1.1079000001320001</v>
      </c>
      <c r="AY398">
        <v>0.20337000005700001</v>
      </c>
      <c r="AZ398">
        <v>0</v>
      </c>
      <c r="BA398">
        <v>52.846520546699999</v>
      </c>
      <c r="BB398">
        <v>0.76175263166399998</v>
      </c>
      <c r="BC398">
        <v>0.67397438369999996</v>
      </c>
      <c r="BD398">
        <v>1.8025041094409999</v>
      </c>
      <c r="BE398">
        <v>91.932136988099998</v>
      </c>
      <c r="BF398">
        <v>6.4045068488999997</v>
      </c>
      <c r="BG398">
        <v>38.991534244500002</v>
      </c>
      <c r="BH398">
        <v>9.7859315210999998E-2</v>
      </c>
      <c r="BI398">
        <v>2.043783424551</v>
      </c>
      <c r="BJ398">
        <v>1.4398310958239999</v>
      </c>
      <c r="BK398">
        <v>5.20499999946</v>
      </c>
      <c r="BL398">
        <v>0.16867863026706101</v>
      </c>
      <c r="BM398">
        <v>1.80076389715269E-2</v>
      </c>
      <c r="BN398">
        <v>5.3465933091397501E-2</v>
      </c>
      <c r="BO398">
        <v>5.93219994315219E-3</v>
      </c>
      <c r="BP398">
        <v>0</v>
      </c>
      <c r="BQ398" s="98">
        <v>5.7771672197700803E-14</v>
      </c>
      <c r="BR398">
        <v>2.2597462793396998E-3</v>
      </c>
      <c r="BS398">
        <v>4.6725481561805202E-3</v>
      </c>
      <c r="BT398">
        <v>0.39402573082930697</v>
      </c>
    </row>
    <row r="399" spans="1:72" x14ac:dyDescent="0.35">
      <c r="A399">
        <v>80</v>
      </c>
      <c r="B399" t="s">
        <v>153</v>
      </c>
      <c r="C399" t="s">
        <v>153</v>
      </c>
      <c r="D399" t="s">
        <v>693</v>
      </c>
      <c r="E399" t="s">
        <v>1337</v>
      </c>
      <c r="F399">
        <v>56.924999999999997</v>
      </c>
      <c r="G399">
        <v>237.6</v>
      </c>
      <c r="H399">
        <v>1.5345</v>
      </c>
      <c r="I399">
        <v>10.6425</v>
      </c>
      <c r="J399">
        <v>0</v>
      </c>
      <c r="K399">
        <v>0</v>
      </c>
      <c r="L399">
        <v>36.828000000000003</v>
      </c>
      <c r="M399">
        <v>0</v>
      </c>
      <c r="N399">
        <v>0.495</v>
      </c>
      <c r="O399">
        <v>0</v>
      </c>
      <c r="P399">
        <v>0</v>
      </c>
      <c r="Q399">
        <v>0</v>
      </c>
      <c r="R399">
        <v>0</v>
      </c>
      <c r="S399">
        <v>0</v>
      </c>
      <c r="T399">
        <v>0</v>
      </c>
      <c r="U399">
        <v>0.39600000000000002</v>
      </c>
      <c r="V399">
        <v>0</v>
      </c>
      <c r="W399">
        <v>0</v>
      </c>
      <c r="X399">
        <v>0</v>
      </c>
      <c r="Y399">
        <v>0.29699999999999999</v>
      </c>
      <c r="Z399">
        <v>9.9000000000000005E-2</v>
      </c>
      <c r="AA399">
        <v>0</v>
      </c>
      <c r="AB399">
        <v>0.59399999999999997</v>
      </c>
      <c r="AC399">
        <v>9.9000000000000005E-2</v>
      </c>
      <c r="AD399">
        <v>0.495</v>
      </c>
      <c r="AE399">
        <v>0.19800000000000001</v>
      </c>
      <c r="AF399">
        <v>0.14849999999999999</v>
      </c>
      <c r="AG399">
        <v>0</v>
      </c>
      <c r="AH399">
        <v>0</v>
      </c>
      <c r="AI399">
        <v>0</v>
      </c>
      <c r="AJ399">
        <v>0</v>
      </c>
      <c r="AK399">
        <v>0</v>
      </c>
      <c r="AL399">
        <v>34.65</v>
      </c>
      <c r="AM399">
        <v>7.92</v>
      </c>
      <c r="AN399">
        <v>7.92</v>
      </c>
      <c r="AO399">
        <v>0</v>
      </c>
      <c r="AP399">
        <v>0.19800000000000001</v>
      </c>
      <c r="AQ399">
        <v>0.54449999999999998</v>
      </c>
      <c r="AR399">
        <v>0</v>
      </c>
      <c r="AS399">
        <v>3.465E-2</v>
      </c>
      <c r="AT399">
        <v>6.93E-2</v>
      </c>
      <c r="AU399">
        <v>4.0590000000000002</v>
      </c>
      <c r="AV399">
        <v>6.0092999999999996</v>
      </c>
      <c r="AW399">
        <v>0.21285000000000001</v>
      </c>
      <c r="AX399">
        <v>11.385</v>
      </c>
      <c r="AY399">
        <v>0.19800000000000001</v>
      </c>
      <c r="AZ399">
        <v>0</v>
      </c>
      <c r="BA399">
        <v>85.635000000000005</v>
      </c>
      <c r="BB399">
        <v>0.19800000000000001</v>
      </c>
      <c r="BC399">
        <v>0.44550000000000001</v>
      </c>
      <c r="BD399">
        <v>5.94</v>
      </c>
      <c r="BE399">
        <v>113.85</v>
      </c>
      <c r="BF399">
        <v>12.375</v>
      </c>
      <c r="BG399">
        <v>38.115000000000002</v>
      </c>
      <c r="BH399">
        <v>9.9000000000000005E-2</v>
      </c>
      <c r="BI399">
        <v>5.5439999999999996</v>
      </c>
      <c r="BJ399">
        <v>0.74250000000000005</v>
      </c>
      <c r="BK399">
        <v>0</v>
      </c>
      <c r="BL399">
        <v>0.103638509203372</v>
      </c>
      <c r="BM399">
        <v>1.3524628000958E-2</v>
      </c>
      <c r="BN399">
        <v>3.4396377656477302E-2</v>
      </c>
      <c r="BO399">
        <v>5.0358896103419697E-3</v>
      </c>
      <c r="BP399">
        <v>0</v>
      </c>
      <c r="BQ399" s="98">
        <v>5.8809799567159104E-14</v>
      </c>
      <c r="BR399">
        <v>2.7276240602850102E-3</v>
      </c>
      <c r="BS399">
        <v>7.6333707501958998E-3</v>
      </c>
      <c r="BT399">
        <v>0.32298339672371301</v>
      </c>
    </row>
    <row r="400" spans="1:72" x14ac:dyDescent="0.35">
      <c r="A400">
        <v>80</v>
      </c>
      <c r="B400" t="s">
        <v>153</v>
      </c>
      <c r="C400" t="s">
        <v>153</v>
      </c>
      <c r="D400" t="s">
        <v>693</v>
      </c>
      <c r="E400" t="s">
        <v>1338</v>
      </c>
      <c r="F400">
        <v>28.52</v>
      </c>
      <c r="G400">
        <v>119.04</v>
      </c>
      <c r="H400">
        <v>0.76880000000000004</v>
      </c>
      <c r="I400">
        <v>5.3319999999999999</v>
      </c>
      <c r="J400">
        <v>0</v>
      </c>
      <c r="K400">
        <v>0</v>
      </c>
      <c r="L400">
        <v>18.4512</v>
      </c>
      <c r="M400">
        <v>0</v>
      </c>
      <c r="N400">
        <v>0.248</v>
      </c>
      <c r="O400">
        <v>0</v>
      </c>
      <c r="P400">
        <v>0</v>
      </c>
      <c r="Q400">
        <v>0</v>
      </c>
      <c r="R400">
        <v>0</v>
      </c>
      <c r="S400">
        <v>0</v>
      </c>
      <c r="T400">
        <v>0</v>
      </c>
      <c r="U400">
        <v>0.19839999999999999</v>
      </c>
      <c r="V400">
        <v>0</v>
      </c>
      <c r="W400">
        <v>0</v>
      </c>
      <c r="X400">
        <v>0</v>
      </c>
      <c r="Y400">
        <v>0.14879999999999999</v>
      </c>
      <c r="Z400">
        <v>4.9599999999999998E-2</v>
      </c>
      <c r="AA400">
        <v>0</v>
      </c>
      <c r="AB400">
        <v>0.29759999999999998</v>
      </c>
      <c r="AC400">
        <v>4.9599999999999998E-2</v>
      </c>
      <c r="AD400">
        <v>0.248</v>
      </c>
      <c r="AE400">
        <v>9.9199999999999997E-2</v>
      </c>
      <c r="AF400">
        <v>7.4399999999999994E-2</v>
      </c>
      <c r="AG400">
        <v>0</v>
      </c>
      <c r="AH400">
        <v>0</v>
      </c>
      <c r="AI400">
        <v>0</v>
      </c>
      <c r="AJ400">
        <v>0</v>
      </c>
      <c r="AK400">
        <v>0</v>
      </c>
      <c r="AL400">
        <v>17.36</v>
      </c>
      <c r="AM400">
        <v>3.968</v>
      </c>
      <c r="AN400">
        <v>3.968</v>
      </c>
      <c r="AO400">
        <v>0</v>
      </c>
      <c r="AP400">
        <v>9.9199999999999997E-2</v>
      </c>
      <c r="AQ400">
        <v>0.27279999999999999</v>
      </c>
      <c r="AR400">
        <v>0</v>
      </c>
      <c r="AS400">
        <v>1.736E-2</v>
      </c>
      <c r="AT400">
        <v>3.4720000000000001E-2</v>
      </c>
      <c r="AU400">
        <v>2.0335999999999999</v>
      </c>
      <c r="AV400">
        <v>3.0107200000000001</v>
      </c>
      <c r="AW400">
        <v>0.10664</v>
      </c>
      <c r="AX400">
        <v>5.7039999999999997</v>
      </c>
      <c r="AY400">
        <v>9.9199999999999997E-2</v>
      </c>
      <c r="AZ400">
        <v>0</v>
      </c>
      <c r="BA400">
        <v>42.904000000000003</v>
      </c>
      <c r="BB400">
        <v>9.9199999999999997E-2</v>
      </c>
      <c r="BC400">
        <v>0.22320000000000001</v>
      </c>
      <c r="BD400">
        <v>2.976</v>
      </c>
      <c r="BE400">
        <v>57.04</v>
      </c>
      <c r="BF400">
        <v>6.2</v>
      </c>
      <c r="BG400">
        <v>19.096</v>
      </c>
      <c r="BH400">
        <v>4.9599999999999998E-2</v>
      </c>
      <c r="BI400">
        <v>2.7776000000000001</v>
      </c>
      <c r="BJ400">
        <v>0.372</v>
      </c>
      <c r="BK400">
        <v>0</v>
      </c>
      <c r="BL400">
        <v>5.0046341744618299E-2</v>
      </c>
      <c r="BM400">
        <v>6.9267698625624496E-3</v>
      </c>
      <c r="BN400">
        <v>1.5207155270721801E-2</v>
      </c>
      <c r="BO400">
        <v>2.5369241115703101E-3</v>
      </c>
      <c r="BP400">
        <v>0</v>
      </c>
      <c r="BQ400" s="98">
        <v>2.8708006402536703E-14</v>
      </c>
      <c r="BR400">
        <v>1.7872376583756401E-4</v>
      </c>
      <c r="BS400">
        <v>3.8243958506031998E-3</v>
      </c>
      <c r="BT400">
        <v>0.16669465943418099</v>
      </c>
    </row>
    <row r="401" spans="1:72" x14ac:dyDescent="0.35">
      <c r="A401">
        <v>80</v>
      </c>
      <c r="B401" t="s">
        <v>153</v>
      </c>
      <c r="C401" t="s">
        <v>153</v>
      </c>
      <c r="D401" t="s">
        <v>693</v>
      </c>
      <c r="E401" t="s">
        <v>1339</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row>
    <row r="402" spans="1:72" x14ac:dyDescent="0.35">
      <c r="A402">
        <v>80</v>
      </c>
      <c r="B402" t="s">
        <v>153</v>
      </c>
      <c r="C402" t="s">
        <v>153</v>
      </c>
      <c r="D402" t="s">
        <v>693</v>
      </c>
      <c r="E402" t="s">
        <v>1340</v>
      </c>
      <c r="F402">
        <v>11.385</v>
      </c>
      <c r="G402">
        <v>47.52</v>
      </c>
      <c r="H402">
        <v>0.30690000000000001</v>
      </c>
      <c r="I402">
        <v>2.1284999999999998</v>
      </c>
      <c r="J402">
        <v>0</v>
      </c>
      <c r="K402">
        <v>0</v>
      </c>
      <c r="L402">
        <v>7.3655999999999997</v>
      </c>
      <c r="M402">
        <v>0</v>
      </c>
      <c r="N402">
        <v>9.9000000000000005E-2</v>
      </c>
      <c r="O402">
        <v>0</v>
      </c>
      <c r="P402">
        <v>0</v>
      </c>
      <c r="Q402">
        <v>0</v>
      </c>
      <c r="R402">
        <v>0</v>
      </c>
      <c r="S402">
        <v>0</v>
      </c>
      <c r="T402">
        <v>0</v>
      </c>
      <c r="U402">
        <v>7.9200000000000007E-2</v>
      </c>
      <c r="V402">
        <v>0</v>
      </c>
      <c r="W402">
        <v>0</v>
      </c>
      <c r="X402">
        <v>0</v>
      </c>
      <c r="Y402">
        <v>5.9400000000000001E-2</v>
      </c>
      <c r="Z402">
        <v>1.9800000000000002E-2</v>
      </c>
      <c r="AA402">
        <v>0</v>
      </c>
      <c r="AB402">
        <v>0.1188</v>
      </c>
      <c r="AC402">
        <v>1.9800000000000002E-2</v>
      </c>
      <c r="AD402">
        <v>9.9000000000000005E-2</v>
      </c>
      <c r="AE402">
        <v>3.9600000000000003E-2</v>
      </c>
      <c r="AF402">
        <v>2.9700000000000001E-2</v>
      </c>
      <c r="AG402">
        <v>0</v>
      </c>
      <c r="AH402">
        <v>0</v>
      </c>
      <c r="AI402">
        <v>0</v>
      </c>
      <c r="AJ402">
        <v>0</v>
      </c>
      <c r="AK402">
        <v>0</v>
      </c>
      <c r="AL402">
        <v>6.93</v>
      </c>
      <c r="AM402">
        <v>1.5840000000000001</v>
      </c>
      <c r="AN402">
        <v>1.5840000000000001</v>
      </c>
      <c r="AO402">
        <v>0</v>
      </c>
      <c r="AP402">
        <v>3.9600000000000003E-2</v>
      </c>
      <c r="AQ402">
        <v>0.1089</v>
      </c>
      <c r="AR402">
        <v>0</v>
      </c>
      <c r="AS402">
        <v>6.9300000000000004E-3</v>
      </c>
      <c r="AT402">
        <v>1.3860000000000001E-2</v>
      </c>
      <c r="AU402">
        <v>0.81179999999999997</v>
      </c>
      <c r="AV402">
        <v>1.2018599999999999</v>
      </c>
      <c r="AW402">
        <v>4.2569999999999997E-2</v>
      </c>
      <c r="AX402">
        <v>2.2770000000000001</v>
      </c>
      <c r="AY402">
        <v>3.9600000000000003E-2</v>
      </c>
      <c r="AZ402">
        <v>0</v>
      </c>
      <c r="BA402">
        <v>17.126999999999999</v>
      </c>
      <c r="BB402">
        <v>3.9600000000000003E-2</v>
      </c>
      <c r="BC402">
        <v>8.9099999999999999E-2</v>
      </c>
      <c r="BD402">
        <v>1.1879999999999999</v>
      </c>
      <c r="BE402">
        <v>22.77</v>
      </c>
      <c r="BF402">
        <v>2.4750000000000001</v>
      </c>
      <c r="BG402">
        <v>7.6230000000000002</v>
      </c>
      <c r="BH402">
        <v>1.9800000000000002E-2</v>
      </c>
      <c r="BI402">
        <v>1.1088</v>
      </c>
      <c r="BJ402">
        <v>0.14849999999999999</v>
      </c>
      <c r="BK402">
        <v>0</v>
      </c>
      <c r="BL402">
        <v>1.9978176744827499E-2</v>
      </c>
      <c r="BM402">
        <v>2.7651218402971098E-3</v>
      </c>
      <c r="BN402">
        <v>6.0705982733929697E-3</v>
      </c>
      <c r="BO402">
        <v>1.0127237380865399E-3</v>
      </c>
      <c r="BP402">
        <v>0</v>
      </c>
      <c r="BQ402" s="98">
        <v>1.1460050942948101E-14</v>
      </c>
      <c r="BR402" s="98">
        <v>7.1345374265801797E-5</v>
      </c>
      <c r="BS402">
        <v>1.5266741500391801E-3</v>
      </c>
      <c r="BT402">
        <v>6.6543432596709307E-2</v>
      </c>
    </row>
    <row r="403" spans="1:72" x14ac:dyDescent="0.35">
      <c r="A403">
        <v>80</v>
      </c>
      <c r="B403" t="s">
        <v>153</v>
      </c>
      <c r="C403" t="s">
        <v>153</v>
      </c>
      <c r="D403" t="s">
        <v>693</v>
      </c>
      <c r="E403" t="s">
        <v>1341</v>
      </c>
      <c r="F403">
        <v>56.924999999999997</v>
      </c>
      <c r="G403">
        <v>237.6</v>
      </c>
      <c r="H403">
        <v>1.5345</v>
      </c>
      <c r="I403">
        <v>10.6425</v>
      </c>
      <c r="J403">
        <v>0</v>
      </c>
      <c r="K403">
        <v>0</v>
      </c>
      <c r="L403">
        <v>36.828000000000003</v>
      </c>
      <c r="M403">
        <v>0</v>
      </c>
      <c r="N403">
        <v>0.495</v>
      </c>
      <c r="O403">
        <v>0</v>
      </c>
      <c r="P403">
        <v>0</v>
      </c>
      <c r="Q403">
        <v>0</v>
      </c>
      <c r="R403">
        <v>0</v>
      </c>
      <c r="S403">
        <v>0</v>
      </c>
      <c r="T403">
        <v>0</v>
      </c>
      <c r="U403">
        <v>0.39600000000000002</v>
      </c>
      <c r="V403">
        <v>0</v>
      </c>
      <c r="W403">
        <v>0</v>
      </c>
      <c r="X403">
        <v>0</v>
      </c>
      <c r="Y403">
        <v>0.29699999999999999</v>
      </c>
      <c r="Z403">
        <v>9.9000000000000005E-2</v>
      </c>
      <c r="AA403">
        <v>0</v>
      </c>
      <c r="AB403">
        <v>0.59399999999999997</v>
      </c>
      <c r="AC403">
        <v>9.9000000000000005E-2</v>
      </c>
      <c r="AD403">
        <v>0.495</v>
      </c>
      <c r="AE403">
        <v>0.19800000000000001</v>
      </c>
      <c r="AF403">
        <v>0.14849999999999999</v>
      </c>
      <c r="AG403">
        <v>0</v>
      </c>
      <c r="AH403">
        <v>0</v>
      </c>
      <c r="AI403">
        <v>0</v>
      </c>
      <c r="AJ403">
        <v>0</v>
      </c>
      <c r="AK403">
        <v>0</v>
      </c>
      <c r="AL403">
        <v>34.65</v>
      </c>
      <c r="AM403">
        <v>7.92</v>
      </c>
      <c r="AN403">
        <v>7.92</v>
      </c>
      <c r="AO403">
        <v>0</v>
      </c>
      <c r="AP403">
        <v>0.19800000000000001</v>
      </c>
      <c r="AQ403">
        <v>0.54449999999999998</v>
      </c>
      <c r="AR403">
        <v>0</v>
      </c>
      <c r="AS403">
        <v>3.465E-2</v>
      </c>
      <c r="AT403">
        <v>6.93E-2</v>
      </c>
      <c r="AU403">
        <v>4.0590000000000002</v>
      </c>
      <c r="AV403">
        <v>6.0092999999999996</v>
      </c>
      <c r="AW403">
        <v>0.21285000000000001</v>
      </c>
      <c r="AX403">
        <v>11.385</v>
      </c>
      <c r="AY403">
        <v>0.19800000000000001</v>
      </c>
      <c r="AZ403">
        <v>0</v>
      </c>
      <c r="BA403">
        <v>85.635000000000005</v>
      </c>
      <c r="BB403">
        <v>0.19800000000000001</v>
      </c>
      <c r="BC403">
        <v>0.44550000000000001</v>
      </c>
      <c r="BD403">
        <v>5.94</v>
      </c>
      <c r="BE403">
        <v>113.85</v>
      </c>
      <c r="BF403">
        <v>12.375</v>
      </c>
      <c r="BG403">
        <v>38.115000000000002</v>
      </c>
      <c r="BH403">
        <v>9.9000000000000005E-2</v>
      </c>
      <c r="BI403">
        <v>5.5439999999999996</v>
      </c>
      <c r="BJ403">
        <v>0.74250000000000005</v>
      </c>
      <c r="BK403">
        <v>0</v>
      </c>
      <c r="BL403">
        <v>0.10564224099564</v>
      </c>
      <c r="BM403">
        <v>1.3363703275765E-2</v>
      </c>
      <c r="BN403">
        <v>3.6558243003377601E-2</v>
      </c>
      <c r="BO403">
        <v>5.0210637853880203E-3</v>
      </c>
      <c r="BP403">
        <v>0</v>
      </c>
      <c r="BQ403" s="98">
        <v>5.9616903433168494E-14</v>
      </c>
      <c r="BR403">
        <v>3.9952646236320003E-3</v>
      </c>
      <c r="BS403">
        <v>7.6333707501958998E-3</v>
      </c>
      <c r="BT403">
        <v>0.31777907280676698</v>
      </c>
    </row>
    <row r="404" spans="1:72" x14ac:dyDescent="0.35">
      <c r="A404">
        <v>81</v>
      </c>
      <c r="B404" t="s">
        <v>153</v>
      </c>
      <c r="C404" t="s">
        <v>153</v>
      </c>
      <c r="D404" t="s">
        <v>698</v>
      </c>
      <c r="E404" t="s">
        <v>1337</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row>
    <row r="405" spans="1:72" x14ac:dyDescent="0.35">
      <c r="A405">
        <v>81</v>
      </c>
      <c r="B405" t="s">
        <v>153</v>
      </c>
      <c r="C405" t="s">
        <v>153</v>
      </c>
      <c r="D405" t="s">
        <v>698</v>
      </c>
      <c r="E405" t="s">
        <v>1338</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row>
    <row r="406" spans="1:72" x14ac:dyDescent="0.35">
      <c r="A406">
        <v>81</v>
      </c>
      <c r="B406" t="s">
        <v>153</v>
      </c>
      <c r="C406" t="s">
        <v>153</v>
      </c>
      <c r="D406" t="s">
        <v>698</v>
      </c>
      <c r="E406" t="s">
        <v>1339</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row>
    <row r="407" spans="1:72" x14ac:dyDescent="0.35">
      <c r="A407">
        <v>81</v>
      </c>
      <c r="B407" t="s">
        <v>153</v>
      </c>
      <c r="C407" t="s">
        <v>153</v>
      </c>
      <c r="D407" t="s">
        <v>698</v>
      </c>
      <c r="E407" t="s">
        <v>1340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row>
    <row r="408" spans="1:72" x14ac:dyDescent="0.35">
      <c r="A408">
        <v>81</v>
      </c>
      <c r="B408" t="s">
        <v>153</v>
      </c>
      <c r="C408" t="s">
        <v>153</v>
      </c>
      <c r="D408" t="s">
        <v>698</v>
      </c>
      <c r="E408" t="s">
        <v>1341</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row>
    <row r="409" spans="1:72" x14ac:dyDescent="0.35">
      <c r="A409">
        <v>82</v>
      </c>
      <c r="B409" t="s">
        <v>153</v>
      </c>
      <c r="C409" t="s">
        <v>153</v>
      </c>
      <c r="D409" t="s">
        <v>167</v>
      </c>
      <c r="E409" t="s">
        <v>1337</v>
      </c>
      <c r="F409">
        <v>0.77039999999999997</v>
      </c>
      <c r="G409">
        <v>3.2244000000000002</v>
      </c>
      <c r="H409">
        <v>2.2679999999999999E-2</v>
      </c>
      <c r="I409">
        <v>0.12336</v>
      </c>
      <c r="J409">
        <v>1.6920000000000001E-2</v>
      </c>
      <c r="K409">
        <v>0</v>
      </c>
      <c r="L409">
        <v>0.42815999999999999</v>
      </c>
      <c r="M409">
        <v>0</v>
      </c>
      <c r="N409">
        <v>8.8800000000000007E-3</v>
      </c>
      <c r="O409">
        <v>0</v>
      </c>
      <c r="P409">
        <v>0</v>
      </c>
      <c r="Q409">
        <v>0</v>
      </c>
      <c r="R409">
        <v>0</v>
      </c>
      <c r="S409">
        <v>0</v>
      </c>
      <c r="T409">
        <v>0</v>
      </c>
      <c r="U409">
        <v>7.3200000000000001E-3</v>
      </c>
      <c r="V409">
        <v>0</v>
      </c>
      <c r="W409">
        <v>0</v>
      </c>
      <c r="X409">
        <v>0</v>
      </c>
      <c r="Y409">
        <v>3.2399999999999998E-3</v>
      </c>
      <c r="Z409">
        <v>3.8400000000000001E-3</v>
      </c>
      <c r="AA409">
        <v>0</v>
      </c>
      <c r="AB409">
        <v>4.3200000000000001E-3</v>
      </c>
      <c r="AC409">
        <v>4.8000000000000001E-4</v>
      </c>
      <c r="AD409">
        <v>3.8400000000000001E-3</v>
      </c>
      <c r="AE409">
        <v>4.9199999999999999E-3</v>
      </c>
      <c r="AF409">
        <v>1.8E-3</v>
      </c>
      <c r="AG409">
        <v>2.4000000000000001E-4</v>
      </c>
      <c r="AH409">
        <v>1.1999999999999999E-3</v>
      </c>
      <c r="AI409">
        <v>2.4000000000000001E-4</v>
      </c>
      <c r="AJ409">
        <v>4.8000000000000001E-4</v>
      </c>
      <c r="AK409">
        <v>3.6000000000000002E-4</v>
      </c>
      <c r="AL409">
        <v>1.968</v>
      </c>
      <c r="AM409">
        <v>110.87652</v>
      </c>
      <c r="AN409">
        <v>110.76</v>
      </c>
      <c r="AO409">
        <v>1.3979999999999999</v>
      </c>
      <c r="AP409">
        <v>1.776E-3</v>
      </c>
      <c r="AQ409">
        <v>6.2399999999999999E-3</v>
      </c>
      <c r="AR409">
        <v>0</v>
      </c>
      <c r="AS409">
        <v>1.848E-3</v>
      </c>
      <c r="AT409">
        <v>2.3400000000000001E-2</v>
      </c>
      <c r="AU409">
        <v>7.8839999999999993E-2</v>
      </c>
      <c r="AV409">
        <v>0.10145999999999999</v>
      </c>
      <c r="AW409">
        <v>4.7520000000000001E-3</v>
      </c>
      <c r="AX409">
        <v>9.702</v>
      </c>
      <c r="AY409">
        <v>0.39119999999999999</v>
      </c>
      <c r="AZ409">
        <v>0.18276000000000001</v>
      </c>
      <c r="BA409">
        <v>2.2056</v>
      </c>
      <c r="BB409">
        <v>1.728E-2</v>
      </c>
      <c r="BC409">
        <v>5.8799999999999998E-2</v>
      </c>
      <c r="BD409">
        <v>4.5600000000000002E-2</v>
      </c>
      <c r="BE409">
        <v>1.6919999999999999</v>
      </c>
      <c r="BF409">
        <v>0.14879999999999999</v>
      </c>
      <c r="BG409">
        <v>0.46439999999999998</v>
      </c>
      <c r="BH409">
        <v>1.1999999999999999E-3</v>
      </c>
      <c r="BI409">
        <v>0.16200000000000001</v>
      </c>
      <c r="BJ409">
        <v>2.6040000000000001E-2</v>
      </c>
      <c r="BK409">
        <v>3.8399999999999997E-2</v>
      </c>
      <c r="BL409">
        <v>1.4388221214492399E-2</v>
      </c>
      <c r="BM409">
        <v>8.2733840997310901E-4</v>
      </c>
      <c r="BN409">
        <v>1.9131628386074E-3</v>
      </c>
      <c r="BO409">
        <v>4.4809289218117402E-4</v>
      </c>
      <c r="BP409">
        <v>0</v>
      </c>
      <c r="BQ409" s="98">
        <v>2.8618340119430302E-15</v>
      </c>
      <c r="BR409" s="98">
        <v>4.6516012439135198E-5</v>
      </c>
      <c r="BS409" s="98">
        <v>9.2525706062980502E-5</v>
      </c>
      <c r="BT409">
        <v>1.4636168645190999E-2</v>
      </c>
    </row>
    <row r="410" spans="1:72" x14ac:dyDescent="0.35">
      <c r="A410">
        <v>82</v>
      </c>
      <c r="B410" t="s">
        <v>153</v>
      </c>
      <c r="C410" t="s">
        <v>153</v>
      </c>
      <c r="D410" t="s">
        <v>167</v>
      </c>
      <c r="E410" t="s">
        <v>1338</v>
      </c>
      <c r="F410">
        <v>0.77039999999999997</v>
      </c>
      <c r="G410">
        <v>3.2244000000000002</v>
      </c>
      <c r="H410">
        <v>2.2679999999999999E-2</v>
      </c>
      <c r="I410">
        <v>0.12336</v>
      </c>
      <c r="J410">
        <v>1.6920000000000001E-2</v>
      </c>
      <c r="K410">
        <v>0</v>
      </c>
      <c r="L410">
        <v>0.42815999999999999</v>
      </c>
      <c r="M410">
        <v>0</v>
      </c>
      <c r="N410">
        <v>8.8800000000000007E-3</v>
      </c>
      <c r="O410">
        <v>0</v>
      </c>
      <c r="P410">
        <v>0</v>
      </c>
      <c r="Q410">
        <v>0</v>
      </c>
      <c r="R410">
        <v>0</v>
      </c>
      <c r="S410">
        <v>0</v>
      </c>
      <c r="T410">
        <v>0</v>
      </c>
      <c r="U410">
        <v>7.3200000000000001E-3</v>
      </c>
      <c r="V410">
        <v>0</v>
      </c>
      <c r="W410">
        <v>0</v>
      </c>
      <c r="X410">
        <v>0</v>
      </c>
      <c r="Y410">
        <v>3.2399999999999998E-3</v>
      </c>
      <c r="Z410">
        <v>3.8400000000000001E-3</v>
      </c>
      <c r="AA410">
        <v>0</v>
      </c>
      <c r="AB410">
        <v>4.3200000000000001E-3</v>
      </c>
      <c r="AC410">
        <v>4.8000000000000001E-4</v>
      </c>
      <c r="AD410">
        <v>3.8400000000000001E-3</v>
      </c>
      <c r="AE410">
        <v>4.9199999999999999E-3</v>
      </c>
      <c r="AF410">
        <v>1.8E-3</v>
      </c>
      <c r="AG410">
        <v>2.4000000000000001E-4</v>
      </c>
      <c r="AH410">
        <v>1.1999999999999999E-3</v>
      </c>
      <c r="AI410">
        <v>2.4000000000000001E-4</v>
      </c>
      <c r="AJ410">
        <v>4.8000000000000001E-4</v>
      </c>
      <c r="AK410">
        <v>3.6000000000000002E-4</v>
      </c>
      <c r="AL410">
        <v>1.968</v>
      </c>
      <c r="AM410">
        <v>110.87652</v>
      </c>
      <c r="AN410">
        <v>110.76</v>
      </c>
      <c r="AO410">
        <v>1.3979999999999999</v>
      </c>
      <c r="AP410">
        <v>1.776E-3</v>
      </c>
      <c r="AQ410">
        <v>6.2399999999999999E-3</v>
      </c>
      <c r="AR410">
        <v>0</v>
      </c>
      <c r="AS410">
        <v>1.848E-3</v>
      </c>
      <c r="AT410">
        <v>2.3400000000000001E-2</v>
      </c>
      <c r="AU410">
        <v>7.8839999999999993E-2</v>
      </c>
      <c r="AV410">
        <v>0.10145999999999999</v>
      </c>
      <c r="AW410">
        <v>4.7520000000000001E-3</v>
      </c>
      <c r="AX410">
        <v>9.702</v>
      </c>
      <c r="AY410">
        <v>0.39119999999999999</v>
      </c>
      <c r="AZ410">
        <v>0.18276000000000001</v>
      </c>
      <c r="BA410">
        <v>2.2056</v>
      </c>
      <c r="BB410">
        <v>1.728E-2</v>
      </c>
      <c r="BC410">
        <v>5.8799999999999998E-2</v>
      </c>
      <c r="BD410">
        <v>4.5600000000000002E-2</v>
      </c>
      <c r="BE410">
        <v>1.6919999999999999</v>
      </c>
      <c r="BF410">
        <v>0.14879999999999999</v>
      </c>
      <c r="BG410">
        <v>0.46439999999999998</v>
      </c>
      <c r="BH410">
        <v>1.1999999999999999E-3</v>
      </c>
      <c r="BI410">
        <v>0.16200000000000001</v>
      </c>
      <c r="BJ410">
        <v>2.6040000000000001E-2</v>
      </c>
      <c r="BK410">
        <v>3.8399999999999997E-2</v>
      </c>
      <c r="BL410">
        <v>1.4453892649150601E-2</v>
      </c>
      <c r="BM410">
        <v>7.5304066432599305E-4</v>
      </c>
      <c r="BN410">
        <v>1.79594819458172E-3</v>
      </c>
      <c r="BO410">
        <v>4.7569442854695501E-4</v>
      </c>
      <c r="BP410">
        <v>0</v>
      </c>
      <c r="BQ410" s="98">
        <v>2.0696176425619899E-16</v>
      </c>
      <c r="BR410" s="98">
        <v>9.0119676725397005E-6</v>
      </c>
      <c r="BS410" s="98">
        <v>9.2525706062980502E-5</v>
      </c>
      <c r="BT410">
        <v>1.7237332275732702E-2</v>
      </c>
    </row>
    <row r="411" spans="1:72" x14ac:dyDescent="0.35">
      <c r="A411">
        <v>82</v>
      </c>
      <c r="B411" t="s">
        <v>153</v>
      </c>
      <c r="C411" t="s">
        <v>153</v>
      </c>
      <c r="D411" t="s">
        <v>167</v>
      </c>
      <c r="E411" t="s">
        <v>1339</v>
      </c>
      <c r="F411">
        <v>0.77039999999999997</v>
      </c>
      <c r="G411">
        <v>3.2244000000000002</v>
      </c>
      <c r="H411">
        <v>2.2679999999999999E-2</v>
      </c>
      <c r="I411">
        <v>0.12336</v>
      </c>
      <c r="J411">
        <v>1.6920000000000001E-2</v>
      </c>
      <c r="K411">
        <v>0</v>
      </c>
      <c r="L411">
        <v>0.42815999999999999</v>
      </c>
      <c r="M411">
        <v>0</v>
      </c>
      <c r="N411">
        <v>8.8800000000000007E-3</v>
      </c>
      <c r="O411">
        <v>0</v>
      </c>
      <c r="P411">
        <v>0</v>
      </c>
      <c r="Q411">
        <v>0</v>
      </c>
      <c r="R411">
        <v>0</v>
      </c>
      <c r="S411">
        <v>0</v>
      </c>
      <c r="T411">
        <v>0</v>
      </c>
      <c r="U411">
        <v>7.3200000000000001E-3</v>
      </c>
      <c r="V411">
        <v>0</v>
      </c>
      <c r="W411">
        <v>0</v>
      </c>
      <c r="X411">
        <v>0</v>
      </c>
      <c r="Y411">
        <v>3.2399999999999998E-3</v>
      </c>
      <c r="Z411">
        <v>3.8400000000000001E-3</v>
      </c>
      <c r="AA411">
        <v>0</v>
      </c>
      <c r="AB411">
        <v>4.3200000000000001E-3</v>
      </c>
      <c r="AC411">
        <v>4.8000000000000001E-4</v>
      </c>
      <c r="AD411">
        <v>3.8400000000000001E-3</v>
      </c>
      <c r="AE411">
        <v>4.9199999999999999E-3</v>
      </c>
      <c r="AF411">
        <v>1.8E-3</v>
      </c>
      <c r="AG411">
        <v>2.4000000000000001E-4</v>
      </c>
      <c r="AH411">
        <v>1.1999999999999999E-3</v>
      </c>
      <c r="AI411">
        <v>2.4000000000000001E-4</v>
      </c>
      <c r="AJ411">
        <v>4.8000000000000001E-4</v>
      </c>
      <c r="AK411">
        <v>3.6000000000000002E-4</v>
      </c>
      <c r="AL411">
        <v>1.968</v>
      </c>
      <c r="AM411">
        <v>110.87652</v>
      </c>
      <c r="AN411">
        <v>110.76</v>
      </c>
      <c r="AO411">
        <v>1.3979999999999999</v>
      </c>
      <c r="AP411">
        <v>1.776E-3</v>
      </c>
      <c r="AQ411">
        <v>6.2399999999999999E-3</v>
      </c>
      <c r="AR411">
        <v>0</v>
      </c>
      <c r="AS411">
        <v>1.848E-3</v>
      </c>
      <c r="AT411">
        <v>2.3400000000000001E-2</v>
      </c>
      <c r="AU411">
        <v>7.8839999999999993E-2</v>
      </c>
      <c r="AV411">
        <v>0.10145999999999999</v>
      </c>
      <c r="AW411">
        <v>4.7520000000000001E-3</v>
      </c>
      <c r="AX411">
        <v>9.702</v>
      </c>
      <c r="AY411">
        <v>0.39119999999999999</v>
      </c>
      <c r="AZ411">
        <v>0.18276000000000001</v>
      </c>
      <c r="BA411">
        <v>2.2056</v>
      </c>
      <c r="BB411">
        <v>1.728E-2</v>
      </c>
      <c r="BC411">
        <v>5.8799999999999998E-2</v>
      </c>
      <c r="BD411">
        <v>4.5600000000000002E-2</v>
      </c>
      <c r="BE411">
        <v>1.6919999999999999</v>
      </c>
      <c r="BF411">
        <v>0.14879999999999999</v>
      </c>
      <c r="BG411">
        <v>0.46439999999999998</v>
      </c>
      <c r="BH411">
        <v>1.1999999999999999E-3</v>
      </c>
      <c r="BI411">
        <v>0.16200000000000001</v>
      </c>
      <c r="BJ411">
        <v>2.6040000000000001E-2</v>
      </c>
      <c r="BK411">
        <v>3.8399999999999997E-2</v>
      </c>
      <c r="BL411">
        <v>1.43718033558278E-2</v>
      </c>
      <c r="BM411">
        <v>8.4591284638488903E-4</v>
      </c>
      <c r="BN411">
        <v>1.94246649961382E-3</v>
      </c>
      <c r="BO411">
        <v>4.4119250808972798E-4</v>
      </c>
      <c r="BP411">
        <v>0</v>
      </c>
      <c r="BQ411" s="98">
        <v>3.52555207386473E-15</v>
      </c>
      <c r="BR411" s="98">
        <v>5.5892023630784103E-5</v>
      </c>
      <c r="BS411" s="98">
        <v>9.2525706062980502E-5</v>
      </c>
      <c r="BT411">
        <v>1.3985877737555601E-2</v>
      </c>
    </row>
    <row r="412" spans="1:72" x14ac:dyDescent="0.35">
      <c r="A412">
        <v>82</v>
      </c>
      <c r="B412" t="s">
        <v>153</v>
      </c>
      <c r="C412" t="s">
        <v>153</v>
      </c>
      <c r="D412" t="s">
        <v>167</v>
      </c>
      <c r="E412" t="s">
        <v>1340</v>
      </c>
      <c r="F412">
        <v>1.5407999999999999</v>
      </c>
      <c r="G412">
        <v>6.4488000000000003</v>
      </c>
      <c r="H412">
        <v>4.5359999999999998E-2</v>
      </c>
      <c r="I412">
        <v>0.24671999999999999</v>
      </c>
      <c r="J412">
        <v>3.3840000000000002E-2</v>
      </c>
      <c r="K412">
        <v>0</v>
      </c>
      <c r="L412">
        <v>0.85631999999999997</v>
      </c>
      <c r="M412">
        <v>0</v>
      </c>
      <c r="N412">
        <v>1.7760000000000001E-2</v>
      </c>
      <c r="O412">
        <v>0</v>
      </c>
      <c r="P412">
        <v>0</v>
      </c>
      <c r="Q412">
        <v>0</v>
      </c>
      <c r="R412">
        <v>0</v>
      </c>
      <c r="S412">
        <v>0</v>
      </c>
      <c r="T412">
        <v>0</v>
      </c>
      <c r="U412">
        <v>1.464E-2</v>
      </c>
      <c r="V412">
        <v>0</v>
      </c>
      <c r="W412">
        <v>0</v>
      </c>
      <c r="X412">
        <v>0</v>
      </c>
      <c r="Y412">
        <v>6.4799999999999996E-3</v>
      </c>
      <c r="Z412">
        <v>7.6800000000000002E-3</v>
      </c>
      <c r="AA412">
        <v>0</v>
      </c>
      <c r="AB412">
        <v>8.6400000000000001E-3</v>
      </c>
      <c r="AC412">
        <v>9.6000000000000002E-4</v>
      </c>
      <c r="AD412">
        <v>7.6800000000000002E-3</v>
      </c>
      <c r="AE412">
        <v>9.8399999999999998E-3</v>
      </c>
      <c r="AF412">
        <v>3.5999999999999999E-3</v>
      </c>
      <c r="AG412">
        <v>4.8000000000000001E-4</v>
      </c>
      <c r="AH412">
        <v>2.3999999999999998E-3</v>
      </c>
      <c r="AI412">
        <v>4.8000000000000001E-4</v>
      </c>
      <c r="AJ412">
        <v>9.6000000000000002E-4</v>
      </c>
      <c r="AK412">
        <v>7.2000000000000005E-4</v>
      </c>
      <c r="AL412">
        <v>3.9359999999999999</v>
      </c>
      <c r="AM412">
        <v>221.75304</v>
      </c>
      <c r="AN412">
        <v>221.52</v>
      </c>
      <c r="AO412">
        <v>2.7959999999999998</v>
      </c>
      <c r="AP412">
        <v>3.552E-3</v>
      </c>
      <c r="AQ412">
        <v>1.248E-2</v>
      </c>
      <c r="AR412">
        <v>0</v>
      </c>
      <c r="AS412">
        <v>3.6960000000000001E-3</v>
      </c>
      <c r="AT412">
        <v>4.6800000000000001E-2</v>
      </c>
      <c r="AU412">
        <v>0.15767999999999999</v>
      </c>
      <c r="AV412">
        <v>0.20291999999999999</v>
      </c>
      <c r="AW412">
        <v>9.5040000000000003E-3</v>
      </c>
      <c r="AX412">
        <v>19.404</v>
      </c>
      <c r="AY412">
        <v>0.78239999999999998</v>
      </c>
      <c r="AZ412">
        <v>0.36552000000000001</v>
      </c>
      <c r="BA412">
        <v>4.4112</v>
      </c>
      <c r="BB412">
        <v>3.456E-2</v>
      </c>
      <c r="BC412">
        <v>0.1176</v>
      </c>
      <c r="BD412">
        <v>9.1200000000000003E-2</v>
      </c>
      <c r="BE412">
        <v>3.3839999999999999</v>
      </c>
      <c r="BF412">
        <v>0.29759999999999998</v>
      </c>
      <c r="BG412">
        <v>0.92879999999999996</v>
      </c>
      <c r="BH412">
        <v>2.3999999999999998E-3</v>
      </c>
      <c r="BI412">
        <v>0.32400000000000001</v>
      </c>
      <c r="BJ412">
        <v>5.2080000000000001E-2</v>
      </c>
      <c r="BK412">
        <v>7.6799999999999993E-2</v>
      </c>
      <c r="BL412">
        <v>2.8907785298301299E-2</v>
      </c>
      <c r="BM412">
        <v>1.50608132865199E-3</v>
      </c>
      <c r="BN412">
        <v>3.59189638916345E-3</v>
      </c>
      <c r="BO412">
        <v>9.5138885709391001E-4</v>
      </c>
      <c r="BP412">
        <v>0</v>
      </c>
      <c r="BQ412" s="98">
        <v>4.13923528512397E-16</v>
      </c>
      <c r="BR412" s="98">
        <v>1.8023935345079401E-5</v>
      </c>
      <c r="BS412">
        <v>1.85051412125961E-4</v>
      </c>
      <c r="BT412">
        <v>3.4474664551465403E-2</v>
      </c>
    </row>
    <row r="413" spans="1:72" x14ac:dyDescent="0.35">
      <c r="A413">
        <v>82</v>
      </c>
      <c r="B413" t="s">
        <v>153</v>
      </c>
      <c r="C413" t="s">
        <v>153</v>
      </c>
      <c r="D413" t="s">
        <v>167</v>
      </c>
      <c r="E413" t="s">
        <v>1341</v>
      </c>
      <c r="F413">
        <v>0.77039999999999997</v>
      </c>
      <c r="G413">
        <v>3.2244000000000002</v>
      </c>
      <c r="H413">
        <v>2.2679999999999999E-2</v>
      </c>
      <c r="I413">
        <v>0.12336</v>
      </c>
      <c r="J413">
        <v>1.6920000000000001E-2</v>
      </c>
      <c r="K413">
        <v>0</v>
      </c>
      <c r="L413">
        <v>0.42815999999999999</v>
      </c>
      <c r="M413">
        <v>0</v>
      </c>
      <c r="N413">
        <v>8.8800000000000007E-3</v>
      </c>
      <c r="O413">
        <v>0</v>
      </c>
      <c r="P413">
        <v>0</v>
      </c>
      <c r="Q413">
        <v>0</v>
      </c>
      <c r="R413">
        <v>0</v>
      </c>
      <c r="S413">
        <v>0</v>
      </c>
      <c r="T413">
        <v>0</v>
      </c>
      <c r="U413">
        <v>7.3200000000000001E-3</v>
      </c>
      <c r="V413">
        <v>0</v>
      </c>
      <c r="W413">
        <v>0</v>
      </c>
      <c r="X413">
        <v>0</v>
      </c>
      <c r="Y413">
        <v>3.2399999999999998E-3</v>
      </c>
      <c r="Z413">
        <v>3.8400000000000001E-3</v>
      </c>
      <c r="AA413">
        <v>0</v>
      </c>
      <c r="AB413">
        <v>4.3200000000000001E-3</v>
      </c>
      <c r="AC413">
        <v>4.8000000000000001E-4</v>
      </c>
      <c r="AD413">
        <v>3.8400000000000001E-3</v>
      </c>
      <c r="AE413">
        <v>4.9199999999999999E-3</v>
      </c>
      <c r="AF413">
        <v>1.8E-3</v>
      </c>
      <c r="AG413">
        <v>2.4000000000000001E-4</v>
      </c>
      <c r="AH413">
        <v>1.1999999999999999E-3</v>
      </c>
      <c r="AI413">
        <v>2.4000000000000001E-4</v>
      </c>
      <c r="AJ413">
        <v>4.8000000000000001E-4</v>
      </c>
      <c r="AK413">
        <v>3.6000000000000002E-4</v>
      </c>
      <c r="AL413">
        <v>1.968</v>
      </c>
      <c r="AM413">
        <v>110.87652</v>
      </c>
      <c r="AN413">
        <v>110.76</v>
      </c>
      <c r="AO413">
        <v>1.3979999999999999</v>
      </c>
      <c r="AP413">
        <v>1.776E-3</v>
      </c>
      <c r="AQ413">
        <v>6.2399999999999999E-3</v>
      </c>
      <c r="AR413">
        <v>0</v>
      </c>
      <c r="AS413">
        <v>1.848E-3</v>
      </c>
      <c r="AT413">
        <v>2.3400000000000001E-2</v>
      </c>
      <c r="AU413">
        <v>7.8839999999999993E-2</v>
      </c>
      <c r="AV413">
        <v>0.10145999999999999</v>
      </c>
      <c r="AW413">
        <v>4.7520000000000001E-3</v>
      </c>
      <c r="AX413">
        <v>9.702</v>
      </c>
      <c r="AY413">
        <v>0.39119999999999999</v>
      </c>
      <c r="AZ413">
        <v>0.18276000000000001</v>
      </c>
      <c r="BA413">
        <v>2.2056</v>
      </c>
      <c r="BB413">
        <v>1.728E-2</v>
      </c>
      <c r="BC413">
        <v>5.8799999999999998E-2</v>
      </c>
      <c r="BD413">
        <v>4.5600000000000002E-2</v>
      </c>
      <c r="BE413">
        <v>1.6919999999999999</v>
      </c>
      <c r="BF413">
        <v>0.14879999999999999</v>
      </c>
      <c r="BG413">
        <v>0.46439999999999998</v>
      </c>
      <c r="BH413">
        <v>1.1999999999999999E-3</v>
      </c>
      <c r="BI413">
        <v>0.16200000000000001</v>
      </c>
      <c r="BJ413">
        <v>2.6040000000000001E-2</v>
      </c>
      <c r="BK413">
        <v>3.8399999999999997E-2</v>
      </c>
      <c r="BL413">
        <v>1.43553854971633E-2</v>
      </c>
      <c r="BM413">
        <v>8.6448728279666797E-4</v>
      </c>
      <c r="BN413">
        <v>1.9717701606202301E-3</v>
      </c>
      <c r="BO413">
        <v>4.3429212399828302E-4</v>
      </c>
      <c r="BP413">
        <v>0</v>
      </c>
      <c r="BQ413" s="98">
        <v>4.1892701357864402E-15</v>
      </c>
      <c r="BR413" s="98">
        <v>6.5268034822432995E-5</v>
      </c>
      <c r="BS413" s="98">
        <v>9.2525706062980502E-5</v>
      </c>
      <c r="BT413">
        <v>1.33355868299201E-2</v>
      </c>
    </row>
    <row r="414" spans="1:72" x14ac:dyDescent="0.35">
      <c r="A414">
        <v>83</v>
      </c>
      <c r="B414" t="s">
        <v>169</v>
      </c>
      <c r="C414" t="s">
        <v>169</v>
      </c>
      <c r="D414" t="s">
        <v>170</v>
      </c>
      <c r="E414" t="s">
        <v>1337</v>
      </c>
      <c r="F414">
        <v>39.729999999999997</v>
      </c>
      <c r="G414">
        <v>166.75</v>
      </c>
      <c r="H414">
        <v>2.8130000000000002</v>
      </c>
      <c r="I414">
        <v>3.5379999999999998</v>
      </c>
      <c r="J414">
        <v>0.11600000000000001</v>
      </c>
      <c r="K414">
        <v>0</v>
      </c>
      <c r="L414">
        <v>22.126999999999999</v>
      </c>
      <c r="M414">
        <v>0</v>
      </c>
      <c r="N414">
        <v>0.23200000000000001</v>
      </c>
      <c r="O414">
        <v>0.11600000000000001</v>
      </c>
      <c r="P414">
        <v>0.11600000000000001</v>
      </c>
      <c r="Q414">
        <v>0</v>
      </c>
      <c r="R414">
        <v>0</v>
      </c>
      <c r="S414">
        <v>0</v>
      </c>
      <c r="T414">
        <v>0</v>
      </c>
      <c r="U414">
        <v>0.754</v>
      </c>
      <c r="V414">
        <v>0</v>
      </c>
      <c r="W414">
        <v>0</v>
      </c>
      <c r="X414">
        <v>0</v>
      </c>
      <c r="Y414">
        <v>0.55100000000000005</v>
      </c>
      <c r="Z414">
        <v>0.20300000000000001</v>
      </c>
      <c r="AA414">
        <v>0</v>
      </c>
      <c r="AB414">
        <v>1.1599999999999999</v>
      </c>
      <c r="AC414">
        <v>5.8000000000000003E-2</v>
      </c>
      <c r="AD414">
        <v>1.073</v>
      </c>
      <c r="AE414">
        <v>0.435</v>
      </c>
      <c r="AF414">
        <v>0.31900000000000001</v>
      </c>
      <c r="AG414">
        <v>2.9000000000000001E-2</v>
      </c>
      <c r="AH414">
        <v>2.9000000000000001E-2</v>
      </c>
      <c r="AI414">
        <v>0</v>
      </c>
      <c r="AJ414">
        <v>0</v>
      </c>
      <c r="AK414">
        <v>2.9000000000000001E-2</v>
      </c>
      <c r="AL414">
        <v>98.6</v>
      </c>
      <c r="AM414">
        <v>67.628</v>
      </c>
      <c r="AN414">
        <v>67.569999999999993</v>
      </c>
      <c r="AO414">
        <v>0</v>
      </c>
      <c r="AP414">
        <v>1.073</v>
      </c>
      <c r="AQ414">
        <v>1.6240000000000001</v>
      </c>
      <c r="AR414">
        <v>8.7579999999999991</v>
      </c>
      <c r="AS414">
        <v>2.3199999999999998E-2</v>
      </c>
      <c r="AT414">
        <v>0.1305</v>
      </c>
      <c r="AU414">
        <v>0</v>
      </c>
      <c r="AV414">
        <v>0.89900000000000002</v>
      </c>
      <c r="AW414">
        <v>2.9000000000000001E-2</v>
      </c>
      <c r="AX414">
        <v>24.882000000000001</v>
      </c>
      <c r="AY414">
        <v>0.42630000000000001</v>
      </c>
      <c r="AZ414">
        <v>0</v>
      </c>
      <c r="BA414">
        <v>53.36</v>
      </c>
      <c r="BB414">
        <v>12.18</v>
      </c>
      <c r="BC414">
        <v>0.49299999999999999</v>
      </c>
      <c r="BD414">
        <v>15.08</v>
      </c>
      <c r="BE414">
        <v>38.28</v>
      </c>
      <c r="BF414">
        <v>3.48</v>
      </c>
      <c r="BG414">
        <v>41.18</v>
      </c>
      <c r="BH414">
        <v>0.11600000000000001</v>
      </c>
      <c r="BI414">
        <v>6.5540000000000003</v>
      </c>
      <c r="BJ414">
        <v>0.377</v>
      </c>
      <c r="BK414">
        <v>3.48</v>
      </c>
      <c r="BL414">
        <v>3.4852805222641198E-2</v>
      </c>
      <c r="BM414">
        <v>8.04009003556274E-3</v>
      </c>
      <c r="BN414">
        <v>7.0986468171741098E-3</v>
      </c>
      <c r="BO414">
        <v>2.1449336865369301E-3</v>
      </c>
      <c r="BP414">
        <v>0</v>
      </c>
      <c r="BQ414" s="98">
        <v>9.8959731340045403E-15</v>
      </c>
      <c r="BR414">
        <v>7.60391491205899E-4</v>
      </c>
      <c r="BS414">
        <v>1.2527353595361899E-3</v>
      </c>
      <c r="BT414">
        <v>0.13574636642825599</v>
      </c>
    </row>
    <row r="415" spans="1:72" x14ac:dyDescent="0.35">
      <c r="A415">
        <v>83</v>
      </c>
      <c r="B415" t="s">
        <v>169</v>
      </c>
      <c r="C415" t="s">
        <v>169</v>
      </c>
      <c r="D415" t="s">
        <v>170</v>
      </c>
      <c r="E415" t="s">
        <v>1338</v>
      </c>
      <c r="F415">
        <v>34.25</v>
      </c>
      <c r="G415">
        <v>143.75</v>
      </c>
      <c r="H415">
        <v>2.4249999999999998</v>
      </c>
      <c r="I415">
        <v>3.05</v>
      </c>
      <c r="J415">
        <v>0.1</v>
      </c>
      <c r="K415">
        <v>0</v>
      </c>
      <c r="L415">
        <v>19.074999999999999</v>
      </c>
      <c r="M415">
        <v>0</v>
      </c>
      <c r="N415">
        <v>0.2</v>
      </c>
      <c r="O415">
        <v>0.1</v>
      </c>
      <c r="P415">
        <v>0.1</v>
      </c>
      <c r="Q415">
        <v>0</v>
      </c>
      <c r="R415">
        <v>0</v>
      </c>
      <c r="S415">
        <v>0</v>
      </c>
      <c r="T415">
        <v>0</v>
      </c>
      <c r="U415">
        <v>0.65</v>
      </c>
      <c r="V415">
        <v>0</v>
      </c>
      <c r="W415">
        <v>0</v>
      </c>
      <c r="X415">
        <v>0</v>
      </c>
      <c r="Y415">
        <v>0.47499999999999998</v>
      </c>
      <c r="Z415">
        <v>0.17499999999999999</v>
      </c>
      <c r="AA415">
        <v>0</v>
      </c>
      <c r="AB415">
        <v>1</v>
      </c>
      <c r="AC415">
        <v>0.05</v>
      </c>
      <c r="AD415">
        <v>0.92500000000000004</v>
      </c>
      <c r="AE415">
        <v>0.375</v>
      </c>
      <c r="AF415">
        <v>0.27500000000000002</v>
      </c>
      <c r="AG415">
        <v>2.5000000000000001E-2</v>
      </c>
      <c r="AH415">
        <v>2.5000000000000001E-2</v>
      </c>
      <c r="AI415">
        <v>0</v>
      </c>
      <c r="AJ415">
        <v>0</v>
      </c>
      <c r="AK415">
        <v>2.5000000000000001E-2</v>
      </c>
      <c r="AL415">
        <v>85</v>
      </c>
      <c r="AM415">
        <v>58.3</v>
      </c>
      <c r="AN415">
        <v>58.25</v>
      </c>
      <c r="AO415">
        <v>0</v>
      </c>
      <c r="AP415">
        <v>0.92500000000000004</v>
      </c>
      <c r="AQ415">
        <v>1.4</v>
      </c>
      <c r="AR415">
        <v>7.55</v>
      </c>
      <c r="AS415">
        <v>0.02</v>
      </c>
      <c r="AT415">
        <v>0.1125</v>
      </c>
      <c r="AU415">
        <v>0</v>
      </c>
      <c r="AV415">
        <v>0.77500000000000002</v>
      </c>
      <c r="AW415">
        <v>2.5000000000000001E-2</v>
      </c>
      <c r="AX415">
        <v>21.45</v>
      </c>
      <c r="AY415">
        <v>0.36749999999999999</v>
      </c>
      <c r="AZ415">
        <v>0</v>
      </c>
      <c r="BA415">
        <v>46</v>
      </c>
      <c r="BB415">
        <v>10.5</v>
      </c>
      <c r="BC415">
        <v>0.42499999999999999</v>
      </c>
      <c r="BD415">
        <v>13</v>
      </c>
      <c r="BE415">
        <v>33</v>
      </c>
      <c r="BF415">
        <v>3</v>
      </c>
      <c r="BG415">
        <v>35.5</v>
      </c>
      <c r="BH415">
        <v>0.1</v>
      </c>
      <c r="BI415">
        <v>5.65</v>
      </c>
      <c r="BJ415">
        <v>0.32500000000000001</v>
      </c>
      <c r="BK415">
        <v>3</v>
      </c>
      <c r="BL415">
        <v>2.9542874765099099E-2</v>
      </c>
      <c r="BM415">
        <v>6.8068274290675503E-3</v>
      </c>
      <c r="BN415">
        <v>5.7981253481197799E-3</v>
      </c>
      <c r="BO415">
        <v>1.8511556622142801E-3</v>
      </c>
      <c r="BP415">
        <v>0</v>
      </c>
      <c r="BQ415" s="98">
        <v>5.9539502158807597E-15</v>
      </c>
      <c r="BR415">
        <v>1.7377132984638201E-4</v>
      </c>
      <c r="BS415">
        <v>1.0799442754622301E-3</v>
      </c>
      <c r="BT415">
        <v>0.11769673937448399</v>
      </c>
    </row>
    <row r="416" spans="1:72" x14ac:dyDescent="0.35">
      <c r="A416">
        <v>83</v>
      </c>
      <c r="B416" t="s">
        <v>169</v>
      </c>
      <c r="C416" t="s">
        <v>169</v>
      </c>
      <c r="D416" t="s">
        <v>170</v>
      </c>
      <c r="E416" t="s">
        <v>1339</v>
      </c>
      <c r="F416">
        <v>17.809999999999999</v>
      </c>
      <c r="G416">
        <v>74.75</v>
      </c>
      <c r="H416">
        <v>1.2609999999999999</v>
      </c>
      <c r="I416">
        <v>1.5860000000000001</v>
      </c>
      <c r="J416">
        <v>5.1999999999999998E-2</v>
      </c>
      <c r="K416">
        <v>0</v>
      </c>
      <c r="L416">
        <v>9.9190000000000005</v>
      </c>
      <c r="M416">
        <v>0</v>
      </c>
      <c r="N416">
        <v>0.104</v>
      </c>
      <c r="O416">
        <v>5.1999999999999998E-2</v>
      </c>
      <c r="P416">
        <v>5.1999999999999998E-2</v>
      </c>
      <c r="Q416">
        <v>0</v>
      </c>
      <c r="R416">
        <v>0</v>
      </c>
      <c r="S416">
        <v>0</v>
      </c>
      <c r="T416">
        <v>0</v>
      </c>
      <c r="U416">
        <v>0.33800000000000002</v>
      </c>
      <c r="V416">
        <v>0</v>
      </c>
      <c r="W416">
        <v>0</v>
      </c>
      <c r="X416">
        <v>0</v>
      </c>
      <c r="Y416">
        <v>0.247</v>
      </c>
      <c r="Z416">
        <v>9.0999999999999998E-2</v>
      </c>
      <c r="AA416">
        <v>0</v>
      </c>
      <c r="AB416">
        <v>0.52</v>
      </c>
      <c r="AC416">
        <v>2.5999999999999999E-2</v>
      </c>
      <c r="AD416">
        <v>0.48099999999999998</v>
      </c>
      <c r="AE416">
        <v>0.19500000000000001</v>
      </c>
      <c r="AF416">
        <v>0.14299999999999999</v>
      </c>
      <c r="AG416">
        <v>1.2999999999999999E-2</v>
      </c>
      <c r="AH416">
        <v>1.2999999999999999E-2</v>
      </c>
      <c r="AI416">
        <v>0</v>
      </c>
      <c r="AJ416">
        <v>0</v>
      </c>
      <c r="AK416">
        <v>1.2999999999999999E-2</v>
      </c>
      <c r="AL416">
        <v>44.2</v>
      </c>
      <c r="AM416">
        <v>30.315999999999999</v>
      </c>
      <c r="AN416">
        <v>30.29</v>
      </c>
      <c r="AO416">
        <v>0</v>
      </c>
      <c r="AP416">
        <v>0.48099999999999998</v>
      </c>
      <c r="AQ416">
        <v>0.72799999999999998</v>
      </c>
      <c r="AR416">
        <v>3.9260000000000002</v>
      </c>
      <c r="AS416">
        <v>1.04E-2</v>
      </c>
      <c r="AT416">
        <v>5.8500000000000003E-2</v>
      </c>
      <c r="AU416">
        <v>0</v>
      </c>
      <c r="AV416">
        <v>0.40300000000000002</v>
      </c>
      <c r="AW416">
        <v>1.2999999999999999E-2</v>
      </c>
      <c r="AX416">
        <v>11.154</v>
      </c>
      <c r="AY416">
        <v>0.19109999999999999</v>
      </c>
      <c r="AZ416">
        <v>0</v>
      </c>
      <c r="BA416">
        <v>23.92</v>
      </c>
      <c r="BB416">
        <v>5.46</v>
      </c>
      <c r="BC416">
        <v>0.221</v>
      </c>
      <c r="BD416">
        <v>6.76</v>
      </c>
      <c r="BE416">
        <v>17.16</v>
      </c>
      <c r="BF416">
        <v>1.56</v>
      </c>
      <c r="BG416">
        <v>18.46</v>
      </c>
      <c r="BH416">
        <v>5.1999999999999998E-2</v>
      </c>
      <c r="BI416">
        <v>2.9380000000000002</v>
      </c>
      <c r="BJ416">
        <v>0.16900000000000001</v>
      </c>
      <c r="BK416">
        <v>1.56</v>
      </c>
      <c r="BL416">
        <v>1.58414849974093E-2</v>
      </c>
      <c r="BM416">
        <v>3.6580349823780401E-3</v>
      </c>
      <c r="BN416">
        <v>3.3214243885497999E-3</v>
      </c>
      <c r="BO416">
        <v>9.6062287496450802E-4</v>
      </c>
      <c r="BP416">
        <v>0</v>
      </c>
      <c r="BQ416" s="98">
        <v>5.5528523671565499E-15</v>
      </c>
      <c r="BR416">
        <v>5.4961853432198996E-4</v>
      </c>
      <c r="BS416">
        <v>5.6157102324036099E-4</v>
      </c>
      <c r="BT416">
        <v>6.0559748565543303E-2</v>
      </c>
    </row>
    <row r="417" spans="1:72" x14ac:dyDescent="0.35">
      <c r="A417">
        <v>83</v>
      </c>
      <c r="B417" t="s">
        <v>169</v>
      </c>
      <c r="C417" t="s">
        <v>169</v>
      </c>
      <c r="D417" t="s">
        <v>170</v>
      </c>
      <c r="E417" t="s">
        <v>1340</v>
      </c>
      <c r="F417">
        <v>34.25</v>
      </c>
      <c r="G417">
        <v>143.75</v>
      </c>
      <c r="H417">
        <v>2.4249999999999998</v>
      </c>
      <c r="I417">
        <v>3.05</v>
      </c>
      <c r="J417">
        <v>0.1</v>
      </c>
      <c r="K417">
        <v>0</v>
      </c>
      <c r="L417">
        <v>19.074999999999999</v>
      </c>
      <c r="M417">
        <v>0</v>
      </c>
      <c r="N417">
        <v>0.2</v>
      </c>
      <c r="O417">
        <v>0.1</v>
      </c>
      <c r="P417">
        <v>0.1</v>
      </c>
      <c r="Q417">
        <v>0</v>
      </c>
      <c r="R417">
        <v>0</v>
      </c>
      <c r="S417">
        <v>0</v>
      </c>
      <c r="T417">
        <v>0</v>
      </c>
      <c r="U417">
        <v>0.65</v>
      </c>
      <c r="V417">
        <v>0</v>
      </c>
      <c r="W417">
        <v>0</v>
      </c>
      <c r="X417">
        <v>0</v>
      </c>
      <c r="Y417">
        <v>0.47499999999999998</v>
      </c>
      <c r="Z417">
        <v>0.17499999999999999</v>
      </c>
      <c r="AA417">
        <v>0</v>
      </c>
      <c r="AB417">
        <v>1</v>
      </c>
      <c r="AC417">
        <v>0.05</v>
      </c>
      <c r="AD417">
        <v>0.92500000000000004</v>
      </c>
      <c r="AE417">
        <v>0.375</v>
      </c>
      <c r="AF417">
        <v>0.27500000000000002</v>
      </c>
      <c r="AG417">
        <v>2.5000000000000001E-2</v>
      </c>
      <c r="AH417">
        <v>2.5000000000000001E-2</v>
      </c>
      <c r="AI417">
        <v>0</v>
      </c>
      <c r="AJ417">
        <v>0</v>
      </c>
      <c r="AK417">
        <v>2.5000000000000001E-2</v>
      </c>
      <c r="AL417">
        <v>85</v>
      </c>
      <c r="AM417">
        <v>58.3</v>
      </c>
      <c r="AN417">
        <v>58.25</v>
      </c>
      <c r="AO417">
        <v>0</v>
      </c>
      <c r="AP417">
        <v>0.92500000000000004</v>
      </c>
      <c r="AQ417">
        <v>1.4</v>
      </c>
      <c r="AR417">
        <v>7.55</v>
      </c>
      <c r="AS417">
        <v>0.02</v>
      </c>
      <c r="AT417">
        <v>0.1125</v>
      </c>
      <c r="AU417">
        <v>0</v>
      </c>
      <c r="AV417">
        <v>0.77500000000000002</v>
      </c>
      <c r="AW417">
        <v>2.5000000000000001E-2</v>
      </c>
      <c r="AX417">
        <v>21.45</v>
      </c>
      <c r="AY417">
        <v>0.36749999999999999</v>
      </c>
      <c r="AZ417">
        <v>0</v>
      </c>
      <c r="BA417">
        <v>46</v>
      </c>
      <c r="BB417">
        <v>10.5</v>
      </c>
      <c r="BC417">
        <v>0.42499999999999999</v>
      </c>
      <c r="BD417">
        <v>13</v>
      </c>
      <c r="BE417">
        <v>33</v>
      </c>
      <c r="BF417">
        <v>3</v>
      </c>
      <c r="BG417">
        <v>35.5</v>
      </c>
      <c r="BH417">
        <v>0.1</v>
      </c>
      <c r="BI417">
        <v>5.65</v>
      </c>
      <c r="BJ417">
        <v>0.32500000000000001</v>
      </c>
      <c r="BK417">
        <v>3</v>
      </c>
      <c r="BL417">
        <v>2.9542874765099099E-2</v>
      </c>
      <c r="BM417">
        <v>6.8068274290675503E-3</v>
      </c>
      <c r="BN417">
        <v>5.7981253481197799E-3</v>
      </c>
      <c r="BO417">
        <v>1.8511556622142801E-3</v>
      </c>
      <c r="BP417">
        <v>0</v>
      </c>
      <c r="BQ417" s="98">
        <v>5.9539502158807597E-15</v>
      </c>
      <c r="BR417">
        <v>1.7377132984638201E-4</v>
      </c>
      <c r="BS417">
        <v>1.0799442754622301E-3</v>
      </c>
      <c r="BT417">
        <v>0.11769673937448399</v>
      </c>
    </row>
    <row r="418" spans="1:72" x14ac:dyDescent="0.35">
      <c r="A418">
        <v>83</v>
      </c>
      <c r="B418" t="s">
        <v>169</v>
      </c>
      <c r="C418" t="s">
        <v>169</v>
      </c>
      <c r="D418" t="s">
        <v>170</v>
      </c>
      <c r="E418" t="s">
        <v>1341</v>
      </c>
      <c r="F418">
        <v>34.25</v>
      </c>
      <c r="G418">
        <v>143.75</v>
      </c>
      <c r="H418">
        <v>2.4249999999999998</v>
      </c>
      <c r="I418">
        <v>3.05</v>
      </c>
      <c r="J418">
        <v>0.1</v>
      </c>
      <c r="K418">
        <v>0</v>
      </c>
      <c r="L418">
        <v>19.074999999999999</v>
      </c>
      <c r="M418">
        <v>0</v>
      </c>
      <c r="N418">
        <v>0.2</v>
      </c>
      <c r="O418">
        <v>0.1</v>
      </c>
      <c r="P418">
        <v>0.1</v>
      </c>
      <c r="Q418">
        <v>0</v>
      </c>
      <c r="R418">
        <v>0</v>
      </c>
      <c r="S418">
        <v>0</v>
      </c>
      <c r="T418">
        <v>0</v>
      </c>
      <c r="U418">
        <v>0.65</v>
      </c>
      <c r="V418">
        <v>0</v>
      </c>
      <c r="W418">
        <v>0</v>
      </c>
      <c r="X418">
        <v>0</v>
      </c>
      <c r="Y418">
        <v>0.47499999999999998</v>
      </c>
      <c r="Z418">
        <v>0.17499999999999999</v>
      </c>
      <c r="AA418">
        <v>0</v>
      </c>
      <c r="AB418">
        <v>1</v>
      </c>
      <c r="AC418">
        <v>0.05</v>
      </c>
      <c r="AD418">
        <v>0.92500000000000004</v>
      </c>
      <c r="AE418">
        <v>0.375</v>
      </c>
      <c r="AF418">
        <v>0.27500000000000002</v>
      </c>
      <c r="AG418">
        <v>2.5000000000000001E-2</v>
      </c>
      <c r="AH418">
        <v>2.5000000000000001E-2</v>
      </c>
      <c r="AI418">
        <v>0</v>
      </c>
      <c r="AJ418">
        <v>0</v>
      </c>
      <c r="AK418">
        <v>2.5000000000000001E-2</v>
      </c>
      <c r="AL418">
        <v>85</v>
      </c>
      <c r="AM418">
        <v>58.3</v>
      </c>
      <c r="AN418">
        <v>58.25</v>
      </c>
      <c r="AO418">
        <v>0</v>
      </c>
      <c r="AP418">
        <v>0.92500000000000004</v>
      </c>
      <c r="AQ418">
        <v>1.4</v>
      </c>
      <c r="AR418">
        <v>7.55</v>
      </c>
      <c r="AS418">
        <v>0.02</v>
      </c>
      <c r="AT418">
        <v>0.1125</v>
      </c>
      <c r="AU418">
        <v>0</v>
      </c>
      <c r="AV418">
        <v>0.77500000000000002</v>
      </c>
      <c r="AW418">
        <v>2.5000000000000001E-2</v>
      </c>
      <c r="AX418">
        <v>21.45</v>
      </c>
      <c r="AY418">
        <v>0.36749999999999999</v>
      </c>
      <c r="AZ418">
        <v>0</v>
      </c>
      <c r="BA418">
        <v>46</v>
      </c>
      <c r="BB418">
        <v>10.5</v>
      </c>
      <c r="BC418">
        <v>0.42499999999999999</v>
      </c>
      <c r="BD418">
        <v>13</v>
      </c>
      <c r="BE418">
        <v>33</v>
      </c>
      <c r="BF418">
        <v>3</v>
      </c>
      <c r="BG418">
        <v>35.5</v>
      </c>
      <c r="BH418">
        <v>0.1</v>
      </c>
      <c r="BI418">
        <v>5.65</v>
      </c>
      <c r="BJ418">
        <v>0.32500000000000001</v>
      </c>
      <c r="BK418">
        <v>3</v>
      </c>
      <c r="BL418">
        <v>3.0883266707918199E-2</v>
      </c>
      <c r="BM418">
        <v>7.13825321721557E-3</v>
      </c>
      <c r="BN418">
        <v>6.6551860684764697E-3</v>
      </c>
      <c r="BO418">
        <v>1.8456226009921301E-3</v>
      </c>
      <c r="BP418">
        <v>0</v>
      </c>
      <c r="BQ418" s="98">
        <v>1.2826113166646E-14</v>
      </c>
      <c r="BR418">
        <v>1.45840753348798E-3</v>
      </c>
      <c r="BS418">
        <v>1.0799442754622301E-3</v>
      </c>
      <c r="BT418">
        <v>0.115899380187943</v>
      </c>
    </row>
    <row r="419" spans="1:72" x14ac:dyDescent="0.35">
      <c r="A419">
        <v>84</v>
      </c>
      <c r="B419" t="s">
        <v>171</v>
      </c>
      <c r="C419" t="s">
        <v>171</v>
      </c>
      <c r="D419" t="s">
        <v>718</v>
      </c>
      <c r="E419" t="s">
        <v>1337</v>
      </c>
      <c r="F419">
        <v>13.891999999999999</v>
      </c>
      <c r="G419">
        <v>58.143999999999998</v>
      </c>
      <c r="H419">
        <v>0.7268</v>
      </c>
      <c r="I419">
        <v>1.8308</v>
      </c>
      <c r="J419">
        <v>0</v>
      </c>
      <c r="K419">
        <v>0</v>
      </c>
      <c r="L419">
        <v>6.4767999999999999</v>
      </c>
      <c r="M419">
        <v>0</v>
      </c>
      <c r="N419">
        <v>0.1472</v>
      </c>
      <c r="O419">
        <v>0</v>
      </c>
      <c r="P419">
        <v>0</v>
      </c>
      <c r="Q419">
        <v>0</v>
      </c>
      <c r="R419">
        <v>0</v>
      </c>
      <c r="S419">
        <v>0</v>
      </c>
      <c r="T419">
        <v>0</v>
      </c>
      <c r="U419">
        <v>0.1288</v>
      </c>
      <c r="V419">
        <v>0</v>
      </c>
      <c r="W419">
        <v>0</v>
      </c>
      <c r="X419">
        <v>2.76E-2</v>
      </c>
      <c r="Y419">
        <v>8.2799999999999999E-2</v>
      </c>
      <c r="Z419">
        <v>1.84E-2</v>
      </c>
      <c r="AA419">
        <v>0</v>
      </c>
      <c r="AB419">
        <v>0.28520000000000001</v>
      </c>
      <c r="AC419">
        <v>4.5999999999999999E-2</v>
      </c>
      <c r="AD419">
        <v>0.15640000000000001</v>
      </c>
      <c r="AE419">
        <v>0.23</v>
      </c>
      <c r="AF419">
        <v>3.6799999999999999E-2</v>
      </c>
      <c r="AG419">
        <v>1.84E-2</v>
      </c>
      <c r="AH419">
        <v>9.1999999999999998E-3</v>
      </c>
      <c r="AI419">
        <v>4.5999999999999999E-2</v>
      </c>
      <c r="AJ419">
        <v>9.1999999999999998E-3</v>
      </c>
      <c r="AK419">
        <v>7.3599999999999999E-2</v>
      </c>
      <c r="AL419">
        <v>5.3175999999999997</v>
      </c>
      <c r="AM419">
        <v>1.6559999999999999</v>
      </c>
      <c r="AN419">
        <v>1.6559999999999999</v>
      </c>
      <c r="AO419">
        <v>0</v>
      </c>
      <c r="AP419">
        <v>0.53820000000000001</v>
      </c>
      <c r="AQ419">
        <v>0.1472</v>
      </c>
      <c r="AR419">
        <v>0.32200000000000001</v>
      </c>
      <c r="AS419">
        <v>9.1999999999999998E-3</v>
      </c>
      <c r="AT419">
        <v>8.2799999999999992E-3</v>
      </c>
      <c r="AU419">
        <v>0.5474</v>
      </c>
      <c r="AV419">
        <v>0.88319999999999999</v>
      </c>
      <c r="AW419">
        <v>4.3240000000000001E-2</v>
      </c>
      <c r="AX419">
        <v>2.3919999999999999</v>
      </c>
      <c r="AY419">
        <v>0.16744000000000001</v>
      </c>
      <c r="AZ419">
        <v>0</v>
      </c>
      <c r="BA419">
        <v>23</v>
      </c>
      <c r="BB419">
        <v>1.84</v>
      </c>
      <c r="BC419">
        <v>1.84E-2</v>
      </c>
      <c r="BD419">
        <v>1.288</v>
      </c>
      <c r="BE419">
        <v>34.868000000000002</v>
      </c>
      <c r="BF419">
        <v>2.484</v>
      </c>
      <c r="BG419">
        <v>4.2320000000000002</v>
      </c>
      <c r="BH419">
        <v>9.1999999999999998E-3</v>
      </c>
      <c r="BI419">
        <v>2.0055999999999998</v>
      </c>
      <c r="BJ419">
        <v>5.5199999999999999E-2</v>
      </c>
      <c r="BK419">
        <v>2.024</v>
      </c>
      <c r="BL419">
        <v>5.8794788383650501E-2</v>
      </c>
      <c r="BM419">
        <v>3.13144334588965E-2</v>
      </c>
      <c r="BN419">
        <v>5.3188673891571003E-3</v>
      </c>
      <c r="BO419">
        <v>7.0516945456507304E-4</v>
      </c>
      <c r="BP419">
        <v>0</v>
      </c>
      <c r="BQ419" s="98">
        <v>9.5311145947960293E-15</v>
      </c>
      <c r="BR419">
        <v>2.2164176778650302E-3</v>
      </c>
      <c r="BS419">
        <v>8.7539894921631796E-4</v>
      </c>
      <c r="BT419">
        <v>3.9850195098820998E-2</v>
      </c>
    </row>
    <row r="420" spans="1:72" x14ac:dyDescent="0.35">
      <c r="A420">
        <v>84</v>
      </c>
      <c r="B420" t="s">
        <v>171</v>
      </c>
      <c r="C420" t="s">
        <v>171</v>
      </c>
      <c r="D420" t="s">
        <v>718</v>
      </c>
      <c r="E420" t="s">
        <v>1338</v>
      </c>
      <c r="F420">
        <v>4.681</v>
      </c>
      <c r="G420">
        <v>19.591999999999999</v>
      </c>
      <c r="H420">
        <v>0.24490000000000001</v>
      </c>
      <c r="I420">
        <v>0.6169</v>
      </c>
      <c r="J420">
        <v>0</v>
      </c>
      <c r="K420">
        <v>0</v>
      </c>
      <c r="L420">
        <v>2.1823999999999999</v>
      </c>
      <c r="M420">
        <v>0</v>
      </c>
      <c r="N420">
        <v>4.9599999999999998E-2</v>
      </c>
      <c r="O420">
        <v>0</v>
      </c>
      <c r="P420">
        <v>0</v>
      </c>
      <c r="Q420">
        <v>0</v>
      </c>
      <c r="R420">
        <v>0</v>
      </c>
      <c r="S420">
        <v>0</v>
      </c>
      <c r="T420">
        <v>0</v>
      </c>
      <c r="U420">
        <v>4.3400000000000001E-2</v>
      </c>
      <c r="V420">
        <v>0</v>
      </c>
      <c r="W420">
        <v>0</v>
      </c>
      <c r="X420">
        <v>9.2999999999999992E-3</v>
      </c>
      <c r="Y420">
        <v>2.7900000000000001E-2</v>
      </c>
      <c r="Z420">
        <v>6.1999999999999998E-3</v>
      </c>
      <c r="AA420">
        <v>0</v>
      </c>
      <c r="AB420">
        <v>9.6100000000000005E-2</v>
      </c>
      <c r="AC420">
        <v>1.55E-2</v>
      </c>
      <c r="AD420">
        <v>5.2699999999999997E-2</v>
      </c>
      <c r="AE420">
        <v>7.7499999999999999E-2</v>
      </c>
      <c r="AF420">
        <v>1.24E-2</v>
      </c>
      <c r="AG420">
        <v>6.1999999999999998E-3</v>
      </c>
      <c r="AH420">
        <v>3.0999999999999999E-3</v>
      </c>
      <c r="AI420">
        <v>1.55E-2</v>
      </c>
      <c r="AJ420">
        <v>3.0999999999999999E-3</v>
      </c>
      <c r="AK420">
        <v>2.4799999999999999E-2</v>
      </c>
      <c r="AL420">
        <v>1.7918000000000001</v>
      </c>
      <c r="AM420">
        <v>0.55800000000000005</v>
      </c>
      <c r="AN420">
        <v>0.55800000000000005</v>
      </c>
      <c r="AO420">
        <v>0</v>
      </c>
      <c r="AP420">
        <v>0.18135000000000001</v>
      </c>
      <c r="AQ420">
        <v>4.9599999999999998E-2</v>
      </c>
      <c r="AR420">
        <v>0.1085</v>
      </c>
      <c r="AS420">
        <v>3.0999999999999999E-3</v>
      </c>
      <c r="AT420">
        <v>2.7899999999999999E-3</v>
      </c>
      <c r="AU420">
        <v>0.18445</v>
      </c>
      <c r="AV420">
        <v>0.29759999999999998</v>
      </c>
      <c r="AW420">
        <v>1.457E-2</v>
      </c>
      <c r="AX420">
        <v>0.80600000000000005</v>
      </c>
      <c r="AY420">
        <v>5.6419999999999998E-2</v>
      </c>
      <c r="AZ420">
        <v>0</v>
      </c>
      <c r="BA420">
        <v>7.75</v>
      </c>
      <c r="BB420">
        <v>0.62</v>
      </c>
      <c r="BC420">
        <v>6.1999999999999998E-3</v>
      </c>
      <c r="BD420">
        <v>0.434</v>
      </c>
      <c r="BE420">
        <v>11.749000000000001</v>
      </c>
      <c r="BF420">
        <v>0.83699999999999997</v>
      </c>
      <c r="BG420">
        <v>1.4259999999999999</v>
      </c>
      <c r="BH420">
        <v>3.0999999999999999E-3</v>
      </c>
      <c r="BI420">
        <v>0.67579999999999996</v>
      </c>
      <c r="BJ420">
        <v>1.8599999999999998E-2</v>
      </c>
      <c r="BK420">
        <v>0.68200000000000005</v>
      </c>
      <c r="BL420">
        <v>1.9811287390143099E-2</v>
      </c>
      <c r="BM420">
        <v>1.05516025785412E-2</v>
      </c>
      <c r="BN420">
        <v>1.79222705504207E-3</v>
      </c>
      <c r="BO420">
        <v>2.37611446646927E-4</v>
      </c>
      <c r="BP420">
        <v>0</v>
      </c>
      <c r="BQ420" s="98">
        <v>3.21157122215953E-15</v>
      </c>
      <c r="BR420">
        <v>7.46836391454521E-4</v>
      </c>
      <c r="BS420">
        <v>2.9497138506202002E-4</v>
      </c>
      <c r="BT420">
        <v>1.3427783131124501E-2</v>
      </c>
    </row>
    <row r="421" spans="1:72" x14ac:dyDescent="0.35">
      <c r="A421">
        <v>84</v>
      </c>
      <c r="B421" t="s">
        <v>171</v>
      </c>
      <c r="C421" t="s">
        <v>171</v>
      </c>
      <c r="D421" t="s">
        <v>718</v>
      </c>
      <c r="E421" t="s">
        <v>1339</v>
      </c>
      <c r="F421">
        <v>6.9459999999999997</v>
      </c>
      <c r="G421">
        <v>29.071999999999999</v>
      </c>
      <c r="H421">
        <v>0.3634</v>
      </c>
      <c r="I421">
        <v>0.91539999999999999</v>
      </c>
      <c r="J421">
        <v>0</v>
      </c>
      <c r="K421">
        <v>0</v>
      </c>
      <c r="L421">
        <v>3.2383999999999999</v>
      </c>
      <c r="M421">
        <v>0</v>
      </c>
      <c r="N421">
        <v>7.3599999999999999E-2</v>
      </c>
      <c r="O421">
        <v>0</v>
      </c>
      <c r="P421">
        <v>0</v>
      </c>
      <c r="Q421">
        <v>0</v>
      </c>
      <c r="R421">
        <v>0</v>
      </c>
      <c r="S421">
        <v>0</v>
      </c>
      <c r="T421">
        <v>0</v>
      </c>
      <c r="U421">
        <v>6.4399999999999999E-2</v>
      </c>
      <c r="V421">
        <v>0</v>
      </c>
      <c r="W421">
        <v>0</v>
      </c>
      <c r="X421">
        <v>1.38E-2</v>
      </c>
      <c r="Y421">
        <v>4.1399999999999999E-2</v>
      </c>
      <c r="Z421">
        <v>9.1999999999999998E-3</v>
      </c>
      <c r="AA421">
        <v>0</v>
      </c>
      <c r="AB421">
        <v>0.1426</v>
      </c>
      <c r="AC421">
        <v>2.3E-2</v>
      </c>
      <c r="AD421">
        <v>7.8200000000000006E-2</v>
      </c>
      <c r="AE421">
        <v>0.115</v>
      </c>
      <c r="AF421">
        <v>1.84E-2</v>
      </c>
      <c r="AG421">
        <v>9.1999999999999998E-3</v>
      </c>
      <c r="AH421">
        <v>4.5999999999999999E-3</v>
      </c>
      <c r="AI421">
        <v>2.3E-2</v>
      </c>
      <c r="AJ421">
        <v>4.5999999999999999E-3</v>
      </c>
      <c r="AK421">
        <v>3.6799999999999999E-2</v>
      </c>
      <c r="AL421">
        <v>2.6587999999999998</v>
      </c>
      <c r="AM421">
        <v>0.82799999999999996</v>
      </c>
      <c r="AN421">
        <v>0.82799999999999996</v>
      </c>
      <c r="AO421">
        <v>0</v>
      </c>
      <c r="AP421">
        <v>0.26910000000000001</v>
      </c>
      <c r="AQ421">
        <v>7.3599999999999999E-2</v>
      </c>
      <c r="AR421">
        <v>0.161</v>
      </c>
      <c r="AS421">
        <v>4.5999999999999999E-3</v>
      </c>
      <c r="AT421">
        <v>4.1399999999999996E-3</v>
      </c>
      <c r="AU421">
        <v>0.2737</v>
      </c>
      <c r="AV421">
        <v>0.44159999999999999</v>
      </c>
      <c r="AW421">
        <v>2.162E-2</v>
      </c>
      <c r="AX421">
        <v>1.196</v>
      </c>
      <c r="AY421">
        <v>8.3720000000000003E-2</v>
      </c>
      <c r="AZ421">
        <v>0</v>
      </c>
      <c r="BA421">
        <v>11.5</v>
      </c>
      <c r="BB421">
        <v>0.92</v>
      </c>
      <c r="BC421">
        <v>9.1999999999999998E-3</v>
      </c>
      <c r="BD421">
        <v>0.64400000000000002</v>
      </c>
      <c r="BE421">
        <v>17.434000000000001</v>
      </c>
      <c r="BF421">
        <v>1.242</v>
      </c>
      <c r="BG421">
        <v>2.1160000000000001</v>
      </c>
      <c r="BH421">
        <v>4.5999999999999999E-3</v>
      </c>
      <c r="BI421">
        <v>1.0027999999999999</v>
      </c>
      <c r="BJ421">
        <v>2.76E-2</v>
      </c>
      <c r="BK421">
        <v>1.012</v>
      </c>
      <c r="BL421">
        <v>2.9397394191825299E-2</v>
      </c>
      <c r="BM421">
        <v>1.5657216729448298E-2</v>
      </c>
      <c r="BN421">
        <v>2.6594336945785502E-3</v>
      </c>
      <c r="BO421">
        <v>3.5258472728253598E-4</v>
      </c>
      <c r="BP421">
        <v>0</v>
      </c>
      <c r="BQ421" s="98">
        <v>4.7655572973980099E-15</v>
      </c>
      <c r="BR421">
        <v>1.1082088389325099E-3</v>
      </c>
      <c r="BS421">
        <v>4.3769947460815898E-4</v>
      </c>
      <c r="BT421">
        <v>1.9925097549410499E-2</v>
      </c>
    </row>
    <row r="422" spans="1:72" x14ac:dyDescent="0.35">
      <c r="A422">
        <v>84</v>
      </c>
      <c r="B422" t="s">
        <v>171</v>
      </c>
      <c r="C422" t="s">
        <v>171</v>
      </c>
      <c r="D422" t="s">
        <v>718</v>
      </c>
      <c r="E422" t="s">
        <v>1340</v>
      </c>
      <c r="F422">
        <v>13.891999999999999</v>
      </c>
      <c r="G422">
        <v>58.143999999999998</v>
      </c>
      <c r="H422">
        <v>0.7268</v>
      </c>
      <c r="I422">
        <v>1.8308</v>
      </c>
      <c r="J422">
        <v>0</v>
      </c>
      <c r="K422">
        <v>0</v>
      </c>
      <c r="L422">
        <v>6.4767999999999999</v>
      </c>
      <c r="M422">
        <v>0</v>
      </c>
      <c r="N422">
        <v>0.1472</v>
      </c>
      <c r="O422">
        <v>0</v>
      </c>
      <c r="P422">
        <v>0</v>
      </c>
      <c r="Q422">
        <v>0</v>
      </c>
      <c r="R422">
        <v>0</v>
      </c>
      <c r="S422">
        <v>0</v>
      </c>
      <c r="T422">
        <v>0</v>
      </c>
      <c r="U422">
        <v>0.1288</v>
      </c>
      <c r="V422">
        <v>0</v>
      </c>
      <c r="W422">
        <v>0</v>
      </c>
      <c r="X422">
        <v>2.76E-2</v>
      </c>
      <c r="Y422">
        <v>8.2799999999999999E-2</v>
      </c>
      <c r="Z422">
        <v>1.84E-2</v>
      </c>
      <c r="AA422">
        <v>0</v>
      </c>
      <c r="AB422">
        <v>0.28520000000000001</v>
      </c>
      <c r="AC422">
        <v>4.5999999999999999E-2</v>
      </c>
      <c r="AD422">
        <v>0.15640000000000001</v>
      </c>
      <c r="AE422">
        <v>0.23</v>
      </c>
      <c r="AF422">
        <v>3.6799999999999999E-2</v>
      </c>
      <c r="AG422">
        <v>1.84E-2</v>
      </c>
      <c r="AH422">
        <v>9.1999999999999998E-3</v>
      </c>
      <c r="AI422">
        <v>4.5999999999999999E-2</v>
      </c>
      <c r="AJ422">
        <v>9.1999999999999998E-3</v>
      </c>
      <c r="AK422">
        <v>7.3599999999999999E-2</v>
      </c>
      <c r="AL422">
        <v>5.3175999999999997</v>
      </c>
      <c r="AM422">
        <v>1.6559999999999999</v>
      </c>
      <c r="AN422">
        <v>1.6559999999999999</v>
      </c>
      <c r="AO422">
        <v>0</v>
      </c>
      <c r="AP422">
        <v>0.53820000000000001</v>
      </c>
      <c r="AQ422">
        <v>0.1472</v>
      </c>
      <c r="AR422">
        <v>0.32200000000000001</v>
      </c>
      <c r="AS422">
        <v>9.1999999999999998E-3</v>
      </c>
      <c r="AT422">
        <v>8.2799999999999992E-3</v>
      </c>
      <c r="AU422">
        <v>0.5474</v>
      </c>
      <c r="AV422">
        <v>0.88319999999999999</v>
      </c>
      <c r="AW422">
        <v>4.3240000000000001E-2</v>
      </c>
      <c r="AX422">
        <v>2.3919999999999999</v>
      </c>
      <c r="AY422">
        <v>0.16744000000000001</v>
      </c>
      <c r="AZ422">
        <v>0</v>
      </c>
      <c r="BA422">
        <v>23</v>
      </c>
      <c r="BB422">
        <v>1.84</v>
      </c>
      <c r="BC422">
        <v>1.84E-2</v>
      </c>
      <c r="BD422">
        <v>1.288</v>
      </c>
      <c r="BE422">
        <v>34.868000000000002</v>
      </c>
      <c r="BF422">
        <v>2.484</v>
      </c>
      <c r="BG422">
        <v>4.2320000000000002</v>
      </c>
      <c r="BH422">
        <v>9.1999999999999998E-3</v>
      </c>
      <c r="BI422">
        <v>2.0055999999999998</v>
      </c>
      <c r="BJ422">
        <v>5.5199999999999999E-2</v>
      </c>
      <c r="BK422">
        <v>2.024</v>
      </c>
      <c r="BL422">
        <v>5.8794788383650501E-2</v>
      </c>
      <c r="BM422">
        <v>3.13144334588965E-2</v>
      </c>
      <c r="BN422">
        <v>5.3188673891571003E-3</v>
      </c>
      <c r="BO422">
        <v>7.0516945456507304E-4</v>
      </c>
      <c r="BP422">
        <v>0</v>
      </c>
      <c r="BQ422" s="98">
        <v>9.5311145947960293E-15</v>
      </c>
      <c r="BR422">
        <v>2.2164176778650302E-3</v>
      </c>
      <c r="BS422">
        <v>8.7539894921631796E-4</v>
      </c>
      <c r="BT422">
        <v>3.9850195098820998E-2</v>
      </c>
    </row>
    <row r="423" spans="1:72" x14ac:dyDescent="0.35">
      <c r="A423">
        <v>84</v>
      </c>
      <c r="B423" t="s">
        <v>171</v>
      </c>
      <c r="C423" t="s">
        <v>171</v>
      </c>
      <c r="D423" t="s">
        <v>718</v>
      </c>
      <c r="E423" t="s">
        <v>1341</v>
      </c>
      <c r="F423">
        <v>13.891999999999999</v>
      </c>
      <c r="G423">
        <v>58.143999999999998</v>
      </c>
      <c r="H423">
        <v>0.7268</v>
      </c>
      <c r="I423">
        <v>1.8308</v>
      </c>
      <c r="J423">
        <v>0</v>
      </c>
      <c r="K423">
        <v>0</v>
      </c>
      <c r="L423">
        <v>6.4767999999999999</v>
      </c>
      <c r="M423">
        <v>0</v>
      </c>
      <c r="N423">
        <v>0.1472</v>
      </c>
      <c r="O423">
        <v>0</v>
      </c>
      <c r="P423">
        <v>0</v>
      </c>
      <c r="Q423">
        <v>0</v>
      </c>
      <c r="R423">
        <v>0</v>
      </c>
      <c r="S423">
        <v>0</v>
      </c>
      <c r="T423">
        <v>0</v>
      </c>
      <c r="U423">
        <v>0.1288</v>
      </c>
      <c r="V423">
        <v>0</v>
      </c>
      <c r="W423">
        <v>0</v>
      </c>
      <c r="X423">
        <v>2.76E-2</v>
      </c>
      <c r="Y423">
        <v>8.2799999999999999E-2</v>
      </c>
      <c r="Z423">
        <v>1.84E-2</v>
      </c>
      <c r="AA423">
        <v>0</v>
      </c>
      <c r="AB423">
        <v>0.28520000000000001</v>
      </c>
      <c r="AC423">
        <v>4.5999999999999999E-2</v>
      </c>
      <c r="AD423">
        <v>0.15640000000000001</v>
      </c>
      <c r="AE423">
        <v>0.23</v>
      </c>
      <c r="AF423">
        <v>3.6799999999999999E-2</v>
      </c>
      <c r="AG423">
        <v>1.84E-2</v>
      </c>
      <c r="AH423">
        <v>9.1999999999999998E-3</v>
      </c>
      <c r="AI423">
        <v>4.5999999999999999E-2</v>
      </c>
      <c r="AJ423">
        <v>9.1999999999999998E-3</v>
      </c>
      <c r="AK423">
        <v>7.3599999999999999E-2</v>
      </c>
      <c r="AL423">
        <v>5.3175999999999997</v>
      </c>
      <c r="AM423">
        <v>1.6559999999999999</v>
      </c>
      <c r="AN423">
        <v>1.6559999999999999</v>
      </c>
      <c r="AO423">
        <v>0</v>
      </c>
      <c r="AP423">
        <v>0.53820000000000001</v>
      </c>
      <c r="AQ423">
        <v>0.1472</v>
      </c>
      <c r="AR423">
        <v>0.32200000000000001</v>
      </c>
      <c r="AS423">
        <v>9.1999999999999998E-3</v>
      </c>
      <c r="AT423">
        <v>8.2799999999999992E-3</v>
      </c>
      <c r="AU423">
        <v>0.5474</v>
      </c>
      <c r="AV423">
        <v>0.88319999999999999</v>
      </c>
      <c r="AW423">
        <v>4.3240000000000001E-2</v>
      </c>
      <c r="AX423">
        <v>2.3919999999999999</v>
      </c>
      <c r="AY423">
        <v>0.16744000000000001</v>
      </c>
      <c r="AZ423">
        <v>0</v>
      </c>
      <c r="BA423">
        <v>23</v>
      </c>
      <c r="BB423">
        <v>1.84</v>
      </c>
      <c r="BC423">
        <v>1.84E-2</v>
      </c>
      <c r="BD423">
        <v>1.288</v>
      </c>
      <c r="BE423">
        <v>34.868000000000002</v>
      </c>
      <c r="BF423">
        <v>2.484</v>
      </c>
      <c r="BG423">
        <v>4.2320000000000002</v>
      </c>
      <c r="BH423">
        <v>9.1999999999999998E-3</v>
      </c>
      <c r="BI423">
        <v>2.0055999999999998</v>
      </c>
      <c r="BJ423">
        <v>5.5199999999999999E-2</v>
      </c>
      <c r="BK423">
        <v>2.024</v>
      </c>
      <c r="BL423">
        <v>5.8794788383650501E-2</v>
      </c>
      <c r="BM423">
        <v>3.13144334588965E-2</v>
      </c>
      <c r="BN423">
        <v>5.3188673891571003E-3</v>
      </c>
      <c r="BO423">
        <v>7.0516945456507304E-4</v>
      </c>
      <c r="BP423">
        <v>0</v>
      </c>
      <c r="BQ423" s="98">
        <v>9.5311145947960293E-15</v>
      </c>
      <c r="BR423">
        <v>2.2164176778650302E-3</v>
      </c>
      <c r="BS423">
        <v>8.7539894921631796E-4</v>
      </c>
      <c r="BT423">
        <v>3.9850195098820998E-2</v>
      </c>
    </row>
    <row r="424" spans="1:72" x14ac:dyDescent="0.35">
      <c r="A424">
        <v>85</v>
      </c>
      <c r="B424" t="s">
        <v>171</v>
      </c>
      <c r="C424" t="s">
        <v>171</v>
      </c>
      <c r="D424" t="s">
        <v>726</v>
      </c>
      <c r="E424" t="s">
        <v>1337</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row>
    <row r="425" spans="1:72" x14ac:dyDescent="0.35">
      <c r="A425">
        <v>85</v>
      </c>
      <c r="B425" t="s">
        <v>171</v>
      </c>
      <c r="C425" t="s">
        <v>171</v>
      </c>
      <c r="D425" t="s">
        <v>726</v>
      </c>
      <c r="E425" t="s">
        <v>1338</v>
      </c>
      <c r="F425">
        <v>5.1459999999999999</v>
      </c>
      <c r="G425">
        <v>21.483000000000001</v>
      </c>
      <c r="H425">
        <v>0.31</v>
      </c>
      <c r="I425">
        <v>0.58899999999999997</v>
      </c>
      <c r="J425">
        <v>0</v>
      </c>
      <c r="K425">
        <v>0</v>
      </c>
      <c r="L425">
        <v>2.17</v>
      </c>
      <c r="M425">
        <v>0</v>
      </c>
      <c r="N425">
        <v>3.7199999999999997E-2</v>
      </c>
      <c r="O425">
        <v>0</v>
      </c>
      <c r="P425">
        <v>0</v>
      </c>
      <c r="Q425">
        <v>0</v>
      </c>
      <c r="R425">
        <v>0</v>
      </c>
      <c r="S425">
        <v>0</v>
      </c>
      <c r="T425">
        <v>0</v>
      </c>
      <c r="U425">
        <v>6.2E-2</v>
      </c>
      <c r="V425">
        <v>0</v>
      </c>
      <c r="W425">
        <v>0</v>
      </c>
      <c r="X425">
        <v>1.24E-2</v>
      </c>
      <c r="Y425">
        <v>4.0300000000000002E-2</v>
      </c>
      <c r="Z425">
        <v>6.1999999999999998E-3</v>
      </c>
      <c r="AA425">
        <v>0</v>
      </c>
      <c r="AB425">
        <v>0.1085</v>
      </c>
      <c r="AC425">
        <v>1.55E-2</v>
      </c>
      <c r="AD425">
        <v>5.5800000000000002E-2</v>
      </c>
      <c r="AE425">
        <v>9.9199999999999997E-2</v>
      </c>
      <c r="AF425">
        <v>1.24E-2</v>
      </c>
      <c r="AG425">
        <v>3.0999999999999999E-3</v>
      </c>
      <c r="AH425">
        <v>6.1999999999999998E-3</v>
      </c>
      <c r="AI425">
        <v>1.8599999999999998E-2</v>
      </c>
      <c r="AJ425">
        <v>6.1999999999999998E-3</v>
      </c>
      <c r="AK425">
        <v>3.7199999999999997E-2</v>
      </c>
      <c r="AL425">
        <v>1.55</v>
      </c>
      <c r="AM425">
        <v>0.99199999999999999</v>
      </c>
      <c r="AN425">
        <v>0.99199999999999999</v>
      </c>
      <c r="AO425">
        <v>0</v>
      </c>
      <c r="AP425">
        <v>0.21390000000000001</v>
      </c>
      <c r="AQ425">
        <v>3.4099999999999998E-2</v>
      </c>
      <c r="AR425">
        <v>0</v>
      </c>
      <c r="AS425">
        <v>6.5100000000000002E-3</v>
      </c>
      <c r="AT425">
        <v>4.0299999999999997E-3</v>
      </c>
      <c r="AU425">
        <v>0.21390000000000001</v>
      </c>
      <c r="AV425">
        <v>0.32240000000000002</v>
      </c>
      <c r="AW425">
        <v>1.519E-2</v>
      </c>
      <c r="AX425">
        <v>0.155</v>
      </c>
      <c r="AY425">
        <v>0.14879999999999999</v>
      </c>
      <c r="AZ425">
        <v>0</v>
      </c>
      <c r="BA425">
        <v>6.6959999999999997</v>
      </c>
      <c r="BB425">
        <v>0</v>
      </c>
      <c r="BC425">
        <v>9.2999999999999992E-3</v>
      </c>
      <c r="BD425">
        <v>0.31</v>
      </c>
      <c r="BE425">
        <v>13.02</v>
      </c>
      <c r="BF425">
        <v>0.83699999999999997</v>
      </c>
      <c r="BG425">
        <v>1.488</v>
      </c>
      <c r="BH425">
        <v>3.0999999999999999E-3</v>
      </c>
      <c r="BI425">
        <v>0.93</v>
      </c>
      <c r="BJ425">
        <v>1.55E-2</v>
      </c>
      <c r="BK425">
        <v>0.93</v>
      </c>
      <c r="BL425">
        <v>1.9184000069165399E-2</v>
      </c>
      <c r="BM425">
        <v>1.0198961660957699E-2</v>
      </c>
      <c r="BN425">
        <v>1.73232974669448E-3</v>
      </c>
      <c r="BO425">
        <v>2.43563202528437E-4</v>
      </c>
      <c r="BP425">
        <v>0</v>
      </c>
      <c r="BQ425" s="98">
        <v>3.7172415618205996E-15</v>
      </c>
      <c r="BR425">
        <v>7.46836391454521E-4</v>
      </c>
      <c r="BS425">
        <v>2.9497138506202002E-4</v>
      </c>
      <c r="BT425">
        <v>1.51557433403394E-2</v>
      </c>
    </row>
    <row r="426" spans="1:72" x14ac:dyDescent="0.35">
      <c r="A426">
        <v>85</v>
      </c>
      <c r="B426" t="s">
        <v>171</v>
      </c>
      <c r="C426" t="s">
        <v>171</v>
      </c>
      <c r="D426" t="s">
        <v>726</v>
      </c>
      <c r="E426" t="s">
        <v>1339</v>
      </c>
      <c r="F426">
        <v>7.6360000000000001</v>
      </c>
      <c r="G426">
        <v>31.878</v>
      </c>
      <c r="H426">
        <v>0.46</v>
      </c>
      <c r="I426">
        <v>0.874</v>
      </c>
      <c r="J426">
        <v>0</v>
      </c>
      <c r="K426">
        <v>0</v>
      </c>
      <c r="L426">
        <v>3.22</v>
      </c>
      <c r="M426">
        <v>0</v>
      </c>
      <c r="N426">
        <v>5.5199999999999999E-2</v>
      </c>
      <c r="O426">
        <v>0</v>
      </c>
      <c r="P426">
        <v>0</v>
      </c>
      <c r="Q426">
        <v>0</v>
      </c>
      <c r="R426">
        <v>0</v>
      </c>
      <c r="S426">
        <v>0</v>
      </c>
      <c r="T426">
        <v>0</v>
      </c>
      <c r="U426">
        <v>9.1999999999999998E-2</v>
      </c>
      <c r="V426">
        <v>0</v>
      </c>
      <c r="W426">
        <v>0</v>
      </c>
      <c r="X426">
        <v>1.84E-2</v>
      </c>
      <c r="Y426">
        <v>5.9799999999999999E-2</v>
      </c>
      <c r="Z426">
        <v>9.1999999999999998E-3</v>
      </c>
      <c r="AA426">
        <v>0</v>
      </c>
      <c r="AB426">
        <v>0.161</v>
      </c>
      <c r="AC426">
        <v>2.3E-2</v>
      </c>
      <c r="AD426">
        <v>8.2799999999999999E-2</v>
      </c>
      <c r="AE426">
        <v>0.1472</v>
      </c>
      <c r="AF426">
        <v>1.84E-2</v>
      </c>
      <c r="AG426">
        <v>4.5999999999999999E-3</v>
      </c>
      <c r="AH426">
        <v>9.1999999999999998E-3</v>
      </c>
      <c r="AI426">
        <v>2.76E-2</v>
      </c>
      <c r="AJ426">
        <v>9.1999999999999998E-3</v>
      </c>
      <c r="AK426">
        <v>5.5199999999999999E-2</v>
      </c>
      <c r="AL426">
        <v>2.2999999999999998</v>
      </c>
      <c r="AM426">
        <v>1.472</v>
      </c>
      <c r="AN426">
        <v>1.472</v>
      </c>
      <c r="AO426">
        <v>0</v>
      </c>
      <c r="AP426">
        <v>0.31740000000000002</v>
      </c>
      <c r="AQ426">
        <v>5.0599999999999999E-2</v>
      </c>
      <c r="AR426">
        <v>0</v>
      </c>
      <c r="AS426">
        <v>9.6600000000000002E-3</v>
      </c>
      <c r="AT426">
        <v>5.9800000000000001E-3</v>
      </c>
      <c r="AU426">
        <v>0.31740000000000002</v>
      </c>
      <c r="AV426">
        <v>0.47839999999999999</v>
      </c>
      <c r="AW426">
        <v>2.2540000000000001E-2</v>
      </c>
      <c r="AX426">
        <v>0.23</v>
      </c>
      <c r="AY426">
        <v>0.2208</v>
      </c>
      <c r="AZ426">
        <v>0</v>
      </c>
      <c r="BA426">
        <v>9.9359999999999999</v>
      </c>
      <c r="BB426">
        <v>0</v>
      </c>
      <c r="BC426">
        <v>1.38E-2</v>
      </c>
      <c r="BD426">
        <v>0.46</v>
      </c>
      <c r="BE426">
        <v>19.32</v>
      </c>
      <c r="BF426">
        <v>1.242</v>
      </c>
      <c r="BG426">
        <v>2.2080000000000002</v>
      </c>
      <c r="BH426">
        <v>4.5999999999999999E-3</v>
      </c>
      <c r="BI426">
        <v>1.38</v>
      </c>
      <c r="BJ426">
        <v>2.3E-2</v>
      </c>
      <c r="BK426">
        <v>1.38</v>
      </c>
      <c r="BL426">
        <v>2.8466580747793801E-2</v>
      </c>
      <c r="BM426">
        <v>1.5133943109808199E-2</v>
      </c>
      <c r="BN426">
        <v>2.5705538176756799E-3</v>
      </c>
      <c r="BO426">
        <v>3.6141636504219697E-4</v>
      </c>
      <c r="BP426">
        <v>0</v>
      </c>
      <c r="BQ426" s="98">
        <v>5.5159068336692799E-15</v>
      </c>
      <c r="BR426">
        <v>1.1082088389325099E-3</v>
      </c>
      <c r="BS426">
        <v>4.3769947460815898E-4</v>
      </c>
      <c r="BT426">
        <v>2.24891675372778E-2</v>
      </c>
    </row>
    <row r="427" spans="1:72" x14ac:dyDescent="0.35">
      <c r="A427">
        <v>85</v>
      </c>
      <c r="B427" t="s">
        <v>171</v>
      </c>
      <c r="C427" t="s">
        <v>171</v>
      </c>
      <c r="D427" t="s">
        <v>726</v>
      </c>
      <c r="E427" t="s">
        <v>1340</v>
      </c>
      <c r="F427">
        <v>7.6360000000000001</v>
      </c>
      <c r="G427">
        <v>31.878</v>
      </c>
      <c r="H427">
        <v>0.46</v>
      </c>
      <c r="I427">
        <v>0.874</v>
      </c>
      <c r="J427">
        <v>0</v>
      </c>
      <c r="K427">
        <v>0</v>
      </c>
      <c r="L427">
        <v>3.22</v>
      </c>
      <c r="M427">
        <v>0</v>
      </c>
      <c r="N427">
        <v>5.5199999999999999E-2</v>
      </c>
      <c r="O427">
        <v>0</v>
      </c>
      <c r="P427">
        <v>0</v>
      </c>
      <c r="Q427">
        <v>0</v>
      </c>
      <c r="R427">
        <v>0</v>
      </c>
      <c r="S427">
        <v>0</v>
      </c>
      <c r="T427">
        <v>0</v>
      </c>
      <c r="U427">
        <v>9.1999999999999998E-2</v>
      </c>
      <c r="V427">
        <v>0</v>
      </c>
      <c r="W427">
        <v>0</v>
      </c>
      <c r="X427">
        <v>1.84E-2</v>
      </c>
      <c r="Y427">
        <v>5.9799999999999999E-2</v>
      </c>
      <c r="Z427">
        <v>9.1999999999999998E-3</v>
      </c>
      <c r="AA427">
        <v>0</v>
      </c>
      <c r="AB427">
        <v>0.161</v>
      </c>
      <c r="AC427">
        <v>2.3E-2</v>
      </c>
      <c r="AD427">
        <v>8.2799999999999999E-2</v>
      </c>
      <c r="AE427">
        <v>0.1472</v>
      </c>
      <c r="AF427">
        <v>1.84E-2</v>
      </c>
      <c r="AG427">
        <v>4.5999999999999999E-3</v>
      </c>
      <c r="AH427">
        <v>9.1999999999999998E-3</v>
      </c>
      <c r="AI427">
        <v>2.76E-2</v>
      </c>
      <c r="AJ427">
        <v>9.1999999999999998E-3</v>
      </c>
      <c r="AK427">
        <v>5.5199999999999999E-2</v>
      </c>
      <c r="AL427">
        <v>2.2999999999999998</v>
      </c>
      <c r="AM427">
        <v>1.472</v>
      </c>
      <c r="AN427">
        <v>1.472</v>
      </c>
      <c r="AO427">
        <v>0</v>
      </c>
      <c r="AP427">
        <v>0.31740000000000002</v>
      </c>
      <c r="AQ427">
        <v>5.0599999999999999E-2</v>
      </c>
      <c r="AR427">
        <v>0</v>
      </c>
      <c r="AS427">
        <v>9.6600000000000002E-3</v>
      </c>
      <c r="AT427">
        <v>5.9800000000000001E-3</v>
      </c>
      <c r="AU427">
        <v>0.31740000000000002</v>
      </c>
      <c r="AV427">
        <v>0.47839999999999999</v>
      </c>
      <c r="AW427">
        <v>2.2540000000000001E-2</v>
      </c>
      <c r="AX427">
        <v>0.23</v>
      </c>
      <c r="AY427">
        <v>0.2208</v>
      </c>
      <c r="AZ427">
        <v>0</v>
      </c>
      <c r="BA427">
        <v>9.9359999999999999</v>
      </c>
      <c r="BB427">
        <v>0</v>
      </c>
      <c r="BC427">
        <v>1.38E-2</v>
      </c>
      <c r="BD427">
        <v>0.46</v>
      </c>
      <c r="BE427">
        <v>19.32</v>
      </c>
      <c r="BF427">
        <v>1.242</v>
      </c>
      <c r="BG427">
        <v>2.2080000000000002</v>
      </c>
      <c r="BH427">
        <v>4.5999999999999999E-3</v>
      </c>
      <c r="BI427">
        <v>1.38</v>
      </c>
      <c r="BJ427">
        <v>2.3E-2</v>
      </c>
      <c r="BK427">
        <v>1.38</v>
      </c>
      <c r="BL427">
        <v>2.8466580747793801E-2</v>
      </c>
      <c r="BM427">
        <v>1.5133943109808199E-2</v>
      </c>
      <c r="BN427">
        <v>2.5705538176756799E-3</v>
      </c>
      <c r="BO427">
        <v>3.6141636504219697E-4</v>
      </c>
      <c r="BP427">
        <v>0</v>
      </c>
      <c r="BQ427" s="98">
        <v>5.5159068336692799E-15</v>
      </c>
      <c r="BR427">
        <v>1.1082088389325099E-3</v>
      </c>
      <c r="BS427">
        <v>4.3769947460815898E-4</v>
      </c>
      <c r="BT427">
        <v>2.24891675372778E-2</v>
      </c>
    </row>
    <row r="428" spans="1:72" x14ac:dyDescent="0.35">
      <c r="A428">
        <v>85</v>
      </c>
      <c r="B428" t="s">
        <v>171</v>
      </c>
      <c r="C428" t="s">
        <v>171</v>
      </c>
      <c r="D428" t="s">
        <v>726</v>
      </c>
      <c r="E428" t="s">
        <v>1341</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row>
    <row r="429" spans="1:72" x14ac:dyDescent="0.35">
      <c r="A429">
        <v>86</v>
      </c>
      <c r="B429" t="s">
        <v>171</v>
      </c>
      <c r="C429" t="s">
        <v>171</v>
      </c>
      <c r="D429" t="s">
        <v>731</v>
      </c>
      <c r="E429" t="s">
        <v>1337</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row>
    <row r="430" spans="1:72" x14ac:dyDescent="0.35">
      <c r="A430">
        <v>86</v>
      </c>
      <c r="B430" t="s">
        <v>171</v>
      </c>
      <c r="C430" t="s">
        <v>171</v>
      </c>
      <c r="D430" t="s">
        <v>731</v>
      </c>
      <c r="E430" t="s">
        <v>1338</v>
      </c>
      <c r="F430">
        <v>2.6970000000000001</v>
      </c>
      <c r="G430">
        <v>11.253</v>
      </c>
      <c r="H430">
        <v>4.9599999999999998E-2</v>
      </c>
      <c r="I430">
        <v>0.55489999999999995</v>
      </c>
      <c r="J430">
        <v>0</v>
      </c>
      <c r="K430">
        <v>0</v>
      </c>
      <c r="L430">
        <v>2.4893000000000001</v>
      </c>
      <c r="M430">
        <v>0</v>
      </c>
      <c r="N430">
        <v>3.1E-2</v>
      </c>
      <c r="O430">
        <v>0</v>
      </c>
      <c r="P430">
        <v>0</v>
      </c>
      <c r="Q430">
        <v>0</v>
      </c>
      <c r="R430">
        <v>0</v>
      </c>
      <c r="S430">
        <v>0</v>
      </c>
      <c r="T430">
        <v>0</v>
      </c>
      <c r="U430">
        <v>1.24E-2</v>
      </c>
      <c r="V430">
        <v>0</v>
      </c>
      <c r="W430">
        <v>0</v>
      </c>
      <c r="X430">
        <v>0</v>
      </c>
      <c r="Y430">
        <v>6.1999999999999998E-3</v>
      </c>
      <c r="Z430">
        <v>3.0999999999999999E-3</v>
      </c>
      <c r="AA430">
        <v>0</v>
      </c>
      <c r="AB430">
        <v>1.24E-2</v>
      </c>
      <c r="AC430">
        <v>0</v>
      </c>
      <c r="AD430">
        <v>9.2999999999999992E-3</v>
      </c>
      <c r="AE430">
        <v>9.2999999999999992E-3</v>
      </c>
      <c r="AF430">
        <v>6.1999999999999998E-3</v>
      </c>
      <c r="AG430">
        <v>0</v>
      </c>
      <c r="AH430">
        <v>0</v>
      </c>
      <c r="AI430">
        <v>0</v>
      </c>
      <c r="AJ430">
        <v>0</v>
      </c>
      <c r="AK430">
        <v>0</v>
      </c>
      <c r="AL430">
        <v>1.4570000000000001</v>
      </c>
      <c r="AM430">
        <v>3.1E-2</v>
      </c>
      <c r="AN430">
        <v>3.1E-2</v>
      </c>
      <c r="AO430">
        <v>0</v>
      </c>
      <c r="AP430">
        <v>0.75329999999999997</v>
      </c>
      <c r="AQ430">
        <v>2.1700000000000001E-2</v>
      </c>
      <c r="AR430">
        <v>5.2699999999999997E-2</v>
      </c>
      <c r="AS430">
        <v>1.5499999999999999E-3</v>
      </c>
      <c r="AT430">
        <v>1.24E-3</v>
      </c>
      <c r="AU430">
        <v>0.12275999999999999</v>
      </c>
      <c r="AV430">
        <v>0.22320000000000001</v>
      </c>
      <c r="AW430">
        <v>5.5799999999999999E-3</v>
      </c>
      <c r="AX430">
        <v>0.74399999999999999</v>
      </c>
      <c r="AY430">
        <v>3.2550000000000003E-2</v>
      </c>
      <c r="AZ430">
        <v>0</v>
      </c>
      <c r="BA430">
        <v>5.6109999999999998</v>
      </c>
      <c r="BB430">
        <v>0.124</v>
      </c>
      <c r="BC430">
        <v>6.1999999999999998E-3</v>
      </c>
      <c r="BD430">
        <v>0.55800000000000005</v>
      </c>
      <c r="BE430">
        <v>10.943</v>
      </c>
      <c r="BF430">
        <v>0.86799999999999999</v>
      </c>
      <c r="BG430">
        <v>0.83699999999999997</v>
      </c>
      <c r="BH430">
        <v>3.0999999999999999E-3</v>
      </c>
      <c r="BI430">
        <v>0.86180000000000001</v>
      </c>
      <c r="BJ430">
        <v>9.2999999999999992E-3</v>
      </c>
      <c r="BK430">
        <v>0</v>
      </c>
      <c r="BL430">
        <v>3.4577016347129799E-2</v>
      </c>
      <c r="BM430">
        <v>0</v>
      </c>
      <c r="BN430">
        <v>3.3535208570613199E-2</v>
      </c>
      <c r="BO430">
        <v>0</v>
      </c>
      <c r="BP430">
        <v>0</v>
      </c>
      <c r="BQ430">
        <v>0</v>
      </c>
      <c r="BR430">
        <v>7.46836391454521E-4</v>
      </c>
      <c r="BS430">
        <v>2.9497138506202002E-4</v>
      </c>
      <c r="BT430">
        <v>0</v>
      </c>
    </row>
    <row r="431" spans="1:72" x14ac:dyDescent="0.35">
      <c r="A431">
        <v>86</v>
      </c>
      <c r="B431" t="s">
        <v>171</v>
      </c>
      <c r="C431" t="s">
        <v>171</v>
      </c>
      <c r="D431" t="s">
        <v>731</v>
      </c>
      <c r="E431" t="s">
        <v>1339</v>
      </c>
      <c r="F431">
        <v>4.0019999999999998</v>
      </c>
      <c r="G431">
        <v>16.698</v>
      </c>
      <c r="H431">
        <v>7.3599999999999999E-2</v>
      </c>
      <c r="I431">
        <v>0.82340000000000002</v>
      </c>
      <c r="J431">
        <v>0</v>
      </c>
      <c r="K431">
        <v>0</v>
      </c>
      <c r="L431">
        <v>3.6938</v>
      </c>
      <c r="M431">
        <v>0</v>
      </c>
      <c r="N431">
        <v>4.5999999999999999E-2</v>
      </c>
      <c r="O431">
        <v>0</v>
      </c>
      <c r="P431">
        <v>0</v>
      </c>
      <c r="Q431">
        <v>0</v>
      </c>
      <c r="R431">
        <v>0</v>
      </c>
      <c r="S431">
        <v>0</v>
      </c>
      <c r="T431">
        <v>0</v>
      </c>
      <c r="U431">
        <v>1.84E-2</v>
      </c>
      <c r="V431">
        <v>0</v>
      </c>
      <c r="W431">
        <v>0</v>
      </c>
      <c r="X431">
        <v>0</v>
      </c>
      <c r="Y431">
        <v>9.1999999999999998E-3</v>
      </c>
      <c r="Z431">
        <v>4.5999999999999999E-3</v>
      </c>
      <c r="AA431">
        <v>0</v>
      </c>
      <c r="AB431">
        <v>1.84E-2</v>
      </c>
      <c r="AC431">
        <v>0</v>
      </c>
      <c r="AD431">
        <v>1.38E-2</v>
      </c>
      <c r="AE431">
        <v>1.38E-2</v>
      </c>
      <c r="AF431">
        <v>9.1999999999999998E-3</v>
      </c>
      <c r="AG431">
        <v>0</v>
      </c>
      <c r="AH431">
        <v>0</v>
      </c>
      <c r="AI431">
        <v>0</v>
      </c>
      <c r="AJ431">
        <v>0</v>
      </c>
      <c r="AK431">
        <v>0</v>
      </c>
      <c r="AL431">
        <v>2.1619999999999999</v>
      </c>
      <c r="AM431">
        <v>4.5999999999999999E-2</v>
      </c>
      <c r="AN431">
        <v>4.5999999999999999E-2</v>
      </c>
      <c r="AO431">
        <v>0</v>
      </c>
      <c r="AP431">
        <v>1.1177999999999999</v>
      </c>
      <c r="AQ431">
        <v>3.2199999999999999E-2</v>
      </c>
      <c r="AR431">
        <v>7.8200000000000006E-2</v>
      </c>
      <c r="AS431">
        <v>2.3E-3</v>
      </c>
      <c r="AT431">
        <v>1.8400000000000001E-3</v>
      </c>
      <c r="AU431">
        <v>0.18215999999999999</v>
      </c>
      <c r="AV431">
        <v>0.33119999999999999</v>
      </c>
      <c r="AW431">
        <v>8.2799999999999992E-3</v>
      </c>
      <c r="AX431">
        <v>1.1040000000000001</v>
      </c>
      <c r="AY431">
        <v>4.8300000000000003E-2</v>
      </c>
      <c r="AZ431">
        <v>0</v>
      </c>
      <c r="BA431">
        <v>8.3260000000000005</v>
      </c>
      <c r="BB431">
        <v>0.184</v>
      </c>
      <c r="BC431">
        <v>9.1999999999999998E-3</v>
      </c>
      <c r="BD431">
        <v>0.82799999999999996</v>
      </c>
      <c r="BE431">
        <v>16.238</v>
      </c>
      <c r="BF431">
        <v>1.288</v>
      </c>
      <c r="BG431">
        <v>1.242</v>
      </c>
      <c r="BH431">
        <v>4.5999999999999999E-3</v>
      </c>
      <c r="BI431">
        <v>1.2787999999999999</v>
      </c>
      <c r="BJ431">
        <v>1.38E-2</v>
      </c>
      <c r="BK431">
        <v>0</v>
      </c>
      <c r="BL431">
        <v>5.13078307086441E-2</v>
      </c>
      <c r="BM431">
        <v>0</v>
      </c>
      <c r="BN431">
        <v>4.9761922395103499E-2</v>
      </c>
      <c r="BO431">
        <v>0</v>
      </c>
      <c r="BP431">
        <v>0</v>
      </c>
      <c r="BQ431">
        <v>0</v>
      </c>
      <c r="BR431">
        <v>1.1082088389325099E-3</v>
      </c>
      <c r="BS431">
        <v>4.3769947460815898E-4</v>
      </c>
      <c r="BT431">
        <v>0</v>
      </c>
    </row>
    <row r="432" spans="1:72" x14ac:dyDescent="0.35">
      <c r="A432">
        <v>86</v>
      </c>
      <c r="B432" t="s">
        <v>171</v>
      </c>
      <c r="C432" t="s">
        <v>171</v>
      </c>
      <c r="D432" t="s">
        <v>731</v>
      </c>
      <c r="E432" t="s">
        <v>1340</v>
      </c>
      <c r="F432">
        <v>4.0019999999999998</v>
      </c>
      <c r="G432">
        <v>16.698</v>
      </c>
      <c r="H432">
        <v>7.3599999999999999E-2</v>
      </c>
      <c r="I432">
        <v>0.82340000000000002</v>
      </c>
      <c r="J432">
        <v>0</v>
      </c>
      <c r="K432">
        <v>0</v>
      </c>
      <c r="L432">
        <v>3.6938</v>
      </c>
      <c r="M432">
        <v>0</v>
      </c>
      <c r="N432">
        <v>4.5999999999999999E-2</v>
      </c>
      <c r="O432">
        <v>0</v>
      </c>
      <c r="P432">
        <v>0</v>
      </c>
      <c r="Q432">
        <v>0</v>
      </c>
      <c r="R432">
        <v>0</v>
      </c>
      <c r="S432">
        <v>0</v>
      </c>
      <c r="T432">
        <v>0</v>
      </c>
      <c r="U432">
        <v>1.84E-2</v>
      </c>
      <c r="V432">
        <v>0</v>
      </c>
      <c r="W432">
        <v>0</v>
      </c>
      <c r="X432">
        <v>0</v>
      </c>
      <c r="Y432">
        <v>9.1999999999999998E-3</v>
      </c>
      <c r="Z432">
        <v>4.5999999999999999E-3</v>
      </c>
      <c r="AA432">
        <v>0</v>
      </c>
      <c r="AB432">
        <v>1.84E-2</v>
      </c>
      <c r="AC432">
        <v>0</v>
      </c>
      <c r="AD432">
        <v>1.38E-2</v>
      </c>
      <c r="AE432">
        <v>1.38E-2</v>
      </c>
      <c r="AF432">
        <v>9.1999999999999998E-3</v>
      </c>
      <c r="AG432">
        <v>0</v>
      </c>
      <c r="AH432">
        <v>0</v>
      </c>
      <c r="AI432">
        <v>0</v>
      </c>
      <c r="AJ432">
        <v>0</v>
      </c>
      <c r="AK432">
        <v>0</v>
      </c>
      <c r="AL432">
        <v>2.1619999999999999</v>
      </c>
      <c r="AM432">
        <v>4.5999999999999999E-2</v>
      </c>
      <c r="AN432">
        <v>4.5999999999999999E-2</v>
      </c>
      <c r="AO432">
        <v>0</v>
      </c>
      <c r="AP432">
        <v>1.1177999999999999</v>
      </c>
      <c r="AQ432">
        <v>3.2199999999999999E-2</v>
      </c>
      <c r="AR432">
        <v>7.8200000000000006E-2</v>
      </c>
      <c r="AS432">
        <v>2.3E-3</v>
      </c>
      <c r="AT432">
        <v>1.8400000000000001E-3</v>
      </c>
      <c r="AU432">
        <v>0.18215999999999999</v>
      </c>
      <c r="AV432">
        <v>0.33119999999999999</v>
      </c>
      <c r="AW432">
        <v>8.2799999999999992E-3</v>
      </c>
      <c r="AX432">
        <v>1.1040000000000001</v>
      </c>
      <c r="AY432">
        <v>4.8300000000000003E-2</v>
      </c>
      <c r="AZ432">
        <v>0</v>
      </c>
      <c r="BA432">
        <v>8.3260000000000005</v>
      </c>
      <c r="BB432">
        <v>0.184</v>
      </c>
      <c r="BC432">
        <v>9.1999999999999998E-3</v>
      </c>
      <c r="BD432">
        <v>0.82799999999999996</v>
      </c>
      <c r="BE432">
        <v>16.238</v>
      </c>
      <c r="BF432">
        <v>1.288</v>
      </c>
      <c r="BG432">
        <v>1.242</v>
      </c>
      <c r="BH432">
        <v>4.5999999999999999E-3</v>
      </c>
      <c r="BI432">
        <v>1.2787999999999999</v>
      </c>
      <c r="BJ432">
        <v>1.38E-2</v>
      </c>
      <c r="BK432">
        <v>0</v>
      </c>
      <c r="BL432">
        <v>5.13078307086441E-2</v>
      </c>
      <c r="BM432">
        <v>0</v>
      </c>
      <c r="BN432">
        <v>4.9761922395103499E-2</v>
      </c>
      <c r="BO432">
        <v>0</v>
      </c>
      <c r="BP432">
        <v>0</v>
      </c>
      <c r="BQ432">
        <v>0</v>
      </c>
      <c r="BR432">
        <v>1.1082088389325099E-3</v>
      </c>
      <c r="BS432">
        <v>4.3769947460815898E-4</v>
      </c>
      <c r="BT432">
        <v>0</v>
      </c>
    </row>
    <row r="433" spans="1:72" x14ac:dyDescent="0.35">
      <c r="A433">
        <v>86</v>
      </c>
      <c r="B433" t="s">
        <v>171</v>
      </c>
      <c r="C433" t="s">
        <v>171</v>
      </c>
      <c r="D433" t="s">
        <v>731</v>
      </c>
      <c r="E433" t="s">
        <v>1341</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row>
    <row r="434" spans="1:72" x14ac:dyDescent="0.35">
      <c r="A434">
        <v>87</v>
      </c>
      <c r="B434" t="s">
        <v>171</v>
      </c>
      <c r="C434" t="s">
        <v>171</v>
      </c>
      <c r="D434" t="s">
        <v>736</v>
      </c>
      <c r="E434" t="s">
        <v>1337</v>
      </c>
      <c r="F434">
        <v>5.07</v>
      </c>
      <c r="G434">
        <v>21.32</v>
      </c>
      <c r="H434">
        <v>3.2500000000000001E-2</v>
      </c>
      <c r="I434">
        <v>1.1830000000000001</v>
      </c>
      <c r="J434">
        <v>0</v>
      </c>
      <c r="K434">
        <v>0</v>
      </c>
      <c r="L434">
        <v>5.2649999999999997</v>
      </c>
      <c r="M434">
        <v>0</v>
      </c>
      <c r="N434">
        <v>7.1499999999999994E-2</v>
      </c>
      <c r="O434">
        <v>0</v>
      </c>
      <c r="P434">
        <v>0</v>
      </c>
      <c r="Q434">
        <v>0</v>
      </c>
      <c r="R434">
        <v>0</v>
      </c>
      <c r="S434">
        <v>0</v>
      </c>
      <c r="T434">
        <v>0</v>
      </c>
      <c r="U434">
        <v>6.4999999999999997E-3</v>
      </c>
      <c r="V434">
        <v>0</v>
      </c>
      <c r="W434">
        <v>0</v>
      </c>
      <c r="X434">
        <v>0</v>
      </c>
      <c r="Y434">
        <v>6.4999999999999997E-3</v>
      </c>
      <c r="Z434">
        <v>0</v>
      </c>
      <c r="AA434">
        <v>0</v>
      </c>
      <c r="AB434">
        <v>0</v>
      </c>
      <c r="AC434">
        <v>0</v>
      </c>
      <c r="AD434">
        <v>0</v>
      </c>
      <c r="AE434">
        <v>1.2999999999999999E-2</v>
      </c>
      <c r="AF434">
        <v>0</v>
      </c>
      <c r="AG434">
        <v>0</v>
      </c>
      <c r="AH434">
        <v>0</v>
      </c>
      <c r="AI434">
        <v>0</v>
      </c>
      <c r="AJ434">
        <v>0</v>
      </c>
      <c r="AK434">
        <v>1.2999999999999999E-2</v>
      </c>
      <c r="AL434">
        <v>3.1459999999999999</v>
      </c>
      <c r="AM434">
        <v>0.14949999999999999</v>
      </c>
      <c r="AN434">
        <v>0.14949999999999999</v>
      </c>
      <c r="AO434">
        <v>0</v>
      </c>
      <c r="AP434">
        <v>0.1196</v>
      </c>
      <c r="AQ434">
        <v>4.5499999999999999E-2</v>
      </c>
      <c r="AR434">
        <v>0</v>
      </c>
      <c r="AS434">
        <v>3.2499999999999999E-3</v>
      </c>
      <c r="AT434">
        <v>3.2499999999999999E-3</v>
      </c>
      <c r="AU434">
        <v>0.1404</v>
      </c>
      <c r="AV434">
        <v>0.35749999999999998</v>
      </c>
      <c r="AW434">
        <v>9.1000000000000004E-3</v>
      </c>
      <c r="AX434">
        <v>0.91</v>
      </c>
      <c r="AY434">
        <v>9.1649999999999995E-2</v>
      </c>
      <c r="AZ434">
        <v>0</v>
      </c>
      <c r="BA434">
        <v>14.105</v>
      </c>
      <c r="BB434">
        <v>11.7</v>
      </c>
      <c r="BC434">
        <v>6.4999999999999997E-3</v>
      </c>
      <c r="BD434">
        <v>0.78</v>
      </c>
      <c r="BE434">
        <v>26.13</v>
      </c>
      <c r="BF434">
        <v>1.7549999999999999</v>
      </c>
      <c r="BG434">
        <v>3.835</v>
      </c>
      <c r="BH434">
        <v>1.2999999999999999E-2</v>
      </c>
      <c r="BI434">
        <v>1.7745</v>
      </c>
      <c r="BJ434">
        <v>3.9E-2</v>
      </c>
      <c r="BK434">
        <v>2.21</v>
      </c>
      <c r="BL434">
        <v>3.9469949854916898E-2</v>
      </c>
      <c r="BM434">
        <v>0</v>
      </c>
      <c r="BN434">
        <v>3.7285514194479001E-2</v>
      </c>
      <c r="BO434">
        <v>0</v>
      </c>
      <c r="BP434">
        <v>0</v>
      </c>
      <c r="BQ434">
        <v>0</v>
      </c>
      <c r="BR434">
        <v>1.5659472724046399E-3</v>
      </c>
      <c r="BS434">
        <v>6.18488388033268E-4</v>
      </c>
      <c r="BT434">
        <v>0</v>
      </c>
    </row>
    <row r="435" spans="1:72" x14ac:dyDescent="0.35">
      <c r="A435">
        <v>87</v>
      </c>
      <c r="B435" t="s">
        <v>171</v>
      </c>
      <c r="C435" t="s">
        <v>171</v>
      </c>
      <c r="D435" t="s">
        <v>736</v>
      </c>
      <c r="E435" t="s">
        <v>1338</v>
      </c>
      <c r="F435">
        <v>2.5739999999999998</v>
      </c>
      <c r="G435">
        <v>10.824</v>
      </c>
      <c r="H435">
        <v>1.6500000000000001E-2</v>
      </c>
      <c r="I435">
        <v>0.60060000000000002</v>
      </c>
      <c r="J435">
        <v>0</v>
      </c>
      <c r="K435">
        <v>0</v>
      </c>
      <c r="L435">
        <v>2.673</v>
      </c>
      <c r="M435">
        <v>0</v>
      </c>
      <c r="N435">
        <v>3.6299999999999999E-2</v>
      </c>
      <c r="O435">
        <v>0</v>
      </c>
      <c r="P435">
        <v>0</v>
      </c>
      <c r="Q435">
        <v>0</v>
      </c>
      <c r="R435">
        <v>0</v>
      </c>
      <c r="S435">
        <v>0</v>
      </c>
      <c r="T435">
        <v>0</v>
      </c>
      <c r="U435">
        <v>3.3E-3</v>
      </c>
      <c r="V435">
        <v>0</v>
      </c>
      <c r="W435">
        <v>0</v>
      </c>
      <c r="X435">
        <v>0</v>
      </c>
      <c r="Y435">
        <v>3.3E-3</v>
      </c>
      <c r="Z435">
        <v>0</v>
      </c>
      <c r="AA435">
        <v>0</v>
      </c>
      <c r="AB435">
        <v>0</v>
      </c>
      <c r="AC435">
        <v>0</v>
      </c>
      <c r="AD435">
        <v>0</v>
      </c>
      <c r="AE435">
        <v>6.6E-3</v>
      </c>
      <c r="AF435">
        <v>0</v>
      </c>
      <c r="AG435">
        <v>0</v>
      </c>
      <c r="AH435">
        <v>0</v>
      </c>
      <c r="AI435">
        <v>0</v>
      </c>
      <c r="AJ435">
        <v>0</v>
      </c>
      <c r="AK435">
        <v>6.6E-3</v>
      </c>
      <c r="AL435">
        <v>1.5972</v>
      </c>
      <c r="AM435">
        <v>7.5899999999999995E-2</v>
      </c>
      <c r="AN435">
        <v>7.5899999999999995E-2</v>
      </c>
      <c r="AO435">
        <v>0</v>
      </c>
      <c r="AP435">
        <v>6.0720000000000003E-2</v>
      </c>
      <c r="AQ435">
        <v>2.3099999999999999E-2</v>
      </c>
      <c r="AR435">
        <v>0</v>
      </c>
      <c r="AS435">
        <v>1.65E-3</v>
      </c>
      <c r="AT435">
        <v>1.65E-3</v>
      </c>
      <c r="AU435">
        <v>7.1279999999999996E-2</v>
      </c>
      <c r="AV435">
        <v>0.18149999999999999</v>
      </c>
      <c r="AW435">
        <v>4.62E-3</v>
      </c>
      <c r="AX435">
        <v>0.46200000000000002</v>
      </c>
      <c r="AY435">
        <v>4.6530000000000002E-2</v>
      </c>
      <c r="AZ435">
        <v>0</v>
      </c>
      <c r="BA435">
        <v>7.1609999999999996</v>
      </c>
      <c r="BB435">
        <v>5.94</v>
      </c>
      <c r="BC435">
        <v>3.3E-3</v>
      </c>
      <c r="BD435">
        <v>0.39600000000000002</v>
      </c>
      <c r="BE435">
        <v>13.266</v>
      </c>
      <c r="BF435">
        <v>0.89100000000000001</v>
      </c>
      <c r="BG435">
        <v>1.9470000000000001</v>
      </c>
      <c r="BH435">
        <v>6.6E-3</v>
      </c>
      <c r="BI435">
        <v>0.90090000000000003</v>
      </c>
      <c r="BJ435">
        <v>1.9800000000000002E-2</v>
      </c>
      <c r="BK435">
        <v>1.1220000000000001</v>
      </c>
      <c r="BL435">
        <v>2.0038589926342401E-2</v>
      </c>
      <c r="BM435">
        <v>0</v>
      </c>
      <c r="BN435">
        <v>1.89295687448893E-2</v>
      </c>
      <c r="BO435">
        <v>0</v>
      </c>
      <c r="BP435">
        <v>0</v>
      </c>
      <c r="BQ435">
        <v>0</v>
      </c>
      <c r="BR435">
        <v>7.9501938445158699E-4</v>
      </c>
      <c r="BS435">
        <v>3.14001797001505E-4</v>
      </c>
      <c r="BT435">
        <v>0</v>
      </c>
    </row>
    <row r="436" spans="1:72" x14ac:dyDescent="0.35">
      <c r="A436">
        <v>87</v>
      </c>
      <c r="B436" t="s">
        <v>171</v>
      </c>
      <c r="C436" t="s">
        <v>171</v>
      </c>
      <c r="D436" t="s">
        <v>736</v>
      </c>
      <c r="E436" t="s">
        <v>1339</v>
      </c>
      <c r="F436">
        <v>5.07</v>
      </c>
      <c r="G436">
        <v>21.32</v>
      </c>
      <c r="H436">
        <v>3.2500000000000001E-2</v>
      </c>
      <c r="I436">
        <v>1.1830000000000001</v>
      </c>
      <c r="J436">
        <v>0</v>
      </c>
      <c r="K436">
        <v>0</v>
      </c>
      <c r="L436">
        <v>5.2649999999999997</v>
      </c>
      <c r="M436">
        <v>0</v>
      </c>
      <c r="N436">
        <v>7.1499999999999994E-2</v>
      </c>
      <c r="O436">
        <v>0</v>
      </c>
      <c r="P436">
        <v>0</v>
      </c>
      <c r="Q436">
        <v>0</v>
      </c>
      <c r="R436">
        <v>0</v>
      </c>
      <c r="S436">
        <v>0</v>
      </c>
      <c r="T436">
        <v>0</v>
      </c>
      <c r="U436">
        <v>6.4999999999999997E-3</v>
      </c>
      <c r="V436">
        <v>0</v>
      </c>
      <c r="W436">
        <v>0</v>
      </c>
      <c r="X436">
        <v>0</v>
      </c>
      <c r="Y436">
        <v>6.4999999999999997E-3</v>
      </c>
      <c r="Z436">
        <v>0</v>
      </c>
      <c r="AA436">
        <v>0</v>
      </c>
      <c r="AB436">
        <v>0</v>
      </c>
      <c r="AC436">
        <v>0</v>
      </c>
      <c r="AD436">
        <v>0</v>
      </c>
      <c r="AE436">
        <v>1.2999999999999999E-2</v>
      </c>
      <c r="AF436">
        <v>0</v>
      </c>
      <c r="AG436">
        <v>0</v>
      </c>
      <c r="AH436">
        <v>0</v>
      </c>
      <c r="AI436">
        <v>0</v>
      </c>
      <c r="AJ436">
        <v>0</v>
      </c>
      <c r="AK436">
        <v>1.2999999999999999E-2</v>
      </c>
      <c r="AL436">
        <v>3.1459999999999999</v>
      </c>
      <c r="AM436">
        <v>0.14949999999999999</v>
      </c>
      <c r="AN436">
        <v>0.14949999999999999</v>
      </c>
      <c r="AO436">
        <v>0</v>
      </c>
      <c r="AP436">
        <v>0.1196</v>
      </c>
      <c r="AQ436">
        <v>4.5499999999999999E-2</v>
      </c>
      <c r="AR436">
        <v>0</v>
      </c>
      <c r="AS436">
        <v>3.2499999999999999E-3</v>
      </c>
      <c r="AT436">
        <v>3.2499999999999999E-3</v>
      </c>
      <c r="AU436">
        <v>0.1404</v>
      </c>
      <c r="AV436">
        <v>0.35749999999999998</v>
      </c>
      <c r="AW436">
        <v>9.1000000000000004E-3</v>
      </c>
      <c r="AX436">
        <v>0.91</v>
      </c>
      <c r="AY436">
        <v>9.1649999999999995E-2</v>
      </c>
      <c r="AZ436">
        <v>0</v>
      </c>
      <c r="BA436">
        <v>14.105</v>
      </c>
      <c r="BB436">
        <v>11.7</v>
      </c>
      <c r="BC436">
        <v>6.4999999999999997E-3</v>
      </c>
      <c r="BD436">
        <v>0.78</v>
      </c>
      <c r="BE436">
        <v>26.13</v>
      </c>
      <c r="BF436">
        <v>1.7549999999999999</v>
      </c>
      <c r="BG436">
        <v>3.835</v>
      </c>
      <c r="BH436">
        <v>1.2999999999999999E-2</v>
      </c>
      <c r="BI436">
        <v>1.7745</v>
      </c>
      <c r="BJ436">
        <v>3.9E-2</v>
      </c>
      <c r="BK436">
        <v>2.21</v>
      </c>
      <c r="BL436">
        <v>3.9469949854916898E-2</v>
      </c>
      <c r="BM436">
        <v>0</v>
      </c>
      <c r="BN436">
        <v>3.7285514194479001E-2</v>
      </c>
      <c r="BO436">
        <v>0</v>
      </c>
      <c r="BP436">
        <v>0</v>
      </c>
      <c r="BQ436">
        <v>0</v>
      </c>
      <c r="BR436">
        <v>1.5659472724046399E-3</v>
      </c>
      <c r="BS436">
        <v>6.18488388033268E-4</v>
      </c>
      <c r="BT436">
        <v>0</v>
      </c>
    </row>
    <row r="437" spans="1:72" x14ac:dyDescent="0.35">
      <c r="A437">
        <v>87</v>
      </c>
      <c r="B437" t="s">
        <v>171</v>
      </c>
      <c r="C437" t="s">
        <v>171</v>
      </c>
      <c r="D437" t="s">
        <v>736</v>
      </c>
      <c r="E437" t="s">
        <v>1340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row>
    <row r="438" spans="1:72" x14ac:dyDescent="0.35">
      <c r="A438">
        <v>87</v>
      </c>
      <c r="B438" t="s">
        <v>171</v>
      </c>
      <c r="C438" t="s">
        <v>171</v>
      </c>
      <c r="D438" t="s">
        <v>736</v>
      </c>
      <c r="E438" t="s">
        <v>1341</v>
      </c>
      <c r="F438">
        <v>5.07</v>
      </c>
      <c r="G438">
        <v>21.32</v>
      </c>
      <c r="H438">
        <v>3.2500000000000001E-2</v>
      </c>
      <c r="I438">
        <v>1.1830000000000001</v>
      </c>
      <c r="J438">
        <v>0</v>
      </c>
      <c r="K438">
        <v>0</v>
      </c>
      <c r="L438">
        <v>5.2649999999999997</v>
      </c>
      <c r="M438">
        <v>0</v>
      </c>
      <c r="N438">
        <v>7.1499999999999994E-2</v>
      </c>
      <c r="O438">
        <v>0</v>
      </c>
      <c r="P438">
        <v>0</v>
      </c>
      <c r="Q438">
        <v>0</v>
      </c>
      <c r="R438">
        <v>0</v>
      </c>
      <c r="S438">
        <v>0</v>
      </c>
      <c r="T438">
        <v>0</v>
      </c>
      <c r="U438">
        <v>6.4999999999999997E-3</v>
      </c>
      <c r="V438">
        <v>0</v>
      </c>
      <c r="W438">
        <v>0</v>
      </c>
      <c r="X438">
        <v>0</v>
      </c>
      <c r="Y438">
        <v>6.4999999999999997E-3</v>
      </c>
      <c r="Z438">
        <v>0</v>
      </c>
      <c r="AA438">
        <v>0</v>
      </c>
      <c r="AB438">
        <v>0</v>
      </c>
      <c r="AC438">
        <v>0</v>
      </c>
      <c r="AD438">
        <v>0</v>
      </c>
      <c r="AE438">
        <v>1.2999999999999999E-2</v>
      </c>
      <c r="AF438">
        <v>0</v>
      </c>
      <c r="AG438">
        <v>0</v>
      </c>
      <c r="AH438">
        <v>0</v>
      </c>
      <c r="AI438">
        <v>0</v>
      </c>
      <c r="AJ438">
        <v>0</v>
      </c>
      <c r="AK438">
        <v>1.2999999999999999E-2</v>
      </c>
      <c r="AL438">
        <v>3.1459999999999999</v>
      </c>
      <c r="AM438">
        <v>0.14949999999999999</v>
      </c>
      <c r="AN438">
        <v>0.14949999999999999</v>
      </c>
      <c r="AO438">
        <v>0</v>
      </c>
      <c r="AP438">
        <v>0.1196</v>
      </c>
      <c r="AQ438">
        <v>4.5499999999999999E-2</v>
      </c>
      <c r="AR438">
        <v>0</v>
      </c>
      <c r="AS438">
        <v>3.2499999999999999E-3</v>
      </c>
      <c r="AT438">
        <v>3.2499999999999999E-3</v>
      </c>
      <c r="AU438">
        <v>0.1404</v>
      </c>
      <c r="AV438">
        <v>0.35749999999999998</v>
      </c>
      <c r="AW438">
        <v>9.1000000000000004E-3</v>
      </c>
      <c r="AX438">
        <v>0.91</v>
      </c>
      <c r="AY438">
        <v>9.1649999999999995E-2</v>
      </c>
      <c r="AZ438">
        <v>0</v>
      </c>
      <c r="BA438">
        <v>14.105</v>
      </c>
      <c r="BB438">
        <v>11.7</v>
      </c>
      <c r="BC438">
        <v>6.4999999999999997E-3</v>
      </c>
      <c r="BD438">
        <v>0.78</v>
      </c>
      <c r="BE438">
        <v>26.13</v>
      </c>
      <c r="BF438">
        <v>1.7549999999999999</v>
      </c>
      <c r="BG438">
        <v>3.835</v>
      </c>
      <c r="BH438">
        <v>1.2999999999999999E-2</v>
      </c>
      <c r="BI438">
        <v>1.7745</v>
      </c>
      <c r="BJ438">
        <v>3.9E-2</v>
      </c>
      <c r="BK438">
        <v>2.21</v>
      </c>
      <c r="BL438">
        <v>3.9469949854916898E-2</v>
      </c>
      <c r="BM438">
        <v>0</v>
      </c>
      <c r="BN438">
        <v>3.7285514194479001E-2</v>
      </c>
      <c r="BO438">
        <v>0</v>
      </c>
      <c r="BP438">
        <v>0</v>
      </c>
      <c r="BQ438">
        <v>0</v>
      </c>
      <c r="BR438">
        <v>1.5659472724046399E-3</v>
      </c>
      <c r="BS438">
        <v>6.18488388033268E-4</v>
      </c>
      <c r="BT438">
        <v>0</v>
      </c>
    </row>
    <row r="439" spans="1:72" x14ac:dyDescent="0.35">
      <c r="A439">
        <v>88</v>
      </c>
      <c r="B439" t="s">
        <v>171</v>
      </c>
      <c r="C439" t="s">
        <v>171</v>
      </c>
      <c r="D439" t="s">
        <v>740</v>
      </c>
      <c r="E439" t="s">
        <v>1337</v>
      </c>
      <c r="F439">
        <v>6.66</v>
      </c>
      <c r="G439">
        <v>27.765000000000001</v>
      </c>
      <c r="H439">
        <v>0.40500000000000003</v>
      </c>
      <c r="I439">
        <v>0.75149999999999995</v>
      </c>
      <c r="J439">
        <v>0</v>
      </c>
      <c r="K439">
        <v>0</v>
      </c>
      <c r="L439">
        <v>3.2040000000000002</v>
      </c>
      <c r="M439">
        <v>0</v>
      </c>
      <c r="N439">
        <v>8.1000000000000003E-2</v>
      </c>
      <c r="O439">
        <v>0</v>
      </c>
      <c r="P439">
        <v>0</v>
      </c>
      <c r="Q439">
        <v>0</v>
      </c>
      <c r="R439">
        <v>0</v>
      </c>
      <c r="S439">
        <v>0</v>
      </c>
      <c r="T439">
        <v>0</v>
      </c>
      <c r="U439">
        <v>0.09</v>
      </c>
      <c r="V439">
        <v>0</v>
      </c>
      <c r="W439">
        <v>0</v>
      </c>
      <c r="X439">
        <v>2.7E-2</v>
      </c>
      <c r="Y439">
        <v>4.9500000000000002E-2</v>
      </c>
      <c r="Z439">
        <v>4.4999999999999997E-3</v>
      </c>
      <c r="AA439">
        <v>0</v>
      </c>
      <c r="AB439">
        <v>0.16650000000000001</v>
      </c>
      <c r="AC439">
        <v>1.7999999999999999E-2</v>
      </c>
      <c r="AD439">
        <v>3.5999999999999997E-2</v>
      </c>
      <c r="AE439">
        <v>0.10349999999999999</v>
      </c>
      <c r="AF439">
        <v>8.9999999999999993E-3</v>
      </c>
      <c r="AG439">
        <v>8.9999999999999993E-3</v>
      </c>
      <c r="AH439">
        <v>4.4999999999999997E-3</v>
      </c>
      <c r="AI439">
        <v>1.7999999999999999E-2</v>
      </c>
      <c r="AJ439">
        <v>4.4999999999999997E-3</v>
      </c>
      <c r="AK439">
        <v>4.0500000000000001E-2</v>
      </c>
      <c r="AL439">
        <v>2.5649999999999999</v>
      </c>
      <c r="AM439">
        <v>0.28799999999999998</v>
      </c>
      <c r="AN439">
        <v>0.28799999999999998</v>
      </c>
      <c r="AO439">
        <v>0</v>
      </c>
      <c r="AP439">
        <v>0.2601</v>
      </c>
      <c r="AQ439">
        <v>3.15E-2</v>
      </c>
      <c r="AR439">
        <v>1.7999999999999999E-2</v>
      </c>
      <c r="AS439">
        <v>0</v>
      </c>
      <c r="AT439">
        <v>9.4500000000000001E-3</v>
      </c>
      <c r="AU439">
        <v>0.22320000000000001</v>
      </c>
      <c r="AV439">
        <v>0.36</v>
      </c>
      <c r="AW439">
        <v>1.35E-2</v>
      </c>
      <c r="AX439">
        <v>0.495</v>
      </c>
      <c r="AY439">
        <v>0.39510000000000001</v>
      </c>
      <c r="AZ439">
        <v>0</v>
      </c>
      <c r="BA439">
        <v>12.42</v>
      </c>
      <c r="BB439">
        <v>1.8674999999999999</v>
      </c>
      <c r="BC439">
        <v>2.7E-2</v>
      </c>
      <c r="BD439">
        <v>2.52</v>
      </c>
      <c r="BE439">
        <v>15.03</v>
      </c>
      <c r="BF439">
        <v>1.62</v>
      </c>
      <c r="BG439">
        <v>8.91</v>
      </c>
      <c r="BH439">
        <v>2.2499999999999999E-2</v>
      </c>
      <c r="BI439">
        <v>1.1339999999999999</v>
      </c>
      <c r="BJ439">
        <v>6.3E-2</v>
      </c>
      <c r="BK439">
        <v>1.35</v>
      </c>
      <c r="BL439">
        <v>2.1044146857069599E-2</v>
      </c>
      <c r="BM439">
        <v>0</v>
      </c>
      <c r="BN439">
        <v>1.9531845245997201E-2</v>
      </c>
      <c r="BO439">
        <v>0</v>
      </c>
      <c r="BP439">
        <v>0</v>
      </c>
      <c r="BQ439">
        <v>0</v>
      </c>
      <c r="BR439">
        <v>1.0841173424339799E-3</v>
      </c>
      <c r="BS439">
        <v>4.2818426863841698E-4</v>
      </c>
      <c r="BT439">
        <v>0</v>
      </c>
    </row>
    <row r="440" spans="1:72" x14ac:dyDescent="0.35">
      <c r="A440">
        <v>88</v>
      </c>
      <c r="B440" t="s">
        <v>171</v>
      </c>
      <c r="C440" t="s">
        <v>171</v>
      </c>
      <c r="D440" t="s">
        <v>740</v>
      </c>
      <c r="E440" t="s">
        <v>1338</v>
      </c>
      <c r="F440">
        <v>6.66</v>
      </c>
      <c r="G440">
        <v>27.765000000000001</v>
      </c>
      <c r="H440">
        <v>0.40500000000000003</v>
      </c>
      <c r="I440">
        <v>0.75149999999999995</v>
      </c>
      <c r="J440">
        <v>0</v>
      </c>
      <c r="K440">
        <v>0</v>
      </c>
      <c r="L440">
        <v>3.2040000000000002</v>
      </c>
      <c r="M440">
        <v>0</v>
      </c>
      <c r="N440">
        <v>8.1000000000000003E-2</v>
      </c>
      <c r="O440">
        <v>0</v>
      </c>
      <c r="P440">
        <v>0</v>
      </c>
      <c r="Q440">
        <v>0</v>
      </c>
      <c r="R440">
        <v>0</v>
      </c>
      <c r="S440">
        <v>0</v>
      </c>
      <c r="T440">
        <v>0</v>
      </c>
      <c r="U440">
        <v>0.09</v>
      </c>
      <c r="V440">
        <v>0</v>
      </c>
      <c r="W440">
        <v>0</v>
      </c>
      <c r="X440">
        <v>2.7E-2</v>
      </c>
      <c r="Y440">
        <v>4.9500000000000002E-2</v>
      </c>
      <c r="Z440">
        <v>4.4999999999999997E-3</v>
      </c>
      <c r="AA440">
        <v>0</v>
      </c>
      <c r="AB440">
        <v>0.16650000000000001</v>
      </c>
      <c r="AC440">
        <v>1.7999999999999999E-2</v>
      </c>
      <c r="AD440">
        <v>3.5999999999999997E-2</v>
      </c>
      <c r="AE440">
        <v>0.10349999999999999</v>
      </c>
      <c r="AF440">
        <v>8.9999999999999993E-3</v>
      </c>
      <c r="AG440">
        <v>8.9999999999999993E-3</v>
      </c>
      <c r="AH440">
        <v>4.4999999999999997E-3</v>
      </c>
      <c r="AI440">
        <v>1.7999999999999999E-2</v>
      </c>
      <c r="AJ440">
        <v>4.4999999999999997E-3</v>
      </c>
      <c r="AK440">
        <v>4.0500000000000001E-2</v>
      </c>
      <c r="AL440">
        <v>2.5649999999999999</v>
      </c>
      <c r="AM440">
        <v>0.28799999999999998</v>
      </c>
      <c r="AN440">
        <v>0.28799999999999998</v>
      </c>
      <c r="AO440">
        <v>0</v>
      </c>
      <c r="AP440">
        <v>0.2601</v>
      </c>
      <c r="AQ440">
        <v>3.15E-2</v>
      </c>
      <c r="AR440">
        <v>1.7999999999999999E-2</v>
      </c>
      <c r="AS440">
        <v>0</v>
      </c>
      <c r="AT440">
        <v>9.4500000000000001E-3</v>
      </c>
      <c r="AU440">
        <v>0.22320000000000001</v>
      </c>
      <c r="AV440">
        <v>0.36</v>
      </c>
      <c r="AW440">
        <v>1.35E-2</v>
      </c>
      <c r="AX440">
        <v>0.495</v>
      </c>
      <c r="AY440">
        <v>0.39510000000000001</v>
      </c>
      <c r="AZ440">
        <v>0</v>
      </c>
      <c r="BA440">
        <v>12.42</v>
      </c>
      <c r="BB440">
        <v>1.8674999999999999</v>
      </c>
      <c r="BC440">
        <v>2.7E-2</v>
      </c>
      <c r="BD440">
        <v>2.52</v>
      </c>
      <c r="BE440">
        <v>15.03</v>
      </c>
      <c r="BF440">
        <v>1.62</v>
      </c>
      <c r="BG440">
        <v>8.91</v>
      </c>
      <c r="BH440">
        <v>2.2499999999999999E-2</v>
      </c>
      <c r="BI440">
        <v>1.1339999999999999</v>
      </c>
      <c r="BJ440">
        <v>6.3E-2</v>
      </c>
      <c r="BK440">
        <v>1.35</v>
      </c>
      <c r="BL440">
        <v>2.1044146857069599E-2</v>
      </c>
      <c r="BM440">
        <v>0</v>
      </c>
      <c r="BN440">
        <v>1.9531845245997201E-2</v>
      </c>
      <c r="BO440">
        <v>0</v>
      </c>
      <c r="BP440">
        <v>0</v>
      </c>
      <c r="BQ440">
        <v>0</v>
      </c>
      <c r="BR440">
        <v>1.0841173424339799E-3</v>
      </c>
      <c r="BS440">
        <v>4.2818426863841698E-4</v>
      </c>
      <c r="BT440">
        <v>0</v>
      </c>
    </row>
    <row r="441" spans="1:72" x14ac:dyDescent="0.35">
      <c r="A441">
        <v>88</v>
      </c>
      <c r="B441" t="s">
        <v>171</v>
      </c>
      <c r="C441" t="s">
        <v>171</v>
      </c>
      <c r="D441" t="s">
        <v>740</v>
      </c>
      <c r="E441" t="s">
        <v>1339</v>
      </c>
      <c r="F441">
        <v>6.66</v>
      </c>
      <c r="G441">
        <v>27.765000000000001</v>
      </c>
      <c r="H441">
        <v>0.40500000000000003</v>
      </c>
      <c r="I441">
        <v>0.75149999999999995</v>
      </c>
      <c r="J441">
        <v>0</v>
      </c>
      <c r="K441">
        <v>0</v>
      </c>
      <c r="L441">
        <v>3.2040000000000002</v>
      </c>
      <c r="M441">
        <v>0</v>
      </c>
      <c r="N441">
        <v>8.1000000000000003E-2</v>
      </c>
      <c r="O441">
        <v>0</v>
      </c>
      <c r="P441">
        <v>0</v>
      </c>
      <c r="Q441">
        <v>0</v>
      </c>
      <c r="R441">
        <v>0</v>
      </c>
      <c r="S441">
        <v>0</v>
      </c>
      <c r="T441">
        <v>0</v>
      </c>
      <c r="U441">
        <v>0.09</v>
      </c>
      <c r="V441">
        <v>0</v>
      </c>
      <c r="W441">
        <v>0</v>
      </c>
      <c r="X441">
        <v>2.7E-2</v>
      </c>
      <c r="Y441">
        <v>4.9500000000000002E-2</v>
      </c>
      <c r="Z441">
        <v>4.4999999999999997E-3</v>
      </c>
      <c r="AA441">
        <v>0</v>
      </c>
      <c r="AB441">
        <v>0.16650000000000001</v>
      </c>
      <c r="AC441">
        <v>1.7999999999999999E-2</v>
      </c>
      <c r="AD441">
        <v>3.5999999999999997E-2</v>
      </c>
      <c r="AE441">
        <v>0.10349999999999999</v>
      </c>
      <c r="AF441">
        <v>8.9999999999999993E-3</v>
      </c>
      <c r="AG441">
        <v>8.9999999999999993E-3</v>
      </c>
      <c r="AH441">
        <v>4.4999999999999997E-3</v>
      </c>
      <c r="AI441">
        <v>1.7999999999999999E-2</v>
      </c>
      <c r="AJ441">
        <v>4.4999999999999997E-3</v>
      </c>
      <c r="AK441">
        <v>4.0500000000000001E-2</v>
      </c>
      <c r="AL441">
        <v>2.5649999999999999</v>
      </c>
      <c r="AM441">
        <v>0.28799999999999998</v>
      </c>
      <c r="AN441">
        <v>0.28799999999999998</v>
      </c>
      <c r="AO441">
        <v>0</v>
      </c>
      <c r="AP441">
        <v>0.2601</v>
      </c>
      <c r="AQ441">
        <v>3.15E-2</v>
      </c>
      <c r="AR441">
        <v>1.7999999999999999E-2</v>
      </c>
      <c r="AS441">
        <v>0</v>
      </c>
      <c r="AT441">
        <v>9.4500000000000001E-3</v>
      </c>
      <c r="AU441">
        <v>0.22320000000000001</v>
      </c>
      <c r="AV441">
        <v>0.36</v>
      </c>
      <c r="AW441">
        <v>1.35E-2</v>
      </c>
      <c r="AX441">
        <v>0.495</v>
      </c>
      <c r="AY441">
        <v>0.39510000000000001</v>
      </c>
      <c r="AZ441">
        <v>0</v>
      </c>
      <c r="BA441">
        <v>12.42</v>
      </c>
      <c r="BB441">
        <v>1.8674999999999999</v>
      </c>
      <c r="BC441">
        <v>2.7E-2</v>
      </c>
      <c r="BD441">
        <v>2.52</v>
      </c>
      <c r="BE441">
        <v>15.03</v>
      </c>
      <c r="BF441">
        <v>1.62</v>
      </c>
      <c r="BG441">
        <v>8.91</v>
      </c>
      <c r="BH441">
        <v>2.2499999999999999E-2</v>
      </c>
      <c r="BI441">
        <v>1.1339999999999999</v>
      </c>
      <c r="BJ441">
        <v>6.3E-2</v>
      </c>
      <c r="BK441">
        <v>1.35</v>
      </c>
      <c r="BL441">
        <v>2.1044146857069599E-2</v>
      </c>
      <c r="BM441">
        <v>0</v>
      </c>
      <c r="BN441">
        <v>1.9531845245997201E-2</v>
      </c>
      <c r="BO441">
        <v>0</v>
      </c>
      <c r="BP441">
        <v>0</v>
      </c>
      <c r="BQ441">
        <v>0</v>
      </c>
      <c r="BR441">
        <v>1.0841173424339799E-3</v>
      </c>
      <c r="BS441">
        <v>4.2818426863841698E-4</v>
      </c>
      <c r="BT441">
        <v>0</v>
      </c>
    </row>
    <row r="442" spans="1:72" x14ac:dyDescent="0.35">
      <c r="A442">
        <v>88</v>
      </c>
      <c r="B442" t="s">
        <v>171</v>
      </c>
      <c r="C442" t="s">
        <v>171</v>
      </c>
      <c r="D442" t="s">
        <v>740</v>
      </c>
      <c r="E442" t="s">
        <v>1340</v>
      </c>
      <c r="F442">
        <v>6.66</v>
      </c>
      <c r="G442">
        <v>27.765000000000001</v>
      </c>
      <c r="H442">
        <v>0.40500000000000003</v>
      </c>
      <c r="I442">
        <v>0.75149999999999995</v>
      </c>
      <c r="J442">
        <v>0</v>
      </c>
      <c r="K442">
        <v>0</v>
      </c>
      <c r="L442">
        <v>3.2040000000000002</v>
      </c>
      <c r="M442">
        <v>0</v>
      </c>
      <c r="N442">
        <v>8.1000000000000003E-2</v>
      </c>
      <c r="O442">
        <v>0</v>
      </c>
      <c r="P442">
        <v>0</v>
      </c>
      <c r="Q442">
        <v>0</v>
      </c>
      <c r="R442">
        <v>0</v>
      </c>
      <c r="S442">
        <v>0</v>
      </c>
      <c r="T442">
        <v>0</v>
      </c>
      <c r="U442">
        <v>0.09</v>
      </c>
      <c r="V442">
        <v>0</v>
      </c>
      <c r="W442">
        <v>0</v>
      </c>
      <c r="X442">
        <v>2.7E-2</v>
      </c>
      <c r="Y442">
        <v>4.9500000000000002E-2</v>
      </c>
      <c r="Z442">
        <v>4.4999999999999997E-3</v>
      </c>
      <c r="AA442">
        <v>0</v>
      </c>
      <c r="AB442">
        <v>0.16650000000000001</v>
      </c>
      <c r="AC442">
        <v>1.7999999999999999E-2</v>
      </c>
      <c r="AD442">
        <v>3.5999999999999997E-2</v>
      </c>
      <c r="AE442">
        <v>0.10349999999999999</v>
      </c>
      <c r="AF442">
        <v>8.9999999999999993E-3</v>
      </c>
      <c r="AG442">
        <v>8.9999999999999993E-3</v>
      </c>
      <c r="AH442">
        <v>4.4999999999999997E-3</v>
      </c>
      <c r="AI442">
        <v>1.7999999999999999E-2</v>
      </c>
      <c r="AJ442">
        <v>4.4999999999999997E-3</v>
      </c>
      <c r="AK442">
        <v>4.0500000000000001E-2</v>
      </c>
      <c r="AL442">
        <v>2.5649999999999999</v>
      </c>
      <c r="AM442">
        <v>0.28799999999999998</v>
      </c>
      <c r="AN442">
        <v>0.28799999999999998</v>
      </c>
      <c r="AO442">
        <v>0</v>
      </c>
      <c r="AP442">
        <v>0.2601</v>
      </c>
      <c r="AQ442">
        <v>3.15E-2</v>
      </c>
      <c r="AR442">
        <v>1.7999999999999999E-2</v>
      </c>
      <c r="AS442">
        <v>0</v>
      </c>
      <c r="AT442">
        <v>9.4500000000000001E-3</v>
      </c>
      <c r="AU442">
        <v>0.22320000000000001</v>
      </c>
      <c r="AV442">
        <v>0.36</v>
      </c>
      <c r="AW442">
        <v>1.35E-2</v>
      </c>
      <c r="AX442">
        <v>0.495</v>
      </c>
      <c r="AY442">
        <v>0.39510000000000001</v>
      </c>
      <c r="AZ442">
        <v>0</v>
      </c>
      <c r="BA442">
        <v>12.42</v>
      </c>
      <c r="BB442">
        <v>1.8674999999999999</v>
      </c>
      <c r="BC442">
        <v>2.7E-2</v>
      </c>
      <c r="BD442">
        <v>2.52</v>
      </c>
      <c r="BE442">
        <v>15.03</v>
      </c>
      <c r="BF442">
        <v>1.62</v>
      </c>
      <c r="BG442">
        <v>8.91</v>
      </c>
      <c r="BH442">
        <v>2.2499999999999999E-2</v>
      </c>
      <c r="BI442">
        <v>1.1339999999999999</v>
      </c>
      <c r="BJ442">
        <v>6.3E-2</v>
      </c>
      <c r="BK442">
        <v>1.35</v>
      </c>
      <c r="BL442">
        <v>2.1044146857069599E-2</v>
      </c>
      <c r="BM442">
        <v>0</v>
      </c>
      <c r="BN442">
        <v>1.9531845245997201E-2</v>
      </c>
      <c r="BO442">
        <v>0</v>
      </c>
      <c r="BP442">
        <v>0</v>
      </c>
      <c r="BQ442">
        <v>0</v>
      </c>
      <c r="BR442">
        <v>1.0841173424339799E-3</v>
      </c>
      <c r="BS442">
        <v>4.2818426863841698E-4</v>
      </c>
      <c r="BT442">
        <v>0</v>
      </c>
    </row>
    <row r="443" spans="1:72" x14ac:dyDescent="0.35">
      <c r="A443">
        <v>88</v>
      </c>
      <c r="B443" t="s">
        <v>171</v>
      </c>
      <c r="C443" t="s">
        <v>171</v>
      </c>
      <c r="D443" t="s">
        <v>740</v>
      </c>
      <c r="E443" t="s">
        <v>1341</v>
      </c>
      <c r="F443">
        <v>6.66</v>
      </c>
      <c r="G443">
        <v>27.765000000000001</v>
      </c>
      <c r="H443">
        <v>0.40500000000000003</v>
      </c>
      <c r="I443">
        <v>0.75149999999999995</v>
      </c>
      <c r="J443">
        <v>0</v>
      </c>
      <c r="K443">
        <v>0</v>
      </c>
      <c r="L443">
        <v>3.2040000000000002</v>
      </c>
      <c r="M443">
        <v>0</v>
      </c>
      <c r="N443">
        <v>8.1000000000000003E-2</v>
      </c>
      <c r="O443">
        <v>0</v>
      </c>
      <c r="P443">
        <v>0</v>
      </c>
      <c r="Q443">
        <v>0</v>
      </c>
      <c r="R443">
        <v>0</v>
      </c>
      <c r="S443">
        <v>0</v>
      </c>
      <c r="T443">
        <v>0</v>
      </c>
      <c r="U443">
        <v>0.09</v>
      </c>
      <c r="V443">
        <v>0</v>
      </c>
      <c r="W443">
        <v>0</v>
      </c>
      <c r="X443">
        <v>2.7E-2</v>
      </c>
      <c r="Y443">
        <v>4.9500000000000002E-2</v>
      </c>
      <c r="Z443">
        <v>4.4999999999999997E-3</v>
      </c>
      <c r="AA443">
        <v>0</v>
      </c>
      <c r="AB443">
        <v>0.16650000000000001</v>
      </c>
      <c r="AC443">
        <v>1.7999999999999999E-2</v>
      </c>
      <c r="AD443">
        <v>3.5999999999999997E-2</v>
      </c>
      <c r="AE443">
        <v>0.10349999999999999</v>
      </c>
      <c r="AF443">
        <v>8.9999999999999993E-3</v>
      </c>
      <c r="AG443">
        <v>8.9999999999999993E-3</v>
      </c>
      <c r="AH443">
        <v>4.4999999999999997E-3</v>
      </c>
      <c r="AI443">
        <v>1.7999999999999999E-2</v>
      </c>
      <c r="AJ443">
        <v>4.4999999999999997E-3</v>
      </c>
      <c r="AK443">
        <v>4.0500000000000001E-2</v>
      </c>
      <c r="AL443">
        <v>2.5649999999999999</v>
      </c>
      <c r="AM443">
        <v>0.28799999999999998</v>
      </c>
      <c r="AN443">
        <v>0.28799999999999998</v>
      </c>
      <c r="AO443">
        <v>0</v>
      </c>
      <c r="AP443">
        <v>0.2601</v>
      </c>
      <c r="AQ443">
        <v>3.15E-2</v>
      </c>
      <c r="AR443">
        <v>1.7999999999999999E-2</v>
      </c>
      <c r="AS443">
        <v>0</v>
      </c>
      <c r="AT443">
        <v>9.4500000000000001E-3</v>
      </c>
      <c r="AU443">
        <v>0.22320000000000001</v>
      </c>
      <c r="AV443">
        <v>0.36</v>
      </c>
      <c r="AW443">
        <v>1.35E-2</v>
      </c>
      <c r="AX443">
        <v>0.495</v>
      </c>
      <c r="AY443">
        <v>0.39510000000000001</v>
      </c>
      <c r="AZ443">
        <v>0</v>
      </c>
      <c r="BA443">
        <v>12.42</v>
      </c>
      <c r="BB443">
        <v>1.8674999999999999</v>
      </c>
      <c r="BC443">
        <v>2.7E-2</v>
      </c>
      <c r="BD443">
        <v>2.52</v>
      </c>
      <c r="BE443">
        <v>15.03</v>
      </c>
      <c r="BF443">
        <v>1.62</v>
      </c>
      <c r="BG443">
        <v>8.91</v>
      </c>
      <c r="BH443">
        <v>2.2499999999999999E-2</v>
      </c>
      <c r="BI443">
        <v>1.1339999999999999</v>
      </c>
      <c r="BJ443">
        <v>6.3E-2</v>
      </c>
      <c r="BK443">
        <v>1.35</v>
      </c>
      <c r="BL443">
        <v>2.1044146857069599E-2</v>
      </c>
      <c r="BM443">
        <v>0</v>
      </c>
      <c r="BN443">
        <v>1.9531845245997201E-2</v>
      </c>
      <c r="BO443">
        <v>0</v>
      </c>
      <c r="BP443">
        <v>0</v>
      </c>
      <c r="BQ443">
        <v>0</v>
      </c>
      <c r="BR443">
        <v>1.0841173424339799E-3</v>
      </c>
      <c r="BS443">
        <v>4.2818426863841698E-4</v>
      </c>
      <c r="BT443">
        <v>0</v>
      </c>
    </row>
    <row r="444" spans="1:72" x14ac:dyDescent="0.35">
      <c r="A444">
        <v>89</v>
      </c>
      <c r="B444" t="s">
        <v>171</v>
      </c>
      <c r="C444" t="s">
        <v>171</v>
      </c>
      <c r="D444" t="s">
        <v>183</v>
      </c>
      <c r="E444" t="s">
        <v>1337</v>
      </c>
      <c r="F444">
        <v>1.802</v>
      </c>
      <c r="G444">
        <v>7.548</v>
      </c>
      <c r="H444">
        <v>1.7000000000000001E-2</v>
      </c>
      <c r="I444">
        <v>0.40970000000000001</v>
      </c>
      <c r="J444">
        <v>0</v>
      </c>
      <c r="K444">
        <v>0</v>
      </c>
      <c r="L444">
        <v>1.2597</v>
      </c>
      <c r="M444">
        <v>0</v>
      </c>
      <c r="N444">
        <v>2.5499999999999998E-2</v>
      </c>
      <c r="O444">
        <v>0</v>
      </c>
      <c r="P444">
        <v>0</v>
      </c>
      <c r="Q444">
        <v>0</v>
      </c>
      <c r="R444">
        <v>0</v>
      </c>
      <c r="S444">
        <v>0</v>
      </c>
      <c r="T444">
        <v>0</v>
      </c>
      <c r="U444">
        <v>3.3999999999999998E-3</v>
      </c>
      <c r="V444">
        <v>0</v>
      </c>
      <c r="W444">
        <v>0</v>
      </c>
      <c r="X444">
        <v>0</v>
      </c>
      <c r="Y444">
        <v>1.6999999999999999E-3</v>
      </c>
      <c r="Z444">
        <v>1.6999999999999999E-3</v>
      </c>
      <c r="AA444">
        <v>0</v>
      </c>
      <c r="AB444">
        <v>1.6999999999999999E-3</v>
      </c>
      <c r="AC444">
        <v>0</v>
      </c>
      <c r="AD444">
        <v>1.6999999999999999E-3</v>
      </c>
      <c r="AE444">
        <v>5.1000000000000004E-3</v>
      </c>
      <c r="AF444">
        <v>0</v>
      </c>
      <c r="AG444">
        <v>0</v>
      </c>
      <c r="AH444">
        <v>0</v>
      </c>
      <c r="AI444">
        <v>0</v>
      </c>
      <c r="AJ444">
        <v>0</v>
      </c>
      <c r="AK444">
        <v>3.3999999999999998E-3</v>
      </c>
      <c r="AL444">
        <v>0.95030000000000003</v>
      </c>
      <c r="AM444">
        <v>0.12920000000000001</v>
      </c>
      <c r="AN444">
        <v>0.12920000000000001</v>
      </c>
      <c r="AO444">
        <v>0</v>
      </c>
      <c r="AP444">
        <v>7.1400000000000005E-2</v>
      </c>
      <c r="AQ444">
        <v>6.7999999999999996E-3</v>
      </c>
      <c r="AR444">
        <v>1.0200000000000001E-2</v>
      </c>
      <c r="AS444">
        <v>1.7000000000000001E-4</v>
      </c>
      <c r="AT444">
        <v>1.3600000000000001E-3</v>
      </c>
      <c r="AU444">
        <v>0.20569999999999999</v>
      </c>
      <c r="AV444">
        <v>0.28050000000000003</v>
      </c>
      <c r="AW444">
        <v>8.3300000000000006E-3</v>
      </c>
      <c r="AX444">
        <v>7.8200000000000006E-2</v>
      </c>
      <c r="AY444">
        <v>4.301E-2</v>
      </c>
      <c r="AZ444">
        <v>0</v>
      </c>
      <c r="BA444">
        <v>3.5019999999999998</v>
      </c>
      <c r="BB444">
        <v>0.442</v>
      </c>
      <c r="BC444">
        <v>2.2100000000000002E-2</v>
      </c>
      <c r="BD444">
        <v>0.255</v>
      </c>
      <c r="BE444">
        <v>3.74</v>
      </c>
      <c r="BF444">
        <v>0.47599999999999998</v>
      </c>
      <c r="BG444">
        <v>6.5279999999999996</v>
      </c>
      <c r="BH444">
        <v>1.7000000000000001E-2</v>
      </c>
      <c r="BI444">
        <v>1.3089999999999999</v>
      </c>
      <c r="BJ444">
        <v>1.5299999999999999E-2</v>
      </c>
      <c r="BK444">
        <v>0</v>
      </c>
      <c r="BL444">
        <v>1.5087389645272901E-2</v>
      </c>
      <c r="BM444">
        <v>0</v>
      </c>
      <c r="BN444">
        <v>1.45160757033122E-2</v>
      </c>
      <c r="BO444">
        <v>0</v>
      </c>
      <c r="BP444">
        <v>0</v>
      </c>
      <c r="BQ444">
        <v>0</v>
      </c>
      <c r="BR444">
        <v>4.0955544047506E-4</v>
      </c>
      <c r="BS444">
        <v>1.6175850148562399E-4</v>
      </c>
      <c r="BT444">
        <v>0</v>
      </c>
    </row>
    <row r="445" spans="1:72" x14ac:dyDescent="0.35">
      <c r="A445">
        <v>89</v>
      </c>
      <c r="B445" t="s">
        <v>171</v>
      </c>
      <c r="C445" t="s">
        <v>171</v>
      </c>
      <c r="D445" t="s">
        <v>183</v>
      </c>
      <c r="E445" t="s">
        <v>1338</v>
      </c>
      <c r="F445">
        <v>0.95399999999999996</v>
      </c>
      <c r="G445">
        <v>3.996</v>
      </c>
      <c r="H445">
        <v>8.9999999999999993E-3</v>
      </c>
      <c r="I445">
        <v>0.21690000000000001</v>
      </c>
      <c r="J445">
        <v>0</v>
      </c>
      <c r="K445">
        <v>0</v>
      </c>
      <c r="L445">
        <v>0.66690000000000005</v>
      </c>
      <c r="M445">
        <v>0</v>
      </c>
      <c r="N445">
        <v>1.35E-2</v>
      </c>
      <c r="O445">
        <v>0</v>
      </c>
      <c r="P445">
        <v>0</v>
      </c>
      <c r="Q445">
        <v>0</v>
      </c>
      <c r="R445">
        <v>0</v>
      </c>
      <c r="S445">
        <v>0</v>
      </c>
      <c r="T445">
        <v>0</v>
      </c>
      <c r="U445">
        <v>1.8E-3</v>
      </c>
      <c r="V445">
        <v>0</v>
      </c>
      <c r="W445">
        <v>0</v>
      </c>
      <c r="X445">
        <v>0</v>
      </c>
      <c r="Y445" s="98">
        <v>8.9999999999999998E-4</v>
      </c>
      <c r="Z445" s="98">
        <v>8.9999999999999998E-4</v>
      </c>
      <c r="AA445">
        <v>0</v>
      </c>
      <c r="AB445" s="98">
        <v>8.9999999999999998E-4</v>
      </c>
      <c r="AC445">
        <v>0</v>
      </c>
      <c r="AD445" s="98">
        <v>8.9999999999999998E-4</v>
      </c>
      <c r="AE445">
        <v>2.7000000000000001E-3</v>
      </c>
      <c r="AF445">
        <v>0</v>
      </c>
      <c r="AG445">
        <v>0</v>
      </c>
      <c r="AH445">
        <v>0</v>
      </c>
      <c r="AI445">
        <v>0</v>
      </c>
      <c r="AJ445">
        <v>0</v>
      </c>
      <c r="AK445">
        <v>1.8E-3</v>
      </c>
      <c r="AL445">
        <v>0.50309999999999999</v>
      </c>
      <c r="AM445">
        <v>6.8400000000000002E-2</v>
      </c>
      <c r="AN445">
        <v>6.8400000000000002E-2</v>
      </c>
      <c r="AO445">
        <v>0</v>
      </c>
      <c r="AP445">
        <v>3.78E-2</v>
      </c>
      <c r="AQ445">
        <v>3.5999999999999999E-3</v>
      </c>
      <c r="AR445">
        <v>5.4000000000000003E-3</v>
      </c>
      <c r="AS445" s="98">
        <v>9.0000000000000006E-5</v>
      </c>
      <c r="AT445">
        <v>7.2000000000000005E-4</v>
      </c>
      <c r="AU445">
        <v>0.1089</v>
      </c>
      <c r="AV445">
        <v>0.14849999999999999</v>
      </c>
      <c r="AW445">
        <v>4.4099999999999999E-3</v>
      </c>
      <c r="AX445">
        <v>4.1399999999999999E-2</v>
      </c>
      <c r="AY445">
        <v>2.2769999999999999E-2</v>
      </c>
      <c r="AZ445">
        <v>0</v>
      </c>
      <c r="BA445">
        <v>1.8540000000000001</v>
      </c>
      <c r="BB445">
        <v>0.23400000000000001</v>
      </c>
      <c r="BC445">
        <v>1.17E-2</v>
      </c>
      <c r="BD445">
        <v>0.13500000000000001</v>
      </c>
      <c r="BE445">
        <v>1.98</v>
      </c>
      <c r="BF445">
        <v>0.252</v>
      </c>
      <c r="BG445">
        <v>3.456</v>
      </c>
      <c r="BH445">
        <v>8.9999999999999993E-3</v>
      </c>
      <c r="BI445">
        <v>0.69299999999999995</v>
      </c>
      <c r="BJ445">
        <v>8.0999999999999996E-3</v>
      </c>
      <c r="BK445">
        <v>0</v>
      </c>
      <c r="BL445">
        <v>7.9874415769091694E-3</v>
      </c>
      <c r="BM445">
        <v>0</v>
      </c>
      <c r="BN445">
        <v>7.6849812546946903E-3</v>
      </c>
      <c r="BO445">
        <v>0</v>
      </c>
      <c r="BP445">
        <v>0</v>
      </c>
      <c r="BQ445">
        <v>0</v>
      </c>
      <c r="BR445">
        <v>2.1682346848679601E-4</v>
      </c>
      <c r="BS445" s="98">
        <v>8.5636853727683306E-5</v>
      </c>
      <c r="BT445">
        <v>0</v>
      </c>
    </row>
    <row r="446" spans="1:72" x14ac:dyDescent="0.35">
      <c r="A446">
        <v>89</v>
      </c>
      <c r="B446" t="s">
        <v>171</v>
      </c>
      <c r="C446" t="s">
        <v>171</v>
      </c>
      <c r="D446" t="s">
        <v>183</v>
      </c>
      <c r="E446" t="s">
        <v>1339</v>
      </c>
      <c r="F446">
        <v>1.802</v>
      </c>
      <c r="G446">
        <v>7.548</v>
      </c>
      <c r="H446">
        <v>1.7000000000000001E-2</v>
      </c>
      <c r="I446">
        <v>0.40970000000000001</v>
      </c>
      <c r="J446">
        <v>0</v>
      </c>
      <c r="K446">
        <v>0</v>
      </c>
      <c r="L446">
        <v>1.2597</v>
      </c>
      <c r="M446">
        <v>0</v>
      </c>
      <c r="N446">
        <v>2.5499999999999998E-2</v>
      </c>
      <c r="O446">
        <v>0</v>
      </c>
      <c r="P446">
        <v>0</v>
      </c>
      <c r="Q446">
        <v>0</v>
      </c>
      <c r="R446">
        <v>0</v>
      </c>
      <c r="S446">
        <v>0</v>
      </c>
      <c r="T446">
        <v>0</v>
      </c>
      <c r="U446">
        <v>3.3999999999999998E-3</v>
      </c>
      <c r="V446">
        <v>0</v>
      </c>
      <c r="W446">
        <v>0</v>
      </c>
      <c r="X446">
        <v>0</v>
      </c>
      <c r="Y446">
        <v>1.6999999999999999E-3</v>
      </c>
      <c r="Z446">
        <v>1.6999999999999999E-3</v>
      </c>
      <c r="AA446">
        <v>0</v>
      </c>
      <c r="AB446">
        <v>1.6999999999999999E-3</v>
      </c>
      <c r="AC446">
        <v>0</v>
      </c>
      <c r="AD446">
        <v>1.6999999999999999E-3</v>
      </c>
      <c r="AE446">
        <v>5.1000000000000004E-3</v>
      </c>
      <c r="AF446">
        <v>0</v>
      </c>
      <c r="AG446">
        <v>0</v>
      </c>
      <c r="AH446">
        <v>0</v>
      </c>
      <c r="AI446">
        <v>0</v>
      </c>
      <c r="AJ446">
        <v>0</v>
      </c>
      <c r="AK446">
        <v>3.3999999999999998E-3</v>
      </c>
      <c r="AL446">
        <v>0.95030000000000003</v>
      </c>
      <c r="AM446">
        <v>0.12920000000000001</v>
      </c>
      <c r="AN446">
        <v>0.12920000000000001</v>
      </c>
      <c r="AO446">
        <v>0</v>
      </c>
      <c r="AP446">
        <v>7.1400000000000005E-2</v>
      </c>
      <c r="AQ446">
        <v>6.7999999999999996E-3</v>
      </c>
      <c r="AR446">
        <v>1.0200000000000001E-2</v>
      </c>
      <c r="AS446">
        <v>1.7000000000000001E-4</v>
      </c>
      <c r="AT446">
        <v>1.3600000000000001E-3</v>
      </c>
      <c r="AU446">
        <v>0.20569999999999999</v>
      </c>
      <c r="AV446">
        <v>0.28050000000000003</v>
      </c>
      <c r="AW446">
        <v>8.3300000000000006E-3</v>
      </c>
      <c r="AX446">
        <v>7.8200000000000006E-2</v>
      </c>
      <c r="AY446">
        <v>4.301E-2</v>
      </c>
      <c r="AZ446">
        <v>0</v>
      </c>
      <c r="BA446">
        <v>3.5019999999999998</v>
      </c>
      <c r="BB446">
        <v>0.442</v>
      </c>
      <c r="BC446">
        <v>2.2100000000000002E-2</v>
      </c>
      <c r="BD446">
        <v>0.255</v>
      </c>
      <c r="BE446">
        <v>3.74</v>
      </c>
      <c r="BF446">
        <v>0.47599999999999998</v>
      </c>
      <c r="BG446">
        <v>6.5279999999999996</v>
      </c>
      <c r="BH446">
        <v>1.7000000000000001E-2</v>
      </c>
      <c r="BI446">
        <v>1.3089999999999999</v>
      </c>
      <c r="BJ446">
        <v>1.5299999999999999E-2</v>
      </c>
      <c r="BK446">
        <v>0</v>
      </c>
      <c r="BL446">
        <v>1.5087389645272901E-2</v>
      </c>
      <c r="BM446">
        <v>0</v>
      </c>
      <c r="BN446">
        <v>1.45160757033122E-2</v>
      </c>
      <c r="BO446">
        <v>0</v>
      </c>
      <c r="BP446">
        <v>0</v>
      </c>
      <c r="BQ446">
        <v>0</v>
      </c>
      <c r="BR446">
        <v>4.0955544047506E-4</v>
      </c>
      <c r="BS446">
        <v>1.6175850148562399E-4</v>
      </c>
      <c r="BT446">
        <v>0</v>
      </c>
    </row>
    <row r="447" spans="1:72" x14ac:dyDescent="0.35">
      <c r="A447">
        <v>89</v>
      </c>
      <c r="B447" t="s">
        <v>171</v>
      </c>
      <c r="C447" t="s">
        <v>171</v>
      </c>
      <c r="D447" t="s">
        <v>183</v>
      </c>
      <c r="E447" t="s">
        <v>1340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row>
    <row r="448" spans="1:72" x14ac:dyDescent="0.35">
      <c r="A448">
        <v>89</v>
      </c>
      <c r="B448" t="s">
        <v>171</v>
      </c>
      <c r="C448" t="s">
        <v>171</v>
      </c>
      <c r="D448" t="s">
        <v>183</v>
      </c>
      <c r="E448" t="s">
        <v>1341</v>
      </c>
      <c r="F448">
        <v>1.802</v>
      </c>
      <c r="G448">
        <v>7.548</v>
      </c>
      <c r="H448">
        <v>1.7000000000000001E-2</v>
      </c>
      <c r="I448">
        <v>0.40970000000000001</v>
      </c>
      <c r="J448">
        <v>0</v>
      </c>
      <c r="K448">
        <v>0</v>
      </c>
      <c r="L448">
        <v>1.2597</v>
      </c>
      <c r="M448">
        <v>0</v>
      </c>
      <c r="N448">
        <v>2.5499999999999998E-2</v>
      </c>
      <c r="O448">
        <v>0</v>
      </c>
      <c r="P448">
        <v>0</v>
      </c>
      <c r="Q448">
        <v>0</v>
      </c>
      <c r="R448">
        <v>0</v>
      </c>
      <c r="S448">
        <v>0</v>
      </c>
      <c r="T448">
        <v>0</v>
      </c>
      <c r="U448">
        <v>3.3999999999999998E-3</v>
      </c>
      <c r="V448">
        <v>0</v>
      </c>
      <c r="W448">
        <v>0</v>
      </c>
      <c r="X448">
        <v>0</v>
      </c>
      <c r="Y448">
        <v>1.6999999999999999E-3</v>
      </c>
      <c r="Z448">
        <v>1.6999999999999999E-3</v>
      </c>
      <c r="AA448">
        <v>0</v>
      </c>
      <c r="AB448">
        <v>1.6999999999999999E-3</v>
      </c>
      <c r="AC448">
        <v>0</v>
      </c>
      <c r="AD448">
        <v>1.6999999999999999E-3</v>
      </c>
      <c r="AE448">
        <v>5.1000000000000004E-3</v>
      </c>
      <c r="AF448">
        <v>0</v>
      </c>
      <c r="AG448">
        <v>0</v>
      </c>
      <c r="AH448">
        <v>0</v>
      </c>
      <c r="AI448">
        <v>0</v>
      </c>
      <c r="AJ448">
        <v>0</v>
      </c>
      <c r="AK448">
        <v>3.3999999999999998E-3</v>
      </c>
      <c r="AL448">
        <v>0.95030000000000003</v>
      </c>
      <c r="AM448">
        <v>0.12920000000000001</v>
      </c>
      <c r="AN448">
        <v>0.12920000000000001</v>
      </c>
      <c r="AO448">
        <v>0</v>
      </c>
      <c r="AP448">
        <v>7.1400000000000005E-2</v>
      </c>
      <c r="AQ448">
        <v>6.7999999999999996E-3</v>
      </c>
      <c r="AR448">
        <v>1.0200000000000001E-2</v>
      </c>
      <c r="AS448">
        <v>1.7000000000000001E-4</v>
      </c>
      <c r="AT448">
        <v>1.3600000000000001E-3</v>
      </c>
      <c r="AU448">
        <v>0.20569999999999999</v>
      </c>
      <c r="AV448">
        <v>0.28050000000000003</v>
      </c>
      <c r="AW448">
        <v>8.3300000000000006E-3</v>
      </c>
      <c r="AX448">
        <v>7.8200000000000006E-2</v>
      </c>
      <c r="AY448">
        <v>4.301E-2</v>
      </c>
      <c r="AZ448">
        <v>0</v>
      </c>
      <c r="BA448">
        <v>3.5019999999999998</v>
      </c>
      <c r="BB448">
        <v>0.442</v>
      </c>
      <c r="BC448">
        <v>2.2100000000000002E-2</v>
      </c>
      <c r="BD448">
        <v>0.255</v>
      </c>
      <c r="BE448">
        <v>3.74</v>
      </c>
      <c r="BF448">
        <v>0.47599999999999998</v>
      </c>
      <c r="BG448">
        <v>6.5279999999999996</v>
      </c>
      <c r="BH448">
        <v>1.7000000000000001E-2</v>
      </c>
      <c r="BI448">
        <v>1.3089999999999999</v>
      </c>
      <c r="BJ448">
        <v>1.5299999999999999E-2</v>
      </c>
      <c r="BK448">
        <v>0</v>
      </c>
      <c r="BL448">
        <v>1.5087389645272901E-2</v>
      </c>
      <c r="BM448">
        <v>0</v>
      </c>
      <c r="BN448">
        <v>1.45160757033122E-2</v>
      </c>
      <c r="BO448">
        <v>0</v>
      </c>
      <c r="BP448">
        <v>0</v>
      </c>
      <c r="BQ448">
        <v>0</v>
      </c>
      <c r="BR448">
        <v>4.0955544047506E-4</v>
      </c>
      <c r="BS448">
        <v>1.6175850148562399E-4</v>
      </c>
      <c r="BT448">
        <v>0</v>
      </c>
    </row>
    <row r="449" spans="1:72" x14ac:dyDescent="0.35">
      <c r="A449">
        <v>90</v>
      </c>
      <c r="B449" t="s">
        <v>171</v>
      </c>
      <c r="C449" t="s">
        <v>171</v>
      </c>
      <c r="D449" t="s">
        <v>747</v>
      </c>
      <c r="E449" t="s">
        <v>1337</v>
      </c>
      <c r="F449">
        <v>0.376</v>
      </c>
      <c r="G449">
        <v>1.5720000000000001</v>
      </c>
      <c r="H449">
        <v>2.0799999999999999E-2</v>
      </c>
      <c r="I449">
        <v>4.4999999999999998E-2</v>
      </c>
      <c r="J449">
        <v>2.2000000000000001E-3</v>
      </c>
      <c r="K449">
        <v>0</v>
      </c>
      <c r="L449">
        <v>0.12939999999999999</v>
      </c>
      <c r="M449">
        <v>0</v>
      </c>
      <c r="N449">
        <v>2.5999999999999999E-3</v>
      </c>
      <c r="O449">
        <v>0</v>
      </c>
      <c r="P449">
        <v>0</v>
      </c>
      <c r="Q449">
        <v>0</v>
      </c>
      <c r="R449">
        <v>0</v>
      </c>
      <c r="S449">
        <v>0</v>
      </c>
      <c r="T449">
        <v>0</v>
      </c>
      <c r="U449">
        <v>4.7999999999999996E-3</v>
      </c>
      <c r="V449">
        <v>0</v>
      </c>
      <c r="W449">
        <v>0</v>
      </c>
      <c r="X449" s="98">
        <v>5.9999999999999995E-4</v>
      </c>
      <c r="Y449">
        <v>3.3999999999999998E-3</v>
      </c>
      <c r="Z449" s="98">
        <v>5.9999999999999995E-4</v>
      </c>
      <c r="AA449">
        <v>0</v>
      </c>
      <c r="AB449">
        <v>7.1999999999999998E-3</v>
      </c>
      <c r="AC449">
        <v>1E-3</v>
      </c>
      <c r="AD449">
        <v>5.4000000000000003E-3</v>
      </c>
      <c r="AE449">
        <v>6.7999999999999996E-3</v>
      </c>
      <c r="AF449" s="98">
        <v>8.0000000000000004E-4</v>
      </c>
      <c r="AG449" s="98">
        <v>4.0000000000000002E-4</v>
      </c>
      <c r="AH449" s="98">
        <v>4.0000000000000002E-4</v>
      </c>
      <c r="AI449">
        <v>1E-3</v>
      </c>
      <c r="AJ449" s="98">
        <v>5.9999999999999995E-4</v>
      </c>
      <c r="AK449">
        <v>2.8E-3</v>
      </c>
      <c r="AL449">
        <v>0.12280000000000001</v>
      </c>
      <c r="AM449">
        <v>9.1999999999999998E-3</v>
      </c>
      <c r="AN449">
        <v>9.1999999999999998E-3</v>
      </c>
      <c r="AO449">
        <v>0</v>
      </c>
      <c r="AP449">
        <v>4.9700000000000001E-2</v>
      </c>
      <c r="AQ449">
        <v>4.1999999999999997E-3</v>
      </c>
      <c r="AR449" s="98">
        <v>4.0000000000000002E-4</v>
      </c>
      <c r="AS449">
        <v>3.2000000000000003E-4</v>
      </c>
      <c r="AT449" s="98">
        <v>2.0000000000000001E-4</v>
      </c>
      <c r="AU449">
        <v>1.6820000000000002E-2</v>
      </c>
      <c r="AV449">
        <v>2.4400000000000002E-2</v>
      </c>
      <c r="AW449">
        <v>1.2999999999999999E-3</v>
      </c>
      <c r="AX449">
        <v>6.6E-3</v>
      </c>
      <c r="AY449">
        <v>1.3299999999999999E-2</v>
      </c>
      <c r="AZ449">
        <v>0</v>
      </c>
      <c r="BA449">
        <v>0.498</v>
      </c>
      <c r="BB449">
        <v>0.1764</v>
      </c>
      <c r="BC449" s="98">
        <v>5.9999999999999995E-4</v>
      </c>
      <c r="BD449">
        <v>8.0000000000000002E-3</v>
      </c>
      <c r="BE449">
        <v>0.73599999999999999</v>
      </c>
      <c r="BF449">
        <v>5.6000000000000001E-2</v>
      </c>
      <c r="BG449">
        <v>0.05</v>
      </c>
      <c r="BH449" s="98">
        <v>2.0000000000000001E-4</v>
      </c>
      <c r="BI449">
        <v>4.9799999999999997E-2</v>
      </c>
      <c r="BJ449" s="98">
        <v>5.9999999999999995E-4</v>
      </c>
      <c r="BK449">
        <v>7.0000000000000007E-2</v>
      </c>
      <c r="BL449">
        <v>1.20907574656805E-3</v>
      </c>
      <c r="BM449">
        <v>6.41918576130951E-4</v>
      </c>
      <c r="BN449">
        <v>1.09032142815506E-4</v>
      </c>
      <c r="BO449" s="98">
        <v>1.5329770751414601E-5</v>
      </c>
      <c r="BP449">
        <v>0</v>
      </c>
      <c r="BQ449" s="98">
        <v>2.33961700202589E-16</v>
      </c>
      <c r="BR449" s="98">
        <v>4.8182992997065902E-5</v>
      </c>
      <c r="BS449" s="98">
        <v>1.9030411939485201E-5</v>
      </c>
      <c r="BT449">
        <v>9.5389643658325195E-4</v>
      </c>
    </row>
    <row r="450" spans="1:72" x14ac:dyDescent="0.35">
      <c r="A450">
        <v>90</v>
      </c>
      <c r="B450" t="s">
        <v>171</v>
      </c>
      <c r="C450" t="s">
        <v>171</v>
      </c>
      <c r="D450" t="s">
        <v>747</v>
      </c>
      <c r="E450" t="s">
        <v>1338</v>
      </c>
      <c r="F450">
        <v>0.188</v>
      </c>
      <c r="G450">
        <v>0.78600000000000003</v>
      </c>
      <c r="H450">
        <v>1.04E-2</v>
      </c>
      <c r="I450">
        <v>2.2499999999999999E-2</v>
      </c>
      <c r="J450">
        <v>1.1000000000000001E-3</v>
      </c>
      <c r="K450">
        <v>0</v>
      </c>
      <c r="L450">
        <v>6.4699999999999994E-2</v>
      </c>
      <c r="M450">
        <v>0</v>
      </c>
      <c r="N450">
        <v>1.2999999999999999E-3</v>
      </c>
      <c r="O450">
        <v>0</v>
      </c>
      <c r="P450">
        <v>0</v>
      </c>
      <c r="Q450">
        <v>0</v>
      </c>
      <c r="R450">
        <v>0</v>
      </c>
      <c r="S450">
        <v>0</v>
      </c>
      <c r="T450">
        <v>0</v>
      </c>
      <c r="U450">
        <v>2.3999999999999998E-3</v>
      </c>
      <c r="V450">
        <v>0</v>
      </c>
      <c r="W450">
        <v>0</v>
      </c>
      <c r="X450" s="98">
        <v>2.9999999999999997E-4</v>
      </c>
      <c r="Y450">
        <v>1.6999999999999999E-3</v>
      </c>
      <c r="Z450" s="98">
        <v>2.9999999999999997E-4</v>
      </c>
      <c r="AA450">
        <v>0</v>
      </c>
      <c r="AB450">
        <v>3.5999999999999999E-3</v>
      </c>
      <c r="AC450" s="98">
        <v>5.0000000000000001E-4</v>
      </c>
      <c r="AD450">
        <v>2.7000000000000001E-3</v>
      </c>
      <c r="AE450">
        <v>3.3999999999999998E-3</v>
      </c>
      <c r="AF450" s="98">
        <v>4.0000000000000002E-4</v>
      </c>
      <c r="AG450" s="98">
        <v>2.0000000000000001E-4</v>
      </c>
      <c r="AH450" s="98">
        <v>2.0000000000000001E-4</v>
      </c>
      <c r="AI450" s="98">
        <v>5.0000000000000001E-4</v>
      </c>
      <c r="AJ450" s="98">
        <v>2.9999999999999997E-4</v>
      </c>
      <c r="AK450">
        <v>1.4E-3</v>
      </c>
      <c r="AL450">
        <v>6.1400000000000003E-2</v>
      </c>
      <c r="AM450">
        <v>4.5999999999999999E-3</v>
      </c>
      <c r="AN450">
        <v>4.5999999999999999E-3</v>
      </c>
      <c r="AO450">
        <v>0</v>
      </c>
      <c r="AP450">
        <v>2.4850000000000001E-2</v>
      </c>
      <c r="AQ450">
        <v>2.0999999999999999E-3</v>
      </c>
      <c r="AR450" s="98">
        <v>2.0000000000000001E-4</v>
      </c>
      <c r="AS450">
        <v>1.6000000000000001E-4</v>
      </c>
      <c r="AT450" s="98">
        <v>1E-4</v>
      </c>
      <c r="AU450">
        <v>8.4100000000000008E-3</v>
      </c>
      <c r="AV450">
        <v>1.2200000000000001E-2</v>
      </c>
      <c r="AW450">
        <v>6.4999999999999997E-4</v>
      </c>
      <c r="AX450">
        <v>3.3E-3</v>
      </c>
      <c r="AY450">
        <v>6.6499999999999997E-3</v>
      </c>
      <c r="AZ450">
        <v>0</v>
      </c>
      <c r="BA450">
        <v>0.249</v>
      </c>
      <c r="BB450">
        <v>8.8200000000000001E-2</v>
      </c>
      <c r="BC450" s="98">
        <v>2.9999999999999997E-4</v>
      </c>
      <c r="BD450">
        <v>4.0000000000000001E-3</v>
      </c>
      <c r="BE450">
        <v>0.36799999999999999</v>
      </c>
      <c r="BF450">
        <v>2.8000000000000001E-2</v>
      </c>
      <c r="BG450">
        <v>2.5000000000000001E-2</v>
      </c>
      <c r="BH450" s="98">
        <v>1E-4</v>
      </c>
      <c r="BI450">
        <v>2.4899999999999999E-2</v>
      </c>
      <c r="BJ450" s="98">
        <v>2.9999999999999997E-4</v>
      </c>
      <c r="BK450">
        <v>3.5000000000000003E-2</v>
      </c>
      <c r="BL450">
        <v>6.04537873284025E-4</v>
      </c>
      <c r="BM450">
        <v>3.2095928806547501E-4</v>
      </c>
      <c r="BN450" s="98">
        <v>5.4516071407752898E-5</v>
      </c>
      <c r="BO450" s="98">
        <v>7.6648853757073107E-6</v>
      </c>
      <c r="BP450">
        <v>0</v>
      </c>
      <c r="BQ450" s="98">
        <v>1.16980850101294E-16</v>
      </c>
      <c r="BR450" s="98">
        <v>2.40914964985329E-5</v>
      </c>
      <c r="BS450" s="98">
        <v>9.5152059697425903E-6</v>
      </c>
      <c r="BT450">
        <v>4.7694821829162597E-4</v>
      </c>
    </row>
    <row r="451" spans="1:72" x14ac:dyDescent="0.35">
      <c r="A451">
        <v>90</v>
      </c>
      <c r="B451" t="s">
        <v>171</v>
      </c>
      <c r="C451" t="s">
        <v>171</v>
      </c>
      <c r="D451" t="s">
        <v>747</v>
      </c>
      <c r="E451" t="s">
        <v>1339</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row>
    <row r="452" spans="1:72" x14ac:dyDescent="0.35">
      <c r="A452">
        <v>90</v>
      </c>
      <c r="B452" t="s">
        <v>171</v>
      </c>
      <c r="C452" t="s">
        <v>171</v>
      </c>
      <c r="D452" t="s">
        <v>747</v>
      </c>
      <c r="E452" t="s">
        <v>1340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row>
    <row r="453" spans="1:72" x14ac:dyDescent="0.35">
      <c r="A453">
        <v>90</v>
      </c>
      <c r="B453" t="s">
        <v>171</v>
      </c>
      <c r="C453" t="s">
        <v>171</v>
      </c>
      <c r="D453" t="s">
        <v>747</v>
      </c>
      <c r="E453" t="s">
        <v>1341</v>
      </c>
      <c r="F453">
        <v>0.188</v>
      </c>
      <c r="G453">
        <v>0.78600000000000003</v>
      </c>
      <c r="H453">
        <v>1.04E-2</v>
      </c>
      <c r="I453">
        <v>2.2499999999999999E-2</v>
      </c>
      <c r="J453">
        <v>1.1000000000000001E-3</v>
      </c>
      <c r="K453">
        <v>0</v>
      </c>
      <c r="L453">
        <v>6.4699999999999994E-2</v>
      </c>
      <c r="M453">
        <v>0</v>
      </c>
      <c r="N453">
        <v>1.2999999999999999E-3</v>
      </c>
      <c r="O453">
        <v>0</v>
      </c>
      <c r="P453">
        <v>0</v>
      </c>
      <c r="Q453">
        <v>0</v>
      </c>
      <c r="R453">
        <v>0</v>
      </c>
      <c r="S453">
        <v>0</v>
      </c>
      <c r="T453">
        <v>0</v>
      </c>
      <c r="U453">
        <v>2.3999999999999998E-3</v>
      </c>
      <c r="V453">
        <v>0</v>
      </c>
      <c r="W453">
        <v>0</v>
      </c>
      <c r="X453" s="98">
        <v>2.9999999999999997E-4</v>
      </c>
      <c r="Y453">
        <v>1.6999999999999999E-3</v>
      </c>
      <c r="Z453" s="98">
        <v>2.9999999999999997E-4</v>
      </c>
      <c r="AA453">
        <v>0</v>
      </c>
      <c r="AB453">
        <v>3.5999999999999999E-3</v>
      </c>
      <c r="AC453" s="98">
        <v>5.0000000000000001E-4</v>
      </c>
      <c r="AD453">
        <v>2.7000000000000001E-3</v>
      </c>
      <c r="AE453">
        <v>3.3999999999999998E-3</v>
      </c>
      <c r="AF453" s="98">
        <v>4.0000000000000002E-4</v>
      </c>
      <c r="AG453" s="98">
        <v>2.0000000000000001E-4</v>
      </c>
      <c r="AH453" s="98">
        <v>2.0000000000000001E-4</v>
      </c>
      <c r="AI453" s="98">
        <v>5.0000000000000001E-4</v>
      </c>
      <c r="AJ453" s="98">
        <v>2.9999999999999997E-4</v>
      </c>
      <c r="AK453">
        <v>1.4E-3</v>
      </c>
      <c r="AL453">
        <v>6.1400000000000003E-2</v>
      </c>
      <c r="AM453">
        <v>4.5999999999999999E-3</v>
      </c>
      <c r="AN453">
        <v>4.5999999999999999E-3</v>
      </c>
      <c r="AO453">
        <v>0</v>
      </c>
      <c r="AP453">
        <v>2.4850000000000001E-2</v>
      </c>
      <c r="AQ453">
        <v>2.0999999999999999E-3</v>
      </c>
      <c r="AR453" s="98">
        <v>2.0000000000000001E-4</v>
      </c>
      <c r="AS453">
        <v>1.6000000000000001E-4</v>
      </c>
      <c r="AT453" s="98">
        <v>1E-4</v>
      </c>
      <c r="AU453">
        <v>8.4100000000000008E-3</v>
      </c>
      <c r="AV453">
        <v>1.2200000000000001E-2</v>
      </c>
      <c r="AW453">
        <v>6.4999999999999997E-4</v>
      </c>
      <c r="AX453">
        <v>3.3E-3</v>
      </c>
      <c r="AY453">
        <v>6.6499999999999997E-3</v>
      </c>
      <c r="AZ453">
        <v>0</v>
      </c>
      <c r="BA453">
        <v>0.249</v>
      </c>
      <c r="BB453">
        <v>8.8200000000000001E-2</v>
      </c>
      <c r="BC453" s="98">
        <v>2.9999999999999997E-4</v>
      </c>
      <c r="BD453">
        <v>4.0000000000000001E-3</v>
      </c>
      <c r="BE453">
        <v>0.36799999999999999</v>
      </c>
      <c r="BF453">
        <v>2.8000000000000001E-2</v>
      </c>
      <c r="BG453">
        <v>2.5000000000000001E-2</v>
      </c>
      <c r="BH453" s="98">
        <v>1E-4</v>
      </c>
      <c r="BI453">
        <v>2.4899999999999999E-2</v>
      </c>
      <c r="BJ453" s="98">
        <v>2.9999999999999997E-4</v>
      </c>
      <c r="BK453">
        <v>3.5000000000000003E-2</v>
      </c>
      <c r="BL453">
        <v>6.04537873284025E-4</v>
      </c>
      <c r="BM453">
        <v>3.2095928806547501E-4</v>
      </c>
      <c r="BN453" s="98">
        <v>5.4516071407752898E-5</v>
      </c>
      <c r="BO453" s="98">
        <v>7.6648853757073107E-6</v>
      </c>
      <c r="BP453">
        <v>0</v>
      </c>
      <c r="BQ453" s="98">
        <v>1.16980850101294E-16</v>
      </c>
      <c r="BR453" s="98">
        <v>2.40914964985329E-5</v>
      </c>
      <c r="BS453" s="98">
        <v>9.5152059697425903E-6</v>
      </c>
      <c r="BT453">
        <v>4.7694821829162597E-4</v>
      </c>
    </row>
    <row r="454" spans="1:72" x14ac:dyDescent="0.35">
      <c r="A454">
        <v>91</v>
      </c>
      <c r="B454" t="s">
        <v>171</v>
      </c>
      <c r="C454" t="s">
        <v>171</v>
      </c>
      <c r="D454" t="s">
        <v>752</v>
      </c>
      <c r="E454" t="s">
        <v>1337</v>
      </c>
      <c r="F454">
        <v>18.899999999999999</v>
      </c>
      <c r="G454">
        <v>79.290000000000006</v>
      </c>
      <c r="H454">
        <v>1.2509999999999999</v>
      </c>
      <c r="I454">
        <v>1.9079999999999999</v>
      </c>
      <c r="J454">
        <v>2.7E-2</v>
      </c>
      <c r="K454">
        <v>0</v>
      </c>
      <c r="L454">
        <v>5.7060000000000004</v>
      </c>
      <c r="M454">
        <v>0</v>
      </c>
      <c r="N454">
        <v>0.108</v>
      </c>
      <c r="O454">
        <v>0</v>
      </c>
      <c r="P454">
        <v>0</v>
      </c>
      <c r="Q454">
        <v>0</v>
      </c>
      <c r="R454">
        <v>0</v>
      </c>
      <c r="S454">
        <v>0</v>
      </c>
      <c r="T454">
        <v>0</v>
      </c>
      <c r="U454">
        <v>0.16200000000000001</v>
      </c>
      <c r="V454">
        <v>0</v>
      </c>
      <c r="W454">
        <v>0</v>
      </c>
      <c r="X454">
        <v>2.7E-2</v>
      </c>
      <c r="Y454">
        <v>0.108</v>
      </c>
      <c r="Z454">
        <v>2.7E-2</v>
      </c>
      <c r="AA454">
        <v>0</v>
      </c>
      <c r="AB454">
        <v>0.59399999999999997</v>
      </c>
      <c r="AC454">
        <v>2.7E-2</v>
      </c>
      <c r="AD454">
        <v>0.495</v>
      </c>
      <c r="AE454">
        <v>0.36</v>
      </c>
      <c r="AF454">
        <v>0.16200000000000001</v>
      </c>
      <c r="AG454">
        <v>6.3E-2</v>
      </c>
      <c r="AH454">
        <v>8.9999999999999993E-3</v>
      </c>
      <c r="AI454">
        <v>2.7E-2</v>
      </c>
      <c r="AJ454">
        <v>8.9999999999999993E-3</v>
      </c>
      <c r="AK454">
        <v>5.3999999999999999E-2</v>
      </c>
      <c r="AL454">
        <v>6.0030000000000001</v>
      </c>
      <c r="AM454">
        <v>0.32400000000000001</v>
      </c>
      <c r="AN454">
        <v>0.32400000000000001</v>
      </c>
      <c r="AO454">
        <v>0</v>
      </c>
      <c r="AP454">
        <v>0.79649999999999999</v>
      </c>
      <c r="AQ454">
        <v>0.441</v>
      </c>
      <c r="AR454">
        <v>1.0349999999999999</v>
      </c>
      <c r="AS454">
        <v>3.0599999999999999E-2</v>
      </c>
      <c r="AT454">
        <v>5.4000000000000003E-3</v>
      </c>
      <c r="AU454">
        <v>0.7893</v>
      </c>
      <c r="AV454">
        <v>1.107</v>
      </c>
      <c r="AW454">
        <v>6.0299999999999999E-2</v>
      </c>
      <c r="AX454">
        <v>0.72899999999999998</v>
      </c>
      <c r="AY454">
        <v>0.44190000000000002</v>
      </c>
      <c r="AZ454">
        <v>0</v>
      </c>
      <c r="BA454">
        <v>21.96</v>
      </c>
      <c r="BB454">
        <v>1.1160000000000001</v>
      </c>
      <c r="BC454">
        <v>1.7999999999999999E-2</v>
      </c>
      <c r="BD454">
        <v>0.36</v>
      </c>
      <c r="BE454">
        <v>36.81</v>
      </c>
      <c r="BF454">
        <v>2.34</v>
      </c>
      <c r="BG454">
        <v>2.4300000000000002</v>
      </c>
      <c r="BH454">
        <v>8.9999999999999993E-3</v>
      </c>
      <c r="BI454">
        <v>1.8</v>
      </c>
      <c r="BJ454">
        <v>2.7E-2</v>
      </c>
      <c r="BK454">
        <v>3.15</v>
      </c>
      <c r="BL454">
        <v>5.4408408595562299E-2</v>
      </c>
      <c r="BM454">
        <v>2.8886335925892799E-2</v>
      </c>
      <c r="BN454">
        <v>4.9064464266977597E-3</v>
      </c>
      <c r="BO454">
        <v>6.8983968381365797E-4</v>
      </c>
      <c r="BP454">
        <v>0</v>
      </c>
      <c r="BQ454" s="98">
        <v>1.0528276509116499E-14</v>
      </c>
      <c r="BR454">
        <v>2.1682346848679599E-3</v>
      </c>
      <c r="BS454">
        <v>8.5636853727683298E-4</v>
      </c>
      <c r="BT454">
        <v>4.2925339646246397E-2</v>
      </c>
    </row>
    <row r="455" spans="1:72" x14ac:dyDescent="0.35">
      <c r="A455">
        <v>91</v>
      </c>
      <c r="B455" t="s">
        <v>171</v>
      </c>
      <c r="C455" t="s">
        <v>171</v>
      </c>
      <c r="D455" t="s">
        <v>752</v>
      </c>
      <c r="E455" t="s">
        <v>1338</v>
      </c>
      <c r="F455">
        <v>0.63</v>
      </c>
      <c r="G455">
        <v>2.6429999999999998</v>
      </c>
      <c r="H455">
        <v>4.1700000000000001E-2</v>
      </c>
      <c r="I455">
        <v>6.3600000000000004E-2</v>
      </c>
      <c r="J455" s="98">
        <v>8.9999999999999998E-4</v>
      </c>
      <c r="K455">
        <v>0</v>
      </c>
      <c r="L455">
        <v>0.19020000000000001</v>
      </c>
      <c r="M455">
        <v>0</v>
      </c>
      <c r="N455">
        <v>3.5999999999999999E-3</v>
      </c>
      <c r="O455">
        <v>0</v>
      </c>
      <c r="P455">
        <v>0</v>
      </c>
      <c r="Q455">
        <v>0</v>
      </c>
      <c r="R455">
        <v>0</v>
      </c>
      <c r="S455">
        <v>0</v>
      </c>
      <c r="T455">
        <v>0</v>
      </c>
      <c r="U455">
        <v>5.4000000000000003E-3</v>
      </c>
      <c r="V455">
        <v>0</v>
      </c>
      <c r="W455">
        <v>0</v>
      </c>
      <c r="X455" s="98">
        <v>8.9999999999999998E-4</v>
      </c>
      <c r="Y455">
        <v>3.5999999999999999E-3</v>
      </c>
      <c r="Z455" s="98">
        <v>8.9999999999999998E-4</v>
      </c>
      <c r="AA455">
        <v>0</v>
      </c>
      <c r="AB455">
        <v>1.9800000000000002E-2</v>
      </c>
      <c r="AC455" s="98">
        <v>8.9999999999999998E-4</v>
      </c>
      <c r="AD455">
        <v>1.6500000000000001E-2</v>
      </c>
      <c r="AE455">
        <v>1.2E-2</v>
      </c>
      <c r="AF455">
        <v>5.4000000000000003E-3</v>
      </c>
      <c r="AG455">
        <v>2.0999999999999999E-3</v>
      </c>
      <c r="AH455" s="98">
        <v>2.9999999999999997E-4</v>
      </c>
      <c r="AI455" s="98">
        <v>8.9999999999999998E-4</v>
      </c>
      <c r="AJ455" s="98">
        <v>2.9999999999999997E-4</v>
      </c>
      <c r="AK455">
        <v>1.8E-3</v>
      </c>
      <c r="AL455">
        <v>0.2001</v>
      </c>
      <c r="AM455">
        <v>1.0800000000000001E-2</v>
      </c>
      <c r="AN455">
        <v>1.0800000000000001E-2</v>
      </c>
      <c r="AO455">
        <v>0</v>
      </c>
      <c r="AP455">
        <v>2.6550000000000001E-2</v>
      </c>
      <c r="AQ455">
        <v>1.47E-2</v>
      </c>
      <c r="AR455">
        <v>3.4500000000000003E-2</v>
      </c>
      <c r="AS455">
        <v>1.0200000000000001E-3</v>
      </c>
      <c r="AT455">
        <v>1.8000000000000001E-4</v>
      </c>
      <c r="AU455">
        <v>2.631E-2</v>
      </c>
      <c r="AV455">
        <v>3.6900000000000002E-2</v>
      </c>
      <c r="AW455">
        <v>2.0100000000000001E-3</v>
      </c>
      <c r="AX455">
        <v>2.4299999999999999E-2</v>
      </c>
      <c r="AY455">
        <v>1.473E-2</v>
      </c>
      <c r="AZ455">
        <v>0</v>
      </c>
      <c r="BA455">
        <v>0.73199999999999998</v>
      </c>
      <c r="BB455">
        <v>3.7199999999999997E-2</v>
      </c>
      <c r="BC455" s="98">
        <v>5.9999999999999995E-4</v>
      </c>
      <c r="BD455">
        <v>1.2E-2</v>
      </c>
      <c r="BE455">
        <v>1.2270000000000001</v>
      </c>
      <c r="BF455">
        <v>7.8E-2</v>
      </c>
      <c r="BG455">
        <v>8.1000000000000003E-2</v>
      </c>
      <c r="BH455" s="98">
        <v>2.9999999999999997E-4</v>
      </c>
      <c r="BI455">
        <v>0.06</v>
      </c>
      <c r="BJ455" s="98">
        <v>8.9999999999999998E-4</v>
      </c>
      <c r="BK455">
        <v>0.105</v>
      </c>
      <c r="BL455">
        <v>1.81361361985207E-3</v>
      </c>
      <c r="BM455">
        <v>9.6287786419642601E-4</v>
      </c>
      <c r="BN455">
        <v>1.6354821422325899E-4</v>
      </c>
      <c r="BO455" s="98">
        <v>2.29946561271219E-5</v>
      </c>
      <c r="BP455">
        <v>0</v>
      </c>
      <c r="BQ455" s="98">
        <v>3.50942550303883E-16</v>
      </c>
      <c r="BR455" s="98">
        <v>7.2274489495598805E-5</v>
      </c>
      <c r="BS455" s="98">
        <v>2.8545617909227801E-5</v>
      </c>
      <c r="BT455">
        <v>1.4308446548748799E-3</v>
      </c>
    </row>
    <row r="456" spans="1:72" x14ac:dyDescent="0.35">
      <c r="A456">
        <v>91</v>
      </c>
      <c r="B456" t="s">
        <v>171</v>
      </c>
      <c r="C456" t="s">
        <v>171</v>
      </c>
      <c r="D456" t="s">
        <v>752</v>
      </c>
      <c r="E456" t="s">
        <v>1339</v>
      </c>
      <c r="F456">
        <v>0.63</v>
      </c>
      <c r="G456">
        <v>2.6429999999999998</v>
      </c>
      <c r="H456">
        <v>4.1700000000000001E-2</v>
      </c>
      <c r="I456">
        <v>6.3600000000000004E-2</v>
      </c>
      <c r="J456" s="98">
        <v>8.9999999999999998E-4</v>
      </c>
      <c r="K456">
        <v>0</v>
      </c>
      <c r="L456">
        <v>0.19020000000000001</v>
      </c>
      <c r="M456">
        <v>0</v>
      </c>
      <c r="N456">
        <v>3.5999999999999999E-3</v>
      </c>
      <c r="O456">
        <v>0</v>
      </c>
      <c r="P456">
        <v>0</v>
      </c>
      <c r="Q456">
        <v>0</v>
      </c>
      <c r="R456">
        <v>0</v>
      </c>
      <c r="S456">
        <v>0</v>
      </c>
      <c r="T456">
        <v>0</v>
      </c>
      <c r="U456">
        <v>5.4000000000000003E-3</v>
      </c>
      <c r="V456">
        <v>0</v>
      </c>
      <c r="W456">
        <v>0</v>
      </c>
      <c r="X456" s="98">
        <v>8.9999999999999998E-4</v>
      </c>
      <c r="Y456">
        <v>3.5999999999999999E-3</v>
      </c>
      <c r="Z456" s="98">
        <v>8.9999999999999998E-4</v>
      </c>
      <c r="AA456">
        <v>0</v>
      </c>
      <c r="AB456">
        <v>1.9800000000000002E-2</v>
      </c>
      <c r="AC456" s="98">
        <v>8.9999999999999998E-4</v>
      </c>
      <c r="AD456">
        <v>1.6500000000000001E-2</v>
      </c>
      <c r="AE456">
        <v>1.2E-2</v>
      </c>
      <c r="AF456">
        <v>5.4000000000000003E-3</v>
      </c>
      <c r="AG456">
        <v>2.0999999999999999E-3</v>
      </c>
      <c r="AH456" s="98">
        <v>2.9999999999999997E-4</v>
      </c>
      <c r="AI456" s="98">
        <v>8.9999999999999998E-4</v>
      </c>
      <c r="AJ456" s="98">
        <v>2.9999999999999997E-4</v>
      </c>
      <c r="AK456">
        <v>1.8E-3</v>
      </c>
      <c r="AL456">
        <v>0.2001</v>
      </c>
      <c r="AM456">
        <v>1.0800000000000001E-2</v>
      </c>
      <c r="AN456">
        <v>1.0800000000000001E-2</v>
      </c>
      <c r="AO456">
        <v>0</v>
      </c>
      <c r="AP456">
        <v>2.6550000000000001E-2</v>
      </c>
      <c r="AQ456">
        <v>1.47E-2</v>
      </c>
      <c r="AR456">
        <v>3.4500000000000003E-2</v>
      </c>
      <c r="AS456">
        <v>1.0200000000000001E-3</v>
      </c>
      <c r="AT456">
        <v>1.8000000000000001E-4</v>
      </c>
      <c r="AU456">
        <v>2.631E-2</v>
      </c>
      <c r="AV456">
        <v>3.6900000000000002E-2</v>
      </c>
      <c r="AW456">
        <v>2.0100000000000001E-3</v>
      </c>
      <c r="AX456">
        <v>2.4299999999999999E-2</v>
      </c>
      <c r="AY456">
        <v>1.473E-2</v>
      </c>
      <c r="AZ456">
        <v>0</v>
      </c>
      <c r="BA456">
        <v>0.73199999999999998</v>
      </c>
      <c r="BB456">
        <v>3.7199999999999997E-2</v>
      </c>
      <c r="BC456" s="98">
        <v>5.9999999999999995E-4</v>
      </c>
      <c r="BD456">
        <v>1.2E-2</v>
      </c>
      <c r="BE456">
        <v>1.2270000000000001</v>
      </c>
      <c r="BF456">
        <v>7.8E-2</v>
      </c>
      <c r="BG456">
        <v>8.1000000000000003E-2</v>
      </c>
      <c r="BH456" s="98">
        <v>2.9999999999999997E-4</v>
      </c>
      <c r="BI456">
        <v>0.06</v>
      </c>
      <c r="BJ456" s="98">
        <v>8.9999999999999998E-4</v>
      </c>
      <c r="BK456">
        <v>0.105</v>
      </c>
      <c r="BL456">
        <v>1.81361361985207E-3</v>
      </c>
      <c r="BM456">
        <v>9.6287786419642601E-4</v>
      </c>
      <c r="BN456">
        <v>1.6354821422325899E-4</v>
      </c>
      <c r="BO456" s="98">
        <v>2.29946561271219E-5</v>
      </c>
      <c r="BP456">
        <v>0</v>
      </c>
      <c r="BQ456" s="98">
        <v>3.50942550303883E-16</v>
      </c>
      <c r="BR456" s="98">
        <v>7.2274489495598805E-5</v>
      </c>
      <c r="BS456" s="98">
        <v>2.8545617909227801E-5</v>
      </c>
      <c r="BT456">
        <v>1.4308446548748799E-3</v>
      </c>
    </row>
    <row r="457" spans="1:72" x14ac:dyDescent="0.35">
      <c r="A457">
        <v>91</v>
      </c>
      <c r="B457" t="s">
        <v>171</v>
      </c>
      <c r="C457" t="s">
        <v>171</v>
      </c>
      <c r="D457" t="s">
        <v>752</v>
      </c>
      <c r="E457" t="s">
        <v>1340</v>
      </c>
      <c r="F457">
        <v>0.21</v>
      </c>
      <c r="G457">
        <v>0.88100000000000001</v>
      </c>
      <c r="H457">
        <v>1.3899999999999999E-2</v>
      </c>
      <c r="I457">
        <v>2.12E-2</v>
      </c>
      <c r="J457" s="98">
        <v>2.9999999999999997E-4</v>
      </c>
      <c r="K457">
        <v>0</v>
      </c>
      <c r="L457">
        <v>6.3399999999999998E-2</v>
      </c>
      <c r="M457">
        <v>0</v>
      </c>
      <c r="N457">
        <v>1.1999999999999999E-3</v>
      </c>
      <c r="O457">
        <v>0</v>
      </c>
      <c r="P457">
        <v>0</v>
      </c>
      <c r="Q457">
        <v>0</v>
      </c>
      <c r="R457">
        <v>0</v>
      </c>
      <c r="S457">
        <v>0</v>
      </c>
      <c r="T457">
        <v>0</v>
      </c>
      <c r="U457">
        <v>1.8E-3</v>
      </c>
      <c r="V457">
        <v>0</v>
      </c>
      <c r="W457">
        <v>0</v>
      </c>
      <c r="X457" s="98">
        <v>2.9999999999999997E-4</v>
      </c>
      <c r="Y457">
        <v>1.1999999999999999E-3</v>
      </c>
      <c r="Z457" s="98">
        <v>2.9999999999999997E-4</v>
      </c>
      <c r="AA457">
        <v>0</v>
      </c>
      <c r="AB457">
        <v>6.6E-3</v>
      </c>
      <c r="AC457" s="98">
        <v>2.9999999999999997E-4</v>
      </c>
      <c r="AD457">
        <v>5.4999999999999997E-3</v>
      </c>
      <c r="AE457">
        <v>4.0000000000000001E-3</v>
      </c>
      <c r="AF457">
        <v>1.8E-3</v>
      </c>
      <c r="AG457" s="98">
        <v>6.9999999999999999E-4</v>
      </c>
      <c r="AH457" s="98">
        <v>1E-4</v>
      </c>
      <c r="AI457" s="98">
        <v>2.9999999999999997E-4</v>
      </c>
      <c r="AJ457" s="98">
        <v>1E-4</v>
      </c>
      <c r="AK457" s="98">
        <v>5.9999999999999995E-4</v>
      </c>
      <c r="AL457">
        <v>6.6699999999999995E-2</v>
      </c>
      <c r="AM457">
        <v>3.5999999999999999E-3</v>
      </c>
      <c r="AN457">
        <v>3.5999999999999999E-3</v>
      </c>
      <c r="AO457">
        <v>0</v>
      </c>
      <c r="AP457">
        <v>8.8500000000000002E-3</v>
      </c>
      <c r="AQ457">
        <v>4.8999999999999998E-3</v>
      </c>
      <c r="AR457">
        <v>1.15E-2</v>
      </c>
      <c r="AS457">
        <v>3.4000000000000002E-4</v>
      </c>
      <c r="AT457" s="98">
        <v>6.0000000000000002E-5</v>
      </c>
      <c r="AU457">
        <v>8.77E-3</v>
      </c>
      <c r="AV457">
        <v>1.23E-2</v>
      </c>
      <c r="AW457">
        <v>6.7000000000000002E-4</v>
      </c>
      <c r="AX457">
        <v>8.0999999999999996E-3</v>
      </c>
      <c r="AY457">
        <v>4.9100000000000003E-3</v>
      </c>
      <c r="AZ457">
        <v>0</v>
      </c>
      <c r="BA457">
        <v>0.24399999999999999</v>
      </c>
      <c r="BB457">
        <v>1.24E-2</v>
      </c>
      <c r="BC457" s="98">
        <v>2.0000000000000001E-4</v>
      </c>
      <c r="BD457">
        <v>4.0000000000000001E-3</v>
      </c>
      <c r="BE457">
        <v>0.40899999999999997</v>
      </c>
      <c r="BF457">
        <v>2.5999999999999999E-2</v>
      </c>
      <c r="BG457">
        <v>2.7E-2</v>
      </c>
      <c r="BH457" s="98">
        <v>1E-4</v>
      </c>
      <c r="BI457">
        <v>0.02</v>
      </c>
      <c r="BJ457" s="98">
        <v>2.9999999999999997E-4</v>
      </c>
      <c r="BK457">
        <v>3.5000000000000003E-2</v>
      </c>
      <c r="BL457">
        <v>6.04537873284025E-4</v>
      </c>
      <c r="BM457">
        <v>3.2095928806547501E-4</v>
      </c>
      <c r="BN457" s="98">
        <v>5.4516071407752898E-5</v>
      </c>
      <c r="BO457" s="98">
        <v>7.6648853757073107E-6</v>
      </c>
      <c r="BP457">
        <v>0</v>
      </c>
      <c r="BQ457" s="98">
        <v>1.16980850101294E-16</v>
      </c>
      <c r="BR457" s="98">
        <v>2.40914964985329E-5</v>
      </c>
      <c r="BS457" s="98">
        <v>9.5152059697425903E-6</v>
      </c>
      <c r="BT457">
        <v>4.7694821829162597E-4</v>
      </c>
    </row>
    <row r="458" spans="1:72" x14ac:dyDescent="0.35">
      <c r="A458">
        <v>91</v>
      </c>
      <c r="B458" t="s">
        <v>171</v>
      </c>
      <c r="C458" t="s">
        <v>171</v>
      </c>
      <c r="D458" t="s">
        <v>752</v>
      </c>
      <c r="E458" t="s">
        <v>1341</v>
      </c>
      <c r="F458">
        <v>0.63</v>
      </c>
      <c r="G458">
        <v>2.6429999999999998</v>
      </c>
      <c r="H458">
        <v>4.1700000000000001E-2</v>
      </c>
      <c r="I458">
        <v>6.3600000000000004E-2</v>
      </c>
      <c r="J458" s="98">
        <v>8.9999999999999998E-4</v>
      </c>
      <c r="K458">
        <v>0</v>
      </c>
      <c r="L458">
        <v>0.19020000000000001</v>
      </c>
      <c r="M458">
        <v>0</v>
      </c>
      <c r="N458">
        <v>3.5999999999999999E-3</v>
      </c>
      <c r="O458">
        <v>0</v>
      </c>
      <c r="P458">
        <v>0</v>
      </c>
      <c r="Q458">
        <v>0</v>
      </c>
      <c r="R458">
        <v>0</v>
      </c>
      <c r="S458">
        <v>0</v>
      </c>
      <c r="T458">
        <v>0</v>
      </c>
      <c r="U458">
        <v>5.4000000000000003E-3</v>
      </c>
      <c r="V458">
        <v>0</v>
      </c>
      <c r="W458">
        <v>0</v>
      </c>
      <c r="X458" s="98">
        <v>8.9999999999999998E-4</v>
      </c>
      <c r="Y458">
        <v>3.5999999999999999E-3</v>
      </c>
      <c r="Z458" s="98">
        <v>8.9999999999999998E-4</v>
      </c>
      <c r="AA458">
        <v>0</v>
      </c>
      <c r="AB458">
        <v>1.9800000000000002E-2</v>
      </c>
      <c r="AC458" s="98">
        <v>8.9999999999999998E-4</v>
      </c>
      <c r="AD458">
        <v>1.6500000000000001E-2</v>
      </c>
      <c r="AE458">
        <v>1.2E-2</v>
      </c>
      <c r="AF458">
        <v>5.4000000000000003E-3</v>
      </c>
      <c r="AG458">
        <v>2.0999999999999999E-3</v>
      </c>
      <c r="AH458" s="98">
        <v>2.9999999999999997E-4</v>
      </c>
      <c r="AI458" s="98">
        <v>8.9999999999999998E-4</v>
      </c>
      <c r="AJ458" s="98">
        <v>2.9999999999999997E-4</v>
      </c>
      <c r="AK458">
        <v>1.8E-3</v>
      </c>
      <c r="AL458">
        <v>0.2001</v>
      </c>
      <c r="AM458">
        <v>1.0800000000000001E-2</v>
      </c>
      <c r="AN458">
        <v>1.0800000000000001E-2</v>
      </c>
      <c r="AO458">
        <v>0</v>
      </c>
      <c r="AP458">
        <v>2.6550000000000001E-2</v>
      </c>
      <c r="AQ458">
        <v>1.47E-2</v>
      </c>
      <c r="AR458">
        <v>3.4500000000000003E-2</v>
      </c>
      <c r="AS458">
        <v>1.0200000000000001E-3</v>
      </c>
      <c r="AT458">
        <v>1.8000000000000001E-4</v>
      </c>
      <c r="AU458">
        <v>2.631E-2</v>
      </c>
      <c r="AV458">
        <v>3.6900000000000002E-2</v>
      </c>
      <c r="AW458">
        <v>2.0100000000000001E-3</v>
      </c>
      <c r="AX458">
        <v>2.4299999999999999E-2</v>
      </c>
      <c r="AY458">
        <v>1.473E-2</v>
      </c>
      <c r="AZ458">
        <v>0</v>
      </c>
      <c r="BA458">
        <v>0.73199999999999998</v>
      </c>
      <c r="BB458">
        <v>3.7199999999999997E-2</v>
      </c>
      <c r="BC458" s="98">
        <v>5.9999999999999995E-4</v>
      </c>
      <c r="BD458">
        <v>1.2E-2</v>
      </c>
      <c r="BE458">
        <v>1.2270000000000001</v>
      </c>
      <c r="BF458">
        <v>7.8E-2</v>
      </c>
      <c r="BG458">
        <v>8.1000000000000003E-2</v>
      </c>
      <c r="BH458" s="98">
        <v>2.9999999999999997E-4</v>
      </c>
      <c r="BI458">
        <v>0.06</v>
      </c>
      <c r="BJ458" s="98">
        <v>8.9999999999999998E-4</v>
      </c>
      <c r="BK458">
        <v>0.105</v>
      </c>
      <c r="BL458">
        <v>1.81361361985207E-3</v>
      </c>
      <c r="BM458">
        <v>9.6287786419642601E-4</v>
      </c>
      <c r="BN458">
        <v>1.6354821422325899E-4</v>
      </c>
      <c r="BO458" s="98">
        <v>2.29946561271219E-5</v>
      </c>
      <c r="BP458">
        <v>0</v>
      </c>
      <c r="BQ458" s="98">
        <v>3.50942550303883E-16</v>
      </c>
      <c r="BR458" s="98">
        <v>7.2274489495598805E-5</v>
      </c>
      <c r="BS458" s="98">
        <v>2.8545617909227801E-5</v>
      </c>
      <c r="BT458">
        <v>1.4308446548748799E-3</v>
      </c>
    </row>
    <row r="459" spans="1:72" x14ac:dyDescent="0.35">
      <c r="A459">
        <v>92</v>
      </c>
      <c r="B459" t="s">
        <v>171</v>
      </c>
      <c r="C459" t="s">
        <v>171</v>
      </c>
      <c r="D459" t="s">
        <v>187</v>
      </c>
      <c r="E459" t="s">
        <v>1337</v>
      </c>
      <c r="F459">
        <v>3.2160000000000002</v>
      </c>
      <c r="G459">
        <v>13.44</v>
      </c>
      <c r="H459">
        <v>0.14879999999999999</v>
      </c>
      <c r="I459">
        <v>0.46800000000000003</v>
      </c>
      <c r="J459">
        <v>0</v>
      </c>
      <c r="K459">
        <v>0</v>
      </c>
      <c r="L459">
        <v>1.7112000000000001</v>
      </c>
      <c r="M459">
        <v>0</v>
      </c>
      <c r="N459">
        <v>2.64E-2</v>
      </c>
      <c r="O459">
        <v>0</v>
      </c>
      <c r="P459">
        <v>0</v>
      </c>
      <c r="Q459">
        <v>0</v>
      </c>
      <c r="R459">
        <v>0</v>
      </c>
      <c r="S459">
        <v>0</v>
      </c>
      <c r="T459">
        <v>0</v>
      </c>
      <c r="U459">
        <v>2.8799999999999999E-2</v>
      </c>
      <c r="V459">
        <v>0</v>
      </c>
      <c r="W459">
        <v>0</v>
      </c>
      <c r="X459">
        <v>4.7999999999999996E-3</v>
      </c>
      <c r="Y459">
        <v>1.9199999999999998E-2</v>
      </c>
      <c r="Z459">
        <v>4.7999999999999996E-3</v>
      </c>
      <c r="AA459">
        <v>0</v>
      </c>
      <c r="AB459">
        <v>5.5199999999999999E-2</v>
      </c>
      <c r="AC459">
        <v>7.1999999999999998E-3</v>
      </c>
      <c r="AD459">
        <v>3.8399999999999997E-2</v>
      </c>
      <c r="AE459">
        <v>4.8000000000000001E-2</v>
      </c>
      <c r="AF459">
        <v>1.44E-2</v>
      </c>
      <c r="AG459">
        <v>4.7999999999999996E-3</v>
      </c>
      <c r="AH459">
        <v>2.3999999999999998E-3</v>
      </c>
      <c r="AI459">
        <v>7.1999999999999998E-3</v>
      </c>
      <c r="AJ459">
        <v>2.3999999999999998E-3</v>
      </c>
      <c r="AK459">
        <v>1.2E-2</v>
      </c>
      <c r="AL459">
        <v>1.6679999999999999</v>
      </c>
      <c r="AM459">
        <v>0.5736</v>
      </c>
      <c r="AN459">
        <v>0.5736</v>
      </c>
      <c r="AO459">
        <v>0</v>
      </c>
      <c r="AP459">
        <v>0.11376</v>
      </c>
      <c r="AQ459">
        <v>3.8399999999999997E-2</v>
      </c>
      <c r="AR459">
        <v>4.5600000000000002E-2</v>
      </c>
      <c r="AS459">
        <v>9.1199999999999996E-3</v>
      </c>
      <c r="AT459">
        <v>3.3600000000000001E-3</v>
      </c>
      <c r="AU459">
        <v>0.1188</v>
      </c>
      <c r="AV459">
        <v>0.20399999999999999</v>
      </c>
      <c r="AW459">
        <v>8.8800000000000007E-3</v>
      </c>
      <c r="AX459">
        <v>0.22800000000000001</v>
      </c>
      <c r="AY459">
        <v>7.3440000000000005E-2</v>
      </c>
      <c r="AZ459">
        <v>0</v>
      </c>
      <c r="BA459">
        <v>5.5919999999999996</v>
      </c>
      <c r="BB459">
        <v>0.45600000000000002</v>
      </c>
      <c r="BC459">
        <v>7.1999999999999998E-3</v>
      </c>
      <c r="BD459">
        <v>0.76800000000000002</v>
      </c>
      <c r="BE459">
        <v>8.8320000000000007</v>
      </c>
      <c r="BF459">
        <v>0.72</v>
      </c>
      <c r="BG459">
        <v>1.512</v>
      </c>
      <c r="BH459">
        <v>4.7999999999999996E-3</v>
      </c>
      <c r="BI459">
        <v>0.38159999999999999</v>
      </c>
      <c r="BJ459">
        <v>1.2E-2</v>
      </c>
      <c r="BK459">
        <v>1.44</v>
      </c>
      <c r="BL459">
        <v>2.7439447190369601E-2</v>
      </c>
      <c r="BM459">
        <v>0</v>
      </c>
      <c r="BN459">
        <v>2.6632886331130999E-2</v>
      </c>
      <c r="BO459">
        <v>0</v>
      </c>
      <c r="BP459">
        <v>0</v>
      </c>
      <c r="BQ459">
        <v>0</v>
      </c>
      <c r="BR459">
        <v>5.7819591596479001E-4</v>
      </c>
      <c r="BS459">
        <v>2.28364943273822E-4</v>
      </c>
      <c r="BT459">
        <v>0</v>
      </c>
    </row>
    <row r="460" spans="1:72" x14ac:dyDescent="0.35">
      <c r="A460">
        <v>92</v>
      </c>
      <c r="B460" t="s">
        <v>171</v>
      </c>
      <c r="C460" t="s">
        <v>171</v>
      </c>
      <c r="D460" t="s">
        <v>187</v>
      </c>
      <c r="E460" t="s">
        <v>1338</v>
      </c>
      <c r="F460">
        <v>3.2160000000000002</v>
      </c>
      <c r="G460">
        <v>13.44</v>
      </c>
      <c r="H460">
        <v>0.14879999999999999</v>
      </c>
      <c r="I460">
        <v>0.46800000000000003</v>
      </c>
      <c r="J460">
        <v>0</v>
      </c>
      <c r="K460">
        <v>0</v>
      </c>
      <c r="L460">
        <v>1.7112000000000001</v>
      </c>
      <c r="M460">
        <v>0</v>
      </c>
      <c r="N460">
        <v>2.64E-2</v>
      </c>
      <c r="O460">
        <v>0</v>
      </c>
      <c r="P460">
        <v>0</v>
      </c>
      <c r="Q460">
        <v>0</v>
      </c>
      <c r="R460">
        <v>0</v>
      </c>
      <c r="S460">
        <v>0</v>
      </c>
      <c r="T460">
        <v>0</v>
      </c>
      <c r="U460">
        <v>2.8799999999999999E-2</v>
      </c>
      <c r="V460">
        <v>0</v>
      </c>
      <c r="W460">
        <v>0</v>
      </c>
      <c r="X460">
        <v>4.7999999999999996E-3</v>
      </c>
      <c r="Y460">
        <v>1.9199999999999998E-2</v>
      </c>
      <c r="Z460">
        <v>4.7999999999999996E-3</v>
      </c>
      <c r="AA460">
        <v>0</v>
      </c>
      <c r="AB460">
        <v>5.5199999999999999E-2</v>
      </c>
      <c r="AC460">
        <v>7.1999999999999998E-3</v>
      </c>
      <c r="AD460">
        <v>3.8399999999999997E-2</v>
      </c>
      <c r="AE460">
        <v>4.8000000000000001E-2</v>
      </c>
      <c r="AF460">
        <v>1.44E-2</v>
      </c>
      <c r="AG460">
        <v>4.7999999999999996E-3</v>
      </c>
      <c r="AH460">
        <v>2.3999999999999998E-3</v>
      </c>
      <c r="AI460">
        <v>7.1999999999999998E-3</v>
      </c>
      <c r="AJ460">
        <v>2.3999999999999998E-3</v>
      </c>
      <c r="AK460">
        <v>1.2E-2</v>
      </c>
      <c r="AL460">
        <v>1.6679999999999999</v>
      </c>
      <c r="AM460">
        <v>0.5736</v>
      </c>
      <c r="AN460">
        <v>0.5736</v>
      </c>
      <c r="AO460">
        <v>0</v>
      </c>
      <c r="AP460">
        <v>0.11376</v>
      </c>
      <c r="AQ460">
        <v>3.8399999999999997E-2</v>
      </c>
      <c r="AR460">
        <v>4.5600000000000002E-2</v>
      </c>
      <c r="AS460">
        <v>9.1199999999999996E-3</v>
      </c>
      <c r="AT460">
        <v>3.3600000000000001E-3</v>
      </c>
      <c r="AU460">
        <v>0.1188</v>
      </c>
      <c r="AV460">
        <v>0.20399999999999999</v>
      </c>
      <c r="AW460">
        <v>8.8800000000000007E-3</v>
      </c>
      <c r="AX460">
        <v>0.22800000000000001</v>
      </c>
      <c r="AY460">
        <v>7.3440000000000005E-2</v>
      </c>
      <c r="AZ460">
        <v>0</v>
      </c>
      <c r="BA460">
        <v>5.5919999999999996</v>
      </c>
      <c r="BB460">
        <v>0.45600000000000002</v>
      </c>
      <c r="BC460">
        <v>7.1999999999999998E-3</v>
      </c>
      <c r="BD460">
        <v>0.76800000000000002</v>
      </c>
      <c r="BE460">
        <v>8.8320000000000007</v>
      </c>
      <c r="BF460">
        <v>0.72</v>
      </c>
      <c r="BG460">
        <v>1.512</v>
      </c>
      <c r="BH460">
        <v>4.7999999999999996E-3</v>
      </c>
      <c r="BI460">
        <v>0.38159999999999999</v>
      </c>
      <c r="BJ460">
        <v>1.2E-2</v>
      </c>
      <c r="BK460">
        <v>1.44</v>
      </c>
      <c r="BL460">
        <v>2.7439447190369601E-2</v>
      </c>
      <c r="BM460">
        <v>0</v>
      </c>
      <c r="BN460">
        <v>2.6632886331130999E-2</v>
      </c>
      <c r="BO460">
        <v>0</v>
      </c>
      <c r="BP460">
        <v>0</v>
      </c>
      <c r="BQ460">
        <v>0</v>
      </c>
      <c r="BR460">
        <v>5.7819591596479001E-4</v>
      </c>
      <c r="BS460">
        <v>2.28364943273822E-4</v>
      </c>
      <c r="BT460">
        <v>0</v>
      </c>
    </row>
    <row r="461" spans="1:72" x14ac:dyDescent="0.35">
      <c r="A461">
        <v>92</v>
      </c>
      <c r="B461" t="s">
        <v>171</v>
      </c>
      <c r="C461" t="s">
        <v>171</v>
      </c>
      <c r="D461" t="s">
        <v>187</v>
      </c>
      <c r="E461" t="s">
        <v>1339</v>
      </c>
      <c r="F461">
        <v>3.2160000000000002</v>
      </c>
      <c r="G461">
        <v>13.44</v>
      </c>
      <c r="H461">
        <v>0.14879999999999999</v>
      </c>
      <c r="I461">
        <v>0.46800000000000003</v>
      </c>
      <c r="J461">
        <v>0</v>
      </c>
      <c r="K461">
        <v>0</v>
      </c>
      <c r="L461">
        <v>1.7112000000000001</v>
      </c>
      <c r="M461">
        <v>0</v>
      </c>
      <c r="N461">
        <v>2.64E-2</v>
      </c>
      <c r="O461">
        <v>0</v>
      </c>
      <c r="P461">
        <v>0</v>
      </c>
      <c r="Q461">
        <v>0</v>
      </c>
      <c r="R461">
        <v>0</v>
      </c>
      <c r="S461">
        <v>0</v>
      </c>
      <c r="T461">
        <v>0</v>
      </c>
      <c r="U461">
        <v>2.8799999999999999E-2</v>
      </c>
      <c r="V461">
        <v>0</v>
      </c>
      <c r="W461">
        <v>0</v>
      </c>
      <c r="X461">
        <v>4.7999999999999996E-3</v>
      </c>
      <c r="Y461">
        <v>1.9199999999999998E-2</v>
      </c>
      <c r="Z461">
        <v>4.7999999999999996E-3</v>
      </c>
      <c r="AA461">
        <v>0</v>
      </c>
      <c r="AB461">
        <v>5.5199999999999999E-2</v>
      </c>
      <c r="AC461">
        <v>7.1999999999999998E-3</v>
      </c>
      <c r="AD461">
        <v>3.8399999999999997E-2</v>
      </c>
      <c r="AE461">
        <v>4.8000000000000001E-2</v>
      </c>
      <c r="AF461">
        <v>1.44E-2</v>
      </c>
      <c r="AG461">
        <v>4.7999999999999996E-3</v>
      </c>
      <c r="AH461">
        <v>2.3999999999999998E-3</v>
      </c>
      <c r="AI461">
        <v>7.1999999999999998E-3</v>
      </c>
      <c r="AJ461">
        <v>2.3999999999999998E-3</v>
      </c>
      <c r="AK461">
        <v>1.2E-2</v>
      </c>
      <c r="AL461">
        <v>1.6679999999999999</v>
      </c>
      <c r="AM461">
        <v>0.5736</v>
      </c>
      <c r="AN461">
        <v>0.5736</v>
      </c>
      <c r="AO461">
        <v>0</v>
      </c>
      <c r="AP461">
        <v>0.11376</v>
      </c>
      <c r="AQ461">
        <v>3.8399999999999997E-2</v>
      </c>
      <c r="AR461">
        <v>4.5600000000000002E-2</v>
      </c>
      <c r="AS461">
        <v>9.1199999999999996E-3</v>
      </c>
      <c r="AT461">
        <v>3.3600000000000001E-3</v>
      </c>
      <c r="AU461">
        <v>0.1188</v>
      </c>
      <c r="AV461">
        <v>0.20399999999999999</v>
      </c>
      <c r="AW461">
        <v>8.8800000000000007E-3</v>
      </c>
      <c r="AX461">
        <v>0.22800000000000001</v>
      </c>
      <c r="AY461">
        <v>7.3440000000000005E-2</v>
      </c>
      <c r="AZ461">
        <v>0</v>
      </c>
      <c r="BA461">
        <v>5.5919999999999996</v>
      </c>
      <c r="BB461">
        <v>0.45600000000000002</v>
      </c>
      <c r="BC461">
        <v>7.1999999999999998E-3</v>
      </c>
      <c r="BD461">
        <v>0.76800000000000002</v>
      </c>
      <c r="BE461">
        <v>8.8320000000000007</v>
      </c>
      <c r="BF461">
        <v>0.72</v>
      </c>
      <c r="BG461">
        <v>1.512</v>
      </c>
      <c r="BH461">
        <v>4.7999999999999996E-3</v>
      </c>
      <c r="BI461">
        <v>0.38159999999999999</v>
      </c>
      <c r="BJ461">
        <v>1.2E-2</v>
      </c>
      <c r="BK461">
        <v>1.44</v>
      </c>
      <c r="BL461">
        <v>2.7439447190369601E-2</v>
      </c>
      <c r="BM461">
        <v>0</v>
      </c>
      <c r="BN461">
        <v>2.6632886331130999E-2</v>
      </c>
      <c r="BO461">
        <v>0</v>
      </c>
      <c r="BP461">
        <v>0</v>
      </c>
      <c r="BQ461">
        <v>0</v>
      </c>
      <c r="BR461">
        <v>5.7819591596479001E-4</v>
      </c>
      <c r="BS461">
        <v>2.28364943273822E-4</v>
      </c>
      <c r="BT461">
        <v>0</v>
      </c>
    </row>
    <row r="462" spans="1:72" x14ac:dyDescent="0.35">
      <c r="A462">
        <v>92</v>
      </c>
      <c r="B462" t="s">
        <v>171</v>
      </c>
      <c r="C462" t="s">
        <v>171</v>
      </c>
      <c r="D462" t="s">
        <v>187</v>
      </c>
      <c r="E462" t="s">
        <v>1340</v>
      </c>
      <c r="F462">
        <v>3.2160000000000002</v>
      </c>
      <c r="G462">
        <v>13.44</v>
      </c>
      <c r="H462">
        <v>0.14879999999999999</v>
      </c>
      <c r="I462">
        <v>0.46800000000000003</v>
      </c>
      <c r="J462">
        <v>0</v>
      </c>
      <c r="K462">
        <v>0</v>
      </c>
      <c r="L462">
        <v>1.7112000000000001</v>
      </c>
      <c r="M462">
        <v>0</v>
      </c>
      <c r="N462">
        <v>2.64E-2</v>
      </c>
      <c r="O462">
        <v>0</v>
      </c>
      <c r="P462">
        <v>0</v>
      </c>
      <c r="Q462">
        <v>0</v>
      </c>
      <c r="R462">
        <v>0</v>
      </c>
      <c r="S462">
        <v>0</v>
      </c>
      <c r="T462">
        <v>0</v>
      </c>
      <c r="U462">
        <v>2.8799999999999999E-2</v>
      </c>
      <c r="V462">
        <v>0</v>
      </c>
      <c r="W462">
        <v>0</v>
      </c>
      <c r="X462">
        <v>4.7999999999999996E-3</v>
      </c>
      <c r="Y462">
        <v>1.9199999999999998E-2</v>
      </c>
      <c r="Z462">
        <v>4.7999999999999996E-3</v>
      </c>
      <c r="AA462">
        <v>0</v>
      </c>
      <c r="AB462">
        <v>5.5199999999999999E-2</v>
      </c>
      <c r="AC462">
        <v>7.1999999999999998E-3</v>
      </c>
      <c r="AD462">
        <v>3.8399999999999997E-2</v>
      </c>
      <c r="AE462">
        <v>4.8000000000000001E-2</v>
      </c>
      <c r="AF462">
        <v>1.44E-2</v>
      </c>
      <c r="AG462">
        <v>4.7999999999999996E-3</v>
      </c>
      <c r="AH462">
        <v>2.3999999999999998E-3</v>
      </c>
      <c r="AI462">
        <v>7.1999999999999998E-3</v>
      </c>
      <c r="AJ462">
        <v>2.3999999999999998E-3</v>
      </c>
      <c r="AK462">
        <v>1.2E-2</v>
      </c>
      <c r="AL462">
        <v>1.6679999999999999</v>
      </c>
      <c r="AM462">
        <v>0.5736</v>
      </c>
      <c r="AN462">
        <v>0.5736</v>
      </c>
      <c r="AO462">
        <v>0</v>
      </c>
      <c r="AP462">
        <v>0.11376</v>
      </c>
      <c r="AQ462">
        <v>3.8399999999999997E-2</v>
      </c>
      <c r="AR462">
        <v>4.5600000000000002E-2</v>
      </c>
      <c r="AS462">
        <v>9.1199999999999996E-3</v>
      </c>
      <c r="AT462">
        <v>3.3600000000000001E-3</v>
      </c>
      <c r="AU462">
        <v>0.1188</v>
      </c>
      <c r="AV462">
        <v>0.20399999999999999</v>
      </c>
      <c r="AW462">
        <v>8.8800000000000007E-3</v>
      </c>
      <c r="AX462">
        <v>0.22800000000000001</v>
      </c>
      <c r="AY462">
        <v>7.3440000000000005E-2</v>
      </c>
      <c r="AZ462">
        <v>0</v>
      </c>
      <c r="BA462">
        <v>5.5919999999999996</v>
      </c>
      <c r="BB462">
        <v>0.45600000000000002</v>
      </c>
      <c r="BC462">
        <v>7.1999999999999998E-3</v>
      </c>
      <c r="BD462">
        <v>0.76800000000000002</v>
      </c>
      <c r="BE462">
        <v>8.8320000000000007</v>
      </c>
      <c r="BF462">
        <v>0.72</v>
      </c>
      <c r="BG462">
        <v>1.512</v>
      </c>
      <c r="BH462">
        <v>4.7999999999999996E-3</v>
      </c>
      <c r="BI462">
        <v>0.38159999999999999</v>
      </c>
      <c r="BJ462">
        <v>1.2E-2</v>
      </c>
      <c r="BK462">
        <v>1.44</v>
      </c>
      <c r="BL462">
        <v>2.7439447190369601E-2</v>
      </c>
      <c r="BM462">
        <v>0</v>
      </c>
      <c r="BN462">
        <v>2.6632886331130999E-2</v>
      </c>
      <c r="BO462">
        <v>0</v>
      </c>
      <c r="BP462">
        <v>0</v>
      </c>
      <c r="BQ462">
        <v>0</v>
      </c>
      <c r="BR462">
        <v>5.7819591596479001E-4</v>
      </c>
      <c r="BS462">
        <v>2.28364943273822E-4</v>
      </c>
      <c r="BT462">
        <v>0</v>
      </c>
    </row>
    <row r="463" spans="1:72" x14ac:dyDescent="0.35">
      <c r="A463">
        <v>92</v>
      </c>
      <c r="B463" t="s">
        <v>171</v>
      </c>
      <c r="C463" t="s">
        <v>171</v>
      </c>
      <c r="D463" t="s">
        <v>187</v>
      </c>
      <c r="E463" t="s">
        <v>1341</v>
      </c>
      <c r="F463">
        <v>3.2160000000000002</v>
      </c>
      <c r="G463">
        <v>13.44</v>
      </c>
      <c r="H463">
        <v>0.14879999999999999</v>
      </c>
      <c r="I463">
        <v>0.46800000000000003</v>
      </c>
      <c r="J463">
        <v>0</v>
      </c>
      <c r="K463">
        <v>0</v>
      </c>
      <c r="L463">
        <v>1.7112000000000001</v>
      </c>
      <c r="M463">
        <v>0</v>
      </c>
      <c r="N463">
        <v>2.64E-2</v>
      </c>
      <c r="O463">
        <v>0</v>
      </c>
      <c r="P463">
        <v>0</v>
      </c>
      <c r="Q463">
        <v>0</v>
      </c>
      <c r="R463">
        <v>0</v>
      </c>
      <c r="S463">
        <v>0</v>
      </c>
      <c r="T463">
        <v>0</v>
      </c>
      <c r="U463">
        <v>2.8799999999999999E-2</v>
      </c>
      <c r="V463">
        <v>0</v>
      </c>
      <c r="W463">
        <v>0</v>
      </c>
      <c r="X463">
        <v>4.7999999999999996E-3</v>
      </c>
      <c r="Y463">
        <v>1.9199999999999998E-2</v>
      </c>
      <c r="Z463">
        <v>4.7999999999999996E-3</v>
      </c>
      <c r="AA463">
        <v>0</v>
      </c>
      <c r="AB463">
        <v>5.5199999999999999E-2</v>
      </c>
      <c r="AC463">
        <v>7.1999999999999998E-3</v>
      </c>
      <c r="AD463">
        <v>3.8399999999999997E-2</v>
      </c>
      <c r="AE463">
        <v>4.8000000000000001E-2</v>
      </c>
      <c r="AF463">
        <v>1.44E-2</v>
      </c>
      <c r="AG463">
        <v>4.7999999999999996E-3</v>
      </c>
      <c r="AH463">
        <v>2.3999999999999998E-3</v>
      </c>
      <c r="AI463">
        <v>7.1999999999999998E-3</v>
      </c>
      <c r="AJ463">
        <v>2.3999999999999998E-3</v>
      </c>
      <c r="AK463">
        <v>1.2E-2</v>
      </c>
      <c r="AL463">
        <v>1.6679999999999999</v>
      </c>
      <c r="AM463">
        <v>0.5736</v>
      </c>
      <c r="AN463">
        <v>0.5736</v>
      </c>
      <c r="AO463">
        <v>0</v>
      </c>
      <c r="AP463">
        <v>0.11376</v>
      </c>
      <c r="AQ463">
        <v>3.8399999999999997E-2</v>
      </c>
      <c r="AR463">
        <v>4.5600000000000002E-2</v>
      </c>
      <c r="AS463">
        <v>9.1199999999999996E-3</v>
      </c>
      <c r="AT463">
        <v>3.3600000000000001E-3</v>
      </c>
      <c r="AU463">
        <v>0.1188</v>
      </c>
      <c r="AV463">
        <v>0.20399999999999999</v>
      </c>
      <c r="AW463">
        <v>8.8800000000000007E-3</v>
      </c>
      <c r="AX463">
        <v>0.22800000000000001</v>
      </c>
      <c r="AY463">
        <v>7.3440000000000005E-2</v>
      </c>
      <c r="AZ463">
        <v>0</v>
      </c>
      <c r="BA463">
        <v>5.5919999999999996</v>
      </c>
      <c r="BB463">
        <v>0.45600000000000002</v>
      </c>
      <c r="BC463">
        <v>7.1999999999999998E-3</v>
      </c>
      <c r="BD463">
        <v>0.76800000000000002</v>
      </c>
      <c r="BE463">
        <v>8.8320000000000007</v>
      </c>
      <c r="BF463">
        <v>0.72</v>
      </c>
      <c r="BG463">
        <v>1.512</v>
      </c>
      <c r="BH463">
        <v>4.7999999999999996E-3</v>
      </c>
      <c r="BI463">
        <v>0.38159999999999999</v>
      </c>
      <c r="BJ463">
        <v>1.2E-2</v>
      </c>
      <c r="BK463">
        <v>1.44</v>
      </c>
      <c r="BL463">
        <v>2.7439447190369601E-2</v>
      </c>
      <c r="BM463">
        <v>0</v>
      </c>
      <c r="BN463">
        <v>2.6632886331130999E-2</v>
      </c>
      <c r="BO463">
        <v>0</v>
      </c>
      <c r="BP463">
        <v>0</v>
      </c>
      <c r="BQ463">
        <v>0</v>
      </c>
      <c r="BR463">
        <v>5.7819591596479001E-4</v>
      </c>
      <c r="BS463">
        <v>2.28364943273822E-4</v>
      </c>
      <c r="BT463">
        <v>0</v>
      </c>
    </row>
    <row r="464" spans="1:72" x14ac:dyDescent="0.35">
      <c r="A464">
        <v>93</v>
      </c>
      <c r="B464" t="s">
        <v>171</v>
      </c>
      <c r="C464" t="s">
        <v>171</v>
      </c>
      <c r="D464" t="s">
        <v>189</v>
      </c>
      <c r="E464" t="s">
        <v>1337</v>
      </c>
      <c r="F464">
        <v>4.2350000000000003</v>
      </c>
      <c r="G464">
        <v>17.765000000000001</v>
      </c>
      <c r="H464">
        <v>3.3000000000000002E-2</v>
      </c>
      <c r="I464">
        <v>0.96799999999999997</v>
      </c>
      <c r="J464">
        <v>0</v>
      </c>
      <c r="K464">
        <v>0</v>
      </c>
      <c r="L464">
        <v>4.3285</v>
      </c>
      <c r="M464">
        <v>0</v>
      </c>
      <c r="N464">
        <v>0.121</v>
      </c>
      <c r="O464">
        <v>0</v>
      </c>
      <c r="P464">
        <v>0</v>
      </c>
      <c r="Q464">
        <v>0</v>
      </c>
      <c r="R464">
        <v>0</v>
      </c>
      <c r="S464">
        <v>0</v>
      </c>
      <c r="T464">
        <v>0</v>
      </c>
      <c r="U464">
        <v>5.4999999999999997E-3</v>
      </c>
      <c r="V464">
        <v>0</v>
      </c>
      <c r="W464">
        <v>0</v>
      </c>
      <c r="X464">
        <v>0</v>
      </c>
      <c r="Y464">
        <v>5.4999999999999997E-3</v>
      </c>
      <c r="Z464">
        <v>0</v>
      </c>
      <c r="AA464">
        <v>0</v>
      </c>
      <c r="AB464">
        <v>1.0999999999999999E-2</v>
      </c>
      <c r="AC464">
        <v>0</v>
      </c>
      <c r="AD464">
        <v>5.4999999999999997E-3</v>
      </c>
      <c r="AE464">
        <v>1.0999999999999999E-2</v>
      </c>
      <c r="AF464">
        <v>0</v>
      </c>
      <c r="AG464">
        <v>0</v>
      </c>
      <c r="AH464">
        <v>0</v>
      </c>
      <c r="AI464">
        <v>5.4999999999999997E-3</v>
      </c>
      <c r="AJ464">
        <v>0</v>
      </c>
      <c r="AK464">
        <v>5.4999999999999997E-3</v>
      </c>
      <c r="AL464">
        <v>8.0850000000000009</v>
      </c>
      <c r="AM464">
        <v>0</v>
      </c>
      <c r="AN464">
        <v>0</v>
      </c>
      <c r="AO464">
        <v>0</v>
      </c>
      <c r="AP464">
        <v>0</v>
      </c>
      <c r="AQ464">
        <v>0.2145</v>
      </c>
      <c r="AR464">
        <v>0</v>
      </c>
      <c r="AS464">
        <v>2.2000000000000001E-3</v>
      </c>
      <c r="AT464">
        <v>0</v>
      </c>
      <c r="AU464">
        <v>5.4449999999999998E-2</v>
      </c>
      <c r="AV464">
        <v>0.23100000000000001</v>
      </c>
      <c r="AW464">
        <v>2.2000000000000001E-3</v>
      </c>
      <c r="AX464">
        <v>0.77</v>
      </c>
      <c r="AY464">
        <v>0.19359999999999999</v>
      </c>
      <c r="AZ464">
        <v>0</v>
      </c>
      <c r="BA464">
        <v>8.0850000000000009</v>
      </c>
      <c r="BB464">
        <v>1.1000000000000001</v>
      </c>
      <c r="BC464">
        <v>1.0999999999999999E-2</v>
      </c>
      <c r="BD464">
        <v>1.155</v>
      </c>
      <c r="BE464">
        <v>4.84</v>
      </c>
      <c r="BF464">
        <v>2.0350000000000001</v>
      </c>
      <c r="BG464">
        <v>34.65</v>
      </c>
      <c r="BH464">
        <v>8.7999999999999995E-2</v>
      </c>
      <c r="BI464">
        <v>1.2649999999999999</v>
      </c>
      <c r="BJ464">
        <v>6.0499999999999998E-2</v>
      </c>
      <c r="BK464">
        <v>3.41</v>
      </c>
      <c r="BL464">
        <v>6.0017293986583301E-2</v>
      </c>
      <c r="BM464">
        <v>3.2627124690029603E-2</v>
      </c>
      <c r="BN464">
        <v>5.5418326422398499E-3</v>
      </c>
      <c r="BO464">
        <v>7.7917412016744695E-4</v>
      </c>
      <c r="BP464">
        <v>0</v>
      </c>
      <c r="BQ464" s="98">
        <v>1.18916913282222E-14</v>
      </c>
      <c r="BR464">
        <v>1.3250323074193099E-3</v>
      </c>
      <c r="BS464">
        <v>6.5423881369075E-4</v>
      </c>
      <c r="BT464">
        <v>4.8484183407441497E-2</v>
      </c>
    </row>
    <row r="465" spans="1:72" x14ac:dyDescent="0.35">
      <c r="A465">
        <v>93</v>
      </c>
      <c r="B465" t="s">
        <v>171</v>
      </c>
      <c r="C465" t="s">
        <v>171</v>
      </c>
      <c r="D465" t="s">
        <v>189</v>
      </c>
      <c r="E465" t="s">
        <v>1338</v>
      </c>
      <c r="F465">
        <v>4.2350000000000003</v>
      </c>
      <c r="G465">
        <v>17.765000000000001</v>
      </c>
      <c r="H465">
        <v>3.3000000000000002E-2</v>
      </c>
      <c r="I465">
        <v>0.96799999999999997</v>
      </c>
      <c r="J465">
        <v>0</v>
      </c>
      <c r="K465">
        <v>0</v>
      </c>
      <c r="L465">
        <v>4.3285</v>
      </c>
      <c r="M465">
        <v>0</v>
      </c>
      <c r="N465">
        <v>0.121</v>
      </c>
      <c r="O465">
        <v>0</v>
      </c>
      <c r="P465">
        <v>0</v>
      </c>
      <c r="Q465">
        <v>0</v>
      </c>
      <c r="R465">
        <v>0</v>
      </c>
      <c r="S465">
        <v>0</v>
      </c>
      <c r="T465">
        <v>0</v>
      </c>
      <c r="U465">
        <v>5.4999999999999997E-3</v>
      </c>
      <c r="V465">
        <v>0</v>
      </c>
      <c r="W465">
        <v>0</v>
      </c>
      <c r="X465">
        <v>0</v>
      </c>
      <c r="Y465">
        <v>5.4999999999999997E-3</v>
      </c>
      <c r="Z465">
        <v>0</v>
      </c>
      <c r="AA465">
        <v>0</v>
      </c>
      <c r="AB465">
        <v>1.0999999999999999E-2</v>
      </c>
      <c r="AC465">
        <v>0</v>
      </c>
      <c r="AD465">
        <v>5.4999999999999997E-3</v>
      </c>
      <c r="AE465">
        <v>1.0999999999999999E-2</v>
      </c>
      <c r="AF465">
        <v>0</v>
      </c>
      <c r="AG465">
        <v>0</v>
      </c>
      <c r="AH465">
        <v>0</v>
      </c>
      <c r="AI465">
        <v>5.4999999999999997E-3</v>
      </c>
      <c r="AJ465">
        <v>0</v>
      </c>
      <c r="AK465">
        <v>5.4999999999999997E-3</v>
      </c>
      <c r="AL465">
        <v>8.0850000000000009</v>
      </c>
      <c r="AM465">
        <v>0</v>
      </c>
      <c r="AN465">
        <v>0</v>
      </c>
      <c r="AO465">
        <v>0</v>
      </c>
      <c r="AP465">
        <v>0</v>
      </c>
      <c r="AQ465">
        <v>0.2145</v>
      </c>
      <c r="AR465">
        <v>0</v>
      </c>
      <c r="AS465">
        <v>2.2000000000000001E-3</v>
      </c>
      <c r="AT465">
        <v>0</v>
      </c>
      <c r="AU465">
        <v>5.4449999999999998E-2</v>
      </c>
      <c r="AV465">
        <v>0.23100000000000001</v>
      </c>
      <c r="AW465">
        <v>2.2000000000000001E-3</v>
      </c>
      <c r="AX465">
        <v>0.77</v>
      </c>
      <c r="AY465">
        <v>0.19359999999999999</v>
      </c>
      <c r="AZ465">
        <v>0</v>
      </c>
      <c r="BA465">
        <v>8.0850000000000009</v>
      </c>
      <c r="BB465">
        <v>1.1000000000000001</v>
      </c>
      <c r="BC465">
        <v>1.0999999999999999E-2</v>
      </c>
      <c r="BD465">
        <v>1.155</v>
      </c>
      <c r="BE465">
        <v>4.84</v>
      </c>
      <c r="BF465">
        <v>2.0350000000000001</v>
      </c>
      <c r="BG465">
        <v>34.65</v>
      </c>
      <c r="BH465">
        <v>8.7999999999999995E-2</v>
      </c>
      <c r="BI465">
        <v>1.2649999999999999</v>
      </c>
      <c r="BJ465">
        <v>6.0499999999999998E-2</v>
      </c>
      <c r="BK465">
        <v>3.41</v>
      </c>
      <c r="BL465">
        <v>6.0017293986583301E-2</v>
      </c>
      <c r="BM465">
        <v>3.2627124690029603E-2</v>
      </c>
      <c r="BN465">
        <v>5.5418326422398499E-3</v>
      </c>
      <c r="BO465">
        <v>7.7917412016744695E-4</v>
      </c>
      <c r="BP465">
        <v>0</v>
      </c>
      <c r="BQ465" s="98">
        <v>1.18916913282222E-14</v>
      </c>
      <c r="BR465">
        <v>1.3250323074193099E-3</v>
      </c>
      <c r="BS465">
        <v>6.5423881369075E-4</v>
      </c>
      <c r="BT465">
        <v>4.8484183407441497E-2</v>
      </c>
    </row>
    <row r="466" spans="1:72" x14ac:dyDescent="0.35">
      <c r="A466">
        <v>93</v>
      </c>
      <c r="B466" t="s">
        <v>171</v>
      </c>
      <c r="C466" t="s">
        <v>171</v>
      </c>
      <c r="D466" t="s">
        <v>189</v>
      </c>
      <c r="E466" t="s">
        <v>1339</v>
      </c>
      <c r="F466">
        <v>2.0790000000000002</v>
      </c>
      <c r="G466">
        <v>8.7210000000000001</v>
      </c>
      <c r="H466">
        <v>1.6199999999999999E-2</v>
      </c>
      <c r="I466">
        <v>0.47520000000000001</v>
      </c>
      <c r="J466">
        <v>0</v>
      </c>
      <c r="K466">
        <v>0</v>
      </c>
      <c r="L466">
        <v>2.1248999999999998</v>
      </c>
      <c r="M466">
        <v>0</v>
      </c>
      <c r="N466">
        <v>5.9400000000000001E-2</v>
      </c>
      <c r="O466">
        <v>0</v>
      </c>
      <c r="P466">
        <v>0</v>
      </c>
      <c r="Q466">
        <v>0</v>
      </c>
      <c r="R466">
        <v>0</v>
      </c>
      <c r="S466">
        <v>0</v>
      </c>
      <c r="T466">
        <v>0</v>
      </c>
      <c r="U466">
        <v>2.7000000000000001E-3</v>
      </c>
      <c r="V466">
        <v>0</v>
      </c>
      <c r="W466">
        <v>0</v>
      </c>
      <c r="X466">
        <v>0</v>
      </c>
      <c r="Y466">
        <v>2.7000000000000001E-3</v>
      </c>
      <c r="Z466">
        <v>0</v>
      </c>
      <c r="AA466">
        <v>0</v>
      </c>
      <c r="AB466">
        <v>5.4000000000000003E-3</v>
      </c>
      <c r="AC466">
        <v>0</v>
      </c>
      <c r="AD466">
        <v>2.7000000000000001E-3</v>
      </c>
      <c r="AE466">
        <v>5.4000000000000003E-3</v>
      </c>
      <c r="AF466">
        <v>0</v>
      </c>
      <c r="AG466">
        <v>0</v>
      </c>
      <c r="AH466">
        <v>0</v>
      </c>
      <c r="AI466">
        <v>2.7000000000000001E-3</v>
      </c>
      <c r="AJ466">
        <v>0</v>
      </c>
      <c r="AK466">
        <v>2.7000000000000001E-3</v>
      </c>
      <c r="AL466">
        <v>3.9689999999999999</v>
      </c>
      <c r="AM466">
        <v>0</v>
      </c>
      <c r="AN466">
        <v>0</v>
      </c>
      <c r="AO466">
        <v>0</v>
      </c>
      <c r="AP466">
        <v>0</v>
      </c>
      <c r="AQ466">
        <v>0.1053</v>
      </c>
      <c r="AR466">
        <v>0</v>
      </c>
      <c r="AS466">
        <v>1.08E-3</v>
      </c>
      <c r="AT466">
        <v>0</v>
      </c>
      <c r="AU466">
        <v>2.673E-2</v>
      </c>
      <c r="AV466">
        <v>0.1134</v>
      </c>
      <c r="AW466">
        <v>1.08E-3</v>
      </c>
      <c r="AX466">
        <v>0.378</v>
      </c>
      <c r="AY466">
        <v>9.5039999999999999E-2</v>
      </c>
      <c r="AZ466">
        <v>0</v>
      </c>
      <c r="BA466">
        <v>3.9689999999999999</v>
      </c>
      <c r="BB466">
        <v>0.54</v>
      </c>
      <c r="BC466">
        <v>5.4000000000000003E-3</v>
      </c>
      <c r="BD466">
        <v>0.56699999999999995</v>
      </c>
      <c r="BE466">
        <v>2.3759999999999999</v>
      </c>
      <c r="BF466">
        <v>0.999</v>
      </c>
      <c r="BG466">
        <v>17.010000000000002</v>
      </c>
      <c r="BH466">
        <v>4.3200000000000002E-2</v>
      </c>
      <c r="BI466">
        <v>0.621</v>
      </c>
      <c r="BJ466">
        <v>2.9700000000000001E-2</v>
      </c>
      <c r="BK466">
        <v>1.6739999999999999</v>
      </c>
      <c r="BL466">
        <v>2.94630352297773E-2</v>
      </c>
      <c r="BM466">
        <v>1.601695212056E-2</v>
      </c>
      <c r="BN466">
        <v>2.7205360243722902E-3</v>
      </c>
      <c r="BO466">
        <v>3.82503658991292E-4</v>
      </c>
      <c r="BP466">
        <v>0</v>
      </c>
      <c r="BQ466" s="98">
        <v>5.8377393793090803E-15</v>
      </c>
      <c r="BR466">
        <v>6.50470405460389E-4</v>
      </c>
      <c r="BS466">
        <v>3.2117178126636798E-4</v>
      </c>
      <c r="BT466">
        <v>2.3801326400016701E-2</v>
      </c>
    </row>
    <row r="467" spans="1:72" x14ac:dyDescent="0.35">
      <c r="A467">
        <v>93</v>
      </c>
      <c r="B467" t="s">
        <v>171</v>
      </c>
      <c r="C467" t="s">
        <v>171</v>
      </c>
      <c r="D467" t="s">
        <v>189</v>
      </c>
      <c r="E467" t="s">
        <v>1340</v>
      </c>
      <c r="F467">
        <v>8.4700000000000006</v>
      </c>
      <c r="G467">
        <v>35.53</v>
      </c>
      <c r="H467">
        <v>6.6000000000000003E-2</v>
      </c>
      <c r="I467">
        <v>1.9359999999999999</v>
      </c>
      <c r="J467">
        <v>0</v>
      </c>
      <c r="K467">
        <v>0</v>
      </c>
      <c r="L467">
        <v>8.657</v>
      </c>
      <c r="M467">
        <v>0</v>
      </c>
      <c r="N467">
        <v>0.24199999999999999</v>
      </c>
      <c r="O467">
        <v>0</v>
      </c>
      <c r="P467">
        <v>0</v>
      </c>
      <c r="Q467">
        <v>0</v>
      </c>
      <c r="R467">
        <v>0</v>
      </c>
      <c r="S467">
        <v>0</v>
      </c>
      <c r="T467">
        <v>0</v>
      </c>
      <c r="U467">
        <v>1.0999999999999999E-2</v>
      </c>
      <c r="V467">
        <v>0</v>
      </c>
      <c r="W467">
        <v>0</v>
      </c>
      <c r="X467">
        <v>0</v>
      </c>
      <c r="Y467">
        <v>1.0999999999999999E-2</v>
      </c>
      <c r="Z467">
        <v>0</v>
      </c>
      <c r="AA467">
        <v>0</v>
      </c>
      <c r="AB467">
        <v>2.1999999999999999E-2</v>
      </c>
      <c r="AC467">
        <v>0</v>
      </c>
      <c r="AD467">
        <v>1.0999999999999999E-2</v>
      </c>
      <c r="AE467">
        <v>2.1999999999999999E-2</v>
      </c>
      <c r="AF467">
        <v>0</v>
      </c>
      <c r="AG467">
        <v>0</v>
      </c>
      <c r="AH467">
        <v>0</v>
      </c>
      <c r="AI467">
        <v>1.0999999999999999E-2</v>
      </c>
      <c r="AJ467">
        <v>0</v>
      </c>
      <c r="AK467">
        <v>1.0999999999999999E-2</v>
      </c>
      <c r="AL467">
        <v>16.170000000000002</v>
      </c>
      <c r="AM467">
        <v>0</v>
      </c>
      <c r="AN467">
        <v>0</v>
      </c>
      <c r="AO467">
        <v>0</v>
      </c>
      <c r="AP467">
        <v>0</v>
      </c>
      <c r="AQ467">
        <v>0.42899999999999999</v>
      </c>
      <c r="AR467">
        <v>0</v>
      </c>
      <c r="AS467">
        <v>4.4000000000000003E-3</v>
      </c>
      <c r="AT467">
        <v>0</v>
      </c>
      <c r="AU467">
        <v>0.1089</v>
      </c>
      <c r="AV467">
        <v>0.46200000000000002</v>
      </c>
      <c r="AW467">
        <v>4.4000000000000003E-3</v>
      </c>
      <c r="AX467">
        <v>1.54</v>
      </c>
      <c r="AY467">
        <v>0.38719999999999999</v>
      </c>
      <c r="AZ467">
        <v>0</v>
      </c>
      <c r="BA467">
        <v>16.170000000000002</v>
      </c>
      <c r="BB467">
        <v>2.2000000000000002</v>
      </c>
      <c r="BC467">
        <v>2.1999999999999999E-2</v>
      </c>
      <c r="BD467">
        <v>2.31</v>
      </c>
      <c r="BE467">
        <v>9.68</v>
      </c>
      <c r="BF467">
        <v>4.07</v>
      </c>
      <c r="BG467">
        <v>69.3</v>
      </c>
      <c r="BH467">
        <v>0.17599999999999999</v>
      </c>
      <c r="BI467">
        <v>2.5299999999999998</v>
      </c>
      <c r="BJ467">
        <v>0.121</v>
      </c>
      <c r="BK467">
        <v>6.82</v>
      </c>
      <c r="BL467">
        <v>0.120034587973167</v>
      </c>
      <c r="BM467">
        <v>6.5254249380059304E-2</v>
      </c>
      <c r="BN467">
        <v>1.10836652844797E-2</v>
      </c>
      <c r="BO467">
        <v>1.55834824033489E-3</v>
      </c>
      <c r="BP467">
        <v>0</v>
      </c>
      <c r="BQ467" s="98">
        <v>2.3783382656444399E-14</v>
      </c>
      <c r="BR467">
        <v>2.6500646148386198E-3</v>
      </c>
      <c r="BS467">
        <v>1.3084776273815E-3</v>
      </c>
      <c r="BT467">
        <v>9.6968366814882995E-2</v>
      </c>
    </row>
    <row r="468" spans="1:72" x14ac:dyDescent="0.35">
      <c r="A468">
        <v>93</v>
      </c>
      <c r="B468" t="s">
        <v>171</v>
      </c>
      <c r="C468" t="s">
        <v>171</v>
      </c>
      <c r="D468" t="s">
        <v>189</v>
      </c>
      <c r="E468" t="s">
        <v>1341</v>
      </c>
      <c r="F468">
        <v>4.2350000000000003</v>
      </c>
      <c r="G468">
        <v>17.765000000000001</v>
      </c>
      <c r="H468">
        <v>3.3000000000000002E-2</v>
      </c>
      <c r="I468">
        <v>0.96799999999999997</v>
      </c>
      <c r="J468">
        <v>0</v>
      </c>
      <c r="K468">
        <v>0</v>
      </c>
      <c r="L468">
        <v>4.3285</v>
      </c>
      <c r="M468">
        <v>0</v>
      </c>
      <c r="N468">
        <v>0.121</v>
      </c>
      <c r="O468">
        <v>0</v>
      </c>
      <c r="P468">
        <v>0</v>
      </c>
      <c r="Q468">
        <v>0</v>
      </c>
      <c r="R468">
        <v>0</v>
      </c>
      <c r="S468">
        <v>0</v>
      </c>
      <c r="T468">
        <v>0</v>
      </c>
      <c r="U468">
        <v>5.4999999999999997E-3</v>
      </c>
      <c r="V468">
        <v>0</v>
      </c>
      <c r="W468">
        <v>0</v>
      </c>
      <c r="X468">
        <v>0</v>
      </c>
      <c r="Y468">
        <v>5.4999999999999997E-3</v>
      </c>
      <c r="Z468">
        <v>0</v>
      </c>
      <c r="AA468">
        <v>0</v>
      </c>
      <c r="AB468">
        <v>1.0999999999999999E-2</v>
      </c>
      <c r="AC468">
        <v>0</v>
      </c>
      <c r="AD468">
        <v>5.4999999999999997E-3</v>
      </c>
      <c r="AE468">
        <v>1.0999999999999999E-2</v>
      </c>
      <c r="AF468">
        <v>0</v>
      </c>
      <c r="AG468">
        <v>0</v>
      </c>
      <c r="AH468">
        <v>0</v>
      </c>
      <c r="AI468">
        <v>5.4999999999999997E-3</v>
      </c>
      <c r="AJ468">
        <v>0</v>
      </c>
      <c r="AK468">
        <v>5.4999999999999997E-3</v>
      </c>
      <c r="AL468">
        <v>8.0850000000000009</v>
      </c>
      <c r="AM468">
        <v>0</v>
      </c>
      <c r="AN468">
        <v>0</v>
      </c>
      <c r="AO468">
        <v>0</v>
      </c>
      <c r="AP468">
        <v>0</v>
      </c>
      <c r="AQ468">
        <v>0.2145</v>
      </c>
      <c r="AR468">
        <v>0</v>
      </c>
      <c r="AS468">
        <v>2.2000000000000001E-3</v>
      </c>
      <c r="AT468">
        <v>0</v>
      </c>
      <c r="AU468">
        <v>5.4449999999999998E-2</v>
      </c>
      <c r="AV468">
        <v>0.23100000000000001</v>
      </c>
      <c r="AW468">
        <v>2.2000000000000001E-3</v>
      </c>
      <c r="AX468">
        <v>0.77</v>
      </c>
      <c r="AY468">
        <v>0.19359999999999999</v>
      </c>
      <c r="AZ468">
        <v>0</v>
      </c>
      <c r="BA468">
        <v>8.0850000000000009</v>
      </c>
      <c r="BB468">
        <v>1.1000000000000001</v>
      </c>
      <c r="BC468">
        <v>1.0999999999999999E-2</v>
      </c>
      <c r="BD468">
        <v>1.155</v>
      </c>
      <c r="BE468">
        <v>4.84</v>
      </c>
      <c r="BF468">
        <v>2.0350000000000001</v>
      </c>
      <c r="BG468">
        <v>34.65</v>
      </c>
      <c r="BH468">
        <v>8.7999999999999995E-2</v>
      </c>
      <c r="BI468">
        <v>1.2649999999999999</v>
      </c>
      <c r="BJ468">
        <v>6.0499999999999998E-2</v>
      </c>
      <c r="BK468">
        <v>3.41</v>
      </c>
      <c r="BL468">
        <v>6.0017293986583301E-2</v>
      </c>
      <c r="BM468">
        <v>3.2627124690029603E-2</v>
      </c>
      <c r="BN468">
        <v>5.5418326422398499E-3</v>
      </c>
      <c r="BO468">
        <v>7.7917412016744695E-4</v>
      </c>
      <c r="BP468">
        <v>0</v>
      </c>
      <c r="BQ468" s="98">
        <v>1.18916913282222E-14</v>
      </c>
      <c r="BR468">
        <v>1.3250323074193099E-3</v>
      </c>
      <c r="BS468">
        <v>6.5423881369075E-4</v>
      </c>
      <c r="BT468">
        <v>4.8484183407441497E-2</v>
      </c>
    </row>
    <row r="469" spans="1:72" x14ac:dyDescent="0.35">
      <c r="A469">
        <v>94</v>
      </c>
      <c r="B469" t="s">
        <v>171</v>
      </c>
      <c r="C469" t="s">
        <v>171</v>
      </c>
      <c r="D469" t="s">
        <v>190</v>
      </c>
      <c r="E469" t="s">
        <v>1337</v>
      </c>
      <c r="F469">
        <v>2.0299999999999998</v>
      </c>
      <c r="G469">
        <v>8.4979999999999993</v>
      </c>
      <c r="H469">
        <v>0.17499999999999999</v>
      </c>
      <c r="I469">
        <v>0.11899999999999999</v>
      </c>
      <c r="J469">
        <v>0</v>
      </c>
      <c r="K469">
        <v>0</v>
      </c>
      <c r="L469">
        <v>0.38500000000000001</v>
      </c>
      <c r="M469">
        <v>0</v>
      </c>
      <c r="N469">
        <v>7.0000000000000001E-3</v>
      </c>
      <c r="O469">
        <v>0</v>
      </c>
      <c r="P469">
        <v>0</v>
      </c>
      <c r="Q469">
        <v>0</v>
      </c>
      <c r="R469">
        <v>0</v>
      </c>
      <c r="S469">
        <v>0</v>
      </c>
      <c r="T469">
        <v>0</v>
      </c>
      <c r="U469">
        <v>3.7100000000000001E-2</v>
      </c>
      <c r="V469">
        <v>0</v>
      </c>
      <c r="W469">
        <v>0</v>
      </c>
      <c r="X469">
        <v>1.12E-2</v>
      </c>
      <c r="Y469">
        <v>2.1000000000000001E-2</v>
      </c>
      <c r="Z469">
        <v>3.5000000000000001E-3</v>
      </c>
      <c r="AA469">
        <v>0</v>
      </c>
      <c r="AB469">
        <v>6.3700000000000007E-2</v>
      </c>
      <c r="AC469">
        <v>6.3E-3</v>
      </c>
      <c r="AD469">
        <v>2.0299999999999999E-2</v>
      </c>
      <c r="AE469">
        <v>5.04E-2</v>
      </c>
      <c r="AF469">
        <v>2.8E-3</v>
      </c>
      <c r="AG469">
        <v>2.0999999999999999E-3</v>
      </c>
      <c r="AH469">
        <v>2.8E-3</v>
      </c>
      <c r="AI469">
        <v>1.26E-2</v>
      </c>
      <c r="AJ469">
        <v>2.0999999999999999E-3</v>
      </c>
      <c r="AK469">
        <v>1.9599999999999999E-2</v>
      </c>
      <c r="AL469">
        <v>0.34160000000000001</v>
      </c>
      <c r="AM469">
        <v>0.105</v>
      </c>
      <c r="AN469">
        <v>0.105</v>
      </c>
      <c r="AO469">
        <v>0</v>
      </c>
      <c r="AP469">
        <v>3.78E-2</v>
      </c>
      <c r="AQ469">
        <v>2.8E-3</v>
      </c>
      <c r="AR469">
        <v>0</v>
      </c>
      <c r="AS469" s="98">
        <v>6.9999999999999999E-4</v>
      </c>
      <c r="AT469">
        <v>1.9599999999999999E-3</v>
      </c>
      <c r="AU469">
        <v>5.8099999999999999E-2</v>
      </c>
      <c r="AV469">
        <v>7.9799999999999996E-2</v>
      </c>
      <c r="AW469">
        <v>4.2700000000000004E-3</v>
      </c>
      <c r="AX469">
        <v>0</v>
      </c>
      <c r="AY469">
        <v>5.1799999999999999E-2</v>
      </c>
      <c r="AZ469">
        <v>0</v>
      </c>
      <c r="BA469">
        <v>1.3580000000000001</v>
      </c>
      <c r="BB469">
        <v>0.441</v>
      </c>
      <c r="BC469">
        <v>5.5999999999999999E-3</v>
      </c>
      <c r="BD469">
        <v>0.105</v>
      </c>
      <c r="BE469">
        <v>2.569</v>
      </c>
      <c r="BF469">
        <v>0.16800000000000001</v>
      </c>
      <c r="BG469">
        <v>0.30099999999999999</v>
      </c>
      <c r="BH469" s="98">
        <v>6.9999999999999999E-4</v>
      </c>
      <c r="BI469">
        <v>0.42</v>
      </c>
      <c r="BJ469">
        <v>4.1999999999999997E-3</v>
      </c>
      <c r="BK469">
        <v>0.28699999999999998</v>
      </c>
      <c r="BL469">
        <v>5.62663506248735E-3</v>
      </c>
      <c r="BM469">
        <v>0</v>
      </c>
      <c r="BN469">
        <v>5.3913881452094196E-3</v>
      </c>
      <c r="BO469">
        <v>0</v>
      </c>
      <c r="BP469">
        <v>0</v>
      </c>
      <c r="BQ469">
        <v>0</v>
      </c>
      <c r="BR469">
        <v>1.6864047548973001E-4</v>
      </c>
      <c r="BS469" s="98">
        <v>6.6606441788198098E-5</v>
      </c>
      <c r="BT469">
        <v>0</v>
      </c>
    </row>
    <row r="470" spans="1:72" x14ac:dyDescent="0.35">
      <c r="A470">
        <v>94</v>
      </c>
      <c r="B470" t="s">
        <v>171</v>
      </c>
      <c r="C470" t="s">
        <v>171</v>
      </c>
      <c r="D470" t="s">
        <v>190</v>
      </c>
      <c r="E470" t="s">
        <v>1338</v>
      </c>
      <c r="F470">
        <v>4.0599999999999996</v>
      </c>
      <c r="G470">
        <v>16.995999999999999</v>
      </c>
      <c r="H470">
        <v>0.35</v>
      </c>
      <c r="I470">
        <v>0.23799999999999999</v>
      </c>
      <c r="J470">
        <v>0</v>
      </c>
      <c r="K470">
        <v>0</v>
      </c>
      <c r="L470">
        <v>0.77</v>
      </c>
      <c r="M470">
        <v>0</v>
      </c>
      <c r="N470">
        <v>1.4E-2</v>
      </c>
      <c r="O470">
        <v>0</v>
      </c>
      <c r="P470">
        <v>0</v>
      </c>
      <c r="Q470">
        <v>0</v>
      </c>
      <c r="R470">
        <v>0</v>
      </c>
      <c r="S470">
        <v>0</v>
      </c>
      <c r="T470">
        <v>0</v>
      </c>
      <c r="U470">
        <v>7.4200000000000002E-2</v>
      </c>
      <c r="V470">
        <v>0</v>
      </c>
      <c r="W470">
        <v>0</v>
      </c>
      <c r="X470">
        <v>2.24E-2</v>
      </c>
      <c r="Y470">
        <v>4.2000000000000003E-2</v>
      </c>
      <c r="Z470">
        <v>7.0000000000000001E-3</v>
      </c>
      <c r="AA470">
        <v>0</v>
      </c>
      <c r="AB470">
        <v>0.12740000000000001</v>
      </c>
      <c r="AC470">
        <v>1.26E-2</v>
      </c>
      <c r="AD470">
        <v>4.0599999999999997E-2</v>
      </c>
      <c r="AE470">
        <v>0.1008</v>
      </c>
      <c r="AF470">
        <v>5.5999999999999999E-3</v>
      </c>
      <c r="AG470">
        <v>4.1999999999999997E-3</v>
      </c>
      <c r="AH470">
        <v>5.5999999999999999E-3</v>
      </c>
      <c r="AI470">
        <v>2.52E-2</v>
      </c>
      <c r="AJ470">
        <v>4.1999999999999997E-3</v>
      </c>
      <c r="AK470">
        <v>3.9199999999999999E-2</v>
      </c>
      <c r="AL470">
        <v>0.68320000000000003</v>
      </c>
      <c r="AM470">
        <v>0.21</v>
      </c>
      <c r="AN470">
        <v>0.21</v>
      </c>
      <c r="AO470">
        <v>0</v>
      </c>
      <c r="AP470">
        <v>7.5600000000000001E-2</v>
      </c>
      <c r="AQ470">
        <v>5.5999999999999999E-3</v>
      </c>
      <c r="AR470">
        <v>0</v>
      </c>
      <c r="AS470">
        <v>1.4E-3</v>
      </c>
      <c r="AT470">
        <v>3.9199999999999999E-3</v>
      </c>
      <c r="AU470">
        <v>0.1162</v>
      </c>
      <c r="AV470">
        <v>0.15959999999999999</v>
      </c>
      <c r="AW470">
        <v>8.5400000000000007E-3</v>
      </c>
      <c r="AX470">
        <v>0</v>
      </c>
      <c r="AY470">
        <v>0.1036</v>
      </c>
      <c r="AZ470">
        <v>0</v>
      </c>
      <c r="BA470">
        <v>2.7160000000000002</v>
      </c>
      <c r="BB470">
        <v>0.88200000000000001</v>
      </c>
      <c r="BC470">
        <v>1.12E-2</v>
      </c>
      <c r="BD470">
        <v>0.21</v>
      </c>
      <c r="BE470">
        <v>5.1379999999999999</v>
      </c>
      <c r="BF470">
        <v>0.33600000000000002</v>
      </c>
      <c r="BG470">
        <v>0.60199999999999998</v>
      </c>
      <c r="BH470">
        <v>1.4E-3</v>
      </c>
      <c r="BI470">
        <v>0.84</v>
      </c>
      <c r="BJ470">
        <v>8.3999999999999995E-3</v>
      </c>
      <c r="BK470">
        <v>0.57399999999999995</v>
      </c>
      <c r="BL470">
        <v>1.12532701249747E-2</v>
      </c>
      <c r="BM470">
        <v>0</v>
      </c>
      <c r="BN470">
        <v>1.0782776290418799E-2</v>
      </c>
      <c r="BO470">
        <v>0</v>
      </c>
      <c r="BP470">
        <v>0</v>
      </c>
      <c r="BQ470">
        <v>0</v>
      </c>
      <c r="BR470">
        <v>3.37280950979461E-4</v>
      </c>
      <c r="BS470">
        <v>1.3321288357639601E-4</v>
      </c>
      <c r="BT470">
        <v>0</v>
      </c>
    </row>
    <row r="471" spans="1:72" x14ac:dyDescent="0.35">
      <c r="A471">
        <v>94</v>
      </c>
      <c r="B471" t="s">
        <v>171</v>
      </c>
      <c r="C471" t="s">
        <v>171</v>
      </c>
      <c r="D471" t="s">
        <v>190</v>
      </c>
      <c r="E471" t="s">
        <v>1339</v>
      </c>
      <c r="F471">
        <v>4.0599999999999996</v>
      </c>
      <c r="G471">
        <v>16.995999999999999</v>
      </c>
      <c r="H471">
        <v>0.35</v>
      </c>
      <c r="I471">
        <v>0.23799999999999999</v>
      </c>
      <c r="J471">
        <v>0</v>
      </c>
      <c r="K471">
        <v>0</v>
      </c>
      <c r="L471">
        <v>0.77</v>
      </c>
      <c r="M471">
        <v>0</v>
      </c>
      <c r="N471">
        <v>1.4E-2</v>
      </c>
      <c r="O471">
        <v>0</v>
      </c>
      <c r="P471">
        <v>0</v>
      </c>
      <c r="Q471">
        <v>0</v>
      </c>
      <c r="R471">
        <v>0</v>
      </c>
      <c r="S471">
        <v>0</v>
      </c>
      <c r="T471">
        <v>0</v>
      </c>
      <c r="U471">
        <v>7.4200000000000002E-2</v>
      </c>
      <c r="V471">
        <v>0</v>
      </c>
      <c r="W471">
        <v>0</v>
      </c>
      <c r="X471">
        <v>2.24E-2</v>
      </c>
      <c r="Y471">
        <v>4.2000000000000003E-2</v>
      </c>
      <c r="Z471">
        <v>7.0000000000000001E-3</v>
      </c>
      <c r="AA471">
        <v>0</v>
      </c>
      <c r="AB471">
        <v>0.12740000000000001</v>
      </c>
      <c r="AC471">
        <v>1.26E-2</v>
      </c>
      <c r="AD471">
        <v>4.0599999999999997E-2</v>
      </c>
      <c r="AE471">
        <v>0.1008</v>
      </c>
      <c r="AF471">
        <v>5.5999999999999999E-3</v>
      </c>
      <c r="AG471">
        <v>4.1999999999999997E-3</v>
      </c>
      <c r="AH471">
        <v>5.5999999999999999E-3</v>
      </c>
      <c r="AI471">
        <v>2.52E-2</v>
      </c>
      <c r="AJ471">
        <v>4.1999999999999997E-3</v>
      </c>
      <c r="AK471">
        <v>3.9199999999999999E-2</v>
      </c>
      <c r="AL471">
        <v>0.68320000000000003</v>
      </c>
      <c r="AM471">
        <v>0.21</v>
      </c>
      <c r="AN471">
        <v>0.21</v>
      </c>
      <c r="AO471">
        <v>0</v>
      </c>
      <c r="AP471">
        <v>7.5600000000000001E-2</v>
      </c>
      <c r="AQ471">
        <v>5.5999999999999999E-3</v>
      </c>
      <c r="AR471">
        <v>0</v>
      </c>
      <c r="AS471">
        <v>1.4E-3</v>
      </c>
      <c r="AT471">
        <v>3.9199999999999999E-3</v>
      </c>
      <c r="AU471">
        <v>0.1162</v>
      </c>
      <c r="AV471">
        <v>0.15959999999999999</v>
      </c>
      <c r="AW471">
        <v>8.5400000000000007E-3</v>
      </c>
      <c r="AX471">
        <v>0</v>
      </c>
      <c r="AY471">
        <v>0.1036</v>
      </c>
      <c r="AZ471">
        <v>0</v>
      </c>
      <c r="BA471">
        <v>2.7160000000000002</v>
      </c>
      <c r="BB471">
        <v>0.88200000000000001</v>
      </c>
      <c r="BC471">
        <v>1.12E-2</v>
      </c>
      <c r="BD471">
        <v>0.21</v>
      </c>
      <c r="BE471">
        <v>5.1379999999999999</v>
      </c>
      <c r="BF471">
        <v>0.33600000000000002</v>
      </c>
      <c r="BG471">
        <v>0.60199999999999998</v>
      </c>
      <c r="BH471">
        <v>1.4E-3</v>
      </c>
      <c r="BI471">
        <v>0.84</v>
      </c>
      <c r="BJ471">
        <v>8.3999999999999995E-3</v>
      </c>
      <c r="BK471">
        <v>0.57399999999999995</v>
      </c>
      <c r="BL471">
        <v>1.12532701249747E-2</v>
      </c>
      <c r="BM471">
        <v>0</v>
      </c>
      <c r="BN471">
        <v>1.0782776290418799E-2</v>
      </c>
      <c r="BO471">
        <v>0</v>
      </c>
      <c r="BP471">
        <v>0</v>
      </c>
      <c r="BQ471">
        <v>0</v>
      </c>
      <c r="BR471">
        <v>3.37280950979461E-4</v>
      </c>
      <c r="BS471">
        <v>1.3321288357639601E-4</v>
      </c>
      <c r="BT471">
        <v>0</v>
      </c>
    </row>
    <row r="472" spans="1:72" x14ac:dyDescent="0.35">
      <c r="A472">
        <v>94</v>
      </c>
      <c r="B472" t="s">
        <v>171</v>
      </c>
      <c r="C472" t="s">
        <v>171</v>
      </c>
      <c r="D472" t="s">
        <v>190</v>
      </c>
      <c r="E472" t="s">
        <v>1340</v>
      </c>
      <c r="F472">
        <v>2.0299999999999998</v>
      </c>
      <c r="G472">
        <v>8.4979999999999993</v>
      </c>
      <c r="H472">
        <v>0.17499999999999999</v>
      </c>
      <c r="I472">
        <v>0.11899999999999999</v>
      </c>
      <c r="J472">
        <v>0</v>
      </c>
      <c r="K472">
        <v>0</v>
      </c>
      <c r="L472">
        <v>0.38500000000000001</v>
      </c>
      <c r="M472">
        <v>0</v>
      </c>
      <c r="N472">
        <v>7.0000000000000001E-3</v>
      </c>
      <c r="O472">
        <v>0</v>
      </c>
      <c r="P472">
        <v>0</v>
      </c>
      <c r="Q472">
        <v>0</v>
      </c>
      <c r="R472">
        <v>0</v>
      </c>
      <c r="S472">
        <v>0</v>
      </c>
      <c r="T472">
        <v>0</v>
      </c>
      <c r="U472">
        <v>3.7100000000000001E-2</v>
      </c>
      <c r="V472">
        <v>0</v>
      </c>
      <c r="W472">
        <v>0</v>
      </c>
      <c r="X472">
        <v>1.12E-2</v>
      </c>
      <c r="Y472">
        <v>2.1000000000000001E-2</v>
      </c>
      <c r="Z472">
        <v>3.5000000000000001E-3</v>
      </c>
      <c r="AA472">
        <v>0</v>
      </c>
      <c r="AB472">
        <v>6.3700000000000007E-2</v>
      </c>
      <c r="AC472">
        <v>6.3E-3</v>
      </c>
      <c r="AD472">
        <v>2.0299999999999999E-2</v>
      </c>
      <c r="AE472">
        <v>5.04E-2</v>
      </c>
      <c r="AF472">
        <v>2.8E-3</v>
      </c>
      <c r="AG472">
        <v>2.0999999999999999E-3</v>
      </c>
      <c r="AH472">
        <v>2.8E-3</v>
      </c>
      <c r="AI472">
        <v>1.26E-2</v>
      </c>
      <c r="AJ472">
        <v>2.0999999999999999E-3</v>
      </c>
      <c r="AK472">
        <v>1.9599999999999999E-2</v>
      </c>
      <c r="AL472">
        <v>0.34160000000000001</v>
      </c>
      <c r="AM472">
        <v>0.105</v>
      </c>
      <c r="AN472">
        <v>0.105</v>
      </c>
      <c r="AO472">
        <v>0</v>
      </c>
      <c r="AP472">
        <v>3.78E-2</v>
      </c>
      <c r="AQ472">
        <v>2.8E-3</v>
      </c>
      <c r="AR472">
        <v>0</v>
      </c>
      <c r="AS472" s="98">
        <v>6.9999999999999999E-4</v>
      </c>
      <c r="AT472">
        <v>1.9599999999999999E-3</v>
      </c>
      <c r="AU472">
        <v>5.8099999999999999E-2</v>
      </c>
      <c r="AV472">
        <v>7.9799999999999996E-2</v>
      </c>
      <c r="AW472">
        <v>4.2700000000000004E-3</v>
      </c>
      <c r="AX472">
        <v>0</v>
      </c>
      <c r="AY472">
        <v>5.1799999999999999E-2</v>
      </c>
      <c r="AZ472">
        <v>0</v>
      </c>
      <c r="BA472">
        <v>1.3580000000000001</v>
      </c>
      <c r="BB472">
        <v>0.441</v>
      </c>
      <c r="BC472">
        <v>5.5999999999999999E-3</v>
      </c>
      <c r="BD472">
        <v>0.105</v>
      </c>
      <c r="BE472">
        <v>2.569</v>
      </c>
      <c r="BF472">
        <v>0.16800000000000001</v>
      </c>
      <c r="BG472">
        <v>0.30099999999999999</v>
      </c>
      <c r="BH472" s="98">
        <v>6.9999999999999999E-4</v>
      </c>
      <c r="BI472">
        <v>0.42</v>
      </c>
      <c r="BJ472">
        <v>4.1999999999999997E-3</v>
      </c>
      <c r="BK472">
        <v>0.28699999999999998</v>
      </c>
      <c r="BL472">
        <v>5.62663506248735E-3</v>
      </c>
      <c r="BM472">
        <v>0</v>
      </c>
      <c r="BN472">
        <v>5.3913881452094196E-3</v>
      </c>
      <c r="BO472">
        <v>0</v>
      </c>
      <c r="BP472">
        <v>0</v>
      </c>
      <c r="BQ472">
        <v>0</v>
      </c>
      <c r="BR472">
        <v>1.6864047548973001E-4</v>
      </c>
      <c r="BS472" s="98">
        <v>6.6606441788198098E-5</v>
      </c>
      <c r="BT472">
        <v>0</v>
      </c>
    </row>
    <row r="473" spans="1:72" x14ac:dyDescent="0.35">
      <c r="A473">
        <v>94</v>
      </c>
      <c r="B473" t="s">
        <v>171</v>
      </c>
      <c r="C473" t="s">
        <v>171</v>
      </c>
      <c r="D473" t="s">
        <v>190</v>
      </c>
      <c r="E473" t="s">
        <v>1341</v>
      </c>
      <c r="F473">
        <v>2.0299999999999998</v>
      </c>
      <c r="G473">
        <v>8.4979999999999993</v>
      </c>
      <c r="H473">
        <v>0.17499999999999999</v>
      </c>
      <c r="I473">
        <v>0.11899999999999999</v>
      </c>
      <c r="J473">
        <v>0</v>
      </c>
      <c r="K473">
        <v>0</v>
      </c>
      <c r="L473">
        <v>0.38500000000000001</v>
      </c>
      <c r="M473">
        <v>0</v>
      </c>
      <c r="N473">
        <v>7.0000000000000001E-3</v>
      </c>
      <c r="O473">
        <v>0</v>
      </c>
      <c r="P473">
        <v>0</v>
      </c>
      <c r="Q473">
        <v>0</v>
      </c>
      <c r="R473">
        <v>0</v>
      </c>
      <c r="S473">
        <v>0</v>
      </c>
      <c r="T473">
        <v>0</v>
      </c>
      <c r="U473">
        <v>3.7100000000000001E-2</v>
      </c>
      <c r="V473">
        <v>0</v>
      </c>
      <c r="W473">
        <v>0</v>
      </c>
      <c r="X473">
        <v>1.12E-2</v>
      </c>
      <c r="Y473">
        <v>2.1000000000000001E-2</v>
      </c>
      <c r="Z473">
        <v>3.5000000000000001E-3</v>
      </c>
      <c r="AA473">
        <v>0</v>
      </c>
      <c r="AB473">
        <v>6.3700000000000007E-2</v>
      </c>
      <c r="AC473">
        <v>6.3E-3</v>
      </c>
      <c r="AD473">
        <v>2.0299999999999999E-2</v>
      </c>
      <c r="AE473">
        <v>5.04E-2</v>
      </c>
      <c r="AF473">
        <v>2.8E-3</v>
      </c>
      <c r="AG473">
        <v>2.0999999999999999E-3</v>
      </c>
      <c r="AH473">
        <v>2.8E-3</v>
      </c>
      <c r="AI473">
        <v>1.26E-2</v>
      </c>
      <c r="AJ473">
        <v>2.0999999999999999E-3</v>
      </c>
      <c r="AK473">
        <v>1.9599999999999999E-2</v>
      </c>
      <c r="AL473">
        <v>0.34160000000000001</v>
      </c>
      <c r="AM473">
        <v>0.105</v>
      </c>
      <c r="AN473">
        <v>0.105</v>
      </c>
      <c r="AO473">
        <v>0</v>
      </c>
      <c r="AP473">
        <v>3.78E-2</v>
      </c>
      <c r="AQ473">
        <v>2.8E-3</v>
      </c>
      <c r="AR473">
        <v>0</v>
      </c>
      <c r="AS473" s="98">
        <v>6.9999999999999999E-4</v>
      </c>
      <c r="AT473">
        <v>1.9599999999999999E-3</v>
      </c>
      <c r="AU473">
        <v>5.8099999999999999E-2</v>
      </c>
      <c r="AV473">
        <v>7.9799999999999996E-2</v>
      </c>
      <c r="AW473">
        <v>4.2700000000000004E-3</v>
      </c>
      <c r="AX473">
        <v>0</v>
      </c>
      <c r="AY473">
        <v>5.1799999999999999E-2</v>
      </c>
      <c r="AZ473">
        <v>0</v>
      </c>
      <c r="BA473">
        <v>1.3580000000000001</v>
      </c>
      <c r="BB473">
        <v>0.441</v>
      </c>
      <c r="BC473">
        <v>5.5999999999999999E-3</v>
      </c>
      <c r="BD473">
        <v>0.105</v>
      </c>
      <c r="BE473">
        <v>2.569</v>
      </c>
      <c r="BF473">
        <v>0.16800000000000001</v>
      </c>
      <c r="BG473">
        <v>0.30099999999999999</v>
      </c>
      <c r="BH473" s="98">
        <v>6.9999999999999999E-4</v>
      </c>
      <c r="BI473">
        <v>0.42</v>
      </c>
      <c r="BJ473">
        <v>4.1999999999999997E-3</v>
      </c>
      <c r="BK473">
        <v>0.28699999999999998</v>
      </c>
      <c r="BL473">
        <v>5.62663506248735E-3</v>
      </c>
      <c r="BM473">
        <v>0</v>
      </c>
      <c r="BN473">
        <v>5.3913881452094196E-3</v>
      </c>
      <c r="BO473">
        <v>0</v>
      </c>
      <c r="BP473">
        <v>0</v>
      </c>
      <c r="BQ473">
        <v>0</v>
      </c>
      <c r="BR473">
        <v>1.6864047548973001E-4</v>
      </c>
      <c r="BS473" s="98">
        <v>6.6606441788198098E-5</v>
      </c>
      <c r="BT473">
        <v>0</v>
      </c>
    </row>
    <row r="474" spans="1:72" x14ac:dyDescent="0.35">
      <c r="A474">
        <v>95</v>
      </c>
      <c r="B474" t="s">
        <v>171</v>
      </c>
      <c r="C474" t="s">
        <v>171</v>
      </c>
      <c r="D474" t="s">
        <v>763</v>
      </c>
      <c r="E474" t="s">
        <v>1337</v>
      </c>
      <c r="F474">
        <v>0.75600000000000001</v>
      </c>
      <c r="G474">
        <v>3.157</v>
      </c>
      <c r="H474">
        <v>1.61E-2</v>
      </c>
      <c r="I474">
        <v>0.1183</v>
      </c>
      <c r="J474">
        <v>3.2899999999999999E-2</v>
      </c>
      <c r="K474">
        <v>0</v>
      </c>
      <c r="L474">
        <v>0.52010000000000001</v>
      </c>
      <c r="M474">
        <v>0</v>
      </c>
      <c r="N474">
        <v>1.26E-2</v>
      </c>
      <c r="O474">
        <v>0</v>
      </c>
      <c r="P474">
        <v>0</v>
      </c>
      <c r="Q474">
        <v>0</v>
      </c>
      <c r="R474">
        <v>0</v>
      </c>
      <c r="S474">
        <v>0</v>
      </c>
      <c r="T474">
        <v>0</v>
      </c>
      <c r="U474">
        <v>2.8E-3</v>
      </c>
      <c r="V474">
        <v>0</v>
      </c>
      <c r="W474">
        <v>0</v>
      </c>
      <c r="X474" s="98">
        <v>6.9999999999999999E-4</v>
      </c>
      <c r="Y474">
        <v>2.0999999999999999E-3</v>
      </c>
      <c r="Z474">
        <v>0</v>
      </c>
      <c r="AA474">
        <v>0</v>
      </c>
      <c r="AB474">
        <v>2.8E-3</v>
      </c>
      <c r="AC474">
        <v>1.4E-3</v>
      </c>
      <c r="AD474" s="98">
        <v>6.9999999999999999E-4</v>
      </c>
      <c r="AE474">
        <v>5.5999999999999999E-3</v>
      </c>
      <c r="AF474">
        <v>0</v>
      </c>
      <c r="AG474">
        <v>0</v>
      </c>
      <c r="AH474">
        <v>0</v>
      </c>
      <c r="AI474">
        <v>2.8E-3</v>
      </c>
      <c r="AJ474">
        <v>0</v>
      </c>
      <c r="AK474">
        <v>1.4E-3</v>
      </c>
      <c r="AL474">
        <v>0.59850000000000003</v>
      </c>
      <c r="AM474">
        <v>0.29609999999999997</v>
      </c>
      <c r="AN474">
        <v>0.29609999999999997</v>
      </c>
      <c r="AO474">
        <v>0</v>
      </c>
      <c r="AP474">
        <v>5.5999999999999995E-4</v>
      </c>
      <c r="AQ474">
        <v>1.54E-2</v>
      </c>
      <c r="AR474">
        <v>6.3700000000000007E-2</v>
      </c>
      <c r="AS474">
        <v>0</v>
      </c>
      <c r="AT474">
        <v>1.2600000000000001E-3</v>
      </c>
      <c r="AU474">
        <v>4.2700000000000004E-3</v>
      </c>
      <c r="AV474">
        <v>2.3800000000000002E-2</v>
      </c>
      <c r="AW474">
        <v>0</v>
      </c>
      <c r="AX474">
        <v>0.21560000000000001</v>
      </c>
      <c r="AY474">
        <v>0.10290000000000001</v>
      </c>
      <c r="AZ474">
        <v>0</v>
      </c>
      <c r="BA474">
        <v>1.554</v>
      </c>
      <c r="BB474">
        <v>1.19</v>
      </c>
      <c r="BC474">
        <v>3.0099999999999998E-2</v>
      </c>
      <c r="BD474">
        <v>0.28000000000000003</v>
      </c>
      <c r="BE474">
        <v>0.51100000000000001</v>
      </c>
      <c r="BF474">
        <v>0.28699999999999998</v>
      </c>
      <c r="BG474">
        <v>3.577</v>
      </c>
      <c r="BH474">
        <v>9.1000000000000004E-3</v>
      </c>
      <c r="BI474">
        <v>0.46899999999999997</v>
      </c>
      <c r="BJ474">
        <v>2.52E-2</v>
      </c>
      <c r="BK474">
        <v>0</v>
      </c>
      <c r="BL474">
        <v>1.35956251805538E-3</v>
      </c>
      <c r="BM474">
        <v>0</v>
      </c>
      <c r="BN474">
        <v>1.10765528445955E-3</v>
      </c>
      <c r="BO474">
        <v>0</v>
      </c>
      <c r="BP474">
        <v>0</v>
      </c>
      <c r="BQ474">
        <v>0</v>
      </c>
      <c r="BR474">
        <v>1.6864047548973001E-4</v>
      </c>
      <c r="BS474" s="98">
        <v>8.3266758106095395E-5</v>
      </c>
      <c r="BT474">
        <v>0</v>
      </c>
    </row>
    <row r="475" spans="1:72" x14ac:dyDescent="0.35">
      <c r="A475">
        <v>95</v>
      </c>
      <c r="B475" t="s">
        <v>171</v>
      </c>
      <c r="C475" t="s">
        <v>171</v>
      </c>
      <c r="D475" t="s">
        <v>763</v>
      </c>
      <c r="E475" t="s">
        <v>1338</v>
      </c>
      <c r="F475">
        <v>7.3440000000000003</v>
      </c>
      <c r="G475">
        <v>30.667999999999999</v>
      </c>
      <c r="H475">
        <v>0.15640000000000001</v>
      </c>
      <c r="I475">
        <v>1.1492</v>
      </c>
      <c r="J475">
        <v>0.3196</v>
      </c>
      <c r="K475">
        <v>0</v>
      </c>
      <c r="L475">
        <v>5.0523999999999996</v>
      </c>
      <c r="M475">
        <v>0</v>
      </c>
      <c r="N475">
        <v>0.12239999999999999</v>
      </c>
      <c r="O475">
        <v>0</v>
      </c>
      <c r="P475">
        <v>0</v>
      </c>
      <c r="Q475">
        <v>0</v>
      </c>
      <c r="R475">
        <v>0</v>
      </c>
      <c r="S475">
        <v>0</v>
      </c>
      <c r="T475">
        <v>0</v>
      </c>
      <c r="U475">
        <v>2.7199999999999998E-2</v>
      </c>
      <c r="V475">
        <v>0</v>
      </c>
      <c r="W475">
        <v>0</v>
      </c>
      <c r="X475">
        <v>6.7999999999999996E-3</v>
      </c>
      <c r="Y475">
        <v>2.0400000000000001E-2</v>
      </c>
      <c r="Z475">
        <v>0</v>
      </c>
      <c r="AA475">
        <v>0</v>
      </c>
      <c r="AB475">
        <v>2.7199999999999998E-2</v>
      </c>
      <c r="AC475">
        <v>1.3599999999999999E-2</v>
      </c>
      <c r="AD475">
        <v>6.7999999999999996E-3</v>
      </c>
      <c r="AE475">
        <v>5.4399999999999997E-2</v>
      </c>
      <c r="AF475">
        <v>0</v>
      </c>
      <c r="AG475">
        <v>0</v>
      </c>
      <c r="AH475">
        <v>0</v>
      </c>
      <c r="AI475">
        <v>2.7199999999999998E-2</v>
      </c>
      <c r="AJ475">
        <v>0</v>
      </c>
      <c r="AK475">
        <v>1.3599999999999999E-2</v>
      </c>
      <c r="AL475">
        <v>5.8140000000000001</v>
      </c>
      <c r="AM475">
        <v>2.8763999999999998</v>
      </c>
      <c r="AN475">
        <v>2.8763999999999998</v>
      </c>
      <c r="AO475">
        <v>0</v>
      </c>
      <c r="AP475">
        <v>5.4400000000000004E-3</v>
      </c>
      <c r="AQ475">
        <v>0.14960000000000001</v>
      </c>
      <c r="AR475">
        <v>0.61880000000000002</v>
      </c>
      <c r="AS475">
        <v>0</v>
      </c>
      <c r="AT475">
        <v>1.2239999999999999E-2</v>
      </c>
      <c r="AU475">
        <v>4.1480000000000003E-2</v>
      </c>
      <c r="AV475">
        <v>0.23119999999999999</v>
      </c>
      <c r="AW475">
        <v>0</v>
      </c>
      <c r="AX475">
        <v>2.0943999999999998</v>
      </c>
      <c r="AY475">
        <v>0.99960000000000004</v>
      </c>
      <c r="AZ475">
        <v>0</v>
      </c>
      <c r="BA475">
        <v>15.096</v>
      </c>
      <c r="BB475">
        <v>11.56</v>
      </c>
      <c r="BC475">
        <v>0.29239999999999999</v>
      </c>
      <c r="BD475">
        <v>2.72</v>
      </c>
      <c r="BE475">
        <v>4.9640000000000004</v>
      </c>
      <c r="BF475">
        <v>2.7879999999999998</v>
      </c>
      <c r="BG475">
        <v>34.747999999999998</v>
      </c>
      <c r="BH475">
        <v>8.8400000000000006E-2</v>
      </c>
      <c r="BI475">
        <v>4.556</v>
      </c>
      <c r="BJ475">
        <v>0.24479999999999999</v>
      </c>
      <c r="BK475">
        <v>0</v>
      </c>
      <c r="BL475">
        <v>1.32071787468237E-2</v>
      </c>
      <c r="BM475">
        <v>0</v>
      </c>
      <c r="BN475">
        <v>1.0760079906178501E-2</v>
      </c>
      <c r="BO475">
        <v>0</v>
      </c>
      <c r="BP475">
        <v>0</v>
      </c>
      <c r="BQ475">
        <v>0</v>
      </c>
      <c r="BR475">
        <v>1.63822176190024E-3</v>
      </c>
      <c r="BS475">
        <v>8.0887707874492698E-4</v>
      </c>
      <c r="BT475">
        <v>0</v>
      </c>
    </row>
    <row r="476" spans="1:72" x14ac:dyDescent="0.35">
      <c r="A476">
        <v>95</v>
      </c>
      <c r="B476" t="s">
        <v>171</v>
      </c>
      <c r="C476" t="s">
        <v>171</v>
      </c>
      <c r="D476" t="s">
        <v>763</v>
      </c>
      <c r="E476" t="s">
        <v>1339</v>
      </c>
      <c r="F476">
        <v>11.124000000000001</v>
      </c>
      <c r="G476">
        <v>46.453000000000003</v>
      </c>
      <c r="H476">
        <v>0.2369</v>
      </c>
      <c r="I476">
        <v>1.7406999999999999</v>
      </c>
      <c r="J476">
        <v>0.48409999999999997</v>
      </c>
      <c r="K476">
        <v>0</v>
      </c>
      <c r="L476">
        <v>7.6528999999999998</v>
      </c>
      <c r="M476">
        <v>0</v>
      </c>
      <c r="N476">
        <v>0.18540000000000001</v>
      </c>
      <c r="O476">
        <v>0</v>
      </c>
      <c r="P476">
        <v>0</v>
      </c>
      <c r="Q476">
        <v>0</v>
      </c>
      <c r="R476">
        <v>0</v>
      </c>
      <c r="S476">
        <v>0</v>
      </c>
      <c r="T476">
        <v>0</v>
      </c>
      <c r="U476">
        <v>4.1200000000000001E-2</v>
      </c>
      <c r="V476">
        <v>0</v>
      </c>
      <c r="W476">
        <v>0</v>
      </c>
      <c r="X476">
        <v>1.03E-2</v>
      </c>
      <c r="Y476">
        <v>3.09E-2</v>
      </c>
      <c r="Z476">
        <v>0</v>
      </c>
      <c r="AA476">
        <v>0</v>
      </c>
      <c r="AB476">
        <v>4.1200000000000001E-2</v>
      </c>
      <c r="AC476">
        <v>2.06E-2</v>
      </c>
      <c r="AD476">
        <v>1.03E-2</v>
      </c>
      <c r="AE476">
        <v>8.2400000000000001E-2</v>
      </c>
      <c r="AF476">
        <v>0</v>
      </c>
      <c r="AG476">
        <v>0</v>
      </c>
      <c r="AH476">
        <v>0</v>
      </c>
      <c r="AI476">
        <v>4.1200000000000001E-2</v>
      </c>
      <c r="AJ476">
        <v>0</v>
      </c>
      <c r="AK476">
        <v>2.06E-2</v>
      </c>
      <c r="AL476">
        <v>8.8064999999999998</v>
      </c>
      <c r="AM476">
        <v>4.3569000000000004</v>
      </c>
      <c r="AN476">
        <v>4.3569000000000004</v>
      </c>
      <c r="AO476">
        <v>0</v>
      </c>
      <c r="AP476">
        <v>8.2400000000000008E-3</v>
      </c>
      <c r="AQ476">
        <v>0.2266</v>
      </c>
      <c r="AR476">
        <v>0.93730000000000002</v>
      </c>
      <c r="AS476">
        <v>0</v>
      </c>
      <c r="AT476">
        <v>1.8540000000000001E-2</v>
      </c>
      <c r="AU476">
        <v>6.2829999999999997E-2</v>
      </c>
      <c r="AV476">
        <v>0.35020000000000001</v>
      </c>
      <c r="AW476">
        <v>0</v>
      </c>
      <c r="AX476">
        <v>3.1724000000000001</v>
      </c>
      <c r="AY476">
        <v>1.5141</v>
      </c>
      <c r="AZ476">
        <v>0</v>
      </c>
      <c r="BA476">
        <v>22.866</v>
      </c>
      <c r="BB476">
        <v>17.510000000000002</v>
      </c>
      <c r="BC476">
        <v>0.44290000000000002</v>
      </c>
      <c r="BD476">
        <v>4.12</v>
      </c>
      <c r="BE476">
        <v>7.5190000000000001</v>
      </c>
      <c r="BF476">
        <v>4.2229999999999999</v>
      </c>
      <c r="BG476">
        <v>52.633000000000003</v>
      </c>
      <c r="BH476">
        <v>0.13389999999999999</v>
      </c>
      <c r="BI476">
        <v>6.9009999999999998</v>
      </c>
      <c r="BJ476">
        <v>0.37080000000000002</v>
      </c>
      <c r="BK476">
        <v>0</v>
      </c>
      <c r="BL476">
        <v>2.00049913371005E-2</v>
      </c>
      <c r="BM476">
        <v>0</v>
      </c>
      <c r="BN476">
        <v>1.6298356328476201E-2</v>
      </c>
      <c r="BO476">
        <v>0</v>
      </c>
      <c r="BP476">
        <v>0</v>
      </c>
      <c r="BQ476">
        <v>0</v>
      </c>
      <c r="BR476">
        <v>2.4814241393488899E-3</v>
      </c>
      <c r="BS476">
        <v>1.2252108692753999E-3</v>
      </c>
      <c r="BT476">
        <v>0</v>
      </c>
    </row>
    <row r="477" spans="1:72" x14ac:dyDescent="0.35">
      <c r="A477">
        <v>95</v>
      </c>
      <c r="B477" t="s">
        <v>171</v>
      </c>
      <c r="C477" t="s">
        <v>171</v>
      </c>
      <c r="D477" t="s">
        <v>763</v>
      </c>
      <c r="E477" t="s">
        <v>1340</v>
      </c>
      <c r="F477">
        <v>11.124000000000001</v>
      </c>
      <c r="G477">
        <v>46.453000000000003</v>
      </c>
      <c r="H477">
        <v>0.2369</v>
      </c>
      <c r="I477">
        <v>1.7406999999999999</v>
      </c>
      <c r="J477">
        <v>0.48409999999999997</v>
      </c>
      <c r="K477">
        <v>0</v>
      </c>
      <c r="L477">
        <v>7.6528999999999998</v>
      </c>
      <c r="M477">
        <v>0</v>
      </c>
      <c r="N477">
        <v>0.18540000000000001</v>
      </c>
      <c r="O477">
        <v>0</v>
      </c>
      <c r="P477">
        <v>0</v>
      </c>
      <c r="Q477">
        <v>0</v>
      </c>
      <c r="R477">
        <v>0</v>
      </c>
      <c r="S477">
        <v>0</v>
      </c>
      <c r="T477">
        <v>0</v>
      </c>
      <c r="U477">
        <v>4.1200000000000001E-2</v>
      </c>
      <c r="V477">
        <v>0</v>
      </c>
      <c r="W477">
        <v>0</v>
      </c>
      <c r="X477">
        <v>1.03E-2</v>
      </c>
      <c r="Y477">
        <v>3.09E-2</v>
      </c>
      <c r="Z477">
        <v>0</v>
      </c>
      <c r="AA477">
        <v>0</v>
      </c>
      <c r="AB477">
        <v>4.1200000000000001E-2</v>
      </c>
      <c r="AC477">
        <v>2.06E-2</v>
      </c>
      <c r="AD477">
        <v>1.03E-2</v>
      </c>
      <c r="AE477">
        <v>8.2400000000000001E-2</v>
      </c>
      <c r="AF477">
        <v>0</v>
      </c>
      <c r="AG477">
        <v>0</v>
      </c>
      <c r="AH477">
        <v>0</v>
      </c>
      <c r="AI477">
        <v>4.1200000000000001E-2</v>
      </c>
      <c r="AJ477">
        <v>0</v>
      </c>
      <c r="AK477">
        <v>2.06E-2</v>
      </c>
      <c r="AL477">
        <v>8.8064999999999998</v>
      </c>
      <c r="AM477">
        <v>4.3569000000000004</v>
      </c>
      <c r="AN477">
        <v>4.3569000000000004</v>
      </c>
      <c r="AO477">
        <v>0</v>
      </c>
      <c r="AP477">
        <v>8.2400000000000008E-3</v>
      </c>
      <c r="AQ477">
        <v>0.2266</v>
      </c>
      <c r="AR477">
        <v>0.93730000000000002</v>
      </c>
      <c r="AS477">
        <v>0</v>
      </c>
      <c r="AT477">
        <v>1.8540000000000001E-2</v>
      </c>
      <c r="AU477">
        <v>6.2829999999999997E-2</v>
      </c>
      <c r="AV477">
        <v>0.35020000000000001</v>
      </c>
      <c r="AW477">
        <v>0</v>
      </c>
      <c r="AX477">
        <v>3.1724000000000001</v>
      </c>
      <c r="AY477">
        <v>1.5141</v>
      </c>
      <c r="AZ477">
        <v>0</v>
      </c>
      <c r="BA477">
        <v>22.866</v>
      </c>
      <c r="BB477">
        <v>17.510000000000002</v>
      </c>
      <c r="BC477">
        <v>0.44290000000000002</v>
      </c>
      <c r="BD477">
        <v>4.12</v>
      </c>
      <c r="BE477">
        <v>7.5190000000000001</v>
      </c>
      <c r="BF477">
        <v>4.2229999999999999</v>
      </c>
      <c r="BG477">
        <v>52.633000000000003</v>
      </c>
      <c r="BH477">
        <v>0.13389999999999999</v>
      </c>
      <c r="BI477">
        <v>6.9009999999999998</v>
      </c>
      <c r="BJ477">
        <v>0.37080000000000002</v>
      </c>
      <c r="BK477">
        <v>0</v>
      </c>
      <c r="BL477">
        <v>2.00049913371005E-2</v>
      </c>
      <c r="BM477">
        <v>0</v>
      </c>
      <c r="BN477">
        <v>1.6298356328476201E-2</v>
      </c>
      <c r="BO477">
        <v>0</v>
      </c>
      <c r="BP477">
        <v>0</v>
      </c>
      <c r="BQ477">
        <v>0</v>
      </c>
      <c r="BR477">
        <v>2.4814241393488899E-3</v>
      </c>
      <c r="BS477">
        <v>1.2252108692753999E-3</v>
      </c>
      <c r="BT477">
        <v>0</v>
      </c>
    </row>
    <row r="478" spans="1:72" x14ac:dyDescent="0.35">
      <c r="A478">
        <v>95</v>
      </c>
      <c r="B478" t="s">
        <v>171</v>
      </c>
      <c r="C478" t="s">
        <v>171</v>
      </c>
      <c r="D478" t="s">
        <v>763</v>
      </c>
      <c r="E478" t="s">
        <v>1341</v>
      </c>
      <c r="F478">
        <v>0.75600000000000001</v>
      </c>
      <c r="G478">
        <v>3.157</v>
      </c>
      <c r="H478">
        <v>1.61E-2</v>
      </c>
      <c r="I478">
        <v>0.1183</v>
      </c>
      <c r="J478">
        <v>3.2899999999999999E-2</v>
      </c>
      <c r="K478">
        <v>0</v>
      </c>
      <c r="L478">
        <v>0.52010000000000001</v>
      </c>
      <c r="M478">
        <v>0</v>
      </c>
      <c r="N478">
        <v>1.26E-2</v>
      </c>
      <c r="O478">
        <v>0</v>
      </c>
      <c r="P478">
        <v>0</v>
      </c>
      <c r="Q478">
        <v>0</v>
      </c>
      <c r="R478">
        <v>0</v>
      </c>
      <c r="S478">
        <v>0</v>
      </c>
      <c r="T478">
        <v>0</v>
      </c>
      <c r="U478">
        <v>2.8E-3</v>
      </c>
      <c r="V478">
        <v>0</v>
      </c>
      <c r="W478">
        <v>0</v>
      </c>
      <c r="X478" s="98">
        <v>6.9999999999999999E-4</v>
      </c>
      <c r="Y478">
        <v>2.0999999999999999E-3</v>
      </c>
      <c r="Z478">
        <v>0</v>
      </c>
      <c r="AA478">
        <v>0</v>
      </c>
      <c r="AB478">
        <v>2.8E-3</v>
      </c>
      <c r="AC478">
        <v>1.4E-3</v>
      </c>
      <c r="AD478" s="98">
        <v>6.9999999999999999E-4</v>
      </c>
      <c r="AE478">
        <v>5.5999999999999999E-3</v>
      </c>
      <c r="AF478">
        <v>0</v>
      </c>
      <c r="AG478">
        <v>0</v>
      </c>
      <c r="AH478">
        <v>0</v>
      </c>
      <c r="AI478">
        <v>2.8E-3</v>
      </c>
      <c r="AJ478">
        <v>0</v>
      </c>
      <c r="AK478">
        <v>1.4E-3</v>
      </c>
      <c r="AL478">
        <v>0.59850000000000003</v>
      </c>
      <c r="AM478">
        <v>0.29609999999999997</v>
      </c>
      <c r="AN478">
        <v>0.29609999999999997</v>
      </c>
      <c r="AO478">
        <v>0</v>
      </c>
      <c r="AP478">
        <v>5.5999999999999995E-4</v>
      </c>
      <c r="AQ478">
        <v>1.54E-2</v>
      </c>
      <c r="AR478">
        <v>6.3700000000000007E-2</v>
      </c>
      <c r="AS478">
        <v>0</v>
      </c>
      <c r="AT478">
        <v>1.2600000000000001E-3</v>
      </c>
      <c r="AU478">
        <v>4.2700000000000004E-3</v>
      </c>
      <c r="AV478">
        <v>2.3800000000000002E-2</v>
      </c>
      <c r="AW478">
        <v>0</v>
      </c>
      <c r="AX478">
        <v>0.21560000000000001</v>
      </c>
      <c r="AY478">
        <v>0.10290000000000001</v>
      </c>
      <c r="AZ478">
        <v>0</v>
      </c>
      <c r="BA478">
        <v>1.554</v>
      </c>
      <c r="BB478">
        <v>1.19</v>
      </c>
      <c r="BC478">
        <v>3.0099999999999998E-2</v>
      </c>
      <c r="BD478">
        <v>0.28000000000000003</v>
      </c>
      <c r="BE478">
        <v>0.51100000000000001</v>
      </c>
      <c r="BF478">
        <v>0.28699999999999998</v>
      </c>
      <c r="BG478">
        <v>3.577</v>
      </c>
      <c r="BH478">
        <v>9.1000000000000004E-3</v>
      </c>
      <c r="BI478">
        <v>0.46899999999999997</v>
      </c>
      <c r="BJ478">
        <v>2.52E-2</v>
      </c>
      <c r="BK478">
        <v>0</v>
      </c>
      <c r="BL478">
        <v>1.35956251805538E-3</v>
      </c>
      <c r="BM478">
        <v>0</v>
      </c>
      <c r="BN478">
        <v>1.10765528445955E-3</v>
      </c>
      <c r="BO478">
        <v>0</v>
      </c>
      <c r="BP478">
        <v>0</v>
      </c>
      <c r="BQ478">
        <v>0</v>
      </c>
      <c r="BR478">
        <v>1.6864047548973001E-4</v>
      </c>
      <c r="BS478" s="98">
        <v>8.3266758106095395E-5</v>
      </c>
      <c r="BT478">
        <v>0</v>
      </c>
    </row>
    <row r="479" spans="1:72" x14ac:dyDescent="0.35">
      <c r="A479">
        <v>96</v>
      </c>
      <c r="B479" t="s">
        <v>171</v>
      </c>
      <c r="C479" t="s">
        <v>171</v>
      </c>
      <c r="D479" t="s">
        <v>194</v>
      </c>
      <c r="E479" t="s">
        <v>1337</v>
      </c>
      <c r="F479">
        <v>0.60199999999999998</v>
      </c>
      <c r="G479">
        <v>2.5059999999999998</v>
      </c>
      <c r="H479">
        <v>1.3299999999999999E-2</v>
      </c>
      <c r="I479">
        <v>0.1183</v>
      </c>
      <c r="J479">
        <v>0</v>
      </c>
      <c r="K479">
        <v>0</v>
      </c>
      <c r="L479">
        <v>0.55300000000000005</v>
      </c>
      <c r="M479">
        <v>0</v>
      </c>
      <c r="N479">
        <v>1.54E-2</v>
      </c>
      <c r="O479">
        <v>0</v>
      </c>
      <c r="P479">
        <v>0</v>
      </c>
      <c r="Q479">
        <v>0</v>
      </c>
      <c r="R479">
        <v>0</v>
      </c>
      <c r="S479">
        <v>0</v>
      </c>
      <c r="T479">
        <v>0</v>
      </c>
      <c r="U479">
        <v>1.4E-3</v>
      </c>
      <c r="V479">
        <v>0</v>
      </c>
      <c r="W479">
        <v>0</v>
      </c>
      <c r="X479">
        <v>0</v>
      </c>
      <c r="Y479" s="98">
        <v>6.9999999999999999E-4</v>
      </c>
      <c r="Z479" s="98">
        <v>6.9999999999999999E-4</v>
      </c>
      <c r="AA479">
        <v>0</v>
      </c>
      <c r="AB479">
        <v>2.8E-3</v>
      </c>
      <c r="AC479" s="98">
        <v>6.9999999999999999E-4</v>
      </c>
      <c r="AD479">
        <v>1.4E-3</v>
      </c>
      <c r="AE479">
        <v>4.8999999999999998E-3</v>
      </c>
      <c r="AF479">
        <v>0</v>
      </c>
      <c r="AG479" s="98">
        <v>6.9999999999999999E-4</v>
      </c>
      <c r="AH479">
        <v>0</v>
      </c>
      <c r="AI479">
        <v>2.0999999999999999E-3</v>
      </c>
      <c r="AJ479">
        <v>0</v>
      </c>
      <c r="AK479" s="98">
        <v>6.9999999999999999E-4</v>
      </c>
      <c r="AL479">
        <v>0.90300000000000002</v>
      </c>
      <c r="AM479">
        <v>0</v>
      </c>
      <c r="AN479">
        <v>0</v>
      </c>
      <c r="AO479">
        <v>0</v>
      </c>
      <c r="AP479">
        <v>0</v>
      </c>
      <c r="AQ479">
        <v>1.0500000000000001E-2</v>
      </c>
      <c r="AR479">
        <v>0</v>
      </c>
      <c r="AS479" s="98">
        <v>6.9999999999999999E-4</v>
      </c>
      <c r="AT479">
        <v>3.5E-4</v>
      </c>
      <c r="AU479">
        <v>1.0500000000000001E-2</v>
      </c>
      <c r="AV479">
        <v>3.2199999999999999E-2</v>
      </c>
      <c r="AW479">
        <v>1.47E-3</v>
      </c>
      <c r="AX479">
        <v>0.11899999999999999</v>
      </c>
      <c r="AY479">
        <v>3.5000000000000001E-3</v>
      </c>
      <c r="AZ479">
        <v>0</v>
      </c>
      <c r="BA479">
        <v>1.2809999999999999</v>
      </c>
      <c r="BB479">
        <v>2.4500000000000002</v>
      </c>
      <c r="BC479">
        <v>4.1999999999999997E-3</v>
      </c>
      <c r="BD479">
        <v>0.20300000000000001</v>
      </c>
      <c r="BE479">
        <v>1.54</v>
      </c>
      <c r="BF479">
        <v>0.20300000000000001</v>
      </c>
      <c r="BG479">
        <v>1.89</v>
      </c>
      <c r="BH479">
        <v>4.8999999999999998E-3</v>
      </c>
      <c r="BI479">
        <v>0.72799999999999998</v>
      </c>
      <c r="BJ479">
        <v>3.2199999999999999E-2</v>
      </c>
      <c r="BK479">
        <v>0.504</v>
      </c>
      <c r="BL479">
        <v>1.54866291425467E-2</v>
      </c>
      <c r="BM479">
        <v>0</v>
      </c>
      <c r="BN479">
        <v>1.52347219089509E-2</v>
      </c>
      <c r="BO479">
        <v>0</v>
      </c>
      <c r="BP479">
        <v>0</v>
      </c>
      <c r="BQ479">
        <v>0</v>
      </c>
      <c r="BR479">
        <v>1.6864047548973001E-4</v>
      </c>
      <c r="BS479" s="98">
        <v>8.3266758106095395E-5</v>
      </c>
      <c r="BT479">
        <v>0</v>
      </c>
    </row>
    <row r="480" spans="1:72" x14ac:dyDescent="0.35">
      <c r="A480">
        <v>96</v>
      </c>
      <c r="B480" t="s">
        <v>171</v>
      </c>
      <c r="C480" t="s">
        <v>171</v>
      </c>
      <c r="D480" t="s">
        <v>194</v>
      </c>
      <c r="E480" t="s">
        <v>1338</v>
      </c>
      <c r="F480">
        <v>0.60199999999999998</v>
      </c>
      <c r="G480">
        <v>2.5059999999999998</v>
      </c>
      <c r="H480">
        <v>1.3299999999999999E-2</v>
      </c>
      <c r="I480">
        <v>0.1183</v>
      </c>
      <c r="J480">
        <v>0</v>
      </c>
      <c r="K480">
        <v>0</v>
      </c>
      <c r="L480">
        <v>0.55300000000000005</v>
      </c>
      <c r="M480">
        <v>0</v>
      </c>
      <c r="N480">
        <v>1.54E-2</v>
      </c>
      <c r="O480">
        <v>0</v>
      </c>
      <c r="P480">
        <v>0</v>
      </c>
      <c r="Q480">
        <v>0</v>
      </c>
      <c r="R480">
        <v>0</v>
      </c>
      <c r="S480">
        <v>0</v>
      </c>
      <c r="T480">
        <v>0</v>
      </c>
      <c r="U480">
        <v>1.4E-3</v>
      </c>
      <c r="V480">
        <v>0</v>
      </c>
      <c r="W480">
        <v>0</v>
      </c>
      <c r="X480">
        <v>0</v>
      </c>
      <c r="Y480" s="98">
        <v>6.9999999999999999E-4</v>
      </c>
      <c r="Z480" s="98">
        <v>6.9999999999999999E-4</v>
      </c>
      <c r="AA480">
        <v>0</v>
      </c>
      <c r="AB480">
        <v>2.8E-3</v>
      </c>
      <c r="AC480" s="98">
        <v>6.9999999999999999E-4</v>
      </c>
      <c r="AD480">
        <v>1.4E-3</v>
      </c>
      <c r="AE480">
        <v>4.8999999999999998E-3</v>
      </c>
      <c r="AF480">
        <v>0</v>
      </c>
      <c r="AG480" s="98">
        <v>6.9999999999999999E-4</v>
      </c>
      <c r="AH480">
        <v>0</v>
      </c>
      <c r="AI480">
        <v>2.0999999999999999E-3</v>
      </c>
      <c r="AJ480">
        <v>0</v>
      </c>
      <c r="AK480" s="98">
        <v>6.9999999999999999E-4</v>
      </c>
      <c r="AL480">
        <v>0.90300000000000002</v>
      </c>
      <c r="AM480">
        <v>0</v>
      </c>
      <c r="AN480">
        <v>0</v>
      </c>
      <c r="AO480">
        <v>0</v>
      </c>
      <c r="AP480">
        <v>0</v>
      </c>
      <c r="AQ480">
        <v>1.0500000000000001E-2</v>
      </c>
      <c r="AR480">
        <v>0</v>
      </c>
      <c r="AS480" s="98">
        <v>6.9999999999999999E-4</v>
      </c>
      <c r="AT480">
        <v>3.5E-4</v>
      </c>
      <c r="AU480">
        <v>1.0500000000000001E-2</v>
      </c>
      <c r="AV480">
        <v>3.2199999999999999E-2</v>
      </c>
      <c r="AW480">
        <v>1.47E-3</v>
      </c>
      <c r="AX480">
        <v>0.11899999999999999</v>
      </c>
      <c r="AY480">
        <v>3.5000000000000001E-3</v>
      </c>
      <c r="AZ480">
        <v>0</v>
      </c>
      <c r="BA480">
        <v>1.2809999999999999</v>
      </c>
      <c r="BB480">
        <v>2.4500000000000002</v>
      </c>
      <c r="BC480">
        <v>4.1999999999999997E-3</v>
      </c>
      <c r="BD480">
        <v>0.20300000000000001</v>
      </c>
      <c r="BE480">
        <v>1.54</v>
      </c>
      <c r="BF480">
        <v>0.20300000000000001</v>
      </c>
      <c r="BG480">
        <v>1.89</v>
      </c>
      <c r="BH480">
        <v>4.8999999999999998E-3</v>
      </c>
      <c r="BI480">
        <v>0.72799999999999998</v>
      </c>
      <c r="BJ480">
        <v>3.2199999999999999E-2</v>
      </c>
      <c r="BK480">
        <v>0.504</v>
      </c>
      <c r="BL480">
        <v>1.54866291425467E-2</v>
      </c>
      <c r="BM480">
        <v>0</v>
      </c>
      <c r="BN480">
        <v>1.52347219089509E-2</v>
      </c>
      <c r="BO480">
        <v>0</v>
      </c>
      <c r="BP480">
        <v>0</v>
      </c>
      <c r="BQ480">
        <v>0</v>
      </c>
      <c r="BR480">
        <v>1.6864047548973001E-4</v>
      </c>
      <c r="BS480" s="98">
        <v>8.3266758106095395E-5</v>
      </c>
      <c r="BT480">
        <v>0</v>
      </c>
    </row>
    <row r="481" spans="1:72" x14ac:dyDescent="0.35">
      <c r="A481">
        <v>96</v>
      </c>
      <c r="B481" t="s">
        <v>171</v>
      </c>
      <c r="C481" t="s">
        <v>171</v>
      </c>
      <c r="D481" t="s">
        <v>194</v>
      </c>
      <c r="E481" t="s">
        <v>1339</v>
      </c>
      <c r="F481">
        <v>0.60199999999999998</v>
      </c>
      <c r="G481">
        <v>2.5059999999999998</v>
      </c>
      <c r="H481">
        <v>1.3299999999999999E-2</v>
      </c>
      <c r="I481">
        <v>0.1183</v>
      </c>
      <c r="J481">
        <v>0</v>
      </c>
      <c r="K481">
        <v>0</v>
      </c>
      <c r="L481">
        <v>0.55300000000000005</v>
      </c>
      <c r="M481">
        <v>0</v>
      </c>
      <c r="N481">
        <v>1.54E-2</v>
      </c>
      <c r="O481">
        <v>0</v>
      </c>
      <c r="P481">
        <v>0</v>
      </c>
      <c r="Q481">
        <v>0</v>
      </c>
      <c r="R481">
        <v>0</v>
      </c>
      <c r="S481">
        <v>0</v>
      </c>
      <c r="T481">
        <v>0</v>
      </c>
      <c r="U481">
        <v>1.4E-3</v>
      </c>
      <c r="V481">
        <v>0</v>
      </c>
      <c r="W481">
        <v>0</v>
      </c>
      <c r="X481">
        <v>0</v>
      </c>
      <c r="Y481" s="98">
        <v>6.9999999999999999E-4</v>
      </c>
      <c r="Z481" s="98">
        <v>6.9999999999999999E-4</v>
      </c>
      <c r="AA481">
        <v>0</v>
      </c>
      <c r="AB481">
        <v>2.8E-3</v>
      </c>
      <c r="AC481" s="98">
        <v>6.9999999999999999E-4</v>
      </c>
      <c r="AD481">
        <v>1.4E-3</v>
      </c>
      <c r="AE481">
        <v>4.8999999999999998E-3</v>
      </c>
      <c r="AF481">
        <v>0</v>
      </c>
      <c r="AG481" s="98">
        <v>6.9999999999999999E-4</v>
      </c>
      <c r="AH481">
        <v>0</v>
      </c>
      <c r="AI481">
        <v>2.0999999999999999E-3</v>
      </c>
      <c r="AJ481">
        <v>0</v>
      </c>
      <c r="AK481" s="98">
        <v>6.9999999999999999E-4</v>
      </c>
      <c r="AL481">
        <v>0.90300000000000002</v>
      </c>
      <c r="AM481">
        <v>0</v>
      </c>
      <c r="AN481">
        <v>0</v>
      </c>
      <c r="AO481">
        <v>0</v>
      </c>
      <c r="AP481">
        <v>0</v>
      </c>
      <c r="AQ481">
        <v>1.0500000000000001E-2</v>
      </c>
      <c r="AR481">
        <v>0</v>
      </c>
      <c r="AS481" s="98">
        <v>6.9999999999999999E-4</v>
      </c>
      <c r="AT481">
        <v>3.5E-4</v>
      </c>
      <c r="AU481">
        <v>1.0500000000000001E-2</v>
      </c>
      <c r="AV481">
        <v>3.2199999999999999E-2</v>
      </c>
      <c r="AW481">
        <v>1.47E-3</v>
      </c>
      <c r="AX481">
        <v>0.11899999999999999</v>
      </c>
      <c r="AY481">
        <v>3.5000000000000001E-3</v>
      </c>
      <c r="AZ481">
        <v>0</v>
      </c>
      <c r="BA481">
        <v>1.2809999999999999</v>
      </c>
      <c r="BB481">
        <v>2.4500000000000002</v>
      </c>
      <c r="BC481">
        <v>4.1999999999999997E-3</v>
      </c>
      <c r="BD481">
        <v>0.20300000000000001</v>
      </c>
      <c r="BE481">
        <v>1.54</v>
      </c>
      <c r="BF481">
        <v>0.20300000000000001</v>
      </c>
      <c r="BG481">
        <v>1.89</v>
      </c>
      <c r="BH481">
        <v>4.8999999999999998E-3</v>
      </c>
      <c r="BI481">
        <v>0.72799999999999998</v>
      </c>
      <c r="BJ481">
        <v>3.2199999999999999E-2</v>
      </c>
      <c r="BK481">
        <v>0.504</v>
      </c>
      <c r="BL481">
        <v>1.54866291425467E-2</v>
      </c>
      <c r="BM481">
        <v>0</v>
      </c>
      <c r="BN481">
        <v>1.52347219089509E-2</v>
      </c>
      <c r="BO481">
        <v>0</v>
      </c>
      <c r="BP481">
        <v>0</v>
      </c>
      <c r="BQ481">
        <v>0</v>
      </c>
      <c r="BR481">
        <v>1.6864047548973001E-4</v>
      </c>
      <c r="BS481" s="98">
        <v>8.3266758106095395E-5</v>
      </c>
      <c r="BT481">
        <v>0</v>
      </c>
    </row>
    <row r="482" spans="1:72" x14ac:dyDescent="0.35">
      <c r="A482">
        <v>96</v>
      </c>
      <c r="B482" t="s">
        <v>171</v>
      </c>
      <c r="C482" t="s">
        <v>171</v>
      </c>
      <c r="D482" t="s">
        <v>194</v>
      </c>
      <c r="E482" t="s">
        <v>1340</v>
      </c>
      <c r="F482">
        <v>0.60199999999999998</v>
      </c>
      <c r="G482">
        <v>2.5059999999999998</v>
      </c>
      <c r="H482">
        <v>1.3299999999999999E-2</v>
      </c>
      <c r="I482">
        <v>0.1183</v>
      </c>
      <c r="J482">
        <v>0</v>
      </c>
      <c r="K482">
        <v>0</v>
      </c>
      <c r="L482">
        <v>0.55300000000000005</v>
      </c>
      <c r="M482">
        <v>0</v>
      </c>
      <c r="N482">
        <v>1.54E-2</v>
      </c>
      <c r="O482">
        <v>0</v>
      </c>
      <c r="P482">
        <v>0</v>
      </c>
      <c r="Q482">
        <v>0</v>
      </c>
      <c r="R482">
        <v>0</v>
      </c>
      <c r="S482">
        <v>0</v>
      </c>
      <c r="T482">
        <v>0</v>
      </c>
      <c r="U482">
        <v>1.4E-3</v>
      </c>
      <c r="V482">
        <v>0</v>
      </c>
      <c r="W482">
        <v>0</v>
      </c>
      <c r="X482">
        <v>0</v>
      </c>
      <c r="Y482" s="98">
        <v>6.9999999999999999E-4</v>
      </c>
      <c r="Z482" s="98">
        <v>6.9999999999999999E-4</v>
      </c>
      <c r="AA482">
        <v>0</v>
      </c>
      <c r="AB482">
        <v>2.8E-3</v>
      </c>
      <c r="AC482" s="98">
        <v>6.9999999999999999E-4</v>
      </c>
      <c r="AD482">
        <v>1.4E-3</v>
      </c>
      <c r="AE482">
        <v>4.8999999999999998E-3</v>
      </c>
      <c r="AF482">
        <v>0</v>
      </c>
      <c r="AG482" s="98">
        <v>6.9999999999999999E-4</v>
      </c>
      <c r="AH482">
        <v>0</v>
      </c>
      <c r="AI482">
        <v>2.0999999999999999E-3</v>
      </c>
      <c r="AJ482">
        <v>0</v>
      </c>
      <c r="AK482" s="98">
        <v>6.9999999999999999E-4</v>
      </c>
      <c r="AL482">
        <v>0.90300000000000002</v>
      </c>
      <c r="AM482">
        <v>0</v>
      </c>
      <c r="AN482">
        <v>0</v>
      </c>
      <c r="AO482">
        <v>0</v>
      </c>
      <c r="AP482">
        <v>0</v>
      </c>
      <c r="AQ482">
        <v>1.0500000000000001E-2</v>
      </c>
      <c r="AR482">
        <v>0</v>
      </c>
      <c r="AS482" s="98">
        <v>6.9999999999999999E-4</v>
      </c>
      <c r="AT482">
        <v>3.5E-4</v>
      </c>
      <c r="AU482">
        <v>1.0500000000000001E-2</v>
      </c>
      <c r="AV482">
        <v>3.2199999999999999E-2</v>
      </c>
      <c r="AW482">
        <v>1.47E-3</v>
      </c>
      <c r="AX482">
        <v>0.11899999999999999</v>
      </c>
      <c r="AY482">
        <v>3.5000000000000001E-3</v>
      </c>
      <c r="AZ482">
        <v>0</v>
      </c>
      <c r="BA482">
        <v>1.2809999999999999</v>
      </c>
      <c r="BB482">
        <v>2.4500000000000002</v>
      </c>
      <c r="BC482">
        <v>4.1999999999999997E-3</v>
      </c>
      <c r="BD482">
        <v>0.20300000000000001</v>
      </c>
      <c r="BE482">
        <v>1.54</v>
      </c>
      <c r="BF482">
        <v>0.20300000000000001</v>
      </c>
      <c r="BG482">
        <v>1.89</v>
      </c>
      <c r="BH482">
        <v>4.8999999999999998E-3</v>
      </c>
      <c r="BI482">
        <v>0.72799999999999998</v>
      </c>
      <c r="BJ482">
        <v>3.2199999999999999E-2</v>
      </c>
      <c r="BK482">
        <v>0.504</v>
      </c>
      <c r="BL482">
        <v>1.54866291425467E-2</v>
      </c>
      <c r="BM482">
        <v>0</v>
      </c>
      <c r="BN482">
        <v>1.52347219089509E-2</v>
      </c>
      <c r="BO482">
        <v>0</v>
      </c>
      <c r="BP482">
        <v>0</v>
      </c>
      <c r="BQ482">
        <v>0</v>
      </c>
      <c r="BR482">
        <v>1.6864047548973001E-4</v>
      </c>
      <c r="BS482" s="98">
        <v>8.3266758106095395E-5</v>
      </c>
      <c r="BT482">
        <v>0</v>
      </c>
    </row>
    <row r="483" spans="1:72" x14ac:dyDescent="0.35">
      <c r="A483">
        <v>96</v>
      </c>
      <c r="B483" t="s">
        <v>171</v>
      </c>
      <c r="C483" t="s">
        <v>171</v>
      </c>
      <c r="D483" t="s">
        <v>194</v>
      </c>
      <c r="E483" t="s">
        <v>1341</v>
      </c>
      <c r="F483">
        <v>0.60199999999999998</v>
      </c>
      <c r="G483">
        <v>2.5059999999999998</v>
      </c>
      <c r="H483">
        <v>1.3299999999999999E-2</v>
      </c>
      <c r="I483">
        <v>0.1183</v>
      </c>
      <c r="J483">
        <v>0</v>
      </c>
      <c r="K483">
        <v>0</v>
      </c>
      <c r="L483">
        <v>0.55300000000000005</v>
      </c>
      <c r="M483">
        <v>0</v>
      </c>
      <c r="N483">
        <v>1.54E-2</v>
      </c>
      <c r="O483">
        <v>0</v>
      </c>
      <c r="P483">
        <v>0</v>
      </c>
      <c r="Q483">
        <v>0</v>
      </c>
      <c r="R483">
        <v>0</v>
      </c>
      <c r="S483">
        <v>0</v>
      </c>
      <c r="T483">
        <v>0</v>
      </c>
      <c r="U483">
        <v>1.4E-3</v>
      </c>
      <c r="V483">
        <v>0</v>
      </c>
      <c r="W483">
        <v>0</v>
      </c>
      <c r="X483">
        <v>0</v>
      </c>
      <c r="Y483" s="98">
        <v>6.9999999999999999E-4</v>
      </c>
      <c r="Z483" s="98">
        <v>6.9999999999999999E-4</v>
      </c>
      <c r="AA483">
        <v>0</v>
      </c>
      <c r="AB483">
        <v>2.8E-3</v>
      </c>
      <c r="AC483" s="98">
        <v>6.9999999999999999E-4</v>
      </c>
      <c r="AD483">
        <v>1.4E-3</v>
      </c>
      <c r="AE483">
        <v>4.8999999999999998E-3</v>
      </c>
      <c r="AF483">
        <v>0</v>
      </c>
      <c r="AG483" s="98">
        <v>6.9999999999999999E-4</v>
      </c>
      <c r="AH483">
        <v>0</v>
      </c>
      <c r="AI483">
        <v>2.0999999999999999E-3</v>
      </c>
      <c r="AJ483">
        <v>0</v>
      </c>
      <c r="AK483" s="98">
        <v>6.9999999999999999E-4</v>
      </c>
      <c r="AL483">
        <v>0.90300000000000002</v>
      </c>
      <c r="AM483">
        <v>0</v>
      </c>
      <c r="AN483">
        <v>0</v>
      </c>
      <c r="AO483">
        <v>0</v>
      </c>
      <c r="AP483">
        <v>0</v>
      </c>
      <c r="AQ483">
        <v>1.0500000000000001E-2</v>
      </c>
      <c r="AR483">
        <v>0</v>
      </c>
      <c r="AS483" s="98">
        <v>6.9999999999999999E-4</v>
      </c>
      <c r="AT483">
        <v>3.5E-4</v>
      </c>
      <c r="AU483">
        <v>1.0500000000000001E-2</v>
      </c>
      <c r="AV483">
        <v>3.2199999999999999E-2</v>
      </c>
      <c r="AW483">
        <v>1.47E-3</v>
      </c>
      <c r="AX483">
        <v>0.11899999999999999</v>
      </c>
      <c r="AY483">
        <v>3.5000000000000001E-3</v>
      </c>
      <c r="AZ483">
        <v>0</v>
      </c>
      <c r="BA483">
        <v>1.2809999999999999</v>
      </c>
      <c r="BB483">
        <v>2.4500000000000002</v>
      </c>
      <c r="BC483">
        <v>4.1999999999999997E-3</v>
      </c>
      <c r="BD483">
        <v>0.20300000000000001</v>
      </c>
      <c r="BE483">
        <v>1.54</v>
      </c>
      <c r="BF483">
        <v>0.20300000000000001</v>
      </c>
      <c r="BG483">
        <v>1.89</v>
      </c>
      <c r="BH483">
        <v>4.8999999999999998E-3</v>
      </c>
      <c r="BI483">
        <v>0.72799999999999998</v>
      </c>
      <c r="BJ483">
        <v>3.2199999999999999E-2</v>
      </c>
      <c r="BK483">
        <v>0.504</v>
      </c>
      <c r="BL483">
        <v>1.54866291425467E-2</v>
      </c>
      <c r="BM483">
        <v>0</v>
      </c>
      <c r="BN483">
        <v>1.52347219089509E-2</v>
      </c>
      <c r="BO483">
        <v>0</v>
      </c>
      <c r="BP483">
        <v>0</v>
      </c>
      <c r="BQ483">
        <v>0</v>
      </c>
      <c r="BR483">
        <v>1.6864047548973001E-4</v>
      </c>
      <c r="BS483" s="98">
        <v>8.3266758106095395E-5</v>
      </c>
      <c r="BT483">
        <v>0</v>
      </c>
    </row>
    <row r="484" spans="1:72" x14ac:dyDescent="0.35">
      <c r="A484">
        <v>97</v>
      </c>
      <c r="B484" t="s">
        <v>195</v>
      </c>
      <c r="C484" t="s">
        <v>195</v>
      </c>
      <c r="D484" t="s">
        <v>771</v>
      </c>
      <c r="E484" t="s">
        <v>1337</v>
      </c>
      <c r="F484">
        <v>2.2189999999999999</v>
      </c>
      <c r="G484">
        <v>9.2889999999999997</v>
      </c>
      <c r="H484">
        <v>1.0500000000000001E-2</v>
      </c>
      <c r="I484">
        <v>0.154</v>
      </c>
      <c r="J484">
        <v>0.31569999999999998</v>
      </c>
      <c r="K484">
        <v>0.1148</v>
      </c>
      <c r="L484">
        <v>7.8399999999999997E-2</v>
      </c>
      <c r="M484">
        <v>0</v>
      </c>
      <c r="N484">
        <v>2.6599999999999999E-2</v>
      </c>
      <c r="O484">
        <v>3.2199999999999999E-2</v>
      </c>
      <c r="P484">
        <v>1.12E-2</v>
      </c>
      <c r="Q484">
        <v>2.1000000000000001E-2</v>
      </c>
      <c r="R484">
        <v>0</v>
      </c>
      <c r="S484">
        <v>0</v>
      </c>
      <c r="T484">
        <v>0</v>
      </c>
      <c r="U484">
        <v>1.4E-3</v>
      </c>
      <c r="V484">
        <v>0</v>
      </c>
      <c r="W484">
        <v>0</v>
      </c>
      <c r="X484">
        <v>0</v>
      </c>
      <c r="Y484">
        <v>1.4E-3</v>
      </c>
      <c r="Z484">
        <v>0</v>
      </c>
      <c r="AA484">
        <v>0</v>
      </c>
      <c r="AB484" s="98">
        <v>6.9999999999999999E-4</v>
      </c>
      <c r="AC484">
        <v>0</v>
      </c>
      <c r="AD484" s="98">
        <v>6.9999999999999999E-4</v>
      </c>
      <c r="AE484">
        <v>6.3E-3</v>
      </c>
      <c r="AF484">
        <v>2.0999999999999999E-3</v>
      </c>
      <c r="AG484">
        <v>4.1999999999999997E-3</v>
      </c>
      <c r="AH484">
        <v>0</v>
      </c>
      <c r="AI484">
        <v>0</v>
      </c>
      <c r="AJ484">
        <v>0</v>
      </c>
      <c r="AK484">
        <v>0</v>
      </c>
      <c r="AL484">
        <v>0</v>
      </c>
      <c r="AM484">
        <v>1.0500000000000001E-2</v>
      </c>
      <c r="AN484">
        <v>0</v>
      </c>
      <c r="AO484">
        <v>0.126</v>
      </c>
      <c r="AP484">
        <v>0</v>
      </c>
      <c r="AQ484">
        <v>2.0999999999999999E-3</v>
      </c>
      <c r="AR484">
        <v>0</v>
      </c>
      <c r="AS484">
        <v>3.8500000000000001E-3</v>
      </c>
      <c r="AT484">
        <v>1.4E-3</v>
      </c>
      <c r="AU484">
        <v>1.54E-2</v>
      </c>
      <c r="AV484">
        <v>4.1090000000000002E-2</v>
      </c>
      <c r="AW484">
        <v>2.0999999999999999E-3</v>
      </c>
      <c r="AX484">
        <v>2.758</v>
      </c>
      <c r="AY484">
        <v>0</v>
      </c>
      <c r="AZ484">
        <v>0</v>
      </c>
      <c r="BA484">
        <v>2.94</v>
      </c>
      <c r="BB484">
        <v>1.3299999999999999E-2</v>
      </c>
      <c r="BC484">
        <v>3.5000000000000003E-2</v>
      </c>
      <c r="BD484">
        <v>0.94499999999999995</v>
      </c>
      <c r="BE484">
        <v>7.28</v>
      </c>
      <c r="BF484">
        <v>0.91700000000000004</v>
      </c>
      <c r="BG484">
        <v>0.17499999999999999</v>
      </c>
      <c r="BH484" s="98">
        <v>6.9999999999999999E-4</v>
      </c>
      <c r="BI484">
        <v>1.54E-2</v>
      </c>
      <c r="BJ484">
        <v>1.4E-2</v>
      </c>
      <c r="BK484">
        <v>0</v>
      </c>
      <c r="BL484">
        <v>5.1482336385747299E-4</v>
      </c>
      <c r="BM484" s="98">
        <v>7.8350563885931201E-5</v>
      </c>
      <c r="BN484">
        <v>1.08985516888559E-4</v>
      </c>
      <c r="BO484" s="98">
        <v>2.2299494527127501E-5</v>
      </c>
      <c r="BP484">
        <v>0</v>
      </c>
      <c r="BQ484" s="98">
        <v>7.76026977271563E-16</v>
      </c>
      <c r="BR484">
        <v>1.48995772811431E-4</v>
      </c>
      <c r="BS484" s="98">
        <v>5.1651478403867801E-5</v>
      </c>
      <c r="BT484">
        <v>3.8427969686676299E-3</v>
      </c>
    </row>
    <row r="485" spans="1:72" x14ac:dyDescent="0.35">
      <c r="A485">
        <v>97</v>
      </c>
      <c r="B485" t="s">
        <v>195</v>
      </c>
      <c r="C485" t="s">
        <v>195</v>
      </c>
      <c r="D485" t="s">
        <v>771</v>
      </c>
      <c r="E485" t="s">
        <v>1338</v>
      </c>
      <c r="F485">
        <v>4.4379999999999997</v>
      </c>
      <c r="G485">
        <v>18.577999999999999</v>
      </c>
      <c r="H485">
        <v>2.1000000000000001E-2</v>
      </c>
      <c r="I485">
        <v>0.308</v>
      </c>
      <c r="J485">
        <v>0.63139999999999996</v>
      </c>
      <c r="K485">
        <v>0.2296</v>
      </c>
      <c r="L485">
        <v>0.15679999999999999</v>
      </c>
      <c r="M485">
        <v>0</v>
      </c>
      <c r="N485">
        <v>5.3199999999999997E-2</v>
      </c>
      <c r="O485">
        <v>6.4399999999999999E-2</v>
      </c>
      <c r="P485">
        <v>2.24E-2</v>
      </c>
      <c r="Q485">
        <v>4.2000000000000003E-2</v>
      </c>
      <c r="R485">
        <v>0</v>
      </c>
      <c r="S485">
        <v>0</v>
      </c>
      <c r="T485">
        <v>0</v>
      </c>
      <c r="U485">
        <v>2.8E-3</v>
      </c>
      <c r="V485">
        <v>0</v>
      </c>
      <c r="W485">
        <v>0</v>
      </c>
      <c r="X485">
        <v>0</v>
      </c>
      <c r="Y485">
        <v>2.8E-3</v>
      </c>
      <c r="Z485">
        <v>0</v>
      </c>
      <c r="AA485">
        <v>0</v>
      </c>
      <c r="AB485">
        <v>1.4E-3</v>
      </c>
      <c r="AC485">
        <v>0</v>
      </c>
      <c r="AD485">
        <v>1.4E-3</v>
      </c>
      <c r="AE485">
        <v>1.26E-2</v>
      </c>
      <c r="AF485">
        <v>4.1999999999999997E-3</v>
      </c>
      <c r="AG485">
        <v>8.3999999999999995E-3</v>
      </c>
      <c r="AH485">
        <v>0</v>
      </c>
      <c r="AI485">
        <v>0</v>
      </c>
      <c r="AJ485">
        <v>0</v>
      </c>
      <c r="AK485">
        <v>0</v>
      </c>
      <c r="AL485">
        <v>0</v>
      </c>
      <c r="AM485">
        <v>2.1000000000000001E-2</v>
      </c>
      <c r="AN485">
        <v>0</v>
      </c>
      <c r="AO485">
        <v>0.252</v>
      </c>
      <c r="AP485">
        <v>0</v>
      </c>
      <c r="AQ485">
        <v>4.1999999999999997E-3</v>
      </c>
      <c r="AR485">
        <v>0</v>
      </c>
      <c r="AS485">
        <v>7.7000000000000002E-3</v>
      </c>
      <c r="AT485">
        <v>2.8E-3</v>
      </c>
      <c r="AU485">
        <v>3.0800000000000001E-2</v>
      </c>
      <c r="AV485">
        <v>8.2180000000000003E-2</v>
      </c>
      <c r="AW485">
        <v>4.1999999999999997E-3</v>
      </c>
      <c r="AX485">
        <v>5.516</v>
      </c>
      <c r="AY485">
        <v>0</v>
      </c>
      <c r="AZ485">
        <v>0</v>
      </c>
      <c r="BA485">
        <v>5.88</v>
      </c>
      <c r="BB485">
        <v>2.6599999999999999E-2</v>
      </c>
      <c r="BC485">
        <v>7.0000000000000007E-2</v>
      </c>
      <c r="BD485">
        <v>1.89</v>
      </c>
      <c r="BE485">
        <v>14.56</v>
      </c>
      <c r="BF485">
        <v>1.8340000000000001</v>
      </c>
      <c r="BG485">
        <v>0.35</v>
      </c>
      <c r="BH485">
        <v>1.4E-3</v>
      </c>
      <c r="BI485">
        <v>3.0800000000000001E-2</v>
      </c>
      <c r="BJ485">
        <v>2.8000000000000001E-2</v>
      </c>
      <c r="BK485">
        <v>0</v>
      </c>
      <c r="BL485">
        <v>1.0296467277149501E-3</v>
      </c>
      <c r="BM485">
        <v>1.56701127771862E-4</v>
      </c>
      <c r="BN485">
        <v>2.17971033777119E-4</v>
      </c>
      <c r="BO485" s="98">
        <v>4.4598989054255097E-5</v>
      </c>
      <c r="BP485">
        <v>0</v>
      </c>
      <c r="BQ485" s="98">
        <v>1.5520539545431299E-15</v>
      </c>
      <c r="BR485">
        <v>2.9799154562286102E-4</v>
      </c>
      <c r="BS485">
        <v>1.03302956807736E-4</v>
      </c>
      <c r="BT485">
        <v>7.6855939373352599E-3</v>
      </c>
    </row>
    <row r="486" spans="1:72" x14ac:dyDescent="0.35">
      <c r="A486">
        <v>97</v>
      </c>
      <c r="B486" t="s">
        <v>195</v>
      </c>
      <c r="C486" t="s">
        <v>195</v>
      </c>
      <c r="D486" t="s">
        <v>771</v>
      </c>
      <c r="E486" t="s">
        <v>1339</v>
      </c>
      <c r="F486">
        <v>4.4379999999999997</v>
      </c>
      <c r="G486">
        <v>18.577999999999999</v>
      </c>
      <c r="H486">
        <v>2.1000000000000001E-2</v>
      </c>
      <c r="I486">
        <v>0.308</v>
      </c>
      <c r="J486">
        <v>0.63139999999999996</v>
      </c>
      <c r="K486">
        <v>0.2296</v>
      </c>
      <c r="L486">
        <v>0.15679999999999999</v>
      </c>
      <c r="M486">
        <v>0</v>
      </c>
      <c r="N486">
        <v>5.3199999999999997E-2</v>
      </c>
      <c r="O486">
        <v>6.4399999999999999E-2</v>
      </c>
      <c r="P486">
        <v>2.24E-2</v>
      </c>
      <c r="Q486">
        <v>4.2000000000000003E-2</v>
      </c>
      <c r="R486">
        <v>0</v>
      </c>
      <c r="S486">
        <v>0</v>
      </c>
      <c r="T486">
        <v>0</v>
      </c>
      <c r="U486">
        <v>2.8E-3</v>
      </c>
      <c r="V486">
        <v>0</v>
      </c>
      <c r="W486">
        <v>0</v>
      </c>
      <c r="X486">
        <v>0</v>
      </c>
      <c r="Y486">
        <v>2.8E-3</v>
      </c>
      <c r="Z486">
        <v>0</v>
      </c>
      <c r="AA486">
        <v>0</v>
      </c>
      <c r="AB486">
        <v>1.4E-3</v>
      </c>
      <c r="AC486">
        <v>0</v>
      </c>
      <c r="AD486">
        <v>1.4E-3</v>
      </c>
      <c r="AE486">
        <v>1.26E-2</v>
      </c>
      <c r="AF486">
        <v>4.1999999999999997E-3</v>
      </c>
      <c r="AG486">
        <v>8.3999999999999995E-3</v>
      </c>
      <c r="AH486">
        <v>0</v>
      </c>
      <c r="AI486">
        <v>0</v>
      </c>
      <c r="AJ486">
        <v>0</v>
      </c>
      <c r="AK486">
        <v>0</v>
      </c>
      <c r="AL486">
        <v>0</v>
      </c>
      <c r="AM486">
        <v>2.1000000000000001E-2</v>
      </c>
      <c r="AN486">
        <v>0</v>
      </c>
      <c r="AO486">
        <v>0.252</v>
      </c>
      <c r="AP486">
        <v>0</v>
      </c>
      <c r="AQ486">
        <v>4.1999999999999997E-3</v>
      </c>
      <c r="AR486">
        <v>0</v>
      </c>
      <c r="AS486">
        <v>7.7000000000000002E-3</v>
      </c>
      <c r="AT486">
        <v>2.8E-3</v>
      </c>
      <c r="AU486">
        <v>3.0800000000000001E-2</v>
      </c>
      <c r="AV486">
        <v>8.2180000000000003E-2</v>
      </c>
      <c r="AW486">
        <v>4.1999999999999997E-3</v>
      </c>
      <c r="AX486">
        <v>5.516</v>
      </c>
      <c r="AY486">
        <v>0</v>
      </c>
      <c r="AZ486">
        <v>0</v>
      </c>
      <c r="BA486">
        <v>5.88</v>
      </c>
      <c r="BB486">
        <v>2.6599999999999999E-2</v>
      </c>
      <c r="BC486">
        <v>7.0000000000000007E-2</v>
      </c>
      <c r="BD486">
        <v>1.89</v>
      </c>
      <c r="BE486">
        <v>14.56</v>
      </c>
      <c r="BF486">
        <v>1.8340000000000001</v>
      </c>
      <c r="BG486">
        <v>0.35</v>
      </c>
      <c r="BH486">
        <v>1.4E-3</v>
      </c>
      <c r="BI486">
        <v>3.0800000000000001E-2</v>
      </c>
      <c r="BJ486">
        <v>2.8000000000000001E-2</v>
      </c>
      <c r="BK486">
        <v>0</v>
      </c>
      <c r="BL486">
        <v>1.0296467277149501E-3</v>
      </c>
      <c r="BM486">
        <v>1.56701127771862E-4</v>
      </c>
      <c r="BN486">
        <v>2.17971033777119E-4</v>
      </c>
      <c r="BO486" s="98">
        <v>4.4598989054255097E-5</v>
      </c>
      <c r="BP486">
        <v>0</v>
      </c>
      <c r="BQ486" s="98">
        <v>1.5520539545431299E-15</v>
      </c>
      <c r="BR486">
        <v>2.9799154562286102E-4</v>
      </c>
      <c r="BS486">
        <v>1.03302956807736E-4</v>
      </c>
      <c r="BT486">
        <v>7.6855939373352599E-3</v>
      </c>
    </row>
    <row r="487" spans="1:72" x14ac:dyDescent="0.35">
      <c r="A487">
        <v>97</v>
      </c>
      <c r="B487" t="s">
        <v>195</v>
      </c>
      <c r="C487" t="s">
        <v>195</v>
      </c>
      <c r="D487" t="s">
        <v>771</v>
      </c>
      <c r="E487" t="s">
        <v>1340</v>
      </c>
      <c r="F487">
        <v>15.215999999999999</v>
      </c>
      <c r="G487">
        <v>63.695999999999998</v>
      </c>
      <c r="H487">
        <v>7.1999999999999995E-2</v>
      </c>
      <c r="I487">
        <v>1.056</v>
      </c>
      <c r="J487">
        <v>2.1648000000000001</v>
      </c>
      <c r="K487">
        <v>0.78720000000000001</v>
      </c>
      <c r="L487">
        <v>0.53759999999999997</v>
      </c>
      <c r="M487">
        <v>0</v>
      </c>
      <c r="N487">
        <v>0.18240000000000001</v>
      </c>
      <c r="O487">
        <v>0.2208</v>
      </c>
      <c r="P487">
        <v>7.6799999999999993E-2</v>
      </c>
      <c r="Q487">
        <v>0.14399999999999999</v>
      </c>
      <c r="R487">
        <v>0</v>
      </c>
      <c r="S487">
        <v>0</v>
      </c>
      <c r="T487">
        <v>0</v>
      </c>
      <c r="U487">
        <v>9.5999999999999992E-3</v>
      </c>
      <c r="V487">
        <v>0</v>
      </c>
      <c r="W487">
        <v>0</v>
      </c>
      <c r="X487">
        <v>0</v>
      </c>
      <c r="Y487">
        <v>9.5999999999999992E-3</v>
      </c>
      <c r="Z487">
        <v>0</v>
      </c>
      <c r="AA487">
        <v>0</v>
      </c>
      <c r="AB487">
        <v>4.7999999999999996E-3</v>
      </c>
      <c r="AC487">
        <v>0</v>
      </c>
      <c r="AD487">
        <v>4.7999999999999996E-3</v>
      </c>
      <c r="AE487">
        <v>4.3200000000000002E-2</v>
      </c>
      <c r="AF487">
        <v>1.44E-2</v>
      </c>
      <c r="AG487">
        <v>2.8799999999999999E-2</v>
      </c>
      <c r="AH487">
        <v>0</v>
      </c>
      <c r="AI487">
        <v>0</v>
      </c>
      <c r="AJ487">
        <v>0</v>
      </c>
      <c r="AK487">
        <v>0</v>
      </c>
      <c r="AL487">
        <v>0</v>
      </c>
      <c r="AM487">
        <v>7.1999999999999995E-2</v>
      </c>
      <c r="AN487">
        <v>0</v>
      </c>
      <c r="AO487">
        <v>0.86399999999999999</v>
      </c>
      <c r="AP487">
        <v>0</v>
      </c>
      <c r="AQ487">
        <v>1.44E-2</v>
      </c>
      <c r="AR487">
        <v>0</v>
      </c>
      <c r="AS487">
        <v>2.64E-2</v>
      </c>
      <c r="AT487">
        <v>9.5999999999999992E-3</v>
      </c>
      <c r="AU487">
        <v>0.1056</v>
      </c>
      <c r="AV487">
        <v>0.28176000000000001</v>
      </c>
      <c r="AW487">
        <v>1.44E-2</v>
      </c>
      <c r="AX487">
        <v>18.911999999999999</v>
      </c>
      <c r="AY487">
        <v>0</v>
      </c>
      <c r="AZ487">
        <v>0</v>
      </c>
      <c r="BA487">
        <v>20.16</v>
      </c>
      <c r="BB487">
        <v>9.1200000000000003E-2</v>
      </c>
      <c r="BC487">
        <v>0.24</v>
      </c>
      <c r="BD487">
        <v>6.48</v>
      </c>
      <c r="BE487">
        <v>49.92</v>
      </c>
      <c r="BF487">
        <v>6.2880000000000003</v>
      </c>
      <c r="BG487">
        <v>1.2</v>
      </c>
      <c r="BH487">
        <v>4.7999999999999996E-3</v>
      </c>
      <c r="BI487">
        <v>0.1056</v>
      </c>
      <c r="BJ487">
        <v>9.6000000000000002E-2</v>
      </c>
      <c r="BK487">
        <v>0</v>
      </c>
      <c r="BL487">
        <v>3.5302173521655298E-3</v>
      </c>
      <c r="BM487">
        <v>5.3726100950352799E-4</v>
      </c>
      <c r="BN487">
        <v>7.4732925866440795E-4</v>
      </c>
      <c r="BO487">
        <v>1.5291081961458901E-4</v>
      </c>
      <c r="BP487">
        <v>0</v>
      </c>
      <c r="BQ487" s="98">
        <v>5.3213278441478602E-15</v>
      </c>
      <c r="BR487">
        <v>1.0216852992783799E-3</v>
      </c>
      <c r="BS487">
        <v>3.5418156619794998E-4</v>
      </c>
      <c r="BT487">
        <v>2.6350607785149499E-2</v>
      </c>
    </row>
    <row r="488" spans="1:72" x14ac:dyDescent="0.35">
      <c r="A488">
        <v>97</v>
      </c>
      <c r="B488" t="s">
        <v>195</v>
      </c>
      <c r="C488" t="s">
        <v>195</v>
      </c>
      <c r="D488" t="s">
        <v>771</v>
      </c>
      <c r="E488" t="s">
        <v>1341</v>
      </c>
      <c r="F488">
        <v>4.4379999999999997</v>
      </c>
      <c r="G488">
        <v>18.577999999999999</v>
      </c>
      <c r="H488">
        <v>2.1000000000000001E-2</v>
      </c>
      <c r="I488">
        <v>0.308</v>
      </c>
      <c r="J488">
        <v>0.63139999999999996</v>
      </c>
      <c r="K488">
        <v>0.2296</v>
      </c>
      <c r="L488">
        <v>0.15679999999999999</v>
      </c>
      <c r="M488">
        <v>0</v>
      </c>
      <c r="N488">
        <v>5.3199999999999997E-2</v>
      </c>
      <c r="O488">
        <v>6.4399999999999999E-2</v>
      </c>
      <c r="P488">
        <v>2.24E-2</v>
      </c>
      <c r="Q488">
        <v>4.2000000000000003E-2</v>
      </c>
      <c r="R488">
        <v>0</v>
      </c>
      <c r="S488">
        <v>0</v>
      </c>
      <c r="T488">
        <v>0</v>
      </c>
      <c r="U488">
        <v>2.8E-3</v>
      </c>
      <c r="V488">
        <v>0</v>
      </c>
      <c r="W488">
        <v>0</v>
      </c>
      <c r="X488">
        <v>0</v>
      </c>
      <c r="Y488">
        <v>2.8E-3</v>
      </c>
      <c r="Z488">
        <v>0</v>
      </c>
      <c r="AA488">
        <v>0</v>
      </c>
      <c r="AB488">
        <v>1.4E-3</v>
      </c>
      <c r="AC488">
        <v>0</v>
      </c>
      <c r="AD488">
        <v>1.4E-3</v>
      </c>
      <c r="AE488">
        <v>1.26E-2</v>
      </c>
      <c r="AF488">
        <v>4.1999999999999997E-3</v>
      </c>
      <c r="AG488">
        <v>8.3999999999999995E-3</v>
      </c>
      <c r="AH488">
        <v>0</v>
      </c>
      <c r="AI488">
        <v>0</v>
      </c>
      <c r="AJ488">
        <v>0</v>
      </c>
      <c r="AK488">
        <v>0</v>
      </c>
      <c r="AL488">
        <v>0</v>
      </c>
      <c r="AM488">
        <v>2.1000000000000001E-2</v>
      </c>
      <c r="AN488">
        <v>0</v>
      </c>
      <c r="AO488">
        <v>0.252</v>
      </c>
      <c r="AP488">
        <v>0</v>
      </c>
      <c r="AQ488">
        <v>4.1999999999999997E-3</v>
      </c>
      <c r="AR488">
        <v>0</v>
      </c>
      <c r="AS488">
        <v>7.7000000000000002E-3</v>
      </c>
      <c r="AT488">
        <v>2.8E-3</v>
      </c>
      <c r="AU488">
        <v>3.0800000000000001E-2</v>
      </c>
      <c r="AV488">
        <v>8.2180000000000003E-2</v>
      </c>
      <c r="AW488">
        <v>4.1999999999999997E-3</v>
      </c>
      <c r="AX488">
        <v>5.516</v>
      </c>
      <c r="AY488">
        <v>0</v>
      </c>
      <c r="AZ488">
        <v>0</v>
      </c>
      <c r="BA488">
        <v>5.88</v>
      </c>
      <c r="BB488">
        <v>2.6599999999999999E-2</v>
      </c>
      <c r="BC488">
        <v>7.0000000000000007E-2</v>
      </c>
      <c r="BD488">
        <v>1.89</v>
      </c>
      <c r="BE488">
        <v>14.56</v>
      </c>
      <c r="BF488">
        <v>1.8340000000000001</v>
      </c>
      <c r="BG488">
        <v>0.35</v>
      </c>
      <c r="BH488">
        <v>1.4E-3</v>
      </c>
      <c r="BI488">
        <v>3.0800000000000001E-2</v>
      </c>
      <c r="BJ488">
        <v>2.8000000000000001E-2</v>
      </c>
      <c r="BK488">
        <v>0</v>
      </c>
      <c r="BL488">
        <v>1.0296467277149501E-3</v>
      </c>
      <c r="BM488">
        <v>1.56701127771862E-4</v>
      </c>
      <c r="BN488">
        <v>2.17971033777119E-4</v>
      </c>
      <c r="BO488" s="98">
        <v>4.4598989054255097E-5</v>
      </c>
      <c r="BP488">
        <v>0</v>
      </c>
      <c r="BQ488" s="98">
        <v>1.5520539545431299E-15</v>
      </c>
      <c r="BR488">
        <v>2.9799154562286102E-4</v>
      </c>
      <c r="BS488">
        <v>1.03302956807736E-4</v>
      </c>
      <c r="BT488">
        <v>7.6855939373352599E-3</v>
      </c>
    </row>
    <row r="489" spans="1:72" x14ac:dyDescent="0.35">
      <c r="A489">
        <v>98</v>
      </c>
      <c r="B489" t="s">
        <v>195</v>
      </c>
      <c r="C489" t="s">
        <v>195</v>
      </c>
      <c r="D489" t="s">
        <v>779</v>
      </c>
      <c r="E489" t="s">
        <v>1337</v>
      </c>
      <c r="F489">
        <v>14.265000000000001</v>
      </c>
      <c r="G489">
        <v>59.58</v>
      </c>
      <c r="H489">
        <v>4.4999999999999998E-2</v>
      </c>
      <c r="I489">
        <v>0.96750000000000003</v>
      </c>
      <c r="J489">
        <v>2.214</v>
      </c>
      <c r="K489">
        <v>0.48149999999999998</v>
      </c>
      <c r="L489">
        <v>0.67500000000000004</v>
      </c>
      <c r="M489">
        <v>0</v>
      </c>
      <c r="N489">
        <v>0.11700000000000001</v>
      </c>
      <c r="O489">
        <v>9.4500000000000001E-2</v>
      </c>
      <c r="P489">
        <v>1.35E-2</v>
      </c>
      <c r="Q489">
        <v>8.1000000000000003E-2</v>
      </c>
      <c r="R489">
        <v>0</v>
      </c>
      <c r="S489">
        <v>0</v>
      </c>
      <c r="T489">
        <v>0</v>
      </c>
      <c r="U489">
        <v>8.9999999999999993E-3</v>
      </c>
      <c r="V489">
        <v>0</v>
      </c>
      <c r="W489">
        <v>0</v>
      </c>
      <c r="X489">
        <v>0</v>
      </c>
      <c r="Y489">
        <v>8.9999999999999993E-3</v>
      </c>
      <c r="Z489">
        <v>0</v>
      </c>
      <c r="AA489">
        <v>0</v>
      </c>
      <c r="AB489">
        <v>4.4999999999999997E-3</v>
      </c>
      <c r="AC489">
        <v>0</v>
      </c>
      <c r="AD489">
        <v>4.4999999999999997E-3</v>
      </c>
      <c r="AE489">
        <v>2.2499999999999999E-2</v>
      </c>
      <c r="AF489">
        <v>1.7999999999999999E-2</v>
      </c>
      <c r="AG489">
        <v>4.4999999999999997E-3</v>
      </c>
      <c r="AH489">
        <v>0</v>
      </c>
      <c r="AI489">
        <v>0</v>
      </c>
      <c r="AJ489">
        <v>0</v>
      </c>
      <c r="AK489">
        <v>0</v>
      </c>
      <c r="AL489">
        <v>0</v>
      </c>
      <c r="AM489">
        <v>5.3999999999999999E-2</v>
      </c>
      <c r="AN489">
        <v>0</v>
      </c>
      <c r="AO489">
        <v>0.67500000000000004</v>
      </c>
      <c r="AP489">
        <v>0</v>
      </c>
      <c r="AQ489">
        <v>4.4999999999999997E-3</v>
      </c>
      <c r="AR489">
        <v>0</v>
      </c>
      <c r="AS489">
        <v>3.6900000000000002E-2</v>
      </c>
      <c r="AT489">
        <v>8.0999999999999996E-3</v>
      </c>
      <c r="AU489">
        <v>0.1125</v>
      </c>
      <c r="AV489">
        <v>0.27360000000000001</v>
      </c>
      <c r="AW489">
        <v>3.5999999999999999E-3</v>
      </c>
      <c r="AX489">
        <v>1.4850000000000001</v>
      </c>
      <c r="AY489">
        <v>0</v>
      </c>
      <c r="AZ489">
        <v>4.4999999999999998E-2</v>
      </c>
      <c r="BA489">
        <v>17.100000000000001</v>
      </c>
      <c r="BB489">
        <v>2.0249999999999999</v>
      </c>
      <c r="BC489">
        <v>0.27</v>
      </c>
      <c r="BD489">
        <v>2.6549999999999998</v>
      </c>
      <c r="BE489">
        <v>49.5</v>
      </c>
      <c r="BF489">
        <v>5.4</v>
      </c>
      <c r="BG489">
        <v>0.09</v>
      </c>
      <c r="BH489">
        <v>0</v>
      </c>
      <c r="BI489">
        <v>0.09</v>
      </c>
      <c r="BJ489">
        <v>0.17100000000000001</v>
      </c>
      <c r="BK489">
        <v>0</v>
      </c>
      <c r="BL489">
        <v>1.2624234586713001E-3</v>
      </c>
      <c r="BM489">
        <v>0</v>
      </c>
      <c r="BN489">
        <v>4.4941003658645302E-4</v>
      </c>
      <c r="BO489">
        <v>1.4335389338867701E-4</v>
      </c>
      <c r="BP489">
        <v>0</v>
      </c>
      <c r="BQ489" s="98">
        <v>4.2107262445190401E-16</v>
      </c>
      <c r="BR489" s="98">
        <v>6.9622096382256199E-5</v>
      </c>
      <c r="BS489">
        <v>3.32045218310578E-4</v>
      </c>
      <c r="BT489">
        <v>1.6101020350310701E-2</v>
      </c>
    </row>
    <row r="490" spans="1:72" x14ac:dyDescent="0.35">
      <c r="A490">
        <v>98</v>
      </c>
      <c r="B490" t="s">
        <v>195</v>
      </c>
      <c r="C490" t="s">
        <v>195</v>
      </c>
      <c r="D490" t="s">
        <v>779</v>
      </c>
      <c r="E490" t="s">
        <v>1338</v>
      </c>
      <c r="F490">
        <v>28.53</v>
      </c>
      <c r="G490">
        <v>119.16</v>
      </c>
      <c r="H490">
        <v>0.09</v>
      </c>
      <c r="I490">
        <v>1.9350000000000001</v>
      </c>
      <c r="J490">
        <v>4.4279999999999999</v>
      </c>
      <c r="K490">
        <v>0.96299999999999997</v>
      </c>
      <c r="L490">
        <v>1.35</v>
      </c>
      <c r="M490">
        <v>0</v>
      </c>
      <c r="N490">
        <v>0.23400000000000001</v>
      </c>
      <c r="O490">
        <v>0.189</v>
      </c>
      <c r="P490">
        <v>2.7E-2</v>
      </c>
      <c r="Q490">
        <v>0.16200000000000001</v>
      </c>
      <c r="R490">
        <v>0</v>
      </c>
      <c r="S490">
        <v>0</v>
      </c>
      <c r="T490">
        <v>0</v>
      </c>
      <c r="U490">
        <v>1.7999999999999999E-2</v>
      </c>
      <c r="V490">
        <v>0</v>
      </c>
      <c r="W490">
        <v>0</v>
      </c>
      <c r="X490">
        <v>0</v>
      </c>
      <c r="Y490">
        <v>1.7999999999999999E-2</v>
      </c>
      <c r="Z490">
        <v>0</v>
      </c>
      <c r="AA490">
        <v>0</v>
      </c>
      <c r="AB490">
        <v>8.9999999999999993E-3</v>
      </c>
      <c r="AC490">
        <v>0</v>
      </c>
      <c r="AD490">
        <v>8.9999999999999993E-3</v>
      </c>
      <c r="AE490">
        <v>4.4999999999999998E-2</v>
      </c>
      <c r="AF490">
        <v>3.5999999999999997E-2</v>
      </c>
      <c r="AG490">
        <v>8.9999999999999993E-3</v>
      </c>
      <c r="AH490">
        <v>0</v>
      </c>
      <c r="AI490">
        <v>0</v>
      </c>
      <c r="AJ490">
        <v>0</v>
      </c>
      <c r="AK490">
        <v>0</v>
      </c>
      <c r="AL490">
        <v>0</v>
      </c>
      <c r="AM490">
        <v>0.108</v>
      </c>
      <c r="AN490">
        <v>0</v>
      </c>
      <c r="AO490">
        <v>1.35</v>
      </c>
      <c r="AP490">
        <v>0</v>
      </c>
      <c r="AQ490">
        <v>8.9999999999999993E-3</v>
      </c>
      <c r="AR490">
        <v>0</v>
      </c>
      <c r="AS490">
        <v>7.3800000000000004E-2</v>
      </c>
      <c r="AT490">
        <v>1.6199999999999999E-2</v>
      </c>
      <c r="AU490">
        <v>0.22500000000000001</v>
      </c>
      <c r="AV490">
        <v>0.54720000000000002</v>
      </c>
      <c r="AW490">
        <v>7.1999999999999998E-3</v>
      </c>
      <c r="AX490">
        <v>2.97</v>
      </c>
      <c r="AY490">
        <v>0</v>
      </c>
      <c r="AZ490">
        <v>0.09</v>
      </c>
      <c r="BA490">
        <v>34.200000000000003</v>
      </c>
      <c r="BB490">
        <v>4.05</v>
      </c>
      <c r="BC490">
        <v>0.54</v>
      </c>
      <c r="BD490">
        <v>5.31</v>
      </c>
      <c r="BE490">
        <v>99</v>
      </c>
      <c r="BF490">
        <v>10.8</v>
      </c>
      <c r="BG490">
        <v>0.18</v>
      </c>
      <c r="BH490">
        <v>0</v>
      </c>
      <c r="BI490">
        <v>0.18</v>
      </c>
      <c r="BJ490">
        <v>0.34200000000000003</v>
      </c>
      <c r="BK490">
        <v>0</v>
      </c>
      <c r="BL490">
        <v>2.4329380194807698E-3</v>
      </c>
      <c r="BM490">
        <v>0</v>
      </c>
      <c r="BN490">
        <v>8.9313367923140696E-4</v>
      </c>
      <c r="BO490">
        <v>2.8670778677735402E-4</v>
      </c>
      <c r="BP490">
        <v>0</v>
      </c>
      <c r="BQ490" s="98">
        <v>6.5723327214123398E-16</v>
      </c>
      <c r="BR490" s="98">
        <v>6.1600163253707299E-5</v>
      </c>
      <c r="BS490">
        <v>6.6409043662115697E-4</v>
      </c>
      <c r="BT490">
        <v>3.2120826821633003E-2</v>
      </c>
    </row>
    <row r="491" spans="1:72" x14ac:dyDescent="0.35">
      <c r="A491">
        <v>98</v>
      </c>
      <c r="B491" t="s">
        <v>195</v>
      </c>
      <c r="C491" t="s">
        <v>195</v>
      </c>
      <c r="D491" t="s">
        <v>779</v>
      </c>
      <c r="E491" t="s">
        <v>1339</v>
      </c>
      <c r="F491">
        <v>28.53</v>
      </c>
      <c r="G491">
        <v>119.16</v>
      </c>
      <c r="H491">
        <v>0.09</v>
      </c>
      <c r="I491">
        <v>1.9350000000000001</v>
      </c>
      <c r="J491">
        <v>4.4279999999999999</v>
      </c>
      <c r="K491">
        <v>0.96299999999999997</v>
      </c>
      <c r="L491">
        <v>1.35</v>
      </c>
      <c r="M491">
        <v>0</v>
      </c>
      <c r="N491">
        <v>0.23400000000000001</v>
      </c>
      <c r="O491">
        <v>0.189</v>
      </c>
      <c r="P491">
        <v>2.7E-2</v>
      </c>
      <c r="Q491">
        <v>0.16200000000000001</v>
      </c>
      <c r="R491">
        <v>0</v>
      </c>
      <c r="S491">
        <v>0</v>
      </c>
      <c r="T491">
        <v>0</v>
      </c>
      <c r="U491">
        <v>1.7999999999999999E-2</v>
      </c>
      <c r="V491">
        <v>0</v>
      </c>
      <c r="W491">
        <v>0</v>
      </c>
      <c r="X491">
        <v>0</v>
      </c>
      <c r="Y491">
        <v>1.7999999999999999E-2</v>
      </c>
      <c r="Z491">
        <v>0</v>
      </c>
      <c r="AA491">
        <v>0</v>
      </c>
      <c r="AB491">
        <v>8.9999999999999993E-3</v>
      </c>
      <c r="AC491">
        <v>0</v>
      </c>
      <c r="AD491">
        <v>8.9999999999999993E-3</v>
      </c>
      <c r="AE491">
        <v>4.4999999999999998E-2</v>
      </c>
      <c r="AF491">
        <v>3.5999999999999997E-2</v>
      </c>
      <c r="AG491">
        <v>8.9999999999999993E-3</v>
      </c>
      <c r="AH491">
        <v>0</v>
      </c>
      <c r="AI491">
        <v>0</v>
      </c>
      <c r="AJ491">
        <v>0</v>
      </c>
      <c r="AK491">
        <v>0</v>
      </c>
      <c r="AL491">
        <v>0</v>
      </c>
      <c r="AM491">
        <v>0.108</v>
      </c>
      <c r="AN491">
        <v>0</v>
      </c>
      <c r="AO491">
        <v>1.35</v>
      </c>
      <c r="AP491">
        <v>0</v>
      </c>
      <c r="AQ491">
        <v>8.9999999999999993E-3</v>
      </c>
      <c r="AR491">
        <v>0</v>
      </c>
      <c r="AS491">
        <v>7.3800000000000004E-2</v>
      </c>
      <c r="AT491">
        <v>1.6199999999999999E-2</v>
      </c>
      <c r="AU491">
        <v>0.22500000000000001</v>
      </c>
      <c r="AV491">
        <v>0.54720000000000002</v>
      </c>
      <c r="AW491">
        <v>7.1999999999999998E-3</v>
      </c>
      <c r="AX491">
        <v>2.97</v>
      </c>
      <c r="AY491">
        <v>0</v>
      </c>
      <c r="AZ491">
        <v>0.09</v>
      </c>
      <c r="BA491">
        <v>34.200000000000003</v>
      </c>
      <c r="BB491">
        <v>4.05</v>
      </c>
      <c r="BC491">
        <v>0.54</v>
      </c>
      <c r="BD491">
        <v>5.31</v>
      </c>
      <c r="BE491">
        <v>99</v>
      </c>
      <c r="BF491">
        <v>10.8</v>
      </c>
      <c r="BG491">
        <v>0.18</v>
      </c>
      <c r="BH491">
        <v>0</v>
      </c>
      <c r="BI491">
        <v>0.18</v>
      </c>
      <c r="BJ491">
        <v>0.34200000000000003</v>
      </c>
      <c r="BK491">
        <v>0</v>
      </c>
      <c r="BL491">
        <v>2.70866471306628E-3</v>
      </c>
      <c r="BM491">
        <v>0</v>
      </c>
      <c r="BN491">
        <v>9.1019286105590604E-4</v>
      </c>
      <c r="BO491">
        <v>2.8670778677735402E-4</v>
      </c>
      <c r="BP491">
        <v>0</v>
      </c>
      <c r="BQ491" s="98">
        <v>1.2119692024289599E-15</v>
      </c>
      <c r="BR491">
        <v>2.94532251786123E-4</v>
      </c>
      <c r="BS491">
        <v>6.6409043662115697E-4</v>
      </c>
      <c r="BT491">
        <v>3.2364468458598201E-2</v>
      </c>
    </row>
    <row r="492" spans="1:72" x14ac:dyDescent="0.35">
      <c r="A492">
        <v>98</v>
      </c>
      <c r="B492" t="s">
        <v>195</v>
      </c>
      <c r="C492" t="s">
        <v>195</v>
      </c>
      <c r="D492" t="s">
        <v>779</v>
      </c>
      <c r="E492" t="s">
        <v>1340</v>
      </c>
      <c r="F492">
        <v>76.08</v>
      </c>
      <c r="G492">
        <v>317.76</v>
      </c>
      <c r="H492">
        <v>0.24</v>
      </c>
      <c r="I492">
        <v>5.16</v>
      </c>
      <c r="J492">
        <v>11.808</v>
      </c>
      <c r="K492">
        <v>2.5680000000000001</v>
      </c>
      <c r="L492">
        <v>3.6</v>
      </c>
      <c r="M492">
        <v>0</v>
      </c>
      <c r="N492">
        <v>0.624</v>
      </c>
      <c r="O492">
        <v>0.504</v>
      </c>
      <c r="P492">
        <v>7.1999999999999995E-2</v>
      </c>
      <c r="Q492">
        <v>0.432</v>
      </c>
      <c r="R492">
        <v>0</v>
      </c>
      <c r="S492">
        <v>0</v>
      </c>
      <c r="T492">
        <v>0</v>
      </c>
      <c r="U492">
        <v>4.8000000000000001E-2</v>
      </c>
      <c r="V492">
        <v>0</v>
      </c>
      <c r="W492">
        <v>0</v>
      </c>
      <c r="X492">
        <v>0</v>
      </c>
      <c r="Y492">
        <v>4.8000000000000001E-2</v>
      </c>
      <c r="Z492">
        <v>0</v>
      </c>
      <c r="AA492">
        <v>0</v>
      </c>
      <c r="AB492">
        <v>2.4E-2</v>
      </c>
      <c r="AC492">
        <v>0</v>
      </c>
      <c r="AD492">
        <v>2.4E-2</v>
      </c>
      <c r="AE492">
        <v>0.12</v>
      </c>
      <c r="AF492">
        <v>9.6000000000000002E-2</v>
      </c>
      <c r="AG492">
        <v>2.4E-2</v>
      </c>
      <c r="AH492">
        <v>0</v>
      </c>
      <c r="AI492">
        <v>0</v>
      </c>
      <c r="AJ492">
        <v>0</v>
      </c>
      <c r="AK492">
        <v>0</v>
      </c>
      <c r="AL492">
        <v>0</v>
      </c>
      <c r="AM492">
        <v>0.28799999999999998</v>
      </c>
      <c r="AN492">
        <v>0</v>
      </c>
      <c r="AO492">
        <v>3.6</v>
      </c>
      <c r="AP492">
        <v>0</v>
      </c>
      <c r="AQ492">
        <v>2.4E-2</v>
      </c>
      <c r="AR492">
        <v>0</v>
      </c>
      <c r="AS492">
        <v>0.1968</v>
      </c>
      <c r="AT492">
        <v>4.3200000000000002E-2</v>
      </c>
      <c r="AU492">
        <v>0.6</v>
      </c>
      <c r="AV492">
        <v>1.4592000000000001</v>
      </c>
      <c r="AW492">
        <v>1.9199999999999998E-2</v>
      </c>
      <c r="AX492">
        <v>7.92</v>
      </c>
      <c r="AY492">
        <v>0</v>
      </c>
      <c r="AZ492">
        <v>0.24</v>
      </c>
      <c r="BA492">
        <v>91.2</v>
      </c>
      <c r="BB492">
        <v>10.8</v>
      </c>
      <c r="BC492">
        <v>1.44</v>
      </c>
      <c r="BD492">
        <v>14.16</v>
      </c>
      <c r="BE492">
        <v>264</v>
      </c>
      <c r="BF492">
        <v>28.8</v>
      </c>
      <c r="BG492">
        <v>0.48</v>
      </c>
      <c r="BH492">
        <v>0</v>
      </c>
      <c r="BI492">
        <v>0.48</v>
      </c>
      <c r="BJ492">
        <v>0.91200000000000003</v>
      </c>
      <c r="BK492">
        <v>0</v>
      </c>
      <c r="BL492">
        <v>6.4878347186153899E-3</v>
      </c>
      <c r="BM492">
        <v>0</v>
      </c>
      <c r="BN492">
        <v>2.38168981128375E-3</v>
      </c>
      <c r="BO492">
        <v>7.6455409807294405E-4</v>
      </c>
      <c r="BP492">
        <v>0</v>
      </c>
      <c r="BQ492" s="98">
        <v>1.7526220590432901E-15</v>
      </c>
      <c r="BR492">
        <v>1.64267102009886E-4</v>
      </c>
      <c r="BS492">
        <v>1.7709078309897501E-3</v>
      </c>
      <c r="BT492">
        <v>8.5655538191021494E-2</v>
      </c>
    </row>
    <row r="493" spans="1:72" x14ac:dyDescent="0.35">
      <c r="A493">
        <v>98</v>
      </c>
      <c r="B493" t="s">
        <v>195</v>
      </c>
      <c r="C493" t="s">
        <v>195</v>
      </c>
      <c r="D493" t="s">
        <v>779</v>
      </c>
      <c r="E493" t="s">
        <v>1341</v>
      </c>
      <c r="F493">
        <v>28.53</v>
      </c>
      <c r="G493">
        <v>119.16</v>
      </c>
      <c r="H493">
        <v>0.09</v>
      </c>
      <c r="I493">
        <v>1.9350000000000001</v>
      </c>
      <c r="J493">
        <v>4.4279999999999999</v>
      </c>
      <c r="K493">
        <v>0.96299999999999997</v>
      </c>
      <c r="L493">
        <v>1.35</v>
      </c>
      <c r="M493">
        <v>0</v>
      </c>
      <c r="N493">
        <v>0.23400000000000001</v>
      </c>
      <c r="O493">
        <v>0.189</v>
      </c>
      <c r="P493">
        <v>2.7E-2</v>
      </c>
      <c r="Q493">
        <v>0.16200000000000001</v>
      </c>
      <c r="R493">
        <v>0</v>
      </c>
      <c r="S493">
        <v>0</v>
      </c>
      <c r="T493">
        <v>0</v>
      </c>
      <c r="U493">
        <v>1.7999999999999999E-2</v>
      </c>
      <c r="V493">
        <v>0</v>
      </c>
      <c r="W493">
        <v>0</v>
      </c>
      <c r="X493">
        <v>0</v>
      </c>
      <c r="Y493">
        <v>1.7999999999999999E-2</v>
      </c>
      <c r="Z493">
        <v>0</v>
      </c>
      <c r="AA493">
        <v>0</v>
      </c>
      <c r="AB493">
        <v>8.9999999999999993E-3</v>
      </c>
      <c r="AC493">
        <v>0</v>
      </c>
      <c r="AD493">
        <v>8.9999999999999993E-3</v>
      </c>
      <c r="AE493">
        <v>4.4999999999999998E-2</v>
      </c>
      <c r="AF493">
        <v>3.5999999999999997E-2</v>
      </c>
      <c r="AG493">
        <v>8.9999999999999993E-3</v>
      </c>
      <c r="AH493">
        <v>0</v>
      </c>
      <c r="AI493">
        <v>0</v>
      </c>
      <c r="AJ493">
        <v>0</v>
      </c>
      <c r="AK493">
        <v>0</v>
      </c>
      <c r="AL493">
        <v>0</v>
      </c>
      <c r="AM493">
        <v>0.108</v>
      </c>
      <c r="AN493">
        <v>0</v>
      </c>
      <c r="AO493">
        <v>1.35</v>
      </c>
      <c r="AP493">
        <v>0</v>
      </c>
      <c r="AQ493">
        <v>8.9999999999999993E-3</v>
      </c>
      <c r="AR493">
        <v>0</v>
      </c>
      <c r="AS493">
        <v>7.3800000000000004E-2</v>
      </c>
      <c r="AT493">
        <v>1.6199999999999999E-2</v>
      </c>
      <c r="AU493">
        <v>0.22500000000000001</v>
      </c>
      <c r="AV493">
        <v>0.54720000000000002</v>
      </c>
      <c r="AW493">
        <v>7.1999999999999998E-3</v>
      </c>
      <c r="AX493">
        <v>2.97</v>
      </c>
      <c r="AY493">
        <v>0</v>
      </c>
      <c r="AZ493">
        <v>0.09</v>
      </c>
      <c r="BA493">
        <v>34.200000000000003</v>
      </c>
      <c r="BB493">
        <v>4.05</v>
      </c>
      <c r="BC493">
        <v>0.54</v>
      </c>
      <c r="BD493">
        <v>5.31</v>
      </c>
      <c r="BE493">
        <v>99</v>
      </c>
      <c r="BF493">
        <v>10.8</v>
      </c>
      <c r="BG493">
        <v>0.18</v>
      </c>
      <c r="BH493">
        <v>0</v>
      </c>
      <c r="BI493">
        <v>0.18</v>
      </c>
      <c r="BJ493">
        <v>0.34200000000000003</v>
      </c>
      <c r="BK493">
        <v>0</v>
      </c>
      <c r="BL493">
        <v>2.8924825087899499E-3</v>
      </c>
      <c r="BM493">
        <v>0</v>
      </c>
      <c r="BN493">
        <v>9.2156564893890495E-4</v>
      </c>
      <c r="BO493">
        <v>2.8670778677735402E-4</v>
      </c>
      <c r="BP493">
        <v>0</v>
      </c>
      <c r="BQ493" s="98">
        <v>1.5817931559541001E-15</v>
      </c>
      <c r="BR493">
        <v>4.4982031080773298E-4</v>
      </c>
      <c r="BS493">
        <v>6.6409043662115697E-4</v>
      </c>
      <c r="BT493">
        <v>3.2526896216574903E-2</v>
      </c>
    </row>
    <row r="494" spans="1:72" x14ac:dyDescent="0.35">
      <c r="A494">
        <v>99</v>
      </c>
      <c r="B494" t="s">
        <v>195</v>
      </c>
      <c r="C494" t="s">
        <v>195</v>
      </c>
      <c r="D494" t="s">
        <v>784</v>
      </c>
      <c r="E494" t="s">
        <v>1337</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row>
    <row r="495" spans="1:72" x14ac:dyDescent="0.35">
      <c r="A495">
        <v>99</v>
      </c>
      <c r="B495" t="s">
        <v>195</v>
      </c>
      <c r="C495" t="s">
        <v>195</v>
      </c>
      <c r="D495" t="s">
        <v>784</v>
      </c>
      <c r="E495" t="s">
        <v>1338</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row>
    <row r="496" spans="1:72" x14ac:dyDescent="0.35">
      <c r="A496">
        <v>99</v>
      </c>
      <c r="B496" t="s">
        <v>195</v>
      </c>
      <c r="C496" t="s">
        <v>195</v>
      </c>
      <c r="D496" t="s">
        <v>784</v>
      </c>
      <c r="E496" t="s">
        <v>1339</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row>
    <row r="497" spans="1:72" x14ac:dyDescent="0.35">
      <c r="A497">
        <v>99</v>
      </c>
      <c r="B497" t="s">
        <v>195</v>
      </c>
      <c r="C497" t="s">
        <v>195</v>
      </c>
      <c r="D497" t="s">
        <v>784</v>
      </c>
      <c r="E497" t="s">
        <v>1340</v>
      </c>
      <c r="F497">
        <v>76.319999999999993</v>
      </c>
      <c r="G497">
        <v>319.44</v>
      </c>
      <c r="H497">
        <v>0.40799999999999997</v>
      </c>
      <c r="I497">
        <v>6</v>
      </c>
      <c r="J497">
        <v>10.055999999999999</v>
      </c>
      <c r="K497">
        <v>3.9359999999999999</v>
      </c>
      <c r="L497">
        <v>2.8559999999999999</v>
      </c>
      <c r="M497">
        <v>0</v>
      </c>
      <c r="N497">
        <v>0.74399999999999999</v>
      </c>
      <c r="O497">
        <v>0.84</v>
      </c>
      <c r="P497">
        <v>0.57599999999999996</v>
      </c>
      <c r="Q497">
        <v>0.26400000000000001</v>
      </c>
      <c r="R497">
        <v>0</v>
      </c>
      <c r="S497">
        <v>0</v>
      </c>
      <c r="T497">
        <v>0</v>
      </c>
      <c r="U497">
        <v>4.8000000000000001E-2</v>
      </c>
      <c r="V497">
        <v>0</v>
      </c>
      <c r="W497">
        <v>0</v>
      </c>
      <c r="X497">
        <v>0</v>
      </c>
      <c r="Y497">
        <v>4.8000000000000001E-2</v>
      </c>
      <c r="Z497">
        <v>0</v>
      </c>
      <c r="AA497">
        <v>0</v>
      </c>
      <c r="AB497">
        <v>7.1999999999999995E-2</v>
      </c>
      <c r="AC497">
        <v>0</v>
      </c>
      <c r="AD497">
        <v>7.1999999999999995E-2</v>
      </c>
      <c r="AE497">
        <v>0.16800000000000001</v>
      </c>
      <c r="AF497">
        <v>0.16800000000000001</v>
      </c>
      <c r="AG497">
        <v>0</v>
      </c>
      <c r="AH497">
        <v>0</v>
      </c>
      <c r="AI497">
        <v>0</v>
      </c>
      <c r="AJ497">
        <v>0</v>
      </c>
      <c r="AK497">
        <v>0</v>
      </c>
      <c r="AL497">
        <v>0</v>
      </c>
      <c r="AM497">
        <v>8.4</v>
      </c>
      <c r="AN497">
        <v>0</v>
      </c>
      <c r="AO497">
        <v>100.8</v>
      </c>
      <c r="AP497">
        <v>0</v>
      </c>
      <c r="AQ497">
        <v>7.1999999999999995E-2</v>
      </c>
      <c r="AR497">
        <v>0</v>
      </c>
      <c r="AS497">
        <v>0.12</v>
      </c>
      <c r="AT497">
        <v>7.1999999999999995E-2</v>
      </c>
      <c r="AU497">
        <v>0.6</v>
      </c>
      <c r="AV497">
        <v>1.6008</v>
      </c>
      <c r="AW497">
        <v>0.13439999999999999</v>
      </c>
      <c r="AX497">
        <v>101.52</v>
      </c>
      <c r="AY497">
        <v>0</v>
      </c>
      <c r="AZ497">
        <v>0</v>
      </c>
      <c r="BA497">
        <v>93.6</v>
      </c>
      <c r="BB497">
        <v>0.52800000000000002</v>
      </c>
      <c r="BC497">
        <v>1.704</v>
      </c>
      <c r="BD497">
        <v>24.48</v>
      </c>
      <c r="BE497">
        <v>367.2</v>
      </c>
      <c r="BF497">
        <v>46.08</v>
      </c>
      <c r="BG497">
        <v>3.12</v>
      </c>
      <c r="BH497">
        <v>0</v>
      </c>
      <c r="BI497">
        <v>0.52800000000000002</v>
      </c>
      <c r="BJ497">
        <v>0.67200000000000004</v>
      </c>
      <c r="BK497">
        <v>0</v>
      </c>
      <c r="BL497">
        <v>7.5192492999527401E-3</v>
      </c>
      <c r="BM497">
        <v>1.2957769746026101E-4</v>
      </c>
      <c r="BN497">
        <v>3.1141708078023102E-3</v>
      </c>
      <c r="BO497">
        <v>7.6455409807294405E-4</v>
      </c>
      <c r="BP497">
        <v>0</v>
      </c>
      <c r="BQ497" s="98">
        <v>2.6221527426193402E-15</v>
      </c>
      <c r="BR497">
        <v>1.64267102009886E-4</v>
      </c>
      <c r="BS497">
        <v>1.7709078309897501E-3</v>
      </c>
      <c r="BT497">
        <v>0.128151932830702</v>
      </c>
    </row>
    <row r="498" spans="1:72" x14ac:dyDescent="0.35">
      <c r="A498">
        <v>99</v>
      </c>
      <c r="B498" t="s">
        <v>195</v>
      </c>
      <c r="C498" t="s">
        <v>195</v>
      </c>
      <c r="D498" t="s">
        <v>784</v>
      </c>
      <c r="E498" t="s">
        <v>1341</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row>
    <row r="499" spans="1:72" x14ac:dyDescent="0.35">
      <c r="A499">
        <v>100</v>
      </c>
      <c r="B499" t="s">
        <v>195</v>
      </c>
      <c r="C499" t="s">
        <v>195</v>
      </c>
      <c r="D499" t="s">
        <v>788</v>
      </c>
      <c r="E499" t="s">
        <v>1337</v>
      </c>
      <c r="F499">
        <v>1.056</v>
      </c>
      <c r="G499">
        <v>4.4189999999999996</v>
      </c>
      <c r="H499">
        <v>1.44E-2</v>
      </c>
      <c r="I499">
        <v>6.1499999999999999E-2</v>
      </c>
      <c r="J499">
        <v>0.153</v>
      </c>
      <c r="K499">
        <v>0.03</v>
      </c>
      <c r="L499">
        <v>3.2099999999999997E-2</v>
      </c>
      <c r="M499">
        <v>0</v>
      </c>
      <c r="N499">
        <v>8.9999999999999993E-3</v>
      </c>
      <c r="O499">
        <v>1.38E-2</v>
      </c>
      <c r="P499">
        <v>4.7999999999999996E-3</v>
      </c>
      <c r="Q499">
        <v>8.9999999999999993E-3</v>
      </c>
      <c r="R499">
        <v>0</v>
      </c>
      <c r="S499">
        <v>0</v>
      </c>
      <c r="T499">
        <v>0</v>
      </c>
      <c r="U499">
        <v>1.5E-3</v>
      </c>
      <c r="V499">
        <v>0</v>
      </c>
      <c r="W499">
        <v>0</v>
      </c>
      <c r="X499">
        <v>0</v>
      </c>
      <c r="Y499">
        <v>1.1999999999999999E-3</v>
      </c>
      <c r="Z499" s="98">
        <v>2.9999999999999997E-4</v>
      </c>
      <c r="AA499">
        <v>0</v>
      </c>
      <c r="AB499">
        <v>3.0000000000000001E-3</v>
      </c>
      <c r="AC499">
        <v>0</v>
      </c>
      <c r="AD499">
        <v>3.0000000000000001E-3</v>
      </c>
      <c r="AE499">
        <v>6.6E-3</v>
      </c>
      <c r="AF499">
        <v>6.3E-3</v>
      </c>
      <c r="AG499" s="98">
        <v>2.9999999999999997E-4</v>
      </c>
      <c r="AH499">
        <v>0</v>
      </c>
      <c r="AI499">
        <v>0</v>
      </c>
      <c r="AJ499">
        <v>0</v>
      </c>
      <c r="AK499">
        <v>0</v>
      </c>
      <c r="AL499">
        <v>0</v>
      </c>
      <c r="AM499">
        <v>7.4999999999999997E-3</v>
      </c>
      <c r="AN499">
        <v>0</v>
      </c>
      <c r="AO499">
        <v>0.09</v>
      </c>
      <c r="AP499">
        <v>0</v>
      </c>
      <c r="AQ499" s="98">
        <v>8.9999999999999998E-4</v>
      </c>
      <c r="AR499">
        <v>0</v>
      </c>
      <c r="AS499">
        <v>9.3000000000000005E-4</v>
      </c>
      <c r="AT499">
        <v>4.4999999999999999E-4</v>
      </c>
      <c r="AU499">
        <v>6.0000000000000001E-3</v>
      </c>
      <c r="AV499">
        <v>1.626E-2</v>
      </c>
      <c r="AW499">
        <v>1.6199999999999999E-3</v>
      </c>
      <c r="AX499">
        <v>1.671</v>
      </c>
      <c r="AY499">
        <v>0</v>
      </c>
      <c r="AZ499">
        <v>8.9999999999999993E-3</v>
      </c>
      <c r="BA499">
        <v>0.99299999999999999</v>
      </c>
      <c r="BB499">
        <v>8.3999999999999995E-3</v>
      </c>
      <c r="BC499">
        <v>2.07E-2</v>
      </c>
      <c r="BD499">
        <v>0.45</v>
      </c>
      <c r="BE499">
        <v>2.4</v>
      </c>
      <c r="BF499">
        <v>0.48</v>
      </c>
      <c r="BG499">
        <v>7.8E-2</v>
      </c>
      <c r="BH499" s="98">
        <v>2.9999999999999997E-4</v>
      </c>
      <c r="BI499">
        <v>1.4999999999999999E-2</v>
      </c>
      <c r="BJ499">
        <v>2.3999999999999998E-3</v>
      </c>
      <c r="BK499">
        <v>0</v>
      </c>
      <c r="BL499">
        <v>2.30897398579036E-4</v>
      </c>
      <c r="BM499">
        <v>0</v>
      </c>
      <c r="BN499" s="98">
        <v>6.7051096540721996E-5</v>
      </c>
      <c r="BO499" s="98">
        <v>9.5569262259117993E-6</v>
      </c>
      <c r="BP499">
        <v>0</v>
      </c>
      <c r="BQ499" s="98">
        <v>4.5032347707022301E-16</v>
      </c>
      <c r="BR499" s="98">
        <v>8.3946795871599295E-5</v>
      </c>
      <c r="BS499" s="98">
        <v>2.2136347887371901E-5</v>
      </c>
      <c r="BT499">
        <v>2.4508749969531099E-3</v>
      </c>
    </row>
    <row r="500" spans="1:72" x14ac:dyDescent="0.35">
      <c r="A500">
        <v>100</v>
      </c>
      <c r="B500" t="s">
        <v>195</v>
      </c>
      <c r="C500" t="s">
        <v>195</v>
      </c>
      <c r="D500" t="s">
        <v>788</v>
      </c>
      <c r="E500" t="s">
        <v>1338</v>
      </c>
      <c r="F500">
        <v>2.1120000000000001</v>
      </c>
      <c r="G500">
        <v>8.8379999999999992</v>
      </c>
      <c r="H500">
        <v>2.8799999999999999E-2</v>
      </c>
      <c r="I500">
        <v>0.123</v>
      </c>
      <c r="J500">
        <v>0.30599999999999999</v>
      </c>
      <c r="K500">
        <v>0.06</v>
      </c>
      <c r="L500">
        <v>6.4199999999999993E-2</v>
      </c>
      <c r="M500">
        <v>0</v>
      </c>
      <c r="N500">
        <v>1.7999999999999999E-2</v>
      </c>
      <c r="O500">
        <v>2.76E-2</v>
      </c>
      <c r="P500">
        <v>9.5999999999999992E-3</v>
      </c>
      <c r="Q500">
        <v>1.7999999999999999E-2</v>
      </c>
      <c r="R500">
        <v>0</v>
      </c>
      <c r="S500">
        <v>0</v>
      </c>
      <c r="T500">
        <v>0</v>
      </c>
      <c r="U500">
        <v>3.0000000000000001E-3</v>
      </c>
      <c r="V500">
        <v>0</v>
      </c>
      <c r="W500">
        <v>0</v>
      </c>
      <c r="X500">
        <v>0</v>
      </c>
      <c r="Y500">
        <v>2.3999999999999998E-3</v>
      </c>
      <c r="Z500" s="98">
        <v>5.9999999999999995E-4</v>
      </c>
      <c r="AA500">
        <v>0</v>
      </c>
      <c r="AB500">
        <v>6.0000000000000001E-3</v>
      </c>
      <c r="AC500">
        <v>0</v>
      </c>
      <c r="AD500">
        <v>6.0000000000000001E-3</v>
      </c>
      <c r="AE500">
        <v>1.32E-2</v>
      </c>
      <c r="AF500">
        <v>1.26E-2</v>
      </c>
      <c r="AG500" s="98">
        <v>5.9999999999999995E-4</v>
      </c>
      <c r="AH500">
        <v>0</v>
      </c>
      <c r="AI500">
        <v>0</v>
      </c>
      <c r="AJ500">
        <v>0</v>
      </c>
      <c r="AK500">
        <v>0</v>
      </c>
      <c r="AL500">
        <v>0</v>
      </c>
      <c r="AM500">
        <v>1.4999999999999999E-2</v>
      </c>
      <c r="AN500">
        <v>0</v>
      </c>
      <c r="AO500">
        <v>0.18</v>
      </c>
      <c r="AP500">
        <v>0</v>
      </c>
      <c r="AQ500">
        <v>1.8E-3</v>
      </c>
      <c r="AR500">
        <v>0</v>
      </c>
      <c r="AS500">
        <v>1.8600000000000001E-3</v>
      </c>
      <c r="AT500" s="98">
        <v>8.9999999999999998E-4</v>
      </c>
      <c r="AU500">
        <v>1.2E-2</v>
      </c>
      <c r="AV500">
        <v>3.252E-2</v>
      </c>
      <c r="AW500">
        <v>3.2399999999999998E-3</v>
      </c>
      <c r="AX500">
        <v>3.3420000000000001</v>
      </c>
      <c r="AY500">
        <v>0</v>
      </c>
      <c r="AZ500">
        <v>1.7999999999999999E-2</v>
      </c>
      <c r="BA500">
        <v>1.986</v>
      </c>
      <c r="BB500">
        <v>1.6799999999999999E-2</v>
      </c>
      <c r="BC500">
        <v>4.1399999999999999E-2</v>
      </c>
      <c r="BD500">
        <v>0.9</v>
      </c>
      <c r="BE500">
        <v>4.8</v>
      </c>
      <c r="BF500">
        <v>0.96</v>
      </c>
      <c r="BG500">
        <v>0.156</v>
      </c>
      <c r="BH500" s="98">
        <v>5.9999999999999995E-4</v>
      </c>
      <c r="BI500">
        <v>0.03</v>
      </c>
      <c r="BJ500">
        <v>4.7999999999999996E-3</v>
      </c>
      <c r="BK500">
        <v>0</v>
      </c>
      <c r="BL500">
        <v>4.6179479715807199E-4</v>
      </c>
      <c r="BM500">
        <v>0</v>
      </c>
      <c r="BN500">
        <v>1.3410219308144399E-4</v>
      </c>
      <c r="BO500" s="98">
        <v>1.9113852451823599E-5</v>
      </c>
      <c r="BP500">
        <v>0</v>
      </c>
      <c r="BQ500" s="98">
        <v>9.0064695414044602E-16</v>
      </c>
      <c r="BR500">
        <v>1.67893591743199E-4</v>
      </c>
      <c r="BS500" s="98">
        <v>4.4272695774743801E-5</v>
      </c>
      <c r="BT500">
        <v>4.9017499939062199E-3</v>
      </c>
    </row>
    <row r="501" spans="1:72" x14ac:dyDescent="0.35">
      <c r="A501">
        <v>100</v>
      </c>
      <c r="B501" t="s">
        <v>195</v>
      </c>
      <c r="C501" t="s">
        <v>195</v>
      </c>
      <c r="D501" t="s">
        <v>788</v>
      </c>
      <c r="E501" t="s">
        <v>1339</v>
      </c>
      <c r="F501">
        <v>2.1120000000000001</v>
      </c>
      <c r="G501">
        <v>8.8379999999999992</v>
      </c>
      <c r="H501">
        <v>2.8799999999999999E-2</v>
      </c>
      <c r="I501">
        <v>0.123</v>
      </c>
      <c r="J501">
        <v>0.30599999999999999</v>
      </c>
      <c r="K501">
        <v>0.06</v>
      </c>
      <c r="L501">
        <v>6.4199999999999993E-2</v>
      </c>
      <c r="M501">
        <v>0</v>
      </c>
      <c r="N501">
        <v>1.7999999999999999E-2</v>
      </c>
      <c r="O501">
        <v>2.76E-2</v>
      </c>
      <c r="P501">
        <v>9.5999999999999992E-3</v>
      </c>
      <c r="Q501">
        <v>1.7999999999999999E-2</v>
      </c>
      <c r="R501">
        <v>0</v>
      </c>
      <c r="S501">
        <v>0</v>
      </c>
      <c r="T501">
        <v>0</v>
      </c>
      <c r="U501">
        <v>3.0000000000000001E-3</v>
      </c>
      <c r="V501">
        <v>0</v>
      </c>
      <c r="W501">
        <v>0</v>
      </c>
      <c r="X501">
        <v>0</v>
      </c>
      <c r="Y501">
        <v>2.3999999999999998E-3</v>
      </c>
      <c r="Z501" s="98">
        <v>5.9999999999999995E-4</v>
      </c>
      <c r="AA501">
        <v>0</v>
      </c>
      <c r="AB501">
        <v>6.0000000000000001E-3</v>
      </c>
      <c r="AC501">
        <v>0</v>
      </c>
      <c r="AD501">
        <v>6.0000000000000001E-3</v>
      </c>
      <c r="AE501">
        <v>1.32E-2</v>
      </c>
      <c r="AF501">
        <v>1.26E-2</v>
      </c>
      <c r="AG501" s="98">
        <v>5.9999999999999995E-4</v>
      </c>
      <c r="AH501">
        <v>0</v>
      </c>
      <c r="AI501">
        <v>0</v>
      </c>
      <c r="AJ501">
        <v>0</v>
      </c>
      <c r="AK501">
        <v>0</v>
      </c>
      <c r="AL501">
        <v>0</v>
      </c>
      <c r="AM501">
        <v>1.4999999999999999E-2</v>
      </c>
      <c r="AN501">
        <v>0</v>
      </c>
      <c r="AO501">
        <v>0.18</v>
      </c>
      <c r="AP501">
        <v>0</v>
      </c>
      <c r="AQ501">
        <v>1.8E-3</v>
      </c>
      <c r="AR501">
        <v>0</v>
      </c>
      <c r="AS501">
        <v>1.8600000000000001E-3</v>
      </c>
      <c r="AT501" s="98">
        <v>8.9999999999999998E-4</v>
      </c>
      <c r="AU501">
        <v>1.2E-2</v>
      </c>
      <c r="AV501">
        <v>3.252E-2</v>
      </c>
      <c r="AW501">
        <v>3.2399999999999998E-3</v>
      </c>
      <c r="AX501">
        <v>3.3420000000000001</v>
      </c>
      <c r="AY501">
        <v>0</v>
      </c>
      <c r="AZ501">
        <v>1.7999999999999999E-2</v>
      </c>
      <c r="BA501">
        <v>1.986</v>
      </c>
      <c r="BB501">
        <v>1.6799999999999999E-2</v>
      </c>
      <c r="BC501">
        <v>4.1399999999999999E-2</v>
      </c>
      <c r="BD501">
        <v>0.9</v>
      </c>
      <c r="BE501">
        <v>4.8</v>
      </c>
      <c r="BF501">
        <v>0.96</v>
      </c>
      <c r="BG501">
        <v>0.156</v>
      </c>
      <c r="BH501" s="98">
        <v>5.9999999999999995E-4</v>
      </c>
      <c r="BI501">
        <v>0.03</v>
      </c>
      <c r="BJ501">
        <v>4.7999999999999996E-3</v>
      </c>
      <c r="BK501">
        <v>0</v>
      </c>
      <c r="BL501">
        <v>4.6179479715807199E-4</v>
      </c>
      <c r="BM501">
        <v>0</v>
      </c>
      <c r="BN501">
        <v>1.3410219308144399E-4</v>
      </c>
      <c r="BO501" s="98">
        <v>1.9113852451823599E-5</v>
      </c>
      <c r="BP501">
        <v>0</v>
      </c>
      <c r="BQ501" s="98">
        <v>9.0064695414044602E-16</v>
      </c>
      <c r="BR501">
        <v>1.67893591743199E-4</v>
      </c>
      <c r="BS501" s="98">
        <v>4.4272695774743801E-5</v>
      </c>
      <c r="BT501">
        <v>4.9017499939062199E-3</v>
      </c>
    </row>
    <row r="502" spans="1:72" x14ac:dyDescent="0.35">
      <c r="A502">
        <v>100</v>
      </c>
      <c r="B502" t="s">
        <v>195</v>
      </c>
      <c r="C502" t="s">
        <v>195</v>
      </c>
      <c r="D502" t="s">
        <v>788</v>
      </c>
      <c r="E502" t="s">
        <v>1340</v>
      </c>
      <c r="F502">
        <v>1.056</v>
      </c>
      <c r="G502">
        <v>4.4189999999999996</v>
      </c>
      <c r="H502">
        <v>1.44E-2</v>
      </c>
      <c r="I502">
        <v>6.1499999999999999E-2</v>
      </c>
      <c r="J502">
        <v>0.153</v>
      </c>
      <c r="K502">
        <v>0.03</v>
      </c>
      <c r="L502">
        <v>3.2099999999999997E-2</v>
      </c>
      <c r="M502">
        <v>0</v>
      </c>
      <c r="N502">
        <v>8.9999999999999993E-3</v>
      </c>
      <c r="O502">
        <v>1.38E-2</v>
      </c>
      <c r="P502">
        <v>4.7999999999999996E-3</v>
      </c>
      <c r="Q502">
        <v>8.9999999999999993E-3</v>
      </c>
      <c r="R502">
        <v>0</v>
      </c>
      <c r="S502">
        <v>0</v>
      </c>
      <c r="T502">
        <v>0</v>
      </c>
      <c r="U502">
        <v>1.5E-3</v>
      </c>
      <c r="V502">
        <v>0</v>
      </c>
      <c r="W502">
        <v>0</v>
      </c>
      <c r="X502">
        <v>0</v>
      </c>
      <c r="Y502">
        <v>1.1999999999999999E-3</v>
      </c>
      <c r="Z502" s="98">
        <v>2.9999999999999997E-4</v>
      </c>
      <c r="AA502">
        <v>0</v>
      </c>
      <c r="AB502">
        <v>3.0000000000000001E-3</v>
      </c>
      <c r="AC502">
        <v>0</v>
      </c>
      <c r="AD502">
        <v>3.0000000000000001E-3</v>
      </c>
      <c r="AE502">
        <v>6.6E-3</v>
      </c>
      <c r="AF502">
        <v>6.3E-3</v>
      </c>
      <c r="AG502" s="98">
        <v>2.9999999999999997E-4</v>
      </c>
      <c r="AH502">
        <v>0</v>
      </c>
      <c r="AI502">
        <v>0</v>
      </c>
      <c r="AJ502">
        <v>0</v>
      </c>
      <c r="AK502">
        <v>0</v>
      </c>
      <c r="AL502">
        <v>0</v>
      </c>
      <c r="AM502">
        <v>7.4999999999999997E-3</v>
      </c>
      <c r="AN502">
        <v>0</v>
      </c>
      <c r="AO502">
        <v>0.09</v>
      </c>
      <c r="AP502">
        <v>0</v>
      </c>
      <c r="AQ502" s="98">
        <v>8.9999999999999998E-4</v>
      </c>
      <c r="AR502">
        <v>0</v>
      </c>
      <c r="AS502">
        <v>9.3000000000000005E-4</v>
      </c>
      <c r="AT502">
        <v>4.4999999999999999E-4</v>
      </c>
      <c r="AU502">
        <v>6.0000000000000001E-3</v>
      </c>
      <c r="AV502">
        <v>1.626E-2</v>
      </c>
      <c r="AW502">
        <v>1.6199999999999999E-3</v>
      </c>
      <c r="AX502">
        <v>1.671</v>
      </c>
      <c r="AY502">
        <v>0</v>
      </c>
      <c r="AZ502">
        <v>8.9999999999999993E-3</v>
      </c>
      <c r="BA502">
        <v>0.99299999999999999</v>
      </c>
      <c r="BB502">
        <v>8.3999999999999995E-3</v>
      </c>
      <c r="BC502">
        <v>2.07E-2</v>
      </c>
      <c r="BD502">
        <v>0.45</v>
      </c>
      <c r="BE502">
        <v>2.4</v>
      </c>
      <c r="BF502">
        <v>0.48</v>
      </c>
      <c r="BG502">
        <v>7.8E-2</v>
      </c>
      <c r="BH502" s="98">
        <v>2.9999999999999997E-4</v>
      </c>
      <c r="BI502">
        <v>1.4999999999999999E-2</v>
      </c>
      <c r="BJ502">
        <v>2.3999999999999998E-3</v>
      </c>
      <c r="BK502">
        <v>0</v>
      </c>
      <c r="BL502">
        <v>2.30897398579036E-4</v>
      </c>
      <c r="BM502">
        <v>0</v>
      </c>
      <c r="BN502" s="98">
        <v>6.7051096540721996E-5</v>
      </c>
      <c r="BO502" s="98">
        <v>9.5569262259117993E-6</v>
      </c>
      <c r="BP502">
        <v>0</v>
      </c>
      <c r="BQ502" s="98">
        <v>4.5032347707022301E-16</v>
      </c>
      <c r="BR502" s="98">
        <v>8.3946795871599295E-5</v>
      </c>
      <c r="BS502" s="98">
        <v>2.2136347887371901E-5</v>
      </c>
      <c r="BT502">
        <v>2.4508749969531099E-3</v>
      </c>
    </row>
    <row r="503" spans="1:72" x14ac:dyDescent="0.35">
      <c r="A503">
        <v>100</v>
      </c>
      <c r="B503" t="s">
        <v>195</v>
      </c>
      <c r="C503" t="s">
        <v>195</v>
      </c>
      <c r="D503" t="s">
        <v>788</v>
      </c>
      <c r="E503" t="s">
        <v>1341</v>
      </c>
      <c r="F503">
        <v>2.1120000000000001</v>
      </c>
      <c r="G503">
        <v>8.8379999999999992</v>
      </c>
      <c r="H503">
        <v>2.8799999999999999E-2</v>
      </c>
      <c r="I503">
        <v>0.123</v>
      </c>
      <c r="J503">
        <v>0.30599999999999999</v>
      </c>
      <c r="K503">
        <v>0.06</v>
      </c>
      <c r="L503">
        <v>6.4199999999999993E-2</v>
      </c>
      <c r="M503">
        <v>0</v>
      </c>
      <c r="N503">
        <v>1.7999999999999999E-2</v>
      </c>
      <c r="O503">
        <v>2.76E-2</v>
      </c>
      <c r="P503">
        <v>9.5999999999999992E-3</v>
      </c>
      <c r="Q503">
        <v>1.7999999999999999E-2</v>
      </c>
      <c r="R503">
        <v>0</v>
      </c>
      <c r="S503">
        <v>0</v>
      </c>
      <c r="T503">
        <v>0</v>
      </c>
      <c r="U503">
        <v>3.0000000000000001E-3</v>
      </c>
      <c r="V503">
        <v>0</v>
      </c>
      <c r="W503">
        <v>0</v>
      </c>
      <c r="X503">
        <v>0</v>
      </c>
      <c r="Y503">
        <v>2.3999999999999998E-3</v>
      </c>
      <c r="Z503" s="98">
        <v>5.9999999999999995E-4</v>
      </c>
      <c r="AA503">
        <v>0</v>
      </c>
      <c r="AB503">
        <v>6.0000000000000001E-3</v>
      </c>
      <c r="AC503">
        <v>0</v>
      </c>
      <c r="AD503">
        <v>6.0000000000000001E-3</v>
      </c>
      <c r="AE503">
        <v>1.32E-2</v>
      </c>
      <c r="AF503">
        <v>1.26E-2</v>
      </c>
      <c r="AG503" s="98">
        <v>5.9999999999999995E-4</v>
      </c>
      <c r="AH503">
        <v>0</v>
      </c>
      <c r="AI503">
        <v>0</v>
      </c>
      <c r="AJ503">
        <v>0</v>
      </c>
      <c r="AK503">
        <v>0</v>
      </c>
      <c r="AL503">
        <v>0</v>
      </c>
      <c r="AM503">
        <v>1.4999999999999999E-2</v>
      </c>
      <c r="AN503">
        <v>0</v>
      </c>
      <c r="AO503">
        <v>0.18</v>
      </c>
      <c r="AP503">
        <v>0</v>
      </c>
      <c r="AQ503">
        <v>1.8E-3</v>
      </c>
      <c r="AR503">
        <v>0</v>
      </c>
      <c r="AS503">
        <v>1.8600000000000001E-3</v>
      </c>
      <c r="AT503" s="98">
        <v>8.9999999999999998E-4</v>
      </c>
      <c r="AU503">
        <v>1.2E-2</v>
      </c>
      <c r="AV503">
        <v>3.252E-2</v>
      </c>
      <c r="AW503">
        <v>3.2399999999999998E-3</v>
      </c>
      <c r="AX503">
        <v>3.3420000000000001</v>
      </c>
      <c r="AY503">
        <v>0</v>
      </c>
      <c r="AZ503">
        <v>1.7999999999999999E-2</v>
      </c>
      <c r="BA503">
        <v>1.986</v>
      </c>
      <c r="BB503">
        <v>1.6799999999999999E-2</v>
      </c>
      <c r="BC503">
        <v>4.1399999999999999E-2</v>
      </c>
      <c r="BD503">
        <v>0.9</v>
      </c>
      <c r="BE503">
        <v>4.8</v>
      </c>
      <c r="BF503">
        <v>0.96</v>
      </c>
      <c r="BG503">
        <v>0.156</v>
      </c>
      <c r="BH503" s="98">
        <v>5.9999999999999995E-4</v>
      </c>
      <c r="BI503">
        <v>0.03</v>
      </c>
      <c r="BJ503">
        <v>4.7999999999999996E-3</v>
      </c>
      <c r="BK503">
        <v>0</v>
      </c>
      <c r="BL503">
        <v>4.6179479715807199E-4</v>
      </c>
      <c r="BM503">
        <v>0</v>
      </c>
      <c r="BN503">
        <v>1.3410219308144399E-4</v>
      </c>
      <c r="BO503" s="98">
        <v>1.9113852451823599E-5</v>
      </c>
      <c r="BP503">
        <v>0</v>
      </c>
      <c r="BQ503" s="98">
        <v>9.0064695414044602E-16</v>
      </c>
      <c r="BR503">
        <v>1.67893591743199E-4</v>
      </c>
      <c r="BS503" s="98">
        <v>4.4272695774743801E-5</v>
      </c>
      <c r="BT503">
        <v>4.9017499939062199E-3</v>
      </c>
    </row>
    <row r="504" spans="1:72" x14ac:dyDescent="0.35">
      <c r="A504">
        <v>101</v>
      </c>
      <c r="B504" t="s">
        <v>195</v>
      </c>
      <c r="C504" t="s">
        <v>195</v>
      </c>
      <c r="D504" t="s">
        <v>792</v>
      </c>
      <c r="E504" t="s">
        <v>1337</v>
      </c>
      <c r="F504">
        <v>0.53400000000000003</v>
      </c>
      <c r="G504">
        <v>2.226</v>
      </c>
      <c r="H504">
        <v>3.0000000000000001E-3</v>
      </c>
      <c r="I504">
        <v>4.1399999999999999E-2</v>
      </c>
      <c r="J504">
        <v>7.1400000000000005E-2</v>
      </c>
      <c r="K504">
        <v>2.46E-2</v>
      </c>
      <c r="L504">
        <v>0.45419999999999999</v>
      </c>
      <c r="M504">
        <v>0</v>
      </c>
      <c r="N504">
        <v>5.4000000000000003E-3</v>
      </c>
      <c r="O504">
        <v>1.1999999999999999E-3</v>
      </c>
      <c r="P504">
        <v>0</v>
      </c>
      <c r="Q504">
        <v>1.1999999999999999E-3</v>
      </c>
      <c r="R504">
        <v>0</v>
      </c>
      <c r="S504">
        <v>0</v>
      </c>
      <c r="T504">
        <v>0</v>
      </c>
      <c r="U504" s="98">
        <v>5.9999999999999995E-4</v>
      </c>
      <c r="V504">
        <v>0</v>
      </c>
      <c r="W504">
        <v>0</v>
      </c>
      <c r="X504">
        <v>0</v>
      </c>
      <c r="Y504">
        <v>0</v>
      </c>
      <c r="Z504">
        <v>0</v>
      </c>
      <c r="AA504">
        <v>0</v>
      </c>
      <c r="AB504" s="98">
        <v>5.9999999999999995E-4</v>
      </c>
      <c r="AC504">
        <v>0</v>
      </c>
      <c r="AD504" s="98">
        <v>5.9999999999999995E-4</v>
      </c>
      <c r="AE504">
        <v>1.1999999999999999E-3</v>
      </c>
      <c r="AF504">
        <v>1.1999999999999999E-3</v>
      </c>
      <c r="AG504">
        <v>0</v>
      </c>
      <c r="AH504">
        <v>0</v>
      </c>
      <c r="AI504">
        <v>0</v>
      </c>
      <c r="AJ504">
        <v>0</v>
      </c>
      <c r="AK504">
        <v>0</v>
      </c>
      <c r="AL504">
        <v>0</v>
      </c>
      <c r="AM504">
        <v>4.7999999999999996E-3</v>
      </c>
      <c r="AN504">
        <v>0</v>
      </c>
      <c r="AO504">
        <v>0.06</v>
      </c>
      <c r="AP504">
        <v>0</v>
      </c>
      <c r="AQ504">
        <v>1.8E-3</v>
      </c>
      <c r="AR504">
        <v>8.9399999999999993E-2</v>
      </c>
      <c r="AS504">
        <v>2.4000000000000001E-4</v>
      </c>
      <c r="AT504">
        <v>1.8000000000000001E-4</v>
      </c>
      <c r="AU504">
        <v>2.0999999999999999E-3</v>
      </c>
      <c r="AV504">
        <v>8.9999999999999993E-3</v>
      </c>
      <c r="AW504">
        <v>4.8000000000000001E-4</v>
      </c>
      <c r="AX504">
        <v>0.1278</v>
      </c>
      <c r="AY504">
        <v>0</v>
      </c>
      <c r="AZ504">
        <v>0</v>
      </c>
      <c r="BA504">
        <v>0.42599999999999999</v>
      </c>
      <c r="BB504">
        <v>1.38E-2</v>
      </c>
      <c r="BC504">
        <v>9.5999999999999992E-3</v>
      </c>
      <c r="BD504">
        <v>0.15</v>
      </c>
      <c r="BE504">
        <v>0.71399999999999997</v>
      </c>
      <c r="BF504">
        <v>0.108</v>
      </c>
      <c r="BG504">
        <v>1.38</v>
      </c>
      <c r="BH504">
        <v>3.5999999999999999E-3</v>
      </c>
      <c r="BI504">
        <v>0.123</v>
      </c>
      <c r="BJ504">
        <v>2.3999999999999998E-3</v>
      </c>
      <c r="BK504">
        <v>0</v>
      </c>
      <c r="BL504">
        <v>4.0533463583517198E-4</v>
      </c>
      <c r="BM504">
        <v>0</v>
      </c>
      <c r="BN504">
        <v>1.3879117908228899E-4</v>
      </c>
      <c r="BO504" s="98">
        <v>1.9113852451823599E-5</v>
      </c>
      <c r="BP504">
        <v>0</v>
      </c>
      <c r="BQ504" s="98">
        <v>4.6095392096992205E-16</v>
      </c>
      <c r="BR504">
        <v>1.5140397316222901E-4</v>
      </c>
      <c r="BS504" s="98">
        <v>4.4272695774743801E-5</v>
      </c>
      <c r="BT504">
        <v>4.6594614365726497E-3</v>
      </c>
    </row>
    <row r="505" spans="1:72" x14ac:dyDescent="0.35">
      <c r="A505">
        <v>101</v>
      </c>
      <c r="B505" t="s">
        <v>195</v>
      </c>
      <c r="C505" t="s">
        <v>195</v>
      </c>
      <c r="D505" t="s">
        <v>792</v>
      </c>
      <c r="E505" t="s">
        <v>1338</v>
      </c>
      <c r="F505">
        <v>1.0680000000000001</v>
      </c>
      <c r="G505">
        <v>4.452</v>
      </c>
      <c r="H505">
        <v>6.0000000000000001E-3</v>
      </c>
      <c r="I505">
        <v>8.2799999999999999E-2</v>
      </c>
      <c r="J505">
        <v>0.14280000000000001</v>
      </c>
      <c r="K505">
        <v>4.9200000000000001E-2</v>
      </c>
      <c r="L505">
        <v>0.90839999999999999</v>
      </c>
      <c r="M505">
        <v>0</v>
      </c>
      <c r="N505">
        <v>1.0800000000000001E-2</v>
      </c>
      <c r="O505">
        <v>2.3999999999999998E-3</v>
      </c>
      <c r="P505">
        <v>0</v>
      </c>
      <c r="Q505">
        <v>2.3999999999999998E-3</v>
      </c>
      <c r="R505">
        <v>0</v>
      </c>
      <c r="S505">
        <v>0</v>
      </c>
      <c r="T505">
        <v>0</v>
      </c>
      <c r="U505">
        <v>1.1999999999999999E-3</v>
      </c>
      <c r="V505">
        <v>0</v>
      </c>
      <c r="W505">
        <v>0</v>
      </c>
      <c r="X505">
        <v>0</v>
      </c>
      <c r="Y505">
        <v>0</v>
      </c>
      <c r="Z505">
        <v>0</v>
      </c>
      <c r="AA505">
        <v>0</v>
      </c>
      <c r="AB505">
        <v>1.1999999999999999E-3</v>
      </c>
      <c r="AC505">
        <v>0</v>
      </c>
      <c r="AD505">
        <v>1.1999999999999999E-3</v>
      </c>
      <c r="AE505">
        <v>2.3999999999999998E-3</v>
      </c>
      <c r="AF505">
        <v>2.3999999999999998E-3</v>
      </c>
      <c r="AG505">
        <v>0</v>
      </c>
      <c r="AH505">
        <v>0</v>
      </c>
      <c r="AI505">
        <v>0</v>
      </c>
      <c r="AJ505">
        <v>0</v>
      </c>
      <c r="AK505">
        <v>0</v>
      </c>
      <c r="AL505">
        <v>0</v>
      </c>
      <c r="AM505">
        <v>9.5999999999999992E-3</v>
      </c>
      <c r="AN505">
        <v>0</v>
      </c>
      <c r="AO505">
        <v>0.12</v>
      </c>
      <c r="AP505">
        <v>0</v>
      </c>
      <c r="AQ505">
        <v>3.5999999999999999E-3</v>
      </c>
      <c r="AR505">
        <v>0.17879999999999999</v>
      </c>
      <c r="AS505">
        <v>4.8000000000000001E-4</v>
      </c>
      <c r="AT505">
        <v>3.6000000000000002E-4</v>
      </c>
      <c r="AU505">
        <v>4.1999999999999997E-3</v>
      </c>
      <c r="AV505">
        <v>1.7999999999999999E-2</v>
      </c>
      <c r="AW505">
        <v>9.6000000000000002E-4</v>
      </c>
      <c r="AX505">
        <v>0.25559999999999999</v>
      </c>
      <c r="AY505">
        <v>0</v>
      </c>
      <c r="AZ505">
        <v>0</v>
      </c>
      <c r="BA505">
        <v>0.85199999999999998</v>
      </c>
      <c r="BB505">
        <v>2.76E-2</v>
      </c>
      <c r="BC505">
        <v>1.9199999999999998E-2</v>
      </c>
      <c r="BD505">
        <v>0.3</v>
      </c>
      <c r="BE505">
        <v>1.4279999999999999</v>
      </c>
      <c r="BF505">
        <v>0.216</v>
      </c>
      <c r="BG505">
        <v>2.76</v>
      </c>
      <c r="BH505">
        <v>7.1999999999999998E-3</v>
      </c>
      <c r="BI505">
        <v>0.246</v>
      </c>
      <c r="BJ505">
        <v>4.7999999999999996E-3</v>
      </c>
      <c r="BK505">
        <v>0</v>
      </c>
      <c r="BL505">
        <v>8.1066927167034396E-4</v>
      </c>
      <c r="BM505">
        <v>0</v>
      </c>
      <c r="BN505">
        <v>2.7758235816457798E-4</v>
      </c>
      <c r="BO505" s="98">
        <v>3.8227704903647197E-5</v>
      </c>
      <c r="BP505">
        <v>0</v>
      </c>
      <c r="BQ505" s="98">
        <v>9.2190784193984409E-16</v>
      </c>
      <c r="BR505">
        <v>3.0280794632445802E-4</v>
      </c>
      <c r="BS505" s="98">
        <v>8.8545391549487603E-5</v>
      </c>
      <c r="BT505">
        <v>9.3189228731452908E-3</v>
      </c>
    </row>
    <row r="506" spans="1:72" x14ac:dyDescent="0.35">
      <c r="A506">
        <v>101</v>
      </c>
      <c r="B506" t="s">
        <v>195</v>
      </c>
      <c r="C506" t="s">
        <v>195</v>
      </c>
      <c r="D506" t="s">
        <v>792</v>
      </c>
      <c r="E506" t="s">
        <v>1339</v>
      </c>
      <c r="F506">
        <v>1.0680000000000001</v>
      </c>
      <c r="G506">
        <v>4.452</v>
      </c>
      <c r="H506">
        <v>6.0000000000000001E-3</v>
      </c>
      <c r="I506">
        <v>8.2799999999999999E-2</v>
      </c>
      <c r="J506">
        <v>0.14280000000000001</v>
      </c>
      <c r="K506">
        <v>4.9200000000000001E-2</v>
      </c>
      <c r="L506">
        <v>0.90839999999999999</v>
      </c>
      <c r="M506">
        <v>0</v>
      </c>
      <c r="N506">
        <v>1.0800000000000001E-2</v>
      </c>
      <c r="O506">
        <v>2.3999999999999998E-3</v>
      </c>
      <c r="P506">
        <v>0</v>
      </c>
      <c r="Q506">
        <v>2.3999999999999998E-3</v>
      </c>
      <c r="R506">
        <v>0</v>
      </c>
      <c r="S506">
        <v>0</v>
      </c>
      <c r="T506">
        <v>0</v>
      </c>
      <c r="U506">
        <v>1.1999999999999999E-3</v>
      </c>
      <c r="V506">
        <v>0</v>
      </c>
      <c r="W506">
        <v>0</v>
      </c>
      <c r="X506">
        <v>0</v>
      </c>
      <c r="Y506">
        <v>0</v>
      </c>
      <c r="Z506">
        <v>0</v>
      </c>
      <c r="AA506">
        <v>0</v>
      </c>
      <c r="AB506">
        <v>1.1999999999999999E-3</v>
      </c>
      <c r="AC506">
        <v>0</v>
      </c>
      <c r="AD506">
        <v>1.1999999999999999E-3</v>
      </c>
      <c r="AE506">
        <v>2.3999999999999998E-3</v>
      </c>
      <c r="AF506">
        <v>2.3999999999999998E-3</v>
      </c>
      <c r="AG506">
        <v>0</v>
      </c>
      <c r="AH506">
        <v>0</v>
      </c>
      <c r="AI506">
        <v>0</v>
      </c>
      <c r="AJ506">
        <v>0</v>
      </c>
      <c r="AK506">
        <v>0</v>
      </c>
      <c r="AL506">
        <v>0</v>
      </c>
      <c r="AM506">
        <v>9.5999999999999992E-3</v>
      </c>
      <c r="AN506">
        <v>0</v>
      </c>
      <c r="AO506">
        <v>0.12</v>
      </c>
      <c r="AP506">
        <v>0</v>
      </c>
      <c r="AQ506">
        <v>3.5999999999999999E-3</v>
      </c>
      <c r="AR506">
        <v>0.17879999999999999</v>
      </c>
      <c r="AS506">
        <v>4.8000000000000001E-4</v>
      </c>
      <c r="AT506">
        <v>3.6000000000000002E-4</v>
      </c>
      <c r="AU506">
        <v>4.1999999999999997E-3</v>
      </c>
      <c r="AV506">
        <v>1.7999999999999999E-2</v>
      </c>
      <c r="AW506">
        <v>9.6000000000000002E-4</v>
      </c>
      <c r="AX506">
        <v>0.25559999999999999</v>
      </c>
      <c r="AY506">
        <v>0</v>
      </c>
      <c r="AZ506">
        <v>0</v>
      </c>
      <c r="BA506">
        <v>0.85199999999999998</v>
      </c>
      <c r="BB506">
        <v>2.76E-2</v>
      </c>
      <c r="BC506">
        <v>1.9199999999999998E-2</v>
      </c>
      <c r="BD506">
        <v>0.3</v>
      </c>
      <c r="BE506">
        <v>1.4279999999999999</v>
      </c>
      <c r="BF506">
        <v>0.216</v>
      </c>
      <c r="BG506">
        <v>2.76</v>
      </c>
      <c r="BH506">
        <v>7.1999999999999998E-3</v>
      </c>
      <c r="BI506">
        <v>0.246</v>
      </c>
      <c r="BJ506">
        <v>4.7999999999999996E-3</v>
      </c>
      <c r="BK506">
        <v>0</v>
      </c>
      <c r="BL506">
        <v>8.1066927167034396E-4</v>
      </c>
      <c r="BM506">
        <v>0</v>
      </c>
      <c r="BN506">
        <v>2.7758235816457798E-4</v>
      </c>
      <c r="BO506" s="98">
        <v>3.8227704903647197E-5</v>
      </c>
      <c r="BP506">
        <v>0</v>
      </c>
      <c r="BQ506" s="98">
        <v>9.2190784193984409E-16</v>
      </c>
      <c r="BR506">
        <v>3.0280794632445802E-4</v>
      </c>
      <c r="BS506" s="98">
        <v>8.8545391549487603E-5</v>
      </c>
      <c r="BT506">
        <v>9.3189228731452908E-3</v>
      </c>
    </row>
    <row r="507" spans="1:72" x14ac:dyDescent="0.35">
      <c r="A507">
        <v>101</v>
      </c>
      <c r="B507" t="s">
        <v>195</v>
      </c>
      <c r="C507" t="s">
        <v>195</v>
      </c>
      <c r="D507" t="s">
        <v>792</v>
      </c>
      <c r="E507" t="s">
        <v>1340</v>
      </c>
      <c r="F507">
        <v>1.0680000000000001</v>
      </c>
      <c r="G507">
        <v>4.452</v>
      </c>
      <c r="H507">
        <v>6.0000000000000001E-3</v>
      </c>
      <c r="I507">
        <v>8.2799999999999999E-2</v>
      </c>
      <c r="J507">
        <v>0.14280000000000001</v>
      </c>
      <c r="K507">
        <v>4.9200000000000001E-2</v>
      </c>
      <c r="L507">
        <v>0.90839999999999999</v>
      </c>
      <c r="M507">
        <v>0</v>
      </c>
      <c r="N507">
        <v>1.0800000000000001E-2</v>
      </c>
      <c r="O507">
        <v>2.3999999999999998E-3</v>
      </c>
      <c r="P507">
        <v>0</v>
      </c>
      <c r="Q507">
        <v>2.3999999999999998E-3</v>
      </c>
      <c r="R507">
        <v>0</v>
      </c>
      <c r="S507">
        <v>0</v>
      </c>
      <c r="T507">
        <v>0</v>
      </c>
      <c r="U507">
        <v>1.1999999999999999E-3</v>
      </c>
      <c r="V507">
        <v>0</v>
      </c>
      <c r="W507">
        <v>0</v>
      </c>
      <c r="X507">
        <v>0</v>
      </c>
      <c r="Y507">
        <v>0</v>
      </c>
      <c r="Z507">
        <v>0</v>
      </c>
      <c r="AA507">
        <v>0</v>
      </c>
      <c r="AB507">
        <v>1.1999999999999999E-3</v>
      </c>
      <c r="AC507">
        <v>0</v>
      </c>
      <c r="AD507">
        <v>1.1999999999999999E-3</v>
      </c>
      <c r="AE507">
        <v>2.3999999999999998E-3</v>
      </c>
      <c r="AF507">
        <v>2.3999999999999998E-3</v>
      </c>
      <c r="AG507">
        <v>0</v>
      </c>
      <c r="AH507">
        <v>0</v>
      </c>
      <c r="AI507">
        <v>0</v>
      </c>
      <c r="AJ507">
        <v>0</v>
      </c>
      <c r="AK507">
        <v>0</v>
      </c>
      <c r="AL507">
        <v>0</v>
      </c>
      <c r="AM507">
        <v>9.5999999999999992E-3</v>
      </c>
      <c r="AN507">
        <v>0</v>
      </c>
      <c r="AO507">
        <v>0.12</v>
      </c>
      <c r="AP507">
        <v>0</v>
      </c>
      <c r="AQ507">
        <v>3.5999999999999999E-3</v>
      </c>
      <c r="AR507">
        <v>0.17879999999999999</v>
      </c>
      <c r="AS507">
        <v>4.8000000000000001E-4</v>
      </c>
      <c r="AT507">
        <v>3.6000000000000002E-4</v>
      </c>
      <c r="AU507">
        <v>4.1999999999999997E-3</v>
      </c>
      <c r="AV507">
        <v>1.7999999999999999E-2</v>
      </c>
      <c r="AW507">
        <v>9.6000000000000002E-4</v>
      </c>
      <c r="AX507">
        <v>0.25559999999999999</v>
      </c>
      <c r="AY507">
        <v>0</v>
      </c>
      <c r="AZ507">
        <v>0</v>
      </c>
      <c r="BA507">
        <v>0.85199999999999998</v>
      </c>
      <c r="BB507">
        <v>2.76E-2</v>
      </c>
      <c r="BC507">
        <v>1.9199999999999998E-2</v>
      </c>
      <c r="BD507">
        <v>0.3</v>
      </c>
      <c r="BE507">
        <v>1.4279999999999999</v>
      </c>
      <c r="BF507">
        <v>0.216</v>
      </c>
      <c r="BG507">
        <v>2.76</v>
      </c>
      <c r="BH507">
        <v>7.1999999999999998E-3</v>
      </c>
      <c r="BI507">
        <v>0.246</v>
      </c>
      <c r="BJ507">
        <v>4.7999999999999996E-3</v>
      </c>
      <c r="BK507">
        <v>0</v>
      </c>
      <c r="BL507">
        <v>8.1066927167034396E-4</v>
      </c>
      <c r="BM507">
        <v>0</v>
      </c>
      <c r="BN507">
        <v>2.7758235816457798E-4</v>
      </c>
      <c r="BO507" s="98">
        <v>3.8227704903647197E-5</v>
      </c>
      <c r="BP507">
        <v>0</v>
      </c>
      <c r="BQ507" s="98">
        <v>9.2190784193984409E-16</v>
      </c>
      <c r="BR507">
        <v>3.0280794632445802E-4</v>
      </c>
      <c r="BS507" s="98">
        <v>8.8545391549487603E-5</v>
      </c>
      <c r="BT507">
        <v>9.3189228731452908E-3</v>
      </c>
    </row>
    <row r="508" spans="1:72" x14ac:dyDescent="0.35">
      <c r="A508">
        <v>101</v>
      </c>
      <c r="B508" t="s">
        <v>195</v>
      </c>
      <c r="C508" t="s">
        <v>195</v>
      </c>
      <c r="D508" t="s">
        <v>792</v>
      </c>
      <c r="E508" t="s">
        <v>1341</v>
      </c>
      <c r="F508">
        <v>1.0680000000000001</v>
      </c>
      <c r="G508">
        <v>4.452</v>
      </c>
      <c r="H508">
        <v>6.0000000000000001E-3</v>
      </c>
      <c r="I508">
        <v>8.2799999999999999E-2</v>
      </c>
      <c r="J508">
        <v>0.14280000000000001</v>
      </c>
      <c r="K508">
        <v>4.9200000000000001E-2</v>
      </c>
      <c r="L508">
        <v>0.90839999999999999</v>
      </c>
      <c r="M508">
        <v>0</v>
      </c>
      <c r="N508">
        <v>1.0800000000000001E-2</v>
      </c>
      <c r="O508">
        <v>2.3999999999999998E-3</v>
      </c>
      <c r="P508">
        <v>0</v>
      </c>
      <c r="Q508">
        <v>2.3999999999999998E-3</v>
      </c>
      <c r="R508">
        <v>0</v>
      </c>
      <c r="S508">
        <v>0</v>
      </c>
      <c r="T508">
        <v>0</v>
      </c>
      <c r="U508">
        <v>1.1999999999999999E-3</v>
      </c>
      <c r="V508">
        <v>0</v>
      </c>
      <c r="W508">
        <v>0</v>
      </c>
      <c r="X508">
        <v>0</v>
      </c>
      <c r="Y508">
        <v>0</v>
      </c>
      <c r="Z508">
        <v>0</v>
      </c>
      <c r="AA508">
        <v>0</v>
      </c>
      <c r="AB508">
        <v>1.1999999999999999E-3</v>
      </c>
      <c r="AC508">
        <v>0</v>
      </c>
      <c r="AD508">
        <v>1.1999999999999999E-3</v>
      </c>
      <c r="AE508">
        <v>2.3999999999999998E-3</v>
      </c>
      <c r="AF508">
        <v>2.3999999999999998E-3</v>
      </c>
      <c r="AG508">
        <v>0</v>
      </c>
      <c r="AH508">
        <v>0</v>
      </c>
      <c r="AI508">
        <v>0</v>
      </c>
      <c r="AJ508">
        <v>0</v>
      </c>
      <c r="AK508">
        <v>0</v>
      </c>
      <c r="AL508">
        <v>0</v>
      </c>
      <c r="AM508">
        <v>9.5999999999999992E-3</v>
      </c>
      <c r="AN508">
        <v>0</v>
      </c>
      <c r="AO508">
        <v>0.12</v>
      </c>
      <c r="AP508">
        <v>0</v>
      </c>
      <c r="AQ508">
        <v>3.5999999999999999E-3</v>
      </c>
      <c r="AR508">
        <v>0.17879999999999999</v>
      </c>
      <c r="AS508">
        <v>4.8000000000000001E-4</v>
      </c>
      <c r="AT508">
        <v>3.6000000000000002E-4</v>
      </c>
      <c r="AU508">
        <v>4.1999999999999997E-3</v>
      </c>
      <c r="AV508">
        <v>1.7999999999999999E-2</v>
      </c>
      <c r="AW508">
        <v>9.6000000000000002E-4</v>
      </c>
      <c r="AX508">
        <v>0.25559999999999999</v>
      </c>
      <c r="AY508">
        <v>0</v>
      </c>
      <c r="AZ508">
        <v>0</v>
      </c>
      <c r="BA508">
        <v>0.85199999999999998</v>
      </c>
      <c r="BB508">
        <v>2.76E-2</v>
      </c>
      <c r="BC508">
        <v>1.9199999999999998E-2</v>
      </c>
      <c r="BD508">
        <v>0.3</v>
      </c>
      <c r="BE508">
        <v>1.4279999999999999</v>
      </c>
      <c r="BF508">
        <v>0.216</v>
      </c>
      <c r="BG508">
        <v>2.76</v>
      </c>
      <c r="BH508">
        <v>7.1999999999999998E-3</v>
      </c>
      <c r="BI508">
        <v>0.246</v>
      </c>
      <c r="BJ508">
        <v>4.7999999999999996E-3</v>
      </c>
      <c r="BK508">
        <v>0</v>
      </c>
      <c r="BL508">
        <v>8.1066927167034396E-4</v>
      </c>
      <c r="BM508">
        <v>0</v>
      </c>
      <c r="BN508">
        <v>2.7758235816457798E-4</v>
      </c>
      <c r="BO508" s="98">
        <v>3.8227704903647197E-5</v>
      </c>
      <c r="BP508">
        <v>0</v>
      </c>
      <c r="BQ508" s="98">
        <v>9.2190784193984409E-16</v>
      </c>
      <c r="BR508">
        <v>3.0280794632445802E-4</v>
      </c>
      <c r="BS508" s="98">
        <v>8.8545391549487603E-5</v>
      </c>
      <c r="BT508">
        <v>9.3189228731452908E-3</v>
      </c>
    </row>
    <row r="509" spans="1:72" x14ac:dyDescent="0.35">
      <c r="A509">
        <v>102</v>
      </c>
      <c r="B509" t="s">
        <v>195</v>
      </c>
      <c r="C509" t="s">
        <v>195</v>
      </c>
      <c r="D509" t="s">
        <v>796</v>
      </c>
      <c r="E509" t="s">
        <v>1337</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row>
    <row r="510" spans="1:72" x14ac:dyDescent="0.35">
      <c r="A510">
        <v>102</v>
      </c>
      <c r="B510" t="s">
        <v>195</v>
      </c>
      <c r="C510" t="s">
        <v>195</v>
      </c>
      <c r="D510" t="s">
        <v>796</v>
      </c>
      <c r="E510" t="s">
        <v>1338</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row>
    <row r="511" spans="1:72" x14ac:dyDescent="0.35">
      <c r="A511">
        <v>102</v>
      </c>
      <c r="B511" t="s">
        <v>195</v>
      </c>
      <c r="C511" t="s">
        <v>195</v>
      </c>
      <c r="D511" t="s">
        <v>796</v>
      </c>
      <c r="E511" t="s">
        <v>1339</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row>
    <row r="512" spans="1:72" x14ac:dyDescent="0.35">
      <c r="A512">
        <v>102</v>
      </c>
      <c r="B512" t="s">
        <v>195</v>
      </c>
      <c r="C512" t="s">
        <v>195</v>
      </c>
      <c r="D512" t="s">
        <v>796</v>
      </c>
      <c r="E512" t="s">
        <v>1340</v>
      </c>
      <c r="F512">
        <v>9.57</v>
      </c>
      <c r="G512">
        <v>40.08</v>
      </c>
      <c r="H512">
        <v>4.8000000000000001E-2</v>
      </c>
      <c r="I512">
        <v>0.66</v>
      </c>
      <c r="J512">
        <v>1.371</v>
      </c>
      <c r="K512">
        <v>0.47399999999999998</v>
      </c>
      <c r="L512">
        <v>0.33</v>
      </c>
      <c r="M512">
        <v>0</v>
      </c>
      <c r="N512">
        <v>0.11700000000000001</v>
      </c>
      <c r="O512">
        <v>0.13800000000000001</v>
      </c>
      <c r="P512">
        <v>4.8000000000000001E-2</v>
      </c>
      <c r="Q512">
        <v>0.09</v>
      </c>
      <c r="R512">
        <v>0</v>
      </c>
      <c r="S512">
        <v>0</v>
      </c>
      <c r="T512">
        <v>0</v>
      </c>
      <c r="U512">
        <v>6.0000000000000001E-3</v>
      </c>
      <c r="V512">
        <v>0</v>
      </c>
      <c r="W512">
        <v>0</v>
      </c>
      <c r="X512">
        <v>0</v>
      </c>
      <c r="Y512">
        <v>6.0000000000000001E-3</v>
      </c>
      <c r="Z512">
        <v>0</v>
      </c>
      <c r="AA512">
        <v>0</v>
      </c>
      <c r="AB512">
        <v>3.0000000000000001E-3</v>
      </c>
      <c r="AC512">
        <v>0</v>
      </c>
      <c r="AD512">
        <v>3.0000000000000001E-3</v>
      </c>
      <c r="AE512">
        <v>0.03</v>
      </c>
      <c r="AF512">
        <v>8.9999999999999993E-3</v>
      </c>
      <c r="AG512">
        <v>1.7999999999999999E-2</v>
      </c>
      <c r="AH512">
        <v>0</v>
      </c>
      <c r="AI512">
        <v>0</v>
      </c>
      <c r="AJ512">
        <v>0</v>
      </c>
      <c r="AK512">
        <v>0</v>
      </c>
      <c r="AL512">
        <v>0</v>
      </c>
      <c r="AM512">
        <v>0.03</v>
      </c>
      <c r="AN512">
        <v>0</v>
      </c>
      <c r="AO512">
        <v>0.36</v>
      </c>
      <c r="AP512">
        <v>0</v>
      </c>
      <c r="AQ512">
        <v>8.9999999999999993E-3</v>
      </c>
      <c r="AR512">
        <v>0</v>
      </c>
      <c r="AS512">
        <v>1.95E-2</v>
      </c>
      <c r="AT512">
        <v>6.6E-3</v>
      </c>
      <c r="AU512">
        <v>7.1999999999999995E-2</v>
      </c>
      <c r="AV512">
        <v>0.18210000000000001</v>
      </c>
      <c r="AW512">
        <v>1.6799999999999999E-2</v>
      </c>
      <c r="AX512">
        <v>14.64</v>
      </c>
      <c r="AY512">
        <v>0</v>
      </c>
      <c r="AZ512">
        <v>0</v>
      </c>
      <c r="BA512">
        <v>12.75</v>
      </c>
      <c r="BB512">
        <v>0.35399999999999998</v>
      </c>
      <c r="BC512">
        <v>0.16500000000000001</v>
      </c>
      <c r="BD512">
        <v>4.32</v>
      </c>
      <c r="BE512">
        <v>45.9</v>
      </c>
      <c r="BF512">
        <v>5.52</v>
      </c>
      <c r="BG512">
        <v>0.18</v>
      </c>
      <c r="BH512">
        <v>0</v>
      </c>
      <c r="BI512">
        <v>0.06</v>
      </c>
      <c r="BJ512">
        <v>8.4000000000000005E-2</v>
      </c>
      <c r="BK512">
        <v>0</v>
      </c>
      <c r="BL512">
        <v>2.2063858451034498E-3</v>
      </c>
      <c r="BM512">
        <v>3.3578813093970499E-4</v>
      </c>
      <c r="BN512">
        <v>4.67080786665255E-4</v>
      </c>
      <c r="BO512" s="98">
        <v>9.5569262259118006E-5</v>
      </c>
      <c r="BP512">
        <v>0</v>
      </c>
      <c r="BQ512" s="98">
        <v>3.3258299025924102E-15</v>
      </c>
      <c r="BR512">
        <v>6.3855331204898803E-4</v>
      </c>
      <c r="BS512">
        <v>2.21363478873719E-4</v>
      </c>
      <c r="BT512">
        <v>1.6469129865718399E-2</v>
      </c>
    </row>
    <row r="513" spans="1:72" x14ac:dyDescent="0.35">
      <c r="A513">
        <v>102</v>
      </c>
      <c r="B513" t="s">
        <v>195</v>
      </c>
      <c r="C513" t="s">
        <v>195</v>
      </c>
      <c r="D513" t="s">
        <v>796</v>
      </c>
      <c r="E513" t="s">
        <v>1341</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row>
    <row r="514" spans="1:72" x14ac:dyDescent="0.35">
      <c r="A514">
        <v>103</v>
      </c>
      <c r="B514" t="s">
        <v>195</v>
      </c>
      <c r="C514" t="s">
        <v>195</v>
      </c>
      <c r="D514" t="s">
        <v>801</v>
      </c>
      <c r="E514" t="s">
        <v>1337</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row>
    <row r="515" spans="1:72" x14ac:dyDescent="0.35">
      <c r="A515">
        <v>103</v>
      </c>
      <c r="B515" t="s">
        <v>195</v>
      </c>
      <c r="C515" t="s">
        <v>195</v>
      </c>
      <c r="D515" t="s">
        <v>801</v>
      </c>
      <c r="E515" t="s">
        <v>1338</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row>
    <row r="516" spans="1:72" x14ac:dyDescent="0.35">
      <c r="A516">
        <v>103</v>
      </c>
      <c r="B516" t="s">
        <v>195</v>
      </c>
      <c r="C516" t="s">
        <v>195</v>
      </c>
      <c r="D516" t="s">
        <v>801</v>
      </c>
      <c r="E516" t="s">
        <v>1339</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row>
    <row r="517" spans="1:72" x14ac:dyDescent="0.35">
      <c r="A517">
        <v>103</v>
      </c>
      <c r="B517" t="s">
        <v>195</v>
      </c>
      <c r="C517" t="s">
        <v>195</v>
      </c>
      <c r="D517" t="s">
        <v>801</v>
      </c>
      <c r="E517" t="s">
        <v>1340</v>
      </c>
      <c r="F517">
        <v>9.51</v>
      </c>
      <c r="G517">
        <v>39.72</v>
      </c>
      <c r="H517">
        <v>0.03</v>
      </c>
      <c r="I517">
        <v>0.64500000000000002</v>
      </c>
      <c r="J517">
        <v>1.476</v>
      </c>
      <c r="K517">
        <v>0.32100000000000001</v>
      </c>
      <c r="L517">
        <v>0.45</v>
      </c>
      <c r="M517">
        <v>0</v>
      </c>
      <c r="N517">
        <v>7.8E-2</v>
      </c>
      <c r="O517">
        <v>6.3E-2</v>
      </c>
      <c r="P517">
        <v>8.9999999999999993E-3</v>
      </c>
      <c r="Q517">
        <v>5.3999999999999999E-2</v>
      </c>
      <c r="R517">
        <v>0</v>
      </c>
      <c r="S517">
        <v>0</v>
      </c>
      <c r="T517">
        <v>0</v>
      </c>
      <c r="U517">
        <v>6.0000000000000001E-3</v>
      </c>
      <c r="V517">
        <v>0</v>
      </c>
      <c r="W517">
        <v>0</v>
      </c>
      <c r="X517">
        <v>0</v>
      </c>
      <c r="Y517">
        <v>6.0000000000000001E-3</v>
      </c>
      <c r="Z517">
        <v>0</v>
      </c>
      <c r="AA517">
        <v>0</v>
      </c>
      <c r="AB517">
        <v>3.0000000000000001E-3</v>
      </c>
      <c r="AC517">
        <v>0</v>
      </c>
      <c r="AD517">
        <v>3.0000000000000001E-3</v>
      </c>
      <c r="AE517">
        <v>1.4999999999999999E-2</v>
      </c>
      <c r="AF517">
        <v>1.2E-2</v>
      </c>
      <c r="AG517">
        <v>3.0000000000000001E-3</v>
      </c>
      <c r="AH517">
        <v>0</v>
      </c>
      <c r="AI517">
        <v>0</v>
      </c>
      <c r="AJ517">
        <v>0</v>
      </c>
      <c r="AK517">
        <v>0</v>
      </c>
      <c r="AL517">
        <v>0</v>
      </c>
      <c r="AM517">
        <v>3.5999999999999997E-2</v>
      </c>
      <c r="AN517">
        <v>0</v>
      </c>
      <c r="AO517">
        <v>0.45</v>
      </c>
      <c r="AP517">
        <v>0</v>
      </c>
      <c r="AQ517">
        <v>3.0000000000000001E-3</v>
      </c>
      <c r="AR517">
        <v>0</v>
      </c>
      <c r="AS517">
        <v>2.46E-2</v>
      </c>
      <c r="AT517">
        <v>5.4000000000000003E-3</v>
      </c>
      <c r="AU517">
        <v>7.4999999999999997E-2</v>
      </c>
      <c r="AV517">
        <v>0.18240000000000001</v>
      </c>
      <c r="AW517">
        <v>2.3999999999999998E-3</v>
      </c>
      <c r="AX517">
        <v>0.99</v>
      </c>
      <c r="AY517">
        <v>0</v>
      </c>
      <c r="AZ517">
        <v>0.03</v>
      </c>
      <c r="BA517">
        <v>11.4</v>
      </c>
      <c r="BB517">
        <v>1.35</v>
      </c>
      <c r="BC517">
        <v>0.18</v>
      </c>
      <c r="BD517">
        <v>1.77</v>
      </c>
      <c r="BE517">
        <v>33</v>
      </c>
      <c r="BF517">
        <v>3.6</v>
      </c>
      <c r="BG517">
        <v>0.06</v>
      </c>
      <c r="BH517">
        <v>0</v>
      </c>
      <c r="BI517">
        <v>0.06</v>
      </c>
      <c r="BJ517">
        <v>0.114</v>
      </c>
      <c r="BK517">
        <v>0</v>
      </c>
      <c r="BL517">
        <v>8.1097933982692395E-4</v>
      </c>
      <c r="BM517">
        <v>0</v>
      </c>
      <c r="BN517">
        <v>2.9771122641046902E-4</v>
      </c>
      <c r="BO517" s="98">
        <v>9.5569262259118006E-5</v>
      </c>
      <c r="BP517">
        <v>0</v>
      </c>
      <c r="BQ517" s="98">
        <v>2.1907775738041099E-16</v>
      </c>
      <c r="BR517" s="98">
        <v>2.0533387751235801E-5</v>
      </c>
      <c r="BS517">
        <v>2.21363478873719E-4</v>
      </c>
      <c r="BT517">
        <v>1.0706942273877701E-2</v>
      </c>
    </row>
    <row r="518" spans="1:72" x14ac:dyDescent="0.35">
      <c r="A518">
        <v>103</v>
      </c>
      <c r="B518" t="s">
        <v>195</v>
      </c>
      <c r="C518" t="s">
        <v>195</v>
      </c>
      <c r="D518" t="s">
        <v>801</v>
      </c>
      <c r="E518" t="s">
        <v>1341</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row>
    <row r="519" spans="1:72" x14ac:dyDescent="0.35">
      <c r="A519">
        <v>104</v>
      </c>
      <c r="B519" t="s">
        <v>803</v>
      </c>
      <c r="C519" t="s">
        <v>209</v>
      </c>
      <c r="D519" t="s">
        <v>210</v>
      </c>
      <c r="E519" t="s">
        <v>1337</v>
      </c>
      <c r="F519">
        <v>3.98</v>
      </c>
      <c r="G519">
        <v>16.66</v>
      </c>
      <c r="H519">
        <v>0.17699999999999999</v>
      </c>
      <c r="I519">
        <v>0.34</v>
      </c>
      <c r="J519">
        <v>0.183</v>
      </c>
      <c r="K519">
        <v>0.153</v>
      </c>
      <c r="L519">
        <v>0.1</v>
      </c>
      <c r="M519">
        <v>0</v>
      </c>
      <c r="N519">
        <v>4.7E-2</v>
      </c>
      <c r="O519">
        <v>6.0999999999999999E-2</v>
      </c>
      <c r="P519">
        <v>3.6999999999999998E-2</v>
      </c>
      <c r="Q519">
        <v>2.4E-2</v>
      </c>
      <c r="R519">
        <v>0</v>
      </c>
      <c r="S519">
        <v>0</v>
      </c>
      <c r="T519">
        <v>0</v>
      </c>
      <c r="U519">
        <v>2.4E-2</v>
      </c>
      <c r="V519">
        <v>0</v>
      </c>
      <c r="W519">
        <v>0</v>
      </c>
      <c r="X519">
        <v>0</v>
      </c>
      <c r="Y519">
        <v>1.7000000000000001E-2</v>
      </c>
      <c r="Z519">
        <v>7.0000000000000001E-3</v>
      </c>
      <c r="AA519">
        <v>0</v>
      </c>
      <c r="AB519">
        <v>4.2000000000000003E-2</v>
      </c>
      <c r="AC519">
        <v>0</v>
      </c>
      <c r="AD519">
        <v>4.2000000000000003E-2</v>
      </c>
      <c r="AE519">
        <v>9.9000000000000005E-2</v>
      </c>
      <c r="AF519">
        <v>8.5999999999999993E-2</v>
      </c>
      <c r="AG519">
        <v>1.2E-2</v>
      </c>
      <c r="AH519">
        <v>0</v>
      </c>
      <c r="AI519">
        <v>0</v>
      </c>
      <c r="AJ519">
        <v>0</v>
      </c>
      <c r="AK519">
        <v>0</v>
      </c>
      <c r="AL519">
        <v>0</v>
      </c>
      <c r="AM519">
        <v>0.04</v>
      </c>
      <c r="AN519">
        <v>0</v>
      </c>
      <c r="AO519">
        <v>0.48</v>
      </c>
      <c r="AP519">
        <v>0</v>
      </c>
      <c r="AQ519">
        <v>8.0000000000000002E-3</v>
      </c>
      <c r="AR519">
        <v>0</v>
      </c>
      <c r="AS519">
        <v>1.0999999999999999E-2</v>
      </c>
      <c r="AT519">
        <v>3.0999999999999999E-3</v>
      </c>
      <c r="AU519">
        <v>2.1999999999999999E-2</v>
      </c>
      <c r="AV519">
        <v>7.8700000000000006E-2</v>
      </c>
      <c r="AW519">
        <v>8.0999999999999996E-3</v>
      </c>
      <c r="AX519">
        <v>3.75</v>
      </c>
      <c r="AY519">
        <v>0</v>
      </c>
      <c r="AZ519">
        <v>0</v>
      </c>
      <c r="BA519">
        <v>5.5</v>
      </c>
      <c r="BB519">
        <v>7.0000000000000007E-2</v>
      </c>
      <c r="BC519">
        <v>8.4000000000000005E-2</v>
      </c>
      <c r="BD519">
        <v>2.25</v>
      </c>
      <c r="BE519">
        <v>17</v>
      </c>
      <c r="BF519">
        <v>2.65</v>
      </c>
      <c r="BG519">
        <v>0.05</v>
      </c>
      <c r="BH519">
        <v>0</v>
      </c>
      <c r="BI519">
        <v>0.02</v>
      </c>
      <c r="BJ519">
        <v>4.9000000000000002E-2</v>
      </c>
      <c r="BK519">
        <v>0</v>
      </c>
      <c r="BL519">
        <v>1.1552394960102699E-3</v>
      </c>
      <c r="BM519" s="98">
        <v>1.37067141840063E-5</v>
      </c>
      <c r="BN519">
        <v>1.0550093366332699E-4</v>
      </c>
      <c r="BO519" s="98">
        <v>3.1856420753039399E-5</v>
      </c>
      <c r="BP519">
        <v>0</v>
      </c>
      <c r="BQ519" s="98">
        <v>2.38166353178282E-15</v>
      </c>
      <c r="BR519">
        <v>2.8790303118764898E-4</v>
      </c>
      <c r="BS519" s="98">
        <v>7.3787826291239698E-5</v>
      </c>
      <c r="BT519">
        <v>3.3288324995953298E-3</v>
      </c>
    </row>
    <row r="520" spans="1:72" x14ac:dyDescent="0.35">
      <c r="A520">
        <v>104</v>
      </c>
      <c r="B520" t="s">
        <v>803</v>
      </c>
      <c r="C520" t="s">
        <v>209</v>
      </c>
      <c r="D520" t="s">
        <v>210</v>
      </c>
      <c r="E520" t="s">
        <v>1338</v>
      </c>
      <c r="F520">
        <v>7.96</v>
      </c>
      <c r="G520">
        <v>33.32</v>
      </c>
      <c r="H520">
        <v>0.35399999999999998</v>
      </c>
      <c r="I520">
        <v>0.68</v>
      </c>
      <c r="J520">
        <v>0.36599999999999999</v>
      </c>
      <c r="K520">
        <v>0.30599999999999999</v>
      </c>
      <c r="L520">
        <v>0.2</v>
      </c>
      <c r="M520">
        <v>0</v>
      </c>
      <c r="N520">
        <v>9.4E-2</v>
      </c>
      <c r="O520">
        <v>0.122</v>
      </c>
      <c r="P520">
        <v>7.3999999999999996E-2</v>
      </c>
      <c r="Q520">
        <v>4.8000000000000001E-2</v>
      </c>
      <c r="R520">
        <v>0</v>
      </c>
      <c r="S520">
        <v>0</v>
      </c>
      <c r="T520">
        <v>0</v>
      </c>
      <c r="U520">
        <v>4.8000000000000001E-2</v>
      </c>
      <c r="V520">
        <v>0</v>
      </c>
      <c r="W520">
        <v>0</v>
      </c>
      <c r="X520">
        <v>0</v>
      </c>
      <c r="Y520">
        <v>3.4000000000000002E-2</v>
      </c>
      <c r="Z520">
        <v>1.4E-2</v>
      </c>
      <c r="AA520">
        <v>0</v>
      </c>
      <c r="AB520">
        <v>8.4000000000000005E-2</v>
      </c>
      <c r="AC520">
        <v>0</v>
      </c>
      <c r="AD520">
        <v>8.4000000000000005E-2</v>
      </c>
      <c r="AE520">
        <v>0.19800000000000001</v>
      </c>
      <c r="AF520">
        <v>0.17199999999999999</v>
      </c>
      <c r="AG520">
        <v>2.4E-2</v>
      </c>
      <c r="AH520">
        <v>0</v>
      </c>
      <c r="AI520">
        <v>0</v>
      </c>
      <c r="AJ520">
        <v>0</v>
      </c>
      <c r="AK520">
        <v>0</v>
      </c>
      <c r="AL520">
        <v>0</v>
      </c>
      <c r="AM520">
        <v>0.08</v>
      </c>
      <c r="AN520">
        <v>0</v>
      </c>
      <c r="AO520">
        <v>0.96</v>
      </c>
      <c r="AP520">
        <v>0</v>
      </c>
      <c r="AQ520">
        <v>1.6E-2</v>
      </c>
      <c r="AR520">
        <v>0</v>
      </c>
      <c r="AS520">
        <v>2.1999999999999999E-2</v>
      </c>
      <c r="AT520">
        <v>6.1999999999999998E-3</v>
      </c>
      <c r="AU520">
        <v>4.3999999999999997E-2</v>
      </c>
      <c r="AV520">
        <v>0.15740000000000001</v>
      </c>
      <c r="AW520">
        <v>1.6199999999999999E-2</v>
      </c>
      <c r="AX520">
        <v>7.5</v>
      </c>
      <c r="AY520">
        <v>0</v>
      </c>
      <c r="AZ520">
        <v>0</v>
      </c>
      <c r="BA520">
        <v>11</v>
      </c>
      <c r="BB520">
        <v>0.14000000000000001</v>
      </c>
      <c r="BC520">
        <v>0.16800000000000001</v>
      </c>
      <c r="BD520">
        <v>4.5</v>
      </c>
      <c r="BE520">
        <v>34</v>
      </c>
      <c r="BF520">
        <v>5.3</v>
      </c>
      <c r="BG520">
        <v>0.1</v>
      </c>
      <c r="BH520">
        <v>0</v>
      </c>
      <c r="BI520">
        <v>0.04</v>
      </c>
      <c r="BJ520">
        <v>9.8000000000000004E-2</v>
      </c>
      <c r="BK520">
        <v>0</v>
      </c>
      <c r="BL520">
        <v>2.3104789920205498E-3</v>
      </c>
      <c r="BM520" s="98">
        <v>2.7413428368012601E-5</v>
      </c>
      <c r="BN520">
        <v>2.1100186732665499E-4</v>
      </c>
      <c r="BO520" s="98">
        <v>6.3712841506078703E-5</v>
      </c>
      <c r="BP520">
        <v>0</v>
      </c>
      <c r="BQ520" s="98">
        <v>4.7633270635656298E-15</v>
      </c>
      <c r="BR520">
        <v>5.7580606237529904E-4</v>
      </c>
      <c r="BS520">
        <v>1.4757565258247899E-4</v>
      </c>
      <c r="BT520">
        <v>6.6576649991906501E-3</v>
      </c>
    </row>
    <row r="521" spans="1:72" x14ac:dyDescent="0.35">
      <c r="A521">
        <v>104</v>
      </c>
      <c r="B521" t="s">
        <v>803</v>
      </c>
      <c r="C521" t="s">
        <v>209</v>
      </c>
      <c r="D521" t="s">
        <v>210</v>
      </c>
      <c r="E521" t="s">
        <v>1339</v>
      </c>
      <c r="F521">
        <v>7.96</v>
      </c>
      <c r="G521">
        <v>33.32</v>
      </c>
      <c r="H521">
        <v>0.35399999999999998</v>
      </c>
      <c r="I521">
        <v>0.68</v>
      </c>
      <c r="J521">
        <v>0.36599999999999999</v>
      </c>
      <c r="K521">
        <v>0.30599999999999999</v>
      </c>
      <c r="L521">
        <v>0.2</v>
      </c>
      <c r="M521">
        <v>0</v>
      </c>
      <c r="N521">
        <v>9.4E-2</v>
      </c>
      <c r="O521">
        <v>0.122</v>
      </c>
      <c r="P521">
        <v>7.3999999999999996E-2</v>
      </c>
      <c r="Q521">
        <v>4.8000000000000001E-2</v>
      </c>
      <c r="R521">
        <v>0</v>
      </c>
      <c r="S521">
        <v>0</v>
      </c>
      <c r="T521">
        <v>0</v>
      </c>
      <c r="U521">
        <v>4.8000000000000001E-2</v>
      </c>
      <c r="V521">
        <v>0</v>
      </c>
      <c r="W521">
        <v>0</v>
      </c>
      <c r="X521">
        <v>0</v>
      </c>
      <c r="Y521">
        <v>3.4000000000000002E-2</v>
      </c>
      <c r="Z521">
        <v>1.4E-2</v>
      </c>
      <c r="AA521">
        <v>0</v>
      </c>
      <c r="AB521">
        <v>8.4000000000000005E-2</v>
      </c>
      <c r="AC521">
        <v>0</v>
      </c>
      <c r="AD521">
        <v>8.4000000000000005E-2</v>
      </c>
      <c r="AE521">
        <v>0.19800000000000001</v>
      </c>
      <c r="AF521">
        <v>0.17199999999999999</v>
      </c>
      <c r="AG521">
        <v>2.4E-2</v>
      </c>
      <c r="AH521">
        <v>0</v>
      </c>
      <c r="AI521">
        <v>0</v>
      </c>
      <c r="AJ521">
        <v>0</v>
      </c>
      <c r="AK521">
        <v>0</v>
      </c>
      <c r="AL521">
        <v>0</v>
      </c>
      <c r="AM521">
        <v>0.08</v>
      </c>
      <c r="AN521">
        <v>0</v>
      </c>
      <c r="AO521">
        <v>0.96</v>
      </c>
      <c r="AP521">
        <v>0</v>
      </c>
      <c r="AQ521">
        <v>1.6E-2</v>
      </c>
      <c r="AR521">
        <v>0</v>
      </c>
      <c r="AS521">
        <v>2.1999999999999999E-2</v>
      </c>
      <c r="AT521">
        <v>6.1999999999999998E-3</v>
      </c>
      <c r="AU521">
        <v>4.3999999999999997E-2</v>
      </c>
      <c r="AV521">
        <v>0.15740000000000001</v>
      </c>
      <c r="AW521">
        <v>1.6199999999999999E-2</v>
      </c>
      <c r="AX521">
        <v>7.5</v>
      </c>
      <c r="AY521">
        <v>0</v>
      </c>
      <c r="AZ521">
        <v>0</v>
      </c>
      <c r="BA521">
        <v>11</v>
      </c>
      <c r="BB521">
        <v>0.14000000000000001</v>
      </c>
      <c r="BC521">
        <v>0.16800000000000001</v>
      </c>
      <c r="BD521">
        <v>4.5</v>
      </c>
      <c r="BE521">
        <v>34</v>
      </c>
      <c r="BF521">
        <v>5.3</v>
      </c>
      <c r="BG521">
        <v>0.1</v>
      </c>
      <c r="BH521">
        <v>0</v>
      </c>
      <c r="BI521">
        <v>0.04</v>
      </c>
      <c r="BJ521">
        <v>9.8000000000000004E-2</v>
      </c>
      <c r="BK521">
        <v>0</v>
      </c>
      <c r="BL521">
        <v>2.3104789920205498E-3</v>
      </c>
      <c r="BM521" s="98">
        <v>2.7413428368012601E-5</v>
      </c>
      <c r="BN521">
        <v>2.1100186732665499E-4</v>
      </c>
      <c r="BO521" s="98">
        <v>6.3712841506078703E-5</v>
      </c>
      <c r="BP521">
        <v>0</v>
      </c>
      <c r="BQ521" s="98">
        <v>4.7633270635656298E-15</v>
      </c>
      <c r="BR521">
        <v>5.7580606237529904E-4</v>
      </c>
      <c r="BS521">
        <v>1.4757565258247899E-4</v>
      </c>
      <c r="BT521">
        <v>6.6576649991906501E-3</v>
      </c>
    </row>
    <row r="522" spans="1:72" x14ac:dyDescent="0.35">
      <c r="A522">
        <v>104</v>
      </c>
      <c r="B522" t="s">
        <v>803</v>
      </c>
      <c r="C522" t="s">
        <v>209</v>
      </c>
      <c r="D522" t="s">
        <v>210</v>
      </c>
      <c r="E522" t="s">
        <v>1340</v>
      </c>
      <c r="F522">
        <v>3.98</v>
      </c>
      <c r="G522">
        <v>16.66</v>
      </c>
      <c r="H522">
        <v>0.17699999999999999</v>
      </c>
      <c r="I522">
        <v>0.34</v>
      </c>
      <c r="J522">
        <v>0.183</v>
      </c>
      <c r="K522">
        <v>0.153</v>
      </c>
      <c r="L522">
        <v>0.1</v>
      </c>
      <c r="M522">
        <v>0</v>
      </c>
      <c r="N522">
        <v>4.7E-2</v>
      </c>
      <c r="O522">
        <v>6.0999999999999999E-2</v>
      </c>
      <c r="P522">
        <v>3.6999999999999998E-2</v>
      </c>
      <c r="Q522">
        <v>2.4E-2</v>
      </c>
      <c r="R522">
        <v>0</v>
      </c>
      <c r="S522">
        <v>0</v>
      </c>
      <c r="T522">
        <v>0</v>
      </c>
      <c r="U522">
        <v>2.4E-2</v>
      </c>
      <c r="V522">
        <v>0</v>
      </c>
      <c r="W522">
        <v>0</v>
      </c>
      <c r="X522">
        <v>0</v>
      </c>
      <c r="Y522">
        <v>1.7000000000000001E-2</v>
      </c>
      <c r="Z522">
        <v>7.0000000000000001E-3</v>
      </c>
      <c r="AA522">
        <v>0</v>
      </c>
      <c r="AB522">
        <v>4.2000000000000003E-2</v>
      </c>
      <c r="AC522">
        <v>0</v>
      </c>
      <c r="AD522">
        <v>4.2000000000000003E-2</v>
      </c>
      <c r="AE522">
        <v>9.9000000000000005E-2</v>
      </c>
      <c r="AF522">
        <v>8.5999999999999993E-2</v>
      </c>
      <c r="AG522">
        <v>1.2E-2</v>
      </c>
      <c r="AH522">
        <v>0</v>
      </c>
      <c r="AI522">
        <v>0</v>
      </c>
      <c r="AJ522">
        <v>0</v>
      </c>
      <c r="AK522">
        <v>0</v>
      </c>
      <c r="AL522">
        <v>0</v>
      </c>
      <c r="AM522">
        <v>0.04</v>
      </c>
      <c r="AN522">
        <v>0</v>
      </c>
      <c r="AO522">
        <v>0.48</v>
      </c>
      <c r="AP522">
        <v>0</v>
      </c>
      <c r="AQ522">
        <v>8.0000000000000002E-3</v>
      </c>
      <c r="AR522">
        <v>0</v>
      </c>
      <c r="AS522">
        <v>1.0999999999999999E-2</v>
      </c>
      <c r="AT522">
        <v>3.0999999999999999E-3</v>
      </c>
      <c r="AU522">
        <v>2.1999999999999999E-2</v>
      </c>
      <c r="AV522">
        <v>7.8700000000000006E-2</v>
      </c>
      <c r="AW522">
        <v>8.0999999999999996E-3</v>
      </c>
      <c r="AX522">
        <v>3.75</v>
      </c>
      <c r="AY522">
        <v>0</v>
      </c>
      <c r="AZ522">
        <v>0</v>
      </c>
      <c r="BA522">
        <v>5.5</v>
      </c>
      <c r="BB522">
        <v>7.0000000000000007E-2</v>
      </c>
      <c r="BC522">
        <v>8.4000000000000005E-2</v>
      </c>
      <c r="BD522">
        <v>2.25</v>
      </c>
      <c r="BE522">
        <v>17</v>
      </c>
      <c r="BF522">
        <v>2.65</v>
      </c>
      <c r="BG522">
        <v>0.05</v>
      </c>
      <c r="BH522">
        <v>0</v>
      </c>
      <c r="BI522">
        <v>0.02</v>
      </c>
      <c r="BJ522">
        <v>4.9000000000000002E-2</v>
      </c>
      <c r="BK522">
        <v>0</v>
      </c>
      <c r="BL522">
        <v>1.1552394960102699E-3</v>
      </c>
      <c r="BM522" s="98">
        <v>1.37067141840063E-5</v>
      </c>
      <c r="BN522">
        <v>1.0550093366332699E-4</v>
      </c>
      <c r="BO522" s="98">
        <v>3.1856420753039399E-5</v>
      </c>
      <c r="BP522">
        <v>0</v>
      </c>
      <c r="BQ522" s="98">
        <v>2.38166353178282E-15</v>
      </c>
      <c r="BR522">
        <v>2.8790303118764898E-4</v>
      </c>
      <c r="BS522" s="98">
        <v>7.3787826291239698E-5</v>
      </c>
      <c r="BT522">
        <v>3.3288324995953298E-3</v>
      </c>
    </row>
    <row r="523" spans="1:72" x14ac:dyDescent="0.35">
      <c r="A523">
        <v>104</v>
      </c>
      <c r="B523" t="s">
        <v>803</v>
      </c>
      <c r="C523" t="s">
        <v>209</v>
      </c>
      <c r="D523" t="s">
        <v>210</v>
      </c>
      <c r="E523" t="s">
        <v>1341</v>
      </c>
      <c r="F523">
        <v>35.82</v>
      </c>
      <c r="G523">
        <v>149.94</v>
      </c>
      <c r="H523">
        <v>1.593</v>
      </c>
      <c r="I523">
        <v>3.06</v>
      </c>
      <c r="J523">
        <v>1.647</v>
      </c>
      <c r="K523">
        <v>1.377</v>
      </c>
      <c r="L523">
        <v>0.9</v>
      </c>
      <c r="M523">
        <v>0</v>
      </c>
      <c r="N523">
        <v>0.42299999999999999</v>
      </c>
      <c r="O523">
        <v>0.54900000000000004</v>
      </c>
      <c r="P523">
        <v>0.33300000000000002</v>
      </c>
      <c r="Q523">
        <v>0.216</v>
      </c>
      <c r="R523">
        <v>0</v>
      </c>
      <c r="S523">
        <v>0</v>
      </c>
      <c r="T523">
        <v>0</v>
      </c>
      <c r="U523">
        <v>0.216</v>
      </c>
      <c r="V523">
        <v>0</v>
      </c>
      <c r="W523">
        <v>0</v>
      </c>
      <c r="X523">
        <v>0</v>
      </c>
      <c r="Y523">
        <v>0.153</v>
      </c>
      <c r="Z523">
        <v>6.3E-2</v>
      </c>
      <c r="AA523">
        <v>0</v>
      </c>
      <c r="AB523">
        <v>0.378</v>
      </c>
      <c r="AC523">
        <v>0</v>
      </c>
      <c r="AD523">
        <v>0.378</v>
      </c>
      <c r="AE523">
        <v>0.89100000000000001</v>
      </c>
      <c r="AF523">
        <v>0.77400000000000002</v>
      </c>
      <c r="AG523">
        <v>0.108</v>
      </c>
      <c r="AH523">
        <v>0</v>
      </c>
      <c r="AI523">
        <v>0</v>
      </c>
      <c r="AJ523">
        <v>0</v>
      </c>
      <c r="AK523">
        <v>0</v>
      </c>
      <c r="AL523">
        <v>0</v>
      </c>
      <c r="AM523">
        <v>0.36</v>
      </c>
      <c r="AN523">
        <v>0</v>
      </c>
      <c r="AO523">
        <v>4.32</v>
      </c>
      <c r="AP523">
        <v>0</v>
      </c>
      <c r="AQ523">
        <v>7.1999999999999995E-2</v>
      </c>
      <c r="AR523">
        <v>0</v>
      </c>
      <c r="AS523">
        <v>9.9000000000000005E-2</v>
      </c>
      <c r="AT523">
        <v>2.7900000000000001E-2</v>
      </c>
      <c r="AU523">
        <v>0.19800000000000001</v>
      </c>
      <c r="AV523">
        <v>0.70830000000000004</v>
      </c>
      <c r="AW523">
        <v>7.2900000000000006E-2</v>
      </c>
      <c r="AX523">
        <v>33.75</v>
      </c>
      <c r="AY523">
        <v>0</v>
      </c>
      <c r="AZ523">
        <v>0</v>
      </c>
      <c r="BA523">
        <v>49.5</v>
      </c>
      <c r="BB523">
        <v>0.63</v>
      </c>
      <c r="BC523">
        <v>0.75600000000000001</v>
      </c>
      <c r="BD523">
        <v>20.25</v>
      </c>
      <c r="BE523">
        <v>153</v>
      </c>
      <c r="BF523">
        <v>23.85</v>
      </c>
      <c r="BG523">
        <v>0.45</v>
      </c>
      <c r="BH523">
        <v>0</v>
      </c>
      <c r="BI523">
        <v>0.18</v>
      </c>
      <c r="BJ523">
        <v>0.441</v>
      </c>
      <c r="BK523">
        <v>0</v>
      </c>
      <c r="BL523">
        <v>1.03971554640925E-2</v>
      </c>
      <c r="BM523">
        <v>1.2336042765605701E-4</v>
      </c>
      <c r="BN523">
        <v>9.4950840296994599E-4</v>
      </c>
      <c r="BO523">
        <v>2.8670778677735402E-4</v>
      </c>
      <c r="BP523">
        <v>0</v>
      </c>
      <c r="BQ523" s="98">
        <v>2.1434971786045399E-14</v>
      </c>
      <c r="BR523">
        <v>2.5911272806888402E-3</v>
      </c>
      <c r="BS523">
        <v>6.6409043662115697E-4</v>
      </c>
      <c r="BT523">
        <v>2.99594924963579E-2</v>
      </c>
    </row>
    <row r="524" spans="1:72" x14ac:dyDescent="0.35">
      <c r="A524">
        <v>105</v>
      </c>
      <c r="B524" t="s">
        <v>803</v>
      </c>
      <c r="C524" t="s">
        <v>209</v>
      </c>
      <c r="D524" t="s">
        <v>809</v>
      </c>
      <c r="E524" t="s">
        <v>1337</v>
      </c>
      <c r="F524">
        <v>3.0249999999999999</v>
      </c>
      <c r="G524">
        <v>12.65</v>
      </c>
      <c r="H524">
        <v>0.25650000000000001</v>
      </c>
      <c r="I524">
        <v>0.112</v>
      </c>
      <c r="J524">
        <v>4.65E-2</v>
      </c>
      <c r="K524">
        <v>5.8000000000000003E-2</v>
      </c>
      <c r="L524">
        <v>8.5000000000000006E-3</v>
      </c>
      <c r="M524">
        <v>0</v>
      </c>
      <c r="N524">
        <v>1.8499999999999999E-2</v>
      </c>
      <c r="O524">
        <v>2.3E-2</v>
      </c>
      <c r="P524">
        <v>0</v>
      </c>
      <c r="Q524">
        <v>2.3E-2</v>
      </c>
      <c r="R524">
        <v>0</v>
      </c>
      <c r="S524">
        <v>0</v>
      </c>
      <c r="T524">
        <v>0</v>
      </c>
      <c r="U524">
        <v>3.2000000000000001E-2</v>
      </c>
      <c r="V524">
        <v>0</v>
      </c>
      <c r="W524">
        <v>0</v>
      </c>
      <c r="X524">
        <v>0</v>
      </c>
      <c r="Y524">
        <v>1.6E-2</v>
      </c>
      <c r="Z524">
        <v>5.0000000000000001E-3</v>
      </c>
      <c r="AA524">
        <v>2.5000000000000001E-3</v>
      </c>
      <c r="AB524">
        <v>0.187</v>
      </c>
      <c r="AC524">
        <v>0</v>
      </c>
      <c r="AD524">
        <v>0.18149999999999999</v>
      </c>
      <c r="AE524">
        <v>2.5499999999999998E-2</v>
      </c>
      <c r="AF524">
        <v>2.5499999999999998E-2</v>
      </c>
      <c r="AG524">
        <v>0</v>
      </c>
      <c r="AH524">
        <v>0</v>
      </c>
      <c r="AI524">
        <v>0</v>
      </c>
      <c r="AJ524">
        <v>0</v>
      </c>
      <c r="AK524">
        <v>0</v>
      </c>
      <c r="AL524">
        <v>0</v>
      </c>
      <c r="AM524">
        <v>6.0000000000000001E-3</v>
      </c>
      <c r="AN524">
        <v>0</v>
      </c>
      <c r="AO524">
        <v>5.5E-2</v>
      </c>
      <c r="AP524">
        <v>0</v>
      </c>
      <c r="AQ524">
        <v>3.3000000000000002E-2</v>
      </c>
      <c r="AR524">
        <v>1E-3</v>
      </c>
      <c r="AS524">
        <v>9.7999999999999997E-3</v>
      </c>
      <c r="AT524">
        <v>5.5000000000000003E-4</v>
      </c>
      <c r="AU524">
        <v>7.5499999999999998E-2</v>
      </c>
      <c r="AV524">
        <v>9.4E-2</v>
      </c>
      <c r="AW524">
        <v>2.5999999999999999E-3</v>
      </c>
      <c r="AX524">
        <v>0.57499999999999996</v>
      </c>
      <c r="AY524">
        <v>0</v>
      </c>
      <c r="AZ524">
        <v>0</v>
      </c>
      <c r="BA524">
        <v>1.91</v>
      </c>
      <c r="BB524">
        <v>0</v>
      </c>
      <c r="BC524">
        <v>7.4999999999999997E-3</v>
      </c>
      <c r="BD524">
        <v>0.30499999999999999</v>
      </c>
      <c r="BE524">
        <v>3.2549999999999999</v>
      </c>
      <c r="BF524">
        <v>0.85499999999999998</v>
      </c>
      <c r="BG524">
        <v>3.7949999999999999</v>
      </c>
      <c r="BH524">
        <v>9.4999999999999998E-3</v>
      </c>
      <c r="BI524">
        <v>9.1499999999999998E-2</v>
      </c>
      <c r="BJ524">
        <v>1.2999999999999999E-2</v>
      </c>
      <c r="BK524">
        <v>0</v>
      </c>
      <c r="BL524">
        <v>5.7059164341652E-4</v>
      </c>
      <c r="BM524" s="98">
        <v>7.7209578988020802E-5</v>
      </c>
      <c r="BN524">
        <v>2.7157718720333102E-4</v>
      </c>
      <c r="BO524" s="98">
        <v>1.5928210376519699E-5</v>
      </c>
      <c r="BP524">
        <v>0</v>
      </c>
      <c r="BQ524" s="98">
        <v>1.24380921194473E-15</v>
      </c>
      <c r="BR524">
        <v>1.2219623572473501E-4</v>
      </c>
      <c r="BS524" s="98">
        <v>3.6893913145619802E-5</v>
      </c>
      <c r="BT524">
        <v>1.82794869606385E-3</v>
      </c>
    </row>
    <row r="525" spans="1:72" x14ac:dyDescent="0.35">
      <c r="A525">
        <v>105</v>
      </c>
      <c r="B525" t="s">
        <v>803</v>
      </c>
      <c r="C525" t="s">
        <v>209</v>
      </c>
      <c r="D525" t="s">
        <v>809</v>
      </c>
      <c r="E525" t="s">
        <v>1338</v>
      </c>
      <c r="F525">
        <v>6.05</v>
      </c>
      <c r="G525">
        <v>25.3</v>
      </c>
      <c r="H525">
        <v>0.51300000000000001</v>
      </c>
      <c r="I525">
        <v>0.224</v>
      </c>
      <c r="J525">
        <v>9.2999999999999999E-2</v>
      </c>
      <c r="K525">
        <v>0.11600000000000001</v>
      </c>
      <c r="L525">
        <v>1.7000000000000001E-2</v>
      </c>
      <c r="M525">
        <v>0</v>
      </c>
      <c r="N525">
        <v>3.6999999999999998E-2</v>
      </c>
      <c r="O525">
        <v>4.5999999999999999E-2</v>
      </c>
      <c r="P525">
        <v>0</v>
      </c>
      <c r="Q525">
        <v>4.5999999999999999E-2</v>
      </c>
      <c r="R525">
        <v>0</v>
      </c>
      <c r="S525">
        <v>0</v>
      </c>
      <c r="T525">
        <v>0</v>
      </c>
      <c r="U525">
        <v>6.4000000000000001E-2</v>
      </c>
      <c r="V525">
        <v>0</v>
      </c>
      <c r="W525">
        <v>0</v>
      </c>
      <c r="X525">
        <v>0</v>
      </c>
      <c r="Y525">
        <v>3.2000000000000001E-2</v>
      </c>
      <c r="Z525">
        <v>0.01</v>
      </c>
      <c r="AA525">
        <v>5.0000000000000001E-3</v>
      </c>
      <c r="AB525">
        <v>0.374</v>
      </c>
      <c r="AC525">
        <v>0</v>
      </c>
      <c r="AD525">
        <v>0.36299999999999999</v>
      </c>
      <c r="AE525">
        <v>5.0999999999999997E-2</v>
      </c>
      <c r="AF525">
        <v>5.0999999999999997E-2</v>
      </c>
      <c r="AG525">
        <v>0</v>
      </c>
      <c r="AH525">
        <v>0</v>
      </c>
      <c r="AI525">
        <v>0</v>
      </c>
      <c r="AJ525">
        <v>0</v>
      </c>
      <c r="AK525">
        <v>0</v>
      </c>
      <c r="AL525">
        <v>0</v>
      </c>
      <c r="AM525">
        <v>1.2E-2</v>
      </c>
      <c r="AN525">
        <v>0</v>
      </c>
      <c r="AO525">
        <v>0.11</v>
      </c>
      <c r="AP525">
        <v>0</v>
      </c>
      <c r="AQ525">
        <v>6.6000000000000003E-2</v>
      </c>
      <c r="AR525">
        <v>2E-3</v>
      </c>
      <c r="AS525">
        <v>1.9599999999999999E-2</v>
      </c>
      <c r="AT525">
        <v>1.1000000000000001E-3</v>
      </c>
      <c r="AU525">
        <v>0.151</v>
      </c>
      <c r="AV525">
        <v>0.188</v>
      </c>
      <c r="AW525">
        <v>5.1999999999999998E-3</v>
      </c>
      <c r="AX525">
        <v>1.1499999999999999</v>
      </c>
      <c r="AY525">
        <v>0</v>
      </c>
      <c r="AZ525">
        <v>0</v>
      </c>
      <c r="BA525">
        <v>3.82</v>
      </c>
      <c r="BB525">
        <v>0</v>
      </c>
      <c r="BC525">
        <v>1.4999999999999999E-2</v>
      </c>
      <c r="BD525">
        <v>0.61</v>
      </c>
      <c r="BE525">
        <v>6.51</v>
      </c>
      <c r="BF525">
        <v>1.71</v>
      </c>
      <c r="BG525">
        <v>7.59</v>
      </c>
      <c r="BH525">
        <v>1.9E-2</v>
      </c>
      <c r="BI525">
        <v>0.183</v>
      </c>
      <c r="BJ525">
        <v>2.5999999999999999E-2</v>
      </c>
      <c r="BK525">
        <v>0</v>
      </c>
      <c r="BL525">
        <v>1.14118328683304E-3</v>
      </c>
      <c r="BM525">
        <v>1.5441915797604201E-4</v>
      </c>
      <c r="BN525">
        <v>5.4315437440666302E-4</v>
      </c>
      <c r="BO525" s="98">
        <v>3.1856420753039399E-5</v>
      </c>
      <c r="BP525">
        <v>0</v>
      </c>
      <c r="BQ525" s="98">
        <v>2.4876184238894502E-15</v>
      </c>
      <c r="BR525">
        <v>2.44392471449469E-4</v>
      </c>
      <c r="BS525" s="98">
        <v>7.3787826291239698E-5</v>
      </c>
      <c r="BT525">
        <v>3.6558973921276901E-3</v>
      </c>
    </row>
    <row r="526" spans="1:72" x14ac:dyDescent="0.35">
      <c r="A526">
        <v>105</v>
      </c>
      <c r="B526" t="s">
        <v>803</v>
      </c>
      <c r="C526" t="s">
        <v>209</v>
      </c>
      <c r="D526" t="s">
        <v>809</v>
      </c>
      <c r="E526" t="s">
        <v>1339</v>
      </c>
      <c r="F526">
        <v>6.05</v>
      </c>
      <c r="G526">
        <v>25.3</v>
      </c>
      <c r="H526">
        <v>0.51300000000000001</v>
      </c>
      <c r="I526">
        <v>0.224</v>
      </c>
      <c r="J526">
        <v>9.2999999999999999E-2</v>
      </c>
      <c r="K526">
        <v>0.11600000000000001</v>
      </c>
      <c r="L526">
        <v>1.7000000000000001E-2</v>
      </c>
      <c r="M526">
        <v>0</v>
      </c>
      <c r="N526">
        <v>3.6999999999999998E-2</v>
      </c>
      <c r="O526">
        <v>4.5999999999999999E-2</v>
      </c>
      <c r="P526">
        <v>0</v>
      </c>
      <c r="Q526">
        <v>4.5999999999999999E-2</v>
      </c>
      <c r="R526">
        <v>0</v>
      </c>
      <c r="S526">
        <v>0</v>
      </c>
      <c r="T526">
        <v>0</v>
      </c>
      <c r="U526">
        <v>6.4000000000000001E-2</v>
      </c>
      <c r="V526">
        <v>0</v>
      </c>
      <c r="W526">
        <v>0</v>
      </c>
      <c r="X526">
        <v>0</v>
      </c>
      <c r="Y526">
        <v>3.2000000000000001E-2</v>
      </c>
      <c r="Z526">
        <v>0.01</v>
      </c>
      <c r="AA526">
        <v>5.0000000000000001E-3</v>
      </c>
      <c r="AB526">
        <v>0.374</v>
      </c>
      <c r="AC526">
        <v>0</v>
      </c>
      <c r="AD526">
        <v>0.36299999999999999</v>
      </c>
      <c r="AE526">
        <v>5.0999999999999997E-2</v>
      </c>
      <c r="AF526">
        <v>5.0999999999999997E-2</v>
      </c>
      <c r="AG526">
        <v>0</v>
      </c>
      <c r="AH526">
        <v>0</v>
      </c>
      <c r="AI526">
        <v>0</v>
      </c>
      <c r="AJ526">
        <v>0</v>
      </c>
      <c r="AK526">
        <v>0</v>
      </c>
      <c r="AL526">
        <v>0</v>
      </c>
      <c r="AM526">
        <v>1.2E-2</v>
      </c>
      <c r="AN526">
        <v>0</v>
      </c>
      <c r="AO526">
        <v>0.11</v>
      </c>
      <c r="AP526">
        <v>0</v>
      </c>
      <c r="AQ526">
        <v>6.6000000000000003E-2</v>
      </c>
      <c r="AR526">
        <v>2E-3</v>
      </c>
      <c r="AS526">
        <v>1.9599999999999999E-2</v>
      </c>
      <c r="AT526">
        <v>1.1000000000000001E-3</v>
      </c>
      <c r="AU526">
        <v>0.151</v>
      </c>
      <c r="AV526">
        <v>0.188</v>
      </c>
      <c r="AW526">
        <v>5.1999999999999998E-3</v>
      </c>
      <c r="AX526">
        <v>1.1499999999999999</v>
      </c>
      <c r="AY526">
        <v>0</v>
      </c>
      <c r="AZ526">
        <v>0</v>
      </c>
      <c r="BA526">
        <v>3.82</v>
      </c>
      <c r="BB526">
        <v>0</v>
      </c>
      <c r="BC526">
        <v>1.4999999999999999E-2</v>
      </c>
      <c r="BD526">
        <v>0.61</v>
      </c>
      <c r="BE526">
        <v>6.51</v>
      </c>
      <c r="BF526">
        <v>1.71</v>
      </c>
      <c r="BG526">
        <v>7.59</v>
      </c>
      <c r="BH526">
        <v>1.9E-2</v>
      </c>
      <c r="BI526">
        <v>0.183</v>
      </c>
      <c r="BJ526">
        <v>2.5999999999999999E-2</v>
      </c>
      <c r="BK526">
        <v>0</v>
      </c>
      <c r="BL526">
        <v>1.14118328683304E-3</v>
      </c>
      <c r="BM526">
        <v>1.5441915797604201E-4</v>
      </c>
      <c r="BN526">
        <v>5.4315437440666302E-4</v>
      </c>
      <c r="BO526" s="98">
        <v>3.1856420753039399E-5</v>
      </c>
      <c r="BP526">
        <v>0</v>
      </c>
      <c r="BQ526" s="98">
        <v>2.4876184238894502E-15</v>
      </c>
      <c r="BR526">
        <v>2.44392471449469E-4</v>
      </c>
      <c r="BS526" s="98">
        <v>7.3787826291239698E-5</v>
      </c>
      <c r="BT526">
        <v>3.6558973921276901E-3</v>
      </c>
    </row>
    <row r="527" spans="1:72" x14ac:dyDescent="0.35">
      <c r="A527">
        <v>105</v>
      </c>
      <c r="B527" t="s">
        <v>803</v>
      </c>
      <c r="C527" t="s">
        <v>209</v>
      </c>
      <c r="D527" t="s">
        <v>809</v>
      </c>
      <c r="E527" t="s">
        <v>1340</v>
      </c>
      <c r="F527">
        <v>3.0249999999999999</v>
      </c>
      <c r="G527">
        <v>12.65</v>
      </c>
      <c r="H527">
        <v>0.25650000000000001</v>
      </c>
      <c r="I527">
        <v>0.112</v>
      </c>
      <c r="J527">
        <v>4.65E-2</v>
      </c>
      <c r="K527">
        <v>5.8000000000000003E-2</v>
      </c>
      <c r="L527">
        <v>8.5000000000000006E-3</v>
      </c>
      <c r="M527">
        <v>0</v>
      </c>
      <c r="N527">
        <v>1.8499999999999999E-2</v>
      </c>
      <c r="O527">
        <v>2.3E-2</v>
      </c>
      <c r="P527">
        <v>0</v>
      </c>
      <c r="Q527">
        <v>2.3E-2</v>
      </c>
      <c r="R527">
        <v>0</v>
      </c>
      <c r="S527">
        <v>0</v>
      </c>
      <c r="T527">
        <v>0</v>
      </c>
      <c r="U527">
        <v>3.2000000000000001E-2</v>
      </c>
      <c r="V527">
        <v>0</v>
      </c>
      <c r="W527">
        <v>0</v>
      </c>
      <c r="X527">
        <v>0</v>
      </c>
      <c r="Y527">
        <v>1.6E-2</v>
      </c>
      <c r="Z527">
        <v>5.0000000000000001E-3</v>
      </c>
      <c r="AA527">
        <v>2.5000000000000001E-3</v>
      </c>
      <c r="AB527">
        <v>0.187</v>
      </c>
      <c r="AC527">
        <v>0</v>
      </c>
      <c r="AD527">
        <v>0.18149999999999999</v>
      </c>
      <c r="AE527">
        <v>2.5499999999999998E-2</v>
      </c>
      <c r="AF527">
        <v>2.5499999999999998E-2</v>
      </c>
      <c r="AG527">
        <v>0</v>
      </c>
      <c r="AH527">
        <v>0</v>
      </c>
      <c r="AI527">
        <v>0</v>
      </c>
      <c r="AJ527">
        <v>0</v>
      </c>
      <c r="AK527">
        <v>0</v>
      </c>
      <c r="AL527">
        <v>0</v>
      </c>
      <c r="AM527">
        <v>6.0000000000000001E-3</v>
      </c>
      <c r="AN527">
        <v>0</v>
      </c>
      <c r="AO527">
        <v>5.5E-2</v>
      </c>
      <c r="AP527">
        <v>0</v>
      </c>
      <c r="AQ527">
        <v>3.3000000000000002E-2</v>
      </c>
      <c r="AR527">
        <v>1E-3</v>
      </c>
      <c r="AS527">
        <v>9.7999999999999997E-3</v>
      </c>
      <c r="AT527">
        <v>5.5000000000000003E-4</v>
      </c>
      <c r="AU527">
        <v>7.5499999999999998E-2</v>
      </c>
      <c r="AV527">
        <v>9.4E-2</v>
      </c>
      <c r="AW527">
        <v>2.5999999999999999E-3</v>
      </c>
      <c r="AX527">
        <v>0.57499999999999996</v>
      </c>
      <c r="AY527">
        <v>0</v>
      </c>
      <c r="AZ527">
        <v>0</v>
      </c>
      <c r="BA527">
        <v>1.91</v>
      </c>
      <c r="BB527">
        <v>0</v>
      </c>
      <c r="BC527">
        <v>7.4999999999999997E-3</v>
      </c>
      <c r="BD527">
        <v>0.30499999999999999</v>
      </c>
      <c r="BE527">
        <v>3.2549999999999999</v>
      </c>
      <c r="BF527">
        <v>0.85499999999999998</v>
      </c>
      <c r="BG527">
        <v>3.7949999999999999</v>
      </c>
      <c r="BH527">
        <v>9.4999999999999998E-3</v>
      </c>
      <c r="BI527">
        <v>9.1499999999999998E-2</v>
      </c>
      <c r="BJ527">
        <v>1.2999999999999999E-2</v>
      </c>
      <c r="BK527">
        <v>0</v>
      </c>
      <c r="BL527">
        <v>5.7059164341652E-4</v>
      </c>
      <c r="BM527" s="98">
        <v>7.7209578988020802E-5</v>
      </c>
      <c r="BN527">
        <v>2.7157718720333102E-4</v>
      </c>
      <c r="BO527" s="98">
        <v>1.5928210376519699E-5</v>
      </c>
      <c r="BP527">
        <v>0</v>
      </c>
      <c r="BQ527" s="98">
        <v>1.24380921194473E-15</v>
      </c>
      <c r="BR527">
        <v>1.2219623572473501E-4</v>
      </c>
      <c r="BS527" s="98">
        <v>3.6893913145619802E-5</v>
      </c>
      <c r="BT527">
        <v>1.82794869606385E-3</v>
      </c>
    </row>
    <row r="528" spans="1:72" x14ac:dyDescent="0.35">
      <c r="A528">
        <v>105</v>
      </c>
      <c r="B528" t="s">
        <v>803</v>
      </c>
      <c r="C528" t="s">
        <v>209</v>
      </c>
      <c r="D528" t="s">
        <v>809</v>
      </c>
      <c r="E528" t="s">
        <v>1341</v>
      </c>
      <c r="F528">
        <v>6.05</v>
      </c>
      <c r="G528">
        <v>25.3</v>
      </c>
      <c r="H528">
        <v>0.51300000000000001</v>
      </c>
      <c r="I528">
        <v>0.224</v>
      </c>
      <c r="J528">
        <v>9.2999999999999999E-2</v>
      </c>
      <c r="K528">
        <v>0.11600000000000001</v>
      </c>
      <c r="L528">
        <v>1.7000000000000001E-2</v>
      </c>
      <c r="M528">
        <v>0</v>
      </c>
      <c r="N528">
        <v>3.6999999999999998E-2</v>
      </c>
      <c r="O528">
        <v>4.5999999999999999E-2</v>
      </c>
      <c r="P528">
        <v>0</v>
      </c>
      <c r="Q528">
        <v>4.5999999999999999E-2</v>
      </c>
      <c r="R528">
        <v>0</v>
      </c>
      <c r="S528">
        <v>0</v>
      </c>
      <c r="T528">
        <v>0</v>
      </c>
      <c r="U528">
        <v>6.4000000000000001E-2</v>
      </c>
      <c r="V528">
        <v>0</v>
      </c>
      <c r="W528">
        <v>0</v>
      </c>
      <c r="X528">
        <v>0</v>
      </c>
      <c r="Y528">
        <v>3.2000000000000001E-2</v>
      </c>
      <c r="Z528">
        <v>0.01</v>
      </c>
      <c r="AA528">
        <v>5.0000000000000001E-3</v>
      </c>
      <c r="AB528">
        <v>0.374</v>
      </c>
      <c r="AC528">
        <v>0</v>
      </c>
      <c r="AD528">
        <v>0.36299999999999999</v>
      </c>
      <c r="AE528">
        <v>5.0999999999999997E-2</v>
      </c>
      <c r="AF528">
        <v>5.0999999999999997E-2</v>
      </c>
      <c r="AG528">
        <v>0</v>
      </c>
      <c r="AH528">
        <v>0</v>
      </c>
      <c r="AI528">
        <v>0</v>
      </c>
      <c r="AJ528">
        <v>0</v>
      </c>
      <c r="AK528">
        <v>0</v>
      </c>
      <c r="AL528">
        <v>0</v>
      </c>
      <c r="AM528">
        <v>1.2E-2</v>
      </c>
      <c r="AN528">
        <v>0</v>
      </c>
      <c r="AO528">
        <v>0.11</v>
      </c>
      <c r="AP528">
        <v>0</v>
      </c>
      <c r="AQ528">
        <v>6.6000000000000003E-2</v>
      </c>
      <c r="AR528">
        <v>2E-3</v>
      </c>
      <c r="AS528">
        <v>1.9599999999999999E-2</v>
      </c>
      <c r="AT528">
        <v>1.1000000000000001E-3</v>
      </c>
      <c r="AU528">
        <v>0.151</v>
      </c>
      <c r="AV528">
        <v>0.188</v>
      </c>
      <c r="AW528">
        <v>5.1999999999999998E-3</v>
      </c>
      <c r="AX528">
        <v>1.1499999999999999</v>
      </c>
      <c r="AY528">
        <v>0</v>
      </c>
      <c r="AZ528">
        <v>0</v>
      </c>
      <c r="BA528">
        <v>3.82</v>
      </c>
      <c r="BB528">
        <v>0</v>
      </c>
      <c r="BC528">
        <v>1.4999999999999999E-2</v>
      </c>
      <c r="BD528">
        <v>0.61</v>
      </c>
      <c r="BE528">
        <v>6.51</v>
      </c>
      <c r="BF528">
        <v>1.71</v>
      </c>
      <c r="BG528">
        <v>7.59</v>
      </c>
      <c r="BH528">
        <v>1.9E-2</v>
      </c>
      <c r="BI528">
        <v>0.183</v>
      </c>
      <c r="BJ528">
        <v>2.5999999999999999E-2</v>
      </c>
      <c r="BK528">
        <v>0</v>
      </c>
      <c r="BL528">
        <v>1.14118328683304E-3</v>
      </c>
      <c r="BM528">
        <v>1.5441915797604201E-4</v>
      </c>
      <c r="BN528">
        <v>5.4315437440666302E-4</v>
      </c>
      <c r="BO528" s="98">
        <v>3.1856420753039399E-5</v>
      </c>
      <c r="BP528">
        <v>0</v>
      </c>
      <c r="BQ528" s="98">
        <v>2.4876184238894502E-15</v>
      </c>
      <c r="BR528">
        <v>2.44392471449469E-4</v>
      </c>
      <c r="BS528" s="98">
        <v>7.3787826291239698E-5</v>
      </c>
      <c r="BT528">
        <v>3.6558973921276901E-3</v>
      </c>
    </row>
    <row r="529" spans="1:72" x14ac:dyDescent="0.35">
      <c r="A529">
        <v>106</v>
      </c>
      <c r="B529" t="s">
        <v>803</v>
      </c>
      <c r="C529" t="s">
        <v>209</v>
      </c>
      <c r="D529" t="s">
        <v>212</v>
      </c>
      <c r="E529" t="s">
        <v>1337</v>
      </c>
      <c r="F529">
        <v>13.31</v>
      </c>
      <c r="G529">
        <v>55.66</v>
      </c>
      <c r="H529">
        <v>1.1286</v>
      </c>
      <c r="I529">
        <v>0.49280000000000002</v>
      </c>
      <c r="J529">
        <v>0.2046</v>
      </c>
      <c r="K529">
        <v>0.25519999999999998</v>
      </c>
      <c r="L529">
        <v>3.7400000000000003E-2</v>
      </c>
      <c r="M529">
        <v>0</v>
      </c>
      <c r="N529">
        <v>8.14E-2</v>
      </c>
      <c r="O529">
        <v>0.1012</v>
      </c>
      <c r="P529">
        <v>0</v>
      </c>
      <c r="Q529">
        <v>0.1012</v>
      </c>
      <c r="R529">
        <v>0</v>
      </c>
      <c r="S529">
        <v>0</v>
      </c>
      <c r="T529">
        <v>0</v>
      </c>
      <c r="U529">
        <v>0.14080000000000001</v>
      </c>
      <c r="V529">
        <v>0</v>
      </c>
      <c r="W529">
        <v>0</v>
      </c>
      <c r="X529">
        <v>0</v>
      </c>
      <c r="Y529">
        <v>7.0400000000000004E-2</v>
      </c>
      <c r="Z529">
        <v>2.1999999999999999E-2</v>
      </c>
      <c r="AA529">
        <v>1.0999999999999999E-2</v>
      </c>
      <c r="AB529">
        <v>0.82279999999999998</v>
      </c>
      <c r="AC529">
        <v>0</v>
      </c>
      <c r="AD529">
        <v>0.79859999999999998</v>
      </c>
      <c r="AE529">
        <v>0.11219999999999999</v>
      </c>
      <c r="AF529">
        <v>0.11219999999999999</v>
      </c>
      <c r="AG529">
        <v>0</v>
      </c>
      <c r="AH529">
        <v>0</v>
      </c>
      <c r="AI529">
        <v>0</v>
      </c>
      <c r="AJ529">
        <v>0</v>
      </c>
      <c r="AK529">
        <v>0</v>
      </c>
      <c r="AL529">
        <v>0</v>
      </c>
      <c r="AM529">
        <v>2.64E-2</v>
      </c>
      <c r="AN529">
        <v>0</v>
      </c>
      <c r="AO529">
        <v>0.24199999999999999</v>
      </c>
      <c r="AP529">
        <v>0</v>
      </c>
      <c r="AQ529">
        <v>0.1452</v>
      </c>
      <c r="AR529">
        <v>4.4000000000000003E-3</v>
      </c>
      <c r="AS529">
        <v>4.3119999999999999E-2</v>
      </c>
      <c r="AT529">
        <v>2.4199999999999998E-3</v>
      </c>
      <c r="AU529">
        <v>0.3322</v>
      </c>
      <c r="AV529">
        <v>0.41360000000000002</v>
      </c>
      <c r="AW529">
        <v>1.1440000000000001E-2</v>
      </c>
      <c r="AX529">
        <v>2.5299999999999998</v>
      </c>
      <c r="AY529">
        <v>0</v>
      </c>
      <c r="AZ529">
        <v>0</v>
      </c>
      <c r="BA529">
        <v>8.4039999999999999</v>
      </c>
      <c r="BB529">
        <v>0</v>
      </c>
      <c r="BC529">
        <v>3.3000000000000002E-2</v>
      </c>
      <c r="BD529">
        <v>1.3420000000000001</v>
      </c>
      <c r="BE529">
        <v>14.321999999999999</v>
      </c>
      <c r="BF529">
        <v>3.762</v>
      </c>
      <c r="BG529">
        <v>16.698</v>
      </c>
      <c r="BH529">
        <v>4.1799999999999997E-2</v>
      </c>
      <c r="BI529">
        <v>0.40260000000000001</v>
      </c>
      <c r="BJ529">
        <v>5.7200000000000001E-2</v>
      </c>
      <c r="BK529">
        <v>0</v>
      </c>
      <c r="BL529">
        <v>2.5106032310326901E-3</v>
      </c>
      <c r="BM529">
        <v>3.3972214754729099E-4</v>
      </c>
      <c r="BN529">
        <v>1.1949396236946601E-3</v>
      </c>
      <c r="BO529" s="98">
        <v>7.0084125656686596E-5</v>
      </c>
      <c r="BP529">
        <v>0</v>
      </c>
      <c r="BQ529" s="98">
        <v>5.4727605325567898E-15</v>
      </c>
      <c r="BR529">
        <v>5.3766343718883295E-4</v>
      </c>
      <c r="BS529">
        <v>1.62333217840727E-4</v>
      </c>
      <c r="BT529">
        <v>8.0429742626809304E-3</v>
      </c>
    </row>
    <row r="530" spans="1:72" x14ac:dyDescent="0.35">
      <c r="A530">
        <v>106</v>
      </c>
      <c r="B530" t="s">
        <v>803</v>
      </c>
      <c r="C530" t="s">
        <v>209</v>
      </c>
      <c r="D530" t="s">
        <v>212</v>
      </c>
      <c r="E530" t="s">
        <v>1338</v>
      </c>
      <c r="F530">
        <v>26.62</v>
      </c>
      <c r="G530">
        <v>111.32</v>
      </c>
      <c r="H530">
        <v>2.2572000000000001</v>
      </c>
      <c r="I530">
        <v>0.98560000000000003</v>
      </c>
      <c r="J530">
        <v>0.40920000000000001</v>
      </c>
      <c r="K530">
        <v>0.51039999999999996</v>
      </c>
      <c r="L530">
        <v>7.4800000000000005E-2</v>
      </c>
      <c r="M530">
        <v>0</v>
      </c>
      <c r="N530">
        <v>0.1628</v>
      </c>
      <c r="O530">
        <v>0.2024</v>
      </c>
      <c r="P530">
        <v>0</v>
      </c>
      <c r="Q530">
        <v>0.2024</v>
      </c>
      <c r="R530">
        <v>0</v>
      </c>
      <c r="S530">
        <v>0</v>
      </c>
      <c r="T530">
        <v>0</v>
      </c>
      <c r="U530">
        <v>0.28160000000000002</v>
      </c>
      <c r="V530">
        <v>0</v>
      </c>
      <c r="W530">
        <v>0</v>
      </c>
      <c r="X530">
        <v>0</v>
      </c>
      <c r="Y530">
        <v>0.14080000000000001</v>
      </c>
      <c r="Z530">
        <v>4.3999999999999997E-2</v>
      </c>
      <c r="AA530">
        <v>2.1999999999999999E-2</v>
      </c>
      <c r="AB530">
        <v>1.6456</v>
      </c>
      <c r="AC530">
        <v>0</v>
      </c>
      <c r="AD530">
        <v>1.5972</v>
      </c>
      <c r="AE530">
        <v>0.22439999999999999</v>
      </c>
      <c r="AF530">
        <v>0.22439999999999999</v>
      </c>
      <c r="AG530">
        <v>0</v>
      </c>
      <c r="AH530">
        <v>0</v>
      </c>
      <c r="AI530">
        <v>0</v>
      </c>
      <c r="AJ530">
        <v>0</v>
      </c>
      <c r="AK530">
        <v>0</v>
      </c>
      <c r="AL530">
        <v>0</v>
      </c>
      <c r="AM530">
        <v>5.28E-2</v>
      </c>
      <c r="AN530">
        <v>0</v>
      </c>
      <c r="AO530">
        <v>0.48399999999999999</v>
      </c>
      <c r="AP530">
        <v>0</v>
      </c>
      <c r="AQ530">
        <v>0.29039999999999999</v>
      </c>
      <c r="AR530">
        <v>8.8000000000000005E-3</v>
      </c>
      <c r="AS530">
        <v>8.6239999999999997E-2</v>
      </c>
      <c r="AT530">
        <v>4.8399999999999997E-3</v>
      </c>
      <c r="AU530">
        <v>0.66439999999999999</v>
      </c>
      <c r="AV530">
        <v>0.82720000000000005</v>
      </c>
      <c r="AW530">
        <v>2.2880000000000001E-2</v>
      </c>
      <c r="AX530">
        <v>5.0599999999999996</v>
      </c>
      <c r="AY530">
        <v>0</v>
      </c>
      <c r="AZ530">
        <v>0</v>
      </c>
      <c r="BA530">
        <v>16.808</v>
      </c>
      <c r="BB530">
        <v>0</v>
      </c>
      <c r="BC530">
        <v>6.6000000000000003E-2</v>
      </c>
      <c r="BD530">
        <v>2.6840000000000002</v>
      </c>
      <c r="BE530">
        <v>28.643999999999998</v>
      </c>
      <c r="BF530">
        <v>7.524</v>
      </c>
      <c r="BG530">
        <v>33.396000000000001</v>
      </c>
      <c r="BH530">
        <v>8.3599999999999994E-2</v>
      </c>
      <c r="BI530">
        <v>0.80520000000000003</v>
      </c>
      <c r="BJ530">
        <v>0.1144</v>
      </c>
      <c r="BK530">
        <v>0</v>
      </c>
      <c r="BL530">
        <v>5.0212064620653802E-3</v>
      </c>
      <c r="BM530">
        <v>6.7944429509458296E-4</v>
      </c>
      <c r="BN530">
        <v>2.3898792473893201E-3</v>
      </c>
      <c r="BO530">
        <v>1.40168251313373E-4</v>
      </c>
      <c r="BP530">
        <v>0</v>
      </c>
      <c r="BQ530" s="98">
        <v>1.09455210651136E-14</v>
      </c>
      <c r="BR530">
        <v>1.07532687437767E-3</v>
      </c>
      <c r="BS530">
        <v>3.2466643568145401E-4</v>
      </c>
      <c r="BT530">
        <v>1.6085948525361899E-2</v>
      </c>
    </row>
    <row r="531" spans="1:72" x14ac:dyDescent="0.35">
      <c r="A531">
        <v>106</v>
      </c>
      <c r="B531" t="s">
        <v>803</v>
      </c>
      <c r="C531" t="s">
        <v>209</v>
      </c>
      <c r="D531" t="s">
        <v>212</v>
      </c>
      <c r="E531" t="s">
        <v>1339</v>
      </c>
      <c r="F531">
        <v>26.62</v>
      </c>
      <c r="G531">
        <v>111.32</v>
      </c>
      <c r="H531">
        <v>2.2572000000000001</v>
      </c>
      <c r="I531">
        <v>0.98560000000000003</v>
      </c>
      <c r="J531">
        <v>0.40920000000000001</v>
      </c>
      <c r="K531">
        <v>0.51039999999999996</v>
      </c>
      <c r="L531">
        <v>7.4800000000000005E-2</v>
      </c>
      <c r="M531">
        <v>0</v>
      </c>
      <c r="N531">
        <v>0.1628</v>
      </c>
      <c r="O531">
        <v>0.2024</v>
      </c>
      <c r="P531">
        <v>0</v>
      </c>
      <c r="Q531">
        <v>0.2024</v>
      </c>
      <c r="R531">
        <v>0</v>
      </c>
      <c r="S531">
        <v>0</v>
      </c>
      <c r="T531">
        <v>0</v>
      </c>
      <c r="U531">
        <v>0.28160000000000002</v>
      </c>
      <c r="V531">
        <v>0</v>
      </c>
      <c r="W531">
        <v>0</v>
      </c>
      <c r="X531">
        <v>0</v>
      </c>
      <c r="Y531">
        <v>0.14080000000000001</v>
      </c>
      <c r="Z531">
        <v>4.3999999999999997E-2</v>
      </c>
      <c r="AA531">
        <v>2.1999999999999999E-2</v>
      </c>
      <c r="AB531">
        <v>1.6456</v>
      </c>
      <c r="AC531">
        <v>0</v>
      </c>
      <c r="AD531">
        <v>1.5972</v>
      </c>
      <c r="AE531">
        <v>0.22439999999999999</v>
      </c>
      <c r="AF531">
        <v>0.22439999999999999</v>
      </c>
      <c r="AG531">
        <v>0</v>
      </c>
      <c r="AH531">
        <v>0</v>
      </c>
      <c r="AI531">
        <v>0</v>
      </c>
      <c r="AJ531">
        <v>0</v>
      </c>
      <c r="AK531">
        <v>0</v>
      </c>
      <c r="AL531">
        <v>0</v>
      </c>
      <c r="AM531">
        <v>5.28E-2</v>
      </c>
      <c r="AN531">
        <v>0</v>
      </c>
      <c r="AO531">
        <v>0.48399999999999999</v>
      </c>
      <c r="AP531">
        <v>0</v>
      </c>
      <c r="AQ531">
        <v>0.29039999999999999</v>
      </c>
      <c r="AR531">
        <v>8.8000000000000005E-3</v>
      </c>
      <c r="AS531">
        <v>8.6239999999999997E-2</v>
      </c>
      <c r="AT531">
        <v>4.8399999999999997E-3</v>
      </c>
      <c r="AU531">
        <v>0.66439999999999999</v>
      </c>
      <c r="AV531">
        <v>0.82720000000000005</v>
      </c>
      <c r="AW531">
        <v>2.2880000000000001E-2</v>
      </c>
      <c r="AX531">
        <v>5.0599999999999996</v>
      </c>
      <c r="AY531">
        <v>0</v>
      </c>
      <c r="AZ531">
        <v>0</v>
      </c>
      <c r="BA531">
        <v>16.808</v>
      </c>
      <c r="BB531">
        <v>0</v>
      </c>
      <c r="BC531">
        <v>6.6000000000000003E-2</v>
      </c>
      <c r="BD531">
        <v>2.6840000000000002</v>
      </c>
      <c r="BE531">
        <v>28.643999999999998</v>
      </c>
      <c r="BF531">
        <v>7.524</v>
      </c>
      <c r="BG531">
        <v>33.396000000000001</v>
      </c>
      <c r="BH531">
        <v>8.3599999999999994E-2</v>
      </c>
      <c r="BI531">
        <v>0.80520000000000003</v>
      </c>
      <c r="BJ531">
        <v>0.1144</v>
      </c>
      <c r="BK531">
        <v>0</v>
      </c>
      <c r="BL531">
        <v>5.0212064620653802E-3</v>
      </c>
      <c r="BM531">
        <v>6.7944429509458296E-4</v>
      </c>
      <c r="BN531">
        <v>2.3898792473893201E-3</v>
      </c>
      <c r="BO531">
        <v>1.40168251313373E-4</v>
      </c>
      <c r="BP531">
        <v>0</v>
      </c>
      <c r="BQ531" s="98">
        <v>1.09455210651136E-14</v>
      </c>
      <c r="BR531">
        <v>1.07532687437767E-3</v>
      </c>
      <c r="BS531">
        <v>3.2466643568145401E-4</v>
      </c>
      <c r="BT531">
        <v>1.6085948525361899E-2</v>
      </c>
    </row>
    <row r="532" spans="1:72" x14ac:dyDescent="0.35">
      <c r="A532">
        <v>106</v>
      </c>
      <c r="B532" t="s">
        <v>803</v>
      </c>
      <c r="C532" t="s">
        <v>209</v>
      </c>
      <c r="D532" t="s">
        <v>212</v>
      </c>
      <c r="E532" t="s">
        <v>1340</v>
      </c>
      <c r="F532">
        <v>13.31</v>
      </c>
      <c r="G532">
        <v>55.66</v>
      </c>
      <c r="H532">
        <v>1.1286</v>
      </c>
      <c r="I532">
        <v>0.49280000000000002</v>
      </c>
      <c r="J532">
        <v>0.2046</v>
      </c>
      <c r="K532">
        <v>0.25519999999999998</v>
      </c>
      <c r="L532">
        <v>3.7400000000000003E-2</v>
      </c>
      <c r="M532">
        <v>0</v>
      </c>
      <c r="N532">
        <v>8.14E-2</v>
      </c>
      <c r="O532">
        <v>0.1012</v>
      </c>
      <c r="P532">
        <v>0</v>
      </c>
      <c r="Q532">
        <v>0.1012</v>
      </c>
      <c r="R532">
        <v>0</v>
      </c>
      <c r="S532">
        <v>0</v>
      </c>
      <c r="T532">
        <v>0</v>
      </c>
      <c r="U532">
        <v>0.14080000000000001</v>
      </c>
      <c r="V532">
        <v>0</v>
      </c>
      <c r="W532">
        <v>0</v>
      </c>
      <c r="X532">
        <v>0</v>
      </c>
      <c r="Y532">
        <v>7.0400000000000004E-2</v>
      </c>
      <c r="Z532">
        <v>2.1999999999999999E-2</v>
      </c>
      <c r="AA532">
        <v>1.0999999999999999E-2</v>
      </c>
      <c r="AB532">
        <v>0.82279999999999998</v>
      </c>
      <c r="AC532">
        <v>0</v>
      </c>
      <c r="AD532">
        <v>0.79859999999999998</v>
      </c>
      <c r="AE532">
        <v>0.11219999999999999</v>
      </c>
      <c r="AF532">
        <v>0.11219999999999999</v>
      </c>
      <c r="AG532">
        <v>0</v>
      </c>
      <c r="AH532">
        <v>0</v>
      </c>
      <c r="AI532">
        <v>0</v>
      </c>
      <c r="AJ532">
        <v>0</v>
      </c>
      <c r="AK532">
        <v>0</v>
      </c>
      <c r="AL532">
        <v>0</v>
      </c>
      <c r="AM532">
        <v>2.64E-2</v>
      </c>
      <c r="AN532">
        <v>0</v>
      </c>
      <c r="AO532">
        <v>0.24199999999999999</v>
      </c>
      <c r="AP532">
        <v>0</v>
      </c>
      <c r="AQ532">
        <v>0.1452</v>
      </c>
      <c r="AR532">
        <v>4.4000000000000003E-3</v>
      </c>
      <c r="AS532">
        <v>4.3119999999999999E-2</v>
      </c>
      <c r="AT532">
        <v>2.4199999999999998E-3</v>
      </c>
      <c r="AU532">
        <v>0.3322</v>
      </c>
      <c r="AV532">
        <v>0.41360000000000002</v>
      </c>
      <c r="AW532">
        <v>1.1440000000000001E-2</v>
      </c>
      <c r="AX532">
        <v>2.5299999999999998</v>
      </c>
      <c r="AY532">
        <v>0</v>
      </c>
      <c r="AZ532">
        <v>0</v>
      </c>
      <c r="BA532">
        <v>8.4039999999999999</v>
      </c>
      <c r="BB532">
        <v>0</v>
      </c>
      <c r="BC532">
        <v>3.3000000000000002E-2</v>
      </c>
      <c r="BD532">
        <v>1.3420000000000001</v>
      </c>
      <c r="BE532">
        <v>14.321999999999999</v>
      </c>
      <c r="BF532">
        <v>3.762</v>
      </c>
      <c r="BG532">
        <v>16.698</v>
      </c>
      <c r="BH532">
        <v>4.1799999999999997E-2</v>
      </c>
      <c r="BI532">
        <v>0.40260000000000001</v>
      </c>
      <c r="BJ532">
        <v>5.7200000000000001E-2</v>
      </c>
      <c r="BK532">
        <v>0</v>
      </c>
      <c r="BL532">
        <v>2.5106032310326901E-3</v>
      </c>
      <c r="BM532">
        <v>3.3972214754729099E-4</v>
      </c>
      <c r="BN532">
        <v>1.1949396236946601E-3</v>
      </c>
      <c r="BO532" s="98">
        <v>7.0084125656686596E-5</v>
      </c>
      <c r="BP532">
        <v>0</v>
      </c>
      <c r="BQ532" s="98">
        <v>5.4727605325567898E-15</v>
      </c>
      <c r="BR532">
        <v>5.3766343718883295E-4</v>
      </c>
      <c r="BS532">
        <v>1.62333217840727E-4</v>
      </c>
      <c r="BT532">
        <v>8.0429742626809304E-3</v>
      </c>
    </row>
    <row r="533" spans="1:72" x14ac:dyDescent="0.35">
      <c r="A533">
        <v>106</v>
      </c>
      <c r="B533" t="s">
        <v>803</v>
      </c>
      <c r="C533" t="s">
        <v>209</v>
      </c>
      <c r="D533" t="s">
        <v>212</v>
      </c>
      <c r="E533" t="s">
        <v>1341</v>
      </c>
      <c r="F533">
        <v>26.62</v>
      </c>
      <c r="G533">
        <v>111.32</v>
      </c>
      <c r="H533">
        <v>2.2572000000000001</v>
      </c>
      <c r="I533">
        <v>0.98560000000000003</v>
      </c>
      <c r="J533">
        <v>0.40920000000000001</v>
      </c>
      <c r="K533">
        <v>0.51039999999999996</v>
      </c>
      <c r="L533">
        <v>7.4800000000000005E-2</v>
      </c>
      <c r="M533">
        <v>0</v>
      </c>
      <c r="N533">
        <v>0.1628</v>
      </c>
      <c r="O533">
        <v>0.2024</v>
      </c>
      <c r="P533">
        <v>0</v>
      </c>
      <c r="Q533">
        <v>0.2024</v>
      </c>
      <c r="R533">
        <v>0</v>
      </c>
      <c r="S533">
        <v>0</v>
      </c>
      <c r="T533">
        <v>0</v>
      </c>
      <c r="U533">
        <v>0.28160000000000002</v>
      </c>
      <c r="V533">
        <v>0</v>
      </c>
      <c r="W533">
        <v>0</v>
      </c>
      <c r="X533">
        <v>0</v>
      </c>
      <c r="Y533">
        <v>0.14080000000000001</v>
      </c>
      <c r="Z533">
        <v>4.3999999999999997E-2</v>
      </c>
      <c r="AA533">
        <v>2.1999999999999999E-2</v>
      </c>
      <c r="AB533">
        <v>1.6456</v>
      </c>
      <c r="AC533">
        <v>0</v>
      </c>
      <c r="AD533">
        <v>1.5972</v>
      </c>
      <c r="AE533">
        <v>0.22439999999999999</v>
      </c>
      <c r="AF533">
        <v>0.22439999999999999</v>
      </c>
      <c r="AG533">
        <v>0</v>
      </c>
      <c r="AH533">
        <v>0</v>
      </c>
      <c r="AI533">
        <v>0</v>
      </c>
      <c r="AJ533">
        <v>0</v>
      </c>
      <c r="AK533">
        <v>0</v>
      </c>
      <c r="AL533">
        <v>0</v>
      </c>
      <c r="AM533">
        <v>5.28E-2</v>
      </c>
      <c r="AN533">
        <v>0</v>
      </c>
      <c r="AO533">
        <v>0.48399999999999999</v>
      </c>
      <c r="AP533">
        <v>0</v>
      </c>
      <c r="AQ533">
        <v>0.29039999999999999</v>
      </c>
      <c r="AR533">
        <v>8.8000000000000005E-3</v>
      </c>
      <c r="AS533">
        <v>8.6239999999999997E-2</v>
      </c>
      <c r="AT533">
        <v>4.8399999999999997E-3</v>
      </c>
      <c r="AU533">
        <v>0.66439999999999999</v>
      </c>
      <c r="AV533">
        <v>0.82720000000000005</v>
      </c>
      <c r="AW533">
        <v>2.2880000000000001E-2</v>
      </c>
      <c r="AX533">
        <v>5.0599999999999996</v>
      </c>
      <c r="AY533">
        <v>0</v>
      </c>
      <c r="AZ533">
        <v>0</v>
      </c>
      <c r="BA533">
        <v>16.808</v>
      </c>
      <c r="BB533">
        <v>0</v>
      </c>
      <c r="BC533">
        <v>6.6000000000000003E-2</v>
      </c>
      <c r="BD533">
        <v>2.6840000000000002</v>
      </c>
      <c r="BE533">
        <v>28.643999999999998</v>
      </c>
      <c r="BF533">
        <v>7.524</v>
      </c>
      <c r="BG533">
        <v>33.396000000000001</v>
      </c>
      <c r="BH533">
        <v>8.3599999999999994E-2</v>
      </c>
      <c r="BI533">
        <v>0.80520000000000003</v>
      </c>
      <c r="BJ533">
        <v>0.1144</v>
      </c>
      <c r="BK533">
        <v>0</v>
      </c>
      <c r="BL533">
        <v>5.0212064620653802E-3</v>
      </c>
      <c r="BM533">
        <v>6.7944429509458296E-4</v>
      </c>
      <c r="BN533">
        <v>2.3898792473893201E-3</v>
      </c>
      <c r="BO533">
        <v>1.40168251313373E-4</v>
      </c>
      <c r="BP533">
        <v>0</v>
      </c>
      <c r="BQ533" s="98">
        <v>1.09455210651136E-14</v>
      </c>
      <c r="BR533">
        <v>1.07532687437767E-3</v>
      </c>
      <c r="BS533">
        <v>3.2466643568145401E-4</v>
      </c>
      <c r="BT533">
        <v>1.6085948525361899E-2</v>
      </c>
    </row>
    <row r="534" spans="1:72" x14ac:dyDescent="0.35">
      <c r="A534">
        <v>107</v>
      </c>
      <c r="B534" t="s">
        <v>803</v>
      </c>
      <c r="C534" t="s">
        <v>209</v>
      </c>
      <c r="D534" t="s">
        <v>213</v>
      </c>
      <c r="E534" t="s">
        <v>1337</v>
      </c>
      <c r="F534">
        <v>3.69</v>
      </c>
      <c r="G534">
        <v>15.45</v>
      </c>
      <c r="H534">
        <v>0.30599999999999999</v>
      </c>
      <c r="I534">
        <v>0.1356</v>
      </c>
      <c r="J534">
        <v>8.5800000000000001E-2</v>
      </c>
      <c r="K534">
        <v>4.5600000000000002E-2</v>
      </c>
      <c r="L534">
        <v>7.7999999999999996E-3</v>
      </c>
      <c r="M534">
        <v>0</v>
      </c>
      <c r="N534">
        <v>1.9199999999999998E-2</v>
      </c>
      <c r="O534">
        <v>9.1200000000000003E-2</v>
      </c>
      <c r="P534">
        <v>5.28E-2</v>
      </c>
      <c r="Q534">
        <v>3.8399999999999997E-2</v>
      </c>
      <c r="R534">
        <v>6.6000000000000003E-2</v>
      </c>
      <c r="S534">
        <v>6.6000000000000003E-2</v>
      </c>
      <c r="T534">
        <v>0</v>
      </c>
      <c r="U534">
        <v>5.0999999999999997E-2</v>
      </c>
      <c r="V534">
        <v>0</v>
      </c>
      <c r="W534">
        <v>0</v>
      </c>
      <c r="X534">
        <v>0</v>
      </c>
      <c r="Y534">
        <v>3.4799999999999998E-2</v>
      </c>
      <c r="Z534">
        <v>1.14E-2</v>
      </c>
      <c r="AA534">
        <v>0</v>
      </c>
      <c r="AB534">
        <v>0.14760000000000001</v>
      </c>
      <c r="AC534">
        <v>0</v>
      </c>
      <c r="AD534">
        <v>0.1434</v>
      </c>
      <c r="AE534">
        <v>9.1800000000000007E-2</v>
      </c>
      <c r="AF534">
        <v>9.1800000000000007E-2</v>
      </c>
      <c r="AG534">
        <v>0</v>
      </c>
      <c r="AH534">
        <v>0</v>
      </c>
      <c r="AI534">
        <v>0</v>
      </c>
      <c r="AJ534">
        <v>0</v>
      </c>
      <c r="AK534">
        <v>0</v>
      </c>
      <c r="AL534">
        <v>0</v>
      </c>
      <c r="AM534">
        <v>0</v>
      </c>
      <c r="AN534">
        <v>0</v>
      </c>
      <c r="AO534">
        <v>0</v>
      </c>
      <c r="AP534">
        <v>0</v>
      </c>
      <c r="AQ534">
        <v>2.8199999999999999E-2</v>
      </c>
      <c r="AR534">
        <v>0</v>
      </c>
      <c r="AS534" s="98">
        <v>8.9999999999999998E-4</v>
      </c>
      <c r="AT534" s="98">
        <v>5.9999999999999995E-4</v>
      </c>
      <c r="AU534">
        <v>8.1000000000000003E-2</v>
      </c>
      <c r="AV534">
        <v>0.10362</v>
      </c>
      <c r="AW534">
        <v>2.3400000000000001E-3</v>
      </c>
      <c r="AX534">
        <v>0.49199999999999999</v>
      </c>
      <c r="AY534">
        <v>0</v>
      </c>
      <c r="AZ534">
        <v>0</v>
      </c>
      <c r="BA534">
        <v>2.25</v>
      </c>
      <c r="BB534">
        <v>0</v>
      </c>
      <c r="BC534">
        <v>1.0800000000000001E-2</v>
      </c>
      <c r="BD534">
        <v>0.19800000000000001</v>
      </c>
      <c r="BE534">
        <v>4.08</v>
      </c>
      <c r="BF534">
        <v>1.05</v>
      </c>
      <c r="BG534">
        <v>2.82</v>
      </c>
      <c r="BH534">
        <v>7.1999999999999998E-3</v>
      </c>
      <c r="BI534">
        <v>1.2E-2</v>
      </c>
      <c r="BJ534">
        <v>1.7399999999999999E-2</v>
      </c>
      <c r="BK534">
        <v>0</v>
      </c>
      <c r="BL534">
        <v>1.4457592031509E-3</v>
      </c>
      <c r="BM534">
        <v>1.3342283095228599E-4</v>
      </c>
      <c r="BN534">
        <v>3.8063581275752501E-4</v>
      </c>
      <c r="BO534" s="98">
        <v>2.76847064980573E-5</v>
      </c>
      <c r="BP534" s="98">
        <v>8.7284956119515605E-5</v>
      </c>
      <c r="BQ534" s="98">
        <v>1.7251772650441999E-15</v>
      </c>
      <c r="BR534">
        <v>1.7155782844212401E-4</v>
      </c>
      <c r="BS534">
        <v>3.0624984860239802E-4</v>
      </c>
      <c r="BT534">
        <v>2.7110154565052201E-3</v>
      </c>
    </row>
    <row r="535" spans="1:72" x14ac:dyDescent="0.35">
      <c r="A535">
        <v>107</v>
      </c>
      <c r="B535" t="s">
        <v>803</v>
      </c>
      <c r="C535" t="s">
        <v>209</v>
      </c>
      <c r="D535" t="s">
        <v>213</v>
      </c>
      <c r="E535" t="s">
        <v>1338</v>
      </c>
      <c r="F535">
        <v>7.38</v>
      </c>
      <c r="G535">
        <v>30.9</v>
      </c>
      <c r="H535">
        <v>0.61199999999999999</v>
      </c>
      <c r="I535">
        <v>0.2712</v>
      </c>
      <c r="J535">
        <v>0.1716</v>
      </c>
      <c r="K535">
        <v>9.1200000000000003E-2</v>
      </c>
      <c r="L535">
        <v>1.5599999999999999E-2</v>
      </c>
      <c r="M535">
        <v>0</v>
      </c>
      <c r="N535">
        <v>3.8399999999999997E-2</v>
      </c>
      <c r="O535">
        <v>0.18240000000000001</v>
      </c>
      <c r="P535">
        <v>0.1056</v>
      </c>
      <c r="Q535">
        <v>7.6799999999999993E-2</v>
      </c>
      <c r="R535">
        <v>0.13200000000000001</v>
      </c>
      <c r="S535">
        <v>0.13200000000000001</v>
      </c>
      <c r="T535">
        <v>0</v>
      </c>
      <c r="U535">
        <v>0.10199999999999999</v>
      </c>
      <c r="V535">
        <v>0</v>
      </c>
      <c r="W535">
        <v>0</v>
      </c>
      <c r="X535">
        <v>0</v>
      </c>
      <c r="Y535">
        <v>6.9599999999999995E-2</v>
      </c>
      <c r="Z535">
        <v>2.2800000000000001E-2</v>
      </c>
      <c r="AA535">
        <v>0</v>
      </c>
      <c r="AB535">
        <v>0.29520000000000002</v>
      </c>
      <c r="AC535">
        <v>0</v>
      </c>
      <c r="AD535">
        <v>0.2868</v>
      </c>
      <c r="AE535">
        <v>0.18360000000000001</v>
      </c>
      <c r="AF535">
        <v>0.18360000000000001</v>
      </c>
      <c r="AG535">
        <v>0</v>
      </c>
      <c r="AH535">
        <v>0</v>
      </c>
      <c r="AI535">
        <v>0</v>
      </c>
      <c r="AJ535">
        <v>0</v>
      </c>
      <c r="AK535">
        <v>0</v>
      </c>
      <c r="AL535">
        <v>0</v>
      </c>
      <c r="AM535">
        <v>0</v>
      </c>
      <c r="AN535">
        <v>0</v>
      </c>
      <c r="AO535">
        <v>0</v>
      </c>
      <c r="AP535">
        <v>0</v>
      </c>
      <c r="AQ535">
        <v>5.6399999999999999E-2</v>
      </c>
      <c r="AR535">
        <v>0</v>
      </c>
      <c r="AS535">
        <v>1.8E-3</v>
      </c>
      <c r="AT535">
        <v>1.1999999999999999E-3</v>
      </c>
      <c r="AU535">
        <v>0.16200000000000001</v>
      </c>
      <c r="AV535">
        <v>0.20724000000000001</v>
      </c>
      <c r="AW535">
        <v>4.6800000000000001E-3</v>
      </c>
      <c r="AX535">
        <v>0.98399999999999999</v>
      </c>
      <c r="AY535">
        <v>0</v>
      </c>
      <c r="AZ535">
        <v>0</v>
      </c>
      <c r="BA535">
        <v>4.5</v>
      </c>
      <c r="BB535">
        <v>0</v>
      </c>
      <c r="BC535">
        <v>2.1600000000000001E-2</v>
      </c>
      <c r="BD535">
        <v>0.39600000000000002</v>
      </c>
      <c r="BE535">
        <v>8.16</v>
      </c>
      <c r="BF535">
        <v>2.1</v>
      </c>
      <c r="BG535">
        <v>5.64</v>
      </c>
      <c r="BH535">
        <v>1.44E-2</v>
      </c>
      <c r="BI535">
        <v>2.4E-2</v>
      </c>
      <c r="BJ535">
        <v>3.4799999999999998E-2</v>
      </c>
      <c r="BK535">
        <v>0</v>
      </c>
      <c r="BL535">
        <v>2.89151840630179E-3</v>
      </c>
      <c r="BM535">
        <v>2.6684566190457302E-4</v>
      </c>
      <c r="BN535">
        <v>7.6127162551504904E-4</v>
      </c>
      <c r="BO535" s="98">
        <v>5.53694129961146E-5</v>
      </c>
      <c r="BP535">
        <v>1.7456991223903099E-4</v>
      </c>
      <c r="BQ535" s="98">
        <v>3.45035453008839E-15</v>
      </c>
      <c r="BR535">
        <v>3.4311565688424802E-4</v>
      </c>
      <c r="BS535">
        <v>6.1249969720479701E-4</v>
      </c>
      <c r="BT535">
        <v>5.4220309130104498E-3</v>
      </c>
    </row>
    <row r="536" spans="1:72" x14ac:dyDescent="0.35">
      <c r="A536">
        <v>107</v>
      </c>
      <c r="B536" t="s">
        <v>803</v>
      </c>
      <c r="C536" t="s">
        <v>209</v>
      </c>
      <c r="D536" t="s">
        <v>213</v>
      </c>
      <c r="E536" t="s">
        <v>1339</v>
      </c>
      <c r="F536">
        <v>7.38</v>
      </c>
      <c r="G536">
        <v>30.9</v>
      </c>
      <c r="H536">
        <v>0.61199999999999999</v>
      </c>
      <c r="I536">
        <v>0.2712</v>
      </c>
      <c r="J536">
        <v>0.1716</v>
      </c>
      <c r="K536">
        <v>9.1200000000000003E-2</v>
      </c>
      <c r="L536">
        <v>1.5599999999999999E-2</v>
      </c>
      <c r="M536">
        <v>0</v>
      </c>
      <c r="N536">
        <v>3.8399999999999997E-2</v>
      </c>
      <c r="O536">
        <v>0.18240000000000001</v>
      </c>
      <c r="P536">
        <v>0.1056</v>
      </c>
      <c r="Q536">
        <v>7.6799999999999993E-2</v>
      </c>
      <c r="R536">
        <v>0.13200000000000001</v>
      </c>
      <c r="S536">
        <v>0.13200000000000001</v>
      </c>
      <c r="T536">
        <v>0</v>
      </c>
      <c r="U536">
        <v>0.10199999999999999</v>
      </c>
      <c r="V536">
        <v>0</v>
      </c>
      <c r="W536">
        <v>0</v>
      </c>
      <c r="X536">
        <v>0</v>
      </c>
      <c r="Y536">
        <v>6.9599999999999995E-2</v>
      </c>
      <c r="Z536">
        <v>2.2800000000000001E-2</v>
      </c>
      <c r="AA536">
        <v>0</v>
      </c>
      <c r="AB536">
        <v>0.29520000000000002</v>
      </c>
      <c r="AC536">
        <v>0</v>
      </c>
      <c r="AD536">
        <v>0.2868</v>
      </c>
      <c r="AE536">
        <v>0.18360000000000001</v>
      </c>
      <c r="AF536">
        <v>0.18360000000000001</v>
      </c>
      <c r="AG536">
        <v>0</v>
      </c>
      <c r="AH536">
        <v>0</v>
      </c>
      <c r="AI536">
        <v>0</v>
      </c>
      <c r="AJ536">
        <v>0</v>
      </c>
      <c r="AK536">
        <v>0</v>
      </c>
      <c r="AL536">
        <v>0</v>
      </c>
      <c r="AM536">
        <v>0</v>
      </c>
      <c r="AN536">
        <v>0</v>
      </c>
      <c r="AO536">
        <v>0</v>
      </c>
      <c r="AP536">
        <v>0</v>
      </c>
      <c r="AQ536">
        <v>5.6399999999999999E-2</v>
      </c>
      <c r="AR536">
        <v>0</v>
      </c>
      <c r="AS536">
        <v>1.8E-3</v>
      </c>
      <c r="AT536">
        <v>1.1999999999999999E-3</v>
      </c>
      <c r="AU536">
        <v>0.16200000000000001</v>
      </c>
      <c r="AV536">
        <v>0.20724000000000001</v>
      </c>
      <c r="AW536">
        <v>4.6800000000000001E-3</v>
      </c>
      <c r="AX536">
        <v>0.98399999999999999</v>
      </c>
      <c r="AY536">
        <v>0</v>
      </c>
      <c r="AZ536">
        <v>0</v>
      </c>
      <c r="BA536">
        <v>4.5</v>
      </c>
      <c r="BB536">
        <v>0</v>
      </c>
      <c r="BC536">
        <v>2.1600000000000001E-2</v>
      </c>
      <c r="BD536">
        <v>0.39600000000000002</v>
      </c>
      <c r="BE536">
        <v>8.16</v>
      </c>
      <c r="BF536">
        <v>2.1</v>
      </c>
      <c r="BG536">
        <v>5.64</v>
      </c>
      <c r="BH536">
        <v>1.44E-2</v>
      </c>
      <c r="BI536">
        <v>2.4E-2</v>
      </c>
      <c r="BJ536">
        <v>3.4799999999999998E-2</v>
      </c>
      <c r="BK536">
        <v>0</v>
      </c>
      <c r="BL536">
        <v>2.89151840630179E-3</v>
      </c>
      <c r="BM536">
        <v>2.6684566190457302E-4</v>
      </c>
      <c r="BN536">
        <v>7.6127162551504904E-4</v>
      </c>
      <c r="BO536" s="98">
        <v>5.53694129961146E-5</v>
      </c>
      <c r="BP536">
        <v>1.7456991223903099E-4</v>
      </c>
      <c r="BQ536" s="98">
        <v>3.45035453008839E-15</v>
      </c>
      <c r="BR536">
        <v>3.4311565688424802E-4</v>
      </c>
      <c r="BS536">
        <v>6.1249969720479701E-4</v>
      </c>
      <c r="BT536">
        <v>5.4220309130104498E-3</v>
      </c>
    </row>
    <row r="537" spans="1:72" x14ac:dyDescent="0.35">
      <c r="A537">
        <v>107</v>
      </c>
      <c r="B537" t="s">
        <v>803</v>
      </c>
      <c r="C537" t="s">
        <v>209</v>
      </c>
      <c r="D537" t="s">
        <v>213</v>
      </c>
      <c r="E537" t="s">
        <v>1340</v>
      </c>
      <c r="F537">
        <v>3.69</v>
      </c>
      <c r="G537">
        <v>15.45</v>
      </c>
      <c r="H537">
        <v>0.30599999999999999</v>
      </c>
      <c r="I537">
        <v>0.1356</v>
      </c>
      <c r="J537">
        <v>8.5800000000000001E-2</v>
      </c>
      <c r="K537">
        <v>4.5600000000000002E-2</v>
      </c>
      <c r="L537">
        <v>7.7999999999999996E-3</v>
      </c>
      <c r="M537">
        <v>0</v>
      </c>
      <c r="N537">
        <v>1.9199999999999998E-2</v>
      </c>
      <c r="O537">
        <v>9.1200000000000003E-2</v>
      </c>
      <c r="P537">
        <v>5.28E-2</v>
      </c>
      <c r="Q537">
        <v>3.8399999999999997E-2</v>
      </c>
      <c r="R537">
        <v>6.6000000000000003E-2</v>
      </c>
      <c r="S537">
        <v>6.6000000000000003E-2</v>
      </c>
      <c r="T537">
        <v>0</v>
      </c>
      <c r="U537">
        <v>5.0999999999999997E-2</v>
      </c>
      <c r="V537">
        <v>0</v>
      </c>
      <c r="W537">
        <v>0</v>
      </c>
      <c r="X537">
        <v>0</v>
      </c>
      <c r="Y537">
        <v>3.4799999999999998E-2</v>
      </c>
      <c r="Z537">
        <v>1.14E-2</v>
      </c>
      <c r="AA537">
        <v>0</v>
      </c>
      <c r="AB537">
        <v>0.14760000000000001</v>
      </c>
      <c r="AC537">
        <v>0</v>
      </c>
      <c r="AD537">
        <v>0.1434</v>
      </c>
      <c r="AE537">
        <v>9.1800000000000007E-2</v>
      </c>
      <c r="AF537">
        <v>9.1800000000000007E-2</v>
      </c>
      <c r="AG537">
        <v>0</v>
      </c>
      <c r="AH537">
        <v>0</v>
      </c>
      <c r="AI537">
        <v>0</v>
      </c>
      <c r="AJ537">
        <v>0</v>
      </c>
      <c r="AK537">
        <v>0</v>
      </c>
      <c r="AL537">
        <v>0</v>
      </c>
      <c r="AM537">
        <v>0</v>
      </c>
      <c r="AN537">
        <v>0</v>
      </c>
      <c r="AO537">
        <v>0</v>
      </c>
      <c r="AP537">
        <v>0</v>
      </c>
      <c r="AQ537">
        <v>2.8199999999999999E-2</v>
      </c>
      <c r="AR537">
        <v>0</v>
      </c>
      <c r="AS537" s="98">
        <v>8.9999999999999998E-4</v>
      </c>
      <c r="AT537" s="98">
        <v>5.9999999999999995E-4</v>
      </c>
      <c r="AU537">
        <v>8.1000000000000003E-2</v>
      </c>
      <c r="AV537">
        <v>0.10362</v>
      </c>
      <c r="AW537">
        <v>2.3400000000000001E-3</v>
      </c>
      <c r="AX537">
        <v>0.49199999999999999</v>
      </c>
      <c r="AY537">
        <v>0</v>
      </c>
      <c r="AZ537">
        <v>0</v>
      </c>
      <c r="BA537">
        <v>2.25</v>
      </c>
      <c r="BB537">
        <v>0</v>
      </c>
      <c r="BC537">
        <v>1.0800000000000001E-2</v>
      </c>
      <c r="BD537">
        <v>0.19800000000000001</v>
      </c>
      <c r="BE537">
        <v>4.08</v>
      </c>
      <c r="BF537">
        <v>1.05</v>
      </c>
      <c r="BG537">
        <v>2.82</v>
      </c>
      <c r="BH537">
        <v>7.1999999999999998E-3</v>
      </c>
      <c r="BI537">
        <v>1.2E-2</v>
      </c>
      <c r="BJ537">
        <v>1.7399999999999999E-2</v>
      </c>
      <c r="BK537">
        <v>0</v>
      </c>
      <c r="BL537">
        <v>1.4457592031509E-3</v>
      </c>
      <c r="BM537">
        <v>1.3342283095228599E-4</v>
      </c>
      <c r="BN537">
        <v>3.8063581275752501E-4</v>
      </c>
      <c r="BO537" s="98">
        <v>2.76847064980573E-5</v>
      </c>
      <c r="BP537" s="98">
        <v>8.7284956119515605E-5</v>
      </c>
      <c r="BQ537" s="98">
        <v>1.7251772650441999E-15</v>
      </c>
      <c r="BR537">
        <v>1.7155782844212401E-4</v>
      </c>
      <c r="BS537">
        <v>3.0624984860239802E-4</v>
      </c>
      <c r="BT537">
        <v>2.7110154565052201E-3</v>
      </c>
    </row>
    <row r="538" spans="1:72" x14ac:dyDescent="0.35">
      <c r="A538">
        <v>107</v>
      </c>
      <c r="B538" t="s">
        <v>803</v>
      </c>
      <c r="C538" t="s">
        <v>209</v>
      </c>
      <c r="D538" t="s">
        <v>213</v>
      </c>
      <c r="E538" t="s">
        <v>1341</v>
      </c>
      <c r="F538">
        <v>7.38</v>
      </c>
      <c r="G538">
        <v>30.9</v>
      </c>
      <c r="H538">
        <v>0.61199999999999999</v>
      </c>
      <c r="I538">
        <v>0.2712</v>
      </c>
      <c r="J538">
        <v>0.1716</v>
      </c>
      <c r="K538">
        <v>9.1200000000000003E-2</v>
      </c>
      <c r="L538">
        <v>1.5599999999999999E-2</v>
      </c>
      <c r="M538">
        <v>0</v>
      </c>
      <c r="N538">
        <v>3.8399999999999997E-2</v>
      </c>
      <c r="O538">
        <v>0.18240000000000001</v>
      </c>
      <c r="P538">
        <v>0.1056</v>
      </c>
      <c r="Q538">
        <v>7.6799999999999993E-2</v>
      </c>
      <c r="R538">
        <v>0.13200000000000001</v>
      </c>
      <c r="S538">
        <v>0.13200000000000001</v>
      </c>
      <c r="T538">
        <v>0</v>
      </c>
      <c r="U538">
        <v>0.10199999999999999</v>
      </c>
      <c r="V538">
        <v>0</v>
      </c>
      <c r="W538">
        <v>0</v>
      </c>
      <c r="X538">
        <v>0</v>
      </c>
      <c r="Y538">
        <v>6.9599999999999995E-2</v>
      </c>
      <c r="Z538">
        <v>2.2800000000000001E-2</v>
      </c>
      <c r="AA538">
        <v>0</v>
      </c>
      <c r="AB538">
        <v>0.29520000000000002</v>
      </c>
      <c r="AC538">
        <v>0</v>
      </c>
      <c r="AD538">
        <v>0.2868</v>
      </c>
      <c r="AE538">
        <v>0.18360000000000001</v>
      </c>
      <c r="AF538">
        <v>0.18360000000000001</v>
      </c>
      <c r="AG538">
        <v>0</v>
      </c>
      <c r="AH538">
        <v>0</v>
      </c>
      <c r="AI538">
        <v>0</v>
      </c>
      <c r="AJ538">
        <v>0</v>
      </c>
      <c r="AK538">
        <v>0</v>
      </c>
      <c r="AL538">
        <v>0</v>
      </c>
      <c r="AM538">
        <v>0</v>
      </c>
      <c r="AN538">
        <v>0</v>
      </c>
      <c r="AO538">
        <v>0</v>
      </c>
      <c r="AP538">
        <v>0</v>
      </c>
      <c r="AQ538">
        <v>5.6399999999999999E-2</v>
      </c>
      <c r="AR538">
        <v>0</v>
      </c>
      <c r="AS538">
        <v>1.8E-3</v>
      </c>
      <c r="AT538">
        <v>1.1999999999999999E-3</v>
      </c>
      <c r="AU538">
        <v>0.16200000000000001</v>
      </c>
      <c r="AV538">
        <v>0.20724000000000001</v>
      </c>
      <c r="AW538">
        <v>4.6800000000000001E-3</v>
      </c>
      <c r="AX538">
        <v>0.98399999999999999</v>
      </c>
      <c r="AY538">
        <v>0</v>
      </c>
      <c r="AZ538">
        <v>0</v>
      </c>
      <c r="BA538">
        <v>4.5</v>
      </c>
      <c r="BB538">
        <v>0</v>
      </c>
      <c r="BC538">
        <v>2.1600000000000001E-2</v>
      </c>
      <c r="BD538">
        <v>0.39600000000000002</v>
      </c>
      <c r="BE538">
        <v>8.16</v>
      </c>
      <c r="BF538">
        <v>2.1</v>
      </c>
      <c r="BG538">
        <v>5.64</v>
      </c>
      <c r="BH538">
        <v>1.44E-2</v>
      </c>
      <c r="BI538">
        <v>2.4E-2</v>
      </c>
      <c r="BJ538">
        <v>3.4799999999999998E-2</v>
      </c>
      <c r="BK538">
        <v>0</v>
      </c>
      <c r="BL538">
        <v>2.89151840630179E-3</v>
      </c>
      <c r="BM538">
        <v>2.6684566190457302E-4</v>
      </c>
      <c r="BN538">
        <v>7.6127162551504904E-4</v>
      </c>
      <c r="BO538" s="98">
        <v>5.53694129961146E-5</v>
      </c>
      <c r="BP538">
        <v>1.7456991223903099E-4</v>
      </c>
      <c r="BQ538" s="98">
        <v>3.45035453008839E-15</v>
      </c>
      <c r="BR538">
        <v>3.4311565688424802E-4</v>
      </c>
      <c r="BS538">
        <v>6.1249969720479701E-4</v>
      </c>
      <c r="BT538">
        <v>5.4220309130104498E-3</v>
      </c>
    </row>
    <row r="539" spans="1:72" x14ac:dyDescent="0.35">
      <c r="A539">
        <v>108</v>
      </c>
      <c r="B539" t="s">
        <v>803</v>
      </c>
      <c r="C539" t="s">
        <v>209</v>
      </c>
      <c r="D539" t="s">
        <v>818</v>
      </c>
      <c r="E539" t="s">
        <v>1337</v>
      </c>
      <c r="F539">
        <v>0</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0</v>
      </c>
      <c r="BT539">
        <v>0</v>
      </c>
    </row>
    <row r="540" spans="1:72" x14ac:dyDescent="0.35">
      <c r="A540">
        <v>108</v>
      </c>
      <c r="B540" t="s">
        <v>803</v>
      </c>
      <c r="C540" t="s">
        <v>209</v>
      </c>
      <c r="D540" t="s">
        <v>818</v>
      </c>
      <c r="E540" t="s">
        <v>1338</v>
      </c>
      <c r="F540">
        <v>0</v>
      </c>
      <c r="G540">
        <v>0</v>
      </c>
      <c r="H540">
        <v>0</v>
      </c>
      <c r="I540">
        <v>0</v>
      </c>
      <c r="J540">
        <v>0</v>
      </c>
      <c r="K540">
        <v>0</v>
      </c>
      <c r="L540">
        <v>0</v>
      </c>
      <c r="M540">
        <v>0</v>
      </c>
      <c r="N540">
        <v>0</v>
      </c>
      <c r="O540">
        <v>0</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0</v>
      </c>
      <c r="BP540">
        <v>0</v>
      </c>
      <c r="BQ540">
        <v>0</v>
      </c>
      <c r="BR540">
        <v>0</v>
      </c>
      <c r="BS540">
        <v>0</v>
      </c>
      <c r="BT540">
        <v>0</v>
      </c>
    </row>
    <row r="541" spans="1:72" x14ac:dyDescent="0.35">
      <c r="A541">
        <v>108</v>
      </c>
      <c r="B541" t="s">
        <v>803</v>
      </c>
      <c r="C541" t="s">
        <v>209</v>
      </c>
      <c r="D541" t="s">
        <v>818</v>
      </c>
      <c r="E541" t="s">
        <v>1339</v>
      </c>
      <c r="F541">
        <v>0</v>
      </c>
      <c r="G541">
        <v>0</v>
      </c>
      <c r="H541">
        <v>0</v>
      </c>
      <c r="I541">
        <v>0</v>
      </c>
      <c r="J541">
        <v>0</v>
      </c>
      <c r="K541">
        <v>0</v>
      </c>
      <c r="L541">
        <v>0</v>
      </c>
      <c r="M541">
        <v>0</v>
      </c>
      <c r="N541">
        <v>0</v>
      </c>
      <c r="O541">
        <v>0</v>
      </c>
      <c r="P541">
        <v>0</v>
      </c>
      <c r="Q541">
        <v>0</v>
      </c>
      <c r="R541">
        <v>0</v>
      </c>
      <c r="S541">
        <v>0</v>
      </c>
      <c r="T541">
        <v>0</v>
      </c>
      <c r="U541">
        <v>0</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row>
    <row r="542" spans="1:72" x14ac:dyDescent="0.35">
      <c r="A542">
        <v>108</v>
      </c>
      <c r="B542" t="s">
        <v>803</v>
      </c>
      <c r="C542" t="s">
        <v>209</v>
      </c>
      <c r="D542" t="s">
        <v>818</v>
      </c>
      <c r="E542" t="s">
        <v>1340</v>
      </c>
      <c r="F542">
        <v>43.26</v>
      </c>
      <c r="G542">
        <v>180.88</v>
      </c>
      <c r="H542">
        <v>3.927</v>
      </c>
      <c r="I542">
        <v>1.4419999999999999</v>
      </c>
      <c r="J542">
        <v>0.27300000000000002</v>
      </c>
      <c r="K542">
        <v>0.80500000000000005</v>
      </c>
      <c r="L542">
        <v>0.308</v>
      </c>
      <c r="M542">
        <v>0</v>
      </c>
      <c r="N542">
        <v>0.245</v>
      </c>
      <c r="O542">
        <v>0.20300000000000001</v>
      </c>
      <c r="P542">
        <v>0</v>
      </c>
      <c r="Q542">
        <v>0.20300000000000001</v>
      </c>
      <c r="R542">
        <v>0</v>
      </c>
      <c r="S542">
        <v>0</v>
      </c>
      <c r="T542">
        <v>0</v>
      </c>
      <c r="U542">
        <v>0.34300000000000003</v>
      </c>
      <c r="V542">
        <v>0</v>
      </c>
      <c r="W542">
        <v>0</v>
      </c>
      <c r="X542">
        <v>0</v>
      </c>
      <c r="Y542">
        <v>0.20300000000000001</v>
      </c>
      <c r="Z542">
        <v>0.112</v>
      </c>
      <c r="AA542">
        <v>7.0000000000000001E-3</v>
      </c>
      <c r="AB542">
        <v>1.2809999999999999</v>
      </c>
      <c r="AC542">
        <v>0</v>
      </c>
      <c r="AD542">
        <v>1.2809999999999999</v>
      </c>
      <c r="AE542">
        <v>2.1070000000000002</v>
      </c>
      <c r="AF542">
        <v>2.1070000000000002</v>
      </c>
      <c r="AG542">
        <v>0</v>
      </c>
      <c r="AH542">
        <v>0</v>
      </c>
      <c r="AI542">
        <v>0</v>
      </c>
      <c r="AJ542">
        <v>0</v>
      </c>
      <c r="AK542">
        <v>0</v>
      </c>
      <c r="AL542">
        <v>0</v>
      </c>
      <c r="AM542">
        <v>8.4000000000000005E-2</v>
      </c>
      <c r="AN542">
        <v>0</v>
      </c>
      <c r="AO542">
        <v>1.05</v>
      </c>
      <c r="AP542">
        <v>0</v>
      </c>
      <c r="AQ542">
        <v>2.8</v>
      </c>
      <c r="AR542">
        <v>0</v>
      </c>
      <c r="AS542">
        <v>9.1700000000000004E-2</v>
      </c>
      <c r="AT542">
        <v>1.4E-2</v>
      </c>
      <c r="AU542">
        <v>0.2016</v>
      </c>
      <c r="AV542">
        <v>0.441</v>
      </c>
      <c r="AW542">
        <v>3.9899999999999998E-2</v>
      </c>
      <c r="AX542">
        <v>10.57</v>
      </c>
      <c r="AY542">
        <v>0</v>
      </c>
      <c r="AZ542">
        <v>0</v>
      </c>
      <c r="BA542">
        <v>46.9</v>
      </c>
      <c r="BB542">
        <v>0</v>
      </c>
      <c r="BC542">
        <v>0.39900000000000002</v>
      </c>
      <c r="BD542">
        <v>6.44</v>
      </c>
      <c r="BE542">
        <v>52.85</v>
      </c>
      <c r="BF542">
        <v>22.4</v>
      </c>
      <c r="BG542">
        <v>0</v>
      </c>
      <c r="BH542">
        <v>0</v>
      </c>
      <c r="BI542">
        <v>1.0780000000000001</v>
      </c>
      <c r="BJ542">
        <v>0.49</v>
      </c>
      <c r="BK542">
        <v>3.57</v>
      </c>
      <c r="BL542">
        <v>8.7089099184798208E-3</v>
      </c>
      <c r="BM542">
        <v>2.7891512613191301E-3</v>
      </c>
      <c r="BN542">
        <v>1.2764204482084E-3</v>
      </c>
      <c r="BO542">
        <v>2.2299494527127501E-4</v>
      </c>
      <c r="BP542">
        <v>0</v>
      </c>
      <c r="BQ542" s="98">
        <v>3.9369400003714798E-15</v>
      </c>
      <c r="BR542">
        <v>1.6083379473214401E-3</v>
      </c>
      <c r="BS542">
        <v>8.7070133515811999E-4</v>
      </c>
      <c r="BT542">
        <v>3.2849445280450001E-2</v>
      </c>
    </row>
    <row r="543" spans="1:72" x14ac:dyDescent="0.35">
      <c r="A543">
        <v>108</v>
      </c>
      <c r="B543" t="s">
        <v>803</v>
      </c>
      <c r="C543" t="s">
        <v>209</v>
      </c>
      <c r="D543" t="s">
        <v>818</v>
      </c>
      <c r="E543" t="s">
        <v>1341</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c r="BF543">
        <v>0</v>
      </c>
      <c r="BG543">
        <v>0</v>
      </c>
      <c r="BH543">
        <v>0</v>
      </c>
      <c r="BI543">
        <v>0</v>
      </c>
      <c r="BJ543">
        <v>0</v>
      </c>
      <c r="BK543">
        <v>0</v>
      </c>
      <c r="BL543">
        <v>0</v>
      </c>
      <c r="BM543">
        <v>0</v>
      </c>
      <c r="BN543">
        <v>0</v>
      </c>
      <c r="BO543">
        <v>0</v>
      </c>
      <c r="BP543">
        <v>0</v>
      </c>
      <c r="BQ543">
        <v>0</v>
      </c>
      <c r="BR543">
        <v>0</v>
      </c>
      <c r="BS543">
        <v>0</v>
      </c>
      <c r="BT543">
        <v>0</v>
      </c>
    </row>
    <row r="544" spans="1:72" x14ac:dyDescent="0.35">
      <c r="A544">
        <v>109</v>
      </c>
      <c r="B544" t="s">
        <v>803</v>
      </c>
      <c r="C544" t="s">
        <v>209</v>
      </c>
      <c r="D544" t="s">
        <v>824</v>
      </c>
      <c r="E544" t="s">
        <v>1337</v>
      </c>
      <c r="F544">
        <v>0.35199999999999998</v>
      </c>
      <c r="G544">
        <v>1.4730000000000001</v>
      </c>
      <c r="H544">
        <v>3.3500000000000002E-2</v>
      </c>
      <c r="I544">
        <v>3.3999999999999998E-3</v>
      </c>
      <c r="J544">
        <v>6.1000000000000004E-3</v>
      </c>
      <c r="K544">
        <v>8.9999999999999993E-3</v>
      </c>
      <c r="L544">
        <v>4.7E-2</v>
      </c>
      <c r="M544">
        <v>0</v>
      </c>
      <c r="N544">
        <v>1E-3</v>
      </c>
      <c r="O544">
        <v>4.7999999999999996E-3</v>
      </c>
      <c r="P544" s="98">
        <v>1E-4</v>
      </c>
      <c r="Q544">
        <v>4.7000000000000002E-3</v>
      </c>
      <c r="R544">
        <v>0</v>
      </c>
      <c r="S544">
        <v>0</v>
      </c>
      <c r="T544">
        <v>0</v>
      </c>
      <c r="U544">
        <v>2.92E-2</v>
      </c>
      <c r="V544">
        <v>4.8999999999999998E-3</v>
      </c>
      <c r="W544">
        <v>1.5299999999999999E-2</v>
      </c>
      <c r="X544">
        <v>5.1000000000000004E-3</v>
      </c>
      <c r="Y544">
        <v>2.8999999999999998E-3</v>
      </c>
      <c r="Z544" s="98">
        <v>8.0000000000000004E-4</v>
      </c>
      <c r="AA544" s="98">
        <v>2.9999999999999997E-4</v>
      </c>
      <c r="AB544">
        <v>2.2000000000000001E-3</v>
      </c>
      <c r="AC544" s="98">
        <v>1E-4</v>
      </c>
      <c r="AD544">
        <v>2.0999999999999999E-3</v>
      </c>
      <c r="AE544" s="98">
        <v>5.9999999999999995E-4</v>
      </c>
      <c r="AF544" s="98">
        <v>5.9999999999999995E-4</v>
      </c>
      <c r="AG544">
        <v>0</v>
      </c>
      <c r="AH544">
        <v>0</v>
      </c>
      <c r="AI544">
        <v>0</v>
      </c>
      <c r="AJ544">
        <v>0</v>
      </c>
      <c r="AK544">
        <v>0</v>
      </c>
      <c r="AL544">
        <v>0</v>
      </c>
      <c r="AM544">
        <v>0</v>
      </c>
      <c r="AN544">
        <v>0</v>
      </c>
      <c r="AO544">
        <v>0</v>
      </c>
      <c r="AP544">
        <v>0</v>
      </c>
      <c r="AQ544" s="98">
        <v>6.9999999999999999E-4</v>
      </c>
      <c r="AR544">
        <v>0</v>
      </c>
      <c r="AS544" s="98">
        <v>6.9999999999999994E-5</v>
      </c>
      <c r="AT544" s="98">
        <v>2.0000000000000002E-5</v>
      </c>
      <c r="AU544" s="98">
        <v>5.0000000000000001E-4</v>
      </c>
      <c r="AV544">
        <v>1.07E-3</v>
      </c>
      <c r="AW544" s="98">
        <v>5.0000000000000002E-5</v>
      </c>
      <c r="AX544">
        <v>2.5999999999999999E-2</v>
      </c>
      <c r="AY544">
        <v>0</v>
      </c>
      <c r="AZ544">
        <v>3.0000000000000001E-3</v>
      </c>
      <c r="BA544">
        <v>0.113</v>
      </c>
      <c r="BB544" s="98">
        <v>2.9999999999999997E-4</v>
      </c>
      <c r="BC544">
        <v>1.8E-3</v>
      </c>
      <c r="BD544">
        <v>1.4E-2</v>
      </c>
      <c r="BE544">
        <v>0.35499999999999998</v>
      </c>
      <c r="BF544">
        <v>4.2999999999999997E-2</v>
      </c>
      <c r="BG544">
        <v>0.02</v>
      </c>
      <c r="BH544">
        <v>0</v>
      </c>
      <c r="BI544">
        <v>1E-3</v>
      </c>
      <c r="BJ544" s="98">
        <v>5.0000000000000001E-4</v>
      </c>
      <c r="BK544">
        <v>4.8000000000000001E-2</v>
      </c>
      <c r="BL544">
        <v>1.4336928728798199E-4</v>
      </c>
      <c r="BM544" s="98">
        <v>4.4782382305510404E-6</v>
      </c>
      <c r="BN544" s="98">
        <v>2.4363739749036099E-5</v>
      </c>
      <c r="BO544" s="98">
        <v>3.1856420753039301E-6</v>
      </c>
      <c r="BP544">
        <v>0</v>
      </c>
      <c r="BQ544" s="98">
        <v>3.0538237157888899E-16</v>
      </c>
      <c r="BR544" s="98">
        <v>3.3415990308513502E-5</v>
      </c>
      <c r="BS544" s="98">
        <v>1.24385905022589E-5</v>
      </c>
      <c r="BT544">
        <v>2.3871376366789901E-4</v>
      </c>
    </row>
    <row r="545" spans="1:72" x14ac:dyDescent="0.35">
      <c r="A545">
        <v>109</v>
      </c>
      <c r="B545" t="s">
        <v>803</v>
      </c>
      <c r="C545" t="s">
        <v>209</v>
      </c>
      <c r="D545" t="s">
        <v>824</v>
      </c>
      <c r="E545" t="s">
        <v>1338</v>
      </c>
      <c r="F545">
        <v>0.70399999999999996</v>
      </c>
      <c r="G545">
        <v>2.9460000000000002</v>
      </c>
      <c r="H545">
        <v>6.7000000000000004E-2</v>
      </c>
      <c r="I545">
        <v>6.7999999999999996E-3</v>
      </c>
      <c r="J545">
        <v>1.2200000000000001E-2</v>
      </c>
      <c r="K545">
        <v>1.7999999999999999E-2</v>
      </c>
      <c r="L545">
        <v>9.4E-2</v>
      </c>
      <c r="M545">
        <v>0</v>
      </c>
      <c r="N545">
        <v>2E-3</v>
      </c>
      <c r="O545">
        <v>9.5999999999999992E-3</v>
      </c>
      <c r="P545" s="98">
        <v>2.0000000000000001E-4</v>
      </c>
      <c r="Q545">
        <v>9.4000000000000004E-3</v>
      </c>
      <c r="R545">
        <v>0</v>
      </c>
      <c r="S545">
        <v>0</v>
      </c>
      <c r="T545">
        <v>0</v>
      </c>
      <c r="U545">
        <v>5.8400000000000001E-2</v>
      </c>
      <c r="V545">
        <v>9.7999999999999997E-3</v>
      </c>
      <c r="W545">
        <v>3.0599999999999999E-2</v>
      </c>
      <c r="X545">
        <v>1.0200000000000001E-2</v>
      </c>
      <c r="Y545">
        <v>5.7999999999999996E-3</v>
      </c>
      <c r="Z545">
        <v>1.6000000000000001E-3</v>
      </c>
      <c r="AA545" s="98">
        <v>5.9999999999999995E-4</v>
      </c>
      <c r="AB545">
        <v>4.4000000000000003E-3</v>
      </c>
      <c r="AC545" s="98">
        <v>2.0000000000000001E-4</v>
      </c>
      <c r="AD545">
        <v>4.1999999999999997E-3</v>
      </c>
      <c r="AE545">
        <v>1.1999999999999999E-3</v>
      </c>
      <c r="AF545">
        <v>1.1999999999999999E-3</v>
      </c>
      <c r="AG545">
        <v>0</v>
      </c>
      <c r="AH545">
        <v>0</v>
      </c>
      <c r="AI545">
        <v>0</v>
      </c>
      <c r="AJ545">
        <v>0</v>
      </c>
      <c r="AK545">
        <v>0</v>
      </c>
      <c r="AL545">
        <v>0</v>
      </c>
      <c r="AM545">
        <v>0</v>
      </c>
      <c r="AN545">
        <v>0</v>
      </c>
      <c r="AO545">
        <v>0</v>
      </c>
      <c r="AP545">
        <v>0</v>
      </c>
      <c r="AQ545">
        <v>1.4E-3</v>
      </c>
      <c r="AR545">
        <v>0</v>
      </c>
      <c r="AS545">
        <v>1.3999999999999999E-4</v>
      </c>
      <c r="AT545" s="98">
        <v>4.0000000000000003E-5</v>
      </c>
      <c r="AU545">
        <v>1E-3</v>
      </c>
      <c r="AV545">
        <v>2.14E-3</v>
      </c>
      <c r="AW545" s="98">
        <v>1E-4</v>
      </c>
      <c r="AX545">
        <v>5.1999999999999998E-2</v>
      </c>
      <c r="AY545">
        <v>0</v>
      </c>
      <c r="AZ545">
        <v>6.0000000000000001E-3</v>
      </c>
      <c r="BA545">
        <v>0.22600000000000001</v>
      </c>
      <c r="BB545" s="98">
        <v>5.9999999999999995E-4</v>
      </c>
      <c r="BC545">
        <v>3.5999999999999999E-3</v>
      </c>
      <c r="BD545">
        <v>2.8000000000000001E-2</v>
      </c>
      <c r="BE545">
        <v>0.71</v>
      </c>
      <c r="BF545">
        <v>8.5999999999999993E-2</v>
      </c>
      <c r="BG545">
        <v>0.04</v>
      </c>
      <c r="BH545">
        <v>0</v>
      </c>
      <c r="BI545">
        <v>2E-3</v>
      </c>
      <c r="BJ545">
        <v>1E-3</v>
      </c>
      <c r="BK545">
        <v>9.6000000000000002E-2</v>
      </c>
      <c r="BL545">
        <v>2.8673857457596399E-4</v>
      </c>
      <c r="BM545" s="98">
        <v>8.9564764611020808E-6</v>
      </c>
      <c r="BN545" s="98">
        <v>4.8727479498072097E-5</v>
      </c>
      <c r="BO545" s="98">
        <v>6.3712841506078696E-6</v>
      </c>
      <c r="BP545">
        <v>0</v>
      </c>
      <c r="BQ545" s="98">
        <v>6.1076474315777897E-16</v>
      </c>
      <c r="BR545" s="98">
        <v>6.6831980617027098E-5</v>
      </c>
      <c r="BS545" s="98">
        <v>2.4877181004517699E-5</v>
      </c>
      <c r="BT545">
        <v>4.7742752733579899E-4</v>
      </c>
    </row>
    <row r="546" spans="1:72" x14ac:dyDescent="0.35">
      <c r="A546">
        <v>109</v>
      </c>
      <c r="B546" t="s">
        <v>803</v>
      </c>
      <c r="C546" t="s">
        <v>209</v>
      </c>
      <c r="D546" t="s">
        <v>824</v>
      </c>
      <c r="E546" t="s">
        <v>1339</v>
      </c>
      <c r="F546">
        <v>0.70399999999999996</v>
      </c>
      <c r="G546">
        <v>2.9460000000000002</v>
      </c>
      <c r="H546">
        <v>6.7000000000000004E-2</v>
      </c>
      <c r="I546">
        <v>6.7999999999999996E-3</v>
      </c>
      <c r="J546">
        <v>1.2200000000000001E-2</v>
      </c>
      <c r="K546">
        <v>1.7999999999999999E-2</v>
      </c>
      <c r="L546">
        <v>9.4E-2</v>
      </c>
      <c r="M546">
        <v>0</v>
      </c>
      <c r="N546">
        <v>2E-3</v>
      </c>
      <c r="O546">
        <v>9.5999999999999992E-3</v>
      </c>
      <c r="P546" s="98">
        <v>2.0000000000000001E-4</v>
      </c>
      <c r="Q546">
        <v>9.4000000000000004E-3</v>
      </c>
      <c r="R546">
        <v>0</v>
      </c>
      <c r="S546">
        <v>0</v>
      </c>
      <c r="T546">
        <v>0</v>
      </c>
      <c r="U546">
        <v>5.8400000000000001E-2</v>
      </c>
      <c r="V546">
        <v>9.7999999999999997E-3</v>
      </c>
      <c r="W546">
        <v>3.0599999999999999E-2</v>
      </c>
      <c r="X546">
        <v>1.0200000000000001E-2</v>
      </c>
      <c r="Y546">
        <v>5.7999999999999996E-3</v>
      </c>
      <c r="Z546">
        <v>1.6000000000000001E-3</v>
      </c>
      <c r="AA546" s="98">
        <v>5.9999999999999995E-4</v>
      </c>
      <c r="AB546">
        <v>4.4000000000000003E-3</v>
      </c>
      <c r="AC546" s="98">
        <v>2.0000000000000001E-4</v>
      </c>
      <c r="AD546">
        <v>4.1999999999999997E-3</v>
      </c>
      <c r="AE546">
        <v>1.1999999999999999E-3</v>
      </c>
      <c r="AF546">
        <v>1.1999999999999999E-3</v>
      </c>
      <c r="AG546">
        <v>0</v>
      </c>
      <c r="AH546">
        <v>0</v>
      </c>
      <c r="AI546">
        <v>0</v>
      </c>
      <c r="AJ546">
        <v>0</v>
      </c>
      <c r="AK546">
        <v>0</v>
      </c>
      <c r="AL546">
        <v>0</v>
      </c>
      <c r="AM546">
        <v>0</v>
      </c>
      <c r="AN546">
        <v>0</v>
      </c>
      <c r="AO546">
        <v>0</v>
      </c>
      <c r="AP546">
        <v>0</v>
      </c>
      <c r="AQ546">
        <v>1.4E-3</v>
      </c>
      <c r="AR546">
        <v>0</v>
      </c>
      <c r="AS546">
        <v>1.3999999999999999E-4</v>
      </c>
      <c r="AT546" s="98">
        <v>4.0000000000000003E-5</v>
      </c>
      <c r="AU546">
        <v>1E-3</v>
      </c>
      <c r="AV546">
        <v>2.14E-3</v>
      </c>
      <c r="AW546" s="98">
        <v>1E-4</v>
      </c>
      <c r="AX546">
        <v>5.1999999999999998E-2</v>
      </c>
      <c r="AY546">
        <v>0</v>
      </c>
      <c r="AZ546">
        <v>6.0000000000000001E-3</v>
      </c>
      <c r="BA546">
        <v>0.22600000000000001</v>
      </c>
      <c r="BB546" s="98">
        <v>5.9999999999999995E-4</v>
      </c>
      <c r="BC546">
        <v>3.5999999999999999E-3</v>
      </c>
      <c r="BD546">
        <v>2.8000000000000001E-2</v>
      </c>
      <c r="BE546">
        <v>0.71</v>
      </c>
      <c r="BF546">
        <v>8.5999999999999993E-2</v>
      </c>
      <c r="BG546">
        <v>0.04</v>
      </c>
      <c r="BH546">
        <v>0</v>
      </c>
      <c r="BI546">
        <v>2E-3</v>
      </c>
      <c r="BJ546">
        <v>1E-3</v>
      </c>
      <c r="BK546">
        <v>9.6000000000000002E-2</v>
      </c>
      <c r="BL546">
        <v>2.8673857457596399E-4</v>
      </c>
      <c r="BM546" s="98">
        <v>8.9564764611020808E-6</v>
      </c>
      <c r="BN546" s="98">
        <v>4.8727479498072097E-5</v>
      </c>
      <c r="BO546" s="98">
        <v>6.3712841506078696E-6</v>
      </c>
      <c r="BP546">
        <v>0</v>
      </c>
      <c r="BQ546" s="98">
        <v>6.1076474315777897E-16</v>
      </c>
      <c r="BR546" s="98">
        <v>6.6831980617027098E-5</v>
      </c>
      <c r="BS546" s="98">
        <v>2.4877181004517699E-5</v>
      </c>
      <c r="BT546">
        <v>4.7742752733579899E-4</v>
      </c>
    </row>
    <row r="547" spans="1:72" x14ac:dyDescent="0.35">
      <c r="A547">
        <v>109</v>
      </c>
      <c r="B547" t="s">
        <v>803</v>
      </c>
      <c r="C547" t="s">
        <v>209</v>
      </c>
      <c r="D547" t="s">
        <v>824</v>
      </c>
      <c r="E547" t="s">
        <v>1340</v>
      </c>
      <c r="F547">
        <v>0.35199999999999998</v>
      </c>
      <c r="G547">
        <v>1.4730000000000001</v>
      </c>
      <c r="H547">
        <v>3.3500000000000002E-2</v>
      </c>
      <c r="I547">
        <v>3.3999999999999998E-3</v>
      </c>
      <c r="J547">
        <v>6.1000000000000004E-3</v>
      </c>
      <c r="K547">
        <v>8.9999999999999993E-3</v>
      </c>
      <c r="L547">
        <v>4.7E-2</v>
      </c>
      <c r="M547">
        <v>0</v>
      </c>
      <c r="N547">
        <v>1E-3</v>
      </c>
      <c r="O547">
        <v>4.7999999999999996E-3</v>
      </c>
      <c r="P547" s="98">
        <v>1E-4</v>
      </c>
      <c r="Q547">
        <v>4.7000000000000002E-3</v>
      </c>
      <c r="R547">
        <v>0</v>
      </c>
      <c r="S547">
        <v>0</v>
      </c>
      <c r="T547">
        <v>0</v>
      </c>
      <c r="U547">
        <v>2.92E-2</v>
      </c>
      <c r="V547">
        <v>4.8999999999999998E-3</v>
      </c>
      <c r="W547">
        <v>1.5299999999999999E-2</v>
      </c>
      <c r="X547">
        <v>5.1000000000000004E-3</v>
      </c>
      <c r="Y547">
        <v>2.8999999999999998E-3</v>
      </c>
      <c r="Z547" s="98">
        <v>8.0000000000000004E-4</v>
      </c>
      <c r="AA547" s="98">
        <v>2.9999999999999997E-4</v>
      </c>
      <c r="AB547">
        <v>2.2000000000000001E-3</v>
      </c>
      <c r="AC547" s="98">
        <v>1E-4</v>
      </c>
      <c r="AD547">
        <v>2.0999999999999999E-3</v>
      </c>
      <c r="AE547" s="98">
        <v>5.9999999999999995E-4</v>
      </c>
      <c r="AF547" s="98">
        <v>5.9999999999999995E-4</v>
      </c>
      <c r="AG547">
        <v>0</v>
      </c>
      <c r="AH547">
        <v>0</v>
      </c>
      <c r="AI547">
        <v>0</v>
      </c>
      <c r="AJ547">
        <v>0</v>
      </c>
      <c r="AK547">
        <v>0</v>
      </c>
      <c r="AL547">
        <v>0</v>
      </c>
      <c r="AM547">
        <v>0</v>
      </c>
      <c r="AN547">
        <v>0</v>
      </c>
      <c r="AO547">
        <v>0</v>
      </c>
      <c r="AP547">
        <v>0</v>
      </c>
      <c r="AQ547" s="98">
        <v>6.9999999999999999E-4</v>
      </c>
      <c r="AR547">
        <v>0</v>
      </c>
      <c r="AS547" s="98">
        <v>6.9999999999999994E-5</v>
      </c>
      <c r="AT547" s="98">
        <v>2.0000000000000002E-5</v>
      </c>
      <c r="AU547" s="98">
        <v>5.0000000000000001E-4</v>
      </c>
      <c r="AV547">
        <v>1.07E-3</v>
      </c>
      <c r="AW547" s="98">
        <v>5.0000000000000002E-5</v>
      </c>
      <c r="AX547">
        <v>2.5999999999999999E-2</v>
      </c>
      <c r="AY547">
        <v>0</v>
      </c>
      <c r="AZ547">
        <v>3.0000000000000001E-3</v>
      </c>
      <c r="BA547">
        <v>0.113</v>
      </c>
      <c r="BB547" s="98">
        <v>2.9999999999999997E-4</v>
      </c>
      <c r="BC547">
        <v>1.8E-3</v>
      </c>
      <c r="BD547">
        <v>1.4E-2</v>
      </c>
      <c r="BE547">
        <v>0.35499999999999998</v>
      </c>
      <c r="BF547">
        <v>4.2999999999999997E-2</v>
      </c>
      <c r="BG547">
        <v>0.02</v>
      </c>
      <c r="BH547">
        <v>0</v>
      </c>
      <c r="BI547">
        <v>1E-3</v>
      </c>
      <c r="BJ547" s="98">
        <v>5.0000000000000001E-4</v>
      </c>
      <c r="BK547">
        <v>4.8000000000000001E-2</v>
      </c>
      <c r="BL547">
        <v>1.4336928728798199E-4</v>
      </c>
      <c r="BM547" s="98">
        <v>4.4782382305510404E-6</v>
      </c>
      <c r="BN547" s="98">
        <v>2.4363739749036099E-5</v>
      </c>
      <c r="BO547" s="98">
        <v>3.1856420753039301E-6</v>
      </c>
      <c r="BP547">
        <v>0</v>
      </c>
      <c r="BQ547" s="98">
        <v>3.0538237157888899E-16</v>
      </c>
      <c r="BR547" s="98">
        <v>3.3415990308513502E-5</v>
      </c>
      <c r="BS547" s="98">
        <v>1.24385905022589E-5</v>
      </c>
      <c r="BT547">
        <v>2.3871376366789901E-4</v>
      </c>
    </row>
    <row r="548" spans="1:72" x14ac:dyDescent="0.35">
      <c r="A548">
        <v>109</v>
      </c>
      <c r="B548" t="s">
        <v>803</v>
      </c>
      <c r="C548" t="s">
        <v>209</v>
      </c>
      <c r="D548" t="s">
        <v>824</v>
      </c>
      <c r="E548" t="s">
        <v>1341</v>
      </c>
      <c r="F548">
        <v>0.70399999999999996</v>
      </c>
      <c r="G548">
        <v>2.9460000000000002</v>
      </c>
      <c r="H548">
        <v>6.7000000000000004E-2</v>
      </c>
      <c r="I548">
        <v>6.7999999999999996E-3</v>
      </c>
      <c r="J548">
        <v>1.2200000000000001E-2</v>
      </c>
      <c r="K548">
        <v>1.7999999999999999E-2</v>
      </c>
      <c r="L548">
        <v>9.4E-2</v>
      </c>
      <c r="M548">
        <v>0</v>
      </c>
      <c r="N548">
        <v>2E-3</v>
      </c>
      <c r="O548">
        <v>9.5999999999999992E-3</v>
      </c>
      <c r="P548" s="98">
        <v>2.0000000000000001E-4</v>
      </c>
      <c r="Q548">
        <v>9.4000000000000004E-3</v>
      </c>
      <c r="R548">
        <v>0</v>
      </c>
      <c r="S548">
        <v>0</v>
      </c>
      <c r="T548">
        <v>0</v>
      </c>
      <c r="U548">
        <v>5.8400000000000001E-2</v>
      </c>
      <c r="V548">
        <v>9.7999999999999997E-3</v>
      </c>
      <c r="W548">
        <v>3.0599999999999999E-2</v>
      </c>
      <c r="X548">
        <v>1.0200000000000001E-2</v>
      </c>
      <c r="Y548">
        <v>5.7999999999999996E-3</v>
      </c>
      <c r="Z548">
        <v>1.6000000000000001E-3</v>
      </c>
      <c r="AA548" s="98">
        <v>5.9999999999999995E-4</v>
      </c>
      <c r="AB548">
        <v>4.4000000000000003E-3</v>
      </c>
      <c r="AC548" s="98">
        <v>2.0000000000000001E-4</v>
      </c>
      <c r="AD548">
        <v>4.1999999999999997E-3</v>
      </c>
      <c r="AE548">
        <v>1.1999999999999999E-3</v>
      </c>
      <c r="AF548">
        <v>1.1999999999999999E-3</v>
      </c>
      <c r="AG548">
        <v>0</v>
      </c>
      <c r="AH548">
        <v>0</v>
      </c>
      <c r="AI548">
        <v>0</v>
      </c>
      <c r="AJ548">
        <v>0</v>
      </c>
      <c r="AK548">
        <v>0</v>
      </c>
      <c r="AL548">
        <v>0</v>
      </c>
      <c r="AM548">
        <v>0</v>
      </c>
      <c r="AN548">
        <v>0</v>
      </c>
      <c r="AO548">
        <v>0</v>
      </c>
      <c r="AP548">
        <v>0</v>
      </c>
      <c r="AQ548">
        <v>1.4E-3</v>
      </c>
      <c r="AR548">
        <v>0</v>
      </c>
      <c r="AS548">
        <v>1.3999999999999999E-4</v>
      </c>
      <c r="AT548" s="98">
        <v>4.0000000000000003E-5</v>
      </c>
      <c r="AU548">
        <v>1E-3</v>
      </c>
      <c r="AV548">
        <v>2.14E-3</v>
      </c>
      <c r="AW548" s="98">
        <v>1E-4</v>
      </c>
      <c r="AX548">
        <v>5.1999999999999998E-2</v>
      </c>
      <c r="AY548">
        <v>0</v>
      </c>
      <c r="AZ548">
        <v>6.0000000000000001E-3</v>
      </c>
      <c r="BA548">
        <v>0.22600000000000001</v>
      </c>
      <c r="BB548" s="98">
        <v>5.9999999999999995E-4</v>
      </c>
      <c r="BC548">
        <v>3.5999999999999999E-3</v>
      </c>
      <c r="BD548">
        <v>2.8000000000000001E-2</v>
      </c>
      <c r="BE548">
        <v>0.71</v>
      </c>
      <c r="BF548">
        <v>8.5999999999999993E-2</v>
      </c>
      <c r="BG548">
        <v>0.04</v>
      </c>
      <c r="BH548">
        <v>0</v>
      </c>
      <c r="BI548">
        <v>2E-3</v>
      </c>
      <c r="BJ548">
        <v>1E-3</v>
      </c>
      <c r="BK548">
        <v>9.6000000000000002E-2</v>
      </c>
      <c r="BL548">
        <v>2.8673857457596399E-4</v>
      </c>
      <c r="BM548" s="98">
        <v>8.9564764611020808E-6</v>
      </c>
      <c r="BN548" s="98">
        <v>4.8727479498072097E-5</v>
      </c>
      <c r="BO548" s="98">
        <v>6.3712841506078696E-6</v>
      </c>
      <c r="BP548">
        <v>0</v>
      </c>
      <c r="BQ548" s="98">
        <v>6.1076474315777897E-16</v>
      </c>
      <c r="BR548" s="98">
        <v>6.6831980617027098E-5</v>
      </c>
      <c r="BS548" s="98">
        <v>2.4877181004517699E-5</v>
      </c>
      <c r="BT548">
        <v>4.7742752733579899E-4</v>
      </c>
    </row>
    <row r="549" spans="1:72" x14ac:dyDescent="0.35">
      <c r="A549">
        <v>110</v>
      </c>
      <c r="B549" t="s">
        <v>803</v>
      </c>
      <c r="C549" t="s">
        <v>209</v>
      </c>
      <c r="D549" t="s">
        <v>828</v>
      </c>
      <c r="E549" t="s">
        <v>1337</v>
      </c>
      <c r="F549">
        <v>2.76</v>
      </c>
      <c r="G549">
        <v>11.555999999999999</v>
      </c>
      <c r="H549">
        <v>0.26879999999999998</v>
      </c>
      <c r="I549">
        <v>2.4799999999999999E-2</v>
      </c>
      <c r="J549">
        <v>5.2400000000000002E-2</v>
      </c>
      <c r="K549">
        <v>3.6799999999999999E-2</v>
      </c>
      <c r="L549">
        <v>8.8000000000000005E-3</v>
      </c>
      <c r="M549">
        <v>0</v>
      </c>
      <c r="N549">
        <v>8.3999999999999995E-3</v>
      </c>
      <c r="O549">
        <v>2.1600000000000001E-2</v>
      </c>
      <c r="P549">
        <v>1.6000000000000001E-3</v>
      </c>
      <c r="Q549">
        <v>0.02</v>
      </c>
      <c r="R549">
        <v>0</v>
      </c>
      <c r="S549">
        <v>0</v>
      </c>
      <c r="T549">
        <v>0</v>
      </c>
      <c r="U549">
        <v>0.24279999999999999</v>
      </c>
      <c r="V549">
        <v>3.56E-2</v>
      </c>
      <c r="W549">
        <v>0.12959999999999999</v>
      </c>
      <c r="X549">
        <v>4.9200000000000001E-2</v>
      </c>
      <c r="Y549">
        <v>2.0799999999999999E-2</v>
      </c>
      <c r="Z549">
        <v>7.6E-3</v>
      </c>
      <c r="AA549">
        <v>0</v>
      </c>
      <c r="AB549">
        <v>1.2E-2</v>
      </c>
      <c r="AC549">
        <v>0</v>
      </c>
      <c r="AD549">
        <v>1.2E-2</v>
      </c>
      <c r="AE549">
        <v>2E-3</v>
      </c>
      <c r="AF549">
        <v>2E-3</v>
      </c>
      <c r="AG549">
        <v>0</v>
      </c>
      <c r="AH549">
        <v>0</v>
      </c>
      <c r="AI549">
        <v>0</v>
      </c>
      <c r="AJ549">
        <v>0</v>
      </c>
      <c r="AK549">
        <v>0</v>
      </c>
      <c r="AL549">
        <v>0</v>
      </c>
      <c r="AM549">
        <v>0</v>
      </c>
      <c r="AN549">
        <v>0</v>
      </c>
      <c r="AO549">
        <v>0</v>
      </c>
      <c r="AP549">
        <v>0</v>
      </c>
      <c r="AQ549">
        <v>0</v>
      </c>
      <c r="AR549">
        <v>0</v>
      </c>
      <c r="AS549">
        <v>1.2E-4</v>
      </c>
      <c r="AT549">
        <v>0</v>
      </c>
      <c r="AU549">
        <v>5.5599999999999998E-3</v>
      </c>
      <c r="AV549">
        <v>9.5999999999999992E-3</v>
      </c>
      <c r="AW549">
        <v>4.8000000000000001E-4</v>
      </c>
      <c r="AX549">
        <v>2.4799999999999999E-2</v>
      </c>
      <c r="AY549">
        <v>0</v>
      </c>
      <c r="AZ549">
        <v>0</v>
      </c>
      <c r="BA549">
        <v>0.74</v>
      </c>
      <c r="BB549">
        <v>0</v>
      </c>
      <c r="BC549">
        <v>9.5999999999999992E-3</v>
      </c>
      <c r="BD549">
        <v>4.8000000000000001E-2</v>
      </c>
      <c r="BE549">
        <v>3.1720000000000002</v>
      </c>
      <c r="BF549">
        <v>0.436</v>
      </c>
      <c r="BG549">
        <v>0.1</v>
      </c>
      <c r="BH549" s="98">
        <v>4.0000000000000002E-4</v>
      </c>
      <c r="BI549">
        <v>0</v>
      </c>
      <c r="BJ549">
        <v>4.7999999999999996E-3</v>
      </c>
      <c r="BK549">
        <v>0</v>
      </c>
      <c r="BL549">
        <v>5.7347714915192895E-4</v>
      </c>
      <c r="BM549" s="98">
        <v>1.7912952922204199E-5</v>
      </c>
      <c r="BN549" s="98">
        <v>9.7454958996144302E-5</v>
      </c>
      <c r="BO549" s="98">
        <v>1.27425683012157E-5</v>
      </c>
      <c r="BP549">
        <v>0</v>
      </c>
      <c r="BQ549" s="98">
        <v>1.2215294863155599E-15</v>
      </c>
      <c r="BR549">
        <v>1.3366396123405401E-4</v>
      </c>
      <c r="BS549" s="98">
        <v>4.9754362009035397E-5</v>
      </c>
      <c r="BT549">
        <v>9.5485505467159701E-4</v>
      </c>
    </row>
    <row r="550" spans="1:72" x14ac:dyDescent="0.35">
      <c r="A550">
        <v>110</v>
      </c>
      <c r="B550" t="s">
        <v>803</v>
      </c>
      <c r="C550" t="s">
        <v>209</v>
      </c>
      <c r="D550" t="s">
        <v>828</v>
      </c>
      <c r="E550" t="s">
        <v>1338</v>
      </c>
      <c r="F550">
        <v>5.52</v>
      </c>
      <c r="G550">
        <v>23.111999999999998</v>
      </c>
      <c r="H550">
        <v>0.53759999999999997</v>
      </c>
      <c r="I550">
        <v>4.9599999999999998E-2</v>
      </c>
      <c r="J550">
        <v>0.1048</v>
      </c>
      <c r="K550">
        <v>7.3599999999999999E-2</v>
      </c>
      <c r="L550">
        <v>1.7600000000000001E-2</v>
      </c>
      <c r="M550">
        <v>0</v>
      </c>
      <c r="N550">
        <v>1.6799999999999999E-2</v>
      </c>
      <c r="O550">
        <v>4.3200000000000002E-2</v>
      </c>
      <c r="P550">
        <v>3.2000000000000002E-3</v>
      </c>
      <c r="Q550">
        <v>0.04</v>
      </c>
      <c r="R550">
        <v>0</v>
      </c>
      <c r="S550">
        <v>0</v>
      </c>
      <c r="T550">
        <v>0</v>
      </c>
      <c r="U550">
        <v>0.48559999999999998</v>
      </c>
      <c r="V550">
        <v>7.1199999999999999E-2</v>
      </c>
      <c r="W550">
        <v>0.25919999999999999</v>
      </c>
      <c r="X550">
        <v>9.8400000000000001E-2</v>
      </c>
      <c r="Y550">
        <v>4.1599999999999998E-2</v>
      </c>
      <c r="Z550">
        <v>1.52E-2</v>
      </c>
      <c r="AA550">
        <v>0</v>
      </c>
      <c r="AB550">
        <v>2.4E-2</v>
      </c>
      <c r="AC550">
        <v>0</v>
      </c>
      <c r="AD550">
        <v>2.4E-2</v>
      </c>
      <c r="AE550">
        <v>4.0000000000000001E-3</v>
      </c>
      <c r="AF550">
        <v>4.0000000000000001E-3</v>
      </c>
      <c r="AG550">
        <v>0</v>
      </c>
      <c r="AH550">
        <v>0</v>
      </c>
      <c r="AI550">
        <v>0</v>
      </c>
      <c r="AJ550">
        <v>0</v>
      </c>
      <c r="AK550">
        <v>0</v>
      </c>
      <c r="AL550">
        <v>0</v>
      </c>
      <c r="AM550">
        <v>0</v>
      </c>
      <c r="AN550">
        <v>0</v>
      </c>
      <c r="AO550">
        <v>0</v>
      </c>
      <c r="AP550">
        <v>0</v>
      </c>
      <c r="AQ550">
        <v>0</v>
      </c>
      <c r="AR550">
        <v>0</v>
      </c>
      <c r="AS550">
        <v>2.4000000000000001E-4</v>
      </c>
      <c r="AT550">
        <v>0</v>
      </c>
      <c r="AU550">
        <v>1.112E-2</v>
      </c>
      <c r="AV550">
        <v>1.9199999999999998E-2</v>
      </c>
      <c r="AW550">
        <v>9.6000000000000002E-4</v>
      </c>
      <c r="AX550">
        <v>4.9599999999999998E-2</v>
      </c>
      <c r="AY550">
        <v>0</v>
      </c>
      <c r="AZ550">
        <v>0</v>
      </c>
      <c r="BA550">
        <v>1.48</v>
      </c>
      <c r="BB550">
        <v>0</v>
      </c>
      <c r="BC550">
        <v>1.9199999999999998E-2</v>
      </c>
      <c r="BD550">
        <v>9.6000000000000002E-2</v>
      </c>
      <c r="BE550">
        <v>6.3440000000000003</v>
      </c>
      <c r="BF550">
        <v>0.872</v>
      </c>
      <c r="BG550">
        <v>0.2</v>
      </c>
      <c r="BH550" s="98">
        <v>8.0000000000000004E-4</v>
      </c>
      <c r="BI550">
        <v>0</v>
      </c>
      <c r="BJ550">
        <v>9.5999999999999992E-3</v>
      </c>
      <c r="BK550">
        <v>0</v>
      </c>
      <c r="BL550">
        <v>1.1469542983038601E-3</v>
      </c>
      <c r="BM550" s="98">
        <v>3.5825905844408303E-5</v>
      </c>
      <c r="BN550">
        <v>1.9490991799228901E-4</v>
      </c>
      <c r="BO550" s="98">
        <v>2.5485136602431499E-5</v>
      </c>
      <c r="BP550">
        <v>0</v>
      </c>
      <c r="BQ550" s="98">
        <v>2.4430589726311198E-15</v>
      </c>
      <c r="BR550">
        <v>2.6732792246810801E-4</v>
      </c>
      <c r="BS550" s="98">
        <v>9.9508724018070903E-5</v>
      </c>
      <c r="BT550">
        <v>1.9097101093431899E-3</v>
      </c>
    </row>
    <row r="551" spans="1:72" x14ac:dyDescent="0.35">
      <c r="A551">
        <v>110</v>
      </c>
      <c r="B551" t="s">
        <v>803</v>
      </c>
      <c r="C551" t="s">
        <v>209</v>
      </c>
      <c r="D551" t="s">
        <v>828</v>
      </c>
      <c r="E551" t="s">
        <v>1339</v>
      </c>
      <c r="F551">
        <v>5.52</v>
      </c>
      <c r="G551">
        <v>23.111999999999998</v>
      </c>
      <c r="H551">
        <v>0.53759999999999997</v>
      </c>
      <c r="I551">
        <v>4.9599999999999998E-2</v>
      </c>
      <c r="J551">
        <v>0.1048</v>
      </c>
      <c r="K551">
        <v>7.3599999999999999E-2</v>
      </c>
      <c r="L551">
        <v>1.7600000000000001E-2</v>
      </c>
      <c r="M551">
        <v>0</v>
      </c>
      <c r="N551">
        <v>1.6799999999999999E-2</v>
      </c>
      <c r="O551">
        <v>4.3200000000000002E-2</v>
      </c>
      <c r="P551">
        <v>3.2000000000000002E-3</v>
      </c>
      <c r="Q551">
        <v>0.04</v>
      </c>
      <c r="R551">
        <v>0</v>
      </c>
      <c r="S551">
        <v>0</v>
      </c>
      <c r="T551">
        <v>0</v>
      </c>
      <c r="U551">
        <v>0.48559999999999998</v>
      </c>
      <c r="V551">
        <v>7.1199999999999999E-2</v>
      </c>
      <c r="W551">
        <v>0.25919999999999999</v>
      </c>
      <c r="X551">
        <v>9.8400000000000001E-2</v>
      </c>
      <c r="Y551">
        <v>4.1599999999999998E-2</v>
      </c>
      <c r="Z551">
        <v>1.52E-2</v>
      </c>
      <c r="AA551">
        <v>0</v>
      </c>
      <c r="AB551">
        <v>2.4E-2</v>
      </c>
      <c r="AC551">
        <v>0</v>
      </c>
      <c r="AD551">
        <v>2.4E-2</v>
      </c>
      <c r="AE551">
        <v>4.0000000000000001E-3</v>
      </c>
      <c r="AF551">
        <v>4.0000000000000001E-3</v>
      </c>
      <c r="AG551">
        <v>0</v>
      </c>
      <c r="AH551">
        <v>0</v>
      </c>
      <c r="AI551">
        <v>0</v>
      </c>
      <c r="AJ551">
        <v>0</v>
      </c>
      <c r="AK551">
        <v>0</v>
      </c>
      <c r="AL551">
        <v>0</v>
      </c>
      <c r="AM551">
        <v>0</v>
      </c>
      <c r="AN551">
        <v>0</v>
      </c>
      <c r="AO551">
        <v>0</v>
      </c>
      <c r="AP551">
        <v>0</v>
      </c>
      <c r="AQ551">
        <v>0</v>
      </c>
      <c r="AR551">
        <v>0</v>
      </c>
      <c r="AS551">
        <v>2.4000000000000001E-4</v>
      </c>
      <c r="AT551">
        <v>0</v>
      </c>
      <c r="AU551">
        <v>1.112E-2</v>
      </c>
      <c r="AV551">
        <v>1.9199999999999998E-2</v>
      </c>
      <c r="AW551">
        <v>9.6000000000000002E-4</v>
      </c>
      <c r="AX551">
        <v>4.9599999999999998E-2</v>
      </c>
      <c r="AY551">
        <v>0</v>
      </c>
      <c r="AZ551">
        <v>0</v>
      </c>
      <c r="BA551">
        <v>1.48</v>
      </c>
      <c r="BB551">
        <v>0</v>
      </c>
      <c r="BC551">
        <v>1.9199999999999998E-2</v>
      </c>
      <c r="BD551">
        <v>9.6000000000000002E-2</v>
      </c>
      <c r="BE551">
        <v>6.3440000000000003</v>
      </c>
      <c r="BF551">
        <v>0.872</v>
      </c>
      <c r="BG551">
        <v>0.2</v>
      </c>
      <c r="BH551" s="98">
        <v>8.0000000000000004E-4</v>
      </c>
      <c r="BI551">
        <v>0</v>
      </c>
      <c r="BJ551">
        <v>9.5999999999999992E-3</v>
      </c>
      <c r="BK551">
        <v>0</v>
      </c>
      <c r="BL551">
        <v>1.1469542983038601E-3</v>
      </c>
      <c r="BM551" s="98">
        <v>3.5825905844408303E-5</v>
      </c>
      <c r="BN551">
        <v>1.9490991799228901E-4</v>
      </c>
      <c r="BO551" s="98">
        <v>2.5485136602431499E-5</v>
      </c>
      <c r="BP551">
        <v>0</v>
      </c>
      <c r="BQ551" s="98">
        <v>2.4430589726311198E-15</v>
      </c>
      <c r="BR551">
        <v>2.6732792246810801E-4</v>
      </c>
      <c r="BS551" s="98">
        <v>9.9508724018070903E-5</v>
      </c>
      <c r="BT551">
        <v>1.9097101093431899E-3</v>
      </c>
    </row>
    <row r="552" spans="1:72" x14ac:dyDescent="0.35">
      <c r="A552">
        <v>110</v>
      </c>
      <c r="B552" t="s">
        <v>803</v>
      </c>
      <c r="C552" t="s">
        <v>209</v>
      </c>
      <c r="D552" t="s">
        <v>828</v>
      </c>
      <c r="E552" t="s">
        <v>1340</v>
      </c>
      <c r="F552">
        <v>2.76</v>
      </c>
      <c r="G552">
        <v>11.555999999999999</v>
      </c>
      <c r="H552">
        <v>0.26879999999999998</v>
      </c>
      <c r="I552">
        <v>2.4799999999999999E-2</v>
      </c>
      <c r="J552">
        <v>5.2400000000000002E-2</v>
      </c>
      <c r="K552">
        <v>3.6799999999999999E-2</v>
      </c>
      <c r="L552">
        <v>8.8000000000000005E-3</v>
      </c>
      <c r="M552">
        <v>0</v>
      </c>
      <c r="N552">
        <v>8.3999999999999995E-3</v>
      </c>
      <c r="O552">
        <v>2.1600000000000001E-2</v>
      </c>
      <c r="P552">
        <v>1.6000000000000001E-3</v>
      </c>
      <c r="Q552">
        <v>0.02</v>
      </c>
      <c r="R552">
        <v>0</v>
      </c>
      <c r="S552">
        <v>0</v>
      </c>
      <c r="T552">
        <v>0</v>
      </c>
      <c r="U552">
        <v>0.24279999999999999</v>
      </c>
      <c r="V552">
        <v>3.56E-2</v>
      </c>
      <c r="W552">
        <v>0.12959999999999999</v>
      </c>
      <c r="X552">
        <v>4.9200000000000001E-2</v>
      </c>
      <c r="Y552">
        <v>2.0799999999999999E-2</v>
      </c>
      <c r="Z552">
        <v>7.6E-3</v>
      </c>
      <c r="AA552">
        <v>0</v>
      </c>
      <c r="AB552">
        <v>1.2E-2</v>
      </c>
      <c r="AC552">
        <v>0</v>
      </c>
      <c r="AD552">
        <v>1.2E-2</v>
      </c>
      <c r="AE552">
        <v>2E-3</v>
      </c>
      <c r="AF552">
        <v>2E-3</v>
      </c>
      <c r="AG552">
        <v>0</v>
      </c>
      <c r="AH552">
        <v>0</v>
      </c>
      <c r="AI552">
        <v>0</v>
      </c>
      <c r="AJ552">
        <v>0</v>
      </c>
      <c r="AK552">
        <v>0</v>
      </c>
      <c r="AL552">
        <v>0</v>
      </c>
      <c r="AM552">
        <v>0</v>
      </c>
      <c r="AN552">
        <v>0</v>
      </c>
      <c r="AO552">
        <v>0</v>
      </c>
      <c r="AP552">
        <v>0</v>
      </c>
      <c r="AQ552">
        <v>0</v>
      </c>
      <c r="AR552">
        <v>0</v>
      </c>
      <c r="AS552">
        <v>1.2E-4</v>
      </c>
      <c r="AT552">
        <v>0</v>
      </c>
      <c r="AU552">
        <v>5.5599999999999998E-3</v>
      </c>
      <c r="AV552">
        <v>9.5999999999999992E-3</v>
      </c>
      <c r="AW552">
        <v>4.8000000000000001E-4</v>
      </c>
      <c r="AX552">
        <v>2.4799999999999999E-2</v>
      </c>
      <c r="AY552">
        <v>0</v>
      </c>
      <c r="AZ552">
        <v>0</v>
      </c>
      <c r="BA552">
        <v>0.74</v>
      </c>
      <c r="BB552">
        <v>0</v>
      </c>
      <c r="BC552">
        <v>9.5999999999999992E-3</v>
      </c>
      <c r="BD552">
        <v>4.8000000000000001E-2</v>
      </c>
      <c r="BE552">
        <v>3.1720000000000002</v>
      </c>
      <c r="BF552">
        <v>0.436</v>
      </c>
      <c r="BG552">
        <v>0.1</v>
      </c>
      <c r="BH552" s="98">
        <v>4.0000000000000002E-4</v>
      </c>
      <c r="BI552">
        <v>0</v>
      </c>
      <c r="BJ552">
        <v>4.7999999999999996E-3</v>
      </c>
      <c r="BK552">
        <v>0</v>
      </c>
      <c r="BL552">
        <v>5.7347714915192895E-4</v>
      </c>
      <c r="BM552" s="98">
        <v>1.7912952922204199E-5</v>
      </c>
      <c r="BN552" s="98">
        <v>9.7454958996144302E-5</v>
      </c>
      <c r="BO552" s="98">
        <v>1.27425683012157E-5</v>
      </c>
      <c r="BP552">
        <v>0</v>
      </c>
      <c r="BQ552" s="98">
        <v>1.2215294863155599E-15</v>
      </c>
      <c r="BR552">
        <v>1.3366396123405401E-4</v>
      </c>
      <c r="BS552" s="98">
        <v>4.9754362009035397E-5</v>
      </c>
      <c r="BT552">
        <v>9.5485505467159701E-4</v>
      </c>
    </row>
    <row r="553" spans="1:72" x14ac:dyDescent="0.35">
      <c r="A553">
        <v>110</v>
      </c>
      <c r="B553" t="s">
        <v>803</v>
      </c>
      <c r="C553" t="s">
        <v>209</v>
      </c>
      <c r="D553" t="s">
        <v>828</v>
      </c>
      <c r="E553" t="s">
        <v>1341</v>
      </c>
      <c r="F553">
        <v>5.52</v>
      </c>
      <c r="G553">
        <v>23.111999999999998</v>
      </c>
      <c r="H553">
        <v>0.53759999999999997</v>
      </c>
      <c r="I553">
        <v>4.9599999999999998E-2</v>
      </c>
      <c r="J553">
        <v>0.1048</v>
      </c>
      <c r="K553">
        <v>7.3599999999999999E-2</v>
      </c>
      <c r="L553">
        <v>1.7600000000000001E-2</v>
      </c>
      <c r="M553">
        <v>0</v>
      </c>
      <c r="N553">
        <v>1.6799999999999999E-2</v>
      </c>
      <c r="O553">
        <v>4.3200000000000002E-2</v>
      </c>
      <c r="P553">
        <v>3.2000000000000002E-3</v>
      </c>
      <c r="Q553">
        <v>0.04</v>
      </c>
      <c r="R553">
        <v>0</v>
      </c>
      <c r="S553">
        <v>0</v>
      </c>
      <c r="T553">
        <v>0</v>
      </c>
      <c r="U553">
        <v>0.48559999999999998</v>
      </c>
      <c r="V553">
        <v>7.1199999999999999E-2</v>
      </c>
      <c r="W553">
        <v>0.25919999999999999</v>
      </c>
      <c r="X553">
        <v>9.8400000000000001E-2</v>
      </c>
      <c r="Y553">
        <v>4.1599999999999998E-2</v>
      </c>
      <c r="Z553">
        <v>1.52E-2</v>
      </c>
      <c r="AA553">
        <v>0</v>
      </c>
      <c r="AB553">
        <v>2.4E-2</v>
      </c>
      <c r="AC553">
        <v>0</v>
      </c>
      <c r="AD553">
        <v>2.4E-2</v>
      </c>
      <c r="AE553">
        <v>4.0000000000000001E-3</v>
      </c>
      <c r="AF553">
        <v>4.0000000000000001E-3</v>
      </c>
      <c r="AG553">
        <v>0</v>
      </c>
      <c r="AH553">
        <v>0</v>
      </c>
      <c r="AI553">
        <v>0</v>
      </c>
      <c r="AJ553">
        <v>0</v>
      </c>
      <c r="AK553">
        <v>0</v>
      </c>
      <c r="AL553">
        <v>0</v>
      </c>
      <c r="AM553">
        <v>0</v>
      </c>
      <c r="AN553">
        <v>0</v>
      </c>
      <c r="AO553">
        <v>0</v>
      </c>
      <c r="AP553">
        <v>0</v>
      </c>
      <c r="AQ553">
        <v>0</v>
      </c>
      <c r="AR553">
        <v>0</v>
      </c>
      <c r="AS553">
        <v>2.4000000000000001E-4</v>
      </c>
      <c r="AT553">
        <v>0</v>
      </c>
      <c r="AU553">
        <v>1.112E-2</v>
      </c>
      <c r="AV553">
        <v>1.9199999999999998E-2</v>
      </c>
      <c r="AW553">
        <v>9.6000000000000002E-4</v>
      </c>
      <c r="AX553">
        <v>4.9599999999999998E-2</v>
      </c>
      <c r="AY553">
        <v>0</v>
      </c>
      <c r="AZ553">
        <v>0</v>
      </c>
      <c r="BA553">
        <v>1.48</v>
      </c>
      <c r="BB553">
        <v>0</v>
      </c>
      <c r="BC553">
        <v>1.9199999999999998E-2</v>
      </c>
      <c r="BD553">
        <v>9.6000000000000002E-2</v>
      </c>
      <c r="BE553">
        <v>6.3440000000000003</v>
      </c>
      <c r="BF553">
        <v>0.872</v>
      </c>
      <c r="BG553">
        <v>0.2</v>
      </c>
      <c r="BH553" s="98">
        <v>8.0000000000000004E-4</v>
      </c>
      <c r="BI553">
        <v>0</v>
      </c>
      <c r="BJ553">
        <v>9.5999999999999992E-3</v>
      </c>
      <c r="BK553">
        <v>0</v>
      </c>
      <c r="BL553">
        <v>1.1469542983038601E-3</v>
      </c>
      <c r="BM553" s="98">
        <v>3.5825905844408303E-5</v>
      </c>
      <c r="BN553">
        <v>1.9490991799228901E-4</v>
      </c>
      <c r="BO553" s="98">
        <v>2.5485136602431499E-5</v>
      </c>
      <c r="BP553">
        <v>0</v>
      </c>
      <c r="BQ553" s="98">
        <v>2.4430589726311198E-15</v>
      </c>
      <c r="BR553">
        <v>2.6732792246810801E-4</v>
      </c>
      <c r="BS553" s="98">
        <v>9.9508724018070903E-5</v>
      </c>
      <c r="BT553">
        <v>1.9097101093431899E-3</v>
      </c>
    </row>
    <row r="554" spans="1:72" x14ac:dyDescent="0.35">
      <c r="A554">
        <v>111</v>
      </c>
      <c r="B554" t="s">
        <v>803</v>
      </c>
      <c r="C554" t="s">
        <v>209</v>
      </c>
      <c r="D554" t="s">
        <v>217</v>
      </c>
      <c r="E554" t="s">
        <v>1337</v>
      </c>
      <c r="F554">
        <v>3.6920000000000002</v>
      </c>
      <c r="G554">
        <v>15.444000000000001</v>
      </c>
      <c r="H554">
        <v>0.36659999999999998</v>
      </c>
      <c r="I554">
        <v>2.0799999999999999E-2</v>
      </c>
      <c r="J554">
        <v>4.6800000000000001E-2</v>
      </c>
      <c r="K554">
        <v>9.0999999999999998E-2</v>
      </c>
      <c r="L554">
        <v>2.0124</v>
      </c>
      <c r="M554">
        <v>0</v>
      </c>
      <c r="N554">
        <v>6.2399999999999997E-2</v>
      </c>
      <c r="O554">
        <v>0</v>
      </c>
      <c r="P554">
        <v>0</v>
      </c>
      <c r="Q554">
        <v>0</v>
      </c>
      <c r="R554">
        <v>0</v>
      </c>
      <c r="S554">
        <v>0</v>
      </c>
      <c r="T554">
        <v>0</v>
      </c>
      <c r="U554">
        <v>4.1599999999999998E-2</v>
      </c>
      <c r="V554">
        <v>0</v>
      </c>
      <c r="W554">
        <v>0</v>
      </c>
      <c r="X554">
        <v>0</v>
      </c>
      <c r="Y554">
        <v>3.3799999999999997E-2</v>
      </c>
      <c r="Z554">
        <v>7.7999999999999996E-3</v>
      </c>
      <c r="AA554">
        <v>0</v>
      </c>
      <c r="AB554">
        <v>0.221</v>
      </c>
      <c r="AC554">
        <v>2.5999999999999999E-3</v>
      </c>
      <c r="AD554">
        <v>0.21840000000000001</v>
      </c>
      <c r="AE554">
        <v>2.86E-2</v>
      </c>
      <c r="AF554">
        <v>2.3400000000000001E-2</v>
      </c>
      <c r="AG554">
        <v>2.5999999999999999E-3</v>
      </c>
      <c r="AH554">
        <v>0</v>
      </c>
      <c r="AI554">
        <v>0</v>
      </c>
      <c r="AJ554">
        <v>0</v>
      </c>
      <c r="AK554">
        <v>0</v>
      </c>
      <c r="AL554">
        <v>0</v>
      </c>
      <c r="AM554">
        <v>0.46800000000000003</v>
      </c>
      <c r="AN554">
        <v>0</v>
      </c>
      <c r="AO554">
        <v>5.5640000000000001</v>
      </c>
      <c r="AP554">
        <v>0</v>
      </c>
      <c r="AQ554">
        <v>0.182</v>
      </c>
      <c r="AR554">
        <v>0.50180000000000002</v>
      </c>
      <c r="AS554">
        <v>0</v>
      </c>
      <c r="AT554">
        <v>2.5999999999999998E-4</v>
      </c>
      <c r="AU554">
        <v>1.0399999999999999E-3</v>
      </c>
      <c r="AV554">
        <v>5.1999999999999998E-3</v>
      </c>
      <c r="AW554">
        <v>2.5999999999999998E-4</v>
      </c>
      <c r="AX554">
        <v>2.86E-2</v>
      </c>
      <c r="AY554">
        <v>0</v>
      </c>
      <c r="AZ554">
        <v>0</v>
      </c>
      <c r="BA554">
        <v>0.156</v>
      </c>
      <c r="BB554">
        <v>0</v>
      </c>
      <c r="BC554">
        <v>3.9E-2</v>
      </c>
      <c r="BD554">
        <v>2.2879999999999998</v>
      </c>
      <c r="BE554">
        <v>0.624</v>
      </c>
      <c r="BF554">
        <v>0.312</v>
      </c>
      <c r="BG554">
        <v>21.19</v>
      </c>
      <c r="BH554">
        <v>5.1999999999999998E-2</v>
      </c>
      <c r="BI554">
        <v>0</v>
      </c>
      <c r="BJ554">
        <v>5.1999999999999998E-3</v>
      </c>
      <c r="BK554">
        <v>0</v>
      </c>
      <c r="BL554">
        <v>3.3021339040280599E-3</v>
      </c>
      <c r="BM554">
        <v>2.4532002164056802E-4</v>
      </c>
      <c r="BN554">
        <v>1.7935869291327399E-3</v>
      </c>
      <c r="BO554" s="98">
        <v>9.39392954676947E-5</v>
      </c>
      <c r="BP554">
        <v>0</v>
      </c>
      <c r="BQ554" s="98">
        <v>6.7885563126764298E-15</v>
      </c>
      <c r="BR554">
        <v>7.9005300444640405E-4</v>
      </c>
      <c r="BS554">
        <v>2.1758804825022199E-4</v>
      </c>
      <c r="BT554">
        <v>1.19324087943188E-2</v>
      </c>
    </row>
    <row r="555" spans="1:72" x14ac:dyDescent="0.35">
      <c r="A555">
        <v>111</v>
      </c>
      <c r="B555" t="s">
        <v>803</v>
      </c>
      <c r="C555" t="s">
        <v>209</v>
      </c>
      <c r="D555" t="s">
        <v>217</v>
      </c>
      <c r="E555" t="s">
        <v>1338</v>
      </c>
      <c r="F555">
        <v>3.6920000000000002</v>
      </c>
      <c r="G555">
        <v>15.444000000000001</v>
      </c>
      <c r="H555">
        <v>0.36659999999999998</v>
      </c>
      <c r="I555">
        <v>2.0799999999999999E-2</v>
      </c>
      <c r="J555">
        <v>4.6800000000000001E-2</v>
      </c>
      <c r="K555">
        <v>9.0999999999999998E-2</v>
      </c>
      <c r="L555">
        <v>2.0124</v>
      </c>
      <c r="M555">
        <v>0</v>
      </c>
      <c r="N555">
        <v>6.2399999999999997E-2</v>
      </c>
      <c r="O555">
        <v>0</v>
      </c>
      <c r="P555">
        <v>0</v>
      </c>
      <c r="Q555">
        <v>0</v>
      </c>
      <c r="R555">
        <v>0</v>
      </c>
      <c r="S555">
        <v>0</v>
      </c>
      <c r="T555">
        <v>0</v>
      </c>
      <c r="U555">
        <v>4.1599999999999998E-2</v>
      </c>
      <c r="V555">
        <v>0</v>
      </c>
      <c r="W555">
        <v>0</v>
      </c>
      <c r="X555">
        <v>0</v>
      </c>
      <c r="Y555">
        <v>3.3799999999999997E-2</v>
      </c>
      <c r="Z555">
        <v>7.7999999999999996E-3</v>
      </c>
      <c r="AA555">
        <v>0</v>
      </c>
      <c r="AB555">
        <v>0.221</v>
      </c>
      <c r="AC555">
        <v>2.5999999999999999E-3</v>
      </c>
      <c r="AD555">
        <v>0.21840000000000001</v>
      </c>
      <c r="AE555">
        <v>2.86E-2</v>
      </c>
      <c r="AF555">
        <v>2.3400000000000001E-2</v>
      </c>
      <c r="AG555">
        <v>2.5999999999999999E-3</v>
      </c>
      <c r="AH555">
        <v>0</v>
      </c>
      <c r="AI555">
        <v>0</v>
      </c>
      <c r="AJ555">
        <v>0</v>
      </c>
      <c r="AK555">
        <v>0</v>
      </c>
      <c r="AL555">
        <v>0</v>
      </c>
      <c r="AM555">
        <v>0.46800000000000003</v>
      </c>
      <c r="AN555">
        <v>0</v>
      </c>
      <c r="AO555">
        <v>5.5640000000000001</v>
      </c>
      <c r="AP555">
        <v>0</v>
      </c>
      <c r="AQ555">
        <v>0.182</v>
      </c>
      <c r="AR555">
        <v>0.50180000000000002</v>
      </c>
      <c r="AS555">
        <v>0</v>
      </c>
      <c r="AT555">
        <v>2.5999999999999998E-4</v>
      </c>
      <c r="AU555">
        <v>1.0399999999999999E-3</v>
      </c>
      <c r="AV555">
        <v>5.1999999999999998E-3</v>
      </c>
      <c r="AW555">
        <v>2.5999999999999998E-4</v>
      </c>
      <c r="AX555">
        <v>2.86E-2</v>
      </c>
      <c r="AY555">
        <v>0</v>
      </c>
      <c r="AZ555">
        <v>0</v>
      </c>
      <c r="BA555">
        <v>0.156</v>
      </c>
      <c r="BB555">
        <v>0</v>
      </c>
      <c r="BC555">
        <v>3.9E-2</v>
      </c>
      <c r="BD555">
        <v>2.2879999999999998</v>
      </c>
      <c r="BE555">
        <v>0.624</v>
      </c>
      <c r="BF555">
        <v>0.312</v>
      </c>
      <c r="BG555">
        <v>21.19</v>
      </c>
      <c r="BH555">
        <v>5.1999999999999998E-2</v>
      </c>
      <c r="BI555">
        <v>0</v>
      </c>
      <c r="BJ555">
        <v>5.1999999999999998E-3</v>
      </c>
      <c r="BK555">
        <v>0</v>
      </c>
      <c r="BL555">
        <v>3.3021339040280599E-3</v>
      </c>
      <c r="BM555">
        <v>2.4532002164056802E-4</v>
      </c>
      <c r="BN555">
        <v>1.7935869291327399E-3</v>
      </c>
      <c r="BO555" s="98">
        <v>9.39392954676947E-5</v>
      </c>
      <c r="BP555">
        <v>0</v>
      </c>
      <c r="BQ555" s="98">
        <v>6.7885563126764298E-15</v>
      </c>
      <c r="BR555">
        <v>7.9005300444640405E-4</v>
      </c>
      <c r="BS555">
        <v>2.1758804825022199E-4</v>
      </c>
      <c r="BT555">
        <v>1.19324087943188E-2</v>
      </c>
    </row>
    <row r="556" spans="1:72" x14ac:dyDescent="0.35">
      <c r="A556">
        <v>111</v>
      </c>
      <c r="B556" t="s">
        <v>803</v>
      </c>
      <c r="C556" t="s">
        <v>209</v>
      </c>
      <c r="D556" t="s">
        <v>217</v>
      </c>
      <c r="E556" t="s">
        <v>1339</v>
      </c>
      <c r="F556">
        <v>3.6920000000000002</v>
      </c>
      <c r="G556">
        <v>15.444000000000001</v>
      </c>
      <c r="H556">
        <v>0.36659999999999998</v>
      </c>
      <c r="I556">
        <v>2.0799999999999999E-2</v>
      </c>
      <c r="J556">
        <v>4.6800000000000001E-2</v>
      </c>
      <c r="K556">
        <v>9.0999999999999998E-2</v>
      </c>
      <c r="L556">
        <v>2.0124</v>
      </c>
      <c r="M556">
        <v>0</v>
      </c>
      <c r="N556">
        <v>6.2399999999999997E-2</v>
      </c>
      <c r="O556">
        <v>0</v>
      </c>
      <c r="P556">
        <v>0</v>
      </c>
      <c r="Q556">
        <v>0</v>
      </c>
      <c r="R556">
        <v>0</v>
      </c>
      <c r="S556">
        <v>0</v>
      </c>
      <c r="T556">
        <v>0</v>
      </c>
      <c r="U556">
        <v>4.1599999999999998E-2</v>
      </c>
      <c r="V556">
        <v>0</v>
      </c>
      <c r="W556">
        <v>0</v>
      </c>
      <c r="X556">
        <v>0</v>
      </c>
      <c r="Y556">
        <v>3.3799999999999997E-2</v>
      </c>
      <c r="Z556">
        <v>7.7999999999999996E-3</v>
      </c>
      <c r="AA556">
        <v>0</v>
      </c>
      <c r="AB556">
        <v>0.221</v>
      </c>
      <c r="AC556">
        <v>2.5999999999999999E-3</v>
      </c>
      <c r="AD556">
        <v>0.21840000000000001</v>
      </c>
      <c r="AE556">
        <v>2.86E-2</v>
      </c>
      <c r="AF556">
        <v>2.3400000000000001E-2</v>
      </c>
      <c r="AG556">
        <v>2.5999999999999999E-3</v>
      </c>
      <c r="AH556">
        <v>0</v>
      </c>
      <c r="AI556">
        <v>0</v>
      </c>
      <c r="AJ556">
        <v>0</v>
      </c>
      <c r="AK556">
        <v>0</v>
      </c>
      <c r="AL556">
        <v>0</v>
      </c>
      <c r="AM556">
        <v>0.46800000000000003</v>
      </c>
      <c r="AN556">
        <v>0</v>
      </c>
      <c r="AO556">
        <v>5.5640000000000001</v>
      </c>
      <c r="AP556">
        <v>0</v>
      </c>
      <c r="AQ556">
        <v>0.182</v>
      </c>
      <c r="AR556">
        <v>0.50180000000000002</v>
      </c>
      <c r="AS556">
        <v>0</v>
      </c>
      <c r="AT556">
        <v>2.5999999999999998E-4</v>
      </c>
      <c r="AU556">
        <v>1.0399999999999999E-3</v>
      </c>
      <c r="AV556">
        <v>5.1999999999999998E-3</v>
      </c>
      <c r="AW556">
        <v>2.5999999999999998E-4</v>
      </c>
      <c r="AX556">
        <v>2.86E-2</v>
      </c>
      <c r="AY556">
        <v>0</v>
      </c>
      <c r="AZ556">
        <v>0</v>
      </c>
      <c r="BA556">
        <v>0.156</v>
      </c>
      <c r="BB556">
        <v>0</v>
      </c>
      <c r="BC556">
        <v>3.9E-2</v>
      </c>
      <c r="BD556">
        <v>2.2879999999999998</v>
      </c>
      <c r="BE556">
        <v>0.624</v>
      </c>
      <c r="BF556">
        <v>0.312</v>
      </c>
      <c r="BG556">
        <v>21.19</v>
      </c>
      <c r="BH556">
        <v>5.1999999999999998E-2</v>
      </c>
      <c r="BI556">
        <v>0</v>
      </c>
      <c r="BJ556">
        <v>5.1999999999999998E-3</v>
      </c>
      <c r="BK556">
        <v>0</v>
      </c>
      <c r="BL556">
        <v>3.3021339040280599E-3</v>
      </c>
      <c r="BM556">
        <v>2.4532002164056802E-4</v>
      </c>
      <c r="BN556">
        <v>1.7935869291327399E-3</v>
      </c>
      <c r="BO556" s="98">
        <v>9.39392954676947E-5</v>
      </c>
      <c r="BP556">
        <v>0</v>
      </c>
      <c r="BQ556" s="98">
        <v>6.7885563126764298E-15</v>
      </c>
      <c r="BR556">
        <v>7.9005300444640405E-4</v>
      </c>
      <c r="BS556">
        <v>2.1758804825022199E-4</v>
      </c>
      <c r="BT556">
        <v>1.19324087943188E-2</v>
      </c>
    </row>
    <row r="557" spans="1:72" x14ac:dyDescent="0.35">
      <c r="A557">
        <v>111</v>
      </c>
      <c r="B557" t="s">
        <v>803</v>
      </c>
      <c r="C557" t="s">
        <v>209</v>
      </c>
      <c r="D557" t="s">
        <v>217</v>
      </c>
      <c r="E557" t="s">
        <v>1340</v>
      </c>
      <c r="F557">
        <v>3.6920000000000002</v>
      </c>
      <c r="G557">
        <v>15.444000000000001</v>
      </c>
      <c r="H557">
        <v>0.36659999999999998</v>
      </c>
      <c r="I557">
        <v>2.0799999999999999E-2</v>
      </c>
      <c r="J557">
        <v>4.6800000000000001E-2</v>
      </c>
      <c r="K557">
        <v>9.0999999999999998E-2</v>
      </c>
      <c r="L557">
        <v>2.0124</v>
      </c>
      <c r="M557">
        <v>0</v>
      </c>
      <c r="N557">
        <v>6.2399999999999997E-2</v>
      </c>
      <c r="O557">
        <v>0</v>
      </c>
      <c r="P557">
        <v>0</v>
      </c>
      <c r="Q557">
        <v>0</v>
      </c>
      <c r="R557">
        <v>0</v>
      </c>
      <c r="S557">
        <v>0</v>
      </c>
      <c r="T557">
        <v>0</v>
      </c>
      <c r="U557">
        <v>4.1599999999999998E-2</v>
      </c>
      <c r="V557">
        <v>0</v>
      </c>
      <c r="W557">
        <v>0</v>
      </c>
      <c r="X557">
        <v>0</v>
      </c>
      <c r="Y557">
        <v>3.3799999999999997E-2</v>
      </c>
      <c r="Z557">
        <v>7.7999999999999996E-3</v>
      </c>
      <c r="AA557">
        <v>0</v>
      </c>
      <c r="AB557">
        <v>0.221</v>
      </c>
      <c r="AC557">
        <v>2.5999999999999999E-3</v>
      </c>
      <c r="AD557">
        <v>0.21840000000000001</v>
      </c>
      <c r="AE557">
        <v>2.86E-2</v>
      </c>
      <c r="AF557">
        <v>2.3400000000000001E-2</v>
      </c>
      <c r="AG557">
        <v>2.5999999999999999E-3</v>
      </c>
      <c r="AH557">
        <v>0</v>
      </c>
      <c r="AI557">
        <v>0</v>
      </c>
      <c r="AJ557">
        <v>0</v>
      </c>
      <c r="AK557">
        <v>0</v>
      </c>
      <c r="AL557">
        <v>0</v>
      </c>
      <c r="AM557">
        <v>0.46800000000000003</v>
      </c>
      <c r="AN557">
        <v>0</v>
      </c>
      <c r="AO557">
        <v>5.5640000000000001</v>
      </c>
      <c r="AP557">
        <v>0</v>
      </c>
      <c r="AQ557">
        <v>0.182</v>
      </c>
      <c r="AR557">
        <v>0.50180000000000002</v>
      </c>
      <c r="AS557">
        <v>0</v>
      </c>
      <c r="AT557">
        <v>2.5999999999999998E-4</v>
      </c>
      <c r="AU557">
        <v>1.0399999999999999E-3</v>
      </c>
      <c r="AV557">
        <v>5.1999999999999998E-3</v>
      </c>
      <c r="AW557">
        <v>2.5999999999999998E-4</v>
      </c>
      <c r="AX557">
        <v>2.86E-2</v>
      </c>
      <c r="AY557">
        <v>0</v>
      </c>
      <c r="AZ557">
        <v>0</v>
      </c>
      <c r="BA557">
        <v>0.156</v>
      </c>
      <c r="BB557">
        <v>0</v>
      </c>
      <c r="BC557">
        <v>3.9E-2</v>
      </c>
      <c r="BD557">
        <v>2.2879999999999998</v>
      </c>
      <c r="BE557">
        <v>0.624</v>
      </c>
      <c r="BF557">
        <v>0.312</v>
      </c>
      <c r="BG557">
        <v>21.19</v>
      </c>
      <c r="BH557">
        <v>5.1999999999999998E-2</v>
      </c>
      <c r="BI557">
        <v>0</v>
      </c>
      <c r="BJ557">
        <v>5.1999999999999998E-3</v>
      </c>
      <c r="BK557">
        <v>0</v>
      </c>
      <c r="BL557">
        <v>3.3021339040280599E-3</v>
      </c>
      <c r="BM557">
        <v>2.4532002164056802E-4</v>
      </c>
      <c r="BN557">
        <v>1.7935869291327399E-3</v>
      </c>
      <c r="BO557" s="98">
        <v>9.39392954676947E-5</v>
      </c>
      <c r="BP557">
        <v>0</v>
      </c>
      <c r="BQ557" s="98">
        <v>6.7885563126764298E-15</v>
      </c>
      <c r="BR557">
        <v>7.9005300444640405E-4</v>
      </c>
      <c r="BS557">
        <v>2.1758804825022199E-4</v>
      </c>
      <c r="BT557">
        <v>1.19324087943188E-2</v>
      </c>
    </row>
    <row r="558" spans="1:72" x14ac:dyDescent="0.35">
      <c r="A558">
        <v>111</v>
      </c>
      <c r="B558" t="s">
        <v>803</v>
      </c>
      <c r="C558" t="s">
        <v>209</v>
      </c>
      <c r="D558" t="s">
        <v>217</v>
      </c>
      <c r="E558" t="s">
        <v>1341</v>
      </c>
      <c r="F558">
        <v>3.6920000000000002</v>
      </c>
      <c r="G558">
        <v>15.444000000000001</v>
      </c>
      <c r="H558">
        <v>0.36659999999999998</v>
      </c>
      <c r="I558">
        <v>2.0799999999999999E-2</v>
      </c>
      <c r="J558">
        <v>4.6800000000000001E-2</v>
      </c>
      <c r="K558">
        <v>9.0999999999999998E-2</v>
      </c>
      <c r="L558">
        <v>2.0124</v>
      </c>
      <c r="M558">
        <v>0</v>
      </c>
      <c r="N558">
        <v>6.2399999999999997E-2</v>
      </c>
      <c r="O558">
        <v>0</v>
      </c>
      <c r="P558">
        <v>0</v>
      </c>
      <c r="Q558">
        <v>0</v>
      </c>
      <c r="R558">
        <v>0</v>
      </c>
      <c r="S558">
        <v>0</v>
      </c>
      <c r="T558">
        <v>0</v>
      </c>
      <c r="U558">
        <v>4.1599999999999998E-2</v>
      </c>
      <c r="V558">
        <v>0</v>
      </c>
      <c r="W558">
        <v>0</v>
      </c>
      <c r="X558">
        <v>0</v>
      </c>
      <c r="Y558">
        <v>3.3799999999999997E-2</v>
      </c>
      <c r="Z558">
        <v>7.7999999999999996E-3</v>
      </c>
      <c r="AA558">
        <v>0</v>
      </c>
      <c r="AB558">
        <v>0.221</v>
      </c>
      <c r="AC558">
        <v>2.5999999999999999E-3</v>
      </c>
      <c r="AD558">
        <v>0.21840000000000001</v>
      </c>
      <c r="AE558">
        <v>2.86E-2</v>
      </c>
      <c r="AF558">
        <v>2.3400000000000001E-2</v>
      </c>
      <c r="AG558">
        <v>2.5999999999999999E-3</v>
      </c>
      <c r="AH558">
        <v>0</v>
      </c>
      <c r="AI558">
        <v>0</v>
      </c>
      <c r="AJ558">
        <v>0</v>
      </c>
      <c r="AK558">
        <v>0</v>
      </c>
      <c r="AL558">
        <v>0</v>
      </c>
      <c r="AM558">
        <v>0.46800000000000003</v>
      </c>
      <c r="AN558">
        <v>0</v>
      </c>
      <c r="AO558">
        <v>5.5640000000000001</v>
      </c>
      <c r="AP558">
        <v>0</v>
      </c>
      <c r="AQ558">
        <v>0.182</v>
      </c>
      <c r="AR558">
        <v>0.50180000000000002</v>
      </c>
      <c r="AS558">
        <v>0</v>
      </c>
      <c r="AT558">
        <v>2.5999999999999998E-4</v>
      </c>
      <c r="AU558">
        <v>1.0399999999999999E-3</v>
      </c>
      <c r="AV558">
        <v>5.1999999999999998E-3</v>
      </c>
      <c r="AW558">
        <v>2.5999999999999998E-4</v>
      </c>
      <c r="AX558">
        <v>2.86E-2</v>
      </c>
      <c r="AY558">
        <v>0</v>
      </c>
      <c r="AZ558">
        <v>0</v>
      </c>
      <c r="BA558">
        <v>0.156</v>
      </c>
      <c r="BB558">
        <v>0</v>
      </c>
      <c r="BC558">
        <v>3.9E-2</v>
      </c>
      <c r="BD558">
        <v>2.2879999999999998</v>
      </c>
      <c r="BE558">
        <v>0.624</v>
      </c>
      <c r="BF558">
        <v>0.312</v>
      </c>
      <c r="BG558">
        <v>21.19</v>
      </c>
      <c r="BH558">
        <v>5.1999999999999998E-2</v>
      </c>
      <c r="BI558">
        <v>0</v>
      </c>
      <c r="BJ558">
        <v>5.1999999999999998E-3</v>
      </c>
      <c r="BK558">
        <v>0</v>
      </c>
      <c r="BL558">
        <v>3.3021339040280599E-3</v>
      </c>
      <c r="BM558">
        <v>2.4532002164056802E-4</v>
      </c>
      <c r="BN558">
        <v>1.7935869291327399E-3</v>
      </c>
      <c r="BO558" s="98">
        <v>9.39392954676947E-5</v>
      </c>
      <c r="BP558">
        <v>0</v>
      </c>
      <c r="BQ558" s="98">
        <v>6.7885563126764298E-15</v>
      </c>
      <c r="BR558">
        <v>7.9005300444640405E-4</v>
      </c>
      <c r="BS558">
        <v>2.1758804825022199E-4</v>
      </c>
      <c r="BT558">
        <v>1.19324087943188E-2</v>
      </c>
    </row>
    <row r="559" spans="1:72" x14ac:dyDescent="0.35">
      <c r="A559">
        <v>112</v>
      </c>
      <c r="B559" t="s">
        <v>218</v>
      </c>
      <c r="C559" t="s">
        <v>218</v>
      </c>
      <c r="D559" t="s">
        <v>834</v>
      </c>
      <c r="E559" t="s">
        <v>1337</v>
      </c>
      <c r="F559">
        <v>0.23</v>
      </c>
      <c r="G559">
        <v>0.96399999999999997</v>
      </c>
      <c r="H559">
        <v>2.2000000000000001E-3</v>
      </c>
      <c r="I559">
        <v>3.2000000000000002E-3</v>
      </c>
      <c r="J559">
        <v>4.4999999999999998E-2</v>
      </c>
      <c r="K559">
        <v>7.9000000000000008E-3</v>
      </c>
      <c r="L559">
        <v>4.0500000000000001E-2</v>
      </c>
      <c r="M559">
        <v>0</v>
      </c>
      <c r="N559">
        <v>1.1999999999999999E-3</v>
      </c>
      <c r="O559">
        <v>7.0000000000000001E-3</v>
      </c>
      <c r="P559">
        <v>3.3999999999999998E-3</v>
      </c>
      <c r="Q559">
        <v>3.5999999999999999E-3</v>
      </c>
      <c r="R559">
        <v>0</v>
      </c>
      <c r="S559">
        <v>0</v>
      </c>
      <c r="T559">
        <v>0</v>
      </c>
      <c r="U559" s="98">
        <v>2.9999999999999997E-4</v>
      </c>
      <c r="V559">
        <v>0</v>
      </c>
      <c r="W559">
        <v>0</v>
      </c>
      <c r="X559">
        <v>0</v>
      </c>
      <c r="Y559" s="98">
        <v>2.9999999999999997E-4</v>
      </c>
      <c r="Z559">
        <v>0</v>
      </c>
      <c r="AA559">
        <v>0</v>
      </c>
      <c r="AB559" s="98">
        <v>6.9999999999999999E-4</v>
      </c>
      <c r="AC559">
        <v>0</v>
      </c>
      <c r="AD559" s="98">
        <v>6.9999999999999999E-4</v>
      </c>
      <c r="AE559" s="98">
        <v>8.0000000000000004E-4</v>
      </c>
      <c r="AF559" s="98">
        <v>6.9999999999999999E-4</v>
      </c>
      <c r="AG559" s="98">
        <v>1E-4</v>
      </c>
      <c r="AH559">
        <v>0</v>
      </c>
      <c r="AI559">
        <v>0</v>
      </c>
      <c r="AJ559">
        <v>0</v>
      </c>
      <c r="AK559">
        <v>0</v>
      </c>
      <c r="AL559">
        <v>0</v>
      </c>
      <c r="AM559">
        <v>1E-3</v>
      </c>
      <c r="AN559">
        <v>0</v>
      </c>
      <c r="AO559">
        <v>1.2E-2</v>
      </c>
      <c r="AP559">
        <v>0</v>
      </c>
      <c r="AQ559" s="98">
        <v>5.0000000000000001E-4</v>
      </c>
      <c r="AR559">
        <v>0</v>
      </c>
      <c r="AS559">
        <v>2.4000000000000001E-4</v>
      </c>
      <c r="AT559">
        <v>1.8000000000000001E-4</v>
      </c>
      <c r="AU559">
        <v>1.2999999999999999E-3</v>
      </c>
      <c r="AV559">
        <v>1.83E-3</v>
      </c>
      <c r="AW559" s="98">
        <v>5.0000000000000001E-4</v>
      </c>
      <c r="AX559">
        <v>6.2E-2</v>
      </c>
      <c r="AY559">
        <v>0</v>
      </c>
      <c r="AZ559">
        <v>2.5999999999999999E-2</v>
      </c>
      <c r="BA559">
        <v>0.107</v>
      </c>
      <c r="BB559">
        <v>0</v>
      </c>
      <c r="BC559" s="98">
        <v>8.9999999999999998E-4</v>
      </c>
      <c r="BD559">
        <v>2.9000000000000001E-2</v>
      </c>
      <c r="BE559">
        <v>0.59</v>
      </c>
      <c r="BF559">
        <v>3.3000000000000002E-2</v>
      </c>
      <c r="BG559">
        <v>2E-3</v>
      </c>
      <c r="BH559">
        <v>0</v>
      </c>
      <c r="BI559">
        <v>2E-3</v>
      </c>
      <c r="BJ559" s="98">
        <v>5.9999999999999995E-4</v>
      </c>
      <c r="BK559">
        <v>3.6999999999999998E-2</v>
      </c>
      <c r="BL559">
        <v>2.0570652972970501E-4</v>
      </c>
      <c r="BM559" s="98">
        <v>5.85598327684552E-5</v>
      </c>
      <c r="BN559" s="98">
        <v>5.1029186447073E-5</v>
      </c>
      <c r="BO559" s="98">
        <v>3.1856420753039301E-6</v>
      </c>
      <c r="BP559">
        <v>0</v>
      </c>
      <c r="BQ559" s="98">
        <v>6.8797231911016095E-17</v>
      </c>
      <c r="BR559" s="98">
        <v>3.5851040074224598E-5</v>
      </c>
      <c r="BS559" s="98">
        <v>1.24385905022589E-5</v>
      </c>
      <c r="BT559">
        <v>2.9720610001595499E-4</v>
      </c>
    </row>
    <row r="560" spans="1:72" x14ac:dyDescent="0.35">
      <c r="A560">
        <v>112</v>
      </c>
      <c r="B560" t="s">
        <v>218</v>
      </c>
      <c r="C560" t="s">
        <v>218</v>
      </c>
      <c r="D560" t="s">
        <v>834</v>
      </c>
      <c r="E560" t="s">
        <v>1338</v>
      </c>
      <c r="F560">
        <v>0.23</v>
      </c>
      <c r="G560">
        <v>0.96399999999999997</v>
      </c>
      <c r="H560">
        <v>2.2000000000000001E-3</v>
      </c>
      <c r="I560">
        <v>3.2000000000000002E-3</v>
      </c>
      <c r="J560">
        <v>4.4999999999999998E-2</v>
      </c>
      <c r="K560">
        <v>7.9000000000000008E-3</v>
      </c>
      <c r="L560">
        <v>4.0500000000000001E-2</v>
      </c>
      <c r="M560">
        <v>0</v>
      </c>
      <c r="N560">
        <v>1.1999999999999999E-3</v>
      </c>
      <c r="O560">
        <v>7.0000000000000001E-3</v>
      </c>
      <c r="P560">
        <v>3.3999999999999998E-3</v>
      </c>
      <c r="Q560">
        <v>3.5999999999999999E-3</v>
      </c>
      <c r="R560">
        <v>0</v>
      </c>
      <c r="S560">
        <v>0</v>
      </c>
      <c r="T560">
        <v>0</v>
      </c>
      <c r="U560" s="98">
        <v>2.9999999999999997E-4</v>
      </c>
      <c r="V560">
        <v>0</v>
      </c>
      <c r="W560">
        <v>0</v>
      </c>
      <c r="X560">
        <v>0</v>
      </c>
      <c r="Y560" s="98">
        <v>2.9999999999999997E-4</v>
      </c>
      <c r="Z560">
        <v>0</v>
      </c>
      <c r="AA560">
        <v>0</v>
      </c>
      <c r="AB560" s="98">
        <v>6.9999999999999999E-4</v>
      </c>
      <c r="AC560">
        <v>0</v>
      </c>
      <c r="AD560" s="98">
        <v>6.9999999999999999E-4</v>
      </c>
      <c r="AE560" s="98">
        <v>8.0000000000000004E-4</v>
      </c>
      <c r="AF560" s="98">
        <v>6.9999999999999999E-4</v>
      </c>
      <c r="AG560" s="98">
        <v>1E-4</v>
      </c>
      <c r="AH560">
        <v>0</v>
      </c>
      <c r="AI560">
        <v>0</v>
      </c>
      <c r="AJ560">
        <v>0</v>
      </c>
      <c r="AK560">
        <v>0</v>
      </c>
      <c r="AL560">
        <v>0</v>
      </c>
      <c r="AM560">
        <v>1E-3</v>
      </c>
      <c r="AN560">
        <v>0</v>
      </c>
      <c r="AO560">
        <v>1.2E-2</v>
      </c>
      <c r="AP560">
        <v>0</v>
      </c>
      <c r="AQ560" s="98">
        <v>5.0000000000000001E-4</v>
      </c>
      <c r="AR560">
        <v>0</v>
      </c>
      <c r="AS560">
        <v>2.4000000000000001E-4</v>
      </c>
      <c r="AT560">
        <v>1.8000000000000001E-4</v>
      </c>
      <c r="AU560">
        <v>1.2999999999999999E-3</v>
      </c>
      <c r="AV560">
        <v>1.83E-3</v>
      </c>
      <c r="AW560" s="98">
        <v>5.0000000000000001E-4</v>
      </c>
      <c r="AX560">
        <v>6.2E-2</v>
      </c>
      <c r="AY560">
        <v>0</v>
      </c>
      <c r="AZ560">
        <v>2.5999999999999999E-2</v>
      </c>
      <c r="BA560">
        <v>0.107</v>
      </c>
      <c r="BB560">
        <v>0</v>
      </c>
      <c r="BC560" s="98">
        <v>8.9999999999999998E-4</v>
      </c>
      <c r="BD560">
        <v>2.9000000000000001E-2</v>
      </c>
      <c r="BE560">
        <v>0.59</v>
      </c>
      <c r="BF560">
        <v>3.3000000000000002E-2</v>
      </c>
      <c r="BG560">
        <v>2E-3</v>
      </c>
      <c r="BH560">
        <v>0</v>
      </c>
      <c r="BI560">
        <v>2E-3</v>
      </c>
      <c r="BJ560" s="98">
        <v>5.9999999999999995E-4</v>
      </c>
      <c r="BK560">
        <v>3.6999999999999998E-2</v>
      </c>
      <c r="BL560">
        <v>2.0570652972970501E-4</v>
      </c>
      <c r="BM560" s="98">
        <v>5.85598327684552E-5</v>
      </c>
      <c r="BN560" s="98">
        <v>5.1029186447073E-5</v>
      </c>
      <c r="BO560" s="98">
        <v>3.1856420753039301E-6</v>
      </c>
      <c r="BP560">
        <v>0</v>
      </c>
      <c r="BQ560" s="98">
        <v>6.8797231911016095E-17</v>
      </c>
      <c r="BR560" s="98">
        <v>3.5851040074224598E-5</v>
      </c>
      <c r="BS560" s="98">
        <v>1.24385905022589E-5</v>
      </c>
      <c r="BT560">
        <v>2.9720610001595499E-4</v>
      </c>
    </row>
    <row r="561" spans="1:72" x14ac:dyDescent="0.35">
      <c r="A561">
        <v>112</v>
      </c>
      <c r="B561" t="s">
        <v>218</v>
      </c>
      <c r="C561" t="s">
        <v>218</v>
      </c>
      <c r="D561" t="s">
        <v>834</v>
      </c>
      <c r="E561" t="s">
        <v>1339</v>
      </c>
      <c r="F561">
        <v>0.46</v>
      </c>
      <c r="G561">
        <v>1.9279999999999999</v>
      </c>
      <c r="H561">
        <v>4.4000000000000003E-3</v>
      </c>
      <c r="I561">
        <v>6.4000000000000003E-3</v>
      </c>
      <c r="J561">
        <v>0.09</v>
      </c>
      <c r="K561">
        <v>1.5800000000000002E-2</v>
      </c>
      <c r="L561">
        <v>8.1000000000000003E-2</v>
      </c>
      <c r="M561">
        <v>0</v>
      </c>
      <c r="N561">
        <v>2.3999999999999998E-3</v>
      </c>
      <c r="O561">
        <v>1.4E-2</v>
      </c>
      <c r="P561">
        <v>6.7999999999999996E-3</v>
      </c>
      <c r="Q561">
        <v>7.1999999999999998E-3</v>
      </c>
      <c r="R561">
        <v>0</v>
      </c>
      <c r="S561">
        <v>0</v>
      </c>
      <c r="T561">
        <v>0</v>
      </c>
      <c r="U561" s="98">
        <v>5.9999999999999995E-4</v>
      </c>
      <c r="V561">
        <v>0</v>
      </c>
      <c r="W561">
        <v>0</v>
      </c>
      <c r="X561">
        <v>0</v>
      </c>
      <c r="Y561" s="98">
        <v>5.9999999999999995E-4</v>
      </c>
      <c r="Z561">
        <v>0</v>
      </c>
      <c r="AA561">
        <v>0</v>
      </c>
      <c r="AB561">
        <v>1.4E-3</v>
      </c>
      <c r="AC561">
        <v>0</v>
      </c>
      <c r="AD561">
        <v>1.4E-3</v>
      </c>
      <c r="AE561">
        <v>1.6000000000000001E-3</v>
      </c>
      <c r="AF561">
        <v>1.4E-3</v>
      </c>
      <c r="AG561" s="98">
        <v>2.0000000000000001E-4</v>
      </c>
      <c r="AH561">
        <v>0</v>
      </c>
      <c r="AI561">
        <v>0</v>
      </c>
      <c r="AJ561">
        <v>0</v>
      </c>
      <c r="AK561">
        <v>0</v>
      </c>
      <c r="AL561">
        <v>0</v>
      </c>
      <c r="AM561">
        <v>2E-3</v>
      </c>
      <c r="AN561">
        <v>0</v>
      </c>
      <c r="AO561">
        <v>2.4E-2</v>
      </c>
      <c r="AP561">
        <v>0</v>
      </c>
      <c r="AQ561">
        <v>1E-3</v>
      </c>
      <c r="AR561">
        <v>0</v>
      </c>
      <c r="AS561">
        <v>4.8000000000000001E-4</v>
      </c>
      <c r="AT561">
        <v>3.6000000000000002E-4</v>
      </c>
      <c r="AU561">
        <v>2.5999999999999999E-3</v>
      </c>
      <c r="AV561">
        <v>3.6600000000000001E-3</v>
      </c>
      <c r="AW561">
        <v>1E-3</v>
      </c>
      <c r="AX561">
        <v>0.124</v>
      </c>
      <c r="AY561">
        <v>0</v>
      </c>
      <c r="AZ561">
        <v>5.1999999999999998E-2</v>
      </c>
      <c r="BA561">
        <v>0.214</v>
      </c>
      <c r="BB561">
        <v>0</v>
      </c>
      <c r="BC561">
        <v>1.8E-3</v>
      </c>
      <c r="BD561">
        <v>5.8000000000000003E-2</v>
      </c>
      <c r="BE561">
        <v>1.18</v>
      </c>
      <c r="BF561">
        <v>6.6000000000000003E-2</v>
      </c>
      <c r="BG561">
        <v>4.0000000000000001E-3</v>
      </c>
      <c r="BH561">
        <v>0</v>
      </c>
      <c r="BI561">
        <v>4.0000000000000001E-3</v>
      </c>
      <c r="BJ561">
        <v>1.1999999999999999E-3</v>
      </c>
      <c r="BK561">
        <v>7.3999999999999996E-2</v>
      </c>
      <c r="BL561">
        <v>4.1141305945941001E-4</v>
      </c>
      <c r="BM561">
        <v>1.1711966553690999E-4</v>
      </c>
      <c r="BN561">
        <v>1.02058372894146E-4</v>
      </c>
      <c r="BO561" s="98">
        <v>6.3712841506078696E-6</v>
      </c>
      <c r="BP561">
        <v>0</v>
      </c>
      <c r="BQ561" s="98">
        <v>1.3759446382203199E-16</v>
      </c>
      <c r="BR561" s="98">
        <v>7.1702080148449196E-5</v>
      </c>
      <c r="BS561" s="98">
        <v>2.4877181004517699E-5</v>
      </c>
      <c r="BT561">
        <v>5.9441220003190998E-4</v>
      </c>
    </row>
    <row r="562" spans="1:72" x14ac:dyDescent="0.35">
      <c r="A562">
        <v>112</v>
      </c>
      <c r="B562" t="s">
        <v>218</v>
      </c>
      <c r="C562" t="s">
        <v>218</v>
      </c>
      <c r="D562" t="s">
        <v>834</v>
      </c>
      <c r="E562" t="s">
        <v>1340</v>
      </c>
      <c r="F562">
        <v>0.23</v>
      </c>
      <c r="G562">
        <v>0.96399999999999997</v>
      </c>
      <c r="H562">
        <v>2.2000000000000001E-3</v>
      </c>
      <c r="I562">
        <v>3.2000000000000002E-3</v>
      </c>
      <c r="J562">
        <v>4.4999999999999998E-2</v>
      </c>
      <c r="K562">
        <v>7.9000000000000008E-3</v>
      </c>
      <c r="L562">
        <v>4.0500000000000001E-2</v>
      </c>
      <c r="M562">
        <v>0</v>
      </c>
      <c r="N562">
        <v>1.1999999999999999E-3</v>
      </c>
      <c r="O562">
        <v>7.0000000000000001E-3</v>
      </c>
      <c r="P562">
        <v>3.3999999999999998E-3</v>
      </c>
      <c r="Q562">
        <v>3.5999999999999999E-3</v>
      </c>
      <c r="R562">
        <v>0</v>
      </c>
      <c r="S562">
        <v>0</v>
      </c>
      <c r="T562">
        <v>0</v>
      </c>
      <c r="U562" s="98">
        <v>2.9999999999999997E-4</v>
      </c>
      <c r="V562">
        <v>0</v>
      </c>
      <c r="W562">
        <v>0</v>
      </c>
      <c r="X562">
        <v>0</v>
      </c>
      <c r="Y562" s="98">
        <v>2.9999999999999997E-4</v>
      </c>
      <c r="Z562">
        <v>0</v>
      </c>
      <c r="AA562">
        <v>0</v>
      </c>
      <c r="AB562" s="98">
        <v>6.9999999999999999E-4</v>
      </c>
      <c r="AC562">
        <v>0</v>
      </c>
      <c r="AD562" s="98">
        <v>6.9999999999999999E-4</v>
      </c>
      <c r="AE562" s="98">
        <v>8.0000000000000004E-4</v>
      </c>
      <c r="AF562" s="98">
        <v>6.9999999999999999E-4</v>
      </c>
      <c r="AG562" s="98">
        <v>1E-4</v>
      </c>
      <c r="AH562">
        <v>0</v>
      </c>
      <c r="AI562">
        <v>0</v>
      </c>
      <c r="AJ562">
        <v>0</v>
      </c>
      <c r="AK562">
        <v>0</v>
      </c>
      <c r="AL562">
        <v>0</v>
      </c>
      <c r="AM562">
        <v>1E-3</v>
      </c>
      <c r="AN562">
        <v>0</v>
      </c>
      <c r="AO562">
        <v>1.2E-2</v>
      </c>
      <c r="AP562">
        <v>0</v>
      </c>
      <c r="AQ562" s="98">
        <v>5.0000000000000001E-4</v>
      </c>
      <c r="AR562">
        <v>0</v>
      </c>
      <c r="AS562">
        <v>2.4000000000000001E-4</v>
      </c>
      <c r="AT562">
        <v>1.8000000000000001E-4</v>
      </c>
      <c r="AU562">
        <v>1.2999999999999999E-3</v>
      </c>
      <c r="AV562">
        <v>1.83E-3</v>
      </c>
      <c r="AW562" s="98">
        <v>5.0000000000000001E-4</v>
      </c>
      <c r="AX562">
        <v>6.2E-2</v>
      </c>
      <c r="AY562">
        <v>0</v>
      </c>
      <c r="AZ562">
        <v>2.5999999999999999E-2</v>
      </c>
      <c r="BA562">
        <v>0.107</v>
      </c>
      <c r="BB562">
        <v>0</v>
      </c>
      <c r="BC562" s="98">
        <v>8.9999999999999998E-4</v>
      </c>
      <c r="BD562">
        <v>2.9000000000000001E-2</v>
      </c>
      <c r="BE562">
        <v>0.59</v>
      </c>
      <c r="BF562">
        <v>3.3000000000000002E-2</v>
      </c>
      <c r="BG562">
        <v>2E-3</v>
      </c>
      <c r="BH562">
        <v>0</v>
      </c>
      <c r="BI562">
        <v>2E-3</v>
      </c>
      <c r="BJ562" s="98">
        <v>5.9999999999999995E-4</v>
      </c>
      <c r="BK562">
        <v>3.6999999999999998E-2</v>
      </c>
      <c r="BL562">
        <v>2.0570652972970501E-4</v>
      </c>
      <c r="BM562" s="98">
        <v>5.85598327684552E-5</v>
      </c>
      <c r="BN562" s="98">
        <v>5.1029186447073E-5</v>
      </c>
      <c r="BO562" s="98">
        <v>3.1856420753039301E-6</v>
      </c>
      <c r="BP562">
        <v>0</v>
      </c>
      <c r="BQ562" s="98">
        <v>6.8797231911016095E-17</v>
      </c>
      <c r="BR562" s="98">
        <v>3.5851040074224598E-5</v>
      </c>
      <c r="BS562" s="98">
        <v>1.24385905022589E-5</v>
      </c>
      <c r="BT562">
        <v>2.9720610001595499E-4</v>
      </c>
    </row>
    <row r="563" spans="1:72" x14ac:dyDescent="0.35">
      <c r="A563">
        <v>112</v>
      </c>
      <c r="B563" t="s">
        <v>218</v>
      </c>
      <c r="C563" t="s">
        <v>218</v>
      </c>
      <c r="D563" t="s">
        <v>834</v>
      </c>
      <c r="E563" t="s">
        <v>1341</v>
      </c>
      <c r="F563">
        <v>0.23</v>
      </c>
      <c r="G563">
        <v>0.96399999999999997</v>
      </c>
      <c r="H563">
        <v>2.2000000000000001E-3</v>
      </c>
      <c r="I563">
        <v>3.2000000000000002E-3</v>
      </c>
      <c r="J563">
        <v>4.4999999999999998E-2</v>
      </c>
      <c r="K563">
        <v>7.9000000000000008E-3</v>
      </c>
      <c r="L563">
        <v>4.0500000000000001E-2</v>
      </c>
      <c r="M563">
        <v>0</v>
      </c>
      <c r="N563">
        <v>1.1999999999999999E-3</v>
      </c>
      <c r="O563">
        <v>7.0000000000000001E-3</v>
      </c>
      <c r="P563">
        <v>3.3999999999999998E-3</v>
      </c>
      <c r="Q563">
        <v>3.5999999999999999E-3</v>
      </c>
      <c r="R563">
        <v>0</v>
      </c>
      <c r="S563">
        <v>0</v>
      </c>
      <c r="T563">
        <v>0</v>
      </c>
      <c r="U563" s="98">
        <v>2.9999999999999997E-4</v>
      </c>
      <c r="V563">
        <v>0</v>
      </c>
      <c r="W563">
        <v>0</v>
      </c>
      <c r="X563">
        <v>0</v>
      </c>
      <c r="Y563" s="98">
        <v>2.9999999999999997E-4</v>
      </c>
      <c r="Z563">
        <v>0</v>
      </c>
      <c r="AA563">
        <v>0</v>
      </c>
      <c r="AB563" s="98">
        <v>6.9999999999999999E-4</v>
      </c>
      <c r="AC563">
        <v>0</v>
      </c>
      <c r="AD563" s="98">
        <v>6.9999999999999999E-4</v>
      </c>
      <c r="AE563" s="98">
        <v>8.0000000000000004E-4</v>
      </c>
      <c r="AF563" s="98">
        <v>6.9999999999999999E-4</v>
      </c>
      <c r="AG563" s="98">
        <v>1E-4</v>
      </c>
      <c r="AH563">
        <v>0</v>
      </c>
      <c r="AI563">
        <v>0</v>
      </c>
      <c r="AJ563">
        <v>0</v>
      </c>
      <c r="AK563">
        <v>0</v>
      </c>
      <c r="AL563">
        <v>0</v>
      </c>
      <c r="AM563">
        <v>1E-3</v>
      </c>
      <c r="AN563">
        <v>0</v>
      </c>
      <c r="AO563">
        <v>1.2E-2</v>
      </c>
      <c r="AP563">
        <v>0</v>
      </c>
      <c r="AQ563" s="98">
        <v>5.0000000000000001E-4</v>
      </c>
      <c r="AR563">
        <v>0</v>
      </c>
      <c r="AS563">
        <v>2.4000000000000001E-4</v>
      </c>
      <c r="AT563">
        <v>1.8000000000000001E-4</v>
      </c>
      <c r="AU563">
        <v>1.2999999999999999E-3</v>
      </c>
      <c r="AV563">
        <v>1.83E-3</v>
      </c>
      <c r="AW563" s="98">
        <v>5.0000000000000001E-4</v>
      </c>
      <c r="AX563">
        <v>6.2E-2</v>
      </c>
      <c r="AY563">
        <v>0</v>
      </c>
      <c r="AZ563">
        <v>2.5999999999999999E-2</v>
      </c>
      <c r="BA563">
        <v>0.107</v>
      </c>
      <c r="BB563">
        <v>0</v>
      </c>
      <c r="BC563" s="98">
        <v>8.9999999999999998E-4</v>
      </c>
      <c r="BD563">
        <v>2.9000000000000001E-2</v>
      </c>
      <c r="BE563">
        <v>0.59</v>
      </c>
      <c r="BF563">
        <v>3.3000000000000002E-2</v>
      </c>
      <c r="BG563">
        <v>2E-3</v>
      </c>
      <c r="BH563">
        <v>0</v>
      </c>
      <c r="BI563">
        <v>2E-3</v>
      </c>
      <c r="BJ563" s="98">
        <v>5.9999999999999995E-4</v>
      </c>
      <c r="BK563">
        <v>3.6999999999999998E-2</v>
      </c>
      <c r="BL563">
        <v>2.0570652972970501E-4</v>
      </c>
      <c r="BM563" s="98">
        <v>5.85598327684552E-5</v>
      </c>
      <c r="BN563" s="98">
        <v>5.1029186447073E-5</v>
      </c>
      <c r="BO563" s="98">
        <v>3.1856420753039301E-6</v>
      </c>
      <c r="BP563">
        <v>0</v>
      </c>
      <c r="BQ563" s="98">
        <v>6.8797231911016095E-17</v>
      </c>
      <c r="BR563" s="98">
        <v>3.5851040074224598E-5</v>
      </c>
      <c r="BS563" s="98">
        <v>1.24385905022589E-5</v>
      </c>
      <c r="BT563">
        <v>2.9720610001595499E-4</v>
      </c>
    </row>
    <row r="564" spans="1:72" x14ac:dyDescent="0.35">
      <c r="A564">
        <v>113</v>
      </c>
      <c r="B564" t="s">
        <v>218</v>
      </c>
      <c r="C564" t="s">
        <v>218</v>
      </c>
      <c r="D564" t="s">
        <v>839</v>
      </c>
      <c r="E564" t="s">
        <v>1337</v>
      </c>
      <c r="F564">
        <v>0.68</v>
      </c>
      <c r="G564">
        <v>2.8450000000000002</v>
      </c>
      <c r="H564">
        <v>6.4799999999999996E-2</v>
      </c>
      <c r="I564">
        <v>1.38E-2</v>
      </c>
      <c r="J564">
        <v>8.3000000000000001E-3</v>
      </c>
      <c r="K564">
        <v>8.9999999999999993E-3</v>
      </c>
      <c r="L564">
        <v>2.3E-3</v>
      </c>
      <c r="M564">
        <v>0</v>
      </c>
      <c r="N564">
        <v>1.8E-3</v>
      </c>
      <c r="O564">
        <v>2.5000000000000001E-3</v>
      </c>
      <c r="P564">
        <v>1E-3</v>
      </c>
      <c r="Q564">
        <v>1.5E-3</v>
      </c>
      <c r="R564">
        <v>0</v>
      </c>
      <c r="S564">
        <v>0</v>
      </c>
      <c r="T564">
        <v>0</v>
      </c>
      <c r="U564">
        <v>5.7000000000000002E-3</v>
      </c>
      <c r="V564">
        <v>0</v>
      </c>
      <c r="W564">
        <v>0</v>
      </c>
      <c r="X564">
        <v>0</v>
      </c>
      <c r="Y564">
        <v>4.1000000000000003E-3</v>
      </c>
      <c r="Z564">
        <v>1.6000000000000001E-3</v>
      </c>
      <c r="AA564">
        <v>0</v>
      </c>
      <c r="AB564">
        <v>9.9000000000000008E-3</v>
      </c>
      <c r="AC564" s="98">
        <v>1E-4</v>
      </c>
      <c r="AD564">
        <v>9.7000000000000003E-3</v>
      </c>
      <c r="AE564">
        <v>4.6199999999999998E-2</v>
      </c>
      <c r="AF564">
        <v>3.7699999999999997E-2</v>
      </c>
      <c r="AG564">
        <v>8.5000000000000006E-3</v>
      </c>
      <c r="AH564">
        <v>0</v>
      </c>
      <c r="AI564">
        <v>0</v>
      </c>
      <c r="AJ564">
        <v>0</v>
      </c>
      <c r="AK564">
        <v>0</v>
      </c>
      <c r="AL564">
        <v>0</v>
      </c>
      <c r="AM564">
        <v>1.6999999999999999E-3</v>
      </c>
      <c r="AN564">
        <v>0</v>
      </c>
      <c r="AO564">
        <v>1.2999999999999999E-2</v>
      </c>
      <c r="AP564">
        <v>0</v>
      </c>
      <c r="AQ564">
        <v>1.2999999999999999E-3</v>
      </c>
      <c r="AR564">
        <v>3.2000000000000002E-3</v>
      </c>
      <c r="AS564" s="98">
        <v>6.0000000000000002E-5</v>
      </c>
      <c r="AT564" s="98">
        <v>6.0000000000000002E-5</v>
      </c>
      <c r="AU564">
        <v>1.1000000000000001E-3</v>
      </c>
      <c r="AV564">
        <v>3.3999999999999998E-3</v>
      </c>
      <c r="AW564">
        <v>3.8000000000000002E-4</v>
      </c>
      <c r="AX564">
        <v>9.8199999999999996E-2</v>
      </c>
      <c r="AY564">
        <v>0</v>
      </c>
      <c r="AZ564">
        <v>0</v>
      </c>
      <c r="BA564">
        <v>0.38600000000000001</v>
      </c>
      <c r="BB564">
        <v>0</v>
      </c>
      <c r="BC564">
        <v>2.5000000000000001E-3</v>
      </c>
      <c r="BD564">
        <v>9.5000000000000001E-2</v>
      </c>
      <c r="BE564">
        <v>0.49199999999999999</v>
      </c>
      <c r="BF564">
        <v>0.151</v>
      </c>
      <c r="BG564">
        <v>0</v>
      </c>
      <c r="BH564">
        <v>0</v>
      </c>
      <c r="BI564">
        <v>0</v>
      </c>
      <c r="BJ564">
        <v>2.8E-3</v>
      </c>
      <c r="BK564">
        <v>5.5E-2</v>
      </c>
      <c r="BL564">
        <v>2.0030463365830801E-4</v>
      </c>
      <c r="BM564" s="98">
        <v>5.56761321032893E-5</v>
      </c>
      <c r="BN564" s="98">
        <v>6.1851753956812606E-5</v>
      </c>
      <c r="BO564" s="98">
        <v>3.1856420753039301E-6</v>
      </c>
      <c r="BP564">
        <v>0</v>
      </c>
      <c r="BQ564" s="98">
        <v>5.0268731024625097E-17</v>
      </c>
      <c r="BR564" s="98">
        <v>2.2276753169257001E-5</v>
      </c>
      <c r="BS564" s="98">
        <v>1.24385905022589E-5</v>
      </c>
      <c r="BT564">
        <v>3.6193416488153698E-4</v>
      </c>
    </row>
    <row r="565" spans="1:72" x14ac:dyDescent="0.35">
      <c r="A565">
        <v>113</v>
      </c>
      <c r="B565" t="s">
        <v>218</v>
      </c>
      <c r="C565" t="s">
        <v>218</v>
      </c>
      <c r="D565" t="s">
        <v>839</v>
      </c>
      <c r="E565" t="s">
        <v>1338</v>
      </c>
      <c r="F565">
        <v>0.68</v>
      </c>
      <c r="G565">
        <v>2.8450000000000002</v>
      </c>
      <c r="H565">
        <v>6.4799999999999996E-2</v>
      </c>
      <c r="I565">
        <v>1.38E-2</v>
      </c>
      <c r="J565">
        <v>8.3000000000000001E-3</v>
      </c>
      <c r="K565">
        <v>8.9999999999999993E-3</v>
      </c>
      <c r="L565">
        <v>2.3E-3</v>
      </c>
      <c r="M565">
        <v>0</v>
      </c>
      <c r="N565">
        <v>1.8E-3</v>
      </c>
      <c r="O565">
        <v>2.5000000000000001E-3</v>
      </c>
      <c r="P565">
        <v>1E-3</v>
      </c>
      <c r="Q565">
        <v>1.5E-3</v>
      </c>
      <c r="R565">
        <v>0</v>
      </c>
      <c r="S565">
        <v>0</v>
      </c>
      <c r="T565">
        <v>0</v>
      </c>
      <c r="U565">
        <v>5.7000000000000002E-3</v>
      </c>
      <c r="V565">
        <v>0</v>
      </c>
      <c r="W565">
        <v>0</v>
      </c>
      <c r="X565">
        <v>0</v>
      </c>
      <c r="Y565">
        <v>4.1000000000000003E-3</v>
      </c>
      <c r="Z565">
        <v>1.6000000000000001E-3</v>
      </c>
      <c r="AA565">
        <v>0</v>
      </c>
      <c r="AB565">
        <v>9.9000000000000008E-3</v>
      </c>
      <c r="AC565" s="98">
        <v>1E-4</v>
      </c>
      <c r="AD565">
        <v>9.7000000000000003E-3</v>
      </c>
      <c r="AE565">
        <v>4.6199999999999998E-2</v>
      </c>
      <c r="AF565">
        <v>3.7699999999999997E-2</v>
      </c>
      <c r="AG565">
        <v>8.5000000000000006E-3</v>
      </c>
      <c r="AH565">
        <v>0</v>
      </c>
      <c r="AI565">
        <v>0</v>
      </c>
      <c r="AJ565">
        <v>0</v>
      </c>
      <c r="AK565">
        <v>0</v>
      </c>
      <c r="AL565">
        <v>0</v>
      </c>
      <c r="AM565">
        <v>1.6999999999999999E-3</v>
      </c>
      <c r="AN565">
        <v>0</v>
      </c>
      <c r="AO565">
        <v>1.2999999999999999E-2</v>
      </c>
      <c r="AP565">
        <v>0</v>
      </c>
      <c r="AQ565">
        <v>1.2999999999999999E-3</v>
      </c>
      <c r="AR565">
        <v>3.2000000000000002E-3</v>
      </c>
      <c r="AS565" s="98">
        <v>6.0000000000000002E-5</v>
      </c>
      <c r="AT565" s="98">
        <v>6.0000000000000002E-5</v>
      </c>
      <c r="AU565">
        <v>1.1000000000000001E-3</v>
      </c>
      <c r="AV565">
        <v>3.3999999999999998E-3</v>
      </c>
      <c r="AW565">
        <v>3.8000000000000002E-4</v>
      </c>
      <c r="AX565">
        <v>9.8199999999999996E-2</v>
      </c>
      <c r="AY565">
        <v>0</v>
      </c>
      <c r="AZ565">
        <v>0</v>
      </c>
      <c r="BA565">
        <v>0.38600000000000001</v>
      </c>
      <c r="BB565">
        <v>0</v>
      </c>
      <c r="BC565">
        <v>2.5000000000000001E-3</v>
      </c>
      <c r="BD565">
        <v>9.5000000000000001E-2</v>
      </c>
      <c r="BE565">
        <v>0.49199999999999999</v>
      </c>
      <c r="BF565">
        <v>0.151</v>
      </c>
      <c r="BG565">
        <v>0</v>
      </c>
      <c r="BH565">
        <v>0</v>
      </c>
      <c r="BI565">
        <v>0</v>
      </c>
      <c r="BJ565">
        <v>2.8E-3</v>
      </c>
      <c r="BK565">
        <v>5.5E-2</v>
      </c>
      <c r="BL565">
        <v>2.0030463365830801E-4</v>
      </c>
      <c r="BM565" s="98">
        <v>5.56761321032893E-5</v>
      </c>
      <c r="BN565" s="98">
        <v>6.1851753956812606E-5</v>
      </c>
      <c r="BO565" s="98">
        <v>3.1856420753039301E-6</v>
      </c>
      <c r="BP565">
        <v>0</v>
      </c>
      <c r="BQ565" s="98">
        <v>5.0268731024625097E-17</v>
      </c>
      <c r="BR565" s="98">
        <v>2.2276753169257001E-5</v>
      </c>
      <c r="BS565" s="98">
        <v>1.24385905022589E-5</v>
      </c>
      <c r="BT565">
        <v>3.6193416488153698E-4</v>
      </c>
    </row>
    <row r="566" spans="1:72" x14ac:dyDescent="0.35">
      <c r="A566">
        <v>113</v>
      </c>
      <c r="B566" t="s">
        <v>218</v>
      </c>
      <c r="C566" t="s">
        <v>218</v>
      </c>
      <c r="D566" t="s">
        <v>839</v>
      </c>
      <c r="E566" t="s">
        <v>1339</v>
      </c>
      <c r="F566">
        <v>1.36</v>
      </c>
      <c r="G566">
        <v>5.69</v>
      </c>
      <c r="H566">
        <v>0.12959999999999999</v>
      </c>
      <c r="I566">
        <v>2.76E-2</v>
      </c>
      <c r="J566">
        <v>1.66E-2</v>
      </c>
      <c r="K566">
        <v>1.7999999999999999E-2</v>
      </c>
      <c r="L566">
        <v>4.5999999999999999E-3</v>
      </c>
      <c r="M566">
        <v>0</v>
      </c>
      <c r="N566">
        <v>3.5999999999999999E-3</v>
      </c>
      <c r="O566">
        <v>5.0000000000000001E-3</v>
      </c>
      <c r="P566">
        <v>2E-3</v>
      </c>
      <c r="Q566">
        <v>3.0000000000000001E-3</v>
      </c>
      <c r="R566">
        <v>0</v>
      </c>
      <c r="S566">
        <v>0</v>
      </c>
      <c r="T566">
        <v>0</v>
      </c>
      <c r="U566">
        <v>1.14E-2</v>
      </c>
      <c r="V566">
        <v>0</v>
      </c>
      <c r="W566">
        <v>0</v>
      </c>
      <c r="X566">
        <v>0</v>
      </c>
      <c r="Y566">
        <v>8.2000000000000007E-3</v>
      </c>
      <c r="Z566">
        <v>3.2000000000000002E-3</v>
      </c>
      <c r="AA566">
        <v>0</v>
      </c>
      <c r="AB566">
        <v>1.9800000000000002E-2</v>
      </c>
      <c r="AC566" s="98">
        <v>2.0000000000000001E-4</v>
      </c>
      <c r="AD566">
        <v>1.9400000000000001E-2</v>
      </c>
      <c r="AE566">
        <v>9.2399999999999996E-2</v>
      </c>
      <c r="AF566">
        <v>7.5399999999999995E-2</v>
      </c>
      <c r="AG566">
        <v>1.7000000000000001E-2</v>
      </c>
      <c r="AH566">
        <v>0</v>
      </c>
      <c r="AI566">
        <v>0</v>
      </c>
      <c r="AJ566">
        <v>0</v>
      </c>
      <c r="AK566">
        <v>0</v>
      </c>
      <c r="AL566">
        <v>0</v>
      </c>
      <c r="AM566">
        <v>3.3999999999999998E-3</v>
      </c>
      <c r="AN566">
        <v>0</v>
      </c>
      <c r="AO566">
        <v>2.5999999999999999E-2</v>
      </c>
      <c r="AP566">
        <v>0</v>
      </c>
      <c r="AQ566">
        <v>2.5999999999999999E-3</v>
      </c>
      <c r="AR566">
        <v>6.4000000000000003E-3</v>
      </c>
      <c r="AS566">
        <v>1.2E-4</v>
      </c>
      <c r="AT566">
        <v>1.2E-4</v>
      </c>
      <c r="AU566">
        <v>2.2000000000000001E-3</v>
      </c>
      <c r="AV566">
        <v>6.7999999999999996E-3</v>
      </c>
      <c r="AW566">
        <v>7.6000000000000004E-4</v>
      </c>
      <c r="AX566">
        <v>0.19639999999999999</v>
      </c>
      <c r="AY566">
        <v>0</v>
      </c>
      <c r="AZ566">
        <v>0</v>
      </c>
      <c r="BA566">
        <v>0.77200000000000002</v>
      </c>
      <c r="BB566">
        <v>0</v>
      </c>
      <c r="BC566">
        <v>5.0000000000000001E-3</v>
      </c>
      <c r="BD566">
        <v>0.19</v>
      </c>
      <c r="BE566">
        <v>0.98399999999999999</v>
      </c>
      <c r="BF566">
        <v>0.30199999999999999</v>
      </c>
      <c r="BG566">
        <v>0</v>
      </c>
      <c r="BH566">
        <v>0</v>
      </c>
      <c r="BI566">
        <v>0</v>
      </c>
      <c r="BJ566">
        <v>5.5999999999999999E-3</v>
      </c>
      <c r="BK566">
        <v>0.11</v>
      </c>
      <c r="BL566">
        <v>4.0060926731661601E-4</v>
      </c>
      <c r="BM566">
        <v>1.1135226420657901E-4</v>
      </c>
      <c r="BN566">
        <v>1.23703507913625E-4</v>
      </c>
      <c r="BO566" s="98">
        <v>6.3712841506078696E-6</v>
      </c>
      <c r="BP566">
        <v>0</v>
      </c>
      <c r="BQ566" s="98">
        <v>1.0053746204925E-16</v>
      </c>
      <c r="BR566" s="98">
        <v>4.4553506338513901E-5</v>
      </c>
      <c r="BS566" s="98">
        <v>2.4877181004517699E-5</v>
      </c>
      <c r="BT566">
        <v>7.2386832976307504E-4</v>
      </c>
    </row>
    <row r="567" spans="1:72" x14ac:dyDescent="0.35">
      <c r="A567">
        <v>113</v>
      </c>
      <c r="B567" t="s">
        <v>218</v>
      </c>
      <c r="C567" t="s">
        <v>218</v>
      </c>
      <c r="D567" t="s">
        <v>839</v>
      </c>
      <c r="E567" t="s">
        <v>1340</v>
      </c>
      <c r="F567">
        <v>6.8</v>
      </c>
      <c r="G567">
        <v>28.45</v>
      </c>
      <c r="H567">
        <v>0.64800000000000002</v>
      </c>
      <c r="I567">
        <v>0.13800000000000001</v>
      </c>
      <c r="J567">
        <v>8.3000000000000004E-2</v>
      </c>
      <c r="K567">
        <v>0.09</v>
      </c>
      <c r="L567">
        <v>2.3E-2</v>
      </c>
      <c r="M567">
        <v>0</v>
      </c>
      <c r="N567">
        <v>1.7999999999999999E-2</v>
      </c>
      <c r="O567">
        <v>2.5000000000000001E-2</v>
      </c>
      <c r="P567">
        <v>0.01</v>
      </c>
      <c r="Q567">
        <v>1.4999999999999999E-2</v>
      </c>
      <c r="R567">
        <v>0</v>
      </c>
      <c r="S567">
        <v>0</v>
      </c>
      <c r="T567">
        <v>0</v>
      </c>
      <c r="U567">
        <v>5.7000000000000002E-2</v>
      </c>
      <c r="V567">
        <v>0</v>
      </c>
      <c r="W567">
        <v>0</v>
      </c>
      <c r="X567">
        <v>0</v>
      </c>
      <c r="Y567">
        <v>4.1000000000000002E-2</v>
      </c>
      <c r="Z567">
        <v>1.6E-2</v>
      </c>
      <c r="AA567">
        <v>0</v>
      </c>
      <c r="AB567">
        <v>9.9000000000000005E-2</v>
      </c>
      <c r="AC567">
        <v>1E-3</v>
      </c>
      <c r="AD567">
        <v>9.7000000000000003E-2</v>
      </c>
      <c r="AE567">
        <v>0.46200000000000002</v>
      </c>
      <c r="AF567">
        <v>0.377</v>
      </c>
      <c r="AG567">
        <v>8.5000000000000006E-2</v>
      </c>
      <c r="AH567">
        <v>0</v>
      </c>
      <c r="AI567">
        <v>0</v>
      </c>
      <c r="AJ567">
        <v>0</v>
      </c>
      <c r="AK567">
        <v>0</v>
      </c>
      <c r="AL567">
        <v>0</v>
      </c>
      <c r="AM567">
        <v>1.7000000000000001E-2</v>
      </c>
      <c r="AN567">
        <v>0</v>
      </c>
      <c r="AO567">
        <v>0.13</v>
      </c>
      <c r="AP567">
        <v>0</v>
      </c>
      <c r="AQ567">
        <v>1.2999999999999999E-2</v>
      </c>
      <c r="AR567">
        <v>3.2000000000000001E-2</v>
      </c>
      <c r="AS567" s="98">
        <v>5.9999999999999995E-4</v>
      </c>
      <c r="AT567" s="98">
        <v>5.9999999999999995E-4</v>
      </c>
      <c r="AU567">
        <v>1.0999999999999999E-2</v>
      </c>
      <c r="AV567">
        <v>3.4000000000000002E-2</v>
      </c>
      <c r="AW567">
        <v>3.8E-3</v>
      </c>
      <c r="AX567">
        <v>0.98199999999999998</v>
      </c>
      <c r="AY567">
        <v>0</v>
      </c>
      <c r="AZ567">
        <v>0</v>
      </c>
      <c r="BA567">
        <v>3.86</v>
      </c>
      <c r="BB567">
        <v>0</v>
      </c>
      <c r="BC567">
        <v>2.5000000000000001E-2</v>
      </c>
      <c r="BD567">
        <v>0.95</v>
      </c>
      <c r="BE567">
        <v>4.92</v>
      </c>
      <c r="BF567">
        <v>1.51</v>
      </c>
      <c r="BG567">
        <v>0</v>
      </c>
      <c r="BH567">
        <v>0</v>
      </c>
      <c r="BI567">
        <v>0</v>
      </c>
      <c r="BJ567">
        <v>2.8000000000000001E-2</v>
      </c>
      <c r="BK567">
        <v>0.55000000000000004</v>
      </c>
      <c r="BL567">
        <v>2.0030463365830801E-3</v>
      </c>
      <c r="BM567">
        <v>5.56761321032893E-4</v>
      </c>
      <c r="BN567">
        <v>6.1851753956812603E-4</v>
      </c>
      <c r="BO567" s="98">
        <v>3.1856420753039297E-5</v>
      </c>
      <c r="BP567">
        <v>0</v>
      </c>
      <c r="BQ567" s="98">
        <v>5.02687310246251E-16</v>
      </c>
      <c r="BR567">
        <v>2.2276753169257001E-4</v>
      </c>
      <c r="BS567">
        <v>1.2438590502258901E-4</v>
      </c>
      <c r="BT567">
        <v>3.6193416488153698E-3</v>
      </c>
    </row>
    <row r="568" spans="1:72" x14ac:dyDescent="0.35">
      <c r="A568">
        <v>113</v>
      </c>
      <c r="B568" t="s">
        <v>218</v>
      </c>
      <c r="C568" t="s">
        <v>218</v>
      </c>
      <c r="D568" t="s">
        <v>839</v>
      </c>
      <c r="E568" t="s">
        <v>1341</v>
      </c>
      <c r="F568">
        <v>0.68</v>
      </c>
      <c r="G568">
        <v>2.8450000000000002</v>
      </c>
      <c r="H568">
        <v>6.4799999999999996E-2</v>
      </c>
      <c r="I568">
        <v>1.38E-2</v>
      </c>
      <c r="J568">
        <v>8.3000000000000001E-3</v>
      </c>
      <c r="K568">
        <v>8.9999999999999993E-3</v>
      </c>
      <c r="L568">
        <v>2.3E-3</v>
      </c>
      <c r="M568">
        <v>0</v>
      </c>
      <c r="N568">
        <v>1.8E-3</v>
      </c>
      <c r="O568">
        <v>2.5000000000000001E-3</v>
      </c>
      <c r="P568">
        <v>1E-3</v>
      </c>
      <c r="Q568">
        <v>1.5E-3</v>
      </c>
      <c r="R568">
        <v>0</v>
      </c>
      <c r="S568">
        <v>0</v>
      </c>
      <c r="T568">
        <v>0</v>
      </c>
      <c r="U568">
        <v>5.7000000000000002E-3</v>
      </c>
      <c r="V568">
        <v>0</v>
      </c>
      <c r="W568">
        <v>0</v>
      </c>
      <c r="X568">
        <v>0</v>
      </c>
      <c r="Y568">
        <v>4.1000000000000003E-3</v>
      </c>
      <c r="Z568">
        <v>1.6000000000000001E-3</v>
      </c>
      <c r="AA568">
        <v>0</v>
      </c>
      <c r="AB568">
        <v>9.9000000000000008E-3</v>
      </c>
      <c r="AC568" s="98">
        <v>1E-4</v>
      </c>
      <c r="AD568">
        <v>9.7000000000000003E-3</v>
      </c>
      <c r="AE568">
        <v>4.6199999999999998E-2</v>
      </c>
      <c r="AF568">
        <v>3.7699999999999997E-2</v>
      </c>
      <c r="AG568">
        <v>8.5000000000000006E-3</v>
      </c>
      <c r="AH568">
        <v>0</v>
      </c>
      <c r="AI568">
        <v>0</v>
      </c>
      <c r="AJ568">
        <v>0</v>
      </c>
      <c r="AK568">
        <v>0</v>
      </c>
      <c r="AL568">
        <v>0</v>
      </c>
      <c r="AM568">
        <v>1.6999999999999999E-3</v>
      </c>
      <c r="AN568">
        <v>0</v>
      </c>
      <c r="AO568">
        <v>1.2999999999999999E-2</v>
      </c>
      <c r="AP568">
        <v>0</v>
      </c>
      <c r="AQ568">
        <v>1.2999999999999999E-3</v>
      </c>
      <c r="AR568">
        <v>3.2000000000000002E-3</v>
      </c>
      <c r="AS568" s="98">
        <v>6.0000000000000002E-5</v>
      </c>
      <c r="AT568" s="98">
        <v>6.0000000000000002E-5</v>
      </c>
      <c r="AU568">
        <v>1.1000000000000001E-3</v>
      </c>
      <c r="AV568">
        <v>3.3999999999999998E-3</v>
      </c>
      <c r="AW568">
        <v>3.8000000000000002E-4</v>
      </c>
      <c r="AX568">
        <v>9.8199999999999996E-2</v>
      </c>
      <c r="AY568">
        <v>0</v>
      </c>
      <c r="AZ568">
        <v>0</v>
      </c>
      <c r="BA568">
        <v>0.38600000000000001</v>
      </c>
      <c r="BB568">
        <v>0</v>
      </c>
      <c r="BC568">
        <v>2.5000000000000001E-3</v>
      </c>
      <c r="BD568">
        <v>9.5000000000000001E-2</v>
      </c>
      <c r="BE568">
        <v>0.49199999999999999</v>
      </c>
      <c r="BF568">
        <v>0.151</v>
      </c>
      <c r="BG568">
        <v>0</v>
      </c>
      <c r="BH568">
        <v>0</v>
      </c>
      <c r="BI568">
        <v>0</v>
      </c>
      <c r="BJ568">
        <v>2.8E-3</v>
      </c>
      <c r="BK568">
        <v>5.5E-2</v>
      </c>
      <c r="BL568">
        <v>2.0030463365830801E-4</v>
      </c>
      <c r="BM568" s="98">
        <v>5.56761321032893E-5</v>
      </c>
      <c r="BN568" s="98">
        <v>6.1851753956812606E-5</v>
      </c>
      <c r="BO568" s="98">
        <v>3.1856420753039301E-6</v>
      </c>
      <c r="BP568">
        <v>0</v>
      </c>
      <c r="BQ568" s="98">
        <v>5.0268731024625097E-17</v>
      </c>
      <c r="BR568" s="98">
        <v>2.2276753169257001E-5</v>
      </c>
      <c r="BS568" s="98">
        <v>1.24385905022589E-5</v>
      </c>
      <c r="BT568">
        <v>3.6193416488153698E-4</v>
      </c>
    </row>
    <row r="569" spans="1:72" x14ac:dyDescent="0.35">
      <c r="A569">
        <v>114</v>
      </c>
      <c r="B569" t="s">
        <v>218</v>
      </c>
      <c r="C569" t="s">
        <v>218</v>
      </c>
      <c r="D569" t="s">
        <v>842</v>
      </c>
      <c r="E569" t="s">
        <v>1337</v>
      </c>
      <c r="F569">
        <v>0.60599999999999998</v>
      </c>
      <c r="G569">
        <v>2.536</v>
      </c>
      <c r="H569">
        <v>4.8500000000000001E-2</v>
      </c>
      <c r="I569">
        <v>2.0500000000000001E-2</v>
      </c>
      <c r="J569">
        <v>2.1700000000000001E-2</v>
      </c>
      <c r="K569">
        <v>3.0000000000000001E-3</v>
      </c>
      <c r="L569">
        <v>3.8999999999999998E-3</v>
      </c>
      <c r="M569">
        <v>0</v>
      </c>
      <c r="N569">
        <v>2.3999999999999998E-3</v>
      </c>
      <c r="O569">
        <v>6.7999999999999996E-3</v>
      </c>
      <c r="P569">
        <v>1.1999999999999999E-3</v>
      </c>
      <c r="Q569">
        <v>5.5999999999999999E-3</v>
      </c>
      <c r="R569">
        <v>0</v>
      </c>
      <c r="S569">
        <v>0</v>
      </c>
      <c r="T569">
        <v>0</v>
      </c>
      <c r="U569">
        <v>6.1000000000000004E-3</v>
      </c>
      <c r="V569">
        <v>0</v>
      </c>
      <c r="W569">
        <v>0</v>
      </c>
      <c r="X569">
        <v>0</v>
      </c>
      <c r="Y569">
        <v>5.4000000000000003E-3</v>
      </c>
      <c r="Z569" s="98">
        <v>5.9999999999999995E-4</v>
      </c>
      <c r="AA569">
        <v>0</v>
      </c>
      <c r="AB569">
        <v>3.27E-2</v>
      </c>
      <c r="AC569" s="98">
        <v>2.9999999999999997E-4</v>
      </c>
      <c r="AD569">
        <v>3.2000000000000001E-2</v>
      </c>
      <c r="AE569">
        <v>7.3000000000000001E-3</v>
      </c>
      <c r="AF569">
        <v>7.0000000000000001E-3</v>
      </c>
      <c r="AG569" s="98">
        <v>2.0000000000000001E-4</v>
      </c>
      <c r="AH569">
        <v>0</v>
      </c>
      <c r="AI569">
        <v>0</v>
      </c>
      <c r="AJ569">
        <v>0</v>
      </c>
      <c r="AK569">
        <v>0</v>
      </c>
      <c r="AL569">
        <v>0</v>
      </c>
      <c r="AM569">
        <v>1.17E-2</v>
      </c>
      <c r="AN569">
        <v>0</v>
      </c>
      <c r="AO569">
        <v>0.14000000000000001</v>
      </c>
      <c r="AP569">
        <v>0</v>
      </c>
      <c r="AQ569">
        <v>5.1999999999999998E-3</v>
      </c>
      <c r="AR569">
        <v>0</v>
      </c>
      <c r="AS569">
        <v>8.1999999999999998E-4</v>
      </c>
      <c r="AT569">
        <v>1.7000000000000001E-4</v>
      </c>
      <c r="AU569">
        <v>1.1000000000000001E-3</v>
      </c>
      <c r="AV569">
        <v>4.5199999999999997E-3</v>
      </c>
      <c r="AW569" s="98">
        <v>1E-4</v>
      </c>
      <c r="AX569">
        <v>5.8000000000000003E-2</v>
      </c>
      <c r="AY569">
        <v>0</v>
      </c>
      <c r="AZ569">
        <v>0</v>
      </c>
      <c r="BA569">
        <v>0.5</v>
      </c>
      <c r="BB569">
        <v>6.1999999999999998E-3</v>
      </c>
      <c r="BC569">
        <v>6.7000000000000002E-3</v>
      </c>
      <c r="BD569">
        <v>0.13500000000000001</v>
      </c>
      <c r="BE569">
        <v>1.0900000000000001</v>
      </c>
      <c r="BF569">
        <v>0.158</v>
      </c>
      <c r="BG569">
        <v>6.0000000000000001E-3</v>
      </c>
      <c r="BH569">
        <v>0</v>
      </c>
      <c r="BI569">
        <v>2E-3</v>
      </c>
      <c r="BJ569">
        <v>1.2999999999999999E-3</v>
      </c>
      <c r="BK569">
        <v>0.05</v>
      </c>
      <c r="BL569">
        <v>2.10725357865146E-4</v>
      </c>
      <c r="BM569" s="98">
        <v>5.8126248499038498E-5</v>
      </c>
      <c r="BN569" s="98">
        <v>6.6746418535696905E-5</v>
      </c>
      <c r="BO569" s="98">
        <v>3.1856420753039301E-6</v>
      </c>
      <c r="BP569">
        <v>0</v>
      </c>
      <c r="BQ569" s="98">
        <v>6.5510941778629504E-17</v>
      </c>
      <c r="BR569" s="98">
        <v>2.4331054665841001E-5</v>
      </c>
      <c r="BS569" s="98">
        <v>1.24385905022589E-5</v>
      </c>
      <c r="BT569">
        <v>4.7339148241791002E-4</v>
      </c>
    </row>
    <row r="570" spans="1:72" x14ac:dyDescent="0.35">
      <c r="A570">
        <v>114</v>
      </c>
      <c r="B570" t="s">
        <v>218</v>
      </c>
      <c r="C570" t="s">
        <v>218</v>
      </c>
      <c r="D570" t="s">
        <v>842</v>
      </c>
      <c r="E570" t="s">
        <v>1338</v>
      </c>
      <c r="F570">
        <v>0.60599999999999998</v>
      </c>
      <c r="G570">
        <v>2.536</v>
      </c>
      <c r="H570">
        <v>4.8500000000000001E-2</v>
      </c>
      <c r="I570">
        <v>2.0500000000000001E-2</v>
      </c>
      <c r="J570">
        <v>2.1700000000000001E-2</v>
      </c>
      <c r="K570">
        <v>3.0000000000000001E-3</v>
      </c>
      <c r="L570">
        <v>3.8999999999999998E-3</v>
      </c>
      <c r="M570">
        <v>0</v>
      </c>
      <c r="N570">
        <v>2.3999999999999998E-3</v>
      </c>
      <c r="O570">
        <v>6.7999999999999996E-3</v>
      </c>
      <c r="P570">
        <v>1.1999999999999999E-3</v>
      </c>
      <c r="Q570">
        <v>5.5999999999999999E-3</v>
      </c>
      <c r="R570">
        <v>0</v>
      </c>
      <c r="S570">
        <v>0</v>
      </c>
      <c r="T570">
        <v>0</v>
      </c>
      <c r="U570">
        <v>6.1000000000000004E-3</v>
      </c>
      <c r="V570">
        <v>0</v>
      </c>
      <c r="W570">
        <v>0</v>
      </c>
      <c r="X570">
        <v>0</v>
      </c>
      <c r="Y570">
        <v>5.4000000000000003E-3</v>
      </c>
      <c r="Z570" s="98">
        <v>5.9999999999999995E-4</v>
      </c>
      <c r="AA570">
        <v>0</v>
      </c>
      <c r="AB570">
        <v>3.27E-2</v>
      </c>
      <c r="AC570" s="98">
        <v>2.9999999999999997E-4</v>
      </c>
      <c r="AD570">
        <v>3.2000000000000001E-2</v>
      </c>
      <c r="AE570">
        <v>7.3000000000000001E-3</v>
      </c>
      <c r="AF570">
        <v>7.0000000000000001E-3</v>
      </c>
      <c r="AG570" s="98">
        <v>2.0000000000000001E-4</v>
      </c>
      <c r="AH570">
        <v>0</v>
      </c>
      <c r="AI570">
        <v>0</v>
      </c>
      <c r="AJ570">
        <v>0</v>
      </c>
      <c r="AK570">
        <v>0</v>
      </c>
      <c r="AL570">
        <v>0</v>
      </c>
      <c r="AM570">
        <v>1.17E-2</v>
      </c>
      <c r="AN570">
        <v>0</v>
      </c>
      <c r="AO570">
        <v>0.14000000000000001</v>
      </c>
      <c r="AP570">
        <v>0</v>
      </c>
      <c r="AQ570">
        <v>5.1999999999999998E-3</v>
      </c>
      <c r="AR570">
        <v>0</v>
      </c>
      <c r="AS570">
        <v>8.1999999999999998E-4</v>
      </c>
      <c r="AT570">
        <v>1.7000000000000001E-4</v>
      </c>
      <c r="AU570">
        <v>1.1000000000000001E-3</v>
      </c>
      <c r="AV570">
        <v>4.5199999999999997E-3</v>
      </c>
      <c r="AW570" s="98">
        <v>1E-4</v>
      </c>
      <c r="AX570">
        <v>5.8000000000000003E-2</v>
      </c>
      <c r="AY570">
        <v>0</v>
      </c>
      <c r="AZ570">
        <v>0</v>
      </c>
      <c r="BA570">
        <v>0.5</v>
      </c>
      <c r="BB570">
        <v>6.1999999999999998E-3</v>
      </c>
      <c r="BC570">
        <v>6.7000000000000002E-3</v>
      </c>
      <c r="BD570">
        <v>0.13500000000000001</v>
      </c>
      <c r="BE570">
        <v>1.0900000000000001</v>
      </c>
      <c r="BF570">
        <v>0.158</v>
      </c>
      <c r="BG570">
        <v>6.0000000000000001E-3</v>
      </c>
      <c r="BH570">
        <v>0</v>
      </c>
      <c r="BI570">
        <v>2E-3</v>
      </c>
      <c r="BJ570">
        <v>1.2999999999999999E-3</v>
      </c>
      <c r="BK570">
        <v>0.05</v>
      </c>
      <c r="BL570">
        <v>2.10725357865146E-4</v>
      </c>
      <c r="BM570" s="98">
        <v>5.8126248499038498E-5</v>
      </c>
      <c r="BN570" s="98">
        <v>6.6746418535696905E-5</v>
      </c>
      <c r="BO570" s="98">
        <v>3.1856420753039301E-6</v>
      </c>
      <c r="BP570">
        <v>0</v>
      </c>
      <c r="BQ570" s="98">
        <v>6.5510941778629504E-17</v>
      </c>
      <c r="BR570" s="98">
        <v>2.4331054665841001E-5</v>
      </c>
      <c r="BS570" s="98">
        <v>1.24385905022589E-5</v>
      </c>
      <c r="BT570">
        <v>4.7339148241791002E-4</v>
      </c>
    </row>
    <row r="571" spans="1:72" x14ac:dyDescent="0.35">
      <c r="A571">
        <v>114</v>
      </c>
      <c r="B571" t="s">
        <v>218</v>
      </c>
      <c r="C571" t="s">
        <v>218</v>
      </c>
      <c r="D571" t="s">
        <v>842</v>
      </c>
      <c r="E571" t="s">
        <v>1339</v>
      </c>
      <c r="F571">
        <v>1.212</v>
      </c>
      <c r="G571">
        <v>5.0720000000000001</v>
      </c>
      <c r="H571">
        <v>9.7000000000000003E-2</v>
      </c>
      <c r="I571">
        <v>4.1000000000000002E-2</v>
      </c>
      <c r="J571">
        <v>4.3400000000000001E-2</v>
      </c>
      <c r="K571">
        <v>6.0000000000000001E-3</v>
      </c>
      <c r="L571">
        <v>7.7999999999999996E-3</v>
      </c>
      <c r="M571">
        <v>0</v>
      </c>
      <c r="N571">
        <v>4.7999999999999996E-3</v>
      </c>
      <c r="O571">
        <v>1.3599999999999999E-2</v>
      </c>
      <c r="P571">
        <v>2.3999999999999998E-3</v>
      </c>
      <c r="Q571">
        <v>1.12E-2</v>
      </c>
      <c r="R571">
        <v>0</v>
      </c>
      <c r="S571">
        <v>0</v>
      </c>
      <c r="T571">
        <v>0</v>
      </c>
      <c r="U571">
        <v>1.2200000000000001E-2</v>
      </c>
      <c r="V571">
        <v>0</v>
      </c>
      <c r="W571">
        <v>0</v>
      </c>
      <c r="X571">
        <v>0</v>
      </c>
      <c r="Y571">
        <v>1.0800000000000001E-2</v>
      </c>
      <c r="Z571">
        <v>1.1999999999999999E-3</v>
      </c>
      <c r="AA571">
        <v>0</v>
      </c>
      <c r="AB571">
        <v>6.54E-2</v>
      </c>
      <c r="AC571" s="98">
        <v>5.9999999999999995E-4</v>
      </c>
      <c r="AD571">
        <v>6.4000000000000001E-2</v>
      </c>
      <c r="AE571">
        <v>1.46E-2</v>
      </c>
      <c r="AF571">
        <v>1.4E-2</v>
      </c>
      <c r="AG571" s="98">
        <v>4.0000000000000002E-4</v>
      </c>
      <c r="AH571">
        <v>0</v>
      </c>
      <c r="AI571">
        <v>0</v>
      </c>
      <c r="AJ571">
        <v>0</v>
      </c>
      <c r="AK571">
        <v>0</v>
      </c>
      <c r="AL571">
        <v>0</v>
      </c>
      <c r="AM571">
        <v>2.3400000000000001E-2</v>
      </c>
      <c r="AN571">
        <v>0</v>
      </c>
      <c r="AO571">
        <v>0.28000000000000003</v>
      </c>
      <c r="AP571">
        <v>0</v>
      </c>
      <c r="AQ571">
        <v>1.04E-2</v>
      </c>
      <c r="AR571">
        <v>0</v>
      </c>
      <c r="AS571">
        <v>1.64E-3</v>
      </c>
      <c r="AT571">
        <v>3.4000000000000002E-4</v>
      </c>
      <c r="AU571">
        <v>2.2000000000000001E-3</v>
      </c>
      <c r="AV571">
        <v>9.0399999999999994E-3</v>
      </c>
      <c r="AW571" s="98">
        <v>2.0000000000000001E-4</v>
      </c>
      <c r="AX571">
        <v>0.11600000000000001</v>
      </c>
      <c r="AY571">
        <v>0</v>
      </c>
      <c r="AZ571">
        <v>0</v>
      </c>
      <c r="BA571">
        <v>1</v>
      </c>
      <c r="BB571">
        <v>1.24E-2</v>
      </c>
      <c r="BC571">
        <v>1.34E-2</v>
      </c>
      <c r="BD571">
        <v>0.27</v>
      </c>
      <c r="BE571">
        <v>2.1800000000000002</v>
      </c>
      <c r="BF571">
        <v>0.316</v>
      </c>
      <c r="BG571">
        <v>1.2E-2</v>
      </c>
      <c r="BH571">
        <v>0</v>
      </c>
      <c r="BI571">
        <v>4.0000000000000001E-3</v>
      </c>
      <c r="BJ571">
        <v>2.5999999999999999E-3</v>
      </c>
      <c r="BK571">
        <v>0.1</v>
      </c>
      <c r="BL571">
        <v>4.2145071573029298E-4</v>
      </c>
      <c r="BM571">
        <v>1.16252496998077E-4</v>
      </c>
      <c r="BN571">
        <v>1.33492837071394E-4</v>
      </c>
      <c r="BO571" s="98">
        <v>6.3712841506078696E-6</v>
      </c>
      <c r="BP571">
        <v>0</v>
      </c>
      <c r="BQ571" s="98">
        <v>1.3102188355725901E-16</v>
      </c>
      <c r="BR571" s="98">
        <v>4.8662109331682003E-5</v>
      </c>
      <c r="BS571" s="98">
        <v>2.4877181004517699E-5</v>
      </c>
      <c r="BT571">
        <v>9.4678296483582003E-4</v>
      </c>
    </row>
    <row r="572" spans="1:72" x14ac:dyDescent="0.35">
      <c r="A572">
        <v>114</v>
      </c>
      <c r="B572" t="s">
        <v>218</v>
      </c>
      <c r="C572" t="s">
        <v>218</v>
      </c>
      <c r="D572" t="s">
        <v>842</v>
      </c>
      <c r="E572" t="s">
        <v>1340</v>
      </c>
      <c r="F572">
        <v>0.60599999999999998</v>
      </c>
      <c r="G572">
        <v>2.536</v>
      </c>
      <c r="H572">
        <v>4.8500000000000001E-2</v>
      </c>
      <c r="I572">
        <v>2.0500000000000001E-2</v>
      </c>
      <c r="J572">
        <v>2.1700000000000001E-2</v>
      </c>
      <c r="K572">
        <v>3.0000000000000001E-3</v>
      </c>
      <c r="L572">
        <v>3.8999999999999998E-3</v>
      </c>
      <c r="M572">
        <v>0</v>
      </c>
      <c r="N572">
        <v>2.3999999999999998E-3</v>
      </c>
      <c r="O572">
        <v>6.7999999999999996E-3</v>
      </c>
      <c r="P572">
        <v>1.1999999999999999E-3</v>
      </c>
      <c r="Q572">
        <v>5.5999999999999999E-3</v>
      </c>
      <c r="R572">
        <v>0</v>
      </c>
      <c r="S572">
        <v>0</v>
      </c>
      <c r="T572">
        <v>0</v>
      </c>
      <c r="U572">
        <v>6.1000000000000004E-3</v>
      </c>
      <c r="V572">
        <v>0</v>
      </c>
      <c r="W572">
        <v>0</v>
      </c>
      <c r="X572">
        <v>0</v>
      </c>
      <c r="Y572">
        <v>5.4000000000000003E-3</v>
      </c>
      <c r="Z572" s="98">
        <v>5.9999999999999995E-4</v>
      </c>
      <c r="AA572">
        <v>0</v>
      </c>
      <c r="AB572">
        <v>3.27E-2</v>
      </c>
      <c r="AC572" s="98">
        <v>2.9999999999999997E-4</v>
      </c>
      <c r="AD572">
        <v>3.2000000000000001E-2</v>
      </c>
      <c r="AE572">
        <v>7.3000000000000001E-3</v>
      </c>
      <c r="AF572">
        <v>7.0000000000000001E-3</v>
      </c>
      <c r="AG572" s="98">
        <v>2.0000000000000001E-4</v>
      </c>
      <c r="AH572">
        <v>0</v>
      </c>
      <c r="AI572">
        <v>0</v>
      </c>
      <c r="AJ572">
        <v>0</v>
      </c>
      <c r="AK572">
        <v>0</v>
      </c>
      <c r="AL572">
        <v>0</v>
      </c>
      <c r="AM572">
        <v>1.17E-2</v>
      </c>
      <c r="AN572">
        <v>0</v>
      </c>
      <c r="AO572">
        <v>0.14000000000000001</v>
      </c>
      <c r="AP572">
        <v>0</v>
      </c>
      <c r="AQ572">
        <v>5.1999999999999998E-3</v>
      </c>
      <c r="AR572">
        <v>0</v>
      </c>
      <c r="AS572">
        <v>8.1999999999999998E-4</v>
      </c>
      <c r="AT572">
        <v>1.7000000000000001E-4</v>
      </c>
      <c r="AU572">
        <v>1.1000000000000001E-3</v>
      </c>
      <c r="AV572">
        <v>4.5199999999999997E-3</v>
      </c>
      <c r="AW572" s="98">
        <v>1E-4</v>
      </c>
      <c r="AX572">
        <v>5.8000000000000003E-2</v>
      </c>
      <c r="AY572">
        <v>0</v>
      </c>
      <c r="AZ572">
        <v>0</v>
      </c>
      <c r="BA572">
        <v>0.5</v>
      </c>
      <c r="BB572">
        <v>6.1999999999999998E-3</v>
      </c>
      <c r="BC572">
        <v>6.7000000000000002E-3</v>
      </c>
      <c r="BD572">
        <v>0.13500000000000001</v>
      </c>
      <c r="BE572">
        <v>1.0900000000000001</v>
      </c>
      <c r="BF572">
        <v>0.158</v>
      </c>
      <c r="BG572">
        <v>6.0000000000000001E-3</v>
      </c>
      <c r="BH572">
        <v>0</v>
      </c>
      <c r="BI572">
        <v>2E-3</v>
      </c>
      <c r="BJ572">
        <v>1.2999999999999999E-3</v>
      </c>
      <c r="BK572">
        <v>0.05</v>
      </c>
      <c r="BL572">
        <v>2.10725357865146E-4</v>
      </c>
      <c r="BM572" s="98">
        <v>5.8126248499038498E-5</v>
      </c>
      <c r="BN572" s="98">
        <v>6.6746418535696905E-5</v>
      </c>
      <c r="BO572" s="98">
        <v>3.1856420753039301E-6</v>
      </c>
      <c r="BP572">
        <v>0</v>
      </c>
      <c r="BQ572" s="98">
        <v>6.5510941778629504E-17</v>
      </c>
      <c r="BR572" s="98">
        <v>2.4331054665841001E-5</v>
      </c>
      <c r="BS572" s="98">
        <v>1.24385905022589E-5</v>
      </c>
      <c r="BT572">
        <v>4.7339148241791002E-4</v>
      </c>
    </row>
    <row r="573" spans="1:72" x14ac:dyDescent="0.35">
      <c r="A573">
        <v>114</v>
      </c>
      <c r="B573" t="s">
        <v>218</v>
      </c>
      <c r="C573" t="s">
        <v>218</v>
      </c>
      <c r="D573" t="s">
        <v>842</v>
      </c>
      <c r="E573" t="s">
        <v>1341</v>
      </c>
      <c r="F573">
        <v>0.60599999999999998</v>
      </c>
      <c r="G573">
        <v>2.536</v>
      </c>
      <c r="H573">
        <v>4.8500000000000001E-2</v>
      </c>
      <c r="I573">
        <v>2.0500000000000001E-2</v>
      </c>
      <c r="J573">
        <v>2.1700000000000001E-2</v>
      </c>
      <c r="K573">
        <v>3.0000000000000001E-3</v>
      </c>
      <c r="L573">
        <v>3.8999999999999998E-3</v>
      </c>
      <c r="M573">
        <v>0</v>
      </c>
      <c r="N573">
        <v>2.3999999999999998E-3</v>
      </c>
      <c r="O573">
        <v>6.7999999999999996E-3</v>
      </c>
      <c r="P573">
        <v>1.1999999999999999E-3</v>
      </c>
      <c r="Q573">
        <v>5.5999999999999999E-3</v>
      </c>
      <c r="R573">
        <v>0</v>
      </c>
      <c r="S573">
        <v>0</v>
      </c>
      <c r="T573">
        <v>0</v>
      </c>
      <c r="U573">
        <v>6.1000000000000004E-3</v>
      </c>
      <c r="V573">
        <v>0</v>
      </c>
      <c r="W573">
        <v>0</v>
      </c>
      <c r="X573">
        <v>0</v>
      </c>
      <c r="Y573">
        <v>5.4000000000000003E-3</v>
      </c>
      <c r="Z573" s="98">
        <v>5.9999999999999995E-4</v>
      </c>
      <c r="AA573">
        <v>0</v>
      </c>
      <c r="AB573">
        <v>3.27E-2</v>
      </c>
      <c r="AC573" s="98">
        <v>2.9999999999999997E-4</v>
      </c>
      <c r="AD573">
        <v>3.2000000000000001E-2</v>
      </c>
      <c r="AE573">
        <v>7.3000000000000001E-3</v>
      </c>
      <c r="AF573">
        <v>7.0000000000000001E-3</v>
      </c>
      <c r="AG573" s="98">
        <v>2.0000000000000001E-4</v>
      </c>
      <c r="AH573">
        <v>0</v>
      </c>
      <c r="AI573">
        <v>0</v>
      </c>
      <c r="AJ573">
        <v>0</v>
      </c>
      <c r="AK573">
        <v>0</v>
      </c>
      <c r="AL573">
        <v>0</v>
      </c>
      <c r="AM573">
        <v>1.17E-2</v>
      </c>
      <c r="AN573">
        <v>0</v>
      </c>
      <c r="AO573">
        <v>0.14000000000000001</v>
      </c>
      <c r="AP573">
        <v>0</v>
      </c>
      <c r="AQ573">
        <v>5.1999999999999998E-3</v>
      </c>
      <c r="AR573">
        <v>0</v>
      </c>
      <c r="AS573">
        <v>8.1999999999999998E-4</v>
      </c>
      <c r="AT573">
        <v>1.7000000000000001E-4</v>
      </c>
      <c r="AU573">
        <v>1.1000000000000001E-3</v>
      </c>
      <c r="AV573">
        <v>4.5199999999999997E-3</v>
      </c>
      <c r="AW573" s="98">
        <v>1E-4</v>
      </c>
      <c r="AX573">
        <v>5.8000000000000003E-2</v>
      </c>
      <c r="AY573">
        <v>0</v>
      </c>
      <c r="AZ573">
        <v>0</v>
      </c>
      <c r="BA573">
        <v>0.5</v>
      </c>
      <c r="BB573">
        <v>6.1999999999999998E-3</v>
      </c>
      <c r="BC573">
        <v>6.7000000000000002E-3</v>
      </c>
      <c r="BD573">
        <v>0.13500000000000001</v>
      </c>
      <c r="BE573">
        <v>1.0900000000000001</v>
      </c>
      <c r="BF573">
        <v>0.158</v>
      </c>
      <c r="BG573">
        <v>6.0000000000000001E-3</v>
      </c>
      <c r="BH573">
        <v>0</v>
      </c>
      <c r="BI573">
        <v>2E-3</v>
      </c>
      <c r="BJ573">
        <v>1.2999999999999999E-3</v>
      </c>
      <c r="BK573">
        <v>0.05</v>
      </c>
      <c r="BL573">
        <v>2.10725357865146E-4</v>
      </c>
      <c r="BM573" s="98">
        <v>5.8126248499038498E-5</v>
      </c>
      <c r="BN573" s="98">
        <v>6.6746418535696905E-5</v>
      </c>
      <c r="BO573" s="98">
        <v>3.1856420753039301E-6</v>
      </c>
      <c r="BP573">
        <v>0</v>
      </c>
      <c r="BQ573" s="98">
        <v>6.5510941778629504E-17</v>
      </c>
      <c r="BR573" s="98">
        <v>2.4331054665841001E-5</v>
      </c>
      <c r="BS573" s="98">
        <v>1.24385905022589E-5</v>
      </c>
      <c r="BT573">
        <v>4.7339148241791002E-4</v>
      </c>
    </row>
    <row r="574" spans="1:72" x14ac:dyDescent="0.35">
      <c r="A574">
        <v>115</v>
      </c>
      <c r="B574" t="s">
        <v>218</v>
      </c>
      <c r="C574" t="s">
        <v>218</v>
      </c>
      <c r="D574" t="s">
        <v>846</v>
      </c>
      <c r="E574" t="s">
        <v>1337</v>
      </c>
      <c r="F574">
        <v>2.9849999999999999</v>
      </c>
      <c r="G574">
        <v>12.49</v>
      </c>
      <c r="H574">
        <v>0.24349999999999999</v>
      </c>
      <c r="I574">
        <v>0.09</v>
      </c>
      <c r="J574">
        <v>9.5500000000000002E-2</v>
      </c>
      <c r="K574">
        <v>4.1500000000000002E-2</v>
      </c>
      <c r="L574">
        <v>1.35E-2</v>
      </c>
      <c r="M574">
        <v>0</v>
      </c>
      <c r="N574">
        <v>1.6E-2</v>
      </c>
      <c r="O574">
        <v>2.9499999999999998E-2</v>
      </c>
      <c r="P574">
        <v>0</v>
      </c>
      <c r="Q574">
        <v>2.9499999999999998E-2</v>
      </c>
      <c r="R574">
        <v>0</v>
      </c>
      <c r="S574">
        <v>0</v>
      </c>
      <c r="T574">
        <v>0</v>
      </c>
      <c r="U574">
        <v>4.3499999999999997E-2</v>
      </c>
      <c r="V574">
        <v>0</v>
      </c>
      <c r="W574">
        <v>0</v>
      </c>
      <c r="X574">
        <v>0</v>
      </c>
      <c r="Y574">
        <v>2.1499999999999998E-2</v>
      </c>
      <c r="Z574">
        <v>1.95E-2</v>
      </c>
      <c r="AA574">
        <v>1.5E-3</v>
      </c>
      <c r="AB574">
        <v>0.155</v>
      </c>
      <c r="AC574">
        <v>1E-3</v>
      </c>
      <c r="AD574">
        <v>0.153</v>
      </c>
      <c r="AE574">
        <v>4.5999999999999999E-2</v>
      </c>
      <c r="AF574">
        <v>4.4499999999999998E-2</v>
      </c>
      <c r="AG574">
        <v>1.5E-3</v>
      </c>
      <c r="AH574">
        <v>0</v>
      </c>
      <c r="AI574">
        <v>0</v>
      </c>
      <c r="AJ574">
        <v>0</v>
      </c>
      <c r="AK574">
        <v>0</v>
      </c>
      <c r="AL574">
        <v>1.5E-3</v>
      </c>
      <c r="AM574">
        <v>3.0000000000000001E-3</v>
      </c>
      <c r="AN574">
        <v>0</v>
      </c>
      <c r="AO574">
        <v>3.5000000000000003E-2</v>
      </c>
      <c r="AP574">
        <v>0</v>
      </c>
      <c r="AQ574">
        <v>4.0000000000000001E-3</v>
      </c>
      <c r="AR574">
        <v>0.12</v>
      </c>
      <c r="AS574">
        <v>2.2000000000000001E-3</v>
      </c>
      <c r="AT574" s="98">
        <v>6.9999999999999999E-4</v>
      </c>
      <c r="AU574">
        <v>4.6499999999999996E-3</v>
      </c>
      <c r="AV574">
        <v>1.95E-2</v>
      </c>
      <c r="AW574">
        <v>2.7499999999999998E-3</v>
      </c>
      <c r="AX574">
        <v>0.23350000000000001</v>
      </c>
      <c r="AY574">
        <v>0</v>
      </c>
      <c r="AZ574" s="98">
        <v>5.0000000000000001E-4</v>
      </c>
      <c r="BA574">
        <v>2.4350000000000001</v>
      </c>
      <c r="BB574">
        <v>0</v>
      </c>
      <c r="BC574">
        <v>2.5000000000000001E-2</v>
      </c>
      <c r="BD574">
        <v>0.21</v>
      </c>
      <c r="BE574">
        <v>2.9</v>
      </c>
      <c r="BF574">
        <v>1.2849999999999999</v>
      </c>
      <c r="BG574">
        <v>0.08</v>
      </c>
      <c r="BH574">
        <v>0</v>
      </c>
      <c r="BI574">
        <v>7.2999999999999995E-2</v>
      </c>
      <c r="BJ574">
        <v>2.35E-2</v>
      </c>
      <c r="BK574">
        <v>0</v>
      </c>
      <c r="BL574">
        <v>1.2763883229303899E-3</v>
      </c>
      <c r="BM574">
        <v>2.97840735540448E-4</v>
      </c>
      <c r="BN574">
        <v>4.1420276544802302E-4</v>
      </c>
      <c r="BO574" s="98">
        <v>1.5928210376519699E-5</v>
      </c>
      <c r="BP574">
        <v>0</v>
      </c>
      <c r="BQ574" s="98">
        <v>4.4639497208760801E-15</v>
      </c>
      <c r="BR574">
        <v>1.3081098824100799E-4</v>
      </c>
      <c r="BS574" s="98">
        <v>6.2192952511294302E-5</v>
      </c>
      <c r="BT574">
        <v>1.0797688559168701E-2</v>
      </c>
    </row>
    <row r="575" spans="1:72" x14ac:dyDescent="0.35">
      <c r="A575">
        <v>115</v>
      </c>
      <c r="B575" t="s">
        <v>218</v>
      </c>
      <c r="C575" t="s">
        <v>218</v>
      </c>
      <c r="D575" t="s">
        <v>846</v>
      </c>
      <c r="E575" t="s">
        <v>1338</v>
      </c>
      <c r="F575">
        <v>2.9849999999999999</v>
      </c>
      <c r="G575">
        <v>12.49</v>
      </c>
      <c r="H575">
        <v>0.24349999999999999</v>
      </c>
      <c r="I575">
        <v>0.09</v>
      </c>
      <c r="J575">
        <v>9.5500000000000002E-2</v>
      </c>
      <c r="K575">
        <v>4.1500000000000002E-2</v>
      </c>
      <c r="L575">
        <v>1.35E-2</v>
      </c>
      <c r="M575">
        <v>0</v>
      </c>
      <c r="N575">
        <v>1.6E-2</v>
      </c>
      <c r="O575">
        <v>2.9499999999999998E-2</v>
      </c>
      <c r="P575">
        <v>0</v>
      </c>
      <c r="Q575">
        <v>2.9499999999999998E-2</v>
      </c>
      <c r="R575">
        <v>0</v>
      </c>
      <c r="S575">
        <v>0</v>
      </c>
      <c r="T575">
        <v>0</v>
      </c>
      <c r="U575">
        <v>4.3499999999999997E-2</v>
      </c>
      <c r="V575">
        <v>0</v>
      </c>
      <c r="W575">
        <v>0</v>
      </c>
      <c r="X575">
        <v>0</v>
      </c>
      <c r="Y575">
        <v>2.1499999999999998E-2</v>
      </c>
      <c r="Z575">
        <v>1.95E-2</v>
      </c>
      <c r="AA575">
        <v>1.5E-3</v>
      </c>
      <c r="AB575">
        <v>0.155</v>
      </c>
      <c r="AC575">
        <v>1E-3</v>
      </c>
      <c r="AD575">
        <v>0.153</v>
      </c>
      <c r="AE575">
        <v>4.5999999999999999E-2</v>
      </c>
      <c r="AF575">
        <v>4.4499999999999998E-2</v>
      </c>
      <c r="AG575">
        <v>1.5E-3</v>
      </c>
      <c r="AH575">
        <v>0</v>
      </c>
      <c r="AI575">
        <v>0</v>
      </c>
      <c r="AJ575">
        <v>0</v>
      </c>
      <c r="AK575">
        <v>0</v>
      </c>
      <c r="AL575">
        <v>1.5E-3</v>
      </c>
      <c r="AM575">
        <v>3.0000000000000001E-3</v>
      </c>
      <c r="AN575">
        <v>0</v>
      </c>
      <c r="AO575">
        <v>3.5000000000000003E-2</v>
      </c>
      <c r="AP575">
        <v>0</v>
      </c>
      <c r="AQ575">
        <v>4.0000000000000001E-3</v>
      </c>
      <c r="AR575">
        <v>0.12</v>
      </c>
      <c r="AS575">
        <v>2.2000000000000001E-3</v>
      </c>
      <c r="AT575" s="98">
        <v>6.9999999999999999E-4</v>
      </c>
      <c r="AU575">
        <v>4.6499999999999996E-3</v>
      </c>
      <c r="AV575">
        <v>1.95E-2</v>
      </c>
      <c r="AW575">
        <v>2.7499999999999998E-3</v>
      </c>
      <c r="AX575">
        <v>0.23350000000000001</v>
      </c>
      <c r="AY575">
        <v>0</v>
      </c>
      <c r="AZ575" s="98">
        <v>5.0000000000000001E-4</v>
      </c>
      <c r="BA575">
        <v>2.4350000000000001</v>
      </c>
      <c r="BB575">
        <v>0</v>
      </c>
      <c r="BC575">
        <v>2.5000000000000001E-2</v>
      </c>
      <c r="BD575">
        <v>0.21</v>
      </c>
      <c r="BE575">
        <v>2.9</v>
      </c>
      <c r="BF575">
        <v>1.2849999999999999</v>
      </c>
      <c r="BG575">
        <v>0.08</v>
      </c>
      <c r="BH575">
        <v>0</v>
      </c>
      <c r="BI575">
        <v>7.2999999999999995E-2</v>
      </c>
      <c r="BJ575">
        <v>2.35E-2</v>
      </c>
      <c r="BK575">
        <v>0</v>
      </c>
      <c r="BL575">
        <v>1.2763883229303899E-3</v>
      </c>
      <c r="BM575">
        <v>2.97840735540448E-4</v>
      </c>
      <c r="BN575">
        <v>4.1420276544802302E-4</v>
      </c>
      <c r="BO575" s="98">
        <v>1.5928210376519699E-5</v>
      </c>
      <c r="BP575">
        <v>0</v>
      </c>
      <c r="BQ575" s="98">
        <v>4.4639497208760801E-15</v>
      </c>
      <c r="BR575">
        <v>1.3081098824100799E-4</v>
      </c>
      <c r="BS575" s="98">
        <v>6.2192952511294302E-5</v>
      </c>
      <c r="BT575">
        <v>1.0797688559168701E-2</v>
      </c>
    </row>
    <row r="576" spans="1:72" x14ac:dyDescent="0.35">
      <c r="A576">
        <v>115</v>
      </c>
      <c r="B576" t="s">
        <v>218</v>
      </c>
      <c r="C576" t="s">
        <v>218</v>
      </c>
      <c r="D576" t="s">
        <v>846</v>
      </c>
      <c r="E576" t="s">
        <v>1339</v>
      </c>
      <c r="F576">
        <v>5.97</v>
      </c>
      <c r="G576">
        <v>24.98</v>
      </c>
      <c r="H576">
        <v>0.48699999999999999</v>
      </c>
      <c r="I576">
        <v>0.18</v>
      </c>
      <c r="J576">
        <v>0.191</v>
      </c>
      <c r="K576">
        <v>8.3000000000000004E-2</v>
      </c>
      <c r="L576">
        <v>2.7E-2</v>
      </c>
      <c r="M576">
        <v>0</v>
      </c>
      <c r="N576">
        <v>3.2000000000000001E-2</v>
      </c>
      <c r="O576">
        <v>5.8999999999999997E-2</v>
      </c>
      <c r="P576">
        <v>0</v>
      </c>
      <c r="Q576">
        <v>5.8999999999999997E-2</v>
      </c>
      <c r="R576">
        <v>0</v>
      </c>
      <c r="S576">
        <v>0</v>
      </c>
      <c r="T576">
        <v>0</v>
      </c>
      <c r="U576">
        <v>8.6999999999999994E-2</v>
      </c>
      <c r="V576">
        <v>0</v>
      </c>
      <c r="W576">
        <v>0</v>
      </c>
      <c r="X576">
        <v>0</v>
      </c>
      <c r="Y576">
        <v>4.2999999999999997E-2</v>
      </c>
      <c r="Z576">
        <v>3.9E-2</v>
      </c>
      <c r="AA576">
        <v>3.0000000000000001E-3</v>
      </c>
      <c r="AB576">
        <v>0.31</v>
      </c>
      <c r="AC576">
        <v>2E-3</v>
      </c>
      <c r="AD576">
        <v>0.30599999999999999</v>
      </c>
      <c r="AE576">
        <v>9.1999999999999998E-2</v>
      </c>
      <c r="AF576">
        <v>8.8999999999999996E-2</v>
      </c>
      <c r="AG576">
        <v>3.0000000000000001E-3</v>
      </c>
      <c r="AH576">
        <v>0</v>
      </c>
      <c r="AI576">
        <v>0</v>
      </c>
      <c r="AJ576">
        <v>0</v>
      </c>
      <c r="AK576">
        <v>0</v>
      </c>
      <c r="AL576">
        <v>3.0000000000000001E-3</v>
      </c>
      <c r="AM576">
        <v>6.0000000000000001E-3</v>
      </c>
      <c r="AN576">
        <v>0</v>
      </c>
      <c r="AO576">
        <v>7.0000000000000007E-2</v>
      </c>
      <c r="AP576">
        <v>0</v>
      </c>
      <c r="AQ576">
        <v>8.0000000000000002E-3</v>
      </c>
      <c r="AR576">
        <v>0.24</v>
      </c>
      <c r="AS576">
        <v>4.4000000000000003E-3</v>
      </c>
      <c r="AT576">
        <v>1.4E-3</v>
      </c>
      <c r="AU576">
        <v>9.2999999999999992E-3</v>
      </c>
      <c r="AV576">
        <v>3.9E-2</v>
      </c>
      <c r="AW576">
        <v>5.4999999999999997E-3</v>
      </c>
      <c r="AX576">
        <v>0.46700000000000003</v>
      </c>
      <c r="AY576">
        <v>0</v>
      </c>
      <c r="AZ576">
        <v>1E-3</v>
      </c>
      <c r="BA576">
        <v>4.87</v>
      </c>
      <c r="BB576">
        <v>0</v>
      </c>
      <c r="BC576">
        <v>0.05</v>
      </c>
      <c r="BD576">
        <v>0.42</v>
      </c>
      <c r="BE576">
        <v>5.8</v>
      </c>
      <c r="BF576">
        <v>2.57</v>
      </c>
      <c r="BG576">
        <v>0.16</v>
      </c>
      <c r="BH576">
        <v>0</v>
      </c>
      <c r="BI576">
        <v>0.14599999999999999</v>
      </c>
      <c r="BJ576">
        <v>4.7E-2</v>
      </c>
      <c r="BK576">
        <v>0</v>
      </c>
      <c r="BL576">
        <v>2.5527766458607699E-3</v>
      </c>
      <c r="BM576">
        <v>5.95681471080896E-4</v>
      </c>
      <c r="BN576">
        <v>8.2840553089604495E-4</v>
      </c>
      <c r="BO576" s="98">
        <v>3.1856420753039297E-5</v>
      </c>
      <c r="BP576">
        <v>0</v>
      </c>
      <c r="BQ576" s="98">
        <v>8.9278994417521507E-15</v>
      </c>
      <c r="BR576">
        <v>2.6162197648201598E-4</v>
      </c>
      <c r="BS576">
        <v>1.2438590502258901E-4</v>
      </c>
      <c r="BT576">
        <v>2.1595377118337498E-2</v>
      </c>
    </row>
    <row r="577" spans="1:72" x14ac:dyDescent="0.35">
      <c r="A577">
        <v>115</v>
      </c>
      <c r="B577" t="s">
        <v>218</v>
      </c>
      <c r="C577" t="s">
        <v>218</v>
      </c>
      <c r="D577" t="s">
        <v>846</v>
      </c>
      <c r="E577" t="s">
        <v>1340</v>
      </c>
      <c r="F577">
        <v>2.9849999999999999</v>
      </c>
      <c r="G577">
        <v>12.49</v>
      </c>
      <c r="H577">
        <v>0.24349999999999999</v>
      </c>
      <c r="I577">
        <v>0.09</v>
      </c>
      <c r="J577">
        <v>9.5500000000000002E-2</v>
      </c>
      <c r="K577">
        <v>4.1500000000000002E-2</v>
      </c>
      <c r="L577">
        <v>1.35E-2</v>
      </c>
      <c r="M577">
        <v>0</v>
      </c>
      <c r="N577">
        <v>1.6E-2</v>
      </c>
      <c r="O577">
        <v>2.9499999999999998E-2</v>
      </c>
      <c r="P577">
        <v>0</v>
      </c>
      <c r="Q577">
        <v>2.9499999999999998E-2</v>
      </c>
      <c r="R577">
        <v>0</v>
      </c>
      <c r="S577">
        <v>0</v>
      </c>
      <c r="T577">
        <v>0</v>
      </c>
      <c r="U577">
        <v>4.3499999999999997E-2</v>
      </c>
      <c r="V577">
        <v>0</v>
      </c>
      <c r="W577">
        <v>0</v>
      </c>
      <c r="X577">
        <v>0</v>
      </c>
      <c r="Y577">
        <v>2.1499999999999998E-2</v>
      </c>
      <c r="Z577">
        <v>1.95E-2</v>
      </c>
      <c r="AA577">
        <v>1.5E-3</v>
      </c>
      <c r="AB577">
        <v>0.155</v>
      </c>
      <c r="AC577">
        <v>1E-3</v>
      </c>
      <c r="AD577">
        <v>0.153</v>
      </c>
      <c r="AE577">
        <v>4.5999999999999999E-2</v>
      </c>
      <c r="AF577">
        <v>4.4499999999999998E-2</v>
      </c>
      <c r="AG577">
        <v>1.5E-3</v>
      </c>
      <c r="AH577">
        <v>0</v>
      </c>
      <c r="AI577">
        <v>0</v>
      </c>
      <c r="AJ577">
        <v>0</v>
      </c>
      <c r="AK577">
        <v>0</v>
      </c>
      <c r="AL577">
        <v>1.5E-3</v>
      </c>
      <c r="AM577">
        <v>3.0000000000000001E-3</v>
      </c>
      <c r="AN577">
        <v>0</v>
      </c>
      <c r="AO577">
        <v>3.5000000000000003E-2</v>
      </c>
      <c r="AP577">
        <v>0</v>
      </c>
      <c r="AQ577">
        <v>4.0000000000000001E-3</v>
      </c>
      <c r="AR577">
        <v>0.12</v>
      </c>
      <c r="AS577">
        <v>2.2000000000000001E-3</v>
      </c>
      <c r="AT577" s="98">
        <v>6.9999999999999999E-4</v>
      </c>
      <c r="AU577">
        <v>4.6499999999999996E-3</v>
      </c>
      <c r="AV577">
        <v>1.95E-2</v>
      </c>
      <c r="AW577">
        <v>2.7499999999999998E-3</v>
      </c>
      <c r="AX577">
        <v>0.23350000000000001</v>
      </c>
      <c r="AY577">
        <v>0</v>
      </c>
      <c r="AZ577" s="98">
        <v>5.0000000000000001E-4</v>
      </c>
      <c r="BA577">
        <v>2.4350000000000001</v>
      </c>
      <c r="BB577">
        <v>0</v>
      </c>
      <c r="BC577">
        <v>2.5000000000000001E-2</v>
      </c>
      <c r="BD577">
        <v>0.21</v>
      </c>
      <c r="BE577">
        <v>2.9</v>
      </c>
      <c r="BF577">
        <v>1.2849999999999999</v>
      </c>
      <c r="BG577">
        <v>0.08</v>
      </c>
      <c r="BH577">
        <v>0</v>
      </c>
      <c r="BI577">
        <v>7.2999999999999995E-2</v>
      </c>
      <c r="BJ577">
        <v>2.35E-2</v>
      </c>
      <c r="BK577">
        <v>0</v>
      </c>
      <c r="BL577">
        <v>1.2763883229303899E-3</v>
      </c>
      <c r="BM577">
        <v>2.97840735540448E-4</v>
      </c>
      <c r="BN577">
        <v>4.1420276544802302E-4</v>
      </c>
      <c r="BO577" s="98">
        <v>1.5928210376519699E-5</v>
      </c>
      <c r="BP577">
        <v>0</v>
      </c>
      <c r="BQ577" s="98">
        <v>4.4639497208760801E-15</v>
      </c>
      <c r="BR577">
        <v>1.3081098824100799E-4</v>
      </c>
      <c r="BS577" s="98">
        <v>6.2192952511294302E-5</v>
      </c>
      <c r="BT577">
        <v>1.0797688559168701E-2</v>
      </c>
    </row>
    <row r="578" spans="1:72" x14ac:dyDescent="0.35">
      <c r="A578">
        <v>115</v>
      </c>
      <c r="B578" t="s">
        <v>218</v>
      </c>
      <c r="C578" t="s">
        <v>218</v>
      </c>
      <c r="D578" t="s">
        <v>846</v>
      </c>
      <c r="E578" t="s">
        <v>1341</v>
      </c>
      <c r="F578">
        <v>2.9849999999999999</v>
      </c>
      <c r="G578">
        <v>12.49</v>
      </c>
      <c r="H578">
        <v>0.24349999999999999</v>
      </c>
      <c r="I578">
        <v>0.09</v>
      </c>
      <c r="J578">
        <v>9.5500000000000002E-2</v>
      </c>
      <c r="K578">
        <v>4.1500000000000002E-2</v>
      </c>
      <c r="L578">
        <v>1.35E-2</v>
      </c>
      <c r="M578">
        <v>0</v>
      </c>
      <c r="N578">
        <v>1.6E-2</v>
      </c>
      <c r="O578">
        <v>2.9499999999999998E-2</v>
      </c>
      <c r="P578">
        <v>0</v>
      </c>
      <c r="Q578">
        <v>2.9499999999999998E-2</v>
      </c>
      <c r="R578">
        <v>0</v>
      </c>
      <c r="S578">
        <v>0</v>
      </c>
      <c r="T578">
        <v>0</v>
      </c>
      <c r="U578">
        <v>4.3499999999999997E-2</v>
      </c>
      <c r="V578">
        <v>0</v>
      </c>
      <c r="W578">
        <v>0</v>
      </c>
      <c r="X578">
        <v>0</v>
      </c>
      <c r="Y578">
        <v>2.1499999999999998E-2</v>
      </c>
      <c r="Z578">
        <v>1.95E-2</v>
      </c>
      <c r="AA578">
        <v>1.5E-3</v>
      </c>
      <c r="AB578">
        <v>0.155</v>
      </c>
      <c r="AC578">
        <v>1E-3</v>
      </c>
      <c r="AD578">
        <v>0.153</v>
      </c>
      <c r="AE578">
        <v>4.5999999999999999E-2</v>
      </c>
      <c r="AF578">
        <v>4.4499999999999998E-2</v>
      </c>
      <c r="AG578">
        <v>1.5E-3</v>
      </c>
      <c r="AH578">
        <v>0</v>
      </c>
      <c r="AI578">
        <v>0</v>
      </c>
      <c r="AJ578">
        <v>0</v>
      </c>
      <c r="AK578">
        <v>0</v>
      </c>
      <c r="AL578">
        <v>1.5E-3</v>
      </c>
      <c r="AM578">
        <v>3.0000000000000001E-3</v>
      </c>
      <c r="AN578">
        <v>0</v>
      </c>
      <c r="AO578">
        <v>3.5000000000000003E-2</v>
      </c>
      <c r="AP578">
        <v>0</v>
      </c>
      <c r="AQ578">
        <v>4.0000000000000001E-3</v>
      </c>
      <c r="AR578">
        <v>0.12</v>
      </c>
      <c r="AS578">
        <v>2.2000000000000001E-3</v>
      </c>
      <c r="AT578" s="98">
        <v>6.9999999999999999E-4</v>
      </c>
      <c r="AU578">
        <v>4.6499999999999996E-3</v>
      </c>
      <c r="AV578">
        <v>1.95E-2</v>
      </c>
      <c r="AW578">
        <v>2.7499999999999998E-3</v>
      </c>
      <c r="AX578">
        <v>0.23350000000000001</v>
      </c>
      <c r="AY578">
        <v>0</v>
      </c>
      <c r="AZ578" s="98">
        <v>5.0000000000000001E-4</v>
      </c>
      <c r="BA578">
        <v>2.4350000000000001</v>
      </c>
      <c r="BB578">
        <v>0</v>
      </c>
      <c r="BC578">
        <v>2.5000000000000001E-2</v>
      </c>
      <c r="BD578">
        <v>0.21</v>
      </c>
      <c r="BE578">
        <v>2.9</v>
      </c>
      <c r="BF578">
        <v>1.2849999999999999</v>
      </c>
      <c r="BG578">
        <v>0.08</v>
      </c>
      <c r="BH578">
        <v>0</v>
      </c>
      <c r="BI578">
        <v>7.2999999999999995E-2</v>
      </c>
      <c r="BJ578">
        <v>2.35E-2</v>
      </c>
      <c r="BK578">
        <v>0</v>
      </c>
      <c r="BL578">
        <v>1.2763883229303899E-3</v>
      </c>
      <c r="BM578">
        <v>2.97840735540448E-4</v>
      </c>
      <c r="BN578">
        <v>4.1420276544802302E-4</v>
      </c>
      <c r="BO578" s="98">
        <v>1.5928210376519699E-5</v>
      </c>
      <c r="BP578">
        <v>0</v>
      </c>
      <c r="BQ578" s="98">
        <v>4.4639497208760801E-15</v>
      </c>
      <c r="BR578">
        <v>1.3081098824100799E-4</v>
      </c>
      <c r="BS578" s="98">
        <v>6.2192952511294302E-5</v>
      </c>
      <c r="BT578">
        <v>1.0797688559168701E-2</v>
      </c>
    </row>
    <row r="579" spans="1:72" x14ac:dyDescent="0.35">
      <c r="A579">
        <v>116</v>
      </c>
      <c r="B579" t="s">
        <v>218</v>
      </c>
      <c r="C579" t="s">
        <v>218</v>
      </c>
      <c r="D579" t="s">
        <v>850</v>
      </c>
      <c r="E579" t="s">
        <v>1337</v>
      </c>
      <c r="F579">
        <v>8.2880000000000003</v>
      </c>
      <c r="G579">
        <v>34.692</v>
      </c>
      <c r="H579">
        <v>0.74480000000000002</v>
      </c>
      <c r="I579">
        <v>0.2898</v>
      </c>
      <c r="J579">
        <v>7.0000000000000001E-3</v>
      </c>
      <c r="K579">
        <v>0.26179999999999998</v>
      </c>
      <c r="L579">
        <v>5.1799999999999999E-2</v>
      </c>
      <c r="M579">
        <v>0</v>
      </c>
      <c r="N579">
        <v>4.48E-2</v>
      </c>
      <c r="O579">
        <v>5.04E-2</v>
      </c>
      <c r="P579">
        <v>1.54E-2</v>
      </c>
      <c r="Q579">
        <v>3.6400000000000002E-2</v>
      </c>
      <c r="R579">
        <v>0</v>
      </c>
      <c r="S579">
        <v>0</v>
      </c>
      <c r="T579">
        <v>0</v>
      </c>
      <c r="U579">
        <v>6.1600000000000002E-2</v>
      </c>
      <c r="V579">
        <v>0</v>
      </c>
      <c r="W579">
        <v>0</v>
      </c>
      <c r="X579">
        <v>0</v>
      </c>
      <c r="Y579">
        <v>4.9000000000000002E-2</v>
      </c>
      <c r="Z579">
        <v>1.26E-2</v>
      </c>
      <c r="AA579">
        <v>0</v>
      </c>
      <c r="AB579">
        <v>0.48580000000000001</v>
      </c>
      <c r="AC579">
        <v>2.8E-3</v>
      </c>
      <c r="AD579">
        <v>0.48299999999999998</v>
      </c>
      <c r="AE579">
        <v>0.16239999999999999</v>
      </c>
      <c r="AF579">
        <v>0.16239999999999999</v>
      </c>
      <c r="AG579">
        <v>0</v>
      </c>
      <c r="AH579">
        <v>0</v>
      </c>
      <c r="AI579">
        <v>0</v>
      </c>
      <c r="AJ579">
        <v>0</v>
      </c>
      <c r="AK579">
        <v>0</v>
      </c>
      <c r="AL579">
        <v>0</v>
      </c>
      <c r="AM579">
        <v>7.0000000000000001E-3</v>
      </c>
      <c r="AN579">
        <v>0</v>
      </c>
      <c r="AO579">
        <v>8.4000000000000005E-2</v>
      </c>
      <c r="AP579">
        <v>0</v>
      </c>
      <c r="AQ579">
        <v>0.3528</v>
      </c>
      <c r="AR579">
        <v>0</v>
      </c>
      <c r="AS579">
        <v>1.6800000000000001E-3</v>
      </c>
      <c r="AT579">
        <v>8.3999999999999995E-3</v>
      </c>
      <c r="AU579">
        <v>5.8380000000000001E-2</v>
      </c>
      <c r="AV579">
        <v>0.10639999999999999</v>
      </c>
      <c r="AW579">
        <v>1.4E-3</v>
      </c>
      <c r="AX579">
        <v>0.66080000000000005</v>
      </c>
      <c r="AY579">
        <v>0</v>
      </c>
      <c r="AZ579">
        <v>0</v>
      </c>
      <c r="BA579">
        <v>8.218</v>
      </c>
      <c r="BB579">
        <v>0</v>
      </c>
      <c r="BC579">
        <v>4.48E-2</v>
      </c>
      <c r="BD579">
        <v>4.1440000000000001</v>
      </c>
      <c r="BE579">
        <v>14.14</v>
      </c>
      <c r="BF579">
        <v>3.8220000000000001</v>
      </c>
      <c r="BG579">
        <v>0</v>
      </c>
      <c r="BH579">
        <v>0</v>
      </c>
      <c r="BI579">
        <v>0</v>
      </c>
      <c r="BJ579">
        <v>4.48E-2</v>
      </c>
      <c r="BK579">
        <v>0.84</v>
      </c>
      <c r="BL579">
        <v>3.0230374087487702E-3</v>
      </c>
      <c r="BM579">
        <v>8.1061345868972603E-4</v>
      </c>
      <c r="BN579">
        <v>1.0600875720253901E-3</v>
      </c>
      <c r="BO579" s="98">
        <v>4.4598989054255097E-5</v>
      </c>
      <c r="BP579">
        <v>0</v>
      </c>
      <c r="BQ579" s="98">
        <v>2.3433353093535399E-15</v>
      </c>
      <c r="BR579">
        <v>3.4214946002925702E-4</v>
      </c>
      <c r="BS579">
        <v>1.7414026703162401E-4</v>
      </c>
      <c r="BT579">
        <v>5.7464834321627797E-3</v>
      </c>
    </row>
    <row r="580" spans="1:72" x14ac:dyDescent="0.35">
      <c r="A580">
        <v>116</v>
      </c>
      <c r="B580" t="s">
        <v>218</v>
      </c>
      <c r="C580" t="s">
        <v>218</v>
      </c>
      <c r="D580" t="s">
        <v>850</v>
      </c>
      <c r="E580" t="s">
        <v>1338</v>
      </c>
      <c r="F580">
        <v>8.2880000000000003</v>
      </c>
      <c r="G580">
        <v>34.692</v>
      </c>
      <c r="H580">
        <v>0.74480000000000002</v>
      </c>
      <c r="I580">
        <v>0.2898</v>
      </c>
      <c r="J580">
        <v>7.0000000000000001E-3</v>
      </c>
      <c r="K580">
        <v>0.26179999999999998</v>
      </c>
      <c r="L580">
        <v>5.1799999999999999E-2</v>
      </c>
      <c r="M580">
        <v>0</v>
      </c>
      <c r="N580">
        <v>4.48E-2</v>
      </c>
      <c r="O580">
        <v>5.04E-2</v>
      </c>
      <c r="P580">
        <v>1.54E-2</v>
      </c>
      <c r="Q580">
        <v>3.6400000000000002E-2</v>
      </c>
      <c r="R580">
        <v>0</v>
      </c>
      <c r="S580">
        <v>0</v>
      </c>
      <c r="T580">
        <v>0</v>
      </c>
      <c r="U580">
        <v>6.1600000000000002E-2</v>
      </c>
      <c r="V580">
        <v>0</v>
      </c>
      <c r="W580">
        <v>0</v>
      </c>
      <c r="X580">
        <v>0</v>
      </c>
      <c r="Y580">
        <v>4.9000000000000002E-2</v>
      </c>
      <c r="Z580">
        <v>1.26E-2</v>
      </c>
      <c r="AA580">
        <v>0</v>
      </c>
      <c r="AB580">
        <v>0.48580000000000001</v>
      </c>
      <c r="AC580">
        <v>2.8E-3</v>
      </c>
      <c r="AD580">
        <v>0.48299999999999998</v>
      </c>
      <c r="AE580">
        <v>0.16239999999999999</v>
      </c>
      <c r="AF580">
        <v>0.16239999999999999</v>
      </c>
      <c r="AG580">
        <v>0</v>
      </c>
      <c r="AH580">
        <v>0</v>
      </c>
      <c r="AI580">
        <v>0</v>
      </c>
      <c r="AJ580">
        <v>0</v>
      </c>
      <c r="AK580">
        <v>0</v>
      </c>
      <c r="AL580">
        <v>0</v>
      </c>
      <c r="AM580">
        <v>7.0000000000000001E-3</v>
      </c>
      <c r="AN580">
        <v>0</v>
      </c>
      <c r="AO580">
        <v>8.4000000000000005E-2</v>
      </c>
      <c r="AP580">
        <v>0</v>
      </c>
      <c r="AQ580">
        <v>0.3528</v>
      </c>
      <c r="AR580">
        <v>0</v>
      </c>
      <c r="AS580">
        <v>1.6800000000000001E-3</v>
      </c>
      <c r="AT580">
        <v>8.3999999999999995E-3</v>
      </c>
      <c r="AU580">
        <v>5.8380000000000001E-2</v>
      </c>
      <c r="AV580">
        <v>0.10639999999999999</v>
      </c>
      <c r="AW580">
        <v>1.4E-3</v>
      </c>
      <c r="AX580">
        <v>0.66080000000000005</v>
      </c>
      <c r="AY580">
        <v>0</v>
      </c>
      <c r="AZ580">
        <v>0</v>
      </c>
      <c r="BA580">
        <v>8.218</v>
      </c>
      <c r="BB580">
        <v>0</v>
      </c>
      <c r="BC580">
        <v>4.48E-2</v>
      </c>
      <c r="BD580">
        <v>4.1440000000000001</v>
      </c>
      <c r="BE580">
        <v>14.14</v>
      </c>
      <c r="BF580">
        <v>3.8220000000000001</v>
      </c>
      <c r="BG580">
        <v>0</v>
      </c>
      <c r="BH580">
        <v>0</v>
      </c>
      <c r="BI580">
        <v>0</v>
      </c>
      <c r="BJ580">
        <v>4.48E-2</v>
      </c>
      <c r="BK580">
        <v>0.84</v>
      </c>
      <c r="BL580">
        <v>3.0230374087487702E-3</v>
      </c>
      <c r="BM580">
        <v>8.1061345868972603E-4</v>
      </c>
      <c r="BN580">
        <v>1.0600875720253901E-3</v>
      </c>
      <c r="BO580" s="98">
        <v>4.4598989054255097E-5</v>
      </c>
      <c r="BP580">
        <v>0</v>
      </c>
      <c r="BQ580" s="98">
        <v>2.3433353093535399E-15</v>
      </c>
      <c r="BR580">
        <v>3.4214946002925702E-4</v>
      </c>
      <c r="BS580">
        <v>1.7414026703162401E-4</v>
      </c>
      <c r="BT580">
        <v>5.7464834321627797E-3</v>
      </c>
    </row>
    <row r="581" spans="1:72" x14ac:dyDescent="0.35">
      <c r="A581">
        <v>116</v>
      </c>
      <c r="B581" t="s">
        <v>218</v>
      </c>
      <c r="C581" t="s">
        <v>218</v>
      </c>
      <c r="D581" t="s">
        <v>850</v>
      </c>
      <c r="E581" t="s">
        <v>1339</v>
      </c>
      <c r="F581">
        <v>16.576000000000001</v>
      </c>
      <c r="G581">
        <v>69.384</v>
      </c>
      <c r="H581">
        <v>1.4896</v>
      </c>
      <c r="I581">
        <v>0.5796</v>
      </c>
      <c r="J581">
        <v>1.4E-2</v>
      </c>
      <c r="K581">
        <v>0.52359999999999995</v>
      </c>
      <c r="L581">
        <v>0.1036</v>
      </c>
      <c r="M581">
        <v>0</v>
      </c>
      <c r="N581">
        <v>8.9599999999999999E-2</v>
      </c>
      <c r="O581">
        <v>0.1008</v>
      </c>
      <c r="P581">
        <v>3.0800000000000001E-2</v>
      </c>
      <c r="Q581">
        <v>7.2800000000000004E-2</v>
      </c>
      <c r="R581">
        <v>0</v>
      </c>
      <c r="S581">
        <v>0</v>
      </c>
      <c r="T581">
        <v>0</v>
      </c>
      <c r="U581">
        <v>0.1232</v>
      </c>
      <c r="V581">
        <v>0</v>
      </c>
      <c r="W581">
        <v>0</v>
      </c>
      <c r="X581">
        <v>0</v>
      </c>
      <c r="Y581">
        <v>9.8000000000000004E-2</v>
      </c>
      <c r="Z581">
        <v>2.52E-2</v>
      </c>
      <c r="AA581">
        <v>0</v>
      </c>
      <c r="AB581">
        <v>0.97160000000000002</v>
      </c>
      <c r="AC581">
        <v>5.5999999999999999E-3</v>
      </c>
      <c r="AD581">
        <v>0.96599999999999997</v>
      </c>
      <c r="AE581">
        <v>0.32479999999999998</v>
      </c>
      <c r="AF581">
        <v>0.32479999999999998</v>
      </c>
      <c r="AG581">
        <v>0</v>
      </c>
      <c r="AH581">
        <v>0</v>
      </c>
      <c r="AI581">
        <v>0</v>
      </c>
      <c r="AJ581">
        <v>0</v>
      </c>
      <c r="AK581">
        <v>0</v>
      </c>
      <c r="AL581">
        <v>0</v>
      </c>
      <c r="AM581">
        <v>1.4E-2</v>
      </c>
      <c r="AN581">
        <v>0</v>
      </c>
      <c r="AO581">
        <v>0.16800000000000001</v>
      </c>
      <c r="AP581">
        <v>0</v>
      </c>
      <c r="AQ581">
        <v>0.7056</v>
      </c>
      <c r="AR581">
        <v>0</v>
      </c>
      <c r="AS581">
        <v>3.3600000000000001E-3</v>
      </c>
      <c r="AT581">
        <v>1.6799999999999999E-2</v>
      </c>
      <c r="AU581">
        <v>0.11676</v>
      </c>
      <c r="AV581">
        <v>0.21279999999999999</v>
      </c>
      <c r="AW581">
        <v>2.8E-3</v>
      </c>
      <c r="AX581">
        <v>1.3216000000000001</v>
      </c>
      <c r="AY581">
        <v>0</v>
      </c>
      <c r="AZ581">
        <v>0</v>
      </c>
      <c r="BA581">
        <v>16.436</v>
      </c>
      <c r="BB581">
        <v>0</v>
      </c>
      <c r="BC581">
        <v>8.9599999999999999E-2</v>
      </c>
      <c r="BD581">
        <v>8.2880000000000003</v>
      </c>
      <c r="BE581">
        <v>28.28</v>
      </c>
      <c r="BF581">
        <v>7.6440000000000001</v>
      </c>
      <c r="BG581">
        <v>0</v>
      </c>
      <c r="BH581">
        <v>0</v>
      </c>
      <c r="BI581">
        <v>0</v>
      </c>
      <c r="BJ581">
        <v>8.9599999999999999E-2</v>
      </c>
      <c r="BK581">
        <v>1.68</v>
      </c>
      <c r="BL581">
        <v>6.0460748174975404E-3</v>
      </c>
      <c r="BM581">
        <v>1.6212269173794501E-3</v>
      </c>
      <c r="BN581">
        <v>2.1201751440507901E-3</v>
      </c>
      <c r="BO581" s="98">
        <v>8.9197978108510194E-5</v>
      </c>
      <c r="BP581">
        <v>0</v>
      </c>
      <c r="BQ581" s="98">
        <v>4.6866706187070901E-15</v>
      </c>
      <c r="BR581">
        <v>6.8429892005851404E-4</v>
      </c>
      <c r="BS581">
        <v>3.4828053406324802E-4</v>
      </c>
      <c r="BT581">
        <v>1.1492966864325599E-2</v>
      </c>
    </row>
    <row r="582" spans="1:72" x14ac:dyDescent="0.35">
      <c r="A582">
        <v>116</v>
      </c>
      <c r="B582" t="s">
        <v>218</v>
      </c>
      <c r="C582" t="s">
        <v>218</v>
      </c>
      <c r="D582" t="s">
        <v>850</v>
      </c>
      <c r="E582" t="s">
        <v>1340</v>
      </c>
      <c r="F582">
        <v>8.2880000000000003</v>
      </c>
      <c r="G582">
        <v>34.692</v>
      </c>
      <c r="H582">
        <v>0.74480000000000002</v>
      </c>
      <c r="I582">
        <v>0.2898</v>
      </c>
      <c r="J582">
        <v>7.0000000000000001E-3</v>
      </c>
      <c r="K582">
        <v>0.26179999999999998</v>
      </c>
      <c r="L582">
        <v>5.1799999999999999E-2</v>
      </c>
      <c r="M582">
        <v>0</v>
      </c>
      <c r="N582">
        <v>4.48E-2</v>
      </c>
      <c r="O582">
        <v>5.04E-2</v>
      </c>
      <c r="P582">
        <v>1.54E-2</v>
      </c>
      <c r="Q582">
        <v>3.6400000000000002E-2</v>
      </c>
      <c r="R582">
        <v>0</v>
      </c>
      <c r="S582">
        <v>0</v>
      </c>
      <c r="T582">
        <v>0</v>
      </c>
      <c r="U582">
        <v>6.1600000000000002E-2</v>
      </c>
      <c r="V582">
        <v>0</v>
      </c>
      <c r="W582">
        <v>0</v>
      </c>
      <c r="X582">
        <v>0</v>
      </c>
      <c r="Y582">
        <v>4.9000000000000002E-2</v>
      </c>
      <c r="Z582">
        <v>1.26E-2</v>
      </c>
      <c r="AA582">
        <v>0</v>
      </c>
      <c r="AB582">
        <v>0.48580000000000001</v>
      </c>
      <c r="AC582">
        <v>2.8E-3</v>
      </c>
      <c r="AD582">
        <v>0.48299999999999998</v>
      </c>
      <c r="AE582">
        <v>0.16239999999999999</v>
      </c>
      <c r="AF582">
        <v>0.16239999999999999</v>
      </c>
      <c r="AG582">
        <v>0</v>
      </c>
      <c r="AH582">
        <v>0</v>
      </c>
      <c r="AI582">
        <v>0</v>
      </c>
      <c r="AJ582">
        <v>0</v>
      </c>
      <c r="AK582">
        <v>0</v>
      </c>
      <c r="AL582">
        <v>0</v>
      </c>
      <c r="AM582">
        <v>7.0000000000000001E-3</v>
      </c>
      <c r="AN582">
        <v>0</v>
      </c>
      <c r="AO582">
        <v>8.4000000000000005E-2</v>
      </c>
      <c r="AP582">
        <v>0</v>
      </c>
      <c r="AQ582">
        <v>0.3528</v>
      </c>
      <c r="AR582">
        <v>0</v>
      </c>
      <c r="AS582">
        <v>1.6800000000000001E-3</v>
      </c>
      <c r="AT582">
        <v>8.3999999999999995E-3</v>
      </c>
      <c r="AU582">
        <v>5.8380000000000001E-2</v>
      </c>
      <c r="AV582">
        <v>0.10639999999999999</v>
      </c>
      <c r="AW582">
        <v>1.4E-3</v>
      </c>
      <c r="AX582">
        <v>0.66080000000000005</v>
      </c>
      <c r="AY582">
        <v>0</v>
      </c>
      <c r="AZ582">
        <v>0</v>
      </c>
      <c r="BA582">
        <v>8.218</v>
      </c>
      <c r="BB582">
        <v>0</v>
      </c>
      <c r="BC582">
        <v>4.48E-2</v>
      </c>
      <c r="BD582">
        <v>4.1440000000000001</v>
      </c>
      <c r="BE582">
        <v>14.14</v>
      </c>
      <c r="BF582">
        <v>3.8220000000000001</v>
      </c>
      <c r="BG582">
        <v>0</v>
      </c>
      <c r="BH582">
        <v>0</v>
      </c>
      <c r="BI582">
        <v>0</v>
      </c>
      <c r="BJ582">
        <v>4.48E-2</v>
      </c>
      <c r="BK582">
        <v>0.84</v>
      </c>
      <c r="BL582">
        <v>3.0230374087487702E-3</v>
      </c>
      <c r="BM582">
        <v>8.1061345868972603E-4</v>
      </c>
      <c r="BN582">
        <v>1.0600875720253901E-3</v>
      </c>
      <c r="BO582" s="98">
        <v>4.4598989054255097E-5</v>
      </c>
      <c r="BP582">
        <v>0</v>
      </c>
      <c r="BQ582" s="98">
        <v>2.3433353093535399E-15</v>
      </c>
      <c r="BR582">
        <v>3.4214946002925702E-4</v>
      </c>
      <c r="BS582">
        <v>1.7414026703162401E-4</v>
      </c>
      <c r="BT582">
        <v>5.7464834321627797E-3</v>
      </c>
    </row>
    <row r="583" spans="1:72" x14ac:dyDescent="0.35">
      <c r="A583">
        <v>116</v>
      </c>
      <c r="B583" t="s">
        <v>218</v>
      </c>
      <c r="C583" t="s">
        <v>218</v>
      </c>
      <c r="D583" t="s">
        <v>850</v>
      </c>
      <c r="E583" t="s">
        <v>1341</v>
      </c>
      <c r="F583">
        <v>8.2880000000000003</v>
      </c>
      <c r="G583">
        <v>34.692</v>
      </c>
      <c r="H583">
        <v>0.74480000000000002</v>
      </c>
      <c r="I583">
        <v>0.2898</v>
      </c>
      <c r="J583">
        <v>7.0000000000000001E-3</v>
      </c>
      <c r="K583">
        <v>0.26179999999999998</v>
      </c>
      <c r="L583">
        <v>5.1799999999999999E-2</v>
      </c>
      <c r="M583">
        <v>0</v>
      </c>
      <c r="N583">
        <v>4.48E-2</v>
      </c>
      <c r="O583">
        <v>5.04E-2</v>
      </c>
      <c r="P583">
        <v>1.54E-2</v>
      </c>
      <c r="Q583">
        <v>3.6400000000000002E-2</v>
      </c>
      <c r="R583">
        <v>0</v>
      </c>
      <c r="S583">
        <v>0</v>
      </c>
      <c r="T583">
        <v>0</v>
      </c>
      <c r="U583">
        <v>6.1600000000000002E-2</v>
      </c>
      <c r="V583">
        <v>0</v>
      </c>
      <c r="W583">
        <v>0</v>
      </c>
      <c r="X583">
        <v>0</v>
      </c>
      <c r="Y583">
        <v>4.9000000000000002E-2</v>
      </c>
      <c r="Z583">
        <v>1.26E-2</v>
      </c>
      <c r="AA583">
        <v>0</v>
      </c>
      <c r="AB583">
        <v>0.48580000000000001</v>
      </c>
      <c r="AC583">
        <v>2.8E-3</v>
      </c>
      <c r="AD583">
        <v>0.48299999999999998</v>
      </c>
      <c r="AE583">
        <v>0.16239999999999999</v>
      </c>
      <c r="AF583">
        <v>0.16239999999999999</v>
      </c>
      <c r="AG583">
        <v>0</v>
      </c>
      <c r="AH583">
        <v>0</v>
      </c>
      <c r="AI583">
        <v>0</v>
      </c>
      <c r="AJ583">
        <v>0</v>
      </c>
      <c r="AK583">
        <v>0</v>
      </c>
      <c r="AL583">
        <v>0</v>
      </c>
      <c r="AM583">
        <v>7.0000000000000001E-3</v>
      </c>
      <c r="AN583">
        <v>0</v>
      </c>
      <c r="AO583">
        <v>8.4000000000000005E-2</v>
      </c>
      <c r="AP583">
        <v>0</v>
      </c>
      <c r="AQ583">
        <v>0.3528</v>
      </c>
      <c r="AR583">
        <v>0</v>
      </c>
      <c r="AS583">
        <v>1.6800000000000001E-3</v>
      </c>
      <c r="AT583">
        <v>8.3999999999999995E-3</v>
      </c>
      <c r="AU583">
        <v>5.8380000000000001E-2</v>
      </c>
      <c r="AV583">
        <v>0.10639999999999999</v>
      </c>
      <c r="AW583">
        <v>1.4E-3</v>
      </c>
      <c r="AX583">
        <v>0.66080000000000005</v>
      </c>
      <c r="AY583">
        <v>0</v>
      </c>
      <c r="AZ583">
        <v>0</v>
      </c>
      <c r="BA583">
        <v>8.218</v>
      </c>
      <c r="BB583">
        <v>0</v>
      </c>
      <c r="BC583">
        <v>4.48E-2</v>
      </c>
      <c r="BD583">
        <v>4.1440000000000001</v>
      </c>
      <c r="BE583">
        <v>14.14</v>
      </c>
      <c r="BF583">
        <v>3.8220000000000001</v>
      </c>
      <c r="BG583">
        <v>0</v>
      </c>
      <c r="BH583">
        <v>0</v>
      </c>
      <c r="BI583">
        <v>0</v>
      </c>
      <c r="BJ583">
        <v>4.48E-2</v>
      </c>
      <c r="BK583">
        <v>0.84</v>
      </c>
      <c r="BL583">
        <v>3.0230374087487702E-3</v>
      </c>
      <c r="BM583">
        <v>8.1061345868972603E-4</v>
      </c>
      <c r="BN583">
        <v>1.0600875720253901E-3</v>
      </c>
      <c r="BO583" s="98">
        <v>4.4598989054255097E-5</v>
      </c>
      <c r="BP583">
        <v>0</v>
      </c>
      <c r="BQ583" s="98">
        <v>2.3433353093535399E-15</v>
      </c>
      <c r="BR583">
        <v>3.4214946002925702E-4</v>
      </c>
      <c r="BS583">
        <v>1.7414026703162401E-4</v>
      </c>
      <c r="BT583">
        <v>5.7464834321627797E-3</v>
      </c>
    </row>
    <row r="584" spans="1:72" x14ac:dyDescent="0.35">
      <c r="A584">
        <v>117</v>
      </c>
      <c r="B584" t="s">
        <v>218</v>
      </c>
      <c r="C584" t="s">
        <v>218</v>
      </c>
      <c r="D584" t="s">
        <v>839</v>
      </c>
      <c r="E584" t="s">
        <v>1337</v>
      </c>
      <c r="F584">
        <v>4.76</v>
      </c>
      <c r="G584">
        <v>19.914999999999999</v>
      </c>
      <c r="H584">
        <v>0.4536</v>
      </c>
      <c r="I584">
        <v>9.6600000000000005E-2</v>
      </c>
      <c r="J584">
        <v>5.8099999999999999E-2</v>
      </c>
      <c r="K584">
        <v>6.3E-2</v>
      </c>
      <c r="L584">
        <v>1.61E-2</v>
      </c>
      <c r="M584">
        <v>0</v>
      </c>
      <c r="N584">
        <v>1.26E-2</v>
      </c>
      <c r="O584">
        <v>1.7500000000000002E-2</v>
      </c>
      <c r="P584">
        <v>7.0000000000000001E-3</v>
      </c>
      <c r="Q584">
        <v>1.0500000000000001E-2</v>
      </c>
      <c r="R584">
        <v>0</v>
      </c>
      <c r="S584">
        <v>0</v>
      </c>
      <c r="T584">
        <v>0</v>
      </c>
      <c r="U584">
        <v>3.9899999999999998E-2</v>
      </c>
      <c r="V584">
        <v>0</v>
      </c>
      <c r="W584">
        <v>0</v>
      </c>
      <c r="X584">
        <v>0</v>
      </c>
      <c r="Y584">
        <v>2.87E-2</v>
      </c>
      <c r="Z584">
        <v>1.12E-2</v>
      </c>
      <c r="AA584">
        <v>0</v>
      </c>
      <c r="AB584">
        <v>6.93E-2</v>
      </c>
      <c r="AC584" s="98">
        <v>6.9999999999999999E-4</v>
      </c>
      <c r="AD584">
        <v>6.7900000000000002E-2</v>
      </c>
      <c r="AE584">
        <v>0.32340000000000002</v>
      </c>
      <c r="AF584">
        <v>0.26390000000000002</v>
      </c>
      <c r="AG584">
        <v>5.9499999999999997E-2</v>
      </c>
      <c r="AH584">
        <v>0</v>
      </c>
      <c r="AI584">
        <v>0</v>
      </c>
      <c r="AJ584">
        <v>0</v>
      </c>
      <c r="AK584">
        <v>0</v>
      </c>
      <c r="AL584">
        <v>0</v>
      </c>
      <c r="AM584">
        <v>1.1900000000000001E-2</v>
      </c>
      <c r="AN584">
        <v>0</v>
      </c>
      <c r="AO584">
        <v>9.0999999999999998E-2</v>
      </c>
      <c r="AP584">
        <v>0</v>
      </c>
      <c r="AQ584">
        <v>9.1000000000000004E-3</v>
      </c>
      <c r="AR584">
        <v>2.24E-2</v>
      </c>
      <c r="AS584">
        <v>4.2000000000000002E-4</v>
      </c>
      <c r="AT584">
        <v>4.2000000000000002E-4</v>
      </c>
      <c r="AU584">
        <v>7.7000000000000002E-3</v>
      </c>
      <c r="AV584">
        <v>2.3800000000000002E-2</v>
      </c>
      <c r="AW584">
        <v>2.66E-3</v>
      </c>
      <c r="AX584">
        <v>0.68740000000000001</v>
      </c>
      <c r="AY584">
        <v>0</v>
      </c>
      <c r="AZ584">
        <v>0</v>
      </c>
      <c r="BA584">
        <v>2.702</v>
      </c>
      <c r="BB584">
        <v>0</v>
      </c>
      <c r="BC584">
        <v>1.7500000000000002E-2</v>
      </c>
      <c r="BD584">
        <v>0.66500000000000004</v>
      </c>
      <c r="BE584">
        <v>3.444</v>
      </c>
      <c r="BF584">
        <v>1.0569999999999999</v>
      </c>
      <c r="BG584">
        <v>0</v>
      </c>
      <c r="BH584">
        <v>0</v>
      </c>
      <c r="BI584">
        <v>0</v>
      </c>
      <c r="BJ584">
        <v>1.9599999999999999E-2</v>
      </c>
      <c r="BK584">
        <v>0.38500000000000001</v>
      </c>
      <c r="BL584">
        <v>1.40213243560815E-3</v>
      </c>
      <c r="BM584">
        <v>3.8973292472302499E-4</v>
      </c>
      <c r="BN584">
        <v>4.3296227769768798E-4</v>
      </c>
      <c r="BO584" s="98">
        <v>2.2299494527127501E-5</v>
      </c>
      <c r="BP584">
        <v>0</v>
      </c>
      <c r="BQ584" s="98">
        <v>3.5188111717237498E-16</v>
      </c>
      <c r="BR584">
        <v>1.5593727218479901E-4</v>
      </c>
      <c r="BS584" s="98">
        <v>8.7070133515812005E-5</v>
      </c>
      <c r="BT584">
        <v>2.5335391541707599E-3</v>
      </c>
    </row>
    <row r="585" spans="1:72" x14ac:dyDescent="0.35">
      <c r="A585">
        <v>117</v>
      </c>
      <c r="B585" t="s">
        <v>218</v>
      </c>
      <c r="C585" t="s">
        <v>218</v>
      </c>
      <c r="D585" t="s">
        <v>839</v>
      </c>
      <c r="E585" t="s">
        <v>1338</v>
      </c>
      <c r="F585">
        <v>4.76</v>
      </c>
      <c r="G585">
        <v>19.914999999999999</v>
      </c>
      <c r="H585">
        <v>0.4536</v>
      </c>
      <c r="I585">
        <v>9.6600000000000005E-2</v>
      </c>
      <c r="J585">
        <v>5.8099999999999999E-2</v>
      </c>
      <c r="K585">
        <v>6.3E-2</v>
      </c>
      <c r="L585">
        <v>1.61E-2</v>
      </c>
      <c r="M585">
        <v>0</v>
      </c>
      <c r="N585">
        <v>1.26E-2</v>
      </c>
      <c r="O585">
        <v>1.7500000000000002E-2</v>
      </c>
      <c r="P585">
        <v>7.0000000000000001E-3</v>
      </c>
      <c r="Q585">
        <v>1.0500000000000001E-2</v>
      </c>
      <c r="R585">
        <v>0</v>
      </c>
      <c r="S585">
        <v>0</v>
      </c>
      <c r="T585">
        <v>0</v>
      </c>
      <c r="U585">
        <v>3.9899999999999998E-2</v>
      </c>
      <c r="V585">
        <v>0</v>
      </c>
      <c r="W585">
        <v>0</v>
      </c>
      <c r="X585">
        <v>0</v>
      </c>
      <c r="Y585">
        <v>2.87E-2</v>
      </c>
      <c r="Z585">
        <v>1.12E-2</v>
      </c>
      <c r="AA585">
        <v>0</v>
      </c>
      <c r="AB585">
        <v>6.93E-2</v>
      </c>
      <c r="AC585" s="98">
        <v>6.9999999999999999E-4</v>
      </c>
      <c r="AD585">
        <v>6.7900000000000002E-2</v>
      </c>
      <c r="AE585">
        <v>0.32340000000000002</v>
      </c>
      <c r="AF585">
        <v>0.26390000000000002</v>
      </c>
      <c r="AG585">
        <v>5.9499999999999997E-2</v>
      </c>
      <c r="AH585">
        <v>0</v>
      </c>
      <c r="AI585">
        <v>0</v>
      </c>
      <c r="AJ585">
        <v>0</v>
      </c>
      <c r="AK585">
        <v>0</v>
      </c>
      <c r="AL585">
        <v>0</v>
      </c>
      <c r="AM585">
        <v>1.1900000000000001E-2</v>
      </c>
      <c r="AN585">
        <v>0</v>
      </c>
      <c r="AO585">
        <v>9.0999999999999998E-2</v>
      </c>
      <c r="AP585">
        <v>0</v>
      </c>
      <c r="AQ585">
        <v>9.1000000000000004E-3</v>
      </c>
      <c r="AR585">
        <v>2.24E-2</v>
      </c>
      <c r="AS585">
        <v>4.2000000000000002E-4</v>
      </c>
      <c r="AT585">
        <v>4.2000000000000002E-4</v>
      </c>
      <c r="AU585">
        <v>7.7000000000000002E-3</v>
      </c>
      <c r="AV585">
        <v>2.3800000000000002E-2</v>
      </c>
      <c r="AW585">
        <v>2.66E-3</v>
      </c>
      <c r="AX585">
        <v>0.68740000000000001</v>
      </c>
      <c r="AY585">
        <v>0</v>
      </c>
      <c r="AZ585">
        <v>0</v>
      </c>
      <c r="BA585">
        <v>2.702</v>
      </c>
      <c r="BB585">
        <v>0</v>
      </c>
      <c r="BC585">
        <v>1.7500000000000002E-2</v>
      </c>
      <c r="BD585">
        <v>0.66500000000000004</v>
      </c>
      <c r="BE585">
        <v>3.444</v>
      </c>
      <c r="BF585">
        <v>1.0569999999999999</v>
      </c>
      <c r="BG585">
        <v>0</v>
      </c>
      <c r="BH585">
        <v>0</v>
      </c>
      <c r="BI585">
        <v>0</v>
      </c>
      <c r="BJ585">
        <v>1.9599999999999999E-2</v>
      </c>
      <c r="BK585">
        <v>0.38500000000000001</v>
      </c>
      <c r="BL585">
        <v>1.40213243560815E-3</v>
      </c>
      <c r="BM585">
        <v>3.8973292472302499E-4</v>
      </c>
      <c r="BN585">
        <v>4.3296227769768798E-4</v>
      </c>
      <c r="BO585" s="98">
        <v>2.2299494527127501E-5</v>
      </c>
      <c r="BP585">
        <v>0</v>
      </c>
      <c r="BQ585" s="98">
        <v>3.5188111717237498E-16</v>
      </c>
      <c r="BR585">
        <v>1.5593727218479901E-4</v>
      </c>
      <c r="BS585" s="98">
        <v>8.7070133515812005E-5</v>
      </c>
      <c r="BT585">
        <v>2.5335391541707599E-3</v>
      </c>
    </row>
    <row r="586" spans="1:72" x14ac:dyDescent="0.35">
      <c r="A586">
        <v>117</v>
      </c>
      <c r="B586" t="s">
        <v>218</v>
      </c>
      <c r="C586" t="s">
        <v>218</v>
      </c>
      <c r="D586" t="s">
        <v>839</v>
      </c>
      <c r="E586" t="s">
        <v>1339</v>
      </c>
      <c r="F586">
        <v>9.52</v>
      </c>
      <c r="G586">
        <v>39.83</v>
      </c>
      <c r="H586">
        <v>0.90720000000000001</v>
      </c>
      <c r="I586">
        <v>0.19320000000000001</v>
      </c>
      <c r="J586">
        <v>0.1162</v>
      </c>
      <c r="K586">
        <v>0.126</v>
      </c>
      <c r="L586">
        <v>3.2199999999999999E-2</v>
      </c>
      <c r="M586">
        <v>0</v>
      </c>
      <c r="N586">
        <v>2.52E-2</v>
      </c>
      <c r="O586">
        <v>3.5000000000000003E-2</v>
      </c>
      <c r="P586">
        <v>1.4E-2</v>
      </c>
      <c r="Q586">
        <v>2.1000000000000001E-2</v>
      </c>
      <c r="R586">
        <v>0</v>
      </c>
      <c r="S586">
        <v>0</v>
      </c>
      <c r="T586">
        <v>0</v>
      </c>
      <c r="U586">
        <v>7.9799999999999996E-2</v>
      </c>
      <c r="V586">
        <v>0</v>
      </c>
      <c r="W586">
        <v>0</v>
      </c>
      <c r="X586">
        <v>0</v>
      </c>
      <c r="Y586">
        <v>5.74E-2</v>
      </c>
      <c r="Z586">
        <v>2.24E-2</v>
      </c>
      <c r="AA586">
        <v>0</v>
      </c>
      <c r="AB586">
        <v>0.1386</v>
      </c>
      <c r="AC586">
        <v>1.4E-3</v>
      </c>
      <c r="AD586">
        <v>0.1358</v>
      </c>
      <c r="AE586">
        <v>0.64680000000000004</v>
      </c>
      <c r="AF586">
        <v>0.52780000000000005</v>
      </c>
      <c r="AG586">
        <v>0.11899999999999999</v>
      </c>
      <c r="AH586">
        <v>0</v>
      </c>
      <c r="AI586">
        <v>0</v>
      </c>
      <c r="AJ586">
        <v>0</v>
      </c>
      <c r="AK586">
        <v>0</v>
      </c>
      <c r="AL586">
        <v>0</v>
      </c>
      <c r="AM586">
        <v>2.3800000000000002E-2</v>
      </c>
      <c r="AN586">
        <v>0</v>
      </c>
      <c r="AO586">
        <v>0.182</v>
      </c>
      <c r="AP586">
        <v>0</v>
      </c>
      <c r="AQ586">
        <v>1.8200000000000001E-2</v>
      </c>
      <c r="AR586">
        <v>4.48E-2</v>
      </c>
      <c r="AS586">
        <v>8.4000000000000003E-4</v>
      </c>
      <c r="AT586">
        <v>8.4000000000000003E-4</v>
      </c>
      <c r="AU586">
        <v>1.54E-2</v>
      </c>
      <c r="AV586">
        <v>4.7600000000000003E-2</v>
      </c>
      <c r="AW586">
        <v>5.3200000000000001E-3</v>
      </c>
      <c r="AX586">
        <v>1.3748</v>
      </c>
      <c r="AY586">
        <v>0</v>
      </c>
      <c r="AZ586">
        <v>0</v>
      </c>
      <c r="BA586">
        <v>5.4039999999999999</v>
      </c>
      <c r="BB586">
        <v>0</v>
      </c>
      <c r="BC586">
        <v>3.5000000000000003E-2</v>
      </c>
      <c r="BD586">
        <v>1.33</v>
      </c>
      <c r="BE586">
        <v>6.8879999999999999</v>
      </c>
      <c r="BF586">
        <v>2.1139999999999999</v>
      </c>
      <c r="BG586">
        <v>0</v>
      </c>
      <c r="BH586">
        <v>0</v>
      </c>
      <c r="BI586">
        <v>0</v>
      </c>
      <c r="BJ586">
        <v>3.9199999999999999E-2</v>
      </c>
      <c r="BK586">
        <v>0.77</v>
      </c>
      <c r="BL586">
        <v>2.8042648712163099E-3</v>
      </c>
      <c r="BM586">
        <v>7.7946584944605095E-4</v>
      </c>
      <c r="BN586">
        <v>8.6592455539537705E-4</v>
      </c>
      <c r="BO586" s="98">
        <v>4.4598989054255097E-5</v>
      </c>
      <c r="BP586">
        <v>0</v>
      </c>
      <c r="BQ586" s="98">
        <v>7.0376223434475104E-16</v>
      </c>
      <c r="BR586">
        <v>3.11874544369597E-4</v>
      </c>
      <c r="BS586">
        <v>1.7414026703162401E-4</v>
      </c>
      <c r="BT586">
        <v>5.0670783083415199E-3</v>
      </c>
    </row>
    <row r="587" spans="1:72" x14ac:dyDescent="0.35">
      <c r="A587">
        <v>117</v>
      </c>
      <c r="B587" t="s">
        <v>218</v>
      </c>
      <c r="C587" t="s">
        <v>218</v>
      </c>
      <c r="D587" t="s">
        <v>839</v>
      </c>
      <c r="E587" t="s">
        <v>1340</v>
      </c>
      <c r="F587">
        <v>47.6</v>
      </c>
      <c r="G587">
        <v>199.15</v>
      </c>
      <c r="H587">
        <v>4.5359999999999996</v>
      </c>
      <c r="I587">
        <v>0.96599999999999997</v>
      </c>
      <c r="J587">
        <v>0.58099999999999996</v>
      </c>
      <c r="K587">
        <v>0.63</v>
      </c>
      <c r="L587">
        <v>0.161</v>
      </c>
      <c r="M587">
        <v>0</v>
      </c>
      <c r="N587">
        <v>0.126</v>
      </c>
      <c r="O587">
        <v>0.17499999999999999</v>
      </c>
      <c r="P587">
        <v>7.0000000000000007E-2</v>
      </c>
      <c r="Q587">
        <v>0.105</v>
      </c>
      <c r="R587">
        <v>0</v>
      </c>
      <c r="S587">
        <v>0</v>
      </c>
      <c r="T587">
        <v>0</v>
      </c>
      <c r="U587">
        <v>0.39900000000000002</v>
      </c>
      <c r="V587">
        <v>0</v>
      </c>
      <c r="W587">
        <v>0</v>
      </c>
      <c r="X587">
        <v>0</v>
      </c>
      <c r="Y587">
        <v>0.28699999999999998</v>
      </c>
      <c r="Z587">
        <v>0.112</v>
      </c>
      <c r="AA587">
        <v>0</v>
      </c>
      <c r="AB587">
        <v>0.69299999999999995</v>
      </c>
      <c r="AC587">
        <v>7.0000000000000001E-3</v>
      </c>
      <c r="AD587">
        <v>0.67900000000000005</v>
      </c>
      <c r="AE587">
        <v>3.234</v>
      </c>
      <c r="AF587">
        <v>2.6389999999999998</v>
      </c>
      <c r="AG587">
        <v>0.59499999999999997</v>
      </c>
      <c r="AH587">
        <v>0</v>
      </c>
      <c r="AI587">
        <v>0</v>
      </c>
      <c r="AJ587">
        <v>0</v>
      </c>
      <c r="AK587">
        <v>0</v>
      </c>
      <c r="AL587">
        <v>0</v>
      </c>
      <c r="AM587">
        <v>0.11899999999999999</v>
      </c>
      <c r="AN587">
        <v>0</v>
      </c>
      <c r="AO587">
        <v>0.91</v>
      </c>
      <c r="AP587">
        <v>0</v>
      </c>
      <c r="AQ587">
        <v>9.0999999999999998E-2</v>
      </c>
      <c r="AR587">
        <v>0.224</v>
      </c>
      <c r="AS587">
        <v>4.1999999999999997E-3</v>
      </c>
      <c r="AT587">
        <v>4.1999999999999997E-3</v>
      </c>
      <c r="AU587">
        <v>7.6999999999999999E-2</v>
      </c>
      <c r="AV587">
        <v>0.23799999999999999</v>
      </c>
      <c r="AW587">
        <v>2.6599999999999999E-2</v>
      </c>
      <c r="AX587">
        <v>6.8739999999999997</v>
      </c>
      <c r="AY587">
        <v>0</v>
      </c>
      <c r="AZ587">
        <v>0</v>
      </c>
      <c r="BA587">
        <v>27.02</v>
      </c>
      <c r="BB587">
        <v>0</v>
      </c>
      <c r="BC587">
        <v>0.17499999999999999</v>
      </c>
      <c r="BD587">
        <v>6.65</v>
      </c>
      <c r="BE587">
        <v>34.44</v>
      </c>
      <c r="BF587">
        <v>10.57</v>
      </c>
      <c r="BG587">
        <v>0</v>
      </c>
      <c r="BH587">
        <v>0</v>
      </c>
      <c r="BI587">
        <v>0</v>
      </c>
      <c r="BJ587">
        <v>0.19600000000000001</v>
      </c>
      <c r="BK587">
        <v>3.85</v>
      </c>
      <c r="BL587">
        <v>1.40213243560816E-2</v>
      </c>
      <c r="BM587">
        <v>3.8973292472302499E-3</v>
      </c>
      <c r="BN587">
        <v>4.3296227769768899E-3</v>
      </c>
      <c r="BO587">
        <v>2.2299494527127501E-4</v>
      </c>
      <c r="BP587">
        <v>0</v>
      </c>
      <c r="BQ587" s="98">
        <v>3.5188111717237501E-15</v>
      </c>
      <c r="BR587">
        <v>1.5593727218479901E-3</v>
      </c>
      <c r="BS587">
        <v>8.7070133515811999E-4</v>
      </c>
      <c r="BT587">
        <v>2.5335391541707601E-2</v>
      </c>
    </row>
    <row r="588" spans="1:72" x14ac:dyDescent="0.35">
      <c r="A588">
        <v>117</v>
      </c>
      <c r="B588" t="s">
        <v>218</v>
      </c>
      <c r="C588" t="s">
        <v>218</v>
      </c>
      <c r="D588" t="s">
        <v>839</v>
      </c>
      <c r="E588" t="s">
        <v>1341</v>
      </c>
      <c r="F588">
        <v>4.76</v>
      </c>
      <c r="G588">
        <v>19.914999999999999</v>
      </c>
      <c r="H588">
        <v>0.4536</v>
      </c>
      <c r="I588">
        <v>9.6600000000000005E-2</v>
      </c>
      <c r="J588">
        <v>5.8099999999999999E-2</v>
      </c>
      <c r="K588">
        <v>6.3E-2</v>
      </c>
      <c r="L588">
        <v>1.61E-2</v>
      </c>
      <c r="M588">
        <v>0</v>
      </c>
      <c r="N588">
        <v>1.26E-2</v>
      </c>
      <c r="O588">
        <v>1.7500000000000002E-2</v>
      </c>
      <c r="P588">
        <v>7.0000000000000001E-3</v>
      </c>
      <c r="Q588">
        <v>1.0500000000000001E-2</v>
      </c>
      <c r="R588">
        <v>0</v>
      </c>
      <c r="S588">
        <v>0</v>
      </c>
      <c r="T588">
        <v>0</v>
      </c>
      <c r="U588">
        <v>3.9899999999999998E-2</v>
      </c>
      <c r="V588">
        <v>0</v>
      </c>
      <c r="W588">
        <v>0</v>
      </c>
      <c r="X588">
        <v>0</v>
      </c>
      <c r="Y588">
        <v>2.87E-2</v>
      </c>
      <c r="Z588">
        <v>1.12E-2</v>
      </c>
      <c r="AA588">
        <v>0</v>
      </c>
      <c r="AB588">
        <v>6.93E-2</v>
      </c>
      <c r="AC588" s="98">
        <v>6.9999999999999999E-4</v>
      </c>
      <c r="AD588">
        <v>6.7900000000000002E-2</v>
      </c>
      <c r="AE588">
        <v>0.32340000000000002</v>
      </c>
      <c r="AF588">
        <v>0.26390000000000002</v>
      </c>
      <c r="AG588">
        <v>5.9499999999999997E-2</v>
      </c>
      <c r="AH588">
        <v>0</v>
      </c>
      <c r="AI588">
        <v>0</v>
      </c>
      <c r="AJ588">
        <v>0</v>
      </c>
      <c r="AK588">
        <v>0</v>
      </c>
      <c r="AL588">
        <v>0</v>
      </c>
      <c r="AM588">
        <v>1.1900000000000001E-2</v>
      </c>
      <c r="AN588">
        <v>0</v>
      </c>
      <c r="AO588">
        <v>9.0999999999999998E-2</v>
      </c>
      <c r="AP588">
        <v>0</v>
      </c>
      <c r="AQ588">
        <v>9.1000000000000004E-3</v>
      </c>
      <c r="AR588">
        <v>2.24E-2</v>
      </c>
      <c r="AS588">
        <v>4.2000000000000002E-4</v>
      </c>
      <c r="AT588">
        <v>4.2000000000000002E-4</v>
      </c>
      <c r="AU588">
        <v>7.7000000000000002E-3</v>
      </c>
      <c r="AV588">
        <v>2.3800000000000002E-2</v>
      </c>
      <c r="AW588">
        <v>2.66E-3</v>
      </c>
      <c r="AX588">
        <v>0.68740000000000001</v>
      </c>
      <c r="AY588">
        <v>0</v>
      </c>
      <c r="AZ588">
        <v>0</v>
      </c>
      <c r="BA588">
        <v>2.702</v>
      </c>
      <c r="BB588">
        <v>0</v>
      </c>
      <c r="BC588">
        <v>1.7500000000000002E-2</v>
      </c>
      <c r="BD588">
        <v>0.66500000000000004</v>
      </c>
      <c r="BE588">
        <v>3.444</v>
      </c>
      <c r="BF588">
        <v>1.0569999999999999</v>
      </c>
      <c r="BG588">
        <v>0</v>
      </c>
      <c r="BH588">
        <v>0</v>
      </c>
      <c r="BI588">
        <v>0</v>
      </c>
      <c r="BJ588">
        <v>1.9599999999999999E-2</v>
      </c>
      <c r="BK588">
        <v>0.38500000000000001</v>
      </c>
      <c r="BL588">
        <v>1.40213243560815E-3</v>
      </c>
      <c r="BM588">
        <v>3.8973292472302499E-4</v>
      </c>
      <c r="BN588">
        <v>4.3296227769768798E-4</v>
      </c>
      <c r="BO588" s="98">
        <v>2.2299494527127501E-5</v>
      </c>
      <c r="BP588">
        <v>0</v>
      </c>
      <c r="BQ588" s="98">
        <v>3.5188111717237498E-16</v>
      </c>
      <c r="BR588">
        <v>1.5593727218479901E-4</v>
      </c>
      <c r="BS588" s="98">
        <v>8.7070133515812005E-5</v>
      </c>
      <c r="BT588">
        <v>2.5335391541707599E-3</v>
      </c>
    </row>
    <row r="589" spans="1:72" x14ac:dyDescent="0.35">
      <c r="A589">
        <v>118</v>
      </c>
      <c r="B589" t="s">
        <v>218</v>
      </c>
      <c r="C589" t="s">
        <v>218</v>
      </c>
      <c r="D589" t="s">
        <v>854</v>
      </c>
      <c r="E589" t="s">
        <v>1337</v>
      </c>
      <c r="F589">
        <v>1.3160000000000001</v>
      </c>
      <c r="G589">
        <v>5.5060000000000002</v>
      </c>
      <c r="H589">
        <v>0.12920000000000001</v>
      </c>
      <c r="I589">
        <v>2.64E-2</v>
      </c>
      <c r="J589">
        <v>1E-3</v>
      </c>
      <c r="K589">
        <v>3.2199999999999999E-2</v>
      </c>
      <c r="L589">
        <v>6.4000000000000003E-3</v>
      </c>
      <c r="M589">
        <v>0</v>
      </c>
      <c r="N589">
        <v>4.7999999999999996E-3</v>
      </c>
      <c r="O589">
        <v>7.1999999999999998E-3</v>
      </c>
      <c r="P589">
        <v>2.2000000000000001E-3</v>
      </c>
      <c r="Q589">
        <v>5.0000000000000001E-3</v>
      </c>
      <c r="R589">
        <v>0</v>
      </c>
      <c r="S589">
        <v>0</v>
      </c>
      <c r="T589">
        <v>0</v>
      </c>
      <c r="U589">
        <v>9.5999999999999992E-3</v>
      </c>
      <c r="V589">
        <v>0</v>
      </c>
      <c r="W589">
        <v>0</v>
      </c>
      <c r="X589">
        <v>0</v>
      </c>
      <c r="Y589">
        <v>6.6E-3</v>
      </c>
      <c r="Z589">
        <v>2.8E-3</v>
      </c>
      <c r="AA589" s="98">
        <v>2.0000000000000001E-4</v>
      </c>
      <c r="AB589">
        <v>0.1022</v>
      </c>
      <c r="AC589" s="98">
        <v>2.0000000000000001E-4</v>
      </c>
      <c r="AD589">
        <v>0.1018</v>
      </c>
      <c r="AE589">
        <v>1.14E-2</v>
      </c>
      <c r="AF589">
        <v>1.14E-2</v>
      </c>
      <c r="AG589">
        <v>0</v>
      </c>
      <c r="AH589">
        <v>0</v>
      </c>
      <c r="AI589">
        <v>0</v>
      </c>
      <c r="AJ589">
        <v>0</v>
      </c>
      <c r="AK589">
        <v>0</v>
      </c>
      <c r="AL589">
        <v>0</v>
      </c>
      <c r="AM589">
        <v>1.6000000000000001E-3</v>
      </c>
      <c r="AN589">
        <v>0</v>
      </c>
      <c r="AO589">
        <v>1.7999999999999999E-2</v>
      </c>
      <c r="AP589">
        <v>0</v>
      </c>
      <c r="AQ589">
        <v>5.16E-2</v>
      </c>
      <c r="AR589">
        <v>1.32E-2</v>
      </c>
      <c r="AS589">
        <v>3.8000000000000002E-4</v>
      </c>
      <c r="AT589">
        <v>1.3999999999999999E-4</v>
      </c>
      <c r="AU589">
        <v>2.5200000000000001E-3</v>
      </c>
      <c r="AV589">
        <v>7.0000000000000001E-3</v>
      </c>
      <c r="AW589" s="98">
        <v>5.0000000000000001E-4</v>
      </c>
      <c r="AX589">
        <v>0.1552</v>
      </c>
      <c r="AY589">
        <v>0</v>
      </c>
      <c r="AZ589">
        <v>0</v>
      </c>
      <c r="BA589">
        <v>0.70799999999999996</v>
      </c>
      <c r="BB589">
        <v>0</v>
      </c>
      <c r="BC589">
        <v>6.0000000000000001E-3</v>
      </c>
      <c r="BD589">
        <v>0.33200000000000002</v>
      </c>
      <c r="BE589">
        <v>1.64</v>
      </c>
      <c r="BF589">
        <v>0.29599999999999999</v>
      </c>
      <c r="BG589">
        <v>0</v>
      </c>
      <c r="BH589">
        <v>0</v>
      </c>
      <c r="BI589">
        <v>0</v>
      </c>
      <c r="BJ589">
        <v>4.1999999999999997E-3</v>
      </c>
      <c r="BK589">
        <v>0.108</v>
      </c>
      <c r="BL589">
        <v>5.3510583924378896E-4</v>
      </c>
      <c r="BM589">
        <v>1.15042233129325E-4</v>
      </c>
      <c r="BN589">
        <v>2.8035425451082498E-4</v>
      </c>
      <c r="BO589" s="98">
        <v>6.3712841506078696E-6</v>
      </c>
      <c r="BP589">
        <v>0</v>
      </c>
      <c r="BQ589" s="98">
        <v>6.1132579470975804E-16</v>
      </c>
      <c r="BR589" s="98">
        <v>5.6318471867557898E-5</v>
      </c>
      <c r="BS589" s="98">
        <v>2.4877181004517699E-5</v>
      </c>
      <c r="BT589">
        <v>2.01218654098119E-3</v>
      </c>
    </row>
    <row r="590" spans="1:72" x14ac:dyDescent="0.35">
      <c r="A590">
        <v>118</v>
      </c>
      <c r="B590" t="s">
        <v>218</v>
      </c>
      <c r="C590" t="s">
        <v>218</v>
      </c>
      <c r="D590" t="s">
        <v>854</v>
      </c>
      <c r="E590" t="s">
        <v>1338</v>
      </c>
      <c r="F590">
        <v>1.3160000000000001</v>
      </c>
      <c r="G590">
        <v>5.5060000000000002</v>
      </c>
      <c r="H590">
        <v>0.12920000000000001</v>
      </c>
      <c r="I590">
        <v>2.64E-2</v>
      </c>
      <c r="J590">
        <v>1E-3</v>
      </c>
      <c r="K590">
        <v>3.2199999999999999E-2</v>
      </c>
      <c r="L590">
        <v>6.4000000000000003E-3</v>
      </c>
      <c r="M590">
        <v>0</v>
      </c>
      <c r="N590">
        <v>4.7999999999999996E-3</v>
      </c>
      <c r="O590">
        <v>7.1999999999999998E-3</v>
      </c>
      <c r="P590">
        <v>2.2000000000000001E-3</v>
      </c>
      <c r="Q590">
        <v>5.0000000000000001E-3</v>
      </c>
      <c r="R590">
        <v>0</v>
      </c>
      <c r="S590">
        <v>0</v>
      </c>
      <c r="T590">
        <v>0</v>
      </c>
      <c r="U590">
        <v>9.5999999999999992E-3</v>
      </c>
      <c r="V590">
        <v>0</v>
      </c>
      <c r="W590">
        <v>0</v>
      </c>
      <c r="X590">
        <v>0</v>
      </c>
      <c r="Y590">
        <v>6.6E-3</v>
      </c>
      <c r="Z590">
        <v>2.8E-3</v>
      </c>
      <c r="AA590" s="98">
        <v>2.0000000000000001E-4</v>
      </c>
      <c r="AB590">
        <v>0.1022</v>
      </c>
      <c r="AC590" s="98">
        <v>2.0000000000000001E-4</v>
      </c>
      <c r="AD590">
        <v>0.1018</v>
      </c>
      <c r="AE590">
        <v>1.14E-2</v>
      </c>
      <c r="AF590">
        <v>1.14E-2</v>
      </c>
      <c r="AG590">
        <v>0</v>
      </c>
      <c r="AH590">
        <v>0</v>
      </c>
      <c r="AI590">
        <v>0</v>
      </c>
      <c r="AJ590">
        <v>0</v>
      </c>
      <c r="AK590">
        <v>0</v>
      </c>
      <c r="AL590">
        <v>0</v>
      </c>
      <c r="AM590">
        <v>1.6000000000000001E-3</v>
      </c>
      <c r="AN590">
        <v>0</v>
      </c>
      <c r="AO590">
        <v>1.7999999999999999E-2</v>
      </c>
      <c r="AP590">
        <v>0</v>
      </c>
      <c r="AQ590">
        <v>5.16E-2</v>
      </c>
      <c r="AR590">
        <v>1.32E-2</v>
      </c>
      <c r="AS590">
        <v>3.8000000000000002E-4</v>
      </c>
      <c r="AT590">
        <v>1.3999999999999999E-4</v>
      </c>
      <c r="AU590">
        <v>2.5200000000000001E-3</v>
      </c>
      <c r="AV590">
        <v>7.0000000000000001E-3</v>
      </c>
      <c r="AW590" s="98">
        <v>5.0000000000000001E-4</v>
      </c>
      <c r="AX590">
        <v>0.1552</v>
      </c>
      <c r="AY590">
        <v>0</v>
      </c>
      <c r="AZ590">
        <v>0</v>
      </c>
      <c r="BA590">
        <v>0.70799999999999996</v>
      </c>
      <c r="BB590">
        <v>0</v>
      </c>
      <c r="BC590">
        <v>6.0000000000000001E-3</v>
      </c>
      <c r="BD590">
        <v>0.33200000000000002</v>
      </c>
      <c r="BE590">
        <v>1.64</v>
      </c>
      <c r="BF590">
        <v>0.29599999999999999</v>
      </c>
      <c r="BG590">
        <v>0</v>
      </c>
      <c r="BH590">
        <v>0</v>
      </c>
      <c r="BI590">
        <v>0</v>
      </c>
      <c r="BJ590">
        <v>4.1999999999999997E-3</v>
      </c>
      <c r="BK590">
        <v>0.108</v>
      </c>
      <c r="BL590">
        <v>5.3510583924378896E-4</v>
      </c>
      <c r="BM590">
        <v>1.15042233129325E-4</v>
      </c>
      <c r="BN590">
        <v>2.8035425451082498E-4</v>
      </c>
      <c r="BO590" s="98">
        <v>6.3712841506078696E-6</v>
      </c>
      <c r="BP590">
        <v>0</v>
      </c>
      <c r="BQ590" s="98">
        <v>6.1132579470975804E-16</v>
      </c>
      <c r="BR590" s="98">
        <v>5.6318471867557898E-5</v>
      </c>
      <c r="BS590" s="98">
        <v>2.4877181004517699E-5</v>
      </c>
      <c r="BT590">
        <v>2.01218654098119E-3</v>
      </c>
    </row>
    <row r="591" spans="1:72" x14ac:dyDescent="0.35">
      <c r="A591">
        <v>118</v>
      </c>
      <c r="B591" t="s">
        <v>218</v>
      </c>
      <c r="C591" t="s">
        <v>218</v>
      </c>
      <c r="D591" t="s">
        <v>854</v>
      </c>
      <c r="E591" t="s">
        <v>1339</v>
      </c>
      <c r="F591">
        <v>2.6320000000000001</v>
      </c>
      <c r="G591">
        <v>11.012</v>
      </c>
      <c r="H591">
        <v>0.25840000000000002</v>
      </c>
      <c r="I591">
        <v>5.28E-2</v>
      </c>
      <c r="J591">
        <v>2E-3</v>
      </c>
      <c r="K591">
        <v>6.4399999999999999E-2</v>
      </c>
      <c r="L591">
        <v>1.2800000000000001E-2</v>
      </c>
      <c r="M591">
        <v>0</v>
      </c>
      <c r="N591">
        <v>9.5999999999999992E-3</v>
      </c>
      <c r="O591">
        <v>1.44E-2</v>
      </c>
      <c r="P591">
        <v>4.4000000000000003E-3</v>
      </c>
      <c r="Q591">
        <v>0.01</v>
      </c>
      <c r="R591">
        <v>0</v>
      </c>
      <c r="S591">
        <v>0</v>
      </c>
      <c r="T591">
        <v>0</v>
      </c>
      <c r="U591">
        <v>1.9199999999999998E-2</v>
      </c>
      <c r="V591">
        <v>0</v>
      </c>
      <c r="W591">
        <v>0</v>
      </c>
      <c r="X591">
        <v>0</v>
      </c>
      <c r="Y591">
        <v>1.32E-2</v>
      </c>
      <c r="Z591">
        <v>5.5999999999999999E-3</v>
      </c>
      <c r="AA591" s="98">
        <v>4.0000000000000002E-4</v>
      </c>
      <c r="AB591">
        <v>0.2044</v>
      </c>
      <c r="AC591" s="98">
        <v>4.0000000000000002E-4</v>
      </c>
      <c r="AD591">
        <v>0.2036</v>
      </c>
      <c r="AE591">
        <v>2.2800000000000001E-2</v>
      </c>
      <c r="AF591">
        <v>2.2800000000000001E-2</v>
      </c>
      <c r="AG591">
        <v>0</v>
      </c>
      <c r="AH591">
        <v>0</v>
      </c>
      <c r="AI591">
        <v>0</v>
      </c>
      <c r="AJ591">
        <v>0</v>
      </c>
      <c r="AK591">
        <v>0</v>
      </c>
      <c r="AL591">
        <v>0</v>
      </c>
      <c r="AM591">
        <v>3.2000000000000002E-3</v>
      </c>
      <c r="AN591">
        <v>0</v>
      </c>
      <c r="AO591">
        <v>3.5999999999999997E-2</v>
      </c>
      <c r="AP591">
        <v>0</v>
      </c>
      <c r="AQ591">
        <v>0.1032</v>
      </c>
      <c r="AR591">
        <v>2.64E-2</v>
      </c>
      <c r="AS591">
        <v>7.6000000000000004E-4</v>
      </c>
      <c r="AT591">
        <v>2.7999999999999998E-4</v>
      </c>
      <c r="AU591">
        <v>5.0400000000000002E-3</v>
      </c>
      <c r="AV591">
        <v>1.4E-2</v>
      </c>
      <c r="AW591">
        <v>1E-3</v>
      </c>
      <c r="AX591">
        <v>0.31040000000000001</v>
      </c>
      <c r="AY591">
        <v>0</v>
      </c>
      <c r="AZ591">
        <v>0</v>
      </c>
      <c r="BA591">
        <v>1.4159999999999999</v>
      </c>
      <c r="BB591">
        <v>0</v>
      </c>
      <c r="BC591">
        <v>1.2E-2</v>
      </c>
      <c r="BD591">
        <v>0.66400000000000003</v>
      </c>
      <c r="BE591">
        <v>3.28</v>
      </c>
      <c r="BF591">
        <v>0.59199999999999997</v>
      </c>
      <c r="BG591">
        <v>0</v>
      </c>
      <c r="BH591">
        <v>0</v>
      </c>
      <c r="BI591">
        <v>0</v>
      </c>
      <c r="BJ591">
        <v>8.3999999999999995E-3</v>
      </c>
      <c r="BK591">
        <v>0.216</v>
      </c>
      <c r="BL591">
        <v>1.0702116784875801E-3</v>
      </c>
      <c r="BM591">
        <v>2.3008446625864899E-4</v>
      </c>
      <c r="BN591">
        <v>5.6070850902164996E-4</v>
      </c>
      <c r="BO591" s="98">
        <v>1.27425683012157E-5</v>
      </c>
      <c r="BP591">
        <v>0</v>
      </c>
      <c r="BQ591" s="98">
        <v>1.22265158941952E-15</v>
      </c>
      <c r="BR591">
        <v>1.12636943735116E-4</v>
      </c>
      <c r="BS591" s="98">
        <v>4.9754362009035397E-5</v>
      </c>
      <c r="BT591">
        <v>4.02437308196238E-3</v>
      </c>
    </row>
    <row r="592" spans="1:72" x14ac:dyDescent="0.35">
      <c r="A592">
        <v>118</v>
      </c>
      <c r="B592" t="s">
        <v>218</v>
      </c>
      <c r="C592" t="s">
        <v>218</v>
      </c>
      <c r="D592" t="s">
        <v>854</v>
      </c>
      <c r="E592" t="s">
        <v>1340</v>
      </c>
      <c r="F592">
        <v>13.16</v>
      </c>
      <c r="G592">
        <v>55.06</v>
      </c>
      <c r="H592">
        <v>1.292</v>
      </c>
      <c r="I592">
        <v>0.26400000000000001</v>
      </c>
      <c r="J592">
        <v>0.01</v>
      </c>
      <c r="K592">
        <v>0.32200000000000001</v>
      </c>
      <c r="L592">
        <v>6.4000000000000001E-2</v>
      </c>
      <c r="M592">
        <v>0</v>
      </c>
      <c r="N592">
        <v>4.8000000000000001E-2</v>
      </c>
      <c r="O592">
        <v>7.1999999999999995E-2</v>
      </c>
      <c r="P592">
        <v>2.1999999999999999E-2</v>
      </c>
      <c r="Q592">
        <v>0.05</v>
      </c>
      <c r="R592">
        <v>0</v>
      </c>
      <c r="S592">
        <v>0</v>
      </c>
      <c r="T592">
        <v>0</v>
      </c>
      <c r="U592">
        <v>9.6000000000000002E-2</v>
      </c>
      <c r="V592">
        <v>0</v>
      </c>
      <c r="W592">
        <v>0</v>
      </c>
      <c r="X592">
        <v>0</v>
      </c>
      <c r="Y592">
        <v>6.6000000000000003E-2</v>
      </c>
      <c r="Z592">
        <v>2.8000000000000001E-2</v>
      </c>
      <c r="AA592">
        <v>2E-3</v>
      </c>
      <c r="AB592">
        <v>1.022</v>
      </c>
      <c r="AC592">
        <v>2E-3</v>
      </c>
      <c r="AD592">
        <v>1.018</v>
      </c>
      <c r="AE592">
        <v>0.114</v>
      </c>
      <c r="AF592">
        <v>0.114</v>
      </c>
      <c r="AG592">
        <v>0</v>
      </c>
      <c r="AH592">
        <v>0</v>
      </c>
      <c r="AI592">
        <v>0</v>
      </c>
      <c r="AJ592">
        <v>0</v>
      </c>
      <c r="AK592">
        <v>0</v>
      </c>
      <c r="AL592">
        <v>0</v>
      </c>
      <c r="AM592">
        <v>1.6E-2</v>
      </c>
      <c r="AN592">
        <v>0</v>
      </c>
      <c r="AO592">
        <v>0.18</v>
      </c>
      <c r="AP592">
        <v>0</v>
      </c>
      <c r="AQ592">
        <v>0.51600000000000001</v>
      </c>
      <c r="AR592">
        <v>0.13200000000000001</v>
      </c>
      <c r="AS592">
        <v>3.8E-3</v>
      </c>
      <c r="AT592">
        <v>1.4E-3</v>
      </c>
      <c r="AU592">
        <v>2.52E-2</v>
      </c>
      <c r="AV592">
        <v>7.0000000000000007E-2</v>
      </c>
      <c r="AW592">
        <v>5.0000000000000001E-3</v>
      </c>
      <c r="AX592">
        <v>1.552</v>
      </c>
      <c r="AY592">
        <v>0</v>
      </c>
      <c r="AZ592">
        <v>0</v>
      </c>
      <c r="BA592">
        <v>7.08</v>
      </c>
      <c r="BB592">
        <v>0</v>
      </c>
      <c r="BC592">
        <v>0.06</v>
      </c>
      <c r="BD592">
        <v>3.32</v>
      </c>
      <c r="BE592">
        <v>16.399999999999999</v>
      </c>
      <c r="BF592">
        <v>2.96</v>
      </c>
      <c r="BG592">
        <v>0</v>
      </c>
      <c r="BH592">
        <v>0</v>
      </c>
      <c r="BI592">
        <v>0</v>
      </c>
      <c r="BJ592">
        <v>4.2000000000000003E-2</v>
      </c>
      <c r="BK592">
        <v>1.08</v>
      </c>
      <c r="BL592">
        <v>5.3510583924378796E-3</v>
      </c>
      <c r="BM592">
        <v>1.1504223312932499E-3</v>
      </c>
      <c r="BN592">
        <v>2.8035425451082498E-3</v>
      </c>
      <c r="BO592" s="98">
        <v>6.3712841506078703E-5</v>
      </c>
      <c r="BP592">
        <v>0</v>
      </c>
      <c r="BQ592" s="98">
        <v>6.1132579470975802E-15</v>
      </c>
      <c r="BR592">
        <v>5.63184718675579E-4</v>
      </c>
      <c r="BS592">
        <v>2.4877181004517699E-4</v>
      </c>
      <c r="BT592">
        <v>2.0121865409811899E-2</v>
      </c>
    </row>
    <row r="593" spans="1:72" x14ac:dyDescent="0.35">
      <c r="A593">
        <v>118</v>
      </c>
      <c r="B593" t="s">
        <v>218</v>
      </c>
      <c r="C593" t="s">
        <v>218</v>
      </c>
      <c r="D593" t="s">
        <v>854</v>
      </c>
      <c r="E593" t="s">
        <v>1341</v>
      </c>
      <c r="F593">
        <v>1.3160000000000001</v>
      </c>
      <c r="G593">
        <v>5.5060000000000002</v>
      </c>
      <c r="H593">
        <v>0.12920000000000001</v>
      </c>
      <c r="I593">
        <v>2.64E-2</v>
      </c>
      <c r="J593">
        <v>1E-3</v>
      </c>
      <c r="K593">
        <v>3.2199999999999999E-2</v>
      </c>
      <c r="L593">
        <v>6.4000000000000003E-3</v>
      </c>
      <c r="M593">
        <v>0</v>
      </c>
      <c r="N593">
        <v>4.7999999999999996E-3</v>
      </c>
      <c r="O593">
        <v>7.1999999999999998E-3</v>
      </c>
      <c r="P593">
        <v>2.2000000000000001E-3</v>
      </c>
      <c r="Q593">
        <v>5.0000000000000001E-3</v>
      </c>
      <c r="R593">
        <v>0</v>
      </c>
      <c r="S593">
        <v>0</v>
      </c>
      <c r="T593">
        <v>0</v>
      </c>
      <c r="U593">
        <v>9.5999999999999992E-3</v>
      </c>
      <c r="V593">
        <v>0</v>
      </c>
      <c r="W593">
        <v>0</v>
      </c>
      <c r="X593">
        <v>0</v>
      </c>
      <c r="Y593">
        <v>6.6E-3</v>
      </c>
      <c r="Z593">
        <v>2.8E-3</v>
      </c>
      <c r="AA593" s="98">
        <v>2.0000000000000001E-4</v>
      </c>
      <c r="AB593">
        <v>0.1022</v>
      </c>
      <c r="AC593" s="98">
        <v>2.0000000000000001E-4</v>
      </c>
      <c r="AD593">
        <v>0.1018</v>
      </c>
      <c r="AE593">
        <v>1.14E-2</v>
      </c>
      <c r="AF593">
        <v>1.14E-2</v>
      </c>
      <c r="AG593">
        <v>0</v>
      </c>
      <c r="AH593">
        <v>0</v>
      </c>
      <c r="AI593">
        <v>0</v>
      </c>
      <c r="AJ593">
        <v>0</v>
      </c>
      <c r="AK593">
        <v>0</v>
      </c>
      <c r="AL593">
        <v>0</v>
      </c>
      <c r="AM593">
        <v>1.6000000000000001E-3</v>
      </c>
      <c r="AN593">
        <v>0</v>
      </c>
      <c r="AO593">
        <v>1.7999999999999999E-2</v>
      </c>
      <c r="AP593">
        <v>0</v>
      </c>
      <c r="AQ593">
        <v>5.16E-2</v>
      </c>
      <c r="AR593">
        <v>1.32E-2</v>
      </c>
      <c r="AS593">
        <v>3.8000000000000002E-4</v>
      </c>
      <c r="AT593">
        <v>1.3999999999999999E-4</v>
      </c>
      <c r="AU593">
        <v>2.5200000000000001E-3</v>
      </c>
      <c r="AV593">
        <v>7.0000000000000001E-3</v>
      </c>
      <c r="AW593" s="98">
        <v>5.0000000000000001E-4</v>
      </c>
      <c r="AX593">
        <v>0.1552</v>
      </c>
      <c r="AY593">
        <v>0</v>
      </c>
      <c r="AZ593">
        <v>0</v>
      </c>
      <c r="BA593">
        <v>0.70799999999999996</v>
      </c>
      <c r="BB593">
        <v>0</v>
      </c>
      <c r="BC593">
        <v>6.0000000000000001E-3</v>
      </c>
      <c r="BD593">
        <v>0.33200000000000002</v>
      </c>
      <c r="BE593">
        <v>1.64</v>
      </c>
      <c r="BF593">
        <v>0.29599999999999999</v>
      </c>
      <c r="BG593">
        <v>0</v>
      </c>
      <c r="BH593">
        <v>0</v>
      </c>
      <c r="BI593">
        <v>0</v>
      </c>
      <c r="BJ593">
        <v>4.1999999999999997E-3</v>
      </c>
      <c r="BK593">
        <v>0.108</v>
      </c>
      <c r="BL593">
        <v>5.3510583924378896E-4</v>
      </c>
      <c r="BM593">
        <v>1.15042233129325E-4</v>
      </c>
      <c r="BN593">
        <v>2.8035425451082498E-4</v>
      </c>
      <c r="BO593" s="98">
        <v>6.3712841506078696E-6</v>
      </c>
      <c r="BP593">
        <v>0</v>
      </c>
      <c r="BQ593" s="98">
        <v>6.1132579470975804E-16</v>
      </c>
      <c r="BR593" s="98">
        <v>5.6318471867557898E-5</v>
      </c>
      <c r="BS593" s="98">
        <v>2.4877181004517699E-5</v>
      </c>
      <c r="BT593">
        <v>2.01218654098119E-3</v>
      </c>
    </row>
    <row r="594" spans="1:72" x14ac:dyDescent="0.35">
      <c r="A594">
        <v>119</v>
      </c>
      <c r="B594" t="s">
        <v>218</v>
      </c>
      <c r="C594" t="s">
        <v>218</v>
      </c>
      <c r="D594" t="s">
        <v>857</v>
      </c>
      <c r="E594" t="s">
        <v>1337</v>
      </c>
      <c r="F594">
        <v>16.030999999999999</v>
      </c>
      <c r="G594">
        <v>67.114000000000004</v>
      </c>
      <c r="H594">
        <v>1.5364</v>
      </c>
      <c r="I594">
        <v>0.34039999999999998</v>
      </c>
      <c r="J594">
        <v>0.20469999999999999</v>
      </c>
      <c r="K594">
        <v>0.1265</v>
      </c>
      <c r="L594">
        <v>3.2199999999999999E-2</v>
      </c>
      <c r="M594">
        <v>0</v>
      </c>
      <c r="N594">
        <v>5.9799999999999999E-2</v>
      </c>
      <c r="O594">
        <v>0.11269999999999999</v>
      </c>
      <c r="P594">
        <v>1.15E-2</v>
      </c>
      <c r="Q594">
        <v>0.1012</v>
      </c>
      <c r="R594">
        <v>0</v>
      </c>
      <c r="S594">
        <v>0</v>
      </c>
      <c r="T594">
        <v>0</v>
      </c>
      <c r="U594">
        <v>8.9700000000000002E-2</v>
      </c>
      <c r="V594">
        <v>0</v>
      </c>
      <c r="W594">
        <v>0</v>
      </c>
      <c r="X594">
        <v>0</v>
      </c>
      <c r="Y594">
        <v>5.9799999999999999E-2</v>
      </c>
      <c r="Z594">
        <v>2.76E-2</v>
      </c>
      <c r="AA594">
        <v>4.5999999999999999E-3</v>
      </c>
      <c r="AB594">
        <v>0.44850000000000001</v>
      </c>
      <c r="AC594">
        <v>0</v>
      </c>
      <c r="AD594">
        <v>0.437</v>
      </c>
      <c r="AE594">
        <v>0.72219999999999995</v>
      </c>
      <c r="AF594">
        <v>0.72219999999999995</v>
      </c>
      <c r="AG594">
        <v>0</v>
      </c>
      <c r="AH594">
        <v>0</v>
      </c>
      <c r="AI594">
        <v>0</v>
      </c>
      <c r="AJ594">
        <v>0</v>
      </c>
      <c r="AK594">
        <v>0</v>
      </c>
      <c r="AL594">
        <v>0</v>
      </c>
      <c r="AM594">
        <v>1.84E-2</v>
      </c>
      <c r="AN594">
        <v>0</v>
      </c>
      <c r="AO594">
        <v>0.23</v>
      </c>
      <c r="AP594">
        <v>0</v>
      </c>
      <c r="AQ594">
        <v>0.29899999999999999</v>
      </c>
      <c r="AR594">
        <v>0.11269999999999999</v>
      </c>
      <c r="AS594">
        <v>1.1270000000000001E-2</v>
      </c>
      <c r="AT594">
        <v>5.9800000000000001E-3</v>
      </c>
      <c r="AU594">
        <v>7.6590000000000005E-2</v>
      </c>
      <c r="AV594">
        <v>0.13339999999999999</v>
      </c>
      <c r="AW594">
        <v>5.0600000000000003E-3</v>
      </c>
      <c r="AX594">
        <v>1.4581999999999999</v>
      </c>
      <c r="AY594">
        <v>0</v>
      </c>
      <c r="AZ594">
        <v>0</v>
      </c>
      <c r="BA594">
        <v>11.27</v>
      </c>
      <c r="BB594">
        <v>0</v>
      </c>
      <c r="BC594">
        <v>0.15409999999999999</v>
      </c>
      <c r="BD594">
        <v>0.437</v>
      </c>
      <c r="BE594">
        <v>14.95</v>
      </c>
      <c r="BF594">
        <v>4.7149999999999999</v>
      </c>
      <c r="BG594">
        <v>2.3E-2</v>
      </c>
      <c r="BH594">
        <v>0</v>
      </c>
      <c r="BI594">
        <v>0</v>
      </c>
      <c r="BJ594">
        <v>0.19550000000000001</v>
      </c>
      <c r="BK594">
        <v>0</v>
      </c>
      <c r="BL594">
        <v>4.9664186000872596E-3</v>
      </c>
      <c r="BM594">
        <v>1.3317221107045499E-3</v>
      </c>
      <c r="BN594">
        <v>1.7415724397560001E-3</v>
      </c>
      <c r="BO594" s="98">
        <v>7.3269767731990495E-5</v>
      </c>
      <c r="BP594">
        <v>0</v>
      </c>
      <c r="BQ594" s="98">
        <v>3.8497651510808202E-15</v>
      </c>
      <c r="BR594">
        <v>5.6210268433378005E-4</v>
      </c>
      <c r="BS594">
        <v>2.8608758155195397E-4</v>
      </c>
      <c r="BT594">
        <v>9.4406513528388497E-3</v>
      </c>
    </row>
    <row r="595" spans="1:72" x14ac:dyDescent="0.35">
      <c r="A595">
        <v>119</v>
      </c>
      <c r="B595" t="s">
        <v>218</v>
      </c>
      <c r="C595" t="s">
        <v>218</v>
      </c>
      <c r="D595" t="s">
        <v>857</v>
      </c>
      <c r="E595" t="s">
        <v>1338</v>
      </c>
      <c r="F595">
        <v>16.030999999999999</v>
      </c>
      <c r="G595">
        <v>67.114000000000004</v>
      </c>
      <c r="H595">
        <v>1.5364</v>
      </c>
      <c r="I595">
        <v>0.34039999999999998</v>
      </c>
      <c r="J595">
        <v>0.20469999999999999</v>
      </c>
      <c r="K595">
        <v>0.1265</v>
      </c>
      <c r="L595">
        <v>3.2199999999999999E-2</v>
      </c>
      <c r="M595">
        <v>0</v>
      </c>
      <c r="N595">
        <v>5.9799999999999999E-2</v>
      </c>
      <c r="O595">
        <v>0.11269999999999999</v>
      </c>
      <c r="P595">
        <v>1.15E-2</v>
      </c>
      <c r="Q595">
        <v>0.1012</v>
      </c>
      <c r="R595">
        <v>0</v>
      </c>
      <c r="S595">
        <v>0</v>
      </c>
      <c r="T595">
        <v>0</v>
      </c>
      <c r="U595">
        <v>8.9700000000000002E-2</v>
      </c>
      <c r="V595">
        <v>0</v>
      </c>
      <c r="W595">
        <v>0</v>
      </c>
      <c r="X595">
        <v>0</v>
      </c>
      <c r="Y595">
        <v>5.9799999999999999E-2</v>
      </c>
      <c r="Z595">
        <v>2.76E-2</v>
      </c>
      <c r="AA595">
        <v>4.5999999999999999E-3</v>
      </c>
      <c r="AB595">
        <v>0.44850000000000001</v>
      </c>
      <c r="AC595">
        <v>0</v>
      </c>
      <c r="AD595">
        <v>0.437</v>
      </c>
      <c r="AE595">
        <v>0.72219999999999995</v>
      </c>
      <c r="AF595">
        <v>0.72219999999999995</v>
      </c>
      <c r="AG595">
        <v>0</v>
      </c>
      <c r="AH595">
        <v>0</v>
      </c>
      <c r="AI595">
        <v>0</v>
      </c>
      <c r="AJ595">
        <v>0</v>
      </c>
      <c r="AK595">
        <v>0</v>
      </c>
      <c r="AL595">
        <v>0</v>
      </c>
      <c r="AM595">
        <v>1.84E-2</v>
      </c>
      <c r="AN595">
        <v>0</v>
      </c>
      <c r="AO595">
        <v>0.23</v>
      </c>
      <c r="AP595">
        <v>0</v>
      </c>
      <c r="AQ595">
        <v>0.29899999999999999</v>
      </c>
      <c r="AR595">
        <v>0.11269999999999999</v>
      </c>
      <c r="AS595">
        <v>1.1270000000000001E-2</v>
      </c>
      <c r="AT595">
        <v>5.9800000000000001E-3</v>
      </c>
      <c r="AU595">
        <v>7.6590000000000005E-2</v>
      </c>
      <c r="AV595">
        <v>0.13339999999999999</v>
      </c>
      <c r="AW595">
        <v>5.0600000000000003E-3</v>
      </c>
      <c r="AX595">
        <v>1.4581999999999999</v>
      </c>
      <c r="AY595">
        <v>0</v>
      </c>
      <c r="AZ595">
        <v>0</v>
      </c>
      <c r="BA595">
        <v>11.27</v>
      </c>
      <c r="BB595">
        <v>0</v>
      </c>
      <c r="BC595">
        <v>0.15409999999999999</v>
      </c>
      <c r="BD595">
        <v>0.437</v>
      </c>
      <c r="BE595">
        <v>14.95</v>
      </c>
      <c r="BF595">
        <v>4.7149999999999999</v>
      </c>
      <c r="BG595">
        <v>2.3E-2</v>
      </c>
      <c r="BH595">
        <v>0</v>
      </c>
      <c r="BI595">
        <v>0</v>
      </c>
      <c r="BJ595">
        <v>0.19550000000000001</v>
      </c>
      <c r="BK595">
        <v>0</v>
      </c>
      <c r="BL595">
        <v>4.9664186000872596E-3</v>
      </c>
      <c r="BM595">
        <v>1.3317221107045499E-3</v>
      </c>
      <c r="BN595">
        <v>1.7415724397560001E-3</v>
      </c>
      <c r="BO595" s="98">
        <v>7.3269767731990495E-5</v>
      </c>
      <c r="BP595">
        <v>0</v>
      </c>
      <c r="BQ595" s="98">
        <v>3.8497651510808202E-15</v>
      </c>
      <c r="BR595">
        <v>5.6210268433378005E-4</v>
      </c>
      <c r="BS595">
        <v>2.8608758155195397E-4</v>
      </c>
      <c r="BT595">
        <v>9.4406513528388497E-3</v>
      </c>
    </row>
    <row r="596" spans="1:72" x14ac:dyDescent="0.35">
      <c r="A596">
        <v>119</v>
      </c>
      <c r="B596" t="s">
        <v>218</v>
      </c>
      <c r="C596" t="s">
        <v>218</v>
      </c>
      <c r="D596" t="s">
        <v>857</v>
      </c>
      <c r="E596" t="s">
        <v>1339</v>
      </c>
      <c r="F596">
        <v>32.061999999999998</v>
      </c>
      <c r="G596">
        <v>134.22800000000001</v>
      </c>
      <c r="H596">
        <v>3.0728</v>
      </c>
      <c r="I596">
        <v>0.68079999999999996</v>
      </c>
      <c r="J596">
        <v>0.40939999999999999</v>
      </c>
      <c r="K596">
        <v>0.253</v>
      </c>
      <c r="L596">
        <v>6.4399999999999999E-2</v>
      </c>
      <c r="M596">
        <v>0</v>
      </c>
      <c r="N596">
        <v>0.1196</v>
      </c>
      <c r="O596">
        <v>0.22539999999999999</v>
      </c>
      <c r="P596">
        <v>2.3E-2</v>
      </c>
      <c r="Q596">
        <v>0.2024</v>
      </c>
      <c r="R596">
        <v>0</v>
      </c>
      <c r="S596">
        <v>0</v>
      </c>
      <c r="T596">
        <v>0</v>
      </c>
      <c r="U596">
        <v>0.1794</v>
      </c>
      <c r="V596">
        <v>0</v>
      </c>
      <c r="W596">
        <v>0</v>
      </c>
      <c r="X596">
        <v>0</v>
      </c>
      <c r="Y596">
        <v>0.1196</v>
      </c>
      <c r="Z596">
        <v>5.5199999999999999E-2</v>
      </c>
      <c r="AA596">
        <v>9.1999999999999998E-3</v>
      </c>
      <c r="AB596">
        <v>0.89700000000000002</v>
      </c>
      <c r="AC596">
        <v>0</v>
      </c>
      <c r="AD596">
        <v>0.874</v>
      </c>
      <c r="AE596">
        <v>1.4443999999999999</v>
      </c>
      <c r="AF596">
        <v>1.4443999999999999</v>
      </c>
      <c r="AG596">
        <v>0</v>
      </c>
      <c r="AH596">
        <v>0</v>
      </c>
      <c r="AI596">
        <v>0</v>
      </c>
      <c r="AJ596">
        <v>0</v>
      </c>
      <c r="AK596">
        <v>0</v>
      </c>
      <c r="AL596">
        <v>0</v>
      </c>
      <c r="AM596">
        <v>3.6799999999999999E-2</v>
      </c>
      <c r="AN596">
        <v>0</v>
      </c>
      <c r="AO596">
        <v>0.46</v>
      </c>
      <c r="AP596">
        <v>0</v>
      </c>
      <c r="AQ596">
        <v>0.59799999999999998</v>
      </c>
      <c r="AR596">
        <v>0.22539999999999999</v>
      </c>
      <c r="AS596">
        <v>2.2540000000000001E-2</v>
      </c>
      <c r="AT596">
        <v>1.196E-2</v>
      </c>
      <c r="AU596">
        <v>0.15318000000000001</v>
      </c>
      <c r="AV596">
        <v>0.26679999999999998</v>
      </c>
      <c r="AW596">
        <v>1.0120000000000001E-2</v>
      </c>
      <c r="AX596">
        <v>2.9163999999999999</v>
      </c>
      <c r="AY596">
        <v>0</v>
      </c>
      <c r="AZ596">
        <v>0</v>
      </c>
      <c r="BA596">
        <v>22.54</v>
      </c>
      <c r="BB596">
        <v>0</v>
      </c>
      <c r="BC596">
        <v>0.30819999999999997</v>
      </c>
      <c r="BD596">
        <v>0.874</v>
      </c>
      <c r="BE596">
        <v>29.9</v>
      </c>
      <c r="BF596">
        <v>9.43</v>
      </c>
      <c r="BG596">
        <v>4.5999999999999999E-2</v>
      </c>
      <c r="BH596">
        <v>0</v>
      </c>
      <c r="BI596">
        <v>0</v>
      </c>
      <c r="BJ596">
        <v>0.39100000000000001</v>
      </c>
      <c r="BK596">
        <v>0</v>
      </c>
      <c r="BL596">
        <v>9.9328372001745296E-3</v>
      </c>
      <c r="BM596">
        <v>2.6634442214090999E-3</v>
      </c>
      <c r="BN596">
        <v>3.4831448795120102E-3</v>
      </c>
      <c r="BO596">
        <v>1.4653953546398099E-4</v>
      </c>
      <c r="BP596">
        <v>0</v>
      </c>
      <c r="BQ596" s="98">
        <v>7.6995303021616499E-15</v>
      </c>
      <c r="BR596">
        <v>1.1242053686675601E-3</v>
      </c>
      <c r="BS596">
        <v>5.7217516310390795E-4</v>
      </c>
      <c r="BT596">
        <v>1.8881302705677699E-2</v>
      </c>
    </row>
    <row r="597" spans="1:72" x14ac:dyDescent="0.35">
      <c r="A597">
        <v>119</v>
      </c>
      <c r="B597" t="s">
        <v>218</v>
      </c>
      <c r="C597" t="s">
        <v>218</v>
      </c>
      <c r="D597" t="s">
        <v>857</v>
      </c>
      <c r="E597" t="s">
        <v>1340</v>
      </c>
      <c r="F597">
        <v>16.030999999999999</v>
      </c>
      <c r="G597">
        <v>67.114000000000004</v>
      </c>
      <c r="H597">
        <v>1.5364</v>
      </c>
      <c r="I597">
        <v>0.34039999999999998</v>
      </c>
      <c r="J597">
        <v>0.20469999999999999</v>
      </c>
      <c r="K597">
        <v>0.1265</v>
      </c>
      <c r="L597">
        <v>3.2199999999999999E-2</v>
      </c>
      <c r="M597">
        <v>0</v>
      </c>
      <c r="N597">
        <v>5.9799999999999999E-2</v>
      </c>
      <c r="O597">
        <v>0.11269999999999999</v>
      </c>
      <c r="P597">
        <v>1.15E-2</v>
      </c>
      <c r="Q597">
        <v>0.1012</v>
      </c>
      <c r="R597">
        <v>0</v>
      </c>
      <c r="S597">
        <v>0</v>
      </c>
      <c r="T597">
        <v>0</v>
      </c>
      <c r="U597">
        <v>8.9700000000000002E-2</v>
      </c>
      <c r="V597">
        <v>0</v>
      </c>
      <c r="W597">
        <v>0</v>
      </c>
      <c r="X597">
        <v>0</v>
      </c>
      <c r="Y597">
        <v>5.9799999999999999E-2</v>
      </c>
      <c r="Z597">
        <v>2.76E-2</v>
      </c>
      <c r="AA597">
        <v>4.5999999999999999E-3</v>
      </c>
      <c r="AB597">
        <v>0.44850000000000001</v>
      </c>
      <c r="AC597">
        <v>0</v>
      </c>
      <c r="AD597">
        <v>0.437</v>
      </c>
      <c r="AE597">
        <v>0.72219999999999995</v>
      </c>
      <c r="AF597">
        <v>0.72219999999999995</v>
      </c>
      <c r="AG597">
        <v>0</v>
      </c>
      <c r="AH597">
        <v>0</v>
      </c>
      <c r="AI597">
        <v>0</v>
      </c>
      <c r="AJ597">
        <v>0</v>
      </c>
      <c r="AK597">
        <v>0</v>
      </c>
      <c r="AL597">
        <v>0</v>
      </c>
      <c r="AM597">
        <v>1.84E-2</v>
      </c>
      <c r="AN597">
        <v>0</v>
      </c>
      <c r="AO597">
        <v>0.23</v>
      </c>
      <c r="AP597">
        <v>0</v>
      </c>
      <c r="AQ597">
        <v>0.29899999999999999</v>
      </c>
      <c r="AR597">
        <v>0.11269999999999999</v>
      </c>
      <c r="AS597">
        <v>1.1270000000000001E-2</v>
      </c>
      <c r="AT597">
        <v>5.9800000000000001E-3</v>
      </c>
      <c r="AU597">
        <v>7.6590000000000005E-2</v>
      </c>
      <c r="AV597">
        <v>0.13339999999999999</v>
      </c>
      <c r="AW597">
        <v>5.0600000000000003E-3</v>
      </c>
      <c r="AX597">
        <v>1.4581999999999999</v>
      </c>
      <c r="AY597">
        <v>0</v>
      </c>
      <c r="AZ597">
        <v>0</v>
      </c>
      <c r="BA597">
        <v>11.27</v>
      </c>
      <c r="BB597">
        <v>0</v>
      </c>
      <c r="BC597">
        <v>0.15409999999999999</v>
      </c>
      <c r="BD597">
        <v>0.437</v>
      </c>
      <c r="BE597">
        <v>14.95</v>
      </c>
      <c r="BF597">
        <v>4.7149999999999999</v>
      </c>
      <c r="BG597">
        <v>2.3E-2</v>
      </c>
      <c r="BH597">
        <v>0</v>
      </c>
      <c r="BI597">
        <v>0</v>
      </c>
      <c r="BJ597">
        <v>0.19550000000000001</v>
      </c>
      <c r="BK597">
        <v>0</v>
      </c>
      <c r="BL597">
        <v>4.9664186000872596E-3</v>
      </c>
      <c r="BM597">
        <v>1.3317221107045499E-3</v>
      </c>
      <c r="BN597">
        <v>1.7415724397560001E-3</v>
      </c>
      <c r="BO597" s="98">
        <v>7.3269767731990495E-5</v>
      </c>
      <c r="BP597">
        <v>0</v>
      </c>
      <c r="BQ597" s="98">
        <v>3.8497651510808202E-15</v>
      </c>
      <c r="BR597">
        <v>5.6210268433378005E-4</v>
      </c>
      <c r="BS597">
        <v>2.8608758155195397E-4</v>
      </c>
      <c r="BT597">
        <v>9.4406513528388497E-3</v>
      </c>
    </row>
    <row r="598" spans="1:72" x14ac:dyDescent="0.35">
      <c r="A598">
        <v>119</v>
      </c>
      <c r="B598" t="s">
        <v>218</v>
      </c>
      <c r="C598" t="s">
        <v>218</v>
      </c>
      <c r="D598" t="s">
        <v>857</v>
      </c>
      <c r="E598" t="s">
        <v>1341</v>
      </c>
      <c r="F598">
        <v>16.030999999999999</v>
      </c>
      <c r="G598">
        <v>67.114000000000004</v>
      </c>
      <c r="H598">
        <v>1.5364</v>
      </c>
      <c r="I598">
        <v>0.34039999999999998</v>
      </c>
      <c r="J598">
        <v>0.20469999999999999</v>
      </c>
      <c r="K598">
        <v>0.1265</v>
      </c>
      <c r="L598">
        <v>3.2199999999999999E-2</v>
      </c>
      <c r="M598">
        <v>0</v>
      </c>
      <c r="N598">
        <v>5.9799999999999999E-2</v>
      </c>
      <c r="O598">
        <v>0.11269999999999999</v>
      </c>
      <c r="P598">
        <v>1.15E-2</v>
      </c>
      <c r="Q598">
        <v>0.1012</v>
      </c>
      <c r="R598">
        <v>0</v>
      </c>
      <c r="S598">
        <v>0</v>
      </c>
      <c r="T598">
        <v>0</v>
      </c>
      <c r="U598">
        <v>8.9700000000000002E-2</v>
      </c>
      <c r="V598">
        <v>0</v>
      </c>
      <c r="W598">
        <v>0</v>
      </c>
      <c r="X598">
        <v>0</v>
      </c>
      <c r="Y598">
        <v>5.9799999999999999E-2</v>
      </c>
      <c r="Z598">
        <v>2.76E-2</v>
      </c>
      <c r="AA598">
        <v>4.5999999999999999E-3</v>
      </c>
      <c r="AB598">
        <v>0.44850000000000001</v>
      </c>
      <c r="AC598">
        <v>0</v>
      </c>
      <c r="AD598">
        <v>0.437</v>
      </c>
      <c r="AE598">
        <v>0.72219999999999995</v>
      </c>
      <c r="AF598">
        <v>0.72219999999999995</v>
      </c>
      <c r="AG598">
        <v>0</v>
      </c>
      <c r="AH598">
        <v>0</v>
      </c>
      <c r="AI598">
        <v>0</v>
      </c>
      <c r="AJ598">
        <v>0</v>
      </c>
      <c r="AK598">
        <v>0</v>
      </c>
      <c r="AL598">
        <v>0</v>
      </c>
      <c r="AM598">
        <v>1.84E-2</v>
      </c>
      <c r="AN598">
        <v>0</v>
      </c>
      <c r="AO598">
        <v>0.23</v>
      </c>
      <c r="AP598">
        <v>0</v>
      </c>
      <c r="AQ598">
        <v>0.29899999999999999</v>
      </c>
      <c r="AR598">
        <v>0.11269999999999999</v>
      </c>
      <c r="AS598">
        <v>1.1270000000000001E-2</v>
      </c>
      <c r="AT598">
        <v>5.9800000000000001E-3</v>
      </c>
      <c r="AU598">
        <v>7.6590000000000005E-2</v>
      </c>
      <c r="AV598">
        <v>0.13339999999999999</v>
      </c>
      <c r="AW598">
        <v>5.0600000000000003E-3</v>
      </c>
      <c r="AX598">
        <v>1.4581999999999999</v>
      </c>
      <c r="AY598">
        <v>0</v>
      </c>
      <c r="AZ598">
        <v>0</v>
      </c>
      <c r="BA598">
        <v>11.27</v>
      </c>
      <c r="BB598">
        <v>0</v>
      </c>
      <c r="BC598">
        <v>0.15409999999999999</v>
      </c>
      <c r="BD598">
        <v>0.437</v>
      </c>
      <c r="BE598">
        <v>14.95</v>
      </c>
      <c r="BF598">
        <v>4.7149999999999999</v>
      </c>
      <c r="BG598">
        <v>2.3E-2</v>
      </c>
      <c r="BH598">
        <v>0</v>
      </c>
      <c r="BI598">
        <v>0</v>
      </c>
      <c r="BJ598">
        <v>0.19550000000000001</v>
      </c>
      <c r="BK598">
        <v>0</v>
      </c>
      <c r="BL598">
        <v>4.9664186000872596E-3</v>
      </c>
      <c r="BM598">
        <v>1.3317221107045499E-3</v>
      </c>
      <c r="BN598">
        <v>1.7415724397560001E-3</v>
      </c>
      <c r="BO598" s="98">
        <v>7.3269767731990495E-5</v>
      </c>
      <c r="BP598">
        <v>0</v>
      </c>
      <c r="BQ598" s="98">
        <v>3.8497651510808202E-15</v>
      </c>
      <c r="BR598">
        <v>5.6210268433378005E-4</v>
      </c>
      <c r="BS598">
        <v>2.8608758155195397E-4</v>
      </c>
      <c r="BT598">
        <v>9.4406513528388497E-3</v>
      </c>
    </row>
    <row r="599" spans="1:72" x14ac:dyDescent="0.35">
      <c r="A599">
        <v>120</v>
      </c>
      <c r="B599" t="s">
        <v>230</v>
      </c>
      <c r="C599" t="s">
        <v>230</v>
      </c>
      <c r="D599" t="s">
        <v>233</v>
      </c>
      <c r="E599" t="s">
        <v>1337</v>
      </c>
      <c r="F599">
        <v>132.6</v>
      </c>
      <c r="G599">
        <v>555</v>
      </c>
      <c r="H599">
        <v>15</v>
      </c>
      <c r="I599">
        <v>0</v>
      </c>
      <c r="J599">
        <v>0</v>
      </c>
      <c r="K599">
        <v>0</v>
      </c>
      <c r="L599">
        <v>0</v>
      </c>
      <c r="M599">
        <v>0</v>
      </c>
      <c r="N599">
        <v>0</v>
      </c>
      <c r="O599">
        <v>0</v>
      </c>
      <c r="P599">
        <v>0</v>
      </c>
      <c r="Q599">
        <v>0</v>
      </c>
      <c r="R599">
        <v>0</v>
      </c>
      <c r="S599">
        <v>0</v>
      </c>
      <c r="T599">
        <v>0</v>
      </c>
      <c r="U599">
        <v>7.0650000000000004</v>
      </c>
      <c r="V599">
        <v>0</v>
      </c>
      <c r="W599">
        <v>1.4999999999999999E-2</v>
      </c>
      <c r="X599">
        <v>0.15</v>
      </c>
      <c r="Y599">
        <v>6.0750000000000002</v>
      </c>
      <c r="Z599">
        <v>0.72</v>
      </c>
      <c r="AA599">
        <v>0.06</v>
      </c>
      <c r="AB599">
        <v>5.7750000000000004</v>
      </c>
      <c r="AC599">
        <v>0.03</v>
      </c>
      <c r="AD599">
        <v>5.7149999999999999</v>
      </c>
      <c r="AE599">
        <v>1.5</v>
      </c>
      <c r="AF599">
        <v>1.47</v>
      </c>
      <c r="AG599">
        <v>4.4999999999999998E-2</v>
      </c>
      <c r="AH599">
        <v>0</v>
      </c>
      <c r="AI599">
        <v>0</v>
      </c>
      <c r="AJ599">
        <v>0</v>
      </c>
      <c r="AK599">
        <v>0</v>
      </c>
      <c r="AL599">
        <v>0</v>
      </c>
      <c r="AM599">
        <v>246.3</v>
      </c>
      <c r="AN599">
        <v>0</v>
      </c>
      <c r="AO599">
        <v>2314.5</v>
      </c>
      <c r="AP599">
        <v>0</v>
      </c>
      <c r="AQ599">
        <v>2.6850000000000001</v>
      </c>
      <c r="AR599">
        <v>2.415</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0.12731638510862101</v>
      </c>
      <c r="BM599">
        <v>2.74324082048069E-3</v>
      </c>
      <c r="BN599">
        <v>1.31542956910449E-2</v>
      </c>
      <c r="BO599">
        <v>2.1364508578025801E-3</v>
      </c>
      <c r="BP599">
        <v>1.4797880236617699E-3</v>
      </c>
      <c r="BQ599" s="98">
        <v>6.1671456595118706E-14</v>
      </c>
      <c r="BR599">
        <v>4.7436519150681304E-3</v>
      </c>
      <c r="BS599">
        <v>6.1775071025049104E-3</v>
      </c>
      <c r="BT599">
        <v>4.0135220042494299E-2</v>
      </c>
    </row>
    <row r="600" spans="1:72" x14ac:dyDescent="0.35">
      <c r="A600">
        <v>120</v>
      </c>
      <c r="B600" t="s">
        <v>230</v>
      </c>
      <c r="C600" t="s">
        <v>230</v>
      </c>
      <c r="D600" t="s">
        <v>233</v>
      </c>
      <c r="E600" t="s">
        <v>1338</v>
      </c>
      <c r="F600">
        <v>44.2</v>
      </c>
      <c r="G600">
        <v>185</v>
      </c>
      <c r="H600">
        <v>5</v>
      </c>
      <c r="I600">
        <v>0</v>
      </c>
      <c r="J600">
        <v>0</v>
      </c>
      <c r="K600">
        <v>0</v>
      </c>
      <c r="L600">
        <v>0</v>
      </c>
      <c r="M600">
        <v>0</v>
      </c>
      <c r="N600">
        <v>0</v>
      </c>
      <c r="O600">
        <v>0</v>
      </c>
      <c r="P600">
        <v>0</v>
      </c>
      <c r="Q600">
        <v>0</v>
      </c>
      <c r="R600">
        <v>0</v>
      </c>
      <c r="S600">
        <v>0</v>
      </c>
      <c r="T600">
        <v>0</v>
      </c>
      <c r="U600">
        <v>2.355</v>
      </c>
      <c r="V600">
        <v>0</v>
      </c>
      <c r="W600">
        <v>5.0000000000000001E-3</v>
      </c>
      <c r="X600">
        <v>0.05</v>
      </c>
      <c r="Y600">
        <v>2.0249999999999999</v>
      </c>
      <c r="Z600">
        <v>0.24</v>
      </c>
      <c r="AA600">
        <v>0.02</v>
      </c>
      <c r="AB600">
        <v>1.925</v>
      </c>
      <c r="AC600">
        <v>0.01</v>
      </c>
      <c r="AD600">
        <v>1.905</v>
      </c>
      <c r="AE600">
        <v>0.5</v>
      </c>
      <c r="AF600">
        <v>0.49</v>
      </c>
      <c r="AG600">
        <v>1.4999999999999999E-2</v>
      </c>
      <c r="AH600">
        <v>0</v>
      </c>
      <c r="AI600">
        <v>0</v>
      </c>
      <c r="AJ600">
        <v>0</v>
      </c>
      <c r="AK600">
        <v>0</v>
      </c>
      <c r="AL600">
        <v>0</v>
      </c>
      <c r="AM600">
        <v>82.1</v>
      </c>
      <c r="AN600">
        <v>0</v>
      </c>
      <c r="AO600">
        <v>771.5</v>
      </c>
      <c r="AP600">
        <v>0</v>
      </c>
      <c r="AQ600">
        <v>0.89500000000000002</v>
      </c>
      <c r="AR600">
        <v>0.80500000000000005</v>
      </c>
      <c r="AS600">
        <v>0</v>
      </c>
      <c r="AT600">
        <v>0</v>
      </c>
      <c r="AU600">
        <v>0</v>
      </c>
      <c r="AV600">
        <v>0</v>
      </c>
      <c r="AW600">
        <v>0</v>
      </c>
      <c r="AX600">
        <v>0</v>
      </c>
      <c r="AY600">
        <v>0</v>
      </c>
      <c r="AZ600">
        <v>0</v>
      </c>
      <c r="BA600">
        <v>0</v>
      </c>
      <c r="BB600">
        <v>0</v>
      </c>
      <c r="BC600">
        <v>0</v>
      </c>
      <c r="BD600">
        <v>0</v>
      </c>
      <c r="BE600">
        <v>0</v>
      </c>
      <c r="BF600">
        <v>0</v>
      </c>
      <c r="BG600">
        <v>0</v>
      </c>
      <c r="BH600">
        <v>0</v>
      </c>
      <c r="BI600">
        <v>0</v>
      </c>
      <c r="BJ600">
        <v>0</v>
      </c>
      <c r="BK600">
        <v>0</v>
      </c>
      <c r="BL600">
        <v>4.24387950362069E-2</v>
      </c>
      <c r="BM600">
        <v>9.1441360682689601E-4</v>
      </c>
      <c r="BN600">
        <v>4.3847652303483E-3</v>
      </c>
      <c r="BO600">
        <v>7.1215028593419401E-4</v>
      </c>
      <c r="BP600">
        <v>4.9326267455392504E-4</v>
      </c>
      <c r="BQ600" s="98">
        <v>2.05571521983729E-14</v>
      </c>
      <c r="BR600">
        <v>1.58121730502271E-3</v>
      </c>
      <c r="BS600">
        <v>2.0591690341683002E-3</v>
      </c>
      <c r="BT600">
        <v>1.3378406680831401E-2</v>
      </c>
    </row>
    <row r="601" spans="1:72" x14ac:dyDescent="0.35">
      <c r="A601">
        <v>120</v>
      </c>
      <c r="B601" t="s">
        <v>230</v>
      </c>
      <c r="C601" t="s">
        <v>230</v>
      </c>
      <c r="D601" t="s">
        <v>233</v>
      </c>
      <c r="E601" t="s">
        <v>1339</v>
      </c>
      <c r="F601">
        <v>44.2</v>
      </c>
      <c r="G601">
        <v>185</v>
      </c>
      <c r="H601">
        <v>5</v>
      </c>
      <c r="I601">
        <v>0</v>
      </c>
      <c r="J601">
        <v>0</v>
      </c>
      <c r="K601">
        <v>0</v>
      </c>
      <c r="L601">
        <v>0</v>
      </c>
      <c r="M601">
        <v>0</v>
      </c>
      <c r="N601">
        <v>0</v>
      </c>
      <c r="O601">
        <v>0</v>
      </c>
      <c r="P601">
        <v>0</v>
      </c>
      <c r="Q601">
        <v>0</v>
      </c>
      <c r="R601">
        <v>0</v>
      </c>
      <c r="S601">
        <v>0</v>
      </c>
      <c r="T601">
        <v>0</v>
      </c>
      <c r="U601">
        <v>2.355</v>
      </c>
      <c r="V601">
        <v>0</v>
      </c>
      <c r="W601">
        <v>5.0000000000000001E-3</v>
      </c>
      <c r="X601">
        <v>0.05</v>
      </c>
      <c r="Y601">
        <v>2.0249999999999999</v>
      </c>
      <c r="Z601">
        <v>0.24</v>
      </c>
      <c r="AA601">
        <v>0.02</v>
      </c>
      <c r="AB601">
        <v>1.925</v>
      </c>
      <c r="AC601">
        <v>0.01</v>
      </c>
      <c r="AD601">
        <v>1.905</v>
      </c>
      <c r="AE601">
        <v>0.5</v>
      </c>
      <c r="AF601">
        <v>0.49</v>
      </c>
      <c r="AG601">
        <v>1.4999999999999999E-2</v>
      </c>
      <c r="AH601">
        <v>0</v>
      </c>
      <c r="AI601">
        <v>0</v>
      </c>
      <c r="AJ601">
        <v>0</v>
      </c>
      <c r="AK601">
        <v>0</v>
      </c>
      <c r="AL601">
        <v>0</v>
      </c>
      <c r="AM601">
        <v>82.1</v>
      </c>
      <c r="AN601">
        <v>0</v>
      </c>
      <c r="AO601">
        <v>771.5</v>
      </c>
      <c r="AP601">
        <v>0</v>
      </c>
      <c r="AQ601">
        <v>0.89500000000000002</v>
      </c>
      <c r="AR601">
        <v>0.80500000000000005</v>
      </c>
      <c r="AS601">
        <v>0</v>
      </c>
      <c r="AT601">
        <v>0</v>
      </c>
      <c r="AU601">
        <v>0</v>
      </c>
      <c r="AV601">
        <v>0</v>
      </c>
      <c r="AW601">
        <v>0</v>
      </c>
      <c r="AX601">
        <v>0</v>
      </c>
      <c r="AY601">
        <v>0</v>
      </c>
      <c r="AZ601">
        <v>0</v>
      </c>
      <c r="BA601">
        <v>0</v>
      </c>
      <c r="BB601">
        <v>0</v>
      </c>
      <c r="BC601">
        <v>0</v>
      </c>
      <c r="BD601">
        <v>0</v>
      </c>
      <c r="BE601">
        <v>0</v>
      </c>
      <c r="BF601">
        <v>0</v>
      </c>
      <c r="BG601">
        <v>0</v>
      </c>
      <c r="BH601">
        <v>0</v>
      </c>
      <c r="BI601">
        <v>0</v>
      </c>
      <c r="BJ601">
        <v>0</v>
      </c>
      <c r="BK601">
        <v>0</v>
      </c>
      <c r="BL601">
        <v>4.24387950362069E-2</v>
      </c>
      <c r="BM601">
        <v>9.1441360682689601E-4</v>
      </c>
      <c r="BN601">
        <v>4.3847652303483E-3</v>
      </c>
      <c r="BO601">
        <v>7.1215028593419401E-4</v>
      </c>
      <c r="BP601">
        <v>4.9326267455392504E-4</v>
      </c>
      <c r="BQ601" s="98">
        <v>2.05571521983729E-14</v>
      </c>
      <c r="BR601">
        <v>1.58121730502271E-3</v>
      </c>
      <c r="BS601">
        <v>2.0591690341683002E-3</v>
      </c>
      <c r="BT601">
        <v>1.3378406680831401E-2</v>
      </c>
    </row>
    <row r="602" spans="1:72" x14ac:dyDescent="0.35">
      <c r="A602">
        <v>120</v>
      </c>
      <c r="B602" t="s">
        <v>230</v>
      </c>
      <c r="C602" t="s">
        <v>230</v>
      </c>
      <c r="D602" t="s">
        <v>233</v>
      </c>
      <c r="E602" t="s">
        <v>1340</v>
      </c>
      <c r="F602">
        <v>44.2</v>
      </c>
      <c r="G602">
        <v>185</v>
      </c>
      <c r="H602">
        <v>5</v>
      </c>
      <c r="I602">
        <v>0</v>
      </c>
      <c r="J602">
        <v>0</v>
      </c>
      <c r="K602">
        <v>0</v>
      </c>
      <c r="L602">
        <v>0</v>
      </c>
      <c r="M602">
        <v>0</v>
      </c>
      <c r="N602">
        <v>0</v>
      </c>
      <c r="O602">
        <v>0</v>
      </c>
      <c r="P602">
        <v>0</v>
      </c>
      <c r="Q602">
        <v>0</v>
      </c>
      <c r="R602">
        <v>0</v>
      </c>
      <c r="S602">
        <v>0</v>
      </c>
      <c r="T602">
        <v>0</v>
      </c>
      <c r="U602">
        <v>2.355</v>
      </c>
      <c r="V602">
        <v>0</v>
      </c>
      <c r="W602">
        <v>5.0000000000000001E-3</v>
      </c>
      <c r="X602">
        <v>0.05</v>
      </c>
      <c r="Y602">
        <v>2.0249999999999999</v>
      </c>
      <c r="Z602">
        <v>0.24</v>
      </c>
      <c r="AA602">
        <v>0.02</v>
      </c>
      <c r="AB602">
        <v>1.925</v>
      </c>
      <c r="AC602">
        <v>0.01</v>
      </c>
      <c r="AD602">
        <v>1.905</v>
      </c>
      <c r="AE602">
        <v>0.5</v>
      </c>
      <c r="AF602">
        <v>0.49</v>
      </c>
      <c r="AG602">
        <v>1.4999999999999999E-2</v>
      </c>
      <c r="AH602">
        <v>0</v>
      </c>
      <c r="AI602">
        <v>0</v>
      </c>
      <c r="AJ602">
        <v>0</v>
      </c>
      <c r="AK602">
        <v>0</v>
      </c>
      <c r="AL602">
        <v>0</v>
      </c>
      <c r="AM602">
        <v>82.1</v>
      </c>
      <c r="AN602">
        <v>0</v>
      </c>
      <c r="AO602">
        <v>771.5</v>
      </c>
      <c r="AP602">
        <v>0</v>
      </c>
      <c r="AQ602">
        <v>0.89500000000000002</v>
      </c>
      <c r="AR602">
        <v>0.80500000000000005</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4.24387950362069E-2</v>
      </c>
      <c r="BM602">
        <v>9.1441360682689601E-4</v>
      </c>
      <c r="BN602">
        <v>4.3847652303483E-3</v>
      </c>
      <c r="BO602">
        <v>7.1215028593419401E-4</v>
      </c>
      <c r="BP602">
        <v>4.9326267455392504E-4</v>
      </c>
      <c r="BQ602" s="98">
        <v>2.05571521983729E-14</v>
      </c>
      <c r="BR602">
        <v>1.58121730502271E-3</v>
      </c>
      <c r="BS602">
        <v>2.0591690341683002E-3</v>
      </c>
      <c r="BT602">
        <v>1.3378406680831401E-2</v>
      </c>
    </row>
    <row r="603" spans="1:72" x14ac:dyDescent="0.35">
      <c r="A603">
        <v>120</v>
      </c>
      <c r="B603" t="s">
        <v>230</v>
      </c>
      <c r="C603" t="s">
        <v>230</v>
      </c>
      <c r="D603" t="s">
        <v>233</v>
      </c>
      <c r="E603" t="s">
        <v>1341</v>
      </c>
      <c r="F603">
        <v>44.2</v>
      </c>
      <c r="G603">
        <v>185</v>
      </c>
      <c r="H603">
        <v>5</v>
      </c>
      <c r="I603">
        <v>0</v>
      </c>
      <c r="J603">
        <v>0</v>
      </c>
      <c r="K603">
        <v>0</v>
      </c>
      <c r="L603">
        <v>0</v>
      </c>
      <c r="M603">
        <v>0</v>
      </c>
      <c r="N603">
        <v>0</v>
      </c>
      <c r="O603">
        <v>0</v>
      </c>
      <c r="P603">
        <v>0</v>
      </c>
      <c r="Q603">
        <v>0</v>
      </c>
      <c r="R603">
        <v>0</v>
      </c>
      <c r="S603">
        <v>0</v>
      </c>
      <c r="T603">
        <v>0</v>
      </c>
      <c r="U603">
        <v>2.355</v>
      </c>
      <c r="V603">
        <v>0</v>
      </c>
      <c r="W603">
        <v>5.0000000000000001E-3</v>
      </c>
      <c r="X603">
        <v>0.05</v>
      </c>
      <c r="Y603">
        <v>2.0249999999999999</v>
      </c>
      <c r="Z603">
        <v>0.24</v>
      </c>
      <c r="AA603">
        <v>0.02</v>
      </c>
      <c r="AB603">
        <v>1.925</v>
      </c>
      <c r="AC603">
        <v>0.01</v>
      </c>
      <c r="AD603">
        <v>1.905</v>
      </c>
      <c r="AE603">
        <v>0.5</v>
      </c>
      <c r="AF603">
        <v>0.49</v>
      </c>
      <c r="AG603">
        <v>1.4999999999999999E-2</v>
      </c>
      <c r="AH603">
        <v>0</v>
      </c>
      <c r="AI603">
        <v>0</v>
      </c>
      <c r="AJ603">
        <v>0</v>
      </c>
      <c r="AK603">
        <v>0</v>
      </c>
      <c r="AL603">
        <v>0</v>
      </c>
      <c r="AM603">
        <v>82.1</v>
      </c>
      <c r="AN603">
        <v>0</v>
      </c>
      <c r="AO603">
        <v>771.5</v>
      </c>
      <c r="AP603">
        <v>0</v>
      </c>
      <c r="AQ603">
        <v>0.89500000000000002</v>
      </c>
      <c r="AR603">
        <v>0.80500000000000005</v>
      </c>
      <c r="AS603">
        <v>0</v>
      </c>
      <c r="AT603">
        <v>0</v>
      </c>
      <c r="AU603">
        <v>0</v>
      </c>
      <c r="AV603">
        <v>0</v>
      </c>
      <c r="AW603">
        <v>0</v>
      </c>
      <c r="AX603">
        <v>0</v>
      </c>
      <c r="AY603">
        <v>0</v>
      </c>
      <c r="AZ603">
        <v>0</v>
      </c>
      <c r="BA603">
        <v>0</v>
      </c>
      <c r="BB603">
        <v>0</v>
      </c>
      <c r="BC603">
        <v>0</v>
      </c>
      <c r="BD603">
        <v>0</v>
      </c>
      <c r="BE603">
        <v>0</v>
      </c>
      <c r="BF603">
        <v>0</v>
      </c>
      <c r="BG603">
        <v>0</v>
      </c>
      <c r="BH603">
        <v>0</v>
      </c>
      <c r="BI603">
        <v>0</v>
      </c>
      <c r="BJ603">
        <v>0</v>
      </c>
      <c r="BK603">
        <v>0</v>
      </c>
      <c r="BL603">
        <v>4.24387950362069E-2</v>
      </c>
      <c r="BM603">
        <v>9.1441360682689601E-4</v>
      </c>
      <c r="BN603">
        <v>4.3847652303483E-3</v>
      </c>
      <c r="BO603">
        <v>7.1215028593419401E-4</v>
      </c>
      <c r="BP603">
        <v>4.9326267455392504E-4</v>
      </c>
      <c r="BQ603" s="98">
        <v>2.05571521983729E-14</v>
      </c>
      <c r="BR603">
        <v>1.58121730502271E-3</v>
      </c>
      <c r="BS603">
        <v>2.0591690341683002E-3</v>
      </c>
      <c r="BT603">
        <v>1.3378406680831401E-2</v>
      </c>
    </row>
    <row r="604" spans="1:72" x14ac:dyDescent="0.35">
      <c r="A604">
        <v>121</v>
      </c>
      <c r="B604" t="s">
        <v>230</v>
      </c>
      <c r="C604" t="s">
        <v>230</v>
      </c>
      <c r="D604" t="s">
        <v>236</v>
      </c>
      <c r="E604" t="s">
        <v>1337</v>
      </c>
      <c r="F604">
        <v>0.70720000000000005</v>
      </c>
      <c r="G604">
        <v>2.96</v>
      </c>
      <c r="H604">
        <v>0.08</v>
      </c>
      <c r="I604">
        <v>0</v>
      </c>
      <c r="J604">
        <v>0</v>
      </c>
      <c r="K604">
        <v>0</v>
      </c>
      <c r="L604">
        <v>0</v>
      </c>
      <c r="M604">
        <v>0</v>
      </c>
      <c r="N604">
        <v>0</v>
      </c>
      <c r="O604">
        <v>0</v>
      </c>
      <c r="P604">
        <v>0</v>
      </c>
      <c r="Q604">
        <v>0</v>
      </c>
      <c r="R604">
        <v>0</v>
      </c>
      <c r="S604">
        <v>0</v>
      </c>
      <c r="T604">
        <v>0</v>
      </c>
      <c r="U604">
        <v>1.192E-2</v>
      </c>
      <c r="V604">
        <v>0</v>
      </c>
      <c r="W604">
        <v>0</v>
      </c>
      <c r="X604">
        <v>0</v>
      </c>
      <c r="Y604">
        <v>8.0800000000000004E-3</v>
      </c>
      <c r="Z604">
        <v>3.2799999999999999E-3</v>
      </c>
      <c r="AA604">
        <v>2.4000000000000001E-4</v>
      </c>
      <c r="AB604">
        <v>1.7840000000000002E-2</v>
      </c>
      <c r="AC604">
        <v>0</v>
      </c>
      <c r="AD604">
        <v>1.7600000000000001E-2</v>
      </c>
      <c r="AE604">
        <v>4.6719999999999998E-2</v>
      </c>
      <c r="AF604">
        <v>4.088E-2</v>
      </c>
      <c r="AG604">
        <v>5.9199999999999999E-3</v>
      </c>
      <c r="AH604">
        <v>0</v>
      </c>
      <c r="AI604">
        <v>0</v>
      </c>
      <c r="AJ604">
        <v>0</v>
      </c>
      <c r="AK604">
        <v>0</v>
      </c>
      <c r="AL604">
        <v>0</v>
      </c>
      <c r="AM604">
        <v>0</v>
      </c>
      <c r="AN604">
        <v>0</v>
      </c>
      <c r="AO604">
        <v>0</v>
      </c>
      <c r="AP604">
        <v>0</v>
      </c>
      <c r="AQ604">
        <v>9.5999999999999992E-3</v>
      </c>
      <c r="AR604">
        <v>0</v>
      </c>
      <c r="AS604">
        <v>0</v>
      </c>
      <c r="AT604">
        <v>0</v>
      </c>
      <c r="AU604">
        <v>0</v>
      </c>
      <c r="AV604">
        <v>0</v>
      </c>
      <c r="AW604">
        <v>0</v>
      </c>
      <c r="AX604">
        <v>0</v>
      </c>
      <c r="AY604">
        <v>0</v>
      </c>
      <c r="AZ604">
        <v>0</v>
      </c>
      <c r="BA604">
        <v>0</v>
      </c>
      <c r="BB604">
        <v>0</v>
      </c>
      <c r="BC604">
        <v>0</v>
      </c>
      <c r="BD604">
        <v>0</v>
      </c>
      <c r="BE604">
        <v>0</v>
      </c>
      <c r="BF604">
        <v>0</v>
      </c>
      <c r="BG604">
        <v>0</v>
      </c>
      <c r="BH604">
        <v>0</v>
      </c>
      <c r="BI604">
        <v>0</v>
      </c>
      <c r="BJ604">
        <v>0</v>
      </c>
      <c r="BK604">
        <v>0</v>
      </c>
      <c r="BL604">
        <v>1.87410801881134E-4</v>
      </c>
      <c r="BM604" s="98">
        <v>2.1338612641660999E-6</v>
      </c>
      <c r="BN604" s="98">
        <v>1.64243853527068E-5</v>
      </c>
      <c r="BO604" s="98">
        <v>4.9594075828331696E-6</v>
      </c>
      <c r="BP604" s="98">
        <v>7.8922027928627992E-6</v>
      </c>
      <c r="BQ604" s="98">
        <v>3.7077737862794898E-16</v>
      </c>
      <c r="BR604" s="98">
        <v>2.3032242495012002E-5</v>
      </c>
      <c r="BS604" s="98">
        <v>3.2946704546692898E-5</v>
      </c>
      <c r="BT604">
        <v>5.1823264353700004E-4</v>
      </c>
    </row>
    <row r="605" spans="1:72" x14ac:dyDescent="0.35">
      <c r="A605">
        <v>121</v>
      </c>
      <c r="B605" t="s">
        <v>230</v>
      </c>
      <c r="C605" t="s">
        <v>230</v>
      </c>
      <c r="D605" t="s">
        <v>236</v>
      </c>
      <c r="E605" t="s">
        <v>1338</v>
      </c>
      <c r="F605">
        <v>0.70720000000000005</v>
      </c>
      <c r="G605">
        <v>2.96</v>
      </c>
      <c r="H605">
        <v>0.08</v>
      </c>
      <c r="I605">
        <v>0</v>
      </c>
      <c r="J605">
        <v>0</v>
      </c>
      <c r="K605">
        <v>0</v>
      </c>
      <c r="L605">
        <v>0</v>
      </c>
      <c r="M605">
        <v>0</v>
      </c>
      <c r="N605">
        <v>0</v>
      </c>
      <c r="O605">
        <v>0</v>
      </c>
      <c r="P605">
        <v>0</v>
      </c>
      <c r="Q605">
        <v>0</v>
      </c>
      <c r="R605">
        <v>0</v>
      </c>
      <c r="S605">
        <v>0</v>
      </c>
      <c r="T605">
        <v>0</v>
      </c>
      <c r="U605">
        <v>1.192E-2</v>
      </c>
      <c r="V605">
        <v>0</v>
      </c>
      <c r="W605">
        <v>0</v>
      </c>
      <c r="X605">
        <v>0</v>
      </c>
      <c r="Y605">
        <v>8.0800000000000004E-3</v>
      </c>
      <c r="Z605">
        <v>3.2799999999999999E-3</v>
      </c>
      <c r="AA605">
        <v>2.4000000000000001E-4</v>
      </c>
      <c r="AB605">
        <v>1.7840000000000002E-2</v>
      </c>
      <c r="AC605">
        <v>0</v>
      </c>
      <c r="AD605">
        <v>1.7600000000000001E-2</v>
      </c>
      <c r="AE605">
        <v>4.6719999999999998E-2</v>
      </c>
      <c r="AF605">
        <v>4.088E-2</v>
      </c>
      <c r="AG605">
        <v>5.9199999999999999E-3</v>
      </c>
      <c r="AH605">
        <v>0</v>
      </c>
      <c r="AI605">
        <v>0</v>
      </c>
      <c r="AJ605">
        <v>0</v>
      </c>
      <c r="AK605">
        <v>0</v>
      </c>
      <c r="AL605">
        <v>0</v>
      </c>
      <c r="AM605">
        <v>0</v>
      </c>
      <c r="AN605">
        <v>0</v>
      </c>
      <c r="AO605">
        <v>0</v>
      </c>
      <c r="AP605">
        <v>0</v>
      </c>
      <c r="AQ605">
        <v>9.5999999999999992E-3</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1.87410801881134E-4</v>
      </c>
      <c r="BM605" s="98">
        <v>2.1338612641660999E-6</v>
      </c>
      <c r="BN605" s="98">
        <v>1.64243853527068E-5</v>
      </c>
      <c r="BO605" s="98">
        <v>4.9594075828331696E-6</v>
      </c>
      <c r="BP605" s="98">
        <v>7.8922027928627992E-6</v>
      </c>
      <c r="BQ605" s="98">
        <v>3.7077737862794898E-16</v>
      </c>
      <c r="BR605" s="98">
        <v>2.3032242495012002E-5</v>
      </c>
      <c r="BS605" s="98">
        <v>3.2946704546692898E-5</v>
      </c>
      <c r="BT605">
        <v>5.1823264353700004E-4</v>
      </c>
    </row>
    <row r="606" spans="1:72" x14ac:dyDescent="0.35">
      <c r="A606">
        <v>121</v>
      </c>
      <c r="B606" t="s">
        <v>230</v>
      </c>
      <c r="C606" t="s">
        <v>230</v>
      </c>
      <c r="D606" t="s">
        <v>236</v>
      </c>
      <c r="E606" t="s">
        <v>1339</v>
      </c>
      <c r="F606">
        <v>0.70720000000000005</v>
      </c>
      <c r="G606">
        <v>2.96</v>
      </c>
      <c r="H606">
        <v>0.08</v>
      </c>
      <c r="I606">
        <v>0</v>
      </c>
      <c r="J606">
        <v>0</v>
      </c>
      <c r="K606">
        <v>0</v>
      </c>
      <c r="L606">
        <v>0</v>
      </c>
      <c r="M606">
        <v>0</v>
      </c>
      <c r="N606">
        <v>0</v>
      </c>
      <c r="O606">
        <v>0</v>
      </c>
      <c r="P606">
        <v>0</v>
      </c>
      <c r="Q606">
        <v>0</v>
      </c>
      <c r="R606">
        <v>0</v>
      </c>
      <c r="S606">
        <v>0</v>
      </c>
      <c r="T606">
        <v>0</v>
      </c>
      <c r="U606">
        <v>1.192E-2</v>
      </c>
      <c r="V606">
        <v>0</v>
      </c>
      <c r="W606">
        <v>0</v>
      </c>
      <c r="X606">
        <v>0</v>
      </c>
      <c r="Y606">
        <v>8.0800000000000004E-3</v>
      </c>
      <c r="Z606">
        <v>3.2799999999999999E-3</v>
      </c>
      <c r="AA606">
        <v>2.4000000000000001E-4</v>
      </c>
      <c r="AB606">
        <v>1.7840000000000002E-2</v>
      </c>
      <c r="AC606">
        <v>0</v>
      </c>
      <c r="AD606">
        <v>1.7600000000000001E-2</v>
      </c>
      <c r="AE606">
        <v>4.6719999999999998E-2</v>
      </c>
      <c r="AF606">
        <v>4.088E-2</v>
      </c>
      <c r="AG606">
        <v>5.9199999999999999E-3</v>
      </c>
      <c r="AH606">
        <v>0</v>
      </c>
      <c r="AI606">
        <v>0</v>
      </c>
      <c r="AJ606">
        <v>0</v>
      </c>
      <c r="AK606">
        <v>0</v>
      </c>
      <c r="AL606">
        <v>0</v>
      </c>
      <c r="AM606">
        <v>0</v>
      </c>
      <c r="AN606">
        <v>0</v>
      </c>
      <c r="AO606">
        <v>0</v>
      </c>
      <c r="AP606">
        <v>0</v>
      </c>
      <c r="AQ606">
        <v>9.5999999999999992E-3</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1.87410801881134E-4</v>
      </c>
      <c r="BM606" s="98">
        <v>2.1338612641660999E-6</v>
      </c>
      <c r="BN606" s="98">
        <v>1.64243853527068E-5</v>
      </c>
      <c r="BO606" s="98">
        <v>4.9594075828331696E-6</v>
      </c>
      <c r="BP606" s="98">
        <v>7.8922027928627992E-6</v>
      </c>
      <c r="BQ606" s="98">
        <v>3.7077737862794898E-16</v>
      </c>
      <c r="BR606" s="98">
        <v>2.3032242495012002E-5</v>
      </c>
      <c r="BS606" s="98">
        <v>3.2946704546692898E-5</v>
      </c>
      <c r="BT606">
        <v>5.1823264353700004E-4</v>
      </c>
    </row>
    <row r="607" spans="1:72" x14ac:dyDescent="0.35">
      <c r="A607">
        <v>121</v>
      </c>
      <c r="B607" t="s">
        <v>230</v>
      </c>
      <c r="C607" t="s">
        <v>230</v>
      </c>
      <c r="D607" t="s">
        <v>236</v>
      </c>
      <c r="E607" t="s">
        <v>1340</v>
      </c>
      <c r="F607">
        <v>0.70720000000000005</v>
      </c>
      <c r="G607">
        <v>2.96</v>
      </c>
      <c r="H607">
        <v>0.08</v>
      </c>
      <c r="I607">
        <v>0</v>
      </c>
      <c r="J607">
        <v>0</v>
      </c>
      <c r="K607">
        <v>0</v>
      </c>
      <c r="L607">
        <v>0</v>
      </c>
      <c r="M607">
        <v>0</v>
      </c>
      <c r="N607">
        <v>0</v>
      </c>
      <c r="O607">
        <v>0</v>
      </c>
      <c r="P607">
        <v>0</v>
      </c>
      <c r="Q607">
        <v>0</v>
      </c>
      <c r="R607">
        <v>0</v>
      </c>
      <c r="S607">
        <v>0</v>
      </c>
      <c r="T607">
        <v>0</v>
      </c>
      <c r="U607">
        <v>1.192E-2</v>
      </c>
      <c r="V607">
        <v>0</v>
      </c>
      <c r="W607">
        <v>0</v>
      </c>
      <c r="X607">
        <v>0</v>
      </c>
      <c r="Y607">
        <v>8.0800000000000004E-3</v>
      </c>
      <c r="Z607">
        <v>3.2799999999999999E-3</v>
      </c>
      <c r="AA607">
        <v>2.4000000000000001E-4</v>
      </c>
      <c r="AB607">
        <v>1.7840000000000002E-2</v>
      </c>
      <c r="AC607">
        <v>0</v>
      </c>
      <c r="AD607">
        <v>1.7600000000000001E-2</v>
      </c>
      <c r="AE607">
        <v>4.6719999999999998E-2</v>
      </c>
      <c r="AF607">
        <v>4.088E-2</v>
      </c>
      <c r="AG607">
        <v>5.9199999999999999E-3</v>
      </c>
      <c r="AH607">
        <v>0</v>
      </c>
      <c r="AI607">
        <v>0</v>
      </c>
      <c r="AJ607">
        <v>0</v>
      </c>
      <c r="AK607">
        <v>0</v>
      </c>
      <c r="AL607">
        <v>0</v>
      </c>
      <c r="AM607">
        <v>0</v>
      </c>
      <c r="AN607">
        <v>0</v>
      </c>
      <c r="AO607">
        <v>0</v>
      </c>
      <c r="AP607">
        <v>0</v>
      </c>
      <c r="AQ607">
        <v>9.5999999999999992E-3</v>
      </c>
      <c r="AR607">
        <v>0</v>
      </c>
      <c r="AS607">
        <v>0</v>
      </c>
      <c r="AT607">
        <v>0</v>
      </c>
      <c r="AU607">
        <v>0</v>
      </c>
      <c r="AV607">
        <v>0</v>
      </c>
      <c r="AW607">
        <v>0</v>
      </c>
      <c r="AX607">
        <v>0</v>
      </c>
      <c r="AY607">
        <v>0</v>
      </c>
      <c r="AZ607">
        <v>0</v>
      </c>
      <c r="BA607">
        <v>0</v>
      </c>
      <c r="BB607">
        <v>0</v>
      </c>
      <c r="BC607">
        <v>0</v>
      </c>
      <c r="BD607">
        <v>0</v>
      </c>
      <c r="BE607">
        <v>0</v>
      </c>
      <c r="BF607">
        <v>0</v>
      </c>
      <c r="BG607">
        <v>0</v>
      </c>
      <c r="BH607">
        <v>0</v>
      </c>
      <c r="BI607">
        <v>0</v>
      </c>
      <c r="BJ607">
        <v>0</v>
      </c>
      <c r="BK607">
        <v>0</v>
      </c>
      <c r="BL607">
        <v>1.87410801881134E-4</v>
      </c>
      <c r="BM607" s="98">
        <v>2.1338612641660999E-6</v>
      </c>
      <c r="BN607" s="98">
        <v>1.64243853527068E-5</v>
      </c>
      <c r="BO607" s="98">
        <v>4.9594075828331696E-6</v>
      </c>
      <c r="BP607" s="98">
        <v>7.8922027928627992E-6</v>
      </c>
      <c r="BQ607" s="98">
        <v>3.7077737862794898E-16</v>
      </c>
      <c r="BR607" s="98">
        <v>2.3032242495012002E-5</v>
      </c>
      <c r="BS607" s="98">
        <v>3.2946704546692898E-5</v>
      </c>
      <c r="BT607">
        <v>5.1823264353700004E-4</v>
      </c>
    </row>
    <row r="608" spans="1:72" x14ac:dyDescent="0.35">
      <c r="A608">
        <v>121</v>
      </c>
      <c r="B608" t="s">
        <v>230</v>
      </c>
      <c r="C608" t="s">
        <v>230</v>
      </c>
      <c r="D608" t="s">
        <v>236</v>
      </c>
      <c r="E608" t="s">
        <v>1341</v>
      </c>
      <c r="F608">
        <v>88.4</v>
      </c>
      <c r="G608">
        <v>370</v>
      </c>
      <c r="H608">
        <v>10</v>
      </c>
      <c r="I608">
        <v>0</v>
      </c>
      <c r="J608">
        <v>0</v>
      </c>
      <c r="K608">
        <v>0</v>
      </c>
      <c r="L608">
        <v>0</v>
      </c>
      <c r="M608">
        <v>0</v>
      </c>
      <c r="N608">
        <v>0</v>
      </c>
      <c r="O608">
        <v>0</v>
      </c>
      <c r="P608">
        <v>0</v>
      </c>
      <c r="Q608">
        <v>0</v>
      </c>
      <c r="R608">
        <v>0</v>
      </c>
      <c r="S608">
        <v>0</v>
      </c>
      <c r="T608">
        <v>0</v>
      </c>
      <c r="U608">
        <v>1.49</v>
      </c>
      <c r="V608">
        <v>0</v>
      </c>
      <c r="W608">
        <v>0</v>
      </c>
      <c r="X608">
        <v>0</v>
      </c>
      <c r="Y608">
        <v>1.01</v>
      </c>
      <c r="Z608">
        <v>0.41</v>
      </c>
      <c r="AA608">
        <v>0.03</v>
      </c>
      <c r="AB608">
        <v>2.23</v>
      </c>
      <c r="AC608">
        <v>0</v>
      </c>
      <c r="AD608">
        <v>2.2000000000000002</v>
      </c>
      <c r="AE608">
        <v>5.84</v>
      </c>
      <c r="AF608">
        <v>5.1100000000000003</v>
      </c>
      <c r="AG608">
        <v>0.74</v>
      </c>
      <c r="AH608">
        <v>0</v>
      </c>
      <c r="AI608">
        <v>0</v>
      </c>
      <c r="AJ608">
        <v>0</v>
      </c>
      <c r="AK608">
        <v>0</v>
      </c>
      <c r="AL608">
        <v>0</v>
      </c>
      <c r="AM608">
        <v>0</v>
      </c>
      <c r="AN608">
        <v>0</v>
      </c>
      <c r="AO608">
        <v>0</v>
      </c>
      <c r="AP608">
        <v>0</v>
      </c>
      <c r="AQ608">
        <v>1.2</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2.34263502351417E-2</v>
      </c>
      <c r="BM608">
        <v>2.66732658020762E-4</v>
      </c>
      <c r="BN608">
        <v>2.0530481690883501E-3</v>
      </c>
      <c r="BO608">
        <v>6.1992594785414599E-4</v>
      </c>
      <c r="BP608">
        <v>9.8652534910785008E-4</v>
      </c>
      <c r="BQ608" s="98">
        <v>4.63471723284936E-14</v>
      </c>
      <c r="BR608">
        <v>2.8790303118764902E-3</v>
      </c>
      <c r="BS608">
        <v>4.1183380683366098E-3</v>
      </c>
      <c r="BT608">
        <v>6.4779080442125006E-2</v>
      </c>
    </row>
    <row r="609" spans="1:72" x14ac:dyDescent="0.35">
      <c r="A609">
        <v>122</v>
      </c>
      <c r="B609" t="s">
        <v>230</v>
      </c>
      <c r="C609" t="s">
        <v>230</v>
      </c>
      <c r="D609" t="s">
        <v>237</v>
      </c>
      <c r="E609" t="s">
        <v>1337</v>
      </c>
      <c r="F609">
        <v>0.17680000000000001</v>
      </c>
      <c r="G609">
        <v>0.74</v>
      </c>
      <c r="H609">
        <v>0.02</v>
      </c>
      <c r="I609">
        <v>0</v>
      </c>
      <c r="J609">
        <v>0</v>
      </c>
      <c r="K609">
        <v>0</v>
      </c>
      <c r="L609">
        <v>0</v>
      </c>
      <c r="M609">
        <v>0</v>
      </c>
      <c r="N609">
        <v>0</v>
      </c>
      <c r="O609">
        <v>0</v>
      </c>
      <c r="P609">
        <v>0</v>
      </c>
      <c r="Q609">
        <v>0</v>
      </c>
      <c r="R609">
        <v>0</v>
      </c>
      <c r="S609">
        <v>0</v>
      </c>
      <c r="T609">
        <v>0</v>
      </c>
      <c r="U609">
        <v>2.98E-3</v>
      </c>
      <c r="V609">
        <v>0</v>
      </c>
      <c r="W609">
        <v>0</v>
      </c>
      <c r="X609">
        <v>0</v>
      </c>
      <c r="Y609">
        <v>2.0200000000000001E-3</v>
      </c>
      <c r="Z609">
        <v>8.1999999999999998E-4</v>
      </c>
      <c r="AA609" s="98">
        <v>6.0000000000000002E-5</v>
      </c>
      <c r="AB609">
        <v>4.4600000000000004E-3</v>
      </c>
      <c r="AC609">
        <v>0</v>
      </c>
      <c r="AD609">
        <v>4.4000000000000003E-3</v>
      </c>
      <c r="AE609">
        <v>1.1679999999999999E-2</v>
      </c>
      <c r="AF609">
        <v>1.022E-2</v>
      </c>
      <c r="AG609">
        <v>1.48E-3</v>
      </c>
      <c r="AH609">
        <v>0</v>
      </c>
      <c r="AI609">
        <v>0</v>
      </c>
      <c r="AJ609">
        <v>0</v>
      </c>
      <c r="AK609">
        <v>0</v>
      </c>
      <c r="AL609">
        <v>0</v>
      </c>
      <c r="AM609">
        <v>0</v>
      </c>
      <c r="AN609">
        <v>0</v>
      </c>
      <c r="AO609">
        <v>0</v>
      </c>
      <c r="AP609">
        <v>0</v>
      </c>
      <c r="AQ609">
        <v>2.3999999999999998E-3</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s="98">
        <v>4.7696724661825499E-5</v>
      </c>
      <c r="BM609" s="98">
        <v>6.1165428474310101E-6</v>
      </c>
      <c r="BN609" s="98">
        <v>2.1514344770247902E-5</v>
      </c>
      <c r="BO609" s="98">
        <v>1.26183282602789E-6</v>
      </c>
      <c r="BP609" s="98">
        <v>1.9730506982156998E-6</v>
      </c>
      <c r="BQ609" s="98">
        <v>9.8534565770261105E-17</v>
      </c>
      <c r="BR609" s="98">
        <v>4.8878494289893897E-6</v>
      </c>
      <c r="BS609" s="98">
        <v>8.2366761366732193E-6</v>
      </c>
      <c r="BT609">
        <v>1.44810095702178E-4</v>
      </c>
    </row>
    <row r="610" spans="1:72" x14ac:dyDescent="0.35">
      <c r="A610">
        <v>122</v>
      </c>
      <c r="B610" t="s">
        <v>230</v>
      </c>
      <c r="C610" t="s">
        <v>230</v>
      </c>
      <c r="D610" t="s">
        <v>237</v>
      </c>
      <c r="E610" t="s">
        <v>1338</v>
      </c>
      <c r="F610">
        <v>0.17680000000000001</v>
      </c>
      <c r="G610">
        <v>0.74</v>
      </c>
      <c r="H610">
        <v>0.02</v>
      </c>
      <c r="I610">
        <v>0</v>
      </c>
      <c r="J610">
        <v>0</v>
      </c>
      <c r="K610">
        <v>0</v>
      </c>
      <c r="L610">
        <v>0</v>
      </c>
      <c r="M610">
        <v>0</v>
      </c>
      <c r="N610">
        <v>0</v>
      </c>
      <c r="O610">
        <v>0</v>
      </c>
      <c r="P610">
        <v>0</v>
      </c>
      <c r="Q610">
        <v>0</v>
      </c>
      <c r="R610">
        <v>0</v>
      </c>
      <c r="S610">
        <v>0</v>
      </c>
      <c r="T610">
        <v>0</v>
      </c>
      <c r="U610">
        <v>2.98E-3</v>
      </c>
      <c r="V610">
        <v>0</v>
      </c>
      <c r="W610">
        <v>0</v>
      </c>
      <c r="X610">
        <v>0</v>
      </c>
      <c r="Y610">
        <v>2.0200000000000001E-3</v>
      </c>
      <c r="Z610">
        <v>8.1999999999999998E-4</v>
      </c>
      <c r="AA610" s="98">
        <v>6.0000000000000002E-5</v>
      </c>
      <c r="AB610">
        <v>4.4600000000000004E-3</v>
      </c>
      <c r="AC610">
        <v>0</v>
      </c>
      <c r="AD610">
        <v>4.4000000000000003E-3</v>
      </c>
      <c r="AE610">
        <v>1.1679999999999999E-2</v>
      </c>
      <c r="AF610">
        <v>1.022E-2</v>
      </c>
      <c r="AG610">
        <v>1.48E-3</v>
      </c>
      <c r="AH610">
        <v>0</v>
      </c>
      <c r="AI610">
        <v>0</v>
      </c>
      <c r="AJ610">
        <v>0</v>
      </c>
      <c r="AK610">
        <v>0</v>
      </c>
      <c r="AL610">
        <v>0</v>
      </c>
      <c r="AM610">
        <v>0</v>
      </c>
      <c r="AN610">
        <v>0</v>
      </c>
      <c r="AO610">
        <v>0</v>
      </c>
      <c r="AP610">
        <v>0</v>
      </c>
      <c r="AQ610">
        <v>2.3999999999999998E-3</v>
      </c>
      <c r="AR610">
        <v>0</v>
      </c>
      <c r="AS610">
        <v>0</v>
      </c>
      <c r="AT610">
        <v>0</v>
      </c>
      <c r="AU610">
        <v>0</v>
      </c>
      <c r="AV610">
        <v>0</v>
      </c>
      <c r="AW610">
        <v>0</v>
      </c>
      <c r="AX610">
        <v>0</v>
      </c>
      <c r="AY610">
        <v>0</v>
      </c>
      <c r="AZ610">
        <v>0</v>
      </c>
      <c r="BA610">
        <v>0</v>
      </c>
      <c r="BB610">
        <v>0</v>
      </c>
      <c r="BC610">
        <v>0</v>
      </c>
      <c r="BD610">
        <v>0</v>
      </c>
      <c r="BE610">
        <v>0</v>
      </c>
      <c r="BF610">
        <v>0</v>
      </c>
      <c r="BG610">
        <v>0</v>
      </c>
      <c r="BH610">
        <v>0</v>
      </c>
      <c r="BI610">
        <v>0</v>
      </c>
      <c r="BJ610">
        <v>0</v>
      </c>
      <c r="BK610">
        <v>0</v>
      </c>
      <c r="BL610" s="98">
        <v>4.7696724661825499E-5</v>
      </c>
      <c r="BM610" s="98">
        <v>6.1165428474310101E-6</v>
      </c>
      <c r="BN610" s="98">
        <v>2.1514344770247902E-5</v>
      </c>
      <c r="BO610" s="98">
        <v>1.26183282602789E-6</v>
      </c>
      <c r="BP610" s="98">
        <v>1.9730506982156998E-6</v>
      </c>
      <c r="BQ610" s="98">
        <v>9.8534565770261105E-17</v>
      </c>
      <c r="BR610" s="98">
        <v>4.8878494289893897E-6</v>
      </c>
      <c r="BS610" s="98">
        <v>8.2366761366732193E-6</v>
      </c>
      <c r="BT610">
        <v>1.44810095702178E-4</v>
      </c>
    </row>
    <row r="611" spans="1:72" x14ac:dyDescent="0.35">
      <c r="A611">
        <v>122</v>
      </c>
      <c r="B611" t="s">
        <v>230</v>
      </c>
      <c r="C611" t="s">
        <v>230</v>
      </c>
      <c r="D611" t="s">
        <v>237</v>
      </c>
      <c r="E611" t="s">
        <v>1339</v>
      </c>
      <c r="F611">
        <v>0.17680000000000001</v>
      </c>
      <c r="G611">
        <v>0.74</v>
      </c>
      <c r="H611">
        <v>0.02</v>
      </c>
      <c r="I611">
        <v>0</v>
      </c>
      <c r="J611">
        <v>0</v>
      </c>
      <c r="K611">
        <v>0</v>
      </c>
      <c r="L611">
        <v>0</v>
      </c>
      <c r="M611">
        <v>0</v>
      </c>
      <c r="N611">
        <v>0</v>
      </c>
      <c r="O611">
        <v>0</v>
      </c>
      <c r="P611">
        <v>0</v>
      </c>
      <c r="Q611">
        <v>0</v>
      </c>
      <c r="R611">
        <v>0</v>
      </c>
      <c r="S611">
        <v>0</v>
      </c>
      <c r="T611">
        <v>0</v>
      </c>
      <c r="U611">
        <v>2.98E-3</v>
      </c>
      <c r="V611">
        <v>0</v>
      </c>
      <c r="W611">
        <v>0</v>
      </c>
      <c r="X611">
        <v>0</v>
      </c>
      <c r="Y611">
        <v>2.0200000000000001E-3</v>
      </c>
      <c r="Z611">
        <v>8.1999999999999998E-4</v>
      </c>
      <c r="AA611" s="98">
        <v>6.0000000000000002E-5</v>
      </c>
      <c r="AB611">
        <v>4.4600000000000004E-3</v>
      </c>
      <c r="AC611">
        <v>0</v>
      </c>
      <c r="AD611">
        <v>4.4000000000000003E-3</v>
      </c>
      <c r="AE611">
        <v>1.1679999999999999E-2</v>
      </c>
      <c r="AF611">
        <v>1.022E-2</v>
      </c>
      <c r="AG611">
        <v>1.48E-3</v>
      </c>
      <c r="AH611">
        <v>0</v>
      </c>
      <c r="AI611">
        <v>0</v>
      </c>
      <c r="AJ611">
        <v>0</v>
      </c>
      <c r="AK611">
        <v>0</v>
      </c>
      <c r="AL611">
        <v>0</v>
      </c>
      <c r="AM611">
        <v>0</v>
      </c>
      <c r="AN611">
        <v>0</v>
      </c>
      <c r="AO611">
        <v>0</v>
      </c>
      <c r="AP611">
        <v>0</v>
      </c>
      <c r="AQ611">
        <v>2.3999999999999998E-3</v>
      </c>
      <c r="AR611">
        <v>0</v>
      </c>
      <c r="AS611">
        <v>0</v>
      </c>
      <c r="AT611">
        <v>0</v>
      </c>
      <c r="AU611">
        <v>0</v>
      </c>
      <c r="AV611">
        <v>0</v>
      </c>
      <c r="AW611">
        <v>0</v>
      </c>
      <c r="AX611">
        <v>0</v>
      </c>
      <c r="AY611">
        <v>0</v>
      </c>
      <c r="AZ611">
        <v>0</v>
      </c>
      <c r="BA611">
        <v>0</v>
      </c>
      <c r="BB611">
        <v>0</v>
      </c>
      <c r="BC611">
        <v>0</v>
      </c>
      <c r="BD611">
        <v>0</v>
      </c>
      <c r="BE611">
        <v>0</v>
      </c>
      <c r="BF611">
        <v>0</v>
      </c>
      <c r="BG611">
        <v>0</v>
      </c>
      <c r="BH611">
        <v>0</v>
      </c>
      <c r="BI611">
        <v>0</v>
      </c>
      <c r="BJ611">
        <v>0</v>
      </c>
      <c r="BK611">
        <v>0</v>
      </c>
      <c r="BL611" s="98">
        <v>4.7696724661825499E-5</v>
      </c>
      <c r="BM611" s="98">
        <v>6.1165428474310101E-6</v>
      </c>
      <c r="BN611" s="98">
        <v>2.1514344770247902E-5</v>
      </c>
      <c r="BO611" s="98">
        <v>1.26183282602789E-6</v>
      </c>
      <c r="BP611" s="98">
        <v>1.9730506982156998E-6</v>
      </c>
      <c r="BQ611" s="98">
        <v>9.8534565770261105E-17</v>
      </c>
      <c r="BR611" s="98">
        <v>4.8878494289893897E-6</v>
      </c>
      <c r="BS611" s="98">
        <v>8.2366761366732193E-6</v>
      </c>
      <c r="BT611">
        <v>1.44810095702178E-4</v>
      </c>
    </row>
    <row r="612" spans="1:72" x14ac:dyDescent="0.35">
      <c r="A612">
        <v>122</v>
      </c>
      <c r="B612" t="s">
        <v>230</v>
      </c>
      <c r="C612" t="s">
        <v>230</v>
      </c>
      <c r="D612" t="s">
        <v>237</v>
      </c>
      <c r="E612" t="s">
        <v>1340</v>
      </c>
      <c r="F612">
        <v>0.17680000000000001</v>
      </c>
      <c r="G612">
        <v>0.74</v>
      </c>
      <c r="H612">
        <v>0.02</v>
      </c>
      <c r="I612">
        <v>0</v>
      </c>
      <c r="J612">
        <v>0</v>
      </c>
      <c r="K612">
        <v>0</v>
      </c>
      <c r="L612">
        <v>0</v>
      </c>
      <c r="M612">
        <v>0</v>
      </c>
      <c r="N612">
        <v>0</v>
      </c>
      <c r="O612">
        <v>0</v>
      </c>
      <c r="P612">
        <v>0</v>
      </c>
      <c r="Q612">
        <v>0</v>
      </c>
      <c r="R612">
        <v>0</v>
      </c>
      <c r="S612">
        <v>0</v>
      </c>
      <c r="T612">
        <v>0</v>
      </c>
      <c r="U612">
        <v>2.98E-3</v>
      </c>
      <c r="V612">
        <v>0</v>
      </c>
      <c r="W612">
        <v>0</v>
      </c>
      <c r="X612">
        <v>0</v>
      </c>
      <c r="Y612">
        <v>2.0200000000000001E-3</v>
      </c>
      <c r="Z612">
        <v>8.1999999999999998E-4</v>
      </c>
      <c r="AA612" s="98">
        <v>6.0000000000000002E-5</v>
      </c>
      <c r="AB612">
        <v>4.4600000000000004E-3</v>
      </c>
      <c r="AC612">
        <v>0</v>
      </c>
      <c r="AD612">
        <v>4.4000000000000003E-3</v>
      </c>
      <c r="AE612">
        <v>1.1679999999999999E-2</v>
      </c>
      <c r="AF612">
        <v>1.022E-2</v>
      </c>
      <c r="AG612">
        <v>1.48E-3</v>
      </c>
      <c r="AH612">
        <v>0</v>
      </c>
      <c r="AI612">
        <v>0</v>
      </c>
      <c r="AJ612">
        <v>0</v>
      </c>
      <c r="AK612">
        <v>0</v>
      </c>
      <c r="AL612">
        <v>0</v>
      </c>
      <c r="AM612">
        <v>0</v>
      </c>
      <c r="AN612">
        <v>0</v>
      </c>
      <c r="AO612">
        <v>0</v>
      </c>
      <c r="AP612">
        <v>0</v>
      </c>
      <c r="AQ612">
        <v>2.3999999999999998E-3</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s="98">
        <v>4.7696724661825499E-5</v>
      </c>
      <c r="BM612" s="98">
        <v>6.1165428474310101E-6</v>
      </c>
      <c r="BN612" s="98">
        <v>2.1514344770247902E-5</v>
      </c>
      <c r="BO612" s="98">
        <v>1.26183282602789E-6</v>
      </c>
      <c r="BP612" s="98">
        <v>1.9730506982156998E-6</v>
      </c>
      <c r="BQ612" s="98">
        <v>9.8534565770261105E-17</v>
      </c>
      <c r="BR612" s="98">
        <v>4.8878494289893897E-6</v>
      </c>
      <c r="BS612" s="98">
        <v>8.2366761366732193E-6</v>
      </c>
      <c r="BT612">
        <v>1.44810095702178E-4</v>
      </c>
    </row>
    <row r="613" spans="1:72" x14ac:dyDescent="0.35">
      <c r="A613">
        <v>122</v>
      </c>
      <c r="B613" t="s">
        <v>230</v>
      </c>
      <c r="C613" t="s">
        <v>230</v>
      </c>
      <c r="D613" t="s">
        <v>237</v>
      </c>
      <c r="E613" t="s">
        <v>1341</v>
      </c>
      <c r="F613">
        <v>0.17680000000000001</v>
      </c>
      <c r="G613">
        <v>0.74</v>
      </c>
      <c r="H613">
        <v>0.02</v>
      </c>
      <c r="I613">
        <v>0</v>
      </c>
      <c r="J613">
        <v>0</v>
      </c>
      <c r="K613">
        <v>0</v>
      </c>
      <c r="L613">
        <v>0</v>
      </c>
      <c r="M613">
        <v>0</v>
      </c>
      <c r="N613">
        <v>0</v>
      </c>
      <c r="O613">
        <v>0</v>
      </c>
      <c r="P613">
        <v>0</v>
      </c>
      <c r="Q613">
        <v>0</v>
      </c>
      <c r="R613">
        <v>0</v>
      </c>
      <c r="S613">
        <v>0</v>
      </c>
      <c r="T613">
        <v>0</v>
      </c>
      <c r="U613">
        <v>2.98E-3</v>
      </c>
      <c r="V613">
        <v>0</v>
      </c>
      <c r="W613">
        <v>0</v>
      </c>
      <c r="X613">
        <v>0</v>
      </c>
      <c r="Y613">
        <v>2.0200000000000001E-3</v>
      </c>
      <c r="Z613">
        <v>8.1999999999999998E-4</v>
      </c>
      <c r="AA613" s="98">
        <v>6.0000000000000002E-5</v>
      </c>
      <c r="AB613">
        <v>4.4600000000000004E-3</v>
      </c>
      <c r="AC613">
        <v>0</v>
      </c>
      <c r="AD613">
        <v>4.4000000000000003E-3</v>
      </c>
      <c r="AE613">
        <v>1.1679999999999999E-2</v>
      </c>
      <c r="AF613">
        <v>1.022E-2</v>
      </c>
      <c r="AG613">
        <v>1.48E-3</v>
      </c>
      <c r="AH613">
        <v>0</v>
      </c>
      <c r="AI613">
        <v>0</v>
      </c>
      <c r="AJ613">
        <v>0</v>
      </c>
      <c r="AK613">
        <v>0</v>
      </c>
      <c r="AL613">
        <v>0</v>
      </c>
      <c r="AM613">
        <v>0</v>
      </c>
      <c r="AN613">
        <v>0</v>
      </c>
      <c r="AO613">
        <v>0</v>
      </c>
      <c r="AP613">
        <v>0</v>
      </c>
      <c r="AQ613">
        <v>2.3999999999999998E-3</v>
      </c>
      <c r="AR613">
        <v>0</v>
      </c>
      <c r="AS613">
        <v>0</v>
      </c>
      <c r="AT613">
        <v>0</v>
      </c>
      <c r="AU613">
        <v>0</v>
      </c>
      <c r="AV613">
        <v>0</v>
      </c>
      <c r="AW613">
        <v>0</v>
      </c>
      <c r="AX613">
        <v>0</v>
      </c>
      <c r="AY613">
        <v>0</v>
      </c>
      <c r="AZ613">
        <v>0</v>
      </c>
      <c r="BA613">
        <v>0</v>
      </c>
      <c r="BB613">
        <v>0</v>
      </c>
      <c r="BC613">
        <v>0</v>
      </c>
      <c r="BD613">
        <v>0</v>
      </c>
      <c r="BE613">
        <v>0</v>
      </c>
      <c r="BF613">
        <v>0</v>
      </c>
      <c r="BG613">
        <v>0</v>
      </c>
      <c r="BH613">
        <v>0</v>
      </c>
      <c r="BI613">
        <v>0</v>
      </c>
      <c r="BJ613">
        <v>0</v>
      </c>
      <c r="BK613">
        <v>0</v>
      </c>
      <c r="BL613" s="98">
        <v>4.7696724661825499E-5</v>
      </c>
      <c r="BM613" s="98">
        <v>6.1165428474310101E-6</v>
      </c>
      <c r="BN613" s="98">
        <v>2.1514344770247902E-5</v>
      </c>
      <c r="BO613" s="98">
        <v>1.26183282602789E-6</v>
      </c>
      <c r="BP613" s="98">
        <v>1.9730506982156998E-6</v>
      </c>
      <c r="BQ613" s="98">
        <v>9.8534565770261105E-17</v>
      </c>
      <c r="BR613" s="98">
        <v>4.8878494289893897E-6</v>
      </c>
      <c r="BS613" s="98">
        <v>8.2366761366732193E-6</v>
      </c>
      <c r="BT613">
        <v>1.44810095702178E-4</v>
      </c>
    </row>
    <row r="614" spans="1:72" x14ac:dyDescent="0.35">
      <c r="A614">
        <v>123</v>
      </c>
      <c r="B614" t="s">
        <v>230</v>
      </c>
      <c r="C614" t="s">
        <v>230</v>
      </c>
      <c r="D614" t="s">
        <v>238</v>
      </c>
      <c r="E614" t="s">
        <v>1337</v>
      </c>
      <c r="F614">
        <v>72.488</v>
      </c>
      <c r="G614">
        <v>303.39999999999998</v>
      </c>
      <c r="H614">
        <v>8.1999999999999993</v>
      </c>
      <c r="I614">
        <v>0</v>
      </c>
      <c r="J614">
        <v>0</v>
      </c>
      <c r="K614">
        <v>0</v>
      </c>
      <c r="L614">
        <v>0</v>
      </c>
      <c r="M614">
        <v>0</v>
      </c>
      <c r="N614">
        <v>0</v>
      </c>
      <c r="O614">
        <v>0</v>
      </c>
      <c r="P614">
        <v>0</v>
      </c>
      <c r="Q614">
        <v>0</v>
      </c>
      <c r="R614">
        <v>0</v>
      </c>
      <c r="S614">
        <v>0</v>
      </c>
      <c r="T614">
        <v>0</v>
      </c>
      <c r="U614">
        <v>0.8528</v>
      </c>
      <c r="V614">
        <v>0</v>
      </c>
      <c r="W614">
        <v>0</v>
      </c>
      <c r="X614">
        <v>8.2000000000000007E-3</v>
      </c>
      <c r="Y614">
        <v>0.47560000000000002</v>
      </c>
      <c r="Z614">
        <v>0.26240000000000002</v>
      </c>
      <c r="AA614">
        <v>2.46E-2</v>
      </c>
      <c r="AB614">
        <v>2.3698000000000001</v>
      </c>
      <c r="AC614">
        <v>8.2000000000000007E-3</v>
      </c>
      <c r="AD614">
        <v>2.3452000000000002</v>
      </c>
      <c r="AE614">
        <v>4.6166</v>
      </c>
      <c r="AF614">
        <v>4.6083999999999996</v>
      </c>
      <c r="AG614">
        <v>8.2000000000000007E-3</v>
      </c>
      <c r="AH614">
        <v>0</v>
      </c>
      <c r="AI614">
        <v>0</v>
      </c>
      <c r="AJ614">
        <v>0</v>
      </c>
      <c r="AK614">
        <v>0</v>
      </c>
      <c r="AL614">
        <v>0</v>
      </c>
      <c r="AM614">
        <v>0</v>
      </c>
      <c r="AN614">
        <v>0</v>
      </c>
      <c r="AO614">
        <v>0</v>
      </c>
      <c r="AP614">
        <v>0</v>
      </c>
      <c r="AQ614">
        <v>4.9610000000000003</v>
      </c>
      <c r="AR614">
        <v>0.34439999999999998</v>
      </c>
      <c r="AS614">
        <v>0</v>
      </c>
      <c r="AT614">
        <v>0</v>
      </c>
      <c r="AU614">
        <v>0</v>
      </c>
      <c r="AV614">
        <v>0</v>
      </c>
      <c r="AW614">
        <v>0</v>
      </c>
      <c r="AX614">
        <v>0</v>
      </c>
      <c r="AY614">
        <v>0</v>
      </c>
      <c r="AZ614">
        <v>0</v>
      </c>
      <c r="BA614">
        <v>0</v>
      </c>
      <c r="BB614">
        <v>0</v>
      </c>
      <c r="BC614">
        <v>0</v>
      </c>
      <c r="BD614">
        <v>0</v>
      </c>
      <c r="BE614">
        <v>0</v>
      </c>
      <c r="BF614">
        <v>0</v>
      </c>
      <c r="BG614">
        <v>0</v>
      </c>
      <c r="BH614">
        <v>0</v>
      </c>
      <c r="BI614">
        <v>0</v>
      </c>
      <c r="BJ614">
        <v>0</v>
      </c>
      <c r="BK614">
        <v>0</v>
      </c>
      <c r="BL614">
        <v>2.06715762237062E-2</v>
      </c>
      <c r="BM614">
        <v>6.5371967882725604E-3</v>
      </c>
      <c r="BN614">
        <v>2.9916669526797099E-3</v>
      </c>
      <c r="BO614">
        <v>5.2265427846998503E-4</v>
      </c>
      <c r="BP614">
        <v>8.0895078626843698E-4</v>
      </c>
      <c r="BQ614" s="98">
        <v>9.22737747607068E-15</v>
      </c>
      <c r="BR614">
        <v>1.8840530240051201E-3</v>
      </c>
      <c r="BS614">
        <v>3.3770372160360201E-3</v>
      </c>
      <c r="BT614">
        <v>7.6992342137202699E-2</v>
      </c>
    </row>
    <row r="615" spans="1:72" x14ac:dyDescent="0.35">
      <c r="A615">
        <v>123</v>
      </c>
      <c r="B615" t="s">
        <v>230</v>
      </c>
      <c r="C615" t="s">
        <v>230</v>
      </c>
      <c r="D615" t="s">
        <v>238</v>
      </c>
      <c r="E615" t="s">
        <v>1338</v>
      </c>
      <c r="F615">
        <v>72.488</v>
      </c>
      <c r="G615">
        <v>303.39999999999998</v>
      </c>
      <c r="H615">
        <v>8.1999999999999993</v>
      </c>
      <c r="I615">
        <v>0</v>
      </c>
      <c r="J615">
        <v>0</v>
      </c>
      <c r="K615">
        <v>0</v>
      </c>
      <c r="L615">
        <v>0</v>
      </c>
      <c r="M615">
        <v>0</v>
      </c>
      <c r="N615">
        <v>0</v>
      </c>
      <c r="O615">
        <v>0</v>
      </c>
      <c r="P615">
        <v>0</v>
      </c>
      <c r="Q615">
        <v>0</v>
      </c>
      <c r="R615">
        <v>0</v>
      </c>
      <c r="S615">
        <v>0</v>
      </c>
      <c r="T615">
        <v>0</v>
      </c>
      <c r="U615">
        <v>0.8528</v>
      </c>
      <c r="V615">
        <v>0</v>
      </c>
      <c r="W615">
        <v>0</v>
      </c>
      <c r="X615">
        <v>8.2000000000000007E-3</v>
      </c>
      <c r="Y615">
        <v>0.47560000000000002</v>
      </c>
      <c r="Z615">
        <v>0.26240000000000002</v>
      </c>
      <c r="AA615">
        <v>2.46E-2</v>
      </c>
      <c r="AB615">
        <v>2.3698000000000001</v>
      </c>
      <c r="AC615">
        <v>8.2000000000000007E-3</v>
      </c>
      <c r="AD615">
        <v>2.3452000000000002</v>
      </c>
      <c r="AE615">
        <v>4.6166</v>
      </c>
      <c r="AF615">
        <v>4.6083999999999996</v>
      </c>
      <c r="AG615">
        <v>8.2000000000000007E-3</v>
      </c>
      <c r="AH615">
        <v>0</v>
      </c>
      <c r="AI615">
        <v>0</v>
      </c>
      <c r="AJ615">
        <v>0</v>
      </c>
      <c r="AK615">
        <v>0</v>
      </c>
      <c r="AL615">
        <v>0</v>
      </c>
      <c r="AM615">
        <v>0</v>
      </c>
      <c r="AN615">
        <v>0</v>
      </c>
      <c r="AO615">
        <v>0</v>
      </c>
      <c r="AP615">
        <v>0</v>
      </c>
      <c r="AQ615">
        <v>4.9610000000000003</v>
      </c>
      <c r="AR615">
        <v>0.34439999999999998</v>
      </c>
      <c r="AS615">
        <v>0</v>
      </c>
      <c r="AT615">
        <v>0</v>
      </c>
      <c r="AU615">
        <v>0</v>
      </c>
      <c r="AV615">
        <v>0</v>
      </c>
      <c r="AW615">
        <v>0</v>
      </c>
      <c r="AX615">
        <v>0</v>
      </c>
      <c r="AY615">
        <v>0</v>
      </c>
      <c r="AZ615">
        <v>0</v>
      </c>
      <c r="BA615">
        <v>0</v>
      </c>
      <c r="BB615">
        <v>0</v>
      </c>
      <c r="BC615">
        <v>0</v>
      </c>
      <c r="BD615">
        <v>0</v>
      </c>
      <c r="BE615">
        <v>0</v>
      </c>
      <c r="BF615">
        <v>0</v>
      </c>
      <c r="BG615">
        <v>0</v>
      </c>
      <c r="BH615">
        <v>0</v>
      </c>
      <c r="BI615">
        <v>0</v>
      </c>
      <c r="BJ615">
        <v>0</v>
      </c>
      <c r="BK615">
        <v>0</v>
      </c>
      <c r="BL615">
        <v>2.06715762237062E-2</v>
      </c>
      <c r="BM615">
        <v>6.5371967882725604E-3</v>
      </c>
      <c r="BN615">
        <v>2.9916669526797099E-3</v>
      </c>
      <c r="BO615">
        <v>5.2265427846998503E-4</v>
      </c>
      <c r="BP615">
        <v>8.0895078626843698E-4</v>
      </c>
      <c r="BQ615" s="98">
        <v>9.22737747607068E-15</v>
      </c>
      <c r="BR615">
        <v>1.8840530240051201E-3</v>
      </c>
      <c r="BS615">
        <v>3.3770372160360201E-3</v>
      </c>
      <c r="BT615">
        <v>7.6992342137202699E-2</v>
      </c>
    </row>
    <row r="616" spans="1:72" x14ac:dyDescent="0.35">
      <c r="A616">
        <v>123</v>
      </c>
      <c r="B616" t="s">
        <v>230</v>
      </c>
      <c r="C616" t="s">
        <v>230</v>
      </c>
      <c r="D616" t="s">
        <v>238</v>
      </c>
      <c r="E616" t="s">
        <v>1339</v>
      </c>
      <c r="F616">
        <v>72.488</v>
      </c>
      <c r="G616">
        <v>303.39999999999998</v>
      </c>
      <c r="H616">
        <v>8.1999999999999993</v>
      </c>
      <c r="I616">
        <v>0</v>
      </c>
      <c r="J616">
        <v>0</v>
      </c>
      <c r="K616">
        <v>0</v>
      </c>
      <c r="L616">
        <v>0</v>
      </c>
      <c r="M616">
        <v>0</v>
      </c>
      <c r="N616">
        <v>0</v>
      </c>
      <c r="O616">
        <v>0</v>
      </c>
      <c r="P616">
        <v>0</v>
      </c>
      <c r="Q616">
        <v>0</v>
      </c>
      <c r="R616">
        <v>0</v>
      </c>
      <c r="S616">
        <v>0</v>
      </c>
      <c r="T616">
        <v>0</v>
      </c>
      <c r="U616">
        <v>0.8528</v>
      </c>
      <c r="V616">
        <v>0</v>
      </c>
      <c r="W616">
        <v>0</v>
      </c>
      <c r="X616">
        <v>8.2000000000000007E-3</v>
      </c>
      <c r="Y616">
        <v>0.47560000000000002</v>
      </c>
      <c r="Z616">
        <v>0.26240000000000002</v>
      </c>
      <c r="AA616">
        <v>2.46E-2</v>
      </c>
      <c r="AB616">
        <v>2.3698000000000001</v>
      </c>
      <c r="AC616">
        <v>8.2000000000000007E-3</v>
      </c>
      <c r="AD616">
        <v>2.3452000000000002</v>
      </c>
      <c r="AE616">
        <v>4.6166</v>
      </c>
      <c r="AF616">
        <v>4.6083999999999996</v>
      </c>
      <c r="AG616">
        <v>8.2000000000000007E-3</v>
      </c>
      <c r="AH616">
        <v>0</v>
      </c>
      <c r="AI616">
        <v>0</v>
      </c>
      <c r="AJ616">
        <v>0</v>
      </c>
      <c r="AK616">
        <v>0</v>
      </c>
      <c r="AL616">
        <v>0</v>
      </c>
      <c r="AM616">
        <v>0</v>
      </c>
      <c r="AN616">
        <v>0</v>
      </c>
      <c r="AO616">
        <v>0</v>
      </c>
      <c r="AP616">
        <v>0</v>
      </c>
      <c r="AQ616">
        <v>4.9610000000000003</v>
      </c>
      <c r="AR616">
        <v>0.34439999999999998</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2.06715762237062E-2</v>
      </c>
      <c r="BM616">
        <v>6.5371967882725604E-3</v>
      </c>
      <c r="BN616">
        <v>2.9916669526797099E-3</v>
      </c>
      <c r="BO616">
        <v>5.2265427846998503E-4</v>
      </c>
      <c r="BP616">
        <v>8.0895078626843698E-4</v>
      </c>
      <c r="BQ616" s="98">
        <v>9.22737747607068E-15</v>
      </c>
      <c r="BR616">
        <v>1.8840530240051201E-3</v>
      </c>
      <c r="BS616">
        <v>3.3770372160360201E-3</v>
      </c>
      <c r="BT616">
        <v>7.6992342137202699E-2</v>
      </c>
    </row>
    <row r="617" spans="1:72" x14ac:dyDescent="0.35">
      <c r="A617">
        <v>123</v>
      </c>
      <c r="B617" t="s">
        <v>230</v>
      </c>
      <c r="C617" t="s">
        <v>230</v>
      </c>
      <c r="D617" t="s">
        <v>238</v>
      </c>
      <c r="E617" t="s">
        <v>1340</v>
      </c>
      <c r="F617">
        <v>72.488</v>
      </c>
      <c r="G617">
        <v>303.39999999999998</v>
      </c>
      <c r="H617">
        <v>8.1999999999999993</v>
      </c>
      <c r="I617">
        <v>0</v>
      </c>
      <c r="J617">
        <v>0</v>
      </c>
      <c r="K617">
        <v>0</v>
      </c>
      <c r="L617">
        <v>0</v>
      </c>
      <c r="M617">
        <v>0</v>
      </c>
      <c r="N617">
        <v>0</v>
      </c>
      <c r="O617">
        <v>0</v>
      </c>
      <c r="P617">
        <v>0</v>
      </c>
      <c r="Q617">
        <v>0</v>
      </c>
      <c r="R617">
        <v>0</v>
      </c>
      <c r="S617">
        <v>0</v>
      </c>
      <c r="T617">
        <v>0</v>
      </c>
      <c r="U617">
        <v>0.8528</v>
      </c>
      <c r="V617">
        <v>0</v>
      </c>
      <c r="W617">
        <v>0</v>
      </c>
      <c r="X617">
        <v>8.2000000000000007E-3</v>
      </c>
      <c r="Y617">
        <v>0.47560000000000002</v>
      </c>
      <c r="Z617">
        <v>0.26240000000000002</v>
      </c>
      <c r="AA617">
        <v>2.46E-2</v>
      </c>
      <c r="AB617">
        <v>2.3698000000000001</v>
      </c>
      <c r="AC617">
        <v>8.2000000000000007E-3</v>
      </c>
      <c r="AD617">
        <v>2.3452000000000002</v>
      </c>
      <c r="AE617">
        <v>4.6166</v>
      </c>
      <c r="AF617">
        <v>4.6083999999999996</v>
      </c>
      <c r="AG617">
        <v>8.2000000000000007E-3</v>
      </c>
      <c r="AH617">
        <v>0</v>
      </c>
      <c r="AI617">
        <v>0</v>
      </c>
      <c r="AJ617">
        <v>0</v>
      </c>
      <c r="AK617">
        <v>0</v>
      </c>
      <c r="AL617">
        <v>0</v>
      </c>
      <c r="AM617">
        <v>0</v>
      </c>
      <c r="AN617">
        <v>0</v>
      </c>
      <c r="AO617">
        <v>0</v>
      </c>
      <c r="AP617">
        <v>0</v>
      </c>
      <c r="AQ617">
        <v>4.9610000000000003</v>
      </c>
      <c r="AR617">
        <v>0.34439999999999998</v>
      </c>
      <c r="AS617">
        <v>0</v>
      </c>
      <c r="AT617">
        <v>0</v>
      </c>
      <c r="AU617">
        <v>0</v>
      </c>
      <c r="AV617">
        <v>0</v>
      </c>
      <c r="AW617">
        <v>0</v>
      </c>
      <c r="AX617">
        <v>0</v>
      </c>
      <c r="AY617">
        <v>0</v>
      </c>
      <c r="AZ617">
        <v>0</v>
      </c>
      <c r="BA617">
        <v>0</v>
      </c>
      <c r="BB617">
        <v>0</v>
      </c>
      <c r="BC617">
        <v>0</v>
      </c>
      <c r="BD617">
        <v>0</v>
      </c>
      <c r="BE617">
        <v>0</v>
      </c>
      <c r="BF617">
        <v>0</v>
      </c>
      <c r="BG617">
        <v>0</v>
      </c>
      <c r="BH617">
        <v>0</v>
      </c>
      <c r="BI617">
        <v>0</v>
      </c>
      <c r="BJ617">
        <v>0</v>
      </c>
      <c r="BK617">
        <v>0</v>
      </c>
      <c r="BL617">
        <v>2.06715762237062E-2</v>
      </c>
      <c r="BM617">
        <v>6.5371967882725604E-3</v>
      </c>
      <c r="BN617">
        <v>2.9916669526797099E-3</v>
      </c>
      <c r="BO617">
        <v>5.2265427846998503E-4</v>
      </c>
      <c r="BP617">
        <v>8.0895078626843698E-4</v>
      </c>
      <c r="BQ617" s="98">
        <v>9.22737747607068E-15</v>
      </c>
      <c r="BR617">
        <v>1.8840530240051201E-3</v>
      </c>
      <c r="BS617">
        <v>3.3770372160360201E-3</v>
      </c>
      <c r="BT617">
        <v>7.6992342137202699E-2</v>
      </c>
    </row>
    <row r="618" spans="1:72" x14ac:dyDescent="0.35">
      <c r="A618">
        <v>123</v>
      </c>
      <c r="B618" t="s">
        <v>230</v>
      </c>
      <c r="C618" t="s">
        <v>230</v>
      </c>
      <c r="D618" t="s">
        <v>238</v>
      </c>
      <c r="E618" t="s">
        <v>1341</v>
      </c>
      <c r="F618">
        <v>58.520800000000001</v>
      </c>
      <c r="G618">
        <v>244.94</v>
      </c>
      <c r="H618">
        <v>6.62</v>
      </c>
      <c r="I618">
        <v>0</v>
      </c>
      <c r="J618">
        <v>0</v>
      </c>
      <c r="K618">
        <v>0</v>
      </c>
      <c r="L618">
        <v>0</v>
      </c>
      <c r="M618">
        <v>0</v>
      </c>
      <c r="N618">
        <v>0</v>
      </c>
      <c r="O618">
        <v>0</v>
      </c>
      <c r="P618">
        <v>0</v>
      </c>
      <c r="Q618">
        <v>0</v>
      </c>
      <c r="R618">
        <v>0</v>
      </c>
      <c r="S618">
        <v>0</v>
      </c>
      <c r="T618">
        <v>0</v>
      </c>
      <c r="U618">
        <v>0.68847999999999998</v>
      </c>
      <c r="V618">
        <v>0</v>
      </c>
      <c r="W618">
        <v>0</v>
      </c>
      <c r="X618">
        <v>6.62E-3</v>
      </c>
      <c r="Y618">
        <v>0.38396000000000002</v>
      </c>
      <c r="Z618">
        <v>0.21184</v>
      </c>
      <c r="AA618">
        <v>1.9859999999999999E-2</v>
      </c>
      <c r="AB618">
        <v>1.9131800000000001</v>
      </c>
      <c r="AC618">
        <v>6.62E-3</v>
      </c>
      <c r="AD618">
        <v>1.8933199999999999</v>
      </c>
      <c r="AE618">
        <v>3.7270599999999998</v>
      </c>
      <c r="AF618">
        <v>3.72044</v>
      </c>
      <c r="AG618">
        <v>6.62E-3</v>
      </c>
      <c r="AH618">
        <v>0</v>
      </c>
      <c r="AI618">
        <v>0</v>
      </c>
      <c r="AJ618">
        <v>0</v>
      </c>
      <c r="AK618">
        <v>0</v>
      </c>
      <c r="AL618">
        <v>0</v>
      </c>
      <c r="AM618">
        <v>0</v>
      </c>
      <c r="AN618">
        <v>0</v>
      </c>
      <c r="AO618">
        <v>0</v>
      </c>
      <c r="AP618">
        <v>0</v>
      </c>
      <c r="AQ618">
        <v>4.0050999999999997</v>
      </c>
      <c r="AR618">
        <v>0.27804000000000001</v>
      </c>
      <c r="AS618">
        <v>0</v>
      </c>
      <c r="AT618">
        <v>0</v>
      </c>
      <c r="AU618">
        <v>0</v>
      </c>
      <c r="AV618">
        <v>0</v>
      </c>
      <c r="AW618">
        <v>0</v>
      </c>
      <c r="AX618">
        <v>0</v>
      </c>
      <c r="AY618">
        <v>0</v>
      </c>
      <c r="AZ618">
        <v>0</v>
      </c>
      <c r="BA618">
        <v>0</v>
      </c>
      <c r="BB618">
        <v>0</v>
      </c>
      <c r="BC618">
        <v>0</v>
      </c>
      <c r="BD618">
        <v>0</v>
      </c>
      <c r="BE618">
        <v>0</v>
      </c>
      <c r="BF618">
        <v>0</v>
      </c>
      <c r="BG618">
        <v>0</v>
      </c>
      <c r="BH618">
        <v>0</v>
      </c>
      <c r="BI618">
        <v>0</v>
      </c>
      <c r="BJ618">
        <v>0</v>
      </c>
      <c r="BK618">
        <v>0</v>
      </c>
      <c r="BL618">
        <v>1.6688516414748202E-2</v>
      </c>
      <c r="BM618">
        <v>5.2775905778493096E-3</v>
      </c>
      <c r="BN618">
        <v>2.41522380813899E-3</v>
      </c>
      <c r="BO618">
        <v>4.21947722374549E-4</v>
      </c>
      <c r="BP618">
        <v>6.5307978110939601E-4</v>
      </c>
      <c r="BQ618" s="98">
        <v>7.4494193770229095E-15</v>
      </c>
      <c r="BR618">
        <v>1.5210281730382799E-3</v>
      </c>
      <c r="BS618">
        <v>2.72633980123883E-3</v>
      </c>
      <c r="BT618">
        <v>6.21572323107661E-2</v>
      </c>
    </row>
    <row r="619" spans="1:72" x14ac:dyDescent="0.35">
      <c r="A619">
        <v>124</v>
      </c>
      <c r="B619" t="s">
        <v>230</v>
      </c>
      <c r="C619" t="s">
        <v>230</v>
      </c>
      <c r="D619" t="s">
        <v>875</v>
      </c>
      <c r="E619" t="s">
        <v>1337</v>
      </c>
      <c r="F619">
        <v>53.04</v>
      </c>
      <c r="G619">
        <v>222</v>
      </c>
      <c r="H619">
        <v>6</v>
      </c>
      <c r="I619">
        <v>0</v>
      </c>
      <c r="J619">
        <v>0</v>
      </c>
      <c r="K619">
        <v>0</v>
      </c>
      <c r="L619">
        <v>0</v>
      </c>
      <c r="M619">
        <v>0</v>
      </c>
      <c r="N619">
        <v>0</v>
      </c>
      <c r="O619">
        <v>0</v>
      </c>
      <c r="P619">
        <v>0</v>
      </c>
      <c r="Q619">
        <v>0</v>
      </c>
      <c r="R619">
        <v>0</v>
      </c>
      <c r="S619">
        <v>0</v>
      </c>
      <c r="T619">
        <v>0</v>
      </c>
      <c r="U619">
        <v>0.42599999999999999</v>
      </c>
      <c r="V619">
        <v>0</v>
      </c>
      <c r="W619">
        <v>0</v>
      </c>
      <c r="X619">
        <v>6.0000000000000001E-3</v>
      </c>
      <c r="Y619">
        <v>0.25800000000000001</v>
      </c>
      <c r="Z619">
        <v>9.6000000000000002E-2</v>
      </c>
      <c r="AA619">
        <v>3.5999999999999997E-2</v>
      </c>
      <c r="AB619">
        <v>3.6779999999999999</v>
      </c>
      <c r="AC619">
        <v>1.2E-2</v>
      </c>
      <c r="AD619">
        <v>3.5579999999999998</v>
      </c>
      <c r="AE619">
        <v>1.6439999999999999</v>
      </c>
      <c r="AF619">
        <v>1.1279999999999999</v>
      </c>
      <c r="AG619">
        <v>0.51</v>
      </c>
      <c r="AH619">
        <v>0</v>
      </c>
      <c r="AI619">
        <v>0</v>
      </c>
      <c r="AJ619">
        <v>0</v>
      </c>
      <c r="AK619">
        <v>0</v>
      </c>
      <c r="AL619">
        <v>0</v>
      </c>
      <c r="AM619">
        <v>0</v>
      </c>
      <c r="AN619">
        <v>0</v>
      </c>
      <c r="AO619">
        <v>0</v>
      </c>
      <c r="AP619">
        <v>0</v>
      </c>
      <c r="AQ619">
        <v>1.5660000000000001</v>
      </c>
      <c r="AR619">
        <v>7.68</v>
      </c>
      <c r="AS619">
        <v>0</v>
      </c>
      <c r="AT619">
        <v>0</v>
      </c>
      <c r="AU619">
        <v>0</v>
      </c>
      <c r="AV619">
        <v>0</v>
      </c>
      <c r="AW619">
        <v>0</v>
      </c>
      <c r="AX619">
        <v>0</v>
      </c>
      <c r="AY619">
        <v>0</v>
      </c>
      <c r="AZ619">
        <v>0</v>
      </c>
      <c r="BA619">
        <v>0</v>
      </c>
      <c r="BB619">
        <v>0</v>
      </c>
      <c r="BC619">
        <v>0</v>
      </c>
      <c r="BD619">
        <v>0</v>
      </c>
      <c r="BE619">
        <v>0</v>
      </c>
      <c r="BF619">
        <v>0</v>
      </c>
      <c r="BG619">
        <v>0</v>
      </c>
      <c r="BH619">
        <v>0</v>
      </c>
      <c r="BI619">
        <v>0</v>
      </c>
      <c r="BJ619">
        <v>0</v>
      </c>
      <c r="BK619">
        <v>0</v>
      </c>
      <c r="BL619">
        <v>1.3062194816511901E-2</v>
      </c>
      <c r="BM619">
        <v>3.5529596826043698E-3</v>
      </c>
      <c r="BN619">
        <v>1.55077047453763E-3</v>
      </c>
      <c r="BO619">
        <v>3.6193991002773202E-4</v>
      </c>
      <c r="BP619">
        <v>5.9191520946471005E-4</v>
      </c>
      <c r="BQ619" s="98">
        <v>3.4610284188210099E-15</v>
      </c>
      <c r="BR619">
        <v>5.8462200469728198E-4</v>
      </c>
      <c r="BS619">
        <v>2.4710028410019598E-3</v>
      </c>
      <c r="BT619">
        <v>3.8954339804823601E-2</v>
      </c>
    </row>
    <row r="620" spans="1:72" x14ac:dyDescent="0.35">
      <c r="A620">
        <v>124</v>
      </c>
      <c r="B620" t="s">
        <v>230</v>
      </c>
      <c r="C620" t="s">
        <v>230</v>
      </c>
      <c r="D620" t="s">
        <v>875</v>
      </c>
      <c r="E620" t="s">
        <v>1338</v>
      </c>
      <c r="F620">
        <v>106.08</v>
      </c>
      <c r="G620">
        <v>444</v>
      </c>
      <c r="H620">
        <v>12</v>
      </c>
      <c r="I620">
        <v>0</v>
      </c>
      <c r="J620">
        <v>0</v>
      </c>
      <c r="K620">
        <v>0</v>
      </c>
      <c r="L620">
        <v>0</v>
      </c>
      <c r="M620">
        <v>0</v>
      </c>
      <c r="N620">
        <v>0</v>
      </c>
      <c r="O620">
        <v>0</v>
      </c>
      <c r="P620">
        <v>0</v>
      </c>
      <c r="Q620">
        <v>0</v>
      </c>
      <c r="R620">
        <v>0</v>
      </c>
      <c r="S620">
        <v>0</v>
      </c>
      <c r="T620">
        <v>0</v>
      </c>
      <c r="U620">
        <v>0.85199999999999998</v>
      </c>
      <c r="V620">
        <v>0</v>
      </c>
      <c r="W620">
        <v>0</v>
      </c>
      <c r="X620">
        <v>1.2E-2</v>
      </c>
      <c r="Y620">
        <v>0.51600000000000001</v>
      </c>
      <c r="Z620">
        <v>0.192</v>
      </c>
      <c r="AA620">
        <v>7.1999999999999995E-2</v>
      </c>
      <c r="AB620">
        <v>7.3559999999999999</v>
      </c>
      <c r="AC620">
        <v>2.4E-2</v>
      </c>
      <c r="AD620">
        <v>7.1159999999999997</v>
      </c>
      <c r="AE620">
        <v>3.2879999999999998</v>
      </c>
      <c r="AF620">
        <v>2.2559999999999998</v>
      </c>
      <c r="AG620">
        <v>1.02</v>
      </c>
      <c r="AH620">
        <v>0</v>
      </c>
      <c r="AI620">
        <v>0</v>
      </c>
      <c r="AJ620">
        <v>0</v>
      </c>
      <c r="AK620">
        <v>0</v>
      </c>
      <c r="AL620">
        <v>0</v>
      </c>
      <c r="AM620">
        <v>0</v>
      </c>
      <c r="AN620">
        <v>0</v>
      </c>
      <c r="AO620">
        <v>0</v>
      </c>
      <c r="AP620">
        <v>0</v>
      </c>
      <c r="AQ620">
        <v>3.1320000000000001</v>
      </c>
      <c r="AR620">
        <v>15.36</v>
      </c>
      <c r="AS620">
        <v>0</v>
      </c>
      <c r="AT620">
        <v>0</v>
      </c>
      <c r="AU620">
        <v>0</v>
      </c>
      <c r="AV620">
        <v>0</v>
      </c>
      <c r="AW620">
        <v>0</v>
      </c>
      <c r="AX620">
        <v>0</v>
      </c>
      <c r="AY620">
        <v>0</v>
      </c>
      <c r="AZ620">
        <v>0</v>
      </c>
      <c r="BA620">
        <v>0</v>
      </c>
      <c r="BB620">
        <v>0</v>
      </c>
      <c r="BC620">
        <v>0</v>
      </c>
      <c r="BD620">
        <v>0</v>
      </c>
      <c r="BE620">
        <v>0</v>
      </c>
      <c r="BF620">
        <v>0</v>
      </c>
      <c r="BG620">
        <v>0</v>
      </c>
      <c r="BH620">
        <v>0</v>
      </c>
      <c r="BI620">
        <v>0</v>
      </c>
      <c r="BJ620">
        <v>0</v>
      </c>
      <c r="BK620">
        <v>0</v>
      </c>
      <c r="BL620">
        <v>2.6023156493982999E-2</v>
      </c>
      <c r="BM620">
        <v>7.0004818106793902E-3</v>
      </c>
      <c r="BN620">
        <v>3.0606525811298101E-3</v>
      </c>
      <c r="BO620">
        <v>7.2387982005546405E-4</v>
      </c>
      <c r="BP620">
        <v>1.1838304189294201E-3</v>
      </c>
      <c r="BQ620" s="98">
        <v>5.8941314068974999E-15</v>
      </c>
      <c r="BR620">
        <v>9.6018430585809796E-4</v>
      </c>
      <c r="BS620">
        <v>4.9420056820039301E-3</v>
      </c>
      <c r="BT620">
        <v>7.77463955312621E-2</v>
      </c>
    </row>
    <row r="621" spans="1:72" x14ac:dyDescent="0.35">
      <c r="A621">
        <v>124</v>
      </c>
      <c r="B621" t="s">
        <v>230</v>
      </c>
      <c r="C621" t="s">
        <v>230</v>
      </c>
      <c r="D621" t="s">
        <v>875</v>
      </c>
      <c r="E621" t="s">
        <v>1339</v>
      </c>
      <c r="F621">
        <v>106.08</v>
      </c>
      <c r="G621">
        <v>444</v>
      </c>
      <c r="H621">
        <v>12</v>
      </c>
      <c r="I621">
        <v>0</v>
      </c>
      <c r="J621">
        <v>0</v>
      </c>
      <c r="K621">
        <v>0</v>
      </c>
      <c r="L621">
        <v>0</v>
      </c>
      <c r="M621">
        <v>0</v>
      </c>
      <c r="N621">
        <v>0</v>
      </c>
      <c r="O621">
        <v>0</v>
      </c>
      <c r="P621">
        <v>0</v>
      </c>
      <c r="Q621">
        <v>0</v>
      </c>
      <c r="R621">
        <v>0</v>
      </c>
      <c r="S621">
        <v>0</v>
      </c>
      <c r="T621">
        <v>0</v>
      </c>
      <c r="U621">
        <v>0.85199999999999998</v>
      </c>
      <c r="V621">
        <v>0</v>
      </c>
      <c r="W621">
        <v>0</v>
      </c>
      <c r="X621">
        <v>1.2E-2</v>
      </c>
      <c r="Y621">
        <v>0.51600000000000001</v>
      </c>
      <c r="Z621">
        <v>0.192</v>
      </c>
      <c r="AA621">
        <v>7.1999999999999995E-2</v>
      </c>
      <c r="AB621">
        <v>7.3559999999999999</v>
      </c>
      <c r="AC621">
        <v>2.4E-2</v>
      </c>
      <c r="AD621">
        <v>7.1159999999999997</v>
      </c>
      <c r="AE621">
        <v>3.2879999999999998</v>
      </c>
      <c r="AF621">
        <v>2.2559999999999998</v>
      </c>
      <c r="AG621">
        <v>1.02</v>
      </c>
      <c r="AH621">
        <v>0</v>
      </c>
      <c r="AI621">
        <v>0</v>
      </c>
      <c r="AJ621">
        <v>0</v>
      </c>
      <c r="AK621">
        <v>0</v>
      </c>
      <c r="AL621">
        <v>0</v>
      </c>
      <c r="AM621">
        <v>0</v>
      </c>
      <c r="AN621">
        <v>0</v>
      </c>
      <c r="AO621">
        <v>0</v>
      </c>
      <c r="AP621">
        <v>0</v>
      </c>
      <c r="AQ621">
        <v>3.1320000000000001</v>
      </c>
      <c r="AR621">
        <v>15.36</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2.62256227720646E-2</v>
      </c>
      <c r="BM621">
        <v>7.2113569197381003E-3</v>
      </c>
      <c r="BN621">
        <v>3.1424293170206901E-3</v>
      </c>
      <c r="BO621">
        <v>7.2387982005546296E-4</v>
      </c>
      <c r="BP621">
        <v>1.1838304189294201E-3</v>
      </c>
      <c r="BQ621" s="98">
        <v>7.9499822683865493E-15</v>
      </c>
      <c r="BR621">
        <v>1.37830371293103E-3</v>
      </c>
      <c r="BS621">
        <v>4.9420056820039301E-3</v>
      </c>
      <c r="BT621">
        <v>7.8070963688032097E-2</v>
      </c>
    </row>
    <row r="622" spans="1:72" x14ac:dyDescent="0.35">
      <c r="A622">
        <v>124</v>
      </c>
      <c r="B622" t="s">
        <v>230</v>
      </c>
      <c r="C622" t="s">
        <v>230</v>
      </c>
      <c r="D622" t="s">
        <v>875</v>
      </c>
      <c r="E622" t="s">
        <v>1340</v>
      </c>
      <c r="F622">
        <v>106.08</v>
      </c>
      <c r="G622">
        <v>444</v>
      </c>
      <c r="H622">
        <v>12</v>
      </c>
      <c r="I622">
        <v>0</v>
      </c>
      <c r="J622">
        <v>0</v>
      </c>
      <c r="K622">
        <v>0</v>
      </c>
      <c r="L622">
        <v>0</v>
      </c>
      <c r="M622">
        <v>0</v>
      </c>
      <c r="N622">
        <v>0</v>
      </c>
      <c r="O622">
        <v>0</v>
      </c>
      <c r="P622">
        <v>0</v>
      </c>
      <c r="Q622">
        <v>0</v>
      </c>
      <c r="R622">
        <v>0</v>
      </c>
      <c r="S622">
        <v>0</v>
      </c>
      <c r="T622">
        <v>0</v>
      </c>
      <c r="U622">
        <v>0.85199999999999998</v>
      </c>
      <c r="V622">
        <v>0</v>
      </c>
      <c r="W622">
        <v>0</v>
      </c>
      <c r="X622">
        <v>1.2E-2</v>
      </c>
      <c r="Y622">
        <v>0.51600000000000001</v>
      </c>
      <c r="Z622">
        <v>0.192</v>
      </c>
      <c r="AA622">
        <v>7.1999999999999995E-2</v>
      </c>
      <c r="AB622">
        <v>7.3559999999999999</v>
      </c>
      <c r="AC622">
        <v>2.4E-2</v>
      </c>
      <c r="AD622">
        <v>7.1159999999999997</v>
      </c>
      <c r="AE622">
        <v>3.2879999999999998</v>
      </c>
      <c r="AF622">
        <v>2.2559999999999998</v>
      </c>
      <c r="AG622">
        <v>1.02</v>
      </c>
      <c r="AH622">
        <v>0</v>
      </c>
      <c r="AI622">
        <v>0</v>
      </c>
      <c r="AJ622">
        <v>0</v>
      </c>
      <c r="AK622">
        <v>0</v>
      </c>
      <c r="AL622">
        <v>0</v>
      </c>
      <c r="AM622">
        <v>0</v>
      </c>
      <c r="AN622">
        <v>0</v>
      </c>
      <c r="AO622">
        <v>0</v>
      </c>
      <c r="AP622">
        <v>0</v>
      </c>
      <c r="AQ622">
        <v>3.1320000000000001</v>
      </c>
      <c r="AR622">
        <v>15.36</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2.5719457076860599E-2</v>
      </c>
      <c r="BM622">
        <v>6.6841691470913202E-3</v>
      </c>
      <c r="BN622">
        <v>2.9379874772934998E-3</v>
      </c>
      <c r="BO622">
        <v>7.2387982005546405E-4</v>
      </c>
      <c r="BP622">
        <v>1.1838304189294201E-3</v>
      </c>
      <c r="BQ622" s="98">
        <v>2.8103551146639301E-15</v>
      </c>
      <c r="BR622">
        <v>3.3300519524870201E-4</v>
      </c>
      <c r="BS622">
        <v>4.9420056820039301E-3</v>
      </c>
      <c r="BT622">
        <v>7.7259543296107194E-2</v>
      </c>
    </row>
    <row r="623" spans="1:72" x14ac:dyDescent="0.35">
      <c r="A623">
        <v>124</v>
      </c>
      <c r="B623" t="s">
        <v>230</v>
      </c>
      <c r="C623" t="s">
        <v>230</v>
      </c>
      <c r="D623" t="s">
        <v>875</v>
      </c>
      <c r="E623" t="s">
        <v>1341</v>
      </c>
      <c r="F623">
        <v>52.421199999999999</v>
      </c>
      <c r="G623">
        <v>219.41</v>
      </c>
      <c r="H623">
        <v>5.93</v>
      </c>
      <c r="I623">
        <v>0</v>
      </c>
      <c r="J623">
        <v>0</v>
      </c>
      <c r="K623">
        <v>0</v>
      </c>
      <c r="L623">
        <v>0</v>
      </c>
      <c r="M623">
        <v>0</v>
      </c>
      <c r="N623">
        <v>0</v>
      </c>
      <c r="O623">
        <v>0</v>
      </c>
      <c r="P623">
        <v>0</v>
      </c>
      <c r="Q623">
        <v>0</v>
      </c>
      <c r="R623">
        <v>0</v>
      </c>
      <c r="S623">
        <v>0</v>
      </c>
      <c r="T623">
        <v>0</v>
      </c>
      <c r="U623">
        <v>0.42103000000000002</v>
      </c>
      <c r="V623">
        <v>0</v>
      </c>
      <c r="W623">
        <v>0</v>
      </c>
      <c r="X623">
        <v>5.9300000000000004E-3</v>
      </c>
      <c r="Y623">
        <v>0.25498999999999999</v>
      </c>
      <c r="Z623">
        <v>9.4880000000000006E-2</v>
      </c>
      <c r="AA623">
        <v>3.5580000000000001E-2</v>
      </c>
      <c r="AB623">
        <v>3.6350899999999999</v>
      </c>
      <c r="AC623">
        <v>1.1860000000000001E-2</v>
      </c>
      <c r="AD623">
        <v>3.5164900000000001</v>
      </c>
      <c r="AE623">
        <v>1.6248199999999999</v>
      </c>
      <c r="AF623">
        <v>1.1148400000000001</v>
      </c>
      <c r="AG623">
        <v>0.50405</v>
      </c>
      <c r="AH623">
        <v>0</v>
      </c>
      <c r="AI623">
        <v>0</v>
      </c>
      <c r="AJ623">
        <v>0</v>
      </c>
      <c r="AK623">
        <v>0</v>
      </c>
      <c r="AL623">
        <v>0</v>
      </c>
      <c r="AM623">
        <v>0</v>
      </c>
      <c r="AN623">
        <v>0</v>
      </c>
      <c r="AO623">
        <v>0</v>
      </c>
      <c r="AP623">
        <v>0</v>
      </c>
      <c r="AQ623">
        <v>1.5477300000000001</v>
      </c>
      <c r="AR623">
        <v>7.5903999999999998</v>
      </c>
      <c r="AS623">
        <v>0</v>
      </c>
      <c r="AT623">
        <v>0</v>
      </c>
      <c r="AU623">
        <v>0</v>
      </c>
      <c r="AV623">
        <v>0</v>
      </c>
      <c r="AW623">
        <v>0</v>
      </c>
      <c r="AX623">
        <v>0</v>
      </c>
      <c r="AY623">
        <v>0</v>
      </c>
      <c r="AZ623">
        <v>0</v>
      </c>
      <c r="BA623">
        <v>0</v>
      </c>
      <c r="BB623">
        <v>0</v>
      </c>
      <c r="BC623">
        <v>0</v>
      </c>
      <c r="BD623">
        <v>0</v>
      </c>
      <c r="BE623">
        <v>0</v>
      </c>
      <c r="BF623">
        <v>0</v>
      </c>
      <c r="BG623">
        <v>0</v>
      </c>
      <c r="BH623">
        <v>0</v>
      </c>
      <c r="BI623">
        <v>0</v>
      </c>
      <c r="BJ623">
        <v>0</v>
      </c>
      <c r="BK623">
        <v>0</v>
      </c>
      <c r="BL623">
        <v>1.3009854629404599E-2</v>
      </c>
      <c r="BM623">
        <v>3.6157159360338301E-3</v>
      </c>
      <c r="BN623">
        <v>1.5730894893207601E-3</v>
      </c>
      <c r="BO623">
        <v>3.5771727774407499E-4</v>
      </c>
      <c r="BP623">
        <v>5.8500953202095501E-4</v>
      </c>
      <c r="BQ623" s="98">
        <v>4.4365827213206103E-15</v>
      </c>
      <c r="BR623">
        <v>7.8442208830435298E-4</v>
      </c>
      <c r="BS623">
        <v>2.4421744745236102E-3</v>
      </c>
      <c r="BT623">
        <v>3.8660263271237803E-2</v>
      </c>
    </row>
    <row r="624" spans="1:72" x14ac:dyDescent="0.35">
      <c r="A624">
        <v>125</v>
      </c>
      <c r="B624" t="s">
        <v>230</v>
      </c>
      <c r="C624" t="s">
        <v>230</v>
      </c>
      <c r="D624" t="s">
        <v>240</v>
      </c>
      <c r="E624" t="s">
        <v>1337</v>
      </c>
      <c r="F624">
        <v>0.26519999999999999</v>
      </c>
      <c r="G624">
        <v>1.1100000000000001</v>
      </c>
      <c r="H624">
        <v>0.03</v>
      </c>
      <c r="I624">
        <v>0</v>
      </c>
      <c r="J624">
        <v>0</v>
      </c>
      <c r="K624">
        <v>0</v>
      </c>
      <c r="L624">
        <v>0</v>
      </c>
      <c r="M624">
        <v>0</v>
      </c>
      <c r="N624">
        <v>0</v>
      </c>
      <c r="O624">
        <v>0</v>
      </c>
      <c r="P624">
        <v>0</v>
      </c>
      <c r="Q624">
        <v>0</v>
      </c>
      <c r="R624">
        <v>0</v>
      </c>
      <c r="S624">
        <v>0</v>
      </c>
      <c r="T624">
        <v>0</v>
      </c>
      <c r="U624">
        <v>4.4400000000000004E-3</v>
      </c>
      <c r="V624">
        <v>0</v>
      </c>
      <c r="W624">
        <v>0</v>
      </c>
      <c r="X624">
        <v>0</v>
      </c>
      <c r="Y624">
        <v>2.5799999999999998E-3</v>
      </c>
      <c r="Z624">
        <v>1.6199999999999999E-3</v>
      </c>
      <c r="AA624">
        <v>1.8000000000000001E-4</v>
      </c>
      <c r="AB624">
        <v>1.1730000000000001E-2</v>
      </c>
      <c r="AC624">
        <v>0</v>
      </c>
      <c r="AD624">
        <v>1.167E-2</v>
      </c>
      <c r="AE624">
        <v>1.251E-2</v>
      </c>
      <c r="AF624">
        <v>1.239E-2</v>
      </c>
      <c r="AG624">
        <v>1.2E-4</v>
      </c>
      <c r="AH624">
        <v>0</v>
      </c>
      <c r="AI624">
        <v>0</v>
      </c>
      <c r="AJ624">
        <v>0</v>
      </c>
      <c r="AK624">
        <v>0</v>
      </c>
      <c r="AL624">
        <v>0</v>
      </c>
      <c r="AM624">
        <v>0</v>
      </c>
      <c r="AN624">
        <v>0</v>
      </c>
      <c r="AO624">
        <v>0</v>
      </c>
      <c r="AP624">
        <v>0</v>
      </c>
      <c r="AQ624">
        <v>4.2000000000000002E-4</v>
      </c>
      <c r="AR624">
        <v>0</v>
      </c>
      <c r="AS624">
        <v>0</v>
      </c>
      <c r="AT624">
        <v>0</v>
      </c>
      <c r="AU624">
        <v>0</v>
      </c>
      <c r="AV624">
        <v>0</v>
      </c>
      <c r="AW624">
        <v>0</v>
      </c>
      <c r="AX624">
        <v>0</v>
      </c>
      <c r="AY624">
        <v>0</v>
      </c>
      <c r="AZ624">
        <v>0</v>
      </c>
      <c r="BA624">
        <v>0</v>
      </c>
      <c r="BB624">
        <v>0</v>
      </c>
      <c r="BC624">
        <v>0</v>
      </c>
      <c r="BD624">
        <v>0</v>
      </c>
      <c r="BE624">
        <v>0</v>
      </c>
      <c r="BF624">
        <v>0</v>
      </c>
      <c r="BG624">
        <v>0</v>
      </c>
      <c r="BH624">
        <v>0</v>
      </c>
      <c r="BI624">
        <v>0</v>
      </c>
      <c r="BJ624">
        <v>0</v>
      </c>
      <c r="BK624">
        <v>0</v>
      </c>
      <c r="BL624">
        <v>2.6375888328495798E-4</v>
      </c>
      <c r="BM624" s="98">
        <v>3.58760799398842E-5</v>
      </c>
      <c r="BN624" s="98">
        <v>2.01737453217007E-5</v>
      </c>
      <c r="BO624" s="98">
        <v>1.89274923904183E-6</v>
      </c>
      <c r="BP624" s="98">
        <v>2.9595760473235501E-6</v>
      </c>
      <c r="BQ624" s="98">
        <v>4.7796638534628303E-16</v>
      </c>
      <c r="BR624" s="98">
        <v>6.0133836610954198E-6</v>
      </c>
      <c r="BS624" s="98">
        <v>1.2355014205009799E-5</v>
      </c>
      <c r="BT624">
        <v>6.6171940207430599E-4</v>
      </c>
    </row>
    <row r="625" spans="1:72" x14ac:dyDescent="0.35">
      <c r="A625">
        <v>125</v>
      </c>
      <c r="B625" t="s">
        <v>230</v>
      </c>
      <c r="C625" t="s">
        <v>230</v>
      </c>
      <c r="D625" t="s">
        <v>240</v>
      </c>
      <c r="E625" t="s">
        <v>1338</v>
      </c>
      <c r="F625">
        <v>0.26519999999999999</v>
      </c>
      <c r="G625">
        <v>1.1100000000000001</v>
      </c>
      <c r="H625">
        <v>0.03</v>
      </c>
      <c r="I625">
        <v>0</v>
      </c>
      <c r="J625">
        <v>0</v>
      </c>
      <c r="K625">
        <v>0</v>
      </c>
      <c r="L625">
        <v>0</v>
      </c>
      <c r="M625">
        <v>0</v>
      </c>
      <c r="N625">
        <v>0</v>
      </c>
      <c r="O625">
        <v>0</v>
      </c>
      <c r="P625">
        <v>0</v>
      </c>
      <c r="Q625">
        <v>0</v>
      </c>
      <c r="R625">
        <v>0</v>
      </c>
      <c r="S625">
        <v>0</v>
      </c>
      <c r="T625">
        <v>0</v>
      </c>
      <c r="U625">
        <v>4.4400000000000004E-3</v>
      </c>
      <c r="V625">
        <v>0</v>
      </c>
      <c r="W625">
        <v>0</v>
      </c>
      <c r="X625">
        <v>0</v>
      </c>
      <c r="Y625">
        <v>2.5799999999999998E-3</v>
      </c>
      <c r="Z625">
        <v>1.6199999999999999E-3</v>
      </c>
      <c r="AA625">
        <v>1.8000000000000001E-4</v>
      </c>
      <c r="AB625">
        <v>1.1730000000000001E-2</v>
      </c>
      <c r="AC625">
        <v>0</v>
      </c>
      <c r="AD625">
        <v>1.167E-2</v>
      </c>
      <c r="AE625">
        <v>1.251E-2</v>
      </c>
      <c r="AF625">
        <v>1.239E-2</v>
      </c>
      <c r="AG625">
        <v>1.2E-4</v>
      </c>
      <c r="AH625">
        <v>0</v>
      </c>
      <c r="AI625">
        <v>0</v>
      </c>
      <c r="AJ625">
        <v>0</v>
      </c>
      <c r="AK625">
        <v>0</v>
      </c>
      <c r="AL625">
        <v>0</v>
      </c>
      <c r="AM625">
        <v>0</v>
      </c>
      <c r="AN625">
        <v>0</v>
      </c>
      <c r="AO625">
        <v>0</v>
      </c>
      <c r="AP625">
        <v>0</v>
      </c>
      <c r="AQ625">
        <v>4.2000000000000002E-4</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2.6375888328495798E-4</v>
      </c>
      <c r="BM625" s="98">
        <v>3.58760799398842E-5</v>
      </c>
      <c r="BN625" s="98">
        <v>2.01737453217007E-5</v>
      </c>
      <c r="BO625" s="98">
        <v>1.89274923904183E-6</v>
      </c>
      <c r="BP625" s="98">
        <v>2.9595760473235501E-6</v>
      </c>
      <c r="BQ625" s="98">
        <v>4.7796638534628303E-16</v>
      </c>
      <c r="BR625" s="98">
        <v>6.0133836610954198E-6</v>
      </c>
      <c r="BS625" s="98">
        <v>1.2355014205009799E-5</v>
      </c>
      <c r="BT625">
        <v>6.6171940207430599E-4</v>
      </c>
    </row>
    <row r="626" spans="1:72" x14ac:dyDescent="0.35">
      <c r="A626">
        <v>125</v>
      </c>
      <c r="B626" t="s">
        <v>230</v>
      </c>
      <c r="C626" t="s">
        <v>230</v>
      </c>
      <c r="D626" t="s">
        <v>240</v>
      </c>
      <c r="E626" t="s">
        <v>1339</v>
      </c>
      <c r="F626">
        <v>0.26519999999999999</v>
      </c>
      <c r="G626">
        <v>1.1100000000000001</v>
      </c>
      <c r="H626">
        <v>0.03</v>
      </c>
      <c r="I626">
        <v>0</v>
      </c>
      <c r="J626">
        <v>0</v>
      </c>
      <c r="K626">
        <v>0</v>
      </c>
      <c r="L626">
        <v>0</v>
      </c>
      <c r="M626">
        <v>0</v>
      </c>
      <c r="N626">
        <v>0</v>
      </c>
      <c r="O626">
        <v>0</v>
      </c>
      <c r="P626">
        <v>0</v>
      </c>
      <c r="Q626">
        <v>0</v>
      </c>
      <c r="R626">
        <v>0</v>
      </c>
      <c r="S626">
        <v>0</v>
      </c>
      <c r="T626">
        <v>0</v>
      </c>
      <c r="U626">
        <v>4.4400000000000004E-3</v>
      </c>
      <c r="V626">
        <v>0</v>
      </c>
      <c r="W626">
        <v>0</v>
      </c>
      <c r="X626">
        <v>0</v>
      </c>
      <c r="Y626">
        <v>2.5799999999999998E-3</v>
      </c>
      <c r="Z626">
        <v>1.6199999999999999E-3</v>
      </c>
      <c r="AA626">
        <v>1.8000000000000001E-4</v>
      </c>
      <c r="AB626">
        <v>1.1730000000000001E-2</v>
      </c>
      <c r="AC626">
        <v>0</v>
      </c>
      <c r="AD626">
        <v>1.167E-2</v>
      </c>
      <c r="AE626">
        <v>1.251E-2</v>
      </c>
      <c r="AF626">
        <v>1.239E-2</v>
      </c>
      <c r="AG626">
        <v>1.2E-4</v>
      </c>
      <c r="AH626">
        <v>0</v>
      </c>
      <c r="AI626">
        <v>0</v>
      </c>
      <c r="AJ626">
        <v>0</v>
      </c>
      <c r="AK626">
        <v>0</v>
      </c>
      <c r="AL626">
        <v>0</v>
      </c>
      <c r="AM626">
        <v>0</v>
      </c>
      <c r="AN626">
        <v>0</v>
      </c>
      <c r="AO626">
        <v>0</v>
      </c>
      <c r="AP626">
        <v>0</v>
      </c>
      <c r="AQ626">
        <v>4.2000000000000002E-4</v>
      </c>
      <c r="AR626">
        <v>0</v>
      </c>
      <c r="AS626">
        <v>0</v>
      </c>
      <c r="AT626">
        <v>0</v>
      </c>
      <c r="AU626">
        <v>0</v>
      </c>
      <c r="AV626">
        <v>0</v>
      </c>
      <c r="AW626">
        <v>0</v>
      </c>
      <c r="AX626">
        <v>0</v>
      </c>
      <c r="AY626">
        <v>0</v>
      </c>
      <c r="AZ626">
        <v>0</v>
      </c>
      <c r="BA626">
        <v>0</v>
      </c>
      <c r="BB626">
        <v>0</v>
      </c>
      <c r="BC626">
        <v>0</v>
      </c>
      <c r="BD626">
        <v>0</v>
      </c>
      <c r="BE626">
        <v>0</v>
      </c>
      <c r="BF626">
        <v>0</v>
      </c>
      <c r="BG626">
        <v>0</v>
      </c>
      <c r="BH626">
        <v>0</v>
      </c>
      <c r="BI626">
        <v>0</v>
      </c>
      <c r="BJ626">
        <v>0</v>
      </c>
      <c r="BK626">
        <v>0</v>
      </c>
      <c r="BL626">
        <v>2.6375888328495798E-4</v>
      </c>
      <c r="BM626" s="98">
        <v>3.58760799398842E-5</v>
      </c>
      <c r="BN626" s="98">
        <v>2.01737453217007E-5</v>
      </c>
      <c r="BO626" s="98">
        <v>1.89274923904183E-6</v>
      </c>
      <c r="BP626" s="98">
        <v>2.9595760473235501E-6</v>
      </c>
      <c r="BQ626" s="98">
        <v>4.7796638534628303E-16</v>
      </c>
      <c r="BR626" s="98">
        <v>6.0133836610954198E-6</v>
      </c>
      <c r="BS626" s="98">
        <v>1.2355014205009799E-5</v>
      </c>
      <c r="BT626">
        <v>6.6171940207430599E-4</v>
      </c>
    </row>
    <row r="627" spans="1:72" x14ac:dyDescent="0.35">
      <c r="A627">
        <v>125</v>
      </c>
      <c r="B627" t="s">
        <v>230</v>
      </c>
      <c r="C627" t="s">
        <v>230</v>
      </c>
      <c r="D627" t="s">
        <v>240</v>
      </c>
      <c r="E627" t="s">
        <v>1340</v>
      </c>
      <c r="F627">
        <v>0.26519999999999999</v>
      </c>
      <c r="G627">
        <v>1.1100000000000001</v>
      </c>
      <c r="H627">
        <v>0.03</v>
      </c>
      <c r="I627">
        <v>0</v>
      </c>
      <c r="J627">
        <v>0</v>
      </c>
      <c r="K627">
        <v>0</v>
      </c>
      <c r="L627">
        <v>0</v>
      </c>
      <c r="M627">
        <v>0</v>
      </c>
      <c r="N627">
        <v>0</v>
      </c>
      <c r="O627">
        <v>0</v>
      </c>
      <c r="P627">
        <v>0</v>
      </c>
      <c r="Q627">
        <v>0</v>
      </c>
      <c r="R627">
        <v>0</v>
      </c>
      <c r="S627">
        <v>0</v>
      </c>
      <c r="T627">
        <v>0</v>
      </c>
      <c r="U627">
        <v>4.4400000000000004E-3</v>
      </c>
      <c r="V627">
        <v>0</v>
      </c>
      <c r="W627">
        <v>0</v>
      </c>
      <c r="X627">
        <v>0</v>
      </c>
      <c r="Y627">
        <v>2.5799999999999998E-3</v>
      </c>
      <c r="Z627">
        <v>1.6199999999999999E-3</v>
      </c>
      <c r="AA627">
        <v>1.8000000000000001E-4</v>
      </c>
      <c r="AB627">
        <v>1.1730000000000001E-2</v>
      </c>
      <c r="AC627">
        <v>0</v>
      </c>
      <c r="AD627">
        <v>1.167E-2</v>
      </c>
      <c r="AE627">
        <v>1.251E-2</v>
      </c>
      <c r="AF627">
        <v>1.239E-2</v>
      </c>
      <c r="AG627">
        <v>1.2E-4</v>
      </c>
      <c r="AH627">
        <v>0</v>
      </c>
      <c r="AI627">
        <v>0</v>
      </c>
      <c r="AJ627">
        <v>0</v>
      </c>
      <c r="AK627">
        <v>0</v>
      </c>
      <c r="AL627">
        <v>0</v>
      </c>
      <c r="AM627">
        <v>0</v>
      </c>
      <c r="AN627">
        <v>0</v>
      </c>
      <c r="AO627">
        <v>0</v>
      </c>
      <c r="AP627">
        <v>0</v>
      </c>
      <c r="AQ627">
        <v>4.2000000000000002E-4</v>
      </c>
      <c r="AR627">
        <v>0</v>
      </c>
      <c r="AS627">
        <v>0</v>
      </c>
      <c r="AT627">
        <v>0</v>
      </c>
      <c r="AU627">
        <v>0</v>
      </c>
      <c r="AV627">
        <v>0</v>
      </c>
      <c r="AW627">
        <v>0</v>
      </c>
      <c r="AX627">
        <v>0</v>
      </c>
      <c r="AY627">
        <v>0</v>
      </c>
      <c r="AZ627">
        <v>0</v>
      </c>
      <c r="BA627">
        <v>0</v>
      </c>
      <c r="BB627">
        <v>0</v>
      </c>
      <c r="BC627">
        <v>0</v>
      </c>
      <c r="BD627">
        <v>0</v>
      </c>
      <c r="BE627">
        <v>0</v>
      </c>
      <c r="BF627">
        <v>0</v>
      </c>
      <c r="BG627">
        <v>0</v>
      </c>
      <c r="BH627">
        <v>0</v>
      </c>
      <c r="BI627">
        <v>0</v>
      </c>
      <c r="BJ627">
        <v>0</v>
      </c>
      <c r="BK627">
        <v>0</v>
      </c>
      <c r="BL627">
        <v>2.6375888328495798E-4</v>
      </c>
      <c r="BM627" s="98">
        <v>3.58760799398842E-5</v>
      </c>
      <c r="BN627" s="98">
        <v>2.01737453217007E-5</v>
      </c>
      <c r="BO627" s="98">
        <v>1.89274923904183E-6</v>
      </c>
      <c r="BP627" s="98">
        <v>2.9595760473235501E-6</v>
      </c>
      <c r="BQ627" s="98">
        <v>4.7796638534628303E-16</v>
      </c>
      <c r="BR627" s="98">
        <v>6.0133836610954198E-6</v>
      </c>
      <c r="BS627" s="98">
        <v>1.2355014205009799E-5</v>
      </c>
      <c r="BT627">
        <v>6.6171940207430599E-4</v>
      </c>
    </row>
    <row r="628" spans="1:72" x14ac:dyDescent="0.35">
      <c r="A628">
        <v>125</v>
      </c>
      <c r="B628" t="s">
        <v>230</v>
      </c>
      <c r="C628" t="s">
        <v>230</v>
      </c>
      <c r="D628" t="s">
        <v>240</v>
      </c>
      <c r="E628" t="s">
        <v>1341</v>
      </c>
      <c r="F628">
        <v>0.26519999999999999</v>
      </c>
      <c r="G628">
        <v>1.1100000000000001</v>
      </c>
      <c r="H628">
        <v>0.03</v>
      </c>
      <c r="I628">
        <v>0</v>
      </c>
      <c r="J628">
        <v>0</v>
      </c>
      <c r="K628">
        <v>0</v>
      </c>
      <c r="L628">
        <v>0</v>
      </c>
      <c r="M628">
        <v>0</v>
      </c>
      <c r="N628">
        <v>0</v>
      </c>
      <c r="O628">
        <v>0</v>
      </c>
      <c r="P628">
        <v>0</v>
      </c>
      <c r="Q628">
        <v>0</v>
      </c>
      <c r="R628">
        <v>0</v>
      </c>
      <c r="S628">
        <v>0</v>
      </c>
      <c r="T628">
        <v>0</v>
      </c>
      <c r="U628">
        <v>4.4400000000000004E-3</v>
      </c>
      <c r="V628">
        <v>0</v>
      </c>
      <c r="W628">
        <v>0</v>
      </c>
      <c r="X628">
        <v>0</v>
      </c>
      <c r="Y628">
        <v>2.5799999999999998E-3</v>
      </c>
      <c r="Z628">
        <v>1.6199999999999999E-3</v>
      </c>
      <c r="AA628">
        <v>1.8000000000000001E-4</v>
      </c>
      <c r="AB628">
        <v>1.1730000000000001E-2</v>
      </c>
      <c r="AC628">
        <v>0</v>
      </c>
      <c r="AD628">
        <v>1.167E-2</v>
      </c>
      <c r="AE628">
        <v>1.251E-2</v>
      </c>
      <c r="AF628">
        <v>1.239E-2</v>
      </c>
      <c r="AG628">
        <v>1.2E-4</v>
      </c>
      <c r="AH628">
        <v>0</v>
      </c>
      <c r="AI628">
        <v>0</v>
      </c>
      <c r="AJ628">
        <v>0</v>
      </c>
      <c r="AK628">
        <v>0</v>
      </c>
      <c r="AL628">
        <v>0</v>
      </c>
      <c r="AM628">
        <v>0</v>
      </c>
      <c r="AN628">
        <v>0</v>
      </c>
      <c r="AO628">
        <v>0</v>
      </c>
      <c r="AP628">
        <v>0</v>
      </c>
      <c r="AQ628">
        <v>4.2000000000000002E-4</v>
      </c>
      <c r="AR628">
        <v>0</v>
      </c>
      <c r="AS628">
        <v>0</v>
      </c>
      <c r="AT628">
        <v>0</v>
      </c>
      <c r="AU628">
        <v>0</v>
      </c>
      <c r="AV628">
        <v>0</v>
      </c>
      <c r="AW628">
        <v>0</v>
      </c>
      <c r="AX628">
        <v>0</v>
      </c>
      <c r="AY628">
        <v>0</v>
      </c>
      <c r="AZ628">
        <v>0</v>
      </c>
      <c r="BA628">
        <v>0</v>
      </c>
      <c r="BB628">
        <v>0</v>
      </c>
      <c r="BC628">
        <v>0</v>
      </c>
      <c r="BD628">
        <v>0</v>
      </c>
      <c r="BE628">
        <v>0</v>
      </c>
      <c r="BF628">
        <v>0</v>
      </c>
      <c r="BG628">
        <v>0</v>
      </c>
      <c r="BH628">
        <v>0</v>
      </c>
      <c r="BI628">
        <v>0</v>
      </c>
      <c r="BJ628">
        <v>0</v>
      </c>
      <c r="BK628">
        <v>0</v>
      </c>
      <c r="BL628">
        <v>2.6375888328495798E-4</v>
      </c>
      <c r="BM628" s="98">
        <v>3.58760799398842E-5</v>
      </c>
      <c r="BN628" s="98">
        <v>2.01737453217007E-5</v>
      </c>
      <c r="BO628" s="98">
        <v>1.89274923904183E-6</v>
      </c>
      <c r="BP628" s="98">
        <v>2.9595760473235501E-6</v>
      </c>
      <c r="BQ628" s="98">
        <v>4.7796638534628303E-16</v>
      </c>
      <c r="BR628" s="98">
        <v>6.0133836610954198E-6</v>
      </c>
      <c r="BS628" s="98">
        <v>1.2355014205009799E-5</v>
      </c>
      <c r="BT628">
        <v>6.6171940207430599E-4</v>
      </c>
    </row>
    <row r="629" spans="1:72" x14ac:dyDescent="0.35">
      <c r="A629">
        <v>126</v>
      </c>
      <c r="B629" t="s">
        <v>230</v>
      </c>
      <c r="C629" t="s">
        <v>230</v>
      </c>
      <c r="D629" t="s">
        <v>241</v>
      </c>
      <c r="E629" t="s">
        <v>1337</v>
      </c>
      <c r="F629">
        <v>24.751999999999999</v>
      </c>
      <c r="G629">
        <v>103.6</v>
      </c>
      <c r="H629">
        <v>2.8</v>
      </c>
      <c r="I629">
        <v>0</v>
      </c>
      <c r="J629">
        <v>0</v>
      </c>
      <c r="K629">
        <v>0</v>
      </c>
      <c r="L629">
        <v>0</v>
      </c>
      <c r="M629">
        <v>0</v>
      </c>
      <c r="N629">
        <v>0</v>
      </c>
      <c r="O629">
        <v>0</v>
      </c>
      <c r="P629">
        <v>0</v>
      </c>
      <c r="Q629">
        <v>0</v>
      </c>
      <c r="R629">
        <v>0</v>
      </c>
      <c r="S629">
        <v>0</v>
      </c>
      <c r="T629">
        <v>0</v>
      </c>
      <c r="U629">
        <v>0.40039999999999998</v>
      </c>
      <c r="V629">
        <v>0</v>
      </c>
      <c r="W629">
        <v>0</v>
      </c>
      <c r="X629">
        <v>0</v>
      </c>
      <c r="Y629">
        <v>0.31080000000000002</v>
      </c>
      <c r="Z629">
        <v>7.5600000000000001E-2</v>
      </c>
      <c r="AA629">
        <v>1.12E-2</v>
      </c>
      <c r="AB629">
        <v>2.0327999999999999</v>
      </c>
      <c r="AC629">
        <v>3.3599999999999998E-2</v>
      </c>
      <c r="AD629">
        <v>1.9796</v>
      </c>
      <c r="AE629">
        <v>0.24640000000000001</v>
      </c>
      <c r="AF629">
        <v>0.2268</v>
      </c>
      <c r="AG629">
        <v>1.9599999999999999E-2</v>
      </c>
      <c r="AH629">
        <v>0</v>
      </c>
      <c r="AI629">
        <v>0</v>
      </c>
      <c r="AJ629">
        <v>0</v>
      </c>
      <c r="AK629">
        <v>0</v>
      </c>
      <c r="AL629">
        <v>0</v>
      </c>
      <c r="AM629">
        <v>2.8000000000000001E-2</v>
      </c>
      <c r="AN629">
        <v>0</v>
      </c>
      <c r="AO629">
        <v>0.308</v>
      </c>
      <c r="AP629">
        <v>0</v>
      </c>
      <c r="AQ629">
        <v>0.49</v>
      </c>
      <c r="AR629">
        <v>1.4476</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1.14389498551059E-2</v>
      </c>
      <c r="BM629">
        <v>9.8998732848118009E-4</v>
      </c>
      <c r="BN629">
        <v>7.23800821676288E-3</v>
      </c>
      <c r="BO629">
        <v>3.7909140696116802E-4</v>
      </c>
      <c r="BP629">
        <v>2.76227097750198E-4</v>
      </c>
      <c r="BQ629" s="98">
        <v>2.7395174202606601E-14</v>
      </c>
      <c r="BR629">
        <v>7.5017733786823804E-4</v>
      </c>
      <c r="BS629">
        <v>1.1531346591342501E-3</v>
      </c>
      <c r="BT629">
        <v>4.81531569483587E-2</v>
      </c>
    </row>
    <row r="630" spans="1:72" x14ac:dyDescent="0.35">
      <c r="A630">
        <v>126</v>
      </c>
      <c r="B630" t="s">
        <v>230</v>
      </c>
      <c r="C630" t="s">
        <v>230</v>
      </c>
      <c r="D630" t="s">
        <v>241</v>
      </c>
      <c r="E630" t="s">
        <v>1338</v>
      </c>
      <c r="F630">
        <v>24.751999999999999</v>
      </c>
      <c r="G630">
        <v>103.6</v>
      </c>
      <c r="H630">
        <v>2.8</v>
      </c>
      <c r="I630">
        <v>0</v>
      </c>
      <c r="J630">
        <v>0</v>
      </c>
      <c r="K630">
        <v>0</v>
      </c>
      <c r="L630">
        <v>0</v>
      </c>
      <c r="M630">
        <v>0</v>
      </c>
      <c r="N630">
        <v>0</v>
      </c>
      <c r="O630">
        <v>0</v>
      </c>
      <c r="P630">
        <v>0</v>
      </c>
      <c r="Q630">
        <v>0</v>
      </c>
      <c r="R630">
        <v>0</v>
      </c>
      <c r="S630">
        <v>0</v>
      </c>
      <c r="T630">
        <v>0</v>
      </c>
      <c r="U630">
        <v>0.40039999999999998</v>
      </c>
      <c r="V630">
        <v>0</v>
      </c>
      <c r="W630">
        <v>0</v>
      </c>
      <c r="X630">
        <v>0</v>
      </c>
      <c r="Y630">
        <v>0.31080000000000002</v>
      </c>
      <c r="Z630">
        <v>7.5600000000000001E-2</v>
      </c>
      <c r="AA630">
        <v>1.12E-2</v>
      </c>
      <c r="AB630">
        <v>2.0327999999999999</v>
      </c>
      <c r="AC630">
        <v>3.3599999999999998E-2</v>
      </c>
      <c r="AD630">
        <v>1.9796</v>
      </c>
      <c r="AE630">
        <v>0.24640000000000001</v>
      </c>
      <c r="AF630">
        <v>0.2268</v>
      </c>
      <c r="AG630">
        <v>1.9599999999999999E-2</v>
      </c>
      <c r="AH630">
        <v>0</v>
      </c>
      <c r="AI630">
        <v>0</v>
      </c>
      <c r="AJ630">
        <v>0</v>
      </c>
      <c r="AK630">
        <v>0</v>
      </c>
      <c r="AL630">
        <v>0</v>
      </c>
      <c r="AM630">
        <v>2.8000000000000001E-2</v>
      </c>
      <c r="AN630">
        <v>0</v>
      </c>
      <c r="AO630">
        <v>0.308</v>
      </c>
      <c r="AP630">
        <v>0</v>
      </c>
      <c r="AQ630">
        <v>0.49</v>
      </c>
      <c r="AR630">
        <v>1.4476</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1.14389498551059E-2</v>
      </c>
      <c r="BM630">
        <v>9.8998732848118009E-4</v>
      </c>
      <c r="BN630">
        <v>7.23800821676288E-3</v>
      </c>
      <c r="BO630">
        <v>3.7909140696116802E-4</v>
      </c>
      <c r="BP630">
        <v>2.76227097750198E-4</v>
      </c>
      <c r="BQ630" s="98">
        <v>2.7395174202606601E-14</v>
      </c>
      <c r="BR630">
        <v>7.5017733786823804E-4</v>
      </c>
      <c r="BS630">
        <v>1.1531346591342501E-3</v>
      </c>
      <c r="BT630">
        <v>4.81531569483587E-2</v>
      </c>
    </row>
    <row r="631" spans="1:72" x14ac:dyDescent="0.35">
      <c r="A631">
        <v>126</v>
      </c>
      <c r="B631" t="s">
        <v>230</v>
      </c>
      <c r="C631" t="s">
        <v>230</v>
      </c>
      <c r="D631" t="s">
        <v>241</v>
      </c>
      <c r="E631" t="s">
        <v>1339</v>
      </c>
      <c r="F631">
        <v>24.751999999999999</v>
      </c>
      <c r="G631">
        <v>103.6</v>
      </c>
      <c r="H631">
        <v>2.8</v>
      </c>
      <c r="I631">
        <v>0</v>
      </c>
      <c r="J631">
        <v>0</v>
      </c>
      <c r="K631">
        <v>0</v>
      </c>
      <c r="L631">
        <v>0</v>
      </c>
      <c r="M631">
        <v>0</v>
      </c>
      <c r="N631">
        <v>0</v>
      </c>
      <c r="O631">
        <v>0</v>
      </c>
      <c r="P631">
        <v>0</v>
      </c>
      <c r="Q631">
        <v>0</v>
      </c>
      <c r="R631">
        <v>0</v>
      </c>
      <c r="S631">
        <v>0</v>
      </c>
      <c r="T631">
        <v>0</v>
      </c>
      <c r="U631">
        <v>0.40039999999999998</v>
      </c>
      <c r="V631">
        <v>0</v>
      </c>
      <c r="W631">
        <v>0</v>
      </c>
      <c r="X631">
        <v>0</v>
      </c>
      <c r="Y631">
        <v>0.31080000000000002</v>
      </c>
      <c r="Z631">
        <v>7.5600000000000001E-2</v>
      </c>
      <c r="AA631">
        <v>1.12E-2</v>
      </c>
      <c r="AB631">
        <v>2.0327999999999999</v>
      </c>
      <c r="AC631">
        <v>3.3599999999999998E-2</v>
      </c>
      <c r="AD631">
        <v>1.9796</v>
      </c>
      <c r="AE631">
        <v>0.24640000000000001</v>
      </c>
      <c r="AF631">
        <v>0.2268</v>
      </c>
      <c r="AG631">
        <v>1.9599999999999999E-2</v>
      </c>
      <c r="AH631">
        <v>0</v>
      </c>
      <c r="AI631">
        <v>0</v>
      </c>
      <c r="AJ631">
        <v>0</v>
      </c>
      <c r="AK631">
        <v>0</v>
      </c>
      <c r="AL631">
        <v>0</v>
      </c>
      <c r="AM631">
        <v>2.8000000000000001E-2</v>
      </c>
      <c r="AN631">
        <v>0</v>
      </c>
      <c r="AO631">
        <v>0.308</v>
      </c>
      <c r="AP631">
        <v>0</v>
      </c>
      <c r="AQ631">
        <v>0.49</v>
      </c>
      <c r="AR631">
        <v>1.4476</v>
      </c>
      <c r="AS631">
        <v>0</v>
      </c>
      <c r="AT631">
        <v>0</v>
      </c>
      <c r="AU631">
        <v>0</v>
      </c>
      <c r="AV631">
        <v>0</v>
      </c>
      <c r="AW631">
        <v>0</v>
      </c>
      <c r="AX631">
        <v>0</v>
      </c>
      <c r="AY631">
        <v>0</v>
      </c>
      <c r="AZ631">
        <v>0</v>
      </c>
      <c r="BA631">
        <v>0</v>
      </c>
      <c r="BB631">
        <v>0</v>
      </c>
      <c r="BC631">
        <v>0</v>
      </c>
      <c r="BD631">
        <v>0</v>
      </c>
      <c r="BE631">
        <v>0</v>
      </c>
      <c r="BF631">
        <v>0</v>
      </c>
      <c r="BG631">
        <v>0</v>
      </c>
      <c r="BH631">
        <v>0</v>
      </c>
      <c r="BI631">
        <v>0</v>
      </c>
      <c r="BJ631">
        <v>0</v>
      </c>
      <c r="BK631">
        <v>0</v>
      </c>
      <c r="BL631">
        <v>1.14389498551059E-2</v>
      </c>
      <c r="BM631">
        <v>9.8998732848118009E-4</v>
      </c>
      <c r="BN631">
        <v>7.23800821676288E-3</v>
      </c>
      <c r="BO631">
        <v>3.7909140696116802E-4</v>
      </c>
      <c r="BP631">
        <v>2.76227097750198E-4</v>
      </c>
      <c r="BQ631" s="98">
        <v>2.7395174202606601E-14</v>
      </c>
      <c r="BR631">
        <v>7.5017733786823804E-4</v>
      </c>
      <c r="BS631">
        <v>1.1531346591342501E-3</v>
      </c>
      <c r="BT631">
        <v>4.81531569483587E-2</v>
      </c>
    </row>
    <row r="632" spans="1:72" x14ac:dyDescent="0.35">
      <c r="A632">
        <v>126</v>
      </c>
      <c r="B632" t="s">
        <v>230</v>
      </c>
      <c r="C632" t="s">
        <v>230</v>
      </c>
      <c r="D632" t="s">
        <v>241</v>
      </c>
      <c r="E632" t="s">
        <v>1340</v>
      </c>
      <c r="F632">
        <v>24.751999999999999</v>
      </c>
      <c r="G632">
        <v>103.6</v>
      </c>
      <c r="H632">
        <v>2.8</v>
      </c>
      <c r="I632">
        <v>0</v>
      </c>
      <c r="J632">
        <v>0</v>
      </c>
      <c r="K632">
        <v>0</v>
      </c>
      <c r="L632">
        <v>0</v>
      </c>
      <c r="M632">
        <v>0</v>
      </c>
      <c r="N632">
        <v>0</v>
      </c>
      <c r="O632">
        <v>0</v>
      </c>
      <c r="P632">
        <v>0</v>
      </c>
      <c r="Q632">
        <v>0</v>
      </c>
      <c r="R632">
        <v>0</v>
      </c>
      <c r="S632">
        <v>0</v>
      </c>
      <c r="T632">
        <v>0</v>
      </c>
      <c r="U632">
        <v>0.40039999999999998</v>
      </c>
      <c r="V632">
        <v>0</v>
      </c>
      <c r="W632">
        <v>0</v>
      </c>
      <c r="X632">
        <v>0</v>
      </c>
      <c r="Y632">
        <v>0.31080000000000002</v>
      </c>
      <c r="Z632">
        <v>7.5600000000000001E-2</v>
      </c>
      <c r="AA632">
        <v>1.12E-2</v>
      </c>
      <c r="AB632">
        <v>2.0327999999999999</v>
      </c>
      <c r="AC632">
        <v>3.3599999999999998E-2</v>
      </c>
      <c r="AD632">
        <v>1.9796</v>
      </c>
      <c r="AE632">
        <v>0.24640000000000001</v>
      </c>
      <c r="AF632">
        <v>0.2268</v>
      </c>
      <c r="AG632">
        <v>1.9599999999999999E-2</v>
      </c>
      <c r="AH632">
        <v>0</v>
      </c>
      <c r="AI632">
        <v>0</v>
      </c>
      <c r="AJ632">
        <v>0</v>
      </c>
      <c r="AK632">
        <v>0</v>
      </c>
      <c r="AL632">
        <v>0</v>
      </c>
      <c r="AM632">
        <v>2.8000000000000001E-2</v>
      </c>
      <c r="AN632">
        <v>0</v>
      </c>
      <c r="AO632">
        <v>0.308</v>
      </c>
      <c r="AP632">
        <v>0</v>
      </c>
      <c r="AQ632">
        <v>0.49</v>
      </c>
      <c r="AR632">
        <v>1.4476</v>
      </c>
      <c r="AS632">
        <v>0</v>
      </c>
      <c r="AT632">
        <v>0</v>
      </c>
      <c r="AU632">
        <v>0</v>
      </c>
      <c r="AV632">
        <v>0</v>
      </c>
      <c r="AW632">
        <v>0</v>
      </c>
      <c r="AX632">
        <v>0</v>
      </c>
      <c r="AY632">
        <v>0</v>
      </c>
      <c r="AZ632">
        <v>0</v>
      </c>
      <c r="BA632">
        <v>0</v>
      </c>
      <c r="BB632">
        <v>0</v>
      </c>
      <c r="BC632">
        <v>0</v>
      </c>
      <c r="BD632">
        <v>0</v>
      </c>
      <c r="BE632">
        <v>0</v>
      </c>
      <c r="BF632">
        <v>0</v>
      </c>
      <c r="BG632">
        <v>0</v>
      </c>
      <c r="BH632">
        <v>0</v>
      </c>
      <c r="BI632">
        <v>0</v>
      </c>
      <c r="BJ632">
        <v>0</v>
      </c>
      <c r="BK632">
        <v>0</v>
      </c>
      <c r="BL632">
        <v>1.14389498551059E-2</v>
      </c>
      <c r="BM632">
        <v>9.8998732848118009E-4</v>
      </c>
      <c r="BN632">
        <v>7.23800821676288E-3</v>
      </c>
      <c r="BO632">
        <v>3.7909140696116802E-4</v>
      </c>
      <c r="BP632">
        <v>2.76227097750198E-4</v>
      </c>
      <c r="BQ632" s="98">
        <v>2.7395174202606601E-14</v>
      </c>
      <c r="BR632">
        <v>7.5017733786823804E-4</v>
      </c>
      <c r="BS632">
        <v>1.1531346591342501E-3</v>
      </c>
      <c r="BT632">
        <v>4.81531569483587E-2</v>
      </c>
    </row>
    <row r="633" spans="1:72" x14ac:dyDescent="0.35">
      <c r="A633">
        <v>126</v>
      </c>
      <c r="B633" t="s">
        <v>230</v>
      </c>
      <c r="C633" t="s">
        <v>230</v>
      </c>
      <c r="D633" t="s">
        <v>241</v>
      </c>
      <c r="E633" t="s">
        <v>1341</v>
      </c>
      <c r="F633">
        <v>20.774000000000001</v>
      </c>
      <c r="G633">
        <v>86.95</v>
      </c>
      <c r="H633">
        <v>2.35</v>
      </c>
      <c r="I633">
        <v>0</v>
      </c>
      <c r="J633">
        <v>0</v>
      </c>
      <c r="K633">
        <v>0</v>
      </c>
      <c r="L633">
        <v>0</v>
      </c>
      <c r="M633">
        <v>0</v>
      </c>
      <c r="N633">
        <v>0</v>
      </c>
      <c r="O633">
        <v>0</v>
      </c>
      <c r="P633">
        <v>0</v>
      </c>
      <c r="Q633">
        <v>0</v>
      </c>
      <c r="R633">
        <v>0</v>
      </c>
      <c r="S633">
        <v>0</v>
      </c>
      <c r="T633">
        <v>0</v>
      </c>
      <c r="U633">
        <v>0.33605000000000002</v>
      </c>
      <c r="V633">
        <v>0</v>
      </c>
      <c r="W633">
        <v>0</v>
      </c>
      <c r="X633">
        <v>0</v>
      </c>
      <c r="Y633">
        <v>0.26085000000000003</v>
      </c>
      <c r="Z633">
        <v>6.3450000000000006E-2</v>
      </c>
      <c r="AA633">
        <v>9.4000000000000004E-3</v>
      </c>
      <c r="AB633">
        <v>1.7060999999999999</v>
      </c>
      <c r="AC633">
        <v>2.8199999999999999E-2</v>
      </c>
      <c r="AD633">
        <v>1.6614500000000001</v>
      </c>
      <c r="AE633">
        <v>0.20680000000000001</v>
      </c>
      <c r="AF633">
        <v>0.19034999999999999</v>
      </c>
      <c r="AG633">
        <v>1.6449999999999999E-2</v>
      </c>
      <c r="AH633">
        <v>0</v>
      </c>
      <c r="AI633">
        <v>0</v>
      </c>
      <c r="AJ633">
        <v>0</v>
      </c>
      <c r="AK633">
        <v>0</v>
      </c>
      <c r="AL633">
        <v>0</v>
      </c>
      <c r="AM633">
        <v>2.35E-2</v>
      </c>
      <c r="AN633">
        <v>0</v>
      </c>
      <c r="AO633">
        <v>0.25850000000000001</v>
      </c>
      <c r="AP633">
        <v>0</v>
      </c>
      <c r="AQ633">
        <v>0.41125</v>
      </c>
      <c r="AR633">
        <v>1.21495</v>
      </c>
      <c r="AS633">
        <v>0</v>
      </c>
      <c r="AT633">
        <v>0</v>
      </c>
      <c r="AU633">
        <v>0</v>
      </c>
      <c r="AV633">
        <v>0</v>
      </c>
      <c r="AW633">
        <v>0</v>
      </c>
      <c r="AX633">
        <v>0</v>
      </c>
      <c r="AY633">
        <v>0</v>
      </c>
      <c r="AZ633">
        <v>0</v>
      </c>
      <c r="BA633">
        <v>0</v>
      </c>
      <c r="BB633">
        <v>0</v>
      </c>
      <c r="BC633">
        <v>0</v>
      </c>
      <c r="BD633">
        <v>0</v>
      </c>
      <c r="BE633">
        <v>0</v>
      </c>
      <c r="BF633">
        <v>0</v>
      </c>
      <c r="BG633">
        <v>0</v>
      </c>
      <c r="BH633">
        <v>0</v>
      </c>
      <c r="BI633">
        <v>0</v>
      </c>
      <c r="BJ633">
        <v>0</v>
      </c>
      <c r="BK633">
        <v>0</v>
      </c>
      <c r="BL633">
        <v>9.6005471998210599E-3</v>
      </c>
      <c r="BM633">
        <v>8.3088222211813304E-4</v>
      </c>
      <c r="BN633">
        <v>6.0747568962117001E-3</v>
      </c>
      <c r="BO633">
        <v>3.1816600227098E-4</v>
      </c>
      <c r="BP633">
        <v>2.31833457040345E-4</v>
      </c>
      <c r="BQ633" s="98">
        <v>2.29923783486162E-14</v>
      </c>
      <c r="BR633">
        <v>6.2961312285369998E-4</v>
      </c>
      <c r="BS633">
        <v>9.6780944605910299E-4</v>
      </c>
      <c r="BT633">
        <v>4.0414256724515298E-2</v>
      </c>
    </row>
    <row r="634" spans="1:72" x14ac:dyDescent="0.35">
      <c r="A634">
        <v>127</v>
      </c>
      <c r="B634" t="s">
        <v>230</v>
      </c>
      <c r="C634" t="s">
        <v>230</v>
      </c>
      <c r="D634" t="s">
        <v>883</v>
      </c>
      <c r="E634" t="s">
        <v>1337</v>
      </c>
      <c r="F634">
        <v>38.896000000000001</v>
      </c>
      <c r="G634">
        <v>162.80000000000001</v>
      </c>
      <c r="H634">
        <v>4.4000000000000004</v>
      </c>
      <c r="I634">
        <v>0</v>
      </c>
      <c r="J634">
        <v>0</v>
      </c>
      <c r="K634">
        <v>0</v>
      </c>
      <c r="L634">
        <v>0</v>
      </c>
      <c r="M634">
        <v>0</v>
      </c>
      <c r="N634">
        <v>0</v>
      </c>
      <c r="O634">
        <v>0</v>
      </c>
      <c r="P634">
        <v>0</v>
      </c>
      <c r="Q634">
        <v>0</v>
      </c>
      <c r="R634">
        <v>0</v>
      </c>
      <c r="S634">
        <v>0</v>
      </c>
      <c r="T634">
        <v>0</v>
      </c>
      <c r="U634">
        <v>0.62480000000000002</v>
      </c>
      <c r="V634">
        <v>0</v>
      </c>
      <c r="W634">
        <v>0</v>
      </c>
      <c r="X634">
        <v>8.8000000000000005E-3</v>
      </c>
      <c r="Y634">
        <v>0.44879999999999998</v>
      </c>
      <c r="Z634">
        <v>0.1144</v>
      </c>
      <c r="AA634">
        <v>2.1999999999999999E-2</v>
      </c>
      <c r="AB634">
        <v>2.09</v>
      </c>
      <c r="AC634">
        <v>8.8000000000000005E-3</v>
      </c>
      <c r="AD634">
        <v>2.0371999999999999</v>
      </c>
      <c r="AE634">
        <v>1.496</v>
      </c>
      <c r="AF634">
        <v>1.2936000000000001</v>
      </c>
      <c r="AG634">
        <v>0.2024</v>
      </c>
      <c r="AH634">
        <v>0</v>
      </c>
      <c r="AI634">
        <v>0</v>
      </c>
      <c r="AJ634">
        <v>0</v>
      </c>
      <c r="AK634">
        <v>0</v>
      </c>
      <c r="AL634">
        <v>0</v>
      </c>
      <c r="AM634">
        <v>10.837199999999999</v>
      </c>
      <c r="AN634">
        <v>0</v>
      </c>
      <c r="AO634">
        <v>101.816</v>
      </c>
      <c r="AP634">
        <v>0</v>
      </c>
      <c r="AQ634">
        <v>1.5795999999999999</v>
      </c>
      <c r="AR634">
        <v>3.1503999999999999</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1.05580844505231E-2</v>
      </c>
      <c r="BM634">
        <v>3.2210880234615101E-3</v>
      </c>
      <c r="BN634">
        <v>1.44684890735419E-3</v>
      </c>
      <c r="BO634">
        <v>2.74438222611479E-4</v>
      </c>
      <c r="BP634">
        <v>4.3407115360745403E-4</v>
      </c>
      <c r="BQ634" s="98">
        <v>4.7096599374186303E-15</v>
      </c>
      <c r="BR634">
        <v>9.2524032137162801E-4</v>
      </c>
      <c r="BS634">
        <v>1.8120687500681101E-3</v>
      </c>
      <c r="BT634">
        <v>3.63286327781039E-2</v>
      </c>
    </row>
    <row r="635" spans="1:72" x14ac:dyDescent="0.35">
      <c r="A635">
        <v>127</v>
      </c>
      <c r="B635" t="s">
        <v>230</v>
      </c>
      <c r="C635" t="s">
        <v>230</v>
      </c>
      <c r="D635" t="s">
        <v>883</v>
      </c>
      <c r="E635" t="s">
        <v>1338</v>
      </c>
      <c r="F635">
        <v>38.896000000000001</v>
      </c>
      <c r="G635">
        <v>162.80000000000001</v>
      </c>
      <c r="H635">
        <v>4.4000000000000004</v>
      </c>
      <c r="I635">
        <v>0</v>
      </c>
      <c r="J635">
        <v>0</v>
      </c>
      <c r="K635">
        <v>0</v>
      </c>
      <c r="L635">
        <v>0</v>
      </c>
      <c r="M635">
        <v>0</v>
      </c>
      <c r="N635">
        <v>0</v>
      </c>
      <c r="O635">
        <v>0</v>
      </c>
      <c r="P635">
        <v>0</v>
      </c>
      <c r="Q635">
        <v>0</v>
      </c>
      <c r="R635">
        <v>0</v>
      </c>
      <c r="S635">
        <v>0</v>
      </c>
      <c r="T635">
        <v>0</v>
      </c>
      <c r="U635">
        <v>0.62480000000000002</v>
      </c>
      <c r="V635">
        <v>0</v>
      </c>
      <c r="W635">
        <v>0</v>
      </c>
      <c r="X635">
        <v>8.8000000000000005E-3</v>
      </c>
      <c r="Y635">
        <v>0.44879999999999998</v>
      </c>
      <c r="Z635">
        <v>0.1144</v>
      </c>
      <c r="AA635">
        <v>2.1999999999999999E-2</v>
      </c>
      <c r="AB635">
        <v>2.09</v>
      </c>
      <c r="AC635">
        <v>8.8000000000000005E-3</v>
      </c>
      <c r="AD635">
        <v>2.0371999999999999</v>
      </c>
      <c r="AE635">
        <v>1.496</v>
      </c>
      <c r="AF635">
        <v>1.2936000000000001</v>
      </c>
      <c r="AG635">
        <v>0.2024</v>
      </c>
      <c r="AH635">
        <v>0</v>
      </c>
      <c r="AI635">
        <v>0</v>
      </c>
      <c r="AJ635">
        <v>0</v>
      </c>
      <c r="AK635">
        <v>0</v>
      </c>
      <c r="AL635">
        <v>0</v>
      </c>
      <c r="AM635">
        <v>10.837199999999999</v>
      </c>
      <c r="AN635">
        <v>0</v>
      </c>
      <c r="AO635">
        <v>101.816</v>
      </c>
      <c r="AP635">
        <v>0</v>
      </c>
      <c r="AQ635">
        <v>1.5795999999999999</v>
      </c>
      <c r="AR635">
        <v>3.1503999999999999</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1.05580844505231E-2</v>
      </c>
      <c r="BM635">
        <v>3.2210880234615101E-3</v>
      </c>
      <c r="BN635">
        <v>1.44684890735419E-3</v>
      </c>
      <c r="BO635">
        <v>2.74438222611479E-4</v>
      </c>
      <c r="BP635">
        <v>4.3407115360745403E-4</v>
      </c>
      <c r="BQ635" s="98">
        <v>4.7096599374186303E-15</v>
      </c>
      <c r="BR635">
        <v>9.2524032137162801E-4</v>
      </c>
      <c r="BS635">
        <v>1.8120687500681101E-3</v>
      </c>
      <c r="BT635">
        <v>3.63286327781039E-2</v>
      </c>
    </row>
    <row r="636" spans="1:72" x14ac:dyDescent="0.35">
      <c r="A636">
        <v>127</v>
      </c>
      <c r="B636" t="s">
        <v>230</v>
      </c>
      <c r="C636" t="s">
        <v>230</v>
      </c>
      <c r="D636" t="s">
        <v>883</v>
      </c>
      <c r="E636" t="s">
        <v>1339</v>
      </c>
      <c r="F636">
        <v>38.896000000000001</v>
      </c>
      <c r="G636">
        <v>162.80000000000001</v>
      </c>
      <c r="H636">
        <v>4.4000000000000004</v>
      </c>
      <c r="I636">
        <v>0</v>
      </c>
      <c r="J636">
        <v>0</v>
      </c>
      <c r="K636">
        <v>0</v>
      </c>
      <c r="L636">
        <v>0</v>
      </c>
      <c r="M636">
        <v>0</v>
      </c>
      <c r="N636">
        <v>0</v>
      </c>
      <c r="O636">
        <v>0</v>
      </c>
      <c r="P636">
        <v>0</v>
      </c>
      <c r="Q636">
        <v>0</v>
      </c>
      <c r="R636">
        <v>0</v>
      </c>
      <c r="S636">
        <v>0</v>
      </c>
      <c r="T636">
        <v>0</v>
      </c>
      <c r="U636">
        <v>0.62480000000000002</v>
      </c>
      <c r="V636">
        <v>0</v>
      </c>
      <c r="W636">
        <v>0</v>
      </c>
      <c r="X636">
        <v>8.8000000000000005E-3</v>
      </c>
      <c r="Y636">
        <v>0.44879999999999998</v>
      </c>
      <c r="Z636">
        <v>0.1144</v>
      </c>
      <c r="AA636">
        <v>2.1999999999999999E-2</v>
      </c>
      <c r="AB636">
        <v>2.09</v>
      </c>
      <c r="AC636">
        <v>8.8000000000000005E-3</v>
      </c>
      <c r="AD636">
        <v>2.0371999999999999</v>
      </c>
      <c r="AE636">
        <v>1.496</v>
      </c>
      <c r="AF636">
        <v>1.2936000000000001</v>
      </c>
      <c r="AG636">
        <v>0.2024</v>
      </c>
      <c r="AH636">
        <v>0</v>
      </c>
      <c r="AI636">
        <v>0</v>
      </c>
      <c r="AJ636">
        <v>0</v>
      </c>
      <c r="AK636">
        <v>0</v>
      </c>
      <c r="AL636">
        <v>0</v>
      </c>
      <c r="AM636">
        <v>10.837199999999999</v>
      </c>
      <c r="AN636">
        <v>0</v>
      </c>
      <c r="AO636">
        <v>101.816</v>
      </c>
      <c r="AP636">
        <v>0</v>
      </c>
      <c r="AQ636">
        <v>1.5795999999999999</v>
      </c>
      <c r="AR636">
        <v>3.1503999999999999</v>
      </c>
      <c r="AS636">
        <v>0</v>
      </c>
      <c r="AT636">
        <v>0</v>
      </c>
      <c r="AU636">
        <v>0</v>
      </c>
      <c r="AV636">
        <v>0</v>
      </c>
      <c r="AW636">
        <v>0</v>
      </c>
      <c r="AX636">
        <v>0</v>
      </c>
      <c r="AY636">
        <v>0</v>
      </c>
      <c r="AZ636">
        <v>0</v>
      </c>
      <c r="BA636">
        <v>0</v>
      </c>
      <c r="BB636">
        <v>0</v>
      </c>
      <c r="BC636">
        <v>0</v>
      </c>
      <c r="BD636">
        <v>0</v>
      </c>
      <c r="BE636">
        <v>0</v>
      </c>
      <c r="BF636">
        <v>0</v>
      </c>
      <c r="BG636">
        <v>0</v>
      </c>
      <c r="BH636">
        <v>0</v>
      </c>
      <c r="BI636">
        <v>0</v>
      </c>
      <c r="BJ636">
        <v>0</v>
      </c>
      <c r="BK636">
        <v>0</v>
      </c>
      <c r="BL636">
        <v>1.05580844505231E-2</v>
      </c>
      <c r="BM636">
        <v>3.2210880234615101E-3</v>
      </c>
      <c r="BN636">
        <v>1.44684890735419E-3</v>
      </c>
      <c r="BO636">
        <v>2.74438222611479E-4</v>
      </c>
      <c r="BP636">
        <v>4.3407115360745403E-4</v>
      </c>
      <c r="BQ636" s="98">
        <v>4.7096599374186303E-15</v>
      </c>
      <c r="BR636">
        <v>9.2524032137162801E-4</v>
      </c>
      <c r="BS636">
        <v>1.8120687500681101E-3</v>
      </c>
      <c r="BT636">
        <v>3.63286327781039E-2</v>
      </c>
    </row>
    <row r="637" spans="1:72" x14ac:dyDescent="0.35">
      <c r="A637">
        <v>127</v>
      </c>
      <c r="B637" t="s">
        <v>230</v>
      </c>
      <c r="C637" t="s">
        <v>230</v>
      </c>
      <c r="D637" t="s">
        <v>883</v>
      </c>
      <c r="E637" t="s">
        <v>1340</v>
      </c>
      <c r="F637">
        <v>38.896000000000001</v>
      </c>
      <c r="G637">
        <v>162.80000000000001</v>
      </c>
      <c r="H637">
        <v>4.4000000000000004</v>
      </c>
      <c r="I637">
        <v>0</v>
      </c>
      <c r="J637">
        <v>0</v>
      </c>
      <c r="K637">
        <v>0</v>
      </c>
      <c r="L637">
        <v>0</v>
      </c>
      <c r="M637">
        <v>0</v>
      </c>
      <c r="N637">
        <v>0</v>
      </c>
      <c r="O637">
        <v>0</v>
      </c>
      <c r="P637">
        <v>0</v>
      </c>
      <c r="Q637">
        <v>0</v>
      </c>
      <c r="R637">
        <v>0</v>
      </c>
      <c r="S637">
        <v>0</v>
      </c>
      <c r="T637">
        <v>0</v>
      </c>
      <c r="U637">
        <v>0.62480000000000002</v>
      </c>
      <c r="V637">
        <v>0</v>
      </c>
      <c r="W637">
        <v>0</v>
      </c>
      <c r="X637">
        <v>8.8000000000000005E-3</v>
      </c>
      <c r="Y637">
        <v>0.44879999999999998</v>
      </c>
      <c r="Z637">
        <v>0.1144</v>
      </c>
      <c r="AA637">
        <v>2.1999999999999999E-2</v>
      </c>
      <c r="AB637">
        <v>2.09</v>
      </c>
      <c r="AC637">
        <v>8.8000000000000005E-3</v>
      </c>
      <c r="AD637">
        <v>2.0371999999999999</v>
      </c>
      <c r="AE637">
        <v>1.496</v>
      </c>
      <c r="AF637">
        <v>1.2936000000000001</v>
      </c>
      <c r="AG637">
        <v>0.2024</v>
      </c>
      <c r="AH637">
        <v>0</v>
      </c>
      <c r="AI637">
        <v>0</v>
      </c>
      <c r="AJ637">
        <v>0</v>
      </c>
      <c r="AK637">
        <v>0</v>
      </c>
      <c r="AL637">
        <v>0</v>
      </c>
      <c r="AM637">
        <v>10.837199999999999</v>
      </c>
      <c r="AN637">
        <v>0</v>
      </c>
      <c r="AO637">
        <v>101.816</v>
      </c>
      <c r="AP637">
        <v>0</v>
      </c>
      <c r="AQ637">
        <v>1.5795999999999999</v>
      </c>
      <c r="AR637">
        <v>3.1503999999999999</v>
      </c>
      <c r="AS637">
        <v>0</v>
      </c>
      <c r="AT637">
        <v>0</v>
      </c>
      <c r="AU637">
        <v>0</v>
      </c>
      <c r="AV637">
        <v>0</v>
      </c>
      <c r="AW637">
        <v>0</v>
      </c>
      <c r="AX637">
        <v>0</v>
      </c>
      <c r="AY637">
        <v>0</v>
      </c>
      <c r="AZ637">
        <v>0</v>
      </c>
      <c r="BA637">
        <v>0</v>
      </c>
      <c r="BB637">
        <v>0</v>
      </c>
      <c r="BC637">
        <v>0</v>
      </c>
      <c r="BD637">
        <v>0</v>
      </c>
      <c r="BE637">
        <v>0</v>
      </c>
      <c r="BF637">
        <v>0</v>
      </c>
      <c r="BG637">
        <v>0</v>
      </c>
      <c r="BH637">
        <v>0</v>
      </c>
      <c r="BI637">
        <v>0</v>
      </c>
      <c r="BJ637">
        <v>0</v>
      </c>
      <c r="BK637">
        <v>0</v>
      </c>
      <c r="BL637">
        <v>1.05580844505231E-2</v>
      </c>
      <c r="BM637">
        <v>3.2210880234615101E-3</v>
      </c>
      <c r="BN637">
        <v>1.44684890735419E-3</v>
      </c>
      <c r="BO637">
        <v>2.74438222611479E-4</v>
      </c>
      <c r="BP637">
        <v>4.3407115360745403E-4</v>
      </c>
      <c r="BQ637" s="98">
        <v>4.7096599374186303E-15</v>
      </c>
      <c r="BR637">
        <v>9.2524032137162801E-4</v>
      </c>
      <c r="BS637">
        <v>1.8120687500681101E-3</v>
      </c>
      <c r="BT637">
        <v>3.63286327781039E-2</v>
      </c>
    </row>
    <row r="638" spans="1:72" x14ac:dyDescent="0.35">
      <c r="A638">
        <v>127</v>
      </c>
      <c r="B638" t="s">
        <v>230</v>
      </c>
      <c r="C638" t="s">
        <v>230</v>
      </c>
      <c r="D638" t="s">
        <v>883</v>
      </c>
      <c r="E638" t="s">
        <v>1341</v>
      </c>
      <c r="F638">
        <v>36.244</v>
      </c>
      <c r="G638">
        <v>151.69999999999999</v>
      </c>
      <c r="H638">
        <v>4.0999999999999996</v>
      </c>
      <c r="I638">
        <v>0</v>
      </c>
      <c r="J638">
        <v>0</v>
      </c>
      <c r="K638">
        <v>0</v>
      </c>
      <c r="L638">
        <v>0</v>
      </c>
      <c r="M638">
        <v>0</v>
      </c>
      <c r="N638">
        <v>0</v>
      </c>
      <c r="O638">
        <v>0</v>
      </c>
      <c r="P638">
        <v>0</v>
      </c>
      <c r="Q638">
        <v>0</v>
      </c>
      <c r="R638">
        <v>0</v>
      </c>
      <c r="S638">
        <v>0</v>
      </c>
      <c r="T638">
        <v>0</v>
      </c>
      <c r="U638">
        <v>0.58220000000000005</v>
      </c>
      <c r="V638">
        <v>0</v>
      </c>
      <c r="W638">
        <v>0</v>
      </c>
      <c r="X638">
        <v>8.2000000000000007E-3</v>
      </c>
      <c r="Y638">
        <v>0.41820000000000002</v>
      </c>
      <c r="Z638">
        <v>0.1066</v>
      </c>
      <c r="AA638">
        <v>2.0500000000000001E-2</v>
      </c>
      <c r="AB638">
        <v>1.9475</v>
      </c>
      <c r="AC638">
        <v>8.2000000000000007E-3</v>
      </c>
      <c r="AD638">
        <v>1.8983000000000001</v>
      </c>
      <c r="AE638">
        <v>1.3939999999999999</v>
      </c>
      <c r="AF638">
        <v>1.2054</v>
      </c>
      <c r="AG638">
        <v>0.18859999999999999</v>
      </c>
      <c r="AH638">
        <v>0</v>
      </c>
      <c r="AI638">
        <v>0</v>
      </c>
      <c r="AJ638">
        <v>0</v>
      </c>
      <c r="AK638">
        <v>0</v>
      </c>
      <c r="AL638">
        <v>0</v>
      </c>
      <c r="AM638">
        <v>10.0983</v>
      </c>
      <c r="AN638">
        <v>0</v>
      </c>
      <c r="AO638">
        <v>94.873999999999995</v>
      </c>
      <c r="AP638">
        <v>0</v>
      </c>
      <c r="AQ638">
        <v>1.4719</v>
      </c>
      <c r="AR638">
        <v>2.9356</v>
      </c>
      <c r="AS638">
        <v>0</v>
      </c>
      <c r="AT638">
        <v>0</v>
      </c>
      <c r="AU638">
        <v>0</v>
      </c>
      <c r="AV638">
        <v>0</v>
      </c>
      <c r="AW638">
        <v>0</v>
      </c>
      <c r="AX638">
        <v>0</v>
      </c>
      <c r="AY638">
        <v>0</v>
      </c>
      <c r="AZ638">
        <v>0</v>
      </c>
      <c r="BA638">
        <v>0</v>
      </c>
      <c r="BB638">
        <v>0</v>
      </c>
      <c r="BC638">
        <v>0</v>
      </c>
      <c r="BD638">
        <v>0</v>
      </c>
      <c r="BE638">
        <v>0</v>
      </c>
      <c r="BF638">
        <v>0</v>
      </c>
      <c r="BG638">
        <v>0</v>
      </c>
      <c r="BH638">
        <v>0</v>
      </c>
      <c r="BI638">
        <v>0</v>
      </c>
      <c r="BJ638">
        <v>0</v>
      </c>
      <c r="BK638">
        <v>0</v>
      </c>
      <c r="BL638">
        <v>9.8382150561692108E-3</v>
      </c>
      <c r="BM638">
        <v>3.0014683854982199E-3</v>
      </c>
      <c r="BN638">
        <v>1.3482001182164101E-3</v>
      </c>
      <c r="BO638">
        <v>2.5572652561524199E-4</v>
      </c>
      <c r="BP638">
        <v>4.04475393134218E-4</v>
      </c>
      <c r="BQ638" s="98">
        <v>4.3885467598673598E-15</v>
      </c>
      <c r="BR638">
        <v>8.6215575400538003E-4</v>
      </c>
      <c r="BS638">
        <v>1.68851860801801E-3</v>
      </c>
      <c r="BT638">
        <v>3.3851680543233197E-2</v>
      </c>
    </row>
    <row r="639" spans="1:72" x14ac:dyDescent="0.35">
      <c r="A639">
        <v>128</v>
      </c>
      <c r="B639" t="s">
        <v>243</v>
      </c>
      <c r="C639" t="s">
        <v>243</v>
      </c>
      <c r="D639" t="s">
        <v>888</v>
      </c>
      <c r="E639" t="s">
        <v>1337</v>
      </c>
      <c r="F639">
        <v>18.235700000000001</v>
      </c>
      <c r="G639">
        <v>76.312700000000007</v>
      </c>
      <c r="H639">
        <v>2.0314999999999999</v>
      </c>
      <c r="I639">
        <v>6.6919999999999993E-2</v>
      </c>
      <c r="J639">
        <v>0</v>
      </c>
      <c r="K639">
        <v>0</v>
      </c>
      <c r="L639">
        <v>0.26529000000000003</v>
      </c>
      <c r="M639">
        <v>0</v>
      </c>
      <c r="N639">
        <v>1.6729999999999998E-2</v>
      </c>
      <c r="O639">
        <v>0</v>
      </c>
      <c r="P639">
        <v>0</v>
      </c>
      <c r="Q639">
        <v>0</v>
      </c>
      <c r="R639">
        <v>0</v>
      </c>
      <c r="S639">
        <v>0</v>
      </c>
      <c r="T639">
        <v>0</v>
      </c>
      <c r="U639">
        <v>0.78391999999999995</v>
      </c>
      <c r="V639">
        <v>0</v>
      </c>
      <c r="W639">
        <v>2.3900000000000002E-3</v>
      </c>
      <c r="X639">
        <v>2.3900000000000001E-2</v>
      </c>
      <c r="Y639">
        <v>0.49473</v>
      </c>
      <c r="Z639">
        <v>0.25334000000000001</v>
      </c>
      <c r="AA639">
        <v>4.7800000000000004E-3</v>
      </c>
      <c r="AB639">
        <v>0.92015000000000002</v>
      </c>
      <c r="AC639">
        <v>5.4969999999999998E-2</v>
      </c>
      <c r="AD639">
        <v>0.84128000000000003</v>
      </c>
      <c r="AE639">
        <v>0.21510000000000001</v>
      </c>
      <c r="AF639">
        <v>0.18642</v>
      </c>
      <c r="AG639">
        <v>1.6729999999999998E-2</v>
      </c>
      <c r="AH639">
        <v>0</v>
      </c>
      <c r="AI639">
        <v>0</v>
      </c>
      <c r="AJ639">
        <v>0</v>
      </c>
      <c r="AK639">
        <v>0</v>
      </c>
      <c r="AL639">
        <v>1.3623000000000001</v>
      </c>
      <c r="AM639">
        <v>9.5600000000000004E-2</v>
      </c>
      <c r="AN639">
        <v>9.5600000000000004E-2</v>
      </c>
      <c r="AO639">
        <v>0</v>
      </c>
      <c r="AP639">
        <v>1.434E-2</v>
      </c>
      <c r="AQ639">
        <v>1.6729999999999998E-2</v>
      </c>
      <c r="AR639">
        <v>0</v>
      </c>
      <c r="AS639">
        <v>1.1950000000000001E-3</v>
      </c>
      <c r="AT639">
        <v>1.673E-3</v>
      </c>
      <c r="AU639">
        <v>1.1950000000000001E-2</v>
      </c>
      <c r="AV639">
        <v>2.4139000000000001E-2</v>
      </c>
      <c r="AW639">
        <v>4.7800000000000002E-4</v>
      </c>
      <c r="AX639">
        <v>2.3900000000000001E-2</v>
      </c>
      <c r="AY639">
        <v>1.434E-2</v>
      </c>
      <c r="AZ639">
        <v>0</v>
      </c>
      <c r="BA639">
        <v>0.62139999999999995</v>
      </c>
      <c r="BB639">
        <v>0</v>
      </c>
      <c r="BC639">
        <v>4.7800000000000004E-3</v>
      </c>
      <c r="BD639">
        <v>9.5600000000000004E-2</v>
      </c>
      <c r="BE639">
        <v>1.5535000000000001</v>
      </c>
      <c r="BF639">
        <v>2.3900000000000001E-2</v>
      </c>
      <c r="BG639">
        <v>0.26290000000000002</v>
      </c>
      <c r="BH639">
        <v>0</v>
      </c>
      <c r="BI639">
        <v>0.1195</v>
      </c>
      <c r="BJ639">
        <v>9.5600000000000008E-3</v>
      </c>
      <c r="BK639">
        <v>0</v>
      </c>
      <c r="BL639">
        <v>1.0178654079324299E-2</v>
      </c>
      <c r="BM639">
        <v>1.28956604592248E-3</v>
      </c>
      <c r="BN639">
        <v>2.7024839470112401E-3</v>
      </c>
      <c r="BO639">
        <v>4.7063201869071598E-4</v>
      </c>
      <c r="BP639">
        <v>0</v>
      </c>
      <c r="BQ639" s="98">
        <v>1.9162025715568298E-15</v>
      </c>
      <c r="BR639" s="98">
        <v>1.7223782272249102E-5</v>
      </c>
      <c r="BS639">
        <v>3.6856072915087302E-4</v>
      </c>
      <c r="BT639">
        <v>3.4281290258068899E-2</v>
      </c>
    </row>
    <row r="640" spans="1:72" x14ac:dyDescent="0.35">
      <c r="A640">
        <v>128</v>
      </c>
      <c r="B640" t="s">
        <v>243</v>
      </c>
      <c r="C640" t="s">
        <v>243</v>
      </c>
      <c r="D640" t="s">
        <v>888</v>
      </c>
      <c r="E640" t="s">
        <v>1338</v>
      </c>
      <c r="F640">
        <v>18.235700000000001</v>
      </c>
      <c r="G640">
        <v>76.312700000000007</v>
      </c>
      <c r="H640">
        <v>2.0314999999999999</v>
      </c>
      <c r="I640">
        <v>6.6919999999999993E-2</v>
      </c>
      <c r="J640">
        <v>0</v>
      </c>
      <c r="K640">
        <v>0</v>
      </c>
      <c r="L640">
        <v>0.26529000000000003</v>
      </c>
      <c r="M640">
        <v>0</v>
      </c>
      <c r="N640">
        <v>1.6729999999999998E-2</v>
      </c>
      <c r="O640">
        <v>0</v>
      </c>
      <c r="P640">
        <v>0</v>
      </c>
      <c r="Q640">
        <v>0</v>
      </c>
      <c r="R640">
        <v>0</v>
      </c>
      <c r="S640">
        <v>0</v>
      </c>
      <c r="T640">
        <v>0</v>
      </c>
      <c r="U640">
        <v>0.78391999999999995</v>
      </c>
      <c r="V640">
        <v>0</v>
      </c>
      <c r="W640">
        <v>2.3900000000000002E-3</v>
      </c>
      <c r="X640">
        <v>2.3900000000000001E-2</v>
      </c>
      <c r="Y640">
        <v>0.49473</v>
      </c>
      <c r="Z640">
        <v>0.25334000000000001</v>
      </c>
      <c r="AA640">
        <v>4.7800000000000004E-3</v>
      </c>
      <c r="AB640">
        <v>0.92015000000000002</v>
      </c>
      <c r="AC640">
        <v>5.4969999999999998E-2</v>
      </c>
      <c r="AD640">
        <v>0.84128000000000003</v>
      </c>
      <c r="AE640">
        <v>0.21510000000000001</v>
      </c>
      <c r="AF640">
        <v>0.18642</v>
      </c>
      <c r="AG640">
        <v>1.6729999999999998E-2</v>
      </c>
      <c r="AH640">
        <v>0</v>
      </c>
      <c r="AI640">
        <v>0</v>
      </c>
      <c r="AJ640">
        <v>0</v>
      </c>
      <c r="AK640">
        <v>0</v>
      </c>
      <c r="AL640">
        <v>1.3623000000000001</v>
      </c>
      <c r="AM640">
        <v>9.5600000000000004E-2</v>
      </c>
      <c r="AN640">
        <v>9.5600000000000004E-2</v>
      </c>
      <c r="AO640">
        <v>0</v>
      </c>
      <c r="AP640">
        <v>1.434E-2</v>
      </c>
      <c r="AQ640">
        <v>1.6729999999999998E-2</v>
      </c>
      <c r="AR640">
        <v>0</v>
      </c>
      <c r="AS640">
        <v>1.1950000000000001E-3</v>
      </c>
      <c r="AT640">
        <v>1.673E-3</v>
      </c>
      <c r="AU640">
        <v>1.1950000000000001E-2</v>
      </c>
      <c r="AV640">
        <v>2.4139000000000001E-2</v>
      </c>
      <c r="AW640">
        <v>4.7800000000000002E-4</v>
      </c>
      <c r="AX640">
        <v>2.3900000000000001E-2</v>
      </c>
      <c r="AY640">
        <v>1.434E-2</v>
      </c>
      <c r="AZ640">
        <v>0</v>
      </c>
      <c r="BA640">
        <v>0.62139999999999995</v>
      </c>
      <c r="BB640">
        <v>0</v>
      </c>
      <c r="BC640">
        <v>4.7800000000000004E-3</v>
      </c>
      <c r="BD640">
        <v>9.5600000000000004E-2</v>
      </c>
      <c r="BE640">
        <v>1.5535000000000001</v>
      </c>
      <c r="BF640">
        <v>2.3900000000000001E-2</v>
      </c>
      <c r="BG640">
        <v>0.26290000000000002</v>
      </c>
      <c r="BH640">
        <v>0</v>
      </c>
      <c r="BI640">
        <v>0.1195</v>
      </c>
      <c r="BJ640">
        <v>9.5600000000000008E-3</v>
      </c>
      <c r="BK640">
        <v>0</v>
      </c>
      <c r="BL640">
        <v>1.0178654079324299E-2</v>
      </c>
      <c r="BM640">
        <v>1.28956604592248E-3</v>
      </c>
      <c r="BN640">
        <v>2.7024839470112401E-3</v>
      </c>
      <c r="BO640">
        <v>4.7063201869071598E-4</v>
      </c>
      <c r="BP640">
        <v>0</v>
      </c>
      <c r="BQ640" s="98">
        <v>1.9162025715568298E-15</v>
      </c>
      <c r="BR640" s="98">
        <v>1.7223782272249102E-5</v>
      </c>
      <c r="BS640">
        <v>3.6856072915087302E-4</v>
      </c>
      <c r="BT640">
        <v>3.4281290258068899E-2</v>
      </c>
    </row>
    <row r="641" spans="1:72" x14ac:dyDescent="0.35">
      <c r="A641">
        <v>128</v>
      </c>
      <c r="B641" t="s">
        <v>243</v>
      </c>
      <c r="C641" t="s">
        <v>243</v>
      </c>
      <c r="D641" t="s">
        <v>888</v>
      </c>
      <c r="E641" t="s">
        <v>1339</v>
      </c>
      <c r="F641">
        <v>18.235700000000001</v>
      </c>
      <c r="G641">
        <v>76.312700000000007</v>
      </c>
      <c r="H641">
        <v>2.0314999999999999</v>
      </c>
      <c r="I641">
        <v>6.6919999999999993E-2</v>
      </c>
      <c r="J641">
        <v>0</v>
      </c>
      <c r="K641">
        <v>0</v>
      </c>
      <c r="L641">
        <v>0.26529000000000003</v>
      </c>
      <c r="M641">
        <v>0</v>
      </c>
      <c r="N641">
        <v>1.6729999999999998E-2</v>
      </c>
      <c r="O641">
        <v>0</v>
      </c>
      <c r="P641">
        <v>0</v>
      </c>
      <c r="Q641">
        <v>0</v>
      </c>
      <c r="R641">
        <v>0</v>
      </c>
      <c r="S641">
        <v>0</v>
      </c>
      <c r="T641">
        <v>0</v>
      </c>
      <c r="U641">
        <v>0.78391999999999995</v>
      </c>
      <c r="V641">
        <v>0</v>
      </c>
      <c r="W641">
        <v>2.3900000000000002E-3</v>
      </c>
      <c r="X641">
        <v>2.3900000000000001E-2</v>
      </c>
      <c r="Y641">
        <v>0.49473</v>
      </c>
      <c r="Z641">
        <v>0.25334000000000001</v>
      </c>
      <c r="AA641">
        <v>4.7800000000000004E-3</v>
      </c>
      <c r="AB641">
        <v>0.92015000000000002</v>
      </c>
      <c r="AC641">
        <v>5.4969999999999998E-2</v>
      </c>
      <c r="AD641">
        <v>0.84128000000000003</v>
      </c>
      <c r="AE641">
        <v>0.21510000000000001</v>
      </c>
      <c r="AF641">
        <v>0.18642</v>
      </c>
      <c r="AG641">
        <v>1.6729999999999998E-2</v>
      </c>
      <c r="AH641">
        <v>0</v>
      </c>
      <c r="AI641">
        <v>0</v>
      </c>
      <c r="AJ641">
        <v>0</v>
      </c>
      <c r="AK641">
        <v>0</v>
      </c>
      <c r="AL641">
        <v>1.3623000000000001</v>
      </c>
      <c r="AM641">
        <v>9.5600000000000004E-2</v>
      </c>
      <c r="AN641">
        <v>9.5600000000000004E-2</v>
      </c>
      <c r="AO641">
        <v>0</v>
      </c>
      <c r="AP641">
        <v>1.434E-2</v>
      </c>
      <c r="AQ641">
        <v>1.6729999999999998E-2</v>
      </c>
      <c r="AR641">
        <v>0</v>
      </c>
      <c r="AS641">
        <v>1.1950000000000001E-3</v>
      </c>
      <c r="AT641">
        <v>1.673E-3</v>
      </c>
      <c r="AU641">
        <v>1.1950000000000001E-2</v>
      </c>
      <c r="AV641">
        <v>2.4139000000000001E-2</v>
      </c>
      <c r="AW641">
        <v>4.7800000000000002E-4</v>
      </c>
      <c r="AX641">
        <v>2.3900000000000001E-2</v>
      </c>
      <c r="AY641">
        <v>1.434E-2</v>
      </c>
      <c r="AZ641">
        <v>0</v>
      </c>
      <c r="BA641">
        <v>0.62139999999999995</v>
      </c>
      <c r="BB641">
        <v>0</v>
      </c>
      <c r="BC641">
        <v>4.7800000000000004E-3</v>
      </c>
      <c r="BD641">
        <v>9.5600000000000004E-2</v>
      </c>
      <c r="BE641">
        <v>1.5535000000000001</v>
      </c>
      <c r="BF641">
        <v>2.3900000000000001E-2</v>
      </c>
      <c r="BG641">
        <v>0.26290000000000002</v>
      </c>
      <c r="BH641">
        <v>0</v>
      </c>
      <c r="BI641">
        <v>0.1195</v>
      </c>
      <c r="BJ641">
        <v>9.5600000000000008E-3</v>
      </c>
      <c r="BK641">
        <v>0</v>
      </c>
      <c r="BL641">
        <v>1.0178654079324299E-2</v>
      </c>
      <c r="BM641">
        <v>1.28956604592248E-3</v>
      </c>
      <c r="BN641">
        <v>2.7024839470112401E-3</v>
      </c>
      <c r="BO641">
        <v>4.7063201869071598E-4</v>
      </c>
      <c r="BP641">
        <v>0</v>
      </c>
      <c r="BQ641" s="98">
        <v>1.9162025715568298E-15</v>
      </c>
      <c r="BR641" s="98">
        <v>1.7223782272249102E-5</v>
      </c>
      <c r="BS641">
        <v>3.6856072915087302E-4</v>
      </c>
      <c r="BT641">
        <v>3.4281290258068899E-2</v>
      </c>
    </row>
    <row r="642" spans="1:72" x14ac:dyDescent="0.35">
      <c r="A642">
        <v>128</v>
      </c>
      <c r="B642" t="s">
        <v>243</v>
      </c>
      <c r="C642" t="s">
        <v>243</v>
      </c>
      <c r="D642" t="s">
        <v>888</v>
      </c>
      <c r="E642" t="s">
        <v>1340</v>
      </c>
      <c r="F642">
        <v>18.235700000000001</v>
      </c>
      <c r="G642">
        <v>76.312700000000007</v>
      </c>
      <c r="H642">
        <v>2.0314999999999999</v>
      </c>
      <c r="I642">
        <v>6.6919999999999993E-2</v>
      </c>
      <c r="J642">
        <v>0</v>
      </c>
      <c r="K642">
        <v>0</v>
      </c>
      <c r="L642">
        <v>0.26529000000000003</v>
      </c>
      <c r="M642">
        <v>0</v>
      </c>
      <c r="N642">
        <v>1.6729999999999998E-2</v>
      </c>
      <c r="O642">
        <v>0</v>
      </c>
      <c r="P642">
        <v>0</v>
      </c>
      <c r="Q642">
        <v>0</v>
      </c>
      <c r="R642">
        <v>0</v>
      </c>
      <c r="S642">
        <v>0</v>
      </c>
      <c r="T642">
        <v>0</v>
      </c>
      <c r="U642">
        <v>0.78391999999999995</v>
      </c>
      <c r="V642">
        <v>0</v>
      </c>
      <c r="W642">
        <v>2.3900000000000002E-3</v>
      </c>
      <c r="X642">
        <v>2.3900000000000001E-2</v>
      </c>
      <c r="Y642">
        <v>0.49473</v>
      </c>
      <c r="Z642">
        <v>0.25334000000000001</v>
      </c>
      <c r="AA642">
        <v>4.7800000000000004E-3</v>
      </c>
      <c r="AB642">
        <v>0.92015000000000002</v>
      </c>
      <c r="AC642">
        <v>5.4969999999999998E-2</v>
      </c>
      <c r="AD642">
        <v>0.84128000000000003</v>
      </c>
      <c r="AE642">
        <v>0.21510000000000001</v>
      </c>
      <c r="AF642">
        <v>0.18642</v>
      </c>
      <c r="AG642">
        <v>1.6729999999999998E-2</v>
      </c>
      <c r="AH642">
        <v>0</v>
      </c>
      <c r="AI642">
        <v>0</v>
      </c>
      <c r="AJ642">
        <v>0</v>
      </c>
      <c r="AK642">
        <v>0</v>
      </c>
      <c r="AL642">
        <v>1.3623000000000001</v>
      </c>
      <c r="AM642">
        <v>9.5600000000000004E-2</v>
      </c>
      <c r="AN642">
        <v>9.5600000000000004E-2</v>
      </c>
      <c r="AO642">
        <v>0</v>
      </c>
      <c r="AP642">
        <v>1.434E-2</v>
      </c>
      <c r="AQ642">
        <v>1.6729999999999998E-2</v>
      </c>
      <c r="AR642">
        <v>0</v>
      </c>
      <c r="AS642">
        <v>1.1950000000000001E-3</v>
      </c>
      <c r="AT642">
        <v>1.673E-3</v>
      </c>
      <c r="AU642">
        <v>1.1950000000000001E-2</v>
      </c>
      <c r="AV642">
        <v>2.4139000000000001E-2</v>
      </c>
      <c r="AW642">
        <v>4.7800000000000002E-4</v>
      </c>
      <c r="AX642">
        <v>2.3900000000000001E-2</v>
      </c>
      <c r="AY642">
        <v>1.434E-2</v>
      </c>
      <c r="AZ642">
        <v>0</v>
      </c>
      <c r="BA642">
        <v>0.62139999999999995</v>
      </c>
      <c r="BB642">
        <v>0</v>
      </c>
      <c r="BC642">
        <v>4.7800000000000004E-3</v>
      </c>
      <c r="BD642">
        <v>9.5600000000000004E-2</v>
      </c>
      <c r="BE642">
        <v>1.5535000000000001</v>
      </c>
      <c r="BF642">
        <v>2.3900000000000001E-2</v>
      </c>
      <c r="BG642">
        <v>0.26290000000000002</v>
      </c>
      <c r="BH642">
        <v>0</v>
      </c>
      <c r="BI642">
        <v>0.1195</v>
      </c>
      <c r="BJ642">
        <v>9.5600000000000008E-3</v>
      </c>
      <c r="BK642">
        <v>0</v>
      </c>
      <c r="BL642">
        <v>1.0178654079324299E-2</v>
      </c>
      <c r="BM642">
        <v>1.28956604592248E-3</v>
      </c>
      <c r="BN642">
        <v>2.7024839470112401E-3</v>
      </c>
      <c r="BO642">
        <v>4.7063201869071598E-4</v>
      </c>
      <c r="BP642">
        <v>0</v>
      </c>
      <c r="BQ642" s="98">
        <v>1.9162025715568298E-15</v>
      </c>
      <c r="BR642" s="98">
        <v>1.7223782272249102E-5</v>
      </c>
      <c r="BS642">
        <v>3.6856072915087302E-4</v>
      </c>
      <c r="BT642">
        <v>3.4281290258068899E-2</v>
      </c>
    </row>
    <row r="643" spans="1:72" x14ac:dyDescent="0.35">
      <c r="A643">
        <v>128</v>
      </c>
      <c r="B643" t="s">
        <v>243</v>
      </c>
      <c r="C643" t="s">
        <v>243</v>
      </c>
      <c r="D643" t="s">
        <v>888</v>
      </c>
      <c r="E643" t="s">
        <v>1341</v>
      </c>
      <c r="F643">
        <v>18.235700000000001</v>
      </c>
      <c r="G643">
        <v>76.312700000000007</v>
      </c>
      <c r="H643">
        <v>2.0314999999999999</v>
      </c>
      <c r="I643">
        <v>6.6919999999999993E-2</v>
      </c>
      <c r="J643">
        <v>0</v>
      </c>
      <c r="K643">
        <v>0</v>
      </c>
      <c r="L643">
        <v>0.26529000000000003</v>
      </c>
      <c r="M643">
        <v>0</v>
      </c>
      <c r="N643">
        <v>1.6729999999999998E-2</v>
      </c>
      <c r="O643">
        <v>0</v>
      </c>
      <c r="P643">
        <v>0</v>
      </c>
      <c r="Q643">
        <v>0</v>
      </c>
      <c r="R643">
        <v>0</v>
      </c>
      <c r="S643">
        <v>0</v>
      </c>
      <c r="T643">
        <v>0</v>
      </c>
      <c r="U643">
        <v>0.78391999999999995</v>
      </c>
      <c r="V643">
        <v>0</v>
      </c>
      <c r="W643">
        <v>2.3900000000000002E-3</v>
      </c>
      <c r="X643">
        <v>2.3900000000000001E-2</v>
      </c>
      <c r="Y643">
        <v>0.49473</v>
      </c>
      <c r="Z643">
        <v>0.25334000000000001</v>
      </c>
      <c r="AA643">
        <v>4.7800000000000004E-3</v>
      </c>
      <c r="AB643">
        <v>0.92015000000000002</v>
      </c>
      <c r="AC643">
        <v>5.4969999999999998E-2</v>
      </c>
      <c r="AD643">
        <v>0.84128000000000003</v>
      </c>
      <c r="AE643">
        <v>0.21510000000000001</v>
      </c>
      <c r="AF643">
        <v>0.18642</v>
      </c>
      <c r="AG643">
        <v>1.6729999999999998E-2</v>
      </c>
      <c r="AH643">
        <v>0</v>
      </c>
      <c r="AI643">
        <v>0</v>
      </c>
      <c r="AJ643">
        <v>0</v>
      </c>
      <c r="AK643">
        <v>0</v>
      </c>
      <c r="AL643">
        <v>1.3623000000000001</v>
      </c>
      <c r="AM643">
        <v>9.5600000000000004E-2</v>
      </c>
      <c r="AN643">
        <v>9.5600000000000004E-2</v>
      </c>
      <c r="AO643">
        <v>0</v>
      </c>
      <c r="AP643">
        <v>1.434E-2</v>
      </c>
      <c r="AQ643">
        <v>1.6729999999999998E-2</v>
      </c>
      <c r="AR643">
        <v>0</v>
      </c>
      <c r="AS643">
        <v>1.1950000000000001E-3</v>
      </c>
      <c r="AT643">
        <v>1.673E-3</v>
      </c>
      <c r="AU643">
        <v>1.1950000000000001E-2</v>
      </c>
      <c r="AV643">
        <v>2.4139000000000001E-2</v>
      </c>
      <c r="AW643">
        <v>4.7800000000000002E-4</v>
      </c>
      <c r="AX643">
        <v>2.3900000000000001E-2</v>
      </c>
      <c r="AY643">
        <v>1.434E-2</v>
      </c>
      <c r="AZ643">
        <v>0</v>
      </c>
      <c r="BA643">
        <v>0.62139999999999995</v>
      </c>
      <c r="BB643">
        <v>0</v>
      </c>
      <c r="BC643">
        <v>4.7800000000000004E-3</v>
      </c>
      <c r="BD643">
        <v>9.5600000000000004E-2</v>
      </c>
      <c r="BE643">
        <v>1.5535000000000001</v>
      </c>
      <c r="BF643">
        <v>2.3900000000000001E-2</v>
      </c>
      <c r="BG643">
        <v>0.26290000000000002</v>
      </c>
      <c r="BH643">
        <v>0</v>
      </c>
      <c r="BI643">
        <v>0.1195</v>
      </c>
      <c r="BJ643">
        <v>9.5600000000000008E-3</v>
      </c>
      <c r="BK643">
        <v>0</v>
      </c>
      <c r="BL643">
        <v>1.0178654079324299E-2</v>
      </c>
      <c r="BM643">
        <v>1.28956604592248E-3</v>
      </c>
      <c r="BN643">
        <v>2.7024839470112401E-3</v>
      </c>
      <c r="BO643">
        <v>4.7063201869071598E-4</v>
      </c>
      <c r="BP643">
        <v>0</v>
      </c>
      <c r="BQ643" s="98">
        <v>1.9162025715568298E-15</v>
      </c>
      <c r="BR643" s="98">
        <v>1.7223782272249102E-5</v>
      </c>
      <c r="BS643">
        <v>3.6856072915087302E-4</v>
      </c>
      <c r="BT643">
        <v>3.4281290258068899E-2</v>
      </c>
    </row>
    <row r="644" spans="1:72" x14ac:dyDescent="0.35">
      <c r="A644">
        <v>129</v>
      </c>
      <c r="B644" t="s">
        <v>243</v>
      </c>
      <c r="C644" t="s">
        <v>243</v>
      </c>
      <c r="D644" t="s">
        <v>246</v>
      </c>
      <c r="E644" t="s">
        <v>1337</v>
      </c>
      <c r="F644">
        <v>111.53700000000001</v>
      </c>
      <c r="G644">
        <v>466.49700000000001</v>
      </c>
      <c r="H644">
        <v>12.545999999999999</v>
      </c>
      <c r="I644">
        <v>6.1199999999999997E-2</v>
      </c>
      <c r="J644">
        <v>7.6499999999999999E-2</v>
      </c>
      <c r="K644">
        <v>0</v>
      </c>
      <c r="L644">
        <v>2.4327000000000001</v>
      </c>
      <c r="M644">
        <v>0</v>
      </c>
      <c r="N644">
        <v>9.1800000000000007E-2</v>
      </c>
      <c r="O644">
        <v>7.6499999999999999E-2</v>
      </c>
      <c r="P644">
        <v>0</v>
      </c>
      <c r="Q644">
        <v>7.6499999999999999E-2</v>
      </c>
      <c r="R644">
        <v>0</v>
      </c>
      <c r="S644">
        <v>0</v>
      </c>
      <c r="T644">
        <v>0</v>
      </c>
      <c r="U644">
        <v>8.4149999999999991</v>
      </c>
      <c r="V644">
        <v>1.2393000000000001</v>
      </c>
      <c r="W644">
        <v>0.4284</v>
      </c>
      <c r="X644">
        <v>1.3464</v>
      </c>
      <c r="Y644">
        <v>3.7944</v>
      </c>
      <c r="Z644">
        <v>1.1780999999999999</v>
      </c>
      <c r="AA644">
        <v>1.5299999999999999E-2</v>
      </c>
      <c r="AB644">
        <v>2.9222999999999999</v>
      </c>
      <c r="AC644">
        <v>0.19889999999999999</v>
      </c>
      <c r="AD644">
        <v>2.5398000000000001</v>
      </c>
      <c r="AE644">
        <v>0.45900000000000002</v>
      </c>
      <c r="AF644">
        <v>0.33660000000000001</v>
      </c>
      <c r="AG644">
        <v>7.6499999999999999E-2</v>
      </c>
      <c r="AH644">
        <v>1.5299999999999999E-2</v>
      </c>
      <c r="AI644">
        <v>0</v>
      </c>
      <c r="AJ644">
        <v>0</v>
      </c>
      <c r="AK644">
        <v>0</v>
      </c>
      <c r="AL644">
        <v>39.167999999999999</v>
      </c>
      <c r="AM644">
        <v>94.844700000000003</v>
      </c>
      <c r="AN644">
        <v>89.963999999999999</v>
      </c>
      <c r="AO644">
        <v>58.14</v>
      </c>
      <c r="AP644">
        <v>7.8030000000000002E-2</v>
      </c>
      <c r="AQ644">
        <v>0.32129999999999997</v>
      </c>
      <c r="AR644">
        <v>1.1322000000000001</v>
      </c>
      <c r="AS644">
        <v>0</v>
      </c>
      <c r="AT644">
        <v>0</v>
      </c>
      <c r="AU644">
        <v>0</v>
      </c>
      <c r="AV644">
        <v>1.5299999999999999E-2</v>
      </c>
      <c r="AW644">
        <v>0</v>
      </c>
      <c r="AX644">
        <v>0</v>
      </c>
      <c r="AY644">
        <v>0</v>
      </c>
      <c r="AZ644">
        <v>0</v>
      </c>
      <c r="BA644">
        <v>0</v>
      </c>
      <c r="BB644">
        <v>0.61199999999999999</v>
      </c>
      <c r="BC644">
        <v>0</v>
      </c>
      <c r="BD644">
        <v>0</v>
      </c>
      <c r="BE644">
        <v>0</v>
      </c>
      <c r="BF644">
        <v>0</v>
      </c>
      <c r="BG644">
        <v>73.44</v>
      </c>
      <c r="BH644">
        <v>0.18360000000000001</v>
      </c>
      <c r="BI644">
        <v>0</v>
      </c>
      <c r="BJ644">
        <v>0</v>
      </c>
      <c r="BK644">
        <v>0</v>
      </c>
      <c r="BL644">
        <v>0.10676124941271101</v>
      </c>
      <c r="BM644">
        <v>5.2276870514946002E-3</v>
      </c>
      <c r="BN644">
        <v>2.0273867372312501E-2</v>
      </c>
      <c r="BO644">
        <v>2.7312987128634298E-3</v>
      </c>
      <c r="BP644">
        <v>3.7720557277353701E-3</v>
      </c>
      <c r="BQ644" s="98">
        <v>1.7069472588767801E-14</v>
      </c>
      <c r="BR644">
        <v>4.6402103947878401E-3</v>
      </c>
      <c r="BS644">
        <v>1.36605384379863E-3</v>
      </c>
      <c r="BT644">
        <v>0.14141417094375899</v>
      </c>
    </row>
    <row r="645" spans="1:72" x14ac:dyDescent="0.35">
      <c r="A645">
        <v>129</v>
      </c>
      <c r="B645" t="s">
        <v>243</v>
      </c>
      <c r="C645" t="s">
        <v>243</v>
      </c>
      <c r="D645" t="s">
        <v>246</v>
      </c>
      <c r="E645" t="s">
        <v>1338</v>
      </c>
      <c r="F645">
        <v>74.358000000000004</v>
      </c>
      <c r="G645">
        <v>310.99799999999999</v>
      </c>
      <c r="H645">
        <v>8.3640000000000008</v>
      </c>
      <c r="I645">
        <v>4.0800000000000003E-2</v>
      </c>
      <c r="J645">
        <v>5.0999999999999997E-2</v>
      </c>
      <c r="K645">
        <v>0</v>
      </c>
      <c r="L645">
        <v>1.6217999999999999</v>
      </c>
      <c r="M645">
        <v>0</v>
      </c>
      <c r="N645">
        <v>6.1199999999999997E-2</v>
      </c>
      <c r="O645">
        <v>5.0999999999999997E-2</v>
      </c>
      <c r="P645">
        <v>0</v>
      </c>
      <c r="Q645">
        <v>5.0999999999999997E-2</v>
      </c>
      <c r="R645">
        <v>0</v>
      </c>
      <c r="S645">
        <v>0</v>
      </c>
      <c r="T645">
        <v>0</v>
      </c>
      <c r="U645">
        <v>5.61</v>
      </c>
      <c r="V645">
        <v>0.82620000000000005</v>
      </c>
      <c r="W645">
        <v>0.28560000000000002</v>
      </c>
      <c r="X645">
        <v>0.89759999999999995</v>
      </c>
      <c r="Y645">
        <v>2.5295999999999998</v>
      </c>
      <c r="Z645">
        <v>0.78539999999999999</v>
      </c>
      <c r="AA645">
        <v>1.0200000000000001E-2</v>
      </c>
      <c r="AB645">
        <v>1.9481999999999999</v>
      </c>
      <c r="AC645">
        <v>0.1326</v>
      </c>
      <c r="AD645">
        <v>1.6932</v>
      </c>
      <c r="AE645">
        <v>0.30599999999999999</v>
      </c>
      <c r="AF645">
        <v>0.22439999999999999</v>
      </c>
      <c r="AG645">
        <v>5.0999999999999997E-2</v>
      </c>
      <c r="AH645">
        <v>1.0200000000000001E-2</v>
      </c>
      <c r="AI645">
        <v>0</v>
      </c>
      <c r="AJ645">
        <v>0</v>
      </c>
      <c r="AK645">
        <v>0</v>
      </c>
      <c r="AL645">
        <v>26.111999999999998</v>
      </c>
      <c r="AM645">
        <v>63.229799999999997</v>
      </c>
      <c r="AN645">
        <v>59.975999999999999</v>
      </c>
      <c r="AO645">
        <v>38.76</v>
      </c>
      <c r="AP645">
        <v>5.2019999999999997E-2</v>
      </c>
      <c r="AQ645">
        <v>0.2142</v>
      </c>
      <c r="AR645">
        <v>0.75480000000000003</v>
      </c>
      <c r="AS645">
        <v>0</v>
      </c>
      <c r="AT645">
        <v>0</v>
      </c>
      <c r="AU645">
        <v>0</v>
      </c>
      <c r="AV645">
        <v>1.0200000000000001E-2</v>
      </c>
      <c r="AW645">
        <v>0</v>
      </c>
      <c r="AX645">
        <v>0</v>
      </c>
      <c r="AY645">
        <v>0</v>
      </c>
      <c r="AZ645">
        <v>0</v>
      </c>
      <c r="BA645">
        <v>0</v>
      </c>
      <c r="BB645">
        <v>0.40799999999999997</v>
      </c>
      <c r="BC645">
        <v>0</v>
      </c>
      <c r="BD645">
        <v>0</v>
      </c>
      <c r="BE645">
        <v>0</v>
      </c>
      <c r="BF645">
        <v>0</v>
      </c>
      <c r="BG645">
        <v>48.96</v>
      </c>
      <c r="BH645">
        <v>0.12239999999999999</v>
      </c>
      <c r="BI645">
        <v>0</v>
      </c>
      <c r="BJ645">
        <v>0</v>
      </c>
      <c r="BK645">
        <v>0</v>
      </c>
      <c r="BL645">
        <v>6.1961423397741702E-2</v>
      </c>
      <c r="BM645">
        <v>3.3643002549752698E-3</v>
      </c>
      <c r="BN645">
        <v>1.17712913100629E-2</v>
      </c>
      <c r="BO645">
        <v>1.8131882557568401E-3</v>
      </c>
      <c r="BP645">
        <v>2.51470381849025E-3</v>
      </c>
      <c r="BQ645" s="98">
        <v>7.2663980147813793E-15</v>
      </c>
      <c r="BR645">
        <v>3.5254127609035099E-4</v>
      </c>
      <c r="BS645">
        <v>9.1070256253241702E-4</v>
      </c>
      <c r="BT645">
        <v>0.11825080137242799</v>
      </c>
    </row>
    <row r="646" spans="1:72" x14ac:dyDescent="0.35">
      <c r="A646">
        <v>129</v>
      </c>
      <c r="B646" t="s">
        <v>243</v>
      </c>
      <c r="C646" t="s">
        <v>243</v>
      </c>
      <c r="D646" t="s">
        <v>246</v>
      </c>
      <c r="E646" t="s">
        <v>1339</v>
      </c>
      <c r="F646">
        <v>55.768500000000003</v>
      </c>
      <c r="G646">
        <v>233.24850000000001</v>
      </c>
      <c r="H646">
        <v>6.2729999999999997</v>
      </c>
      <c r="I646">
        <v>3.0599999999999999E-2</v>
      </c>
      <c r="J646">
        <v>3.8249999999999999E-2</v>
      </c>
      <c r="K646">
        <v>0</v>
      </c>
      <c r="L646">
        <v>1.21635</v>
      </c>
      <c r="M646">
        <v>0</v>
      </c>
      <c r="N646">
        <v>4.5900000000000003E-2</v>
      </c>
      <c r="O646">
        <v>3.8249999999999999E-2</v>
      </c>
      <c r="P646">
        <v>0</v>
      </c>
      <c r="Q646">
        <v>3.8249999999999999E-2</v>
      </c>
      <c r="R646">
        <v>0</v>
      </c>
      <c r="S646">
        <v>0</v>
      </c>
      <c r="T646">
        <v>0</v>
      </c>
      <c r="U646">
        <v>4.2074999999999996</v>
      </c>
      <c r="V646">
        <v>0.61965000000000003</v>
      </c>
      <c r="W646">
        <v>0.2142</v>
      </c>
      <c r="X646">
        <v>0.67320000000000002</v>
      </c>
      <c r="Y646">
        <v>1.8972</v>
      </c>
      <c r="Z646">
        <v>0.58904999999999996</v>
      </c>
      <c r="AA646">
        <v>7.6499999999999997E-3</v>
      </c>
      <c r="AB646">
        <v>1.4611499999999999</v>
      </c>
      <c r="AC646">
        <v>9.9449999999999997E-2</v>
      </c>
      <c r="AD646">
        <v>1.2699</v>
      </c>
      <c r="AE646">
        <v>0.22950000000000001</v>
      </c>
      <c r="AF646">
        <v>0.16830000000000001</v>
      </c>
      <c r="AG646">
        <v>3.8249999999999999E-2</v>
      </c>
      <c r="AH646">
        <v>7.6499999999999997E-3</v>
      </c>
      <c r="AI646">
        <v>0</v>
      </c>
      <c r="AJ646">
        <v>0</v>
      </c>
      <c r="AK646">
        <v>0</v>
      </c>
      <c r="AL646">
        <v>19.584</v>
      </c>
      <c r="AM646">
        <v>47.422350000000002</v>
      </c>
      <c r="AN646">
        <v>44.981999999999999</v>
      </c>
      <c r="AO646">
        <v>29.07</v>
      </c>
      <c r="AP646">
        <v>3.9015000000000001E-2</v>
      </c>
      <c r="AQ646">
        <v>0.16064999999999999</v>
      </c>
      <c r="AR646">
        <v>0.56610000000000005</v>
      </c>
      <c r="AS646">
        <v>0</v>
      </c>
      <c r="AT646">
        <v>0</v>
      </c>
      <c r="AU646">
        <v>0</v>
      </c>
      <c r="AV646">
        <v>7.6499999999999997E-3</v>
      </c>
      <c r="AW646">
        <v>0</v>
      </c>
      <c r="AX646">
        <v>0</v>
      </c>
      <c r="AY646">
        <v>0</v>
      </c>
      <c r="AZ646">
        <v>0</v>
      </c>
      <c r="BA646">
        <v>0</v>
      </c>
      <c r="BB646">
        <v>0.30599999999999999</v>
      </c>
      <c r="BC646">
        <v>0</v>
      </c>
      <c r="BD646">
        <v>0</v>
      </c>
      <c r="BE646">
        <v>0</v>
      </c>
      <c r="BF646">
        <v>0</v>
      </c>
      <c r="BG646">
        <v>36.72</v>
      </c>
      <c r="BH646">
        <v>9.1800000000000007E-2</v>
      </c>
      <c r="BI646">
        <v>0</v>
      </c>
      <c r="BJ646">
        <v>0</v>
      </c>
      <c r="BK646">
        <v>0</v>
      </c>
      <c r="BL646">
        <v>5.4987498464041197E-2</v>
      </c>
      <c r="BM646">
        <v>2.6349175570300602E-3</v>
      </c>
      <c r="BN646">
        <v>1.04412279195537E-2</v>
      </c>
      <c r="BO646">
        <v>1.3669884644815101E-3</v>
      </c>
      <c r="BP646">
        <v>1.8860278638676801E-3</v>
      </c>
      <c r="BQ646" s="98">
        <v>9.2521636858484998E-15</v>
      </c>
      <c r="BR646">
        <v>2.7981747881674398E-3</v>
      </c>
      <c r="BS646">
        <v>6.8302692189931295E-4</v>
      </c>
      <c r="BT646">
        <v>6.6525453946893104E-2</v>
      </c>
    </row>
    <row r="647" spans="1:72" x14ac:dyDescent="0.35">
      <c r="A647">
        <v>129</v>
      </c>
      <c r="B647" t="s">
        <v>243</v>
      </c>
      <c r="C647" t="s">
        <v>243</v>
      </c>
      <c r="D647" t="s">
        <v>246</v>
      </c>
      <c r="E647" t="s">
        <v>1340</v>
      </c>
      <c r="F647">
        <v>74.358000000000004</v>
      </c>
      <c r="G647">
        <v>310.99799999999999</v>
      </c>
      <c r="H647">
        <v>8.3640000000000008</v>
      </c>
      <c r="I647">
        <v>4.0800000000000003E-2</v>
      </c>
      <c r="J647">
        <v>5.0999999999999997E-2</v>
      </c>
      <c r="K647">
        <v>0</v>
      </c>
      <c r="L647">
        <v>1.6217999999999999</v>
      </c>
      <c r="M647">
        <v>0</v>
      </c>
      <c r="N647">
        <v>6.1199999999999997E-2</v>
      </c>
      <c r="O647">
        <v>5.0999999999999997E-2</v>
      </c>
      <c r="P647">
        <v>0</v>
      </c>
      <c r="Q647">
        <v>5.0999999999999997E-2</v>
      </c>
      <c r="R647">
        <v>0</v>
      </c>
      <c r="S647">
        <v>0</v>
      </c>
      <c r="T647">
        <v>0</v>
      </c>
      <c r="U647">
        <v>5.61</v>
      </c>
      <c r="V647">
        <v>0.82620000000000005</v>
      </c>
      <c r="W647">
        <v>0.28560000000000002</v>
      </c>
      <c r="X647">
        <v>0.89759999999999995</v>
      </c>
      <c r="Y647">
        <v>2.5295999999999998</v>
      </c>
      <c r="Z647">
        <v>0.78539999999999999</v>
      </c>
      <c r="AA647">
        <v>1.0200000000000001E-2</v>
      </c>
      <c r="AB647">
        <v>1.9481999999999999</v>
      </c>
      <c r="AC647">
        <v>0.1326</v>
      </c>
      <c r="AD647">
        <v>1.6932</v>
      </c>
      <c r="AE647">
        <v>0.30599999999999999</v>
      </c>
      <c r="AF647">
        <v>0.22439999999999999</v>
      </c>
      <c r="AG647">
        <v>5.0999999999999997E-2</v>
      </c>
      <c r="AH647">
        <v>1.0200000000000001E-2</v>
      </c>
      <c r="AI647">
        <v>0</v>
      </c>
      <c r="AJ647">
        <v>0</v>
      </c>
      <c r="AK647">
        <v>0</v>
      </c>
      <c r="AL647">
        <v>26.111999999999998</v>
      </c>
      <c r="AM647">
        <v>63.229799999999997</v>
      </c>
      <c r="AN647">
        <v>59.975999999999999</v>
      </c>
      <c r="AO647">
        <v>38.76</v>
      </c>
      <c r="AP647">
        <v>5.2019999999999997E-2</v>
      </c>
      <c r="AQ647">
        <v>0.2142</v>
      </c>
      <c r="AR647">
        <v>0.75480000000000003</v>
      </c>
      <c r="AS647">
        <v>0</v>
      </c>
      <c r="AT647">
        <v>0</v>
      </c>
      <c r="AU647">
        <v>0</v>
      </c>
      <c r="AV647">
        <v>1.0200000000000001E-2</v>
      </c>
      <c r="AW647">
        <v>0</v>
      </c>
      <c r="AX647">
        <v>0</v>
      </c>
      <c r="AY647">
        <v>0</v>
      </c>
      <c r="AZ647">
        <v>0</v>
      </c>
      <c r="BA647">
        <v>0</v>
      </c>
      <c r="BB647">
        <v>0.40799999999999997</v>
      </c>
      <c r="BC647">
        <v>0</v>
      </c>
      <c r="BD647">
        <v>0</v>
      </c>
      <c r="BE647">
        <v>0</v>
      </c>
      <c r="BF647">
        <v>0</v>
      </c>
      <c r="BG647">
        <v>48.96</v>
      </c>
      <c r="BH647">
        <v>0.12239999999999999</v>
      </c>
      <c r="BI647">
        <v>0</v>
      </c>
      <c r="BJ647">
        <v>0</v>
      </c>
      <c r="BK647">
        <v>0</v>
      </c>
      <c r="BL647">
        <v>6.2604172900816102E-2</v>
      </c>
      <c r="BM647">
        <v>3.3727298674883699E-3</v>
      </c>
      <c r="BN647">
        <v>1.1893009003421899E-2</v>
      </c>
      <c r="BO647">
        <v>1.81372389897675E-3</v>
      </c>
      <c r="BP647">
        <v>2.51470381849025E-3</v>
      </c>
      <c r="BQ647" s="98">
        <v>7.5533689713672199E-15</v>
      </c>
      <c r="BR647">
        <v>5.4376911239976001E-4</v>
      </c>
      <c r="BS647">
        <v>9.1070256253241702E-4</v>
      </c>
      <c r="BT647">
        <v>0.116578148762434</v>
      </c>
    </row>
    <row r="648" spans="1:72" x14ac:dyDescent="0.35">
      <c r="A648">
        <v>129</v>
      </c>
      <c r="B648" t="s">
        <v>243</v>
      </c>
      <c r="C648" t="s">
        <v>243</v>
      </c>
      <c r="D648" t="s">
        <v>246</v>
      </c>
      <c r="E648" t="s">
        <v>1341</v>
      </c>
      <c r="F648">
        <v>55.768500000000003</v>
      </c>
      <c r="G648">
        <v>233.24850000000001</v>
      </c>
      <c r="H648">
        <v>6.2729999999999997</v>
      </c>
      <c r="I648">
        <v>3.0599999999999999E-2</v>
      </c>
      <c r="J648">
        <v>3.8249999999999999E-2</v>
      </c>
      <c r="K648">
        <v>0</v>
      </c>
      <c r="L648">
        <v>1.21635</v>
      </c>
      <c r="M648">
        <v>0</v>
      </c>
      <c r="N648">
        <v>4.5900000000000003E-2</v>
      </c>
      <c r="O648">
        <v>3.8249999999999999E-2</v>
      </c>
      <c r="P648">
        <v>0</v>
      </c>
      <c r="Q648">
        <v>3.8249999999999999E-2</v>
      </c>
      <c r="R648">
        <v>0</v>
      </c>
      <c r="S648">
        <v>0</v>
      </c>
      <c r="T648">
        <v>0</v>
      </c>
      <c r="U648">
        <v>4.2074999999999996</v>
      </c>
      <c r="V648">
        <v>0.61965000000000003</v>
      </c>
      <c r="W648">
        <v>0.2142</v>
      </c>
      <c r="X648">
        <v>0.67320000000000002</v>
      </c>
      <c r="Y648">
        <v>1.8972</v>
      </c>
      <c r="Z648">
        <v>0.58904999999999996</v>
      </c>
      <c r="AA648">
        <v>7.6499999999999997E-3</v>
      </c>
      <c r="AB648">
        <v>1.4611499999999999</v>
      </c>
      <c r="AC648">
        <v>9.9449999999999997E-2</v>
      </c>
      <c r="AD648">
        <v>1.2699</v>
      </c>
      <c r="AE648">
        <v>0.22950000000000001</v>
      </c>
      <c r="AF648">
        <v>0.16830000000000001</v>
      </c>
      <c r="AG648">
        <v>3.8249999999999999E-2</v>
      </c>
      <c r="AH648">
        <v>7.6499999999999997E-3</v>
      </c>
      <c r="AI648">
        <v>0</v>
      </c>
      <c r="AJ648">
        <v>0</v>
      </c>
      <c r="AK648">
        <v>0</v>
      </c>
      <c r="AL648">
        <v>19.584</v>
      </c>
      <c r="AM648">
        <v>47.422350000000002</v>
      </c>
      <c r="AN648">
        <v>44.981999999999999</v>
      </c>
      <c r="AO648">
        <v>29.07</v>
      </c>
      <c r="AP648">
        <v>3.9015000000000001E-2</v>
      </c>
      <c r="AQ648">
        <v>0.16064999999999999</v>
      </c>
      <c r="AR648">
        <v>0.56610000000000005</v>
      </c>
      <c r="AS648">
        <v>0</v>
      </c>
      <c r="AT648">
        <v>0</v>
      </c>
      <c r="AU648">
        <v>0</v>
      </c>
      <c r="AV648">
        <v>7.6499999999999997E-3</v>
      </c>
      <c r="AW648">
        <v>0</v>
      </c>
      <c r="AX648">
        <v>0</v>
      </c>
      <c r="AY648">
        <v>0</v>
      </c>
      <c r="AZ648">
        <v>0</v>
      </c>
      <c r="BA648">
        <v>0</v>
      </c>
      <c r="BB648">
        <v>0.30599999999999999</v>
      </c>
      <c r="BC648">
        <v>0</v>
      </c>
      <c r="BD648">
        <v>0</v>
      </c>
      <c r="BE648">
        <v>0</v>
      </c>
      <c r="BF648">
        <v>0</v>
      </c>
      <c r="BG648">
        <v>36.72</v>
      </c>
      <c r="BH648">
        <v>9.1800000000000007E-2</v>
      </c>
      <c r="BI648">
        <v>0</v>
      </c>
      <c r="BJ648">
        <v>0</v>
      </c>
      <c r="BK648">
        <v>0</v>
      </c>
      <c r="BL648">
        <v>5.6594372221727002E-2</v>
      </c>
      <c r="BM648">
        <v>2.6559915883128098E-3</v>
      </c>
      <c r="BN648">
        <v>1.0745522152951201E-2</v>
      </c>
      <c r="BO648">
        <v>1.3683275725312901E-3</v>
      </c>
      <c r="BP648">
        <v>1.8860278638676801E-3</v>
      </c>
      <c r="BQ648" s="98">
        <v>9.9695910773131194E-15</v>
      </c>
      <c r="BR648">
        <v>3.27624437894097E-3</v>
      </c>
      <c r="BS648">
        <v>6.8302692189931295E-4</v>
      </c>
      <c r="BT648">
        <v>6.23438224219066E-2</v>
      </c>
    </row>
    <row r="649" spans="1:72" x14ac:dyDescent="0.35">
      <c r="A649">
        <v>130</v>
      </c>
      <c r="B649" t="s">
        <v>248</v>
      </c>
      <c r="C649" t="s">
        <v>248</v>
      </c>
      <c r="D649" t="s">
        <v>251</v>
      </c>
      <c r="E649" t="s">
        <v>1337</v>
      </c>
      <c r="F649">
        <v>299.7</v>
      </c>
      <c r="G649">
        <v>1252.82</v>
      </c>
      <c r="H649">
        <v>0</v>
      </c>
      <c r="I649">
        <v>0</v>
      </c>
      <c r="J649">
        <v>73.703999999999994</v>
      </c>
      <c r="K649">
        <v>0</v>
      </c>
      <c r="L649">
        <v>0.29599999999999999</v>
      </c>
      <c r="M649">
        <v>0</v>
      </c>
      <c r="N649">
        <v>0</v>
      </c>
      <c r="O649">
        <v>74</v>
      </c>
      <c r="P649">
        <v>0</v>
      </c>
      <c r="Q649">
        <v>74</v>
      </c>
      <c r="R649">
        <v>74</v>
      </c>
      <c r="S649">
        <v>74</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0.74</v>
      </c>
      <c r="BE649">
        <v>1.48</v>
      </c>
      <c r="BF649">
        <v>0</v>
      </c>
      <c r="BG649">
        <v>0.74</v>
      </c>
      <c r="BH649">
        <v>0</v>
      </c>
      <c r="BI649">
        <v>0</v>
      </c>
      <c r="BJ649">
        <v>0</v>
      </c>
      <c r="BK649">
        <v>0</v>
      </c>
      <c r="BL649">
        <v>6.7063558223062897E-2</v>
      </c>
      <c r="BM649">
        <v>5.0508456128927504E-3</v>
      </c>
      <c r="BN649">
        <v>1.4963744894885901E-2</v>
      </c>
      <c r="BO649">
        <v>1.6215943434905102E-2</v>
      </c>
      <c r="BP649">
        <v>4.7969158277740599E-3</v>
      </c>
      <c r="BQ649" s="98">
        <v>3.7730077448574002E-14</v>
      </c>
      <c r="BR649">
        <v>1.15790093538629E-2</v>
      </c>
      <c r="BS649">
        <v>2.4801086181232201E-3</v>
      </c>
      <c r="BT649">
        <v>8.7616497575455102E-2</v>
      </c>
    </row>
    <row r="650" spans="1:72" x14ac:dyDescent="0.35">
      <c r="A650">
        <v>130</v>
      </c>
      <c r="B650" t="s">
        <v>248</v>
      </c>
      <c r="C650" t="s">
        <v>248</v>
      </c>
      <c r="D650" t="s">
        <v>251</v>
      </c>
      <c r="E650" t="s">
        <v>1338</v>
      </c>
      <c r="F650">
        <v>74.924999999999997</v>
      </c>
      <c r="G650">
        <v>313.20499999999998</v>
      </c>
      <c r="H650">
        <v>0</v>
      </c>
      <c r="I650">
        <v>0</v>
      </c>
      <c r="J650">
        <v>18.425999999999998</v>
      </c>
      <c r="K650">
        <v>0</v>
      </c>
      <c r="L650">
        <v>7.3999999999999996E-2</v>
      </c>
      <c r="M650">
        <v>0</v>
      </c>
      <c r="N650">
        <v>0</v>
      </c>
      <c r="O650">
        <v>18.5</v>
      </c>
      <c r="P650">
        <v>0</v>
      </c>
      <c r="Q650">
        <v>18.5</v>
      </c>
      <c r="R650">
        <v>18.5</v>
      </c>
      <c r="S650">
        <v>18.5</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0.185</v>
      </c>
      <c r="BE650">
        <v>0.37</v>
      </c>
      <c r="BF650">
        <v>0</v>
      </c>
      <c r="BG650">
        <v>0.185</v>
      </c>
      <c r="BH650">
        <v>0</v>
      </c>
      <c r="BI650">
        <v>0</v>
      </c>
      <c r="BJ650">
        <v>0</v>
      </c>
      <c r="BK650">
        <v>0</v>
      </c>
      <c r="BL650">
        <v>1.6410611342847398E-2</v>
      </c>
      <c r="BM650">
        <v>1.2508486237959599E-3</v>
      </c>
      <c r="BN650">
        <v>3.5295034751336601E-3</v>
      </c>
      <c r="BO650">
        <v>4.0539858587262702E-3</v>
      </c>
      <c r="BP650">
        <v>1.19922895694352E-3</v>
      </c>
      <c r="BQ650" s="98">
        <v>9.2813315644672998E-15</v>
      </c>
      <c r="BR650">
        <v>2.7431145639635101E-3</v>
      </c>
      <c r="BS650">
        <v>6.2002715453080503E-4</v>
      </c>
      <c r="BT650">
        <v>2.19011527798002E-2</v>
      </c>
    </row>
    <row r="651" spans="1:72" x14ac:dyDescent="0.35">
      <c r="A651">
        <v>130</v>
      </c>
      <c r="B651" t="s">
        <v>248</v>
      </c>
      <c r="C651" t="s">
        <v>248</v>
      </c>
      <c r="D651" t="s">
        <v>251</v>
      </c>
      <c r="E651" t="s">
        <v>1339</v>
      </c>
      <c r="F651">
        <v>74.924999999999997</v>
      </c>
      <c r="G651">
        <v>313.20499999999998</v>
      </c>
      <c r="H651">
        <v>0</v>
      </c>
      <c r="I651">
        <v>0</v>
      </c>
      <c r="J651">
        <v>18.425999999999998</v>
      </c>
      <c r="K651">
        <v>0</v>
      </c>
      <c r="L651">
        <v>7.3999999999999996E-2</v>
      </c>
      <c r="M651">
        <v>0</v>
      </c>
      <c r="N651">
        <v>0</v>
      </c>
      <c r="O651">
        <v>18.5</v>
      </c>
      <c r="P651">
        <v>0</v>
      </c>
      <c r="Q651">
        <v>18.5</v>
      </c>
      <c r="R651">
        <v>18.5</v>
      </c>
      <c r="S651">
        <v>18.5</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0.185</v>
      </c>
      <c r="BE651">
        <v>0.37</v>
      </c>
      <c r="BF651">
        <v>0</v>
      </c>
      <c r="BG651">
        <v>0.185</v>
      </c>
      <c r="BH651">
        <v>0</v>
      </c>
      <c r="BI651">
        <v>0</v>
      </c>
      <c r="BJ651">
        <v>0</v>
      </c>
      <c r="BK651">
        <v>0</v>
      </c>
      <c r="BL651">
        <v>1.7121167768684099E-2</v>
      </c>
      <c r="BM651">
        <v>1.2745741826504101E-3</v>
      </c>
      <c r="BN651">
        <v>3.9523689723093098E-3</v>
      </c>
      <c r="BO651">
        <v>4.0539858587262702E-3</v>
      </c>
      <c r="BP651">
        <v>1.19922895694352E-3</v>
      </c>
      <c r="BQ651" s="98">
        <v>9.5837071598197297E-15</v>
      </c>
      <c r="BR651">
        <v>3.0463901129679401E-3</v>
      </c>
      <c r="BS651">
        <v>6.2002715453080503E-4</v>
      </c>
      <c r="BT651">
        <v>2.1907096007927299E-2</v>
      </c>
    </row>
    <row r="652" spans="1:72" x14ac:dyDescent="0.35">
      <c r="A652">
        <v>130</v>
      </c>
      <c r="B652" t="s">
        <v>248</v>
      </c>
      <c r="C652" t="s">
        <v>248</v>
      </c>
      <c r="D652" t="s">
        <v>251</v>
      </c>
      <c r="E652" t="s">
        <v>1340</v>
      </c>
      <c r="F652">
        <v>74.924999999999997</v>
      </c>
      <c r="G652">
        <v>313.20499999999998</v>
      </c>
      <c r="H652">
        <v>0</v>
      </c>
      <c r="I652">
        <v>0</v>
      </c>
      <c r="J652">
        <v>18.425999999999998</v>
      </c>
      <c r="K652">
        <v>0</v>
      </c>
      <c r="L652">
        <v>7.3999999999999996E-2</v>
      </c>
      <c r="M652">
        <v>0</v>
      </c>
      <c r="N652">
        <v>0</v>
      </c>
      <c r="O652">
        <v>18.5</v>
      </c>
      <c r="P652">
        <v>0</v>
      </c>
      <c r="Q652">
        <v>18.5</v>
      </c>
      <c r="R652">
        <v>18.5</v>
      </c>
      <c r="S652">
        <v>18.5</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0.185</v>
      </c>
      <c r="BE652">
        <v>0.37</v>
      </c>
      <c r="BF652">
        <v>0</v>
      </c>
      <c r="BG652">
        <v>0.185</v>
      </c>
      <c r="BH652">
        <v>0</v>
      </c>
      <c r="BI652">
        <v>0</v>
      </c>
      <c r="BJ652">
        <v>0</v>
      </c>
      <c r="BK652">
        <v>0</v>
      </c>
      <c r="BL652">
        <v>1.6055333129929E-2</v>
      </c>
      <c r="BM652">
        <v>1.23898584436874E-3</v>
      </c>
      <c r="BN652">
        <v>3.3180707265458298E-3</v>
      </c>
      <c r="BO652">
        <v>4.0539858587262702E-3</v>
      </c>
      <c r="BP652">
        <v>1.19922895694352E-3</v>
      </c>
      <c r="BQ652" s="98">
        <v>9.1301437667910801E-15</v>
      </c>
      <c r="BR652">
        <v>2.5914767894612998E-3</v>
      </c>
      <c r="BS652">
        <v>6.2002715453080503E-4</v>
      </c>
      <c r="BT652">
        <v>2.1898181165736701E-2</v>
      </c>
    </row>
    <row r="653" spans="1:72" x14ac:dyDescent="0.35">
      <c r="A653">
        <v>130</v>
      </c>
      <c r="B653" t="s">
        <v>248</v>
      </c>
      <c r="C653" t="s">
        <v>248</v>
      </c>
      <c r="D653" t="s">
        <v>251</v>
      </c>
      <c r="E653" t="s">
        <v>1341</v>
      </c>
      <c r="F653">
        <v>74.924999999999997</v>
      </c>
      <c r="G653">
        <v>313.20499999999998</v>
      </c>
      <c r="H653">
        <v>0</v>
      </c>
      <c r="I653">
        <v>0</v>
      </c>
      <c r="J653">
        <v>18.425999999999998</v>
      </c>
      <c r="K653">
        <v>0</v>
      </c>
      <c r="L653">
        <v>7.3999999999999996E-2</v>
      </c>
      <c r="M653">
        <v>0</v>
      </c>
      <c r="N653">
        <v>0</v>
      </c>
      <c r="O653">
        <v>18.5</v>
      </c>
      <c r="P653">
        <v>0</v>
      </c>
      <c r="Q653">
        <v>18.5</v>
      </c>
      <c r="R653">
        <v>18.5</v>
      </c>
      <c r="S653">
        <v>18.5</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0.185</v>
      </c>
      <c r="BE653">
        <v>0.37</v>
      </c>
      <c r="BF653">
        <v>0</v>
      </c>
      <c r="BG653">
        <v>0.185</v>
      </c>
      <c r="BH653">
        <v>0</v>
      </c>
      <c r="BI653">
        <v>0</v>
      </c>
      <c r="BJ653">
        <v>0</v>
      </c>
      <c r="BK653">
        <v>0</v>
      </c>
      <c r="BL653">
        <v>1.74764459816024E-2</v>
      </c>
      <c r="BM653">
        <v>1.28643696207764E-3</v>
      </c>
      <c r="BN653">
        <v>4.1638017208971301E-3</v>
      </c>
      <c r="BO653">
        <v>4.0539858587262702E-3</v>
      </c>
      <c r="BP653">
        <v>1.19922895694352E-3</v>
      </c>
      <c r="BQ653" s="98">
        <v>9.7348949574959399E-15</v>
      </c>
      <c r="BR653">
        <v>3.1980278874701499E-3</v>
      </c>
      <c r="BS653">
        <v>6.2002715453080503E-4</v>
      </c>
      <c r="BT653">
        <v>2.1910067621990902E-2</v>
      </c>
    </row>
    <row r="654" spans="1:72" x14ac:dyDescent="0.35">
      <c r="A654">
        <v>131</v>
      </c>
      <c r="B654" t="s">
        <v>248</v>
      </c>
      <c r="C654" t="s">
        <v>248</v>
      </c>
      <c r="D654" t="s">
        <v>902</v>
      </c>
      <c r="E654" t="s">
        <v>1337</v>
      </c>
      <c r="F654">
        <v>9.3960000000000008</v>
      </c>
      <c r="G654">
        <v>39.353000000000002</v>
      </c>
      <c r="H654">
        <v>0</v>
      </c>
      <c r="I654">
        <v>0</v>
      </c>
      <c r="J654">
        <v>2.3142</v>
      </c>
      <c r="K654">
        <v>0</v>
      </c>
      <c r="L654">
        <v>0.58579999999999999</v>
      </c>
      <c r="M654">
        <v>0</v>
      </c>
      <c r="N654">
        <v>0</v>
      </c>
      <c r="O654">
        <v>1.1368</v>
      </c>
      <c r="P654">
        <v>0.63219999999999998</v>
      </c>
      <c r="Q654">
        <v>0.50460000000000005</v>
      </c>
      <c r="R654">
        <v>1.131</v>
      </c>
      <c r="S654">
        <v>1.131</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0.31900000000000001</v>
      </c>
      <c r="BB654">
        <v>0</v>
      </c>
      <c r="BC654">
        <v>0</v>
      </c>
      <c r="BD654">
        <v>0</v>
      </c>
      <c r="BE654">
        <v>0</v>
      </c>
      <c r="BF654">
        <v>0</v>
      </c>
      <c r="BG654">
        <v>0</v>
      </c>
      <c r="BH654">
        <v>0</v>
      </c>
      <c r="BI654">
        <v>0</v>
      </c>
      <c r="BJ654">
        <v>0</v>
      </c>
      <c r="BK654">
        <v>0</v>
      </c>
      <c r="BL654">
        <v>3.38095008814866E-3</v>
      </c>
      <c r="BM654">
        <v>4.01548661688652E-4</v>
      </c>
      <c r="BN654">
        <v>3.3389249864314503E-4</v>
      </c>
      <c r="BO654">
        <v>3.0142901603298102E-4</v>
      </c>
      <c r="BP654">
        <v>1.49734213561198E-3</v>
      </c>
      <c r="BQ654" s="98">
        <v>4.8712823106742802E-16</v>
      </c>
      <c r="BR654">
        <v>2.61441268697635E-4</v>
      </c>
      <c r="BS654" s="98">
        <v>9.7193445845369402E-5</v>
      </c>
      <c r="BT654">
        <v>4.7858962290461497E-3</v>
      </c>
    </row>
    <row r="655" spans="1:72" x14ac:dyDescent="0.35">
      <c r="A655">
        <v>131</v>
      </c>
      <c r="B655" t="s">
        <v>248</v>
      </c>
      <c r="C655" t="s">
        <v>248</v>
      </c>
      <c r="D655" t="s">
        <v>902</v>
      </c>
      <c r="E655" t="s">
        <v>1338</v>
      </c>
      <c r="F655">
        <v>2.2679999999999998</v>
      </c>
      <c r="G655">
        <v>9.4990000000000006</v>
      </c>
      <c r="H655">
        <v>0</v>
      </c>
      <c r="I655">
        <v>0</v>
      </c>
      <c r="J655">
        <v>0.55859999999999999</v>
      </c>
      <c r="K655">
        <v>0</v>
      </c>
      <c r="L655">
        <v>0.1414</v>
      </c>
      <c r="M655">
        <v>0</v>
      </c>
      <c r="N655">
        <v>0</v>
      </c>
      <c r="O655">
        <v>0.27439999999999998</v>
      </c>
      <c r="P655">
        <v>0.15260000000000001</v>
      </c>
      <c r="Q655">
        <v>0.12180000000000001</v>
      </c>
      <c r="R655">
        <v>0.27300000000000002</v>
      </c>
      <c r="S655">
        <v>0.27300000000000002</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7.6999999999999999E-2</v>
      </c>
      <c r="BB655">
        <v>0</v>
      </c>
      <c r="BC655">
        <v>0</v>
      </c>
      <c r="BD655">
        <v>0</v>
      </c>
      <c r="BE655">
        <v>0</v>
      </c>
      <c r="BF655">
        <v>0</v>
      </c>
      <c r="BG655">
        <v>0</v>
      </c>
      <c r="BH655">
        <v>0</v>
      </c>
      <c r="BI655">
        <v>0</v>
      </c>
      <c r="BJ655">
        <v>0</v>
      </c>
      <c r="BK655">
        <v>0</v>
      </c>
      <c r="BL655">
        <v>8.0849927915734704E-4</v>
      </c>
      <c r="BM655" s="98">
        <v>9.6228865175599593E-5</v>
      </c>
      <c r="BN655" s="98">
        <v>7.6462826944410301E-5</v>
      </c>
      <c r="BO655" s="98">
        <v>7.2758728007960905E-5</v>
      </c>
      <c r="BP655">
        <v>3.6142741204427098E-4</v>
      </c>
      <c r="BQ655" s="98">
        <v>1.0692276001014201E-16</v>
      </c>
      <c r="BR655" s="98">
        <v>5.9044958679429E-5</v>
      </c>
      <c r="BS655" s="98">
        <v>2.34604869281926E-5</v>
      </c>
      <c r="BT655">
        <v>1.15479236557302E-3</v>
      </c>
    </row>
    <row r="656" spans="1:72" x14ac:dyDescent="0.35">
      <c r="A656">
        <v>131</v>
      </c>
      <c r="B656" t="s">
        <v>248</v>
      </c>
      <c r="C656" t="s">
        <v>248</v>
      </c>
      <c r="D656" t="s">
        <v>902</v>
      </c>
      <c r="E656" t="s">
        <v>1339</v>
      </c>
      <c r="F656">
        <v>2.2679999999999998</v>
      </c>
      <c r="G656">
        <v>9.4990000000000006</v>
      </c>
      <c r="H656">
        <v>0</v>
      </c>
      <c r="I656">
        <v>0</v>
      </c>
      <c r="J656">
        <v>0.55859999999999999</v>
      </c>
      <c r="K656">
        <v>0</v>
      </c>
      <c r="L656">
        <v>0.1414</v>
      </c>
      <c r="M656">
        <v>0</v>
      </c>
      <c r="N656">
        <v>0</v>
      </c>
      <c r="O656">
        <v>0.27439999999999998</v>
      </c>
      <c r="P656">
        <v>0.15260000000000001</v>
      </c>
      <c r="Q656">
        <v>0.12180000000000001</v>
      </c>
      <c r="R656">
        <v>0.27300000000000002</v>
      </c>
      <c r="S656">
        <v>0.27300000000000002</v>
      </c>
      <c r="T656">
        <v>0</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7.6999999999999999E-2</v>
      </c>
      <c r="BB656">
        <v>0</v>
      </c>
      <c r="BC656">
        <v>0</v>
      </c>
      <c r="BD656">
        <v>0</v>
      </c>
      <c r="BE656">
        <v>0</v>
      </c>
      <c r="BF656">
        <v>0</v>
      </c>
      <c r="BG656">
        <v>0</v>
      </c>
      <c r="BH656">
        <v>0</v>
      </c>
      <c r="BI656">
        <v>0</v>
      </c>
      <c r="BJ656">
        <v>0</v>
      </c>
      <c r="BK656">
        <v>0</v>
      </c>
      <c r="BL656">
        <v>8.2368352201786705E-4</v>
      </c>
      <c r="BM656" s="98">
        <v>9.7622212880991001E-5</v>
      </c>
      <c r="BN656" s="98">
        <v>8.4726655159176695E-5</v>
      </c>
      <c r="BO656" s="98">
        <v>7.2758728007960905E-5</v>
      </c>
      <c r="BP656">
        <v>3.6142741204427098E-4</v>
      </c>
      <c r="BQ656" s="98">
        <v>1.2824259291896101E-16</v>
      </c>
      <c r="BR656" s="98">
        <v>6.7168067588394603E-5</v>
      </c>
      <c r="BS656" s="98">
        <v>2.34604869281926E-5</v>
      </c>
      <c r="BT656">
        <v>1.15564029672513E-3</v>
      </c>
    </row>
    <row r="657" spans="1:72" x14ac:dyDescent="0.35">
      <c r="A657">
        <v>131</v>
      </c>
      <c r="B657" t="s">
        <v>248</v>
      </c>
      <c r="C657" t="s">
        <v>248</v>
      </c>
      <c r="D657" t="s">
        <v>902</v>
      </c>
      <c r="E657" t="s">
        <v>1340</v>
      </c>
      <c r="F657">
        <v>2.2679999999999998</v>
      </c>
      <c r="G657">
        <v>9.4990000000000006</v>
      </c>
      <c r="H657">
        <v>0</v>
      </c>
      <c r="I657">
        <v>0</v>
      </c>
      <c r="J657">
        <v>0.55859999999999999</v>
      </c>
      <c r="K657">
        <v>0</v>
      </c>
      <c r="L657">
        <v>0.1414</v>
      </c>
      <c r="M657">
        <v>0</v>
      </c>
      <c r="N657">
        <v>0</v>
      </c>
      <c r="O657">
        <v>0.27439999999999998</v>
      </c>
      <c r="P657">
        <v>0.15260000000000001</v>
      </c>
      <c r="Q657">
        <v>0.12180000000000001</v>
      </c>
      <c r="R657">
        <v>0.27300000000000002</v>
      </c>
      <c r="S657">
        <v>0.27300000000000002</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7.6999999999999999E-2</v>
      </c>
      <c r="BB657">
        <v>0</v>
      </c>
      <c r="BC657">
        <v>0</v>
      </c>
      <c r="BD657">
        <v>0</v>
      </c>
      <c r="BE657">
        <v>0</v>
      </c>
      <c r="BF657">
        <v>0</v>
      </c>
      <c r="BG657">
        <v>0</v>
      </c>
      <c r="BH657">
        <v>0</v>
      </c>
      <c r="BI657">
        <v>0</v>
      </c>
      <c r="BJ657">
        <v>0</v>
      </c>
      <c r="BK657">
        <v>0</v>
      </c>
      <c r="BL657">
        <v>8.0090715772708704E-4</v>
      </c>
      <c r="BM657" s="98">
        <v>9.5532191322903801E-5</v>
      </c>
      <c r="BN657" s="98">
        <v>7.2330912837027206E-5</v>
      </c>
      <c r="BO657" s="98">
        <v>7.2758728007960905E-5</v>
      </c>
      <c r="BP657">
        <v>3.6142741204427098E-4</v>
      </c>
      <c r="BQ657" s="98">
        <v>9.6262843555732898E-17</v>
      </c>
      <c r="BR657" s="98">
        <v>5.4983404224946198E-5</v>
      </c>
      <c r="BS657" s="98">
        <v>2.34604869281926E-5</v>
      </c>
      <c r="BT657">
        <v>1.1543683999969601E-3</v>
      </c>
    </row>
    <row r="658" spans="1:72" x14ac:dyDescent="0.35">
      <c r="A658">
        <v>131</v>
      </c>
      <c r="B658" t="s">
        <v>248</v>
      </c>
      <c r="C658" t="s">
        <v>248</v>
      </c>
      <c r="D658" t="s">
        <v>902</v>
      </c>
      <c r="E658" t="s">
        <v>1341</v>
      </c>
      <c r="F658">
        <v>2.2679999999999998</v>
      </c>
      <c r="G658">
        <v>9.4990000000000006</v>
      </c>
      <c r="H658">
        <v>0</v>
      </c>
      <c r="I658">
        <v>0</v>
      </c>
      <c r="J658">
        <v>0.55859999999999999</v>
      </c>
      <c r="K658">
        <v>0</v>
      </c>
      <c r="L658">
        <v>0.1414</v>
      </c>
      <c r="M658">
        <v>0</v>
      </c>
      <c r="N658">
        <v>0</v>
      </c>
      <c r="O658">
        <v>0.27439999999999998</v>
      </c>
      <c r="P658">
        <v>0.15260000000000001</v>
      </c>
      <c r="Q658">
        <v>0.12180000000000001</v>
      </c>
      <c r="R658">
        <v>0.27300000000000002</v>
      </c>
      <c r="S658">
        <v>0.27300000000000002</v>
      </c>
      <c r="T658">
        <v>0</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7.6999999999999999E-2</v>
      </c>
      <c r="BB658">
        <v>0</v>
      </c>
      <c r="BC658">
        <v>0</v>
      </c>
      <c r="BD658">
        <v>0</v>
      </c>
      <c r="BE658">
        <v>0</v>
      </c>
      <c r="BF658">
        <v>0</v>
      </c>
      <c r="BG658">
        <v>0</v>
      </c>
      <c r="BH658">
        <v>0</v>
      </c>
      <c r="BI658">
        <v>0</v>
      </c>
      <c r="BJ658">
        <v>0</v>
      </c>
      <c r="BK658">
        <v>0</v>
      </c>
      <c r="BL658">
        <v>8.3127564344812695E-4</v>
      </c>
      <c r="BM658" s="98">
        <v>9.8318886733686698E-5</v>
      </c>
      <c r="BN658" s="98">
        <v>8.8858569266559803E-5</v>
      </c>
      <c r="BO658" s="98">
        <v>7.2758728007960905E-5</v>
      </c>
      <c r="BP658">
        <v>3.6142741204427098E-4</v>
      </c>
      <c r="BQ658" s="98">
        <v>1.3890250937337001E-16</v>
      </c>
      <c r="BR658" s="98">
        <v>7.1229622042877404E-5</v>
      </c>
      <c r="BS658" s="98">
        <v>2.34604869281926E-5</v>
      </c>
      <c r="BT658">
        <v>1.15606426230118E-3</v>
      </c>
    </row>
    <row r="659" spans="1:72" x14ac:dyDescent="0.35">
      <c r="A659">
        <v>132</v>
      </c>
      <c r="B659" t="s">
        <v>248</v>
      </c>
      <c r="C659" t="s">
        <v>248</v>
      </c>
      <c r="D659" t="s">
        <v>253</v>
      </c>
      <c r="E659" t="s">
        <v>1337</v>
      </c>
      <c r="F659">
        <v>3.32</v>
      </c>
      <c r="G659">
        <v>13.91</v>
      </c>
      <c r="H659">
        <v>0</v>
      </c>
      <c r="I659">
        <v>3.0000000000000001E-3</v>
      </c>
      <c r="J659">
        <v>0.81499999999999995</v>
      </c>
      <c r="K659">
        <v>0</v>
      </c>
      <c r="L659">
        <v>0.18</v>
      </c>
      <c r="M659">
        <v>0</v>
      </c>
      <c r="N659">
        <v>2E-3</v>
      </c>
      <c r="O659">
        <v>0.747</v>
      </c>
      <c r="P659">
        <v>0.71</v>
      </c>
      <c r="Q659">
        <v>3.6999999999999998E-2</v>
      </c>
      <c r="R659">
        <v>0</v>
      </c>
      <c r="S659">
        <v>0.75</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s="98">
        <v>4.0000000000000002E-4</v>
      </c>
      <c r="AU659">
        <v>3.0000000000000001E-3</v>
      </c>
      <c r="AV659">
        <v>3.5000000000000001E-3</v>
      </c>
      <c r="AW659" s="98">
        <v>2.0000000000000001E-4</v>
      </c>
      <c r="AX659">
        <v>0</v>
      </c>
      <c r="AY659">
        <v>0</v>
      </c>
      <c r="AZ659">
        <v>0.02</v>
      </c>
      <c r="BA659">
        <v>0.06</v>
      </c>
      <c r="BB659">
        <v>5.0000000000000001E-3</v>
      </c>
      <c r="BC659">
        <v>5.0000000000000001E-3</v>
      </c>
      <c r="BD659">
        <v>0.05</v>
      </c>
      <c r="BE659">
        <v>0.51</v>
      </c>
      <c r="BF659">
        <v>0.03</v>
      </c>
      <c r="BG659">
        <v>0.05</v>
      </c>
      <c r="BH659">
        <v>0</v>
      </c>
      <c r="BI659">
        <v>0</v>
      </c>
      <c r="BJ659">
        <v>6.0000000000000001E-3</v>
      </c>
      <c r="BK659">
        <v>0</v>
      </c>
      <c r="BL659">
        <v>6.1732932236090697E-4</v>
      </c>
      <c r="BM659">
        <v>0</v>
      </c>
      <c r="BN659">
        <v>0</v>
      </c>
      <c r="BO659">
        <v>0</v>
      </c>
      <c r="BP659">
        <v>0</v>
      </c>
      <c r="BQ659">
        <v>0</v>
      </c>
      <c r="BR659">
        <v>1.06912908023576E-4</v>
      </c>
      <c r="BS659">
        <v>5.1041641433733004E-4</v>
      </c>
      <c r="BT659">
        <v>0</v>
      </c>
    </row>
    <row r="660" spans="1:72" x14ac:dyDescent="0.35">
      <c r="A660">
        <v>132</v>
      </c>
      <c r="B660" t="s">
        <v>248</v>
      </c>
      <c r="C660" t="s">
        <v>248</v>
      </c>
      <c r="D660" t="s">
        <v>253</v>
      </c>
      <c r="E660" t="s">
        <v>1338</v>
      </c>
      <c r="F660">
        <v>3.32</v>
      </c>
      <c r="G660">
        <v>13.91</v>
      </c>
      <c r="H660">
        <v>0</v>
      </c>
      <c r="I660">
        <v>3.0000000000000001E-3</v>
      </c>
      <c r="J660">
        <v>0.81499999999999995</v>
      </c>
      <c r="K660">
        <v>0</v>
      </c>
      <c r="L660">
        <v>0.18</v>
      </c>
      <c r="M660">
        <v>0</v>
      </c>
      <c r="N660">
        <v>2E-3</v>
      </c>
      <c r="O660">
        <v>0.747</v>
      </c>
      <c r="P660">
        <v>0.71</v>
      </c>
      <c r="Q660">
        <v>3.6999999999999998E-2</v>
      </c>
      <c r="R660">
        <v>0</v>
      </c>
      <c r="S660">
        <v>0.75</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s="98">
        <v>4.0000000000000002E-4</v>
      </c>
      <c r="AU660">
        <v>3.0000000000000001E-3</v>
      </c>
      <c r="AV660">
        <v>3.5000000000000001E-3</v>
      </c>
      <c r="AW660" s="98">
        <v>2.0000000000000001E-4</v>
      </c>
      <c r="AX660">
        <v>0</v>
      </c>
      <c r="AY660">
        <v>0</v>
      </c>
      <c r="AZ660">
        <v>0.02</v>
      </c>
      <c r="BA660">
        <v>0.06</v>
      </c>
      <c r="BB660">
        <v>5.0000000000000001E-3</v>
      </c>
      <c r="BC660">
        <v>5.0000000000000001E-3</v>
      </c>
      <c r="BD660">
        <v>0.05</v>
      </c>
      <c r="BE660">
        <v>0.51</v>
      </c>
      <c r="BF660">
        <v>0.03</v>
      </c>
      <c r="BG660">
        <v>0.05</v>
      </c>
      <c r="BH660">
        <v>0</v>
      </c>
      <c r="BI660">
        <v>0</v>
      </c>
      <c r="BJ660">
        <v>6.0000000000000001E-3</v>
      </c>
      <c r="BK660">
        <v>0</v>
      </c>
      <c r="BL660">
        <v>6.0092465917404897E-4</v>
      </c>
      <c r="BM660">
        <v>0</v>
      </c>
      <c r="BN660">
        <v>0</v>
      </c>
      <c r="BO660">
        <v>0</v>
      </c>
      <c r="BP660">
        <v>0</v>
      </c>
      <c r="BQ660">
        <v>0</v>
      </c>
      <c r="BR660" s="98">
        <v>9.0508244836718697E-5</v>
      </c>
      <c r="BS660">
        <v>5.1041641433733004E-4</v>
      </c>
      <c r="BT660">
        <v>0</v>
      </c>
    </row>
    <row r="661" spans="1:72" x14ac:dyDescent="0.35">
      <c r="A661">
        <v>132</v>
      </c>
      <c r="B661" t="s">
        <v>248</v>
      </c>
      <c r="C661" t="s">
        <v>248</v>
      </c>
      <c r="D661" t="s">
        <v>253</v>
      </c>
      <c r="E661" t="s">
        <v>1339</v>
      </c>
      <c r="F661">
        <v>3.32</v>
      </c>
      <c r="G661">
        <v>13.91</v>
      </c>
      <c r="H661">
        <v>0</v>
      </c>
      <c r="I661">
        <v>3.0000000000000001E-3</v>
      </c>
      <c r="J661">
        <v>0.81499999999999995</v>
      </c>
      <c r="K661">
        <v>0</v>
      </c>
      <c r="L661">
        <v>0.18</v>
      </c>
      <c r="M661">
        <v>0</v>
      </c>
      <c r="N661">
        <v>2E-3</v>
      </c>
      <c r="O661">
        <v>0.747</v>
      </c>
      <c r="P661">
        <v>0.71</v>
      </c>
      <c r="Q661">
        <v>3.6999999999999998E-2</v>
      </c>
      <c r="R661">
        <v>0</v>
      </c>
      <c r="S661">
        <v>0.75</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s="98">
        <v>4.0000000000000002E-4</v>
      </c>
      <c r="AU661">
        <v>3.0000000000000001E-3</v>
      </c>
      <c r="AV661">
        <v>3.5000000000000001E-3</v>
      </c>
      <c r="AW661" s="98">
        <v>2.0000000000000001E-4</v>
      </c>
      <c r="AX661">
        <v>0</v>
      </c>
      <c r="AY661">
        <v>0</v>
      </c>
      <c r="AZ661">
        <v>0.02</v>
      </c>
      <c r="BA661">
        <v>0.06</v>
      </c>
      <c r="BB661">
        <v>5.0000000000000001E-3</v>
      </c>
      <c r="BC661">
        <v>5.0000000000000001E-3</v>
      </c>
      <c r="BD661">
        <v>0.05</v>
      </c>
      <c r="BE661">
        <v>0.51</v>
      </c>
      <c r="BF661">
        <v>0.03</v>
      </c>
      <c r="BG661">
        <v>0.05</v>
      </c>
      <c r="BH661">
        <v>0</v>
      </c>
      <c r="BI661">
        <v>0</v>
      </c>
      <c r="BJ661">
        <v>6.0000000000000001E-3</v>
      </c>
      <c r="BK661">
        <v>0</v>
      </c>
      <c r="BL661">
        <v>6.3373398554776399E-4</v>
      </c>
      <c r="BM661">
        <v>0</v>
      </c>
      <c r="BN661">
        <v>0</v>
      </c>
      <c r="BO661">
        <v>0</v>
      </c>
      <c r="BP661">
        <v>0</v>
      </c>
      <c r="BQ661">
        <v>0</v>
      </c>
      <c r="BR661">
        <v>1.23317571210434E-4</v>
      </c>
      <c r="BS661">
        <v>5.1041641433733004E-4</v>
      </c>
      <c r="BT661">
        <v>0</v>
      </c>
    </row>
    <row r="662" spans="1:72" x14ac:dyDescent="0.35">
      <c r="A662">
        <v>132</v>
      </c>
      <c r="B662" t="s">
        <v>248</v>
      </c>
      <c r="C662" t="s">
        <v>248</v>
      </c>
      <c r="D662" t="s">
        <v>253</v>
      </c>
      <c r="E662" t="s">
        <v>1340</v>
      </c>
      <c r="F662">
        <v>3.32</v>
      </c>
      <c r="G662">
        <v>13.91</v>
      </c>
      <c r="H662">
        <v>0</v>
      </c>
      <c r="I662">
        <v>3.0000000000000001E-3</v>
      </c>
      <c r="J662">
        <v>0.81499999999999995</v>
      </c>
      <c r="K662">
        <v>0</v>
      </c>
      <c r="L662">
        <v>0.18</v>
      </c>
      <c r="M662">
        <v>0</v>
      </c>
      <c r="N662">
        <v>2E-3</v>
      </c>
      <c r="O662">
        <v>0.747</v>
      </c>
      <c r="P662">
        <v>0.71</v>
      </c>
      <c r="Q662">
        <v>3.6999999999999998E-2</v>
      </c>
      <c r="R662">
        <v>0</v>
      </c>
      <c r="S662">
        <v>0.75</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s="98">
        <v>4.0000000000000002E-4</v>
      </c>
      <c r="AU662">
        <v>3.0000000000000001E-3</v>
      </c>
      <c r="AV662">
        <v>3.5000000000000001E-3</v>
      </c>
      <c r="AW662" s="98">
        <v>2.0000000000000001E-4</v>
      </c>
      <c r="AX662">
        <v>0</v>
      </c>
      <c r="AY662">
        <v>0</v>
      </c>
      <c r="AZ662">
        <v>0.02</v>
      </c>
      <c r="BA662">
        <v>0.06</v>
      </c>
      <c r="BB662">
        <v>5.0000000000000001E-3</v>
      </c>
      <c r="BC662">
        <v>5.0000000000000001E-3</v>
      </c>
      <c r="BD662">
        <v>0.05</v>
      </c>
      <c r="BE662">
        <v>0.51</v>
      </c>
      <c r="BF662">
        <v>0.03</v>
      </c>
      <c r="BG662">
        <v>0.05</v>
      </c>
      <c r="BH662">
        <v>0</v>
      </c>
      <c r="BI662">
        <v>0</v>
      </c>
      <c r="BJ662">
        <v>6.0000000000000001E-3</v>
      </c>
      <c r="BK662">
        <v>0</v>
      </c>
      <c r="BL662">
        <v>5.5171066961347704E-4</v>
      </c>
      <c r="BM662">
        <v>0</v>
      </c>
      <c r="BN662">
        <v>0</v>
      </c>
      <c r="BO662">
        <v>0</v>
      </c>
      <c r="BP662">
        <v>0</v>
      </c>
      <c r="BQ662">
        <v>0</v>
      </c>
      <c r="BR662" s="98">
        <v>4.1294255276146102E-5</v>
      </c>
      <c r="BS662">
        <v>5.1041641433733004E-4</v>
      </c>
      <c r="BT662">
        <v>0</v>
      </c>
    </row>
    <row r="663" spans="1:72" x14ac:dyDescent="0.35">
      <c r="A663">
        <v>132</v>
      </c>
      <c r="B663" t="s">
        <v>248</v>
      </c>
      <c r="C663" t="s">
        <v>248</v>
      </c>
      <c r="D663" t="s">
        <v>253</v>
      </c>
      <c r="E663" t="s">
        <v>1341</v>
      </c>
      <c r="F663">
        <v>3.32</v>
      </c>
      <c r="G663">
        <v>13.91</v>
      </c>
      <c r="H663">
        <v>0</v>
      </c>
      <c r="I663">
        <v>3.0000000000000001E-3</v>
      </c>
      <c r="J663">
        <v>0.81499999999999995</v>
      </c>
      <c r="K663">
        <v>0</v>
      </c>
      <c r="L663">
        <v>0.18</v>
      </c>
      <c r="M663">
        <v>0</v>
      </c>
      <c r="N663">
        <v>2E-3</v>
      </c>
      <c r="O663">
        <v>0.747</v>
      </c>
      <c r="P663">
        <v>0.71</v>
      </c>
      <c r="Q663">
        <v>3.6999999999999998E-2</v>
      </c>
      <c r="R663">
        <v>0</v>
      </c>
      <c r="S663">
        <v>0.75</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s="98">
        <v>4.0000000000000002E-4</v>
      </c>
      <c r="AU663">
        <v>3.0000000000000001E-3</v>
      </c>
      <c r="AV663">
        <v>3.5000000000000001E-3</v>
      </c>
      <c r="AW663" s="98">
        <v>2.0000000000000001E-4</v>
      </c>
      <c r="AX663">
        <v>0</v>
      </c>
      <c r="AY663">
        <v>0</v>
      </c>
      <c r="AZ663">
        <v>0.02</v>
      </c>
      <c r="BA663">
        <v>0.06</v>
      </c>
      <c r="BB663">
        <v>5.0000000000000001E-3</v>
      </c>
      <c r="BC663">
        <v>5.0000000000000001E-3</v>
      </c>
      <c r="BD663">
        <v>0.05</v>
      </c>
      <c r="BE663">
        <v>0.51</v>
      </c>
      <c r="BF663">
        <v>0.03</v>
      </c>
      <c r="BG663">
        <v>0.05</v>
      </c>
      <c r="BH663">
        <v>0</v>
      </c>
      <c r="BI663">
        <v>0</v>
      </c>
      <c r="BJ663">
        <v>6.0000000000000001E-3</v>
      </c>
      <c r="BK663">
        <v>0</v>
      </c>
      <c r="BL663">
        <v>6.5013864873462199E-4</v>
      </c>
      <c r="BM663">
        <v>0</v>
      </c>
      <c r="BN663">
        <v>0</v>
      </c>
      <c r="BO663">
        <v>0</v>
      </c>
      <c r="BP663">
        <v>0</v>
      </c>
      <c r="BQ663">
        <v>0</v>
      </c>
      <c r="BR663">
        <v>1.3972223439729099E-4</v>
      </c>
      <c r="BS663">
        <v>5.1041641433733004E-4</v>
      </c>
      <c r="BT663">
        <v>0</v>
      </c>
    </row>
    <row r="664" spans="1:72" x14ac:dyDescent="0.35">
      <c r="A664">
        <v>133</v>
      </c>
      <c r="B664" t="s">
        <v>255</v>
      </c>
      <c r="C664" t="s">
        <v>255</v>
      </c>
      <c r="D664" t="s">
        <v>261</v>
      </c>
      <c r="E664" t="s">
        <v>1337</v>
      </c>
      <c r="F664">
        <v>53.246000000000002</v>
      </c>
      <c r="G664">
        <v>221.74600000000001</v>
      </c>
      <c r="H664">
        <v>0</v>
      </c>
      <c r="I664">
        <v>0</v>
      </c>
      <c r="J664">
        <v>0.67400000000000004</v>
      </c>
      <c r="K664">
        <v>0</v>
      </c>
      <c r="L664">
        <v>59.311999999999998</v>
      </c>
      <c r="M664">
        <v>7.2589800000000002</v>
      </c>
      <c r="N664">
        <v>0.1348</v>
      </c>
      <c r="O664">
        <v>0.4718</v>
      </c>
      <c r="P664">
        <v>0.4718</v>
      </c>
      <c r="Q664">
        <v>0</v>
      </c>
      <c r="R664">
        <v>0</v>
      </c>
      <c r="S664">
        <v>0.67400000000000004</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0.14828</v>
      </c>
      <c r="AV664">
        <v>0.1348</v>
      </c>
      <c r="AW664">
        <v>0</v>
      </c>
      <c r="AX664">
        <v>2.359</v>
      </c>
      <c r="AY664">
        <v>0</v>
      </c>
      <c r="AZ664">
        <v>0</v>
      </c>
      <c r="BA664">
        <v>15.502000000000001</v>
      </c>
      <c r="BB664">
        <v>0.80879999999999996</v>
      </c>
      <c r="BC664">
        <v>0.1348</v>
      </c>
      <c r="BD664">
        <v>4.718</v>
      </c>
      <c r="BE664">
        <v>80.88</v>
      </c>
      <c r="BF664">
        <v>8.0879999999999992</v>
      </c>
      <c r="BG664">
        <v>2.0219999999999998</v>
      </c>
      <c r="BH664">
        <v>0</v>
      </c>
      <c r="BI664">
        <v>0</v>
      </c>
      <c r="BJ664">
        <v>6.7400000000000002E-2</v>
      </c>
      <c r="BK664">
        <v>0</v>
      </c>
      <c r="BL664">
        <v>0.100441625763232</v>
      </c>
      <c r="BM664">
        <v>9.9218743655851206E-4</v>
      </c>
      <c r="BN664">
        <v>2.0999340904445302E-2</v>
      </c>
      <c r="BO664">
        <v>3.08629427841332E-3</v>
      </c>
      <c r="BP664">
        <v>1.36208619572424E-2</v>
      </c>
      <c r="BQ664" s="98">
        <v>4.41376163508599E-14</v>
      </c>
      <c r="BR664">
        <v>1.7048394959187099E-2</v>
      </c>
      <c r="BS664">
        <v>4.1120346033238699E-2</v>
      </c>
      <c r="BT664">
        <v>0.105285510263548</v>
      </c>
    </row>
    <row r="665" spans="1:72" x14ac:dyDescent="0.35">
      <c r="A665">
        <v>133</v>
      </c>
      <c r="B665" t="s">
        <v>255</v>
      </c>
      <c r="C665" t="s">
        <v>255</v>
      </c>
      <c r="D665" t="s">
        <v>261</v>
      </c>
      <c r="E665" t="s">
        <v>1338</v>
      </c>
      <c r="F665">
        <v>35.470999999999997</v>
      </c>
      <c r="G665">
        <v>147.721</v>
      </c>
      <c r="H665">
        <v>0</v>
      </c>
      <c r="I665">
        <v>0</v>
      </c>
      <c r="J665">
        <v>0.44900000000000001</v>
      </c>
      <c r="K665">
        <v>0</v>
      </c>
      <c r="L665">
        <v>39.512</v>
      </c>
      <c r="M665">
        <v>4.8357299999999999</v>
      </c>
      <c r="N665">
        <v>8.9800000000000005E-2</v>
      </c>
      <c r="O665">
        <v>0.31430000000000002</v>
      </c>
      <c r="P665">
        <v>0.31430000000000002</v>
      </c>
      <c r="Q665">
        <v>0</v>
      </c>
      <c r="R665">
        <v>0</v>
      </c>
      <c r="S665">
        <v>0.44900000000000001</v>
      </c>
      <c r="T665">
        <v>0</v>
      </c>
      <c r="U665">
        <v>0</v>
      </c>
      <c r="V665">
        <v>0</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9.8780000000000007E-2</v>
      </c>
      <c r="AV665">
        <v>8.9800000000000005E-2</v>
      </c>
      <c r="AW665">
        <v>0</v>
      </c>
      <c r="AX665">
        <v>1.5714999999999999</v>
      </c>
      <c r="AY665">
        <v>0</v>
      </c>
      <c r="AZ665">
        <v>0</v>
      </c>
      <c r="BA665">
        <v>10.327</v>
      </c>
      <c r="BB665">
        <v>0.53879999999999995</v>
      </c>
      <c r="BC665">
        <v>8.9800000000000005E-2</v>
      </c>
      <c r="BD665">
        <v>3.1429999999999998</v>
      </c>
      <c r="BE665">
        <v>53.88</v>
      </c>
      <c r="BF665">
        <v>5.3879999999999999</v>
      </c>
      <c r="BG665">
        <v>1.347</v>
      </c>
      <c r="BH665">
        <v>0</v>
      </c>
      <c r="BI665">
        <v>0</v>
      </c>
      <c r="BJ665">
        <v>4.4900000000000002E-2</v>
      </c>
      <c r="BK665">
        <v>0</v>
      </c>
      <c r="BL665">
        <v>6.6911409447613202E-2</v>
      </c>
      <c r="BM665">
        <v>6.6096759497740701E-4</v>
      </c>
      <c r="BN665">
        <v>1.39891751722491E-2</v>
      </c>
      <c r="BO665">
        <v>2.0560031617323201E-3</v>
      </c>
      <c r="BP665">
        <v>9.0738383068276699E-3</v>
      </c>
      <c r="BQ665" s="98">
        <v>2.94032488746826E-14</v>
      </c>
      <c r="BR665">
        <v>1.1357165187945099E-2</v>
      </c>
      <c r="BS665">
        <v>2.7393227550332602E-2</v>
      </c>
      <c r="BT665">
        <v>7.0138270190405E-2</v>
      </c>
    </row>
    <row r="666" spans="1:72" x14ac:dyDescent="0.35">
      <c r="A666">
        <v>133</v>
      </c>
      <c r="B666" t="s">
        <v>255</v>
      </c>
      <c r="C666" t="s">
        <v>255</v>
      </c>
      <c r="D666" t="s">
        <v>261</v>
      </c>
      <c r="E666" t="s">
        <v>1339</v>
      </c>
      <c r="F666">
        <v>35.470999999999997</v>
      </c>
      <c r="G666">
        <v>147.721</v>
      </c>
      <c r="H666">
        <v>0</v>
      </c>
      <c r="I666">
        <v>0</v>
      </c>
      <c r="J666">
        <v>0.44900000000000001</v>
      </c>
      <c r="K666">
        <v>0</v>
      </c>
      <c r="L666">
        <v>39.512</v>
      </c>
      <c r="M666">
        <v>4.8357299999999999</v>
      </c>
      <c r="N666">
        <v>8.9800000000000005E-2</v>
      </c>
      <c r="O666">
        <v>0.31430000000000002</v>
      </c>
      <c r="P666">
        <v>0.31430000000000002</v>
      </c>
      <c r="Q666">
        <v>0</v>
      </c>
      <c r="R666">
        <v>0</v>
      </c>
      <c r="S666">
        <v>0.44900000000000001</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9.8780000000000007E-2</v>
      </c>
      <c r="AV666">
        <v>8.9800000000000005E-2</v>
      </c>
      <c r="AW666">
        <v>0</v>
      </c>
      <c r="AX666">
        <v>1.5714999999999999</v>
      </c>
      <c r="AY666">
        <v>0</v>
      </c>
      <c r="AZ666">
        <v>0</v>
      </c>
      <c r="BA666">
        <v>10.327</v>
      </c>
      <c r="BB666">
        <v>0.53879999999999995</v>
      </c>
      <c r="BC666">
        <v>8.9800000000000005E-2</v>
      </c>
      <c r="BD666">
        <v>3.1429999999999998</v>
      </c>
      <c r="BE666">
        <v>53.88</v>
      </c>
      <c r="BF666">
        <v>5.3879999999999999</v>
      </c>
      <c r="BG666">
        <v>1.347</v>
      </c>
      <c r="BH666">
        <v>0</v>
      </c>
      <c r="BI666">
        <v>0</v>
      </c>
      <c r="BJ666">
        <v>4.4900000000000002E-2</v>
      </c>
      <c r="BK666">
        <v>0</v>
      </c>
      <c r="BL666">
        <v>6.6911409447613202E-2</v>
      </c>
      <c r="BM666">
        <v>6.6096759497740701E-4</v>
      </c>
      <c r="BN666">
        <v>1.39891751722491E-2</v>
      </c>
      <c r="BO666">
        <v>2.0560031617323201E-3</v>
      </c>
      <c r="BP666">
        <v>9.0738383068276699E-3</v>
      </c>
      <c r="BQ666" s="98">
        <v>2.94032488746826E-14</v>
      </c>
      <c r="BR666">
        <v>1.1357165187945099E-2</v>
      </c>
      <c r="BS666">
        <v>2.7393227550332602E-2</v>
      </c>
      <c r="BT666">
        <v>7.0138270190405E-2</v>
      </c>
    </row>
    <row r="667" spans="1:72" x14ac:dyDescent="0.35">
      <c r="A667">
        <v>133</v>
      </c>
      <c r="B667" t="s">
        <v>255</v>
      </c>
      <c r="C667" t="s">
        <v>255</v>
      </c>
      <c r="D667" t="s">
        <v>261</v>
      </c>
      <c r="E667" t="s">
        <v>1340</v>
      </c>
      <c r="F667">
        <v>35.470999999999997</v>
      </c>
      <c r="G667">
        <v>147.721</v>
      </c>
      <c r="H667">
        <v>0</v>
      </c>
      <c r="I667">
        <v>0</v>
      </c>
      <c r="J667">
        <v>0.44900000000000001</v>
      </c>
      <c r="K667">
        <v>0</v>
      </c>
      <c r="L667">
        <v>39.512</v>
      </c>
      <c r="M667">
        <v>4.8357299999999999</v>
      </c>
      <c r="N667">
        <v>8.9800000000000005E-2</v>
      </c>
      <c r="O667">
        <v>0.31430000000000002</v>
      </c>
      <c r="P667">
        <v>0.31430000000000002</v>
      </c>
      <c r="Q667">
        <v>0</v>
      </c>
      <c r="R667">
        <v>0</v>
      </c>
      <c r="S667">
        <v>0.44900000000000001</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9.8780000000000007E-2</v>
      </c>
      <c r="AV667">
        <v>8.9800000000000005E-2</v>
      </c>
      <c r="AW667">
        <v>0</v>
      </c>
      <c r="AX667">
        <v>1.5714999999999999</v>
      </c>
      <c r="AY667">
        <v>0</v>
      </c>
      <c r="AZ667">
        <v>0</v>
      </c>
      <c r="BA667">
        <v>10.327</v>
      </c>
      <c r="BB667">
        <v>0.53879999999999995</v>
      </c>
      <c r="BC667">
        <v>8.9800000000000005E-2</v>
      </c>
      <c r="BD667">
        <v>3.1429999999999998</v>
      </c>
      <c r="BE667">
        <v>53.88</v>
      </c>
      <c r="BF667">
        <v>5.3879999999999999</v>
      </c>
      <c r="BG667">
        <v>1.347</v>
      </c>
      <c r="BH667">
        <v>0</v>
      </c>
      <c r="BI667">
        <v>0</v>
      </c>
      <c r="BJ667">
        <v>4.4900000000000002E-2</v>
      </c>
      <c r="BK667">
        <v>0</v>
      </c>
      <c r="BL667">
        <v>6.6911409447613202E-2</v>
      </c>
      <c r="BM667">
        <v>6.6096759497740701E-4</v>
      </c>
      <c r="BN667">
        <v>1.39891751722491E-2</v>
      </c>
      <c r="BO667">
        <v>2.0560031617323201E-3</v>
      </c>
      <c r="BP667">
        <v>9.0738383068276699E-3</v>
      </c>
      <c r="BQ667" s="98">
        <v>2.94032488746826E-14</v>
      </c>
      <c r="BR667">
        <v>1.1357165187945099E-2</v>
      </c>
      <c r="BS667">
        <v>2.7393227550332602E-2</v>
      </c>
      <c r="BT667">
        <v>7.0138270190405E-2</v>
      </c>
    </row>
    <row r="668" spans="1:72" x14ac:dyDescent="0.35">
      <c r="A668">
        <v>133</v>
      </c>
      <c r="B668" t="s">
        <v>255</v>
      </c>
      <c r="C668" t="s">
        <v>255</v>
      </c>
      <c r="D668" t="s">
        <v>261</v>
      </c>
      <c r="E668" t="s">
        <v>1341</v>
      </c>
      <c r="F668">
        <v>35.470999999999997</v>
      </c>
      <c r="G668">
        <v>147.721</v>
      </c>
      <c r="H668">
        <v>0</v>
      </c>
      <c r="I668">
        <v>0</v>
      </c>
      <c r="J668">
        <v>0.44900000000000001</v>
      </c>
      <c r="K668">
        <v>0</v>
      </c>
      <c r="L668">
        <v>39.512</v>
      </c>
      <c r="M668">
        <v>4.8357299999999999</v>
      </c>
      <c r="N668">
        <v>8.9800000000000005E-2</v>
      </c>
      <c r="O668">
        <v>0.31430000000000002</v>
      </c>
      <c r="P668">
        <v>0.31430000000000002</v>
      </c>
      <c r="Q668">
        <v>0</v>
      </c>
      <c r="R668">
        <v>0</v>
      </c>
      <c r="S668">
        <v>0.44900000000000001</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9.8780000000000007E-2</v>
      </c>
      <c r="AV668">
        <v>8.9800000000000005E-2</v>
      </c>
      <c r="AW668">
        <v>0</v>
      </c>
      <c r="AX668">
        <v>1.5714999999999999</v>
      </c>
      <c r="AY668">
        <v>0</v>
      </c>
      <c r="AZ668">
        <v>0</v>
      </c>
      <c r="BA668">
        <v>10.327</v>
      </c>
      <c r="BB668">
        <v>0.53879999999999995</v>
      </c>
      <c r="BC668">
        <v>8.9800000000000005E-2</v>
      </c>
      <c r="BD668">
        <v>3.1429999999999998</v>
      </c>
      <c r="BE668">
        <v>53.88</v>
      </c>
      <c r="BF668">
        <v>5.3879999999999999</v>
      </c>
      <c r="BG668">
        <v>1.347</v>
      </c>
      <c r="BH668">
        <v>0</v>
      </c>
      <c r="BI668">
        <v>0</v>
      </c>
      <c r="BJ668">
        <v>4.4900000000000002E-2</v>
      </c>
      <c r="BK668">
        <v>0</v>
      </c>
      <c r="BL668">
        <v>6.6911409447613202E-2</v>
      </c>
      <c r="BM668">
        <v>6.6096759497740701E-4</v>
      </c>
      <c r="BN668">
        <v>1.39891751722491E-2</v>
      </c>
      <c r="BO668">
        <v>2.0560031617323201E-3</v>
      </c>
      <c r="BP668">
        <v>9.0738383068276699E-3</v>
      </c>
      <c r="BQ668" s="98">
        <v>2.94032488746826E-14</v>
      </c>
      <c r="BR668">
        <v>1.1357165187945099E-2</v>
      </c>
      <c r="BS668">
        <v>2.7393227550332602E-2</v>
      </c>
      <c r="BT668">
        <v>7.0138270190405E-2</v>
      </c>
    </row>
    <row r="669" spans="1:72" x14ac:dyDescent="0.35">
      <c r="A669">
        <v>134</v>
      </c>
      <c r="B669" t="s">
        <v>255</v>
      </c>
      <c r="C669" t="s">
        <v>255</v>
      </c>
      <c r="D669" t="s">
        <v>262</v>
      </c>
      <c r="E669" t="s">
        <v>1337</v>
      </c>
      <c r="F669">
        <v>52.71</v>
      </c>
      <c r="G669">
        <v>220.88</v>
      </c>
      <c r="H669">
        <v>0</v>
      </c>
      <c r="I669">
        <v>0</v>
      </c>
      <c r="J669">
        <v>3.7650000000000001</v>
      </c>
      <c r="K669">
        <v>0</v>
      </c>
      <c r="L669">
        <v>116.21299999999999</v>
      </c>
      <c r="M669">
        <v>5.3964999999999996</v>
      </c>
      <c r="N669">
        <v>0.1255</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3.7650000000000003E-2</v>
      </c>
      <c r="AU669">
        <v>0.80320000000000003</v>
      </c>
      <c r="AV669">
        <v>0.753</v>
      </c>
      <c r="AW669">
        <v>0</v>
      </c>
      <c r="AX669">
        <v>12.801</v>
      </c>
      <c r="AY669">
        <v>0</v>
      </c>
      <c r="AZ669">
        <v>0</v>
      </c>
      <c r="BA669">
        <v>28.864999999999998</v>
      </c>
      <c r="BB669">
        <v>1.7569999999999999</v>
      </c>
      <c r="BC669">
        <v>0</v>
      </c>
      <c r="BD669">
        <v>2.5099999999999998</v>
      </c>
      <c r="BE669">
        <v>61.494999999999997</v>
      </c>
      <c r="BF669">
        <v>8.7850000000000001</v>
      </c>
      <c r="BG669">
        <v>2.5099999999999998</v>
      </c>
      <c r="BH669">
        <v>0</v>
      </c>
      <c r="BI669">
        <v>0</v>
      </c>
      <c r="BJ669">
        <v>0</v>
      </c>
      <c r="BK669">
        <v>0</v>
      </c>
      <c r="BL669">
        <v>7.9241627282930105E-2</v>
      </c>
      <c r="BM669">
        <v>2.90937049948274E-3</v>
      </c>
      <c r="BN669">
        <v>2.15796442456826E-3</v>
      </c>
      <c r="BO669">
        <v>8.42457378129753E-4</v>
      </c>
      <c r="BP669">
        <v>9.6702274576543398E-3</v>
      </c>
      <c r="BQ669" s="98">
        <v>1.3670709547306199E-15</v>
      </c>
      <c r="BR669">
        <v>3.54915757286454E-4</v>
      </c>
      <c r="BS669">
        <v>5.7999548816019202E-2</v>
      </c>
      <c r="BT669">
        <v>6.0531284631491003E-2</v>
      </c>
    </row>
    <row r="670" spans="1:72" x14ac:dyDescent="0.35">
      <c r="A670">
        <v>134</v>
      </c>
      <c r="B670" t="s">
        <v>255</v>
      </c>
      <c r="C670" t="s">
        <v>255</v>
      </c>
      <c r="D670" t="s">
        <v>262</v>
      </c>
      <c r="E670" t="s">
        <v>1338</v>
      </c>
      <c r="F670">
        <v>35.154000000000003</v>
      </c>
      <c r="G670">
        <v>147.31200000000001</v>
      </c>
      <c r="H670">
        <v>0</v>
      </c>
      <c r="I670">
        <v>0</v>
      </c>
      <c r="J670">
        <v>2.5110000000000001</v>
      </c>
      <c r="K670">
        <v>0</v>
      </c>
      <c r="L670">
        <v>77.506200000000007</v>
      </c>
      <c r="M670">
        <v>3.5991</v>
      </c>
      <c r="N670">
        <v>8.3699999999999997E-2</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2.511E-2</v>
      </c>
      <c r="AU670">
        <v>0.53568000000000005</v>
      </c>
      <c r="AV670">
        <v>0.50219999999999998</v>
      </c>
      <c r="AW670">
        <v>0</v>
      </c>
      <c r="AX670">
        <v>8.5373999999999999</v>
      </c>
      <c r="AY670">
        <v>0</v>
      </c>
      <c r="AZ670">
        <v>0</v>
      </c>
      <c r="BA670">
        <v>19.251000000000001</v>
      </c>
      <c r="BB670">
        <v>1.1718</v>
      </c>
      <c r="BC670">
        <v>0</v>
      </c>
      <c r="BD670">
        <v>1.6739999999999999</v>
      </c>
      <c r="BE670">
        <v>41.012999999999998</v>
      </c>
      <c r="BF670">
        <v>5.859</v>
      </c>
      <c r="BG670">
        <v>1.6739999999999999</v>
      </c>
      <c r="BH670">
        <v>0</v>
      </c>
      <c r="BI670">
        <v>0</v>
      </c>
      <c r="BJ670">
        <v>0</v>
      </c>
      <c r="BK670">
        <v>0</v>
      </c>
      <c r="BL670">
        <v>5.2799316195900399E-2</v>
      </c>
      <c r="BM670">
        <v>1.9331704477978601E-3</v>
      </c>
      <c r="BN670">
        <v>1.4403347626227401E-3</v>
      </c>
      <c r="BO670">
        <v>5.6186201234629802E-4</v>
      </c>
      <c r="BP670">
        <v>6.4493867586109003E-3</v>
      </c>
      <c r="BQ670" s="98">
        <v>8.3233856465849195E-16</v>
      </c>
      <c r="BR670">
        <v>1.7763959157418899E-4</v>
      </c>
      <c r="BS670">
        <v>3.8681770803990503E-2</v>
      </c>
      <c r="BT670">
        <v>4.0678711844973001E-2</v>
      </c>
    </row>
    <row r="671" spans="1:72" x14ac:dyDescent="0.35">
      <c r="A671">
        <v>134</v>
      </c>
      <c r="B671" t="s">
        <v>255</v>
      </c>
      <c r="C671" t="s">
        <v>255</v>
      </c>
      <c r="D671" t="s">
        <v>262</v>
      </c>
      <c r="E671" t="s">
        <v>1339</v>
      </c>
      <c r="F671">
        <v>35.154000000000003</v>
      </c>
      <c r="G671">
        <v>147.31200000000001</v>
      </c>
      <c r="H671">
        <v>0</v>
      </c>
      <c r="I671">
        <v>0</v>
      </c>
      <c r="J671">
        <v>2.5110000000000001</v>
      </c>
      <c r="K671">
        <v>0</v>
      </c>
      <c r="L671">
        <v>77.506200000000007</v>
      </c>
      <c r="M671">
        <v>3.5991</v>
      </c>
      <c r="N671">
        <v>8.3699999999999997E-2</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2.511E-2</v>
      </c>
      <c r="AU671">
        <v>0.53568000000000005</v>
      </c>
      <c r="AV671">
        <v>0.50219999999999998</v>
      </c>
      <c r="AW671">
        <v>0</v>
      </c>
      <c r="AX671">
        <v>8.5373999999999999</v>
      </c>
      <c r="AY671">
        <v>0</v>
      </c>
      <c r="AZ671">
        <v>0</v>
      </c>
      <c r="BA671">
        <v>19.251000000000001</v>
      </c>
      <c r="BB671">
        <v>1.1718</v>
      </c>
      <c r="BC671">
        <v>0</v>
      </c>
      <c r="BD671">
        <v>1.6739999999999999</v>
      </c>
      <c r="BE671">
        <v>41.012999999999998</v>
      </c>
      <c r="BF671">
        <v>5.859</v>
      </c>
      <c r="BG671">
        <v>1.6739999999999999</v>
      </c>
      <c r="BH671">
        <v>0</v>
      </c>
      <c r="BI671">
        <v>0</v>
      </c>
      <c r="BJ671">
        <v>0</v>
      </c>
      <c r="BK671">
        <v>0</v>
      </c>
      <c r="BL671">
        <v>5.2972504032435301E-2</v>
      </c>
      <c r="BM671">
        <v>1.9583096400548998E-3</v>
      </c>
      <c r="BN671">
        <v>1.4364194932620299E-3</v>
      </c>
      <c r="BO671">
        <v>5.6186201234629802E-4</v>
      </c>
      <c r="BP671">
        <v>6.4493867586109003E-3</v>
      </c>
      <c r="BQ671" s="98">
        <v>1.1102566655516599E-15</v>
      </c>
      <c r="BR671">
        <v>3.8436772303318502E-4</v>
      </c>
      <c r="BS671">
        <v>3.8681770803990503E-2</v>
      </c>
      <c r="BT671">
        <v>3.9599155310238998E-2</v>
      </c>
    </row>
    <row r="672" spans="1:72" x14ac:dyDescent="0.35">
      <c r="A672">
        <v>134</v>
      </c>
      <c r="B672" t="s">
        <v>255</v>
      </c>
      <c r="C672" t="s">
        <v>255</v>
      </c>
      <c r="D672" t="s">
        <v>262</v>
      </c>
      <c r="E672" t="s">
        <v>1340</v>
      </c>
      <c r="F672">
        <v>35.154000000000003</v>
      </c>
      <c r="G672">
        <v>147.31200000000001</v>
      </c>
      <c r="H672">
        <v>0</v>
      </c>
      <c r="I672">
        <v>0</v>
      </c>
      <c r="J672">
        <v>2.5110000000000001</v>
      </c>
      <c r="K672">
        <v>0</v>
      </c>
      <c r="L672">
        <v>77.506200000000007</v>
      </c>
      <c r="M672">
        <v>3.5991</v>
      </c>
      <c r="N672">
        <v>8.3699999999999997E-2</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2.511E-2</v>
      </c>
      <c r="AU672">
        <v>0.53568000000000005</v>
      </c>
      <c r="AV672">
        <v>0.50219999999999998</v>
      </c>
      <c r="AW672">
        <v>0</v>
      </c>
      <c r="AX672">
        <v>8.5373999999999999</v>
      </c>
      <c r="AY672">
        <v>0</v>
      </c>
      <c r="AZ672">
        <v>0</v>
      </c>
      <c r="BA672">
        <v>19.251000000000001</v>
      </c>
      <c r="BB672">
        <v>1.1718</v>
      </c>
      <c r="BC672">
        <v>0</v>
      </c>
      <c r="BD672">
        <v>1.6739999999999999</v>
      </c>
      <c r="BE672">
        <v>41.012999999999998</v>
      </c>
      <c r="BF672">
        <v>5.859</v>
      </c>
      <c r="BG672">
        <v>1.6739999999999999</v>
      </c>
      <c r="BH672">
        <v>0</v>
      </c>
      <c r="BI672">
        <v>0</v>
      </c>
      <c r="BJ672">
        <v>0</v>
      </c>
      <c r="BK672">
        <v>0</v>
      </c>
      <c r="BL672">
        <v>5.2799316195900399E-2</v>
      </c>
      <c r="BM672">
        <v>1.9331704477978601E-3</v>
      </c>
      <c r="BN672">
        <v>1.4403347626227401E-3</v>
      </c>
      <c r="BO672">
        <v>5.6186201234629802E-4</v>
      </c>
      <c r="BP672">
        <v>6.4493867586109003E-3</v>
      </c>
      <c r="BQ672" s="98">
        <v>8.3233856465849195E-16</v>
      </c>
      <c r="BR672">
        <v>1.7763959157418899E-4</v>
      </c>
      <c r="BS672">
        <v>3.8681770803990503E-2</v>
      </c>
      <c r="BT672">
        <v>4.0678711844973001E-2</v>
      </c>
    </row>
    <row r="673" spans="1:72" x14ac:dyDescent="0.35">
      <c r="A673">
        <v>134</v>
      </c>
      <c r="B673" t="s">
        <v>255</v>
      </c>
      <c r="C673" t="s">
        <v>255</v>
      </c>
      <c r="D673" t="s">
        <v>262</v>
      </c>
      <c r="E673" t="s">
        <v>1341</v>
      </c>
      <c r="F673">
        <v>35.154000000000003</v>
      </c>
      <c r="G673">
        <v>147.31200000000001</v>
      </c>
      <c r="H673">
        <v>0</v>
      </c>
      <c r="I673">
        <v>0</v>
      </c>
      <c r="J673">
        <v>2.5110000000000001</v>
      </c>
      <c r="K673">
        <v>0</v>
      </c>
      <c r="L673">
        <v>77.506200000000007</v>
      </c>
      <c r="M673">
        <v>3.5991</v>
      </c>
      <c r="N673">
        <v>8.3699999999999997E-2</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2.511E-2</v>
      </c>
      <c r="AU673">
        <v>0.53568000000000005</v>
      </c>
      <c r="AV673">
        <v>0.50219999999999998</v>
      </c>
      <c r="AW673">
        <v>0</v>
      </c>
      <c r="AX673">
        <v>8.5373999999999999</v>
      </c>
      <c r="AY673">
        <v>0</v>
      </c>
      <c r="AZ673">
        <v>0</v>
      </c>
      <c r="BA673">
        <v>19.251000000000001</v>
      </c>
      <c r="BB673">
        <v>1.1718</v>
      </c>
      <c r="BC673">
        <v>0</v>
      </c>
      <c r="BD673">
        <v>1.6739999999999999</v>
      </c>
      <c r="BE673">
        <v>41.012999999999998</v>
      </c>
      <c r="BF673">
        <v>5.859</v>
      </c>
      <c r="BG673">
        <v>1.6739999999999999</v>
      </c>
      <c r="BH673">
        <v>0</v>
      </c>
      <c r="BI673">
        <v>0</v>
      </c>
      <c r="BJ673">
        <v>0</v>
      </c>
      <c r="BK673">
        <v>0</v>
      </c>
      <c r="BL673">
        <v>5.3096209629960298E-2</v>
      </c>
      <c r="BM673">
        <v>1.9762662059527899E-3</v>
      </c>
      <c r="BN673">
        <v>1.4336228722901E-3</v>
      </c>
      <c r="BO673">
        <v>5.6186201234629802E-4</v>
      </c>
      <c r="BP673">
        <v>6.4493867586109003E-3</v>
      </c>
      <c r="BQ673" s="98">
        <v>1.30876959476107E-15</v>
      </c>
      <c r="BR673">
        <v>5.3203067407532601E-4</v>
      </c>
      <c r="BS673">
        <v>3.8681770803990503E-2</v>
      </c>
      <c r="BT673">
        <v>3.8828043499714603E-2</v>
      </c>
    </row>
    <row r="674" spans="1:72" x14ac:dyDescent="0.35">
      <c r="A674">
        <v>135</v>
      </c>
      <c r="B674" t="s">
        <v>255</v>
      </c>
      <c r="C674" t="s">
        <v>255</v>
      </c>
      <c r="D674" t="s">
        <v>263</v>
      </c>
      <c r="E674" t="s">
        <v>1337</v>
      </c>
      <c r="F674">
        <v>3.2429999999999999</v>
      </c>
      <c r="G674">
        <v>13.455</v>
      </c>
      <c r="H674">
        <v>0</v>
      </c>
      <c r="I674">
        <v>0</v>
      </c>
      <c r="J674">
        <v>0.69689999999999996</v>
      </c>
      <c r="K674">
        <v>0</v>
      </c>
      <c r="L674">
        <v>6.141</v>
      </c>
      <c r="M674">
        <v>5.5199999999999999E-2</v>
      </c>
      <c r="N674">
        <v>6.8999999999999999E-3</v>
      </c>
      <c r="O674">
        <v>0.69689999999999996</v>
      </c>
      <c r="P674">
        <v>0.50370000000000004</v>
      </c>
      <c r="Q674">
        <v>0.19320000000000001</v>
      </c>
      <c r="R674">
        <v>0.48299999999999998</v>
      </c>
      <c r="S674">
        <v>0.69</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0.34499999999999997</v>
      </c>
      <c r="BB674">
        <v>0</v>
      </c>
      <c r="BC674">
        <v>1.38E-2</v>
      </c>
      <c r="BD674">
        <v>0.621</v>
      </c>
      <c r="BE674">
        <v>1.173</v>
      </c>
      <c r="BF674">
        <v>0.20699999999999999</v>
      </c>
      <c r="BG674">
        <v>0.48299999999999998</v>
      </c>
      <c r="BH674">
        <v>0</v>
      </c>
      <c r="BI674">
        <v>0</v>
      </c>
      <c r="BJ674">
        <v>2.07E-2</v>
      </c>
      <c r="BK674">
        <v>0</v>
      </c>
      <c r="BL674">
        <v>7.3769900189473202E-3</v>
      </c>
      <c r="BM674">
        <v>1.41211141910525E-4</v>
      </c>
      <c r="BN674">
        <v>8.2379579201406305E-4</v>
      </c>
      <c r="BO674">
        <v>3.1595594244884101E-4</v>
      </c>
      <c r="BP674">
        <v>1.3944205861271899E-3</v>
      </c>
      <c r="BQ674" s="98">
        <v>8.4376839298963501E-16</v>
      </c>
      <c r="BR674">
        <v>1.1193118703777399E-3</v>
      </c>
      <c r="BS674">
        <v>3.1888198153827299E-3</v>
      </c>
      <c r="BT674">
        <v>3.9713987013057402E-3</v>
      </c>
    </row>
    <row r="675" spans="1:72" x14ac:dyDescent="0.35">
      <c r="A675">
        <v>135</v>
      </c>
      <c r="B675" t="s">
        <v>255</v>
      </c>
      <c r="C675" t="s">
        <v>255</v>
      </c>
      <c r="D675" t="s">
        <v>263</v>
      </c>
      <c r="E675" t="s">
        <v>1338</v>
      </c>
      <c r="F675">
        <v>2.1619999999999999</v>
      </c>
      <c r="G675">
        <v>8.9700000000000006</v>
      </c>
      <c r="H675">
        <v>0</v>
      </c>
      <c r="I675">
        <v>0</v>
      </c>
      <c r="J675">
        <v>0.46460000000000001</v>
      </c>
      <c r="K675">
        <v>0</v>
      </c>
      <c r="L675">
        <v>4.0940000000000003</v>
      </c>
      <c r="M675">
        <v>3.6799999999999999E-2</v>
      </c>
      <c r="N675">
        <v>4.5999999999999999E-3</v>
      </c>
      <c r="O675">
        <v>0.46460000000000001</v>
      </c>
      <c r="P675">
        <v>0.33579999999999999</v>
      </c>
      <c r="Q675">
        <v>0.1288</v>
      </c>
      <c r="R675">
        <v>0.32200000000000001</v>
      </c>
      <c r="S675">
        <v>0.46</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0.23</v>
      </c>
      <c r="BB675">
        <v>0</v>
      </c>
      <c r="BC675">
        <v>9.1999999999999998E-3</v>
      </c>
      <c r="BD675">
        <v>0.41399999999999998</v>
      </c>
      <c r="BE675">
        <v>0.78200000000000003</v>
      </c>
      <c r="BF675">
        <v>0.13800000000000001</v>
      </c>
      <c r="BG675">
        <v>0.32200000000000001</v>
      </c>
      <c r="BH675">
        <v>0</v>
      </c>
      <c r="BI675">
        <v>0</v>
      </c>
      <c r="BJ675">
        <v>1.38E-2</v>
      </c>
      <c r="BK675">
        <v>0</v>
      </c>
      <c r="BL675">
        <v>4.8312831067123998E-3</v>
      </c>
      <c r="BM675" s="98">
        <v>9.2076568931521405E-5</v>
      </c>
      <c r="BN675">
        <v>5.4463067921206099E-4</v>
      </c>
      <c r="BO675">
        <v>2.10637294965894E-4</v>
      </c>
      <c r="BP675">
        <v>9.29613724084794E-4</v>
      </c>
      <c r="BQ675" s="98">
        <v>5.0522933991866001E-16</v>
      </c>
      <c r="BR675">
        <v>6.62122809385166E-4</v>
      </c>
      <c r="BS675">
        <v>2.1258798769218201E-3</v>
      </c>
      <c r="BT675">
        <v>2.7708399576416398E-3</v>
      </c>
    </row>
    <row r="676" spans="1:72" x14ac:dyDescent="0.35">
      <c r="A676">
        <v>135</v>
      </c>
      <c r="B676" t="s">
        <v>255</v>
      </c>
      <c r="C676" t="s">
        <v>255</v>
      </c>
      <c r="D676" t="s">
        <v>263</v>
      </c>
      <c r="E676" t="s">
        <v>1339</v>
      </c>
      <c r="F676">
        <v>2.1619999999999999</v>
      </c>
      <c r="G676">
        <v>8.9700000000000006</v>
      </c>
      <c r="H676">
        <v>0</v>
      </c>
      <c r="I676">
        <v>0</v>
      </c>
      <c r="J676">
        <v>0.46460000000000001</v>
      </c>
      <c r="K676">
        <v>0</v>
      </c>
      <c r="L676">
        <v>4.0940000000000003</v>
      </c>
      <c r="M676">
        <v>3.6799999999999999E-2</v>
      </c>
      <c r="N676">
        <v>4.5999999999999999E-3</v>
      </c>
      <c r="O676">
        <v>0.46460000000000001</v>
      </c>
      <c r="P676">
        <v>0.33579999999999999</v>
      </c>
      <c r="Q676">
        <v>0.1288</v>
      </c>
      <c r="R676">
        <v>0.32200000000000001</v>
      </c>
      <c r="S676">
        <v>0.46</v>
      </c>
      <c r="T676">
        <v>0</v>
      </c>
      <c r="U676">
        <v>0</v>
      </c>
      <c r="V676">
        <v>0</v>
      </c>
      <c r="W676">
        <v>0</v>
      </c>
      <c r="X676">
        <v>0</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0.23</v>
      </c>
      <c r="BB676">
        <v>0</v>
      </c>
      <c r="BC676">
        <v>9.1999999999999998E-3</v>
      </c>
      <c r="BD676">
        <v>0.41399999999999998</v>
      </c>
      <c r="BE676">
        <v>0.78200000000000003</v>
      </c>
      <c r="BF676">
        <v>0.13800000000000001</v>
      </c>
      <c r="BG676">
        <v>0.32200000000000001</v>
      </c>
      <c r="BH676">
        <v>0</v>
      </c>
      <c r="BI676">
        <v>0</v>
      </c>
      <c r="BJ676">
        <v>1.38E-2</v>
      </c>
      <c r="BK676">
        <v>0</v>
      </c>
      <c r="BL676">
        <v>5.0047035852173504E-3</v>
      </c>
      <c r="BM676" s="98">
        <v>9.62049536158452E-5</v>
      </c>
      <c r="BN676">
        <v>5.5376371014002304E-4</v>
      </c>
      <c r="BO676">
        <v>2.10637294965894E-4</v>
      </c>
      <c r="BP676">
        <v>9.29613724084794E-4</v>
      </c>
      <c r="BQ676" s="98">
        <v>6.1979518406752096E-16</v>
      </c>
      <c r="BR676">
        <v>8.3029301778515005E-4</v>
      </c>
      <c r="BS676">
        <v>2.1258798769218201E-3</v>
      </c>
      <c r="BT676">
        <v>2.5243583107660101E-3</v>
      </c>
    </row>
    <row r="677" spans="1:72" x14ac:dyDescent="0.35">
      <c r="A677">
        <v>135</v>
      </c>
      <c r="B677" t="s">
        <v>255</v>
      </c>
      <c r="C677" t="s">
        <v>255</v>
      </c>
      <c r="D677" t="s">
        <v>263</v>
      </c>
      <c r="E677" t="s">
        <v>1340</v>
      </c>
      <c r="F677">
        <v>2.1619999999999999</v>
      </c>
      <c r="G677">
        <v>8.9700000000000006</v>
      </c>
      <c r="H677">
        <v>0</v>
      </c>
      <c r="I677">
        <v>0</v>
      </c>
      <c r="J677">
        <v>0.46460000000000001</v>
      </c>
      <c r="K677">
        <v>0</v>
      </c>
      <c r="L677">
        <v>4.0940000000000003</v>
      </c>
      <c r="M677">
        <v>3.6799999999999999E-2</v>
      </c>
      <c r="N677">
        <v>4.5999999999999999E-3</v>
      </c>
      <c r="O677">
        <v>0.46460000000000001</v>
      </c>
      <c r="P677">
        <v>0.33579999999999999</v>
      </c>
      <c r="Q677">
        <v>0.1288</v>
      </c>
      <c r="R677">
        <v>0.32200000000000001</v>
      </c>
      <c r="S677">
        <v>0.46</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0.23</v>
      </c>
      <c r="BB677">
        <v>0</v>
      </c>
      <c r="BC677">
        <v>9.1999999999999998E-3</v>
      </c>
      <c r="BD677">
        <v>0.41399999999999998</v>
      </c>
      <c r="BE677">
        <v>0.78200000000000003</v>
      </c>
      <c r="BF677">
        <v>0.13800000000000001</v>
      </c>
      <c r="BG677">
        <v>0.32200000000000001</v>
      </c>
      <c r="BH677">
        <v>0</v>
      </c>
      <c r="BI677">
        <v>0</v>
      </c>
      <c r="BJ677">
        <v>1.38E-2</v>
      </c>
      <c r="BK677">
        <v>0</v>
      </c>
      <c r="BL677">
        <v>4.7445728674599301E-3</v>
      </c>
      <c r="BM677" s="98">
        <v>9.0012376589359501E-5</v>
      </c>
      <c r="BN677">
        <v>5.4006416374808002E-4</v>
      </c>
      <c r="BO677">
        <v>2.10637294965894E-4</v>
      </c>
      <c r="BP677">
        <v>9.29613724084794E-4</v>
      </c>
      <c r="BQ677" s="98">
        <v>4.4794641784422899E-16</v>
      </c>
      <c r="BR677">
        <v>5.7803770518517403E-4</v>
      </c>
      <c r="BS677">
        <v>2.1258798769218201E-3</v>
      </c>
      <c r="BT677">
        <v>2.8940807810794601E-3</v>
      </c>
    </row>
    <row r="678" spans="1:72" x14ac:dyDescent="0.35">
      <c r="A678">
        <v>135</v>
      </c>
      <c r="B678" t="s">
        <v>255</v>
      </c>
      <c r="C678" t="s">
        <v>255</v>
      </c>
      <c r="D678" t="s">
        <v>263</v>
      </c>
      <c r="E678" t="s">
        <v>1341</v>
      </c>
      <c r="F678">
        <v>2.1619999999999999</v>
      </c>
      <c r="G678">
        <v>8.9700000000000006</v>
      </c>
      <c r="H678">
        <v>0</v>
      </c>
      <c r="I678">
        <v>0</v>
      </c>
      <c r="J678">
        <v>0.46460000000000001</v>
      </c>
      <c r="K678">
        <v>0</v>
      </c>
      <c r="L678">
        <v>4.0940000000000003</v>
      </c>
      <c r="M678">
        <v>3.6799999999999999E-2</v>
      </c>
      <c r="N678">
        <v>4.5999999999999999E-3</v>
      </c>
      <c r="O678">
        <v>0.46460000000000001</v>
      </c>
      <c r="P678">
        <v>0.33579999999999999</v>
      </c>
      <c r="Q678">
        <v>0.1288</v>
      </c>
      <c r="R678">
        <v>0.32200000000000001</v>
      </c>
      <c r="S678">
        <v>0.46</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0.23</v>
      </c>
      <c r="BB678">
        <v>0</v>
      </c>
      <c r="BC678">
        <v>9.1999999999999998E-3</v>
      </c>
      <c r="BD678">
        <v>0.41399999999999998</v>
      </c>
      <c r="BE678">
        <v>0.78200000000000003</v>
      </c>
      <c r="BF678">
        <v>0.13800000000000001</v>
      </c>
      <c r="BG678">
        <v>0.32200000000000001</v>
      </c>
      <c r="BH678">
        <v>0</v>
      </c>
      <c r="BI678">
        <v>0</v>
      </c>
      <c r="BJ678">
        <v>1.38E-2</v>
      </c>
      <c r="BK678">
        <v>0</v>
      </c>
      <c r="BL678">
        <v>5.0393876809183401E-3</v>
      </c>
      <c r="BM678" s="98">
        <v>9.7030630552709897E-5</v>
      </c>
      <c r="BN678">
        <v>5.5559031632561599E-4</v>
      </c>
      <c r="BO678">
        <v>2.10637294965894E-4</v>
      </c>
      <c r="BP678">
        <v>9.29613724084794E-4</v>
      </c>
      <c r="BQ678" s="98">
        <v>6.4270835289729298E-16</v>
      </c>
      <c r="BR678">
        <v>8.6392705946514603E-4</v>
      </c>
      <c r="BS678">
        <v>2.1258798769218201E-3</v>
      </c>
      <c r="BT678">
        <v>2.4750619813908802E-3</v>
      </c>
    </row>
    <row r="679" spans="1:72" x14ac:dyDescent="0.35">
      <c r="A679">
        <v>136</v>
      </c>
      <c r="B679" t="s">
        <v>255</v>
      </c>
      <c r="C679" t="s">
        <v>255</v>
      </c>
      <c r="D679" t="s">
        <v>264</v>
      </c>
      <c r="E679" t="s">
        <v>1337</v>
      </c>
      <c r="F679">
        <v>17.538</v>
      </c>
      <c r="G679">
        <v>73.311999999999998</v>
      </c>
      <c r="H679">
        <v>0</v>
      </c>
      <c r="I679">
        <v>0</v>
      </c>
      <c r="J679">
        <v>0</v>
      </c>
      <c r="K679">
        <v>0</v>
      </c>
      <c r="L679">
        <v>5.3719999999999999</v>
      </c>
      <c r="M679">
        <v>2.528</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7.9000000000000001E-2</v>
      </c>
      <c r="BC679">
        <v>0</v>
      </c>
      <c r="BD679">
        <v>0</v>
      </c>
      <c r="BE679">
        <v>0</v>
      </c>
      <c r="BF679">
        <v>0</v>
      </c>
      <c r="BG679">
        <v>0</v>
      </c>
      <c r="BH679">
        <v>0</v>
      </c>
      <c r="BI679">
        <v>0</v>
      </c>
      <c r="BJ679">
        <v>0</v>
      </c>
      <c r="BK679">
        <v>0</v>
      </c>
      <c r="BL679">
        <v>1.7535891418328401E-2</v>
      </c>
      <c r="BM679">
        <v>9.9731421239744101E-4</v>
      </c>
      <c r="BN679">
        <v>8.0485068347573995E-4</v>
      </c>
      <c r="BO679">
        <v>7.5395318221697905E-4</v>
      </c>
      <c r="BP679">
        <v>9.4114869272428105E-3</v>
      </c>
      <c r="BQ679" s="98">
        <v>9.6430964416505497E-16</v>
      </c>
      <c r="BR679">
        <v>2.9263512015621502E-4</v>
      </c>
      <c r="BS679">
        <v>3.6509676147135602E-3</v>
      </c>
      <c r="BT679">
        <v>1.4329525680602801E-2</v>
      </c>
    </row>
    <row r="680" spans="1:72" x14ac:dyDescent="0.35">
      <c r="A680">
        <v>136</v>
      </c>
      <c r="B680" t="s">
        <v>255</v>
      </c>
      <c r="C680" t="s">
        <v>255</v>
      </c>
      <c r="D680" t="s">
        <v>264</v>
      </c>
      <c r="E680" t="s">
        <v>1338</v>
      </c>
      <c r="F680">
        <v>11.766</v>
      </c>
      <c r="G680">
        <v>49.183999999999997</v>
      </c>
      <c r="H680">
        <v>0</v>
      </c>
      <c r="I680">
        <v>0</v>
      </c>
      <c r="J680">
        <v>0</v>
      </c>
      <c r="K680">
        <v>0</v>
      </c>
      <c r="L680">
        <v>3.6040000000000001</v>
      </c>
      <c r="M680">
        <v>1.696</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5.2999999999999999E-2</v>
      </c>
      <c r="BC680">
        <v>0</v>
      </c>
      <c r="BD680">
        <v>0</v>
      </c>
      <c r="BE680">
        <v>0</v>
      </c>
      <c r="BF680">
        <v>0</v>
      </c>
      <c r="BG680">
        <v>0</v>
      </c>
      <c r="BH680">
        <v>0</v>
      </c>
      <c r="BI680">
        <v>0</v>
      </c>
      <c r="BJ680">
        <v>0</v>
      </c>
      <c r="BK680">
        <v>0</v>
      </c>
      <c r="BL680">
        <v>1.1673403691140101E-2</v>
      </c>
      <c r="BM680">
        <v>6.5403687880337901E-4</v>
      </c>
      <c r="BN680">
        <v>5.0802531693497398E-4</v>
      </c>
      <c r="BO680">
        <v>5.0581669186708703E-4</v>
      </c>
      <c r="BP680">
        <v>6.3140355334666901E-3</v>
      </c>
      <c r="BQ680" s="98">
        <v>4.4135701395066199E-16</v>
      </c>
      <c r="BR680">
        <v>1.2357520210442701E-4</v>
      </c>
      <c r="BS680">
        <v>2.4493833364534002E-3</v>
      </c>
      <c r="BT680">
        <v>9.5679616190125997E-3</v>
      </c>
    </row>
    <row r="681" spans="1:72" x14ac:dyDescent="0.35">
      <c r="A681">
        <v>136</v>
      </c>
      <c r="B681" t="s">
        <v>255</v>
      </c>
      <c r="C681" t="s">
        <v>255</v>
      </c>
      <c r="D681" t="s">
        <v>264</v>
      </c>
      <c r="E681" t="s">
        <v>1339</v>
      </c>
      <c r="F681">
        <v>11.766</v>
      </c>
      <c r="G681">
        <v>49.183999999999997</v>
      </c>
      <c r="H681">
        <v>0</v>
      </c>
      <c r="I681">
        <v>0</v>
      </c>
      <c r="J681">
        <v>0</v>
      </c>
      <c r="K681">
        <v>0</v>
      </c>
      <c r="L681">
        <v>3.6040000000000001</v>
      </c>
      <c r="M681">
        <v>1.696</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5.2999999999999999E-2</v>
      </c>
      <c r="BC681">
        <v>0</v>
      </c>
      <c r="BD681">
        <v>0</v>
      </c>
      <c r="BE681">
        <v>0</v>
      </c>
      <c r="BF681">
        <v>0</v>
      </c>
      <c r="BG681">
        <v>0</v>
      </c>
      <c r="BH681">
        <v>0</v>
      </c>
      <c r="BI681">
        <v>0</v>
      </c>
      <c r="BJ681">
        <v>0</v>
      </c>
      <c r="BK681">
        <v>0</v>
      </c>
      <c r="BL681">
        <v>1.1855767072693001E-2</v>
      </c>
      <c r="BM681">
        <v>6.8413155808432695E-4</v>
      </c>
      <c r="BN681">
        <v>5.7190091658943605E-4</v>
      </c>
      <c r="BO681">
        <v>5.0581669186708703E-4</v>
      </c>
      <c r="BP681">
        <v>6.3140355334666901E-3</v>
      </c>
      <c r="BQ681" s="98">
        <v>8.5252681239738503E-16</v>
      </c>
      <c r="BR681">
        <v>2.69074452788722E-4</v>
      </c>
      <c r="BS681">
        <v>2.4493833364534002E-3</v>
      </c>
      <c r="BT681">
        <v>9.6589968891380301E-3</v>
      </c>
    </row>
    <row r="682" spans="1:72" x14ac:dyDescent="0.35">
      <c r="A682">
        <v>136</v>
      </c>
      <c r="B682" t="s">
        <v>255</v>
      </c>
      <c r="C682" t="s">
        <v>255</v>
      </c>
      <c r="D682" t="s">
        <v>264</v>
      </c>
      <c r="E682" t="s">
        <v>1340</v>
      </c>
      <c r="F682">
        <v>11.766</v>
      </c>
      <c r="G682">
        <v>49.183999999999997</v>
      </c>
      <c r="H682">
        <v>0</v>
      </c>
      <c r="I682">
        <v>0</v>
      </c>
      <c r="J682">
        <v>0</v>
      </c>
      <c r="K682">
        <v>0</v>
      </c>
      <c r="L682">
        <v>3.6040000000000001</v>
      </c>
      <c r="M682">
        <v>1.696</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5.2999999999999999E-2</v>
      </c>
      <c r="BC682">
        <v>0</v>
      </c>
      <c r="BD682">
        <v>0</v>
      </c>
      <c r="BE682">
        <v>0</v>
      </c>
      <c r="BF682">
        <v>0</v>
      </c>
      <c r="BG682">
        <v>0</v>
      </c>
      <c r="BH682">
        <v>0</v>
      </c>
      <c r="BI682">
        <v>0</v>
      </c>
      <c r="BJ682">
        <v>0</v>
      </c>
      <c r="BK682">
        <v>0</v>
      </c>
      <c r="BL682">
        <v>1.1582222000363599E-2</v>
      </c>
      <c r="BM682">
        <v>6.3898953916290396E-4</v>
      </c>
      <c r="BN682">
        <v>4.76087517107743E-4</v>
      </c>
      <c r="BO682">
        <v>5.0581669186708703E-4</v>
      </c>
      <c r="BP682">
        <v>6.3140355334666901E-3</v>
      </c>
      <c r="BQ682" s="98">
        <v>2.3577211472730099E-16</v>
      </c>
      <c r="BR682" s="98">
        <v>5.0825576762279397E-5</v>
      </c>
      <c r="BS682">
        <v>2.4493833364534002E-3</v>
      </c>
      <c r="BT682">
        <v>9.5224439839498992E-3</v>
      </c>
    </row>
    <row r="683" spans="1:72" x14ac:dyDescent="0.35">
      <c r="A683">
        <v>136</v>
      </c>
      <c r="B683" t="s">
        <v>255</v>
      </c>
      <c r="C683" t="s">
        <v>255</v>
      </c>
      <c r="D683" t="s">
        <v>264</v>
      </c>
      <c r="E683" t="s">
        <v>1341</v>
      </c>
      <c r="F683">
        <v>11.766</v>
      </c>
      <c r="G683">
        <v>49.183999999999997</v>
      </c>
      <c r="H683">
        <v>0</v>
      </c>
      <c r="I683">
        <v>0</v>
      </c>
      <c r="J683">
        <v>0</v>
      </c>
      <c r="K683">
        <v>0</v>
      </c>
      <c r="L683">
        <v>3.6040000000000001</v>
      </c>
      <c r="M683">
        <v>1.696</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5.2999999999999999E-2</v>
      </c>
      <c r="BC683">
        <v>0</v>
      </c>
      <c r="BD683">
        <v>0</v>
      </c>
      <c r="BE683">
        <v>0</v>
      </c>
      <c r="BF683">
        <v>0</v>
      </c>
      <c r="BG683">
        <v>0</v>
      </c>
      <c r="BH683">
        <v>0</v>
      </c>
      <c r="BI683">
        <v>0</v>
      </c>
      <c r="BJ683">
        <v>0</v>
      </c>
      <c r="BK683">
        <v>0</v>
      </c>
      <c r="BL683">
        <v>1.1946948763469399E-2</v>
      </c>
      <c r="BM683">
        <v>6.99178897724802E-4</v>
      </c>
      <c r="BN683">
        <v>6.0383871641666795E-4</v>
      </c>
      <c r="BO683">
        <v>5.0581669186708703E-4</v>
      </c>
      <c r="BP683">
        <v>6.3140355334666901E-3</v>
      </c>
      <c r="BQ683" s="98">
        <v>1.0581117116207501E-15</v>
      </c>
      <c r="BR683">
        <v>3.4182407813087E-4</v>
      </c>
      <c r="BS683">
        <v>2.4493833364534002E-3</v>
      </c>
      <c r="BT683">
        <v>9.7045145242007393E-3</v>
      </c>
    </row>
    <row r="684" spans="1:72" x14ac:dyDescent="0.35">
      <c r="A684">
        <v>137</v>
      </c>
      <c r="B684" t="s">
        <v>266</v>
      </c>
      <c r="C684" t="s">
        <v>266</v>
      </c>
      <c r="D684" t="s">
        <v>930</v>
      </c>
      <c r="E684" t="s">
        <v>1337</v>
      </c>
      <c r="F684">
        <v>62.524999999999999</v>
      </c>
      <c r="G684">
        <v>261.58</v>
      </c>
      <c r="H684">
        <v>0.1845</v>
      </c>
      <c r="I684">
        <v>4.6124999999999998</v>
      </c>
      <c r="J684">
        <v>7.9130000000000003</v>
      </c>
      <c r="K684">
        <v>5.2275</v>
      </c>
      <c r="L684">
        <v>0.65600000000000003</v>
      </c>
      <c r="M684">
        <v>0</v>
      </c>
      <c r="N684">
        <v>1.9065000000000001</v>
      </c>
      <c r="O684">
        <v>0</v>
      </c>
      <c r="P684">
        <v>0</v>
      </c>
      <c r="Q684">
        <v>0</v>
      </c>
      <c r="R684">
        <v>0</v>
      </c>
      <c r="S684">
        <v>0</v>
      </c>
      <c r="T684">
        <v>0</v>
      </c>
      <c r="U684">
        <v>8.2000000000000003E-2</v>
      </c>
      <c r="V684">
        <v>0</v>
      </c>
      <c r="W684">
        <v>0</v>
      </c>
      <c r="X684">
        <v>0</v>
      </c>
      <c r="Y684">
        <v>6.1499999999999999E-2</v>
      </c>
      <c r="Z684">
        <v>2.0500000000000001E-2</v>
      </c>
      <c r="AA684">
        <v>0</v>
      </c>
      <c r="AB684">
        <v>2.0500000000000001E-2</v>
      </c>
      <c r="AC684">
        <v>0</v>
      </c>
      <c r="AD684">
        <v>2.0500000000000001E-2</v>
      </c>
      <c r="AE684">
        <v>8.2000000000000003E-2</v>
      </c>
      <c r="AF684">
        <v>8.2000000000000003E-2</v>
      </c>
      <c r="AG684">
        <v>0</v>
      </c>
      <c r="AH684">
        <v>0</v>
      </c>
      <c r="AI684">
        <v>0</v>
      </c>
      <c r="AJ684">
        <v>0</v>
      </c>
      <c r="AK684">
        <v>0</v>
      </c>
      <c r="AL684">
        <v>0</v>
      </c>
      <c r="AM684">
        <v>0</v>
      </c>
      <c r="AN684">
        <v>0</v>
      </c>
      <c r="AO684">
        <v>0</v>
      </c>
      <c r="AP684">
        <v>0</v>
      </c>
      <c r="AQ684">
        <v>2.0500000000000001E-2</v>
      </c>
      <c r="AR684">
        <v>0.38950000000000001</v>
      </c>
      <c r="AS684">
        <v>0</v>
      </c>
      <c r="AT684">
        <v>1.6400000000000001E-2</v>
      </c>
      <c r="AU684">
        <v>9.02</v>
      </c>
      <c r="AV684">
        <v>9.7989999999999995</v>
      </c>
      <c r="AW684">
        <v>5.33</v>
      </c>
      <c r="AX684">
        <v>0</v>
      </c>
      <c r="AY684">
        <v>0</v>
      </c>
      <c r="AZ684">
        <v>0</v>
      </c>
      <c r="BA684">
        <v>69.7</v>
      </c>
      <c r="BB684">
        <v>0.75849999999999995</v>
      </c>
      <c r="BC684">
        <v>0.71750000000000003</v>
      </c>
      <c r="BD684">
        <v>28.7</v>
      </c>
      <c r="BE684">
        <v>717.5</v>
      </c>
      <c r="BF684">
        <v>82</v>
      </c>
      <c r="BG684">
        <v>8.1999999999999993</v>
      </c>
      <c r="BH684">
        <v>2.0500000000000001E-2</v>
      </c>
      <c r="BI684">
        <v>0</v>
      </c>
      <c r="BJ684">
        <v>6.1499999999999999E-2</v>
      </c>
      <c r="BK684">
        <v>0</v>
      </c>
      <c r="BL684">
        <v>0.17572971442457599</v>
      </c>
      <c r="BM684">
        <v>2.0517947616513599E-2</v>
      </c>
      <c r="BN684">
        <v>8.6328377817315206E-3</v>
      </c>
      <c r="BO684">
        <v>7.0239116221904702E-4</v>
      </c>
      <c r="BP684">
        <v>4.8507268707991503E-3</v>
      </c>
      <c r="BQ684" s="98">
        <v>2.14389353497414E-13</v>
      </c>
      <c r="BR684">
        <v>6.3016501872185096E-3</v>
      </c>
      <c r="BS684">
        <v>1.72302725931296E-3</v>
      </c>
      <c r="BT684">
        <v>0.22148253198060899</v>
      </c>
    </row>
    <row r="685" spans="1:72" x14ac:dyDescent="0.35">
      <c r="A685">
        <v>137</v>
      </c>
      <c r="B685" t="s">
        <v>266</v>
      </c>
      <c r="C685" t="s">
        <v>266</v>
      </c>
      <c r="D685" t="s">
        <v>930</v>
      </c>
      <c r="E685" t="s">
        <v>1338</v>
      </c>
      <c r="F685">
        <v>31.262499999999999</v>
      </c>
      <c r="G685">
        <v>130.79</v>
      </c>
      <c r="H685">
        <v>9.2249999999999999E-2</v>
      </c>
      <c r="I685">
        <v>2.3062499999999999</v>
      </c>
      <c r="J685">
        <v>3.9565000000000001</v>
      </c>
      <c r="K685">
        <v>2.61375</v>
      </c>
      <c r="L685">
        <v>0.32800000000000001</v>
      </c>
      <c r="M685">
        <v>0</v>
      </c>
      <c r="N685">
        <v>0.95325000000000004</v>
      </c>
      <c r="O685">
        <v>0</v>
      </c>
      <c r="P685">
        <v>0</v>
      </c>
      <c r="Q685">
        <v>0</v>
      </c>
      <c r="R685">
        <v>0</v>
      </c>
      <c r="S685">
        <v>0</v>
      </c>
      <c r="T685">
        <v>0</v>
      </c>
      <c r="U685">
        <v>4.1000000000000002E-2</v>
      </c>
      <c r="V685">
        <v>0</v>
      </c>
      <c r="W685">
        <v>0</v>
      </c>
      <c r="X685">
        <v>0</v>
      </c>
      <c r="Y685">
        <v>3.075E-2</v>
      </c>
      <c r="Z685">
        <v>1.025E-2</v>
      </c>
      <c r="AA685">
        <v>0</v>
      </c>
      <c r="AB685">
        <v>1.025E-2</v>
      </c>
      <c r="AC685">
        <v>0</v>
      </c>
      <c r="AD685">
        <v>1.025E-2</v>
      </c>
      <c r="AE685">
        <v>4.1000000000000002E-2</v>
      </c>
      <c r="AF685">
        <v>4.1000000000000002E-2</v>
      </c>
      <c r="AG685">
        <v>0</v>
      </c>
      <c r="AH685">
        <v>0</v>
      </c>
      <c r="AI685">
        <v>0</v>
      </c>
      <c r="AJ685">
        <v>0</v>
      </c>
      <c r="AK685">
        <v>0</v>
      </c>
      <c r="AL685">
        <v>0</v>
      </c>
      <c r="AM685">
        <v>0</v>
      </c>
      <c r="AN685">
        <v>0</v>
      </c>
      <c r="AO685">
        <v>0</v>
      </c>
      <c r="AP685">
        <v>0</v>
      </c>
      <c r="AQ685">
        <v>1.025E-2</v>
      </c>
      <c r="AR685">
        <v>0.19475000000000001</v>
      </c>
      <c r="AS685">
        <v>0</v>
      </c>
      <c r="AT685">
        <v>8.2000000000000007E-3</v>
      </c>
      <c r="AU685">
        <v>4.51</v>
      </c>
      <c r="AV685">
        <v>4.8994999999999997</v>
      </c>
      <c r="AW685">
        <v>2.665</v>
      </c>
      <c r="AX685">
        <v>0</v>
      </c>
      <c r="AY685">
        <v>0</v>
      </c>
      <c r="AZ685">
        <v>0</v>
      </c>
      <c r="BA685">
        <v>34.85</v>
      </c>
      <c r="BB685">
        <v>0.37924999999999998</v>
      </c>
      <c r="BC685">
        <v>0.35875000000000001</v>
      </c>
      <c r="BD685">
        <v>14.35</v>
      </c>
      <c r="BE685">
        <v>358.75</v>
      </c>
      <c r="BF685">
        <v>41</v>
      </c>
      <c r="BG685">
        <v>4.0999999999999996</v>
      </c>
      <c r="BH685">
        <v>1.025E-2</v>
      </c>
      <c r="BI685">
        <v>0</v>
      </c>
      <c r="BJ685">
        <v>3.075E-2</v>
      </c>
      <c r="BK685">
        <v>0</v>
      </c>
      <c r="BL685">
        <v>8.7864857212288205E-2</v>
      </c>
      <c r="BM685">
        <v>1.0258973808256799E-2</v>
      </c>
      <c r="BN685">
        <v>4.3164188908657603E-3</v>
      </c>
      <c r="BO685">
        <v>3.51195581109524E-4</v>
      </c>
      <c r="BP685">
        <v>2.42536343539957E-3</v>
      </c>
      <c r="BQ685" s="98">
        <v>1.07194676748707E-13</v>
      </c>
      <c r="BR685">
        <v>3.15082509360926E-3</v>
      </c>
      <c r="BS685">
        <v>8.6151362965647903E-4</v>
      </c>
      <c r="BT685">
        <v>0.110741265990304</v>
      </c>
    </row>
    <row r="686" spans="1:72" x14ac:dyDescent="0.35">
      <c r="A686">
        <v>137</v>
      </c>
      <c r="B686" t="s">
        <v>266</v>
      </c>
      <c r="C686" t="s">
        <v>266</v>
      </c>
      <c r="D686" t="s">
        <v>930</v>
      </c>
      <c r="E686" t="s">
        <v>1339</v>
      </c>
      <c r="F686">
        <v>31.262499999999999</v>
      </c>
      <c r="G686">
        <v>130.79</v>
      </c>
      <c r="H686">
        <v>9.2249999999999999E-2</v>
      </c>
      <c r="I686">
        <v>2.3062499999999999</v>
      </c>
      <c r="J686">
        <v>3.9565000000000001</v>
      </c>
      <c r="K686">
        <v>2.61375</v>
      </c>
      <c r="L686">
        <v>0.32800000000000001</v>
      </c>
      <c r="M686">
        <v>0</v>
      </c>
      <c r="N686">
        <v>0.95325000000000004</v>
      </c>
      <c r="O686">
        <v>0</v>
      </c>
      <c r="P686">
        <v>0</v>
      </c>
      <c r="Q686">
        <v>0</v>
      </c>
      <c r="R686">
        <v>0</v>
      </c>
      <c r="S686">
        <v>0</v>
      </c>
      <c r="T686">
        <v>0</v>
      </c>
      <c r="U686">
        <v>4.1000000000000002E-2</v>
      </c>
      <c r="V686">
        <v>0</v>
      </c>
      <c r="W686">
        <v>0</v>
      </c>
      <c r="X686">
        <v>0</v>
      </c>
      <c r="Y686">
        <v>3.075E-2</v>
      </c>
      <c r="Z686">
        <v>1.025E-2</v>
      </c>
      <c r="AA686">
        <v>0</v>
      </c>
      <c r="AB686">
        <v>1.025E-2</v>
      </c>
      <c r="AC686">
        <v>0</v>
      </c>
      <c r="AD686">
        <v>1.025E-2</v>
      </c>
      <c r="AE686">
        <v>4.1000000000000002E-2</v>
      </c>
      <c r="AF686">
        <v>4.1000000000000002E-2</v>
      </c>
      <c r="AG686">
        <v>0</v>
      </c>
      <c r="AH686">
        <v>0</v>
      </c>
      <c r="AI686">
        <v>0</v>
      </c>
      <c r="AJ686">
        <v>0</v>
      </c>
      <c r="AK686">
        <v>0</v>
      </c>
      <c r="AL686">
        <v>0</v>
      </c>
      <c r="AM686">
        <v>0</v>
      </c>
      <c r="AN686">
        <v>0</v>
      </c>
      <c r="AO686">
        <v>0</v>
      </c>
      <c r="AP686">
        <v>0</v>
      </c>
      <c r="AQ686">
        <v>1.025E-2</v>
      </c>
      <c r="AR686">
        <v>0.19475000000000001</v>
      </c>
      <c r="AS686">
        <v>0</v>
      </c>
      <c r="AT686">
        <v>8.2000000000000007E-3</v>
      </c>
      <c r="AU686">
        <v>4.51</v>
      </c>
      <c r="AV686">
        <v>4.8994999999999997</v>
      </c>
      <c r="AW686">
        <v>2.665</v>
      </c>
      <c r="AX686">
        <v>0</v>
      </c>
      <c r="AY686">
        <v>0</v>
      </c>
      <c r="AZ686">
        <v>0</v>
      </c>
      <c r="BA686">
        <v>34.85</v>
      </c>
      <c r="BB686">
        <v>0.37924999999999998</v>
      </c>
      <c r="BC686">
        <v>0.35875000000000001</v>
      </c>
      <c r="BD686">
        <v>14.35</v>
      </c>
      <c r="BE686">
        <v>358.75</v>
      </c>
      <c r="BF686">
        <v>41</v>
      </c>
      <c r="BG686">
        <v>4.0999999999999996</v>
      </c>
      <c r="BH686">
        <v>1.025E-2</v>
      </c>
      <c r="BI686">
        <v>0</v>
      </c>
      <c r="BJ686">
        <v>3.075E-2</v>
      </c>
      <c r="BK686">
        <v>0</v>
      </c>
      <c r="BL686">
        <v>8.7864857212288205E-2</v>
      </c>
      <c r="BM686">
        <v>1.0258973808256799E-2</v>
      </c>
      <c r="BN686">
        <v>4.3164188908657603E-3</v>
      </c>
      <c r="BO686">
        <v>3.51195581109524E-4</v>
      </c>
      <c r="BP686">
        <v>2.42536343539957E-3</v>
      </c>
      <c r="BQ686" s="98">
        <v>1.07194676748707E-13</v>
      </c>
      <c r="BR686">
        <v>3.15082509360926E-3</v>
      </c>
      <c r="BS686">
        <v>8.6151362965647903E-4</v>
      </c>
      <c r="BT686">
        <v>0.110741265990304</v>
      </c>
    </row>
    <row r="687" spans="1:72" x14ac:dyDescent="0.35">
      <c r="A687">
        <v>137</v>
      </c>
      <c r="B687" t="s">
        <v>266</v>
      </c>
      <c r="C687" t="s">
        <v>266</v>
      </c>
      <c r="D687" t="s">
        <v>930</v>
      </c>
      <c r="E687" t="s">
        <v>1340</v>
      </c>
      <c r="F687">
        <v>31.262499999999999</v>
      </c>
      <c r="G687">
        <v>130.79</v>
      </c>
      <c r="H687">
        <v>9.2249999999999999E-2</v>
      </c>
      <c r="I687">
        <v>2.3062499999999999</v>
      </c>
      <c r="J687">
        <v>3.9565000000000001</v>
      </c>
      <c r="K687">
        <v>2.61375</v>
      </c>
      <c r="L687">
        <v>0.32800000000000001</v>
      </c>
      <c r="M687">
        <v>0</v>
      </c>
      <c r="N687">
        <v>0.95325000000000004</v>
      </c>
      <c r="O687">
        <v>0</v>
      </c>
      <c r="P687">
        <v>0</v>
      </c>
      <c r="Q687">
        <v>0</v>
      </c>
      <c r="R687">
        <v>0</v>
      </c>
      <c r="S687">
        <v>0</v>
      </c>
      <c r="T687">
        <v>0</v>
      </c>
      <c r="U687">
        <v>4.1000000000000002E-2</v>
      </c>
      <c r="V687">
        <v>0</v>
      </c>
      <c r="W687">
        <v>0</v>
      </c>
      <c r="X687">
        <v>0</v>
      </c>
      <c r="Y687">
        <v>3.075E-2</v>
      </c>
      <c r="Z687">
        <v>1.025E-2</v>
      </c>
      <c r="AA687">
        <v>0</v>
      </c>
      <c r="AB687">
        <v>1.025E-2</v>
      </c>
      <c r="AC687">
        <v>0</v>
      </c>
      <c r="AD687">
        <v>1.025E-2</v>
      </c>
      <c r="AE687">
        <v>4.1000000000000002E-2</v>
      </c>
      <c r="AF687">
        <v>4.1000000000000002E-2</v>
      </c>
      <c r="AG687">
        <v>0</v>
      </c>
      <c r="AH687">
        <v>0</v>
      </c>
      <c r="AI687">
        <v>0</v>
      </c>
      <c r="AJ687">
        <v>0</v>
      </c>
      <c r="AK687">
        <v>0</v>
      </c>
      <c r="AL687">
        <v>0</v>
      </c>
      <c r="AM687">
        <v>0</v>
      </c>
      <c r="AN687">
        <v>0</v>
      </c>
      <c r="AO687">
        <v>0</v>
      </c>
      <c r="AP687">
        <v>0</v>
      </c>
      <c r="AQ687">
        <v>1.025E-2</v>
      </c>
      <c r="AR687">
        <v>0.19475000000000001</v>
      </c>
      <c r="AS687">
        <v>0</v>
      </c>
      <c r="AT687">
        <v>8.2000000000000007E-3</v>
      </c>
      <c r="AU687">
        <v>4.51</v>
      </c>
      <c r="AV687">
        <v>4.8994999999999997</v>
      </c>
      <c r="AW687">
        <v>2.665</v>
      </c>
      <c r="AX687">
        <v>0</v>
      </c>
      <c r="AY687">
        <v>0</v>
      </c>
      <c r="AZ687">
        <v>0</v>
      </c>
      <c r="BA687">
        <v>34.85</v>
      </c>
      <c r="BB687">
        <v>0.37924999999999998</v>
      </c>
      <c r="BC687">
        <v>0.35875000000000001</v>
      </c>
      <c r="BD687">
        <v>14.35</v>
      </c>
      <c r="BE687">
        <v>358.75</v>
      </c>
      <c r="BF687">
        <v>41</v>
      </c>
      <c r="BG687">
        <v>4.0999999999999996</v>
      </c>
      <c r="BH687">
        <v>1.025E-2</v>
      </c>
      <c r="BI687">
        <v>0</v>
      </c>
      <c r="BJ687">
        <v>3.075E-2</v>
      </c>
      <c r="BK687">
        <v>0</v>
      </c>
      <c r="BL687">
        <v>8.7864857212288205E-2</v>
      </c>
      <c r="BM687">
        <v>1.0258973808256799E-2</v>
      </c>
      <c r="BN687">
        <v>4.3164188908657603E-3</v>
      </c>
      <c r="BO687">
        <v>3.51195581109524E-4</v>
      </c>
      <c r="BP687">
        <v>2.42536343539957E-3</v>
      </c>
      <c r="BQ687" s="98">
        <v>1.07194676748707E-13</v>
      </c>
      <c r="BR687">
        <v>3.15082509360926E-3</v>
      </c>
      <c r="BS687">
        <v>8.6151362965647903E-4</v>
      </c>
      <c r="BT687">
        <v>0.110741265990304</v>
      </c>
    </row>
    <row r="688" spans="1:72" x14ac:dyDescent="0.35">
      <c r="A688">
        <v>137</v>
      </c>
      <c r="B688" t="s">
        <v>266</v>
      </c>
      <c r="C688" t="s">
        <v>266</v>
      </c>
      <c r="D688" t="s">
        <v>930</v>
      </c>
      <c r="E688" t="s">
        <v>1341</v>
      </c>
      <c r="F688">
        <v>31.262499999999999</v>
      </c>
      <c r="G688">
        <v>130.79</v>
      </c>
      <c r="H688">
        <v>9.2249999999999999E-2</v>
      </c>
      <c r="I688">
        <v>2.3062499999999999</v>
      </c>
      <c r="J688">
        <v>3.9565000000000001</v>
      </c>
      <c r="K688">
        <v>2.61375</v>
      </c>
      <c r="L688">
        <v>0.32800000000000001</v>
      </c>
      <c r="M688">
        <v>0</v>
      </c>
      <c r="N688">
        <v>0.95325000000000004</v>
      </c>
      <c r="O688">
        <v>0</v>
      </c>
      <c r="P688">
        <v>0</v>
      </c>
      <c r="Q688">
        <v>0</v>
      </c>
      <c r="R688">
        <v>0</v>
      </c>
      <c r="S688">
        <v>0</v>
      </c>
      <c r="T688">
        <v>0</v>
      </c>
      <c r="U688">
        <v>4.1000000000000002E-2</v>
      </c>
      <c r="V688">
        <v>0</v>
      </c>
      <c r="W688">
        <v>0</v>
      </c>
      <c r="X688">
        <v>0</v>
      </c>
      <c r="Y688">
        <v>3.075E-2</v>
      </c>
      <c r="Z688">
        <v>1.025E-2</v>
      </c>
      <c r="AA688">
        <v>0</v>
      </c>
      <c r="AB688">
        <v>1.025E-2</v>
      </c>
      <c r="AC688">
        <v>0</v>
      </c>
      <c r="AD688">
        <v>1.025E-2</v>
      </c>
      <c r="AE688">
        <v>4.1000000000000002E-2</v>
      </c>
      <c r="AF688">
        <v>4.1000000000000002E-2</v>
      </c>
      <c r="AG688">
        <v>0</v>
      </c>
      <c r="AH688">
        <v>0</v>
      </c>
      <c r="AI688">
        <v>0</v>
      </c>
      <c r="AJ688">
        <v>0</v>
      </c>
      <c r="AK688">
        <v>0</v>
      </c>
      <c r="AL688">
        <v>0</v>
      </c>
      <c r="AM688">
        <v>0</v>
      </c>
      <c r="AN688">
        <v>0</v>
      </c>
      <c r="AO688">
        <v>0</v>
      </c>
      <c r="AP688">
        <v>0</v>
      </c>
      <c r="AQ688">
        <v>1.025E-2</v>
      </c>
      <c r="AR688">
        <v>0.19475000000000001</v>
      </c>
      <c r="AS688">
        <v>0</v>
      </c>
      <c r="AT688">
        <v>8.2000000000000007E-3</v>
      </c>
      <c r="AU688">
        <v>4.51</v>
      </c>
      <c r="AV688">
        <v>4.8994999999999997</v>
      </c>
      <c r="AW688">
        <v>2.665</v>
      </c>
      <c r="AX688">
        <v>0</v>
      </c>
      <c r="AY688">
        <v>0</v>
      </c>
      <c r="AZ688">
        <v>0</v>
      </c>
      <c r="BA688">
        <v>34.85</v>
      </c>
      <c r="BB688">
        <v>0.37924999999999998</v>
      </c>
      <c r="BC688">
        <v>0.35875000000000001</v>
      </c>
      <c r="BD688">
        <v>14.35</v>
      </c>
      <c r="BE688">
        <v>358.75</v>
      </c>
      <c r="BF688">
        <v>41</v>
      </c>
      <c r="BG688">
        <v>4.0999999999999996</v>
      </c>
      <c r="BH688">
        <v>1.025E-2</v>
      </c>
      <c r="BI688">
        <v>0</v>
      </c>
      <c r="BJ688">
        <v>3.075E-2</v>
      </c>
      <c r="BK688">
        <v>0</v>
      </c>
      <c r="BL688">
        <v>8.7864857212288205E-2</v>
      </c>
      <c r="BM688">
        <v>1.0258973808256799E-2</v>
      </c>
      <c r="BN688">
        <v>4.3164188908657603E-3</v>
      </c>
      <c r="BO688">
        <v>3.51195581109524E-4</v>
      </c>
      <c r="BP688">
        <v>2.42536343539957E-3</v>
      </c>
      <c r="BQ688" s="98">
        <v>1.07194676748707E-13</v>
      </c>
      <c r="BR688">
        <v>3.15082509360926E-3</v>
      </c>
      <c r="BS688">
        <v>8.6151362965647903E-4</v>
      </c>
      <c r="BT688">
        <v>0.110741265990304</v>
      </c>
    </row>
    <row r="689" spans="1:72" x14ac:dyDescent="0.35">
      <c r="A689">
        <v>138</v>
      </c>
      <c r="B689" t="s">
        <v>266</v>
      </c>
      <c r="C689" t="s">
        <v>266</v>
      </c>
      <c r="D689" t="s">
        <v>268</v>
      </c>
      <c r="E689" t="s">
        <v>1337</v>
      </c>
      <c r="F689">
        <v>3.355</v>
      </c>
      <c r="G689">
        <v>14.036</v>
      </c>
      <c r="H689">
        <v>9.9000000000000008E-3</v>
      </c>
      <c r="I689">
        <v>0.2475</v>
      </c>
      <c r="J689">
        <v>0.42459999999999998</v>
      </c>
      <c r="K689">
        <v>0.28050000000000003</v>
      </c>
      <c r="L689">
        <v>3.5200000000000002E-2</v>
      </c>
      <c r="M689">
        <v>0</v>
      </c>
      <c r="N689">
        <v>0.1023</v>
      </c>
      <c r="O689">
        <v>0</v>
      </c>
      <c r="P689">
        <v>0</v>
      </c>
      <c r="Q689">
        <v>0</v>
      </c>
      <c r="R689">
        <v>0</v>
      </c>
      <c r="S689">
        <v>0</v>
      </c>
      <c r="T689">
        <v>0</v>
      </c>
      <c r="U689">
        <v>4.4000000000000003E-3</v>
      </c>
      <c r="V689">
        <v>0</v>
      </c>
      <c r="W689">
        <v>0</v>
      </c>
      <c r="X689">
        <v>0</v>
      </c>
      <c r="Y689">
        <v>3.3E-3</v>
      </c>
      <c r="Z689">
        <v>1.1000000000000001E-3</v>
      </c>
      <c r="AA689">
        <v>0</v>
      </c>
      <c r="AB689">
        <v>1.1000000000000001E-3</v>
      </c>
      <c r="AC689">
        <v>0</v>
      </c>
      <c r="AD689">
        <v>1.1000000000000001E-3</v>
      </c>
      <c r="AE689">
        <v>4.4000000000000003E-3</v>
      </c>
      <c r="AF689">
        <v>4.4000000000000003E-3</v>
      </c>
      <c r="AG689">
        <v>0</v>
      </c>
      <c r="AH689">
        <v>0</v>
      </c>
      <c r="AI689">
        <v>0</v>
      </c>
      <c r="AJ689">
        <v>0</v>
      </c>
      <c r="AK689">
        <v>0</v>
      </c>
      <c r="AL689">
        <v>0</v>
      </c>
      <c r="AM689">
        <v>0</v>
      </c>
      <c r="AN689">
        <v>0</v>
      </c>
      <c r="AO689">
        <v>0</v>
      </c>
      <c r="AP689">
        <v>0</v>
      </c>
      <c r="AQ689">
        <v>1.1000000000000001E-3</v>
      </c>
      <c r="AR689">
        <v>2.0899999999999998E-2</v>
      </c>
      <c r="AS689">
        <v>0</v>
      </c>
      <c r="AT689">
        <v>8.8000000000000003E-4</v>
      </c>
      <c r="AU689">
        <v>0.48399999999999999</v>
      </c>
      <c r="AV689">
        <v>0.52580000000000005</v>
      </c>
      <c r="AW689">
        <v>0.28599999999999998</v>
      </c>
      <c r="AX689">
        <v>0</v>
      </c>
      <c r="AY689">
        <v>0</v>
      </c>
      <c r="AZ689">
        <v>0</v>
      </c>
      <c r="BA689">
        <v>3.74</v>
      </c>
      <c r="BB689">
        <v>4.07E-2</v>
      </c>
      <c r="BC689">
        <v>3.85E-2</v>
      </c>
      <c r="BD689">
        <v>1.54</v>
      </c>
      <c r="BE689">
        <v>38.5</v>
      </c>
      <c r="BF689">
        <v>4.4000000000000004</v>
      </c>
      <c r="BG689">
        <v>0.44</v>
      </c>
      <c r="BH689">
        <v>1.1000000000000001E-3</v>
      </c>
      <c r="BI689">
        <v>0</v>
      </c>
      <c r="BJ689">
        <v>3.3E-3</v>
      </c>
      <c r="BK689">
        <v>0</v>
      </c>
      <c r="BL689">
        <v>2.1157455761826399E-2</v>
      </c>
      <c r="BM689">
        <v>2.42211869424209E-3</v>
      </c>
      <c r="BN689">
        <v>1.0190959722824501E-3</v>
      </c>
      <c r="BO689" s="98">
        <v>8.2916420125370396E-5</v>
      </c>
      <c r="BP689">
        <v>6.2734288105024299E-4</v>
      </c>
      <c r="BQ689" s="98">
        <v>2.5308401729938599E-14</v>
      </c>
      <c r="BR689">
        <v>7.4390211966189298E-4</v>
      </c>
      <c r="BS689">
        <v>5.6145805577106401E-4</v>
      </c>
      <c r="BT689">
        <v>2.61457427996621E-2</v>
      </c>
    </row>
    <row r="690" spans="1:72" x14ac:dyDescent="0.35">
      <c r="A690">
        <v>138</v>
      </c>
      <c r="B690" t="s">
        <v>266</v>
      </c>
      <c r="C690" t="s">
        <v>266</v>
      </c>
      <c r="D690" t="s">
        <v>268</v>
      </c>
      <c r="E690" t="s">
        <v>1338</v>
      </c>
      <c r="F690">
        <v>1.6775</v>
      </c>
      <c r="G690">
        <v>7.0179999999999998</v>
      </c>
      <c r="H690">
        <v>4.9500000000000004E-3</v>
      </c>
      <c r="I690">
        <v>0.12375</v>
      </c>
      <c r="J690">
        <v>0.21229999999999999</v>
      </c>
      <c r="K690">
        <v>0.14025000000000001</v>
      </c>
      <c r="L690">
        <v>1.7600000000000001E-2</v>
      </c>
      <c r="M690">
        <v>0</v>
      </c>
      <c r="N690">
        <v>5.1150000000000001E-2</v>
      </c>
      <c r="O690">
        <v>0</v>
      </c>
      <c r="P690">
        <v>0</v>
      </c>
      <c r="Q690">
        <v>0</v>
      </c>
      <c r="R690">
        <v>0</v>
      </c>
      <c r="S690">
        <v>0</v>
      </c>
      <c r="T690">
        <v>0</v>
      </c>
      <c r="U690">
        <v>2.2000000000000001E-3</v>
      </c>
      <c r="V690">
        <v>0</v>
      </c>
      <c r="W690">
        <v>0</v>
      </c>
      <c r="X690">
        <v>0</v>
      </c>
      <c r="Y690">
        <v>1.65E-3</v>
      </c>
      <c r="Z690">
        <v>5.5000000000000003E-4</v>
      </c>
      <c r="AA690">
        <v>0</v>
      </c>
      <c r="AB690">
        <v>5.5000000000000003E-4</v>
      </c>
      <c r="AC690">
        <v>0</v>
      </c>
      <c r="AD690">
        <v>5.5000000000000003E-4</v>
      </c>
      <c r="AE690">
        <v>2.2000000000000001E-3</v>
      </c>
      <c r="AF690">
        <v>2.2000000000000001E-3</v>
      </c>
      <c r="AG690">
        <v>0</v>
      </c>
      <c r="AH690">
        <v>0</v>
      </c>
      <c r="AI690">
        <v>0</v>
      </c>
      <c r="AJ690">
        <v>0</v>
      </c>
      <c r="AK690">
        <v>0</v>
      </c>
      <c r="AL690">
        <v>0</v>
      </c>
      <c r="AM690">
        <v>0</v>
      </c>
      <c r="AN690">
        <v>0</v>
      </c>
      <c r="AO690">
        <v>0</v>
      </c>
      <c r="AP690">
        <v>0</v>
      </c>
      <c r="AQ690">
        <v>5.5000000000000003E-4</v>
      </c>
      <c r="AR690">
        <v>1.0449999999999999E-2</v>
      </c>
      <c r="AS690">
        <v>0</v>
      </c>
      <c r="AT690">
        <v>4.4000000000000002E-4</v>
      </c>
      <c r="AU690">
        <v>0.24199999999999999</v>
      </c>
      <c r="AV690">
        <v>0.26290000000000002</v>
      </c>
      <c r="AW690">
        <v>0.14299999999999999</v>
      </c>
      <c r="AX690">
        <v>0</v>
      </c>
      <c r="AY690">
        <v>0</v>
      </c>
      <c r="AZ690">
        <v>0</v>
      </c>
      <c r="BA690">
        <v>1.87</v>
      </c>
      <c r="BB690">
        <v>2.035E-2</v>
      </c>
      <c r="BC690">
        <v>1.925E-2</v>
      </c>
      <c r="BD690">
        <v>0.77</v>
      </c>
      <c r="BE690">
        <v>19.25</v>
      </c>
      <c r="BF690">
        <v>2.2000000000000002</v>
      </c>
      <c r="BG690">
        <v>0.22</v>
      </c>
      <c r="BH690">
        <v>5.5000000000000003E-4</v>
      </c>
      <c r="BI690">
        <v>0</v>
      </c>
      <c r="BJ690">
        <v>1.65E-3</v>
      </c>
      <c r="BK690">
        <v>0</v>
      </c>
      <c r="BL690">
        <v>1.05787278809132E-2</v>
      </c>
      <c r="BM690">
        <v>1.21105934712105E-3</v>
      </c>
      <c r="BN690">
        <v>5.0954798614122603E-4</v>
      </c>
      <c r="BO690" s="98">
        <v>4.1458210062685198E-5</v>
      </c>
      <c r="BP690">
        <v>3.1367144052512198E-4</v>
      </c>
      <c r="BQ690" s="98">
        <v>1.2654200864969299E-14</v>
      </c>
      <c r="BR690">
        <v>3.71951059830946E-4</v>
      </c>
      <c r="BS690">
        <v>2.8072902788553201E-4</v>
      </c>
      <c r="BT690">
        <v>1.30728713998311E-2</v>
      </c>
    </row>
    <row r="691" spans="1:72" x14ac:dyDescent="0.35">
      <c r="A691">
        <v>138</v>
      </c>
      <c r="B691" t="s">
        <v>266</v>
      </c>
      <c r="C691" t="s">
        <v>266</v>
      </c>
      <c r="D691" t="s">
        <v>268</v>
      </c>
      <c r="E691" t="s">
        <v>1339</v>
      </c>
      <c r="F691">
        <v>1.6775</v>
      </c>
      <c r="G691">
        <v>7.0179999999999998</v>
      </c>
      <c r="H691">
        <v>4.9500000000000004E-3</v>
      </c>
      <c r="I691">
        <v>0.12375</v>
      </c>
      <c r="J691">
        <v>0.21229999999999999</v>
      </c>
      <c r="K691">
        <v>0.14025000000000001</v>
      </c>
      <c r="L691">
        <v>1.7600000000000001E-2</v>
      </c>
      <c r="M691">
        <v>0</v>
      </c>
      <c r="N691">
        <v>5.1150000000000001E-2</v>
      </c>
      <c r="O691">
        <v>0</v>
      </c>
      <c r="P691">
        <v>0</v>
      </c>
      <c r="Q691">
        <v>0</v>
      </c>
      <c r="R691">
        <v>0</v>
      </c>
      <c r="S691">
        <v>0</v>
      </c>
      <c r="T691">
        <v>0</v>
      </c>
      <c r="U691">
        <v>2.2000000000000001E-3</v>
      </c>
      <c r="V691">
        <v>0</v>
      </c>
      <c r="W691">
        <v>0</v>
      </c>
      <c r="X691">
        <v>0</v>
      </c>
      <c r="Y691">
        <v>1.65E-3</v>
      </c>
      <c r="Z691">
        <v>5.5000000000000003E-4</v>
      </c>
      <c r="AA691">
        <v>0</v>
      </c>
      <c r="AB691">
        <v>5.5000000000000003E-4</v>
      </c>
      <c r="AC691">
        <v>0</v>
      </c>
      <c r="AD691">
        <v>5.5000000000000003E-4</v>
      </c>
      <c r="AE691">
        <v>2.2000000000000001E-3</v>
      </c>
      <c r="AF691">
        <v>2.2000000000000001E-3</v>
      </c>
      <c r="AG691">
        <v>0</v>
      </c>
      <c r="AH691">
        <v>0</v>
      </c>
      <c r="AI691">
        <v>0</v>
      </c>
      <c r="AJ691">
        <v>0</v>
      </c>
      <c r="AK691">
        <v>0</v>
      </c>
      <c r="AL691">
        <v>0</v>
      </c>
      <c r="AM691">
        <v>0</v>
      </c>
      <c r="AN691">
        <v>0</v>
      </c>
      <c r="AO691">
        <v>0</v>
      </c>
      <c r="AP691">
        <v>0</v>
      </c>
      <c r="AQ691">
        <v>5.5000000000000003E-4</v>
      </c>
      <c r="AR691">
        <v>1.0449999999999999E-2</v>
      </c>
      <c r="AS691">
        <v>0</v>
      </c>
      <c r="AT691">
        <v>4.4000000000000002E-4</v>
      </c>
      <c r="AU691">
        <v>0.24199999999999999</v>
      </c>
      <c r="AV691">
        <v>0.26290000000000002</v>
      </c>
      <c r="AW691">
        <v>0.14299999999999999</v>
      </c>
      <c r="AX691">
        <v>0</v>
      </c>
      <c r="AY691">
        <v>0</v>
      </c>
      <c r="AZ691">
        <v>0</v>
      </c>
      <c r="BA691">
        <v>1.87</v>
      </c>
      <c r="BB691">
        <v>2.035E-2</v>
      </c>
      <c r="BC691">
        <v>1.925E-2</v>
      </c>
      <c r="BD691">
        <v>0.77</v>
      </c>
      <c r="BE691">
        <v>19.25</v>
      </c>
      <c r="BF691">
        <v>2.2000000000000002</v>
      </c>
      <c r="BG691">
        <v>0.22</v>
      </c>
      <c r="BH691">
        <v>5.5000000000000003E-4</v>
      </c>
      <c r="BI691">
        <v>0</v>
      </c>
      <c r="BJ691">
        <v>1.65E-3</v>
      </c>
      <c r="BK691">
        <v>0</v>
      </c>
      <c r="BL691">
        <v>1.05787278809132E-2</v>
      </c>
      <c r="BM691">
        <v>1.21105934712105E-3</v>
      </c>
      <c r="BN691">
        <v>5.0954798614122603E-4</v>
      </c>
      <c r="BO691" s="98">
        <v>4.1458210062685198E-5</v>
      </c>
      <c r="BP691">
        <v>3.1367144052512198E-4</v>
      </c>
      <c r="BQ691" s="98">
        <v>1.2654200864969299E-14</v>
      </c>
      <c r="BR691">
        <v>3.71951059830946E-4</v>
      </c>
      <c r="BS691">
        <v>2.8072902788553201E-4</v>
      </c>
      <c r="BT691">
        <v>1.30728713998311E-2</v>
      </c>
    </row>
    <row r="692" spans="1:72" x14ac:dyDescent="0.35">
      <c r="A692">
        <v>138</v>
      </c>
      <c r="B692" t="s">
        <v>266</v>
      </c>
      <c r="C692" t="s">
        <v>266</v>
      </c>
      <c r="D692" t="s">
        <v>268</v>
      </c>
      <c r="E692" t="s">
        <v>1340</v>
      </c>
      <c r="F692">
        <v>1.6775</v>
      </c>
      <c r="G692">
        <v>7.0179999999999998</v>
      </c>
      <c r="H692">
        <v>4.9500000000000004E-3</v>
      </c>
      <c r="I692">
        <v>0.12375</v>
      </c>
      <c r="J692">
        <v>0.21229999999999999</v>
      </c>
      <c r="K692">
        <v>0.14025000000000001</v>
      </c>
      <c r="L692">
        <v>1.7600000000000001E-2</v>
      </c>
      <c r="M692">
        <v>0</v>
      </c>
      <c r="N692">
        <v>5.1150000000000001E-2</v>
      </c>
      <c r="O692">
        <v>0</v>
      </c>
      <c r="P692">
        <v>0</v>
      </c>
      <c r="Q692">
        <v>0</v>
      </c>
      <c r="R692">
        <v>0</v>
      </c>
      <c r="S692">
        <v>0</v>
      </c>
      <c r="T692">
        <v>0</v>
      </c>
      <c r="U692">
        <v>2.2000000000000001E-3</v>
      </c>
      <c r="V692">
        <v>0</v>
      </c>
      <c r="W692">
        <v>0</v>
      </c>
      <c r="X692">
        <v>0</v>
      </c>
      <c r="Y692">
        <v>1.65E-3</v>
      </c>
      <c r="Z692">
        <v>5.5000000000000003E-4</v>
      </c>
      <c r="AA692">
        <v>0</v>
      </c>
      <c r="AB692">
        <v>5.5000000000000003E-4</v>
      </c>
      <c r="AC692">
        <v>0</v>
      </c>
      <c r="AD692">
        <v>5.5000000000000003E-4</v>
      </c>
      <c r="AE692">
        <v>2.2000000000000001E-3</v>
      </c>
      <c r="AF692">
        <v>2.2000000000000001E-3</v>
      </c>
      <c r="AG692">
        <v>0</v>
      </c>
      <c r="AH692">
        <v>0</v>
      </c>
      <c r="AI692">
        <v>0</v>
      </c>
      <c r="AJ692">
        <v>0</v>
      </c>
      <c r="AK692">
        <v>0</v>
      </c>
      <c r="AL692">
        <v>0</v>
      </c>
      <c r="AM692">
        <v>0</v>
      </c>
      <c r="AN692">
        <v>0</v>
      </c>
      <c r="AO692">
        <v>0</v>
      </c>
      <c r="AP692">
        <v>0</v>
      </c>
      <c r="AQ692">
        <v>5.5000000000000003E-4</v>
      </c>
      <c r="AR692">
        <v>1.0449999999999999E-2</v>
      </c>
      <c r="AS692">
        <v>0</v>
      </c>
      <c r="AT692">
        <v>4.4000000000000002E-4</v>
      </c>
      <c r="AU692">
        <v>0.24199999999999999</v>
      </c>
      <c r="AV692">
        <v>0.26290000000000002</v>
      </c>
      <c r="AW692">
        <v>0.14299999999999999</v>
      </c>
      <c r="AX692">
        <v>0</v>
      </c>
      <c r="AY692">
        <v>0</v>
      </c>
      <c r="AZ692">
        <v>0</v>
      </c>
      <c r="BA692">
        <v>1.87</v>
      </c>
      <c r="BB692">
        <v>2.035E-2</v>
      </c>
      <c r="BC692">
        <v>1.925E-2</v>
      </c>
      <c r="BD692">
        <v>0.77</v>
      </c>
      <c r="BE692">
        <v>19.25</v>
      </c>
      <c r="BF692">
        <v>2.2000000000000002</v>
      </c>
      <c r="BG692">
        <v>0.22</v>
      </c>
      <c r="BH692">
        <v>5.5000000000000003E-4</v>
      </c>
      <c r="BI692">
        <v>0</v>
      </c>
      <c r="BJ692">
        <v>1.65E-3</v>
      </c>
      <c r="BK692">
        <v>0</v>
      </c>
      <c r="BL692">
        <v>1.05787278809132E-2</v>
      </c>
      <c r="BM692">
        <v>1.21105934712105E-3</v>
      </c>
      <c r="BN692">
        <v>5.0954798614122603E-4</v>
      </c>
      <c r="BO692" s="98">
        <v>4.1458210062685198E-5</v>
      </c>
      <c r="BP692">
        <v>3.1367144052512198E-4</v>
      </c>
      <c r="BQ692" s="98">
        <v>1.2654200864969299E-14</v>
      </c>
      <c r="BR692">
        <v>3.71951059830946E-4</v>
      </c>
      <c r="BS692">
        <v>2.8072902788553201E-4</v>
      </c>
      <c r="BT692">
        <v>1.30728713998311E-2</v>
      </c>
    </row>
    <row r="693" spans="1:72" x14ac:dyDescent="0.35">
      <c r="A693">
        <v>138</v>
      </c>
      <c r="B693" t="s">
        <v>266</v>
      </c>
      <c r="C693" t="s">
        <v>266</v>
      </c>
      <c r="D693" t="s">
        <v>268</v>
      </c>
      <c r="E693" t="s">
        <v>1341</v>
      </c>
      <c r="F693">
        <v>1.6775</v>
      </c>
      <c r="G693">
        <v>7.0179999999999998</v>
      </c>
      <c r="H693">
        <v>4.9500000000000004E-3</v>
      </c>
      <c r="I693">
        <v>0.12375</v>
      </c>
      <c r="J693">
        <v>0.21229999999999999</v>
      </c>
      <c r="K693">
        <v>0.14025000000000001</v>
      </c>
      <c r="L693">
        <v>1.7600000000000001E-2</v>
      </c>
      <c r="M693">
        <v>0</v>
      </c>
      <c r="N693">
        <v>5.1150000000000001E-2</v>
      </c>
      <c r="O693">
        <v>0</v>
      </c>
      <c r="P693">
        <v>0</v>
      </c>
      <c r="Q693">
        <v>0</v>
      </c>
      <c r="R693">
        <v>0</v>
      </c>
      <c r="S693">
        <v>0</v>
      </c>
      <c r="T693">
        <v>0</v>
      </c>
      <c r="U693">
        <v>2.2000000000000001E-3</v>
      </c>
      <c r="V693">
        <v>0</v>
      </c>
      <c r="W693">
        <v>0</v>
      </c>
      <c r="X693">
        <v>0</v>
      </c>
      <c r="Y693">
        <v>1.65E-3</v>
      </c>
      <c r="Z693">
        <v>5.5000000000000003E-4</v>
      </c>
      <c r="AA693">
        <v>0</v>
      </c>
      <c r="AB693">
        <v>5.5000000000000003E-4</v>
      </c>
      <c r="AC693">
        <v>0</v>
      </c>
      <c r="AD693">
        <v>5.5000000000000003E-4</v>
      </c>
      <c r="AE693">
        <v>2.2000000000000001E-3</v>
      </c>
      <c r="AF693">
        <v>2.2000000000000001E-3</v>
      </c>
      <c r="AG693">
        <v>0</v>
      </c>
      <c r="AH693">
        <v>0</v>
      </c>
      <c r="AI693">
        <v>0</v>
      </c>
      <c r="AJ693">
        <v>0</v>
      </c>
      <c r="AK693">
        <v>0</v>
      </c>
      <c r="AL693">
        <v>0</v>
      </c>
      <c r="AM693">
        <v>0</v>
      </c>
      <c r="AN693">
        <v>0</v>
      </c>
      <c r="AO693">
        <v>0</v>
      </c>
      <c r="AP693">
        <v>0</v>
      </c>
      <c r="AQ693">
        <v>5.5000000000000003E-4</v>
      </c>
      <c r="AR693">
        <v>1.0449999999999999E-2</v>
      </c>
      <c r="AS693">
        <v>0</v>
      </c>
      <c r="AT693">
        <v>4.4000000000000002E-4</v>
      </c>
      <c r="AU693">
        <v>0.24199999999999999</v>
      </c>
      <c r="AV693">
        <v>0.26290000000000002</v>
      </c>
      <c r="AW693">
        <v>0.14299999999999999</v>
      </c>
      <c r="AX693">
        <v>0</v>
      </c>
      <c r="AY693">
        <v>0</v>
      </c>
      <c r="AZ693">
        <v>0</v>
      </c>
      <c r="BA693">
        <v>1.87</v>
      </c>
      <c r="BB693">
        <v>2.035E-2</v>
      </c>
      <c r="BC693">
        <v>1.925E-2</v>
      </c>
      <c r="BD693">
        <v>0.77</v>
      </c>
      <c r="BE693">
        <v>19.25</v>
      </c>
      <c r="BF693">
        <v>2.2000000000000002</v>
      </c>
      <c r="BG693">
        <v>0.22</v>
      </c>
      <c r="BH693">
        <v>5.5000000000000003E-4</v>
      </c>
      <c r="BI693">
        <v>0</v>
      </c>
      <c r="BJ693">
        <v>1.65E-3</v>
      </c>
      <c r="BK693">
        <v>0</v>
      </c>
      <c r="BL693">
        <v>1.05787278809132E-2</v>
      </c>
      <c r="BM693">
        <v>1.21105934712105E-3</v>
      </c>
      <c r="BN693">
        <v>5.0954798614122603E-4</v>
      </c>
      <c r="BO693" s="98">
        <v>4.1458210062685198E-5</v>
      </c>
      <c r="BP693">
        <v>3.1367144052512198E-4</v>
      </c>
      <c r="BQ693" s="98">
        <v>1.2654200864969299E-14</v>
      </c>
      <c r="BR693">
        <v>3.71951059830946E-4</v>
      </c>
      <c r="BS693">
        <v>2.8072902788553201E-4</v>
      </c>
      <c r="BT693">
        <v>1.30728713998311E-2</v>
      </c>
    </row>
    <row r="694" spans="1:72" x14ac:dyDescent="0.35">
      <c r="A694">
        <v>139</v>
      </c>
      <c r="B694" t="s">
        <v>266</v>
      </c>
      <c r="C694" t="s">
        <v>266</v>
      </c>
      <c r="D694" t="s">
        <v>269</v>
      </c>
      <c r="E694" t="s">
        <v>1337</v>
      </c>
      <c r="F694">
        <v>23.184000000000001</v>
      </c>
      <c r="G694">
        <v>96.956999999999994</v>
      </c>
      <c r="H694">
        <v>0.90720000000000001</v>
      </c>
      <c r="I694">
        <v>1.3355999999999999</v>
      </c>
      <c r="J694">
        <v>1.5624</v>
      </c>
      <c r="K694">
        <v>1.7577</v>
      </c>
      <c r="L694">
        <v>0.25829999999999997</v>
      </c>
      <c r="M694">
        <v>0</v>
      </c>
      <c r="N694">
        <v>0.4788</v>
      </c>
      <c r="O694">
        <v>3.78E-2</v>
      </c>
      <c r="P694">
        <v>1.26E-2</v>
      </c>
      <c r="Q694">
        <v>1.89E-2</v>
      </c>
      <c r="R694">
        <v>0</v>
      </c>
      <c r="S694">
        <v>0</v>
      </c>
      <c r="T694">
        <v>0</v>
      </c>
      <c r="U694">
        <v>0.45989999999999998</v>
      </c>
      <c r="V694">
        <v>0</v>
      </c>
      <c r="W694">
        <v>0</v>
      </c>
      <c r="X694">
        <v>0</v>
      </c>
      <c r="Y694">
        <v>0.2142</v>
      </c>
      <c r="Z694">
        <v>0.2394</v>
      </c>
      <c r="AA694">
        <v>6.3E-3</v>
      </c>
      <c r="AB694">
        <v>0.2394</v>
      </c>
      <c r="AC694">
        <v>0</v>
      </c>
      <c r="AD694">
        <v>0.2331</v>
      </c>
      <c r="AE694">
        <v>2.52E-2</v>
      </c>
      <c r="AF694">
        <v>2.52E-2</v>
      </c>
      <c r="AG694">
        <v>0</v>
      </c>
      <c r="AH694">
        <v>0</v>
      </c>
      <c r="AI694">
        <v>0</v>
      </c>
      <c r="AJ694">
        <v>0</v>
      </c>
      <c r="AK694">
        <v>0</v>
      </c>
      <c r="AL694">
        <v>0</v>
      </c>
      <c r="AM694">
        <v>7.5600000000000001E-2</v>
      </c>
      <c r="AN694">
        <v>0</v>
      </c>
      <c r="AO694">
        <v>0.81899999999999995</v>
      </c>
      <c r="AP694">
        <v>2.0160000000000001E-2</v>
      </c>
      <c r="AQ694">
        <v>2.52E-2</v>
      </c>
      <c r="AR694">
        <v>4.41E-2</v>
      </c>
      <c r="AS694">
        <v>6.9300000000000004E-3</v>
      </c>
      <c r="AT694">
        <v>1.323E-2</v>
      </c>
      <c r="AU694">
        <v>0.43469999999999998</v>
      </c>
      <c r="AV694">
        <v>0.6552</v>
      </c>
      <c r="AW694">
        <v>1.2600000000000001E-3</v>
      </c>
      <c r="AX694">
        <v>0.504</v>
      </c>
      <c r="AY694">
        <v>0</v>
      </c>
      <c r="AZ694">
        <v>6.3E-2</v>
      </c>
      <c r="BA694">
        <v>52.92</v>
      </c>
      <c r="BB694">
        <v>0.25829999999999997</v>
      </c>
      <c r="BC694">
        <v>1.008</v>
      </c>
      <c r="BD694">
        <v>9.4499999999999993</v>
      </c>
      <c r="BE694">
        <v>160.65</v>
      </c>
      <c r="BF694">
        <v>32.130000000000003</v>
      </c>
      <c r="BG694">
        <v>16.38</v>
      </c>
      <c r="BH694">
        <v>3.78E-2</v>
      </c>
      <c r="BI694">
        <v>0.77490000000000003</v>
      </c>
      <c r="BJ694">
        <v>0.51659999999999995</v>
      </c>
      <c r="BK694">
        <v>0</v>
      </c>
      <c r="BL694">
        <v>7.6890030852209803E-3</v>
      </c>
      <c r="BM694">
        <v>8.1458901388040204E-4</v>
      </c>
      <c r="BN694">
        <v>0</v>
      </c>
      <c r="BO694">
        <v>1.14262887256415E-4</v>
      </c>
      <c r="BP694">
        <v>2.2931366915931299E-3</v>
      </c>
      <c r="BQ694" s="98">
        <v>3.4133756351388101E-14</v>
      </c>
      <c r="BR694">
        <v>1.5131289561249701E-3</v>
      </c>
      <c r="BS694">
        <v>5.2951569432544505E-4</v>
      </c>
      <c r="BT694">
        <v>7.4199734539941303E-2</v>
      </c>
    </row>
    <row r="695" spans="1:72" x14ac:dyDescent="0.35">
      <c r="A695">
        <v>139</v>
      </c>
      <c r="B695" t="s">
        <v>266</v>
      </c>
      <c r="C695" t="s">
        <v>266</v>
      </c>
      <c r="D695" t="s">
        <v>269</v>
      </c>
      <c r="E695" t="s">
        <v>1338</v>
      </c>
      <c r="F695">
        <v>11.592000000000001</v>
      </c>
      <c r="G695">
        <v>48.478499999999997</v>
      </c>
      <c r="H695">
        <v>0.4536</v>
      </c>
      <c r="I695">
        <v>0.66779999999999995</v>
      </c>
      <c r="J695">
        <v>0.78120000000000001</v>
      </c>
      <c r="K695">
        <v>0.87885000000000002</v>
      </c>
      <c r="L695">
        <v>0.12914999999999999</v>
      </c>
      <c r="M695">
        <v>0</v>
      </c>
      <c r="N695">
        <v>0.2394</v>
      </c>
      <c r="O695">
        <v>1.89E-2</v>
      </c>
      <c r="P695">
        <v>6.3E-3</v>
      </c>
      <c r="Q695">
        <v>9.4500000000000001E-3</v>
      </c>
      <c r="R695">
        <v>0</v>
      </c>
      <c r="S695">
        <v>0</v>
      </c>
      <c r="T695">
        <v>0</v>
      </c>
      <c r="U695">
        <v>0.22994999999999999</v>
      </c>
      <c r="V695">
        <v>0</v>
      </c>
      <c r="W695">
        <v>0</v>
      </c>
      <c r="X695">
        <v>0</v>
      </c>
      <c r="Y695">
        <v>0.1071</v>
      </c>
      <c r="Z695">
        <v>0.1197</v>
      </c>
      <c r="AA695">
        <v>3.15E-3</v>
      </c>
      <c r="AB695">
        <v>0.1197</v>
      </c>
      <c r="AC695">
        <v>0</v>
      </c>
      <c r="AD695">
        <v>0.11655</v>
      </c>
      <c r="AE695">
        <v>1.26E-2</v>
      </c>
      <c r="AF695">
        <v>1.26E-2</v>
      </c>
      <c r="AG695">
        <v>0</v>
      </c>
      <c r="AH695">
        <v>0</v>
      </c>
      <c r="AI695">
        <v>0</v>
      </c>
      <c r="AJ695">
        <v>0</v>
      </c>
      <c r="AK695">
        <v>0</v>
      </c>
      <c r="AL695">
        <v>0</v>
      </c>
      <c r="AM695">
        <v>3.78E-2</v>
      </c>
      <c r="AN695">
        <v>0</v>
      </c>
      <c r="AO695">
        <v>0.40949999999999998</v>
      </c>
      <c r="AP695">
        <v>1.008E-2</v>
      </c>
      <c r="AQ695">
        <v>1.26E-2</v>
      </c>
      <c r="AR695">
        <v>2.205E-2</v>
      </c>
      <c r="AS695">
        <v>3.4650000000000002E-3</v>
      </c>
      <c r="AT695">
        <v>6.6150000000000002E-3</v>
      </c>
      <c r="AU695">
        <v>0.21734999999999999</v>
      </c>
      <c r="AV695">
        <v>0.3276</v>
      </c>
      <c r="AW695">
        <v>6.3000000000000003E-4</v>
      </c>
      <c r="AX695">
        <v>0.252</v>
      </c>
      <c r="AY695">
        <v>0</v>
      </c>
      <c r="AZ695">
        <v>3.15E-2</v>
      </c>
      <c r="BA695">
        <v>26.46</v>
      </c>
      <c r="BB695">
        <v>0.12914999999999999</v>
      </c>
      <c r="BC695">
        <v>0.504</v>
      </c>
      <c r="BD695">
        <v>4.7249999999999996</v>
      </c>
      <c r="BE695">
        <v>80.325000000000003</v>
      </c>
      <c r="BF695">
        <v>16.065000000000001</v>
      </c>
      <c r="BG695">
        <v>8.19</v>
      </c>
      <c r="BH695">
        <v>1.89E-2</v>
      </c>
      <c r="BI695">
        <v>0.38745000000000002</v>
      </c>
      <c r="BJ695">
        <v>0.25829999999999997</v>
      </c>
      <c r="BK695">
        <v>0</v>
      </c>
      <c r="BL695">
        <v>3.8445015426104901E-3</v>
      </c>
      <c r="BM695">
        <v>4.0729450694020102E-4</v>
      </c>
      <c r="BN695">
        <v>0</v>
      </c>
      <c r="BO695" s="98">
        <v>5.71314436282076E-5</v>
      </c>
      <c r="BP695">
        <v>1.1465683457965599E-3</v>
      </c>
      <c r="BQ695" s="98">
        <v>1.7066878175694E-14</v>
      </c>
      <c r="BR695">
        <v>7.5656447806248504E-4</v>
      </c>
      <c r="BS695">
        <v>2.6475784716272301E-4</v>
      </c>
      <c r="BT695">
        <v>3.7099867269970603E-2</v>
      </c>
    </row>
    <row r="696" spans="1:72" x14ac:dyDescent="0.35">
      <c r="A696">
        <v>139</v>
      </c>
      <c r="B696" t="s">
        <v>266</v>
      </c>
      <c r="C696" t="s">
        <v>266</v>
      </c>
      <c r="D696" t="s">
        <v>269</v>
      </c>
      <c r="E696" t="s">
        <v>1339</v>
      </c>
      <c r="F696">
        <v>11.592000000000001</v>
      </c>
      <c r="G696">
        <v>48.478499999999997</v>
      </c>
      <c r="H696">
        <v>0.4536</v>
      </c>
      <c r="I696">
        <v>0.66779999999999995</v>
      </c>
      <c r="J696">
        <v>0.78120000000000001</v>
      </c>
      <c r="K696">
        <v>0.87885000000000002</v>
      </c>
      <c r="L696">
        <v>0.12914999999999999</v>
      </c>
      <c r="M696">
        <v>0</v>
      </c>
      <c r="N696">
        <v>0.2394</v>
      </c>
      <c r="O696">
        <v>1.89E-2</v>
      </c>
      <c r="P696">
        <v>6.3E-3</v>
      </c>
      <c r="Q696">
        <v>9.4500000000000001E-3</v>
      </c>
      <c r="R696">
        <v>0</v>
      </c>
      <c r="S696">
        <v>0</v>
      </c>
      <c r="T696">
        <v>0</v>
      </c>
      <c r="U696">
        <v>0.22994999999999999</v>
      </c>
      <c r="V696">
        <v>0</v>
      </c>
      <c r="W696">
        <v>0</v>
      </c>
      <c r="X696">
        <v>0</v>
      </c>
      <c r="Y696">
        <v>0.1071</v>
      </c>
      <c r="Z696">
        <v>0.1197</v>
      </c>
      <c r="AA696">
        <v>3.15E-3</v>
      </c>
      <c r="AB696">
        <v>0.1197</v>
      </c>
      <c r="AC696">
        <v>0</v>
      </c>
      <c r="AD696">
        <v>0.11655</v>
      </c>
      <c r="AE696">
        <v>1.26E-2</v>
      </c>
      <c r="AF696">
        <v>1.26E-2</v>
      </c>
      <c r="AG696">
        <v>0</v>
      </c>
      <c r="AH696">
        <v>0</v>
      </c>
      <c r="AI696">
        <v>0</v>
      </c>
      <c r="AJ696">
        <v>0</v>
      </c>
      <c r="AK696">
        <v>0</v>
      </c>
      <c r="AL696">
        <v>0</v>
      </c>
      <c r="AM696">
        <v>3.78E-2</v>
      </c>
      <c r="AN696">
        <v>0</v>
      </c>
      <c r="AO696">
        <v>0.40949999999999998</v>
      </c>
      <c r="AP696">
        <v>1.008E-2</v>
      </c>
      <c r="AQ696">
        <v>1.26E-2</v>
      </c>
      <c r="AR696">
        <v>2.205E-2</v>
      </c>
      <c r="AS696">
        <v>3.4650000000000002E-3</v>
      </c>
      <c r="AT696">
        <v>6.6150000000000002E-3</v>
      </c>
      <c r="AU696">
        <v>0.21734999999999999</v>
      </c>
      <c r="AV696">
        <v>0.3276</v>
      </c>
      <c r="AW696">
        <v>6.3000000000000003E-4</v>
      </c>
      <c r="AX696">
        <v>0.252</v>
      </c>
      <c r="AY696">
        <v>0</v>
      </c>
      <c r="AZ696">
        <v>3.15E-2</v>
      </c>
      <c r="BA696">
        <v>26.46</v>
      </c>
      <c r="BB696">
        <v>0.12914999999999999</v>
      </c>
      <c r="BC696">
        <v>0.504</v>
      </c>
      <c r="BD696">
        <v>4.7249999999999996</v>
      </c>
      <c r="BE696">
        <v>80.325000000000003</v>
      </c>
      <c r="BF696">
        <v>16.065000000000001</v>
      </c>
      <c r="BG696">
        <v>8.19</v>
      </c>
      <c r="BH696">
        <v>1.89E-2</v>
      </c>
      <c r="BI696">
        <v>0.38745000000000002</v>
      </c>
      <c r="BJ696">
        <v>0.25829999999999997</v>
      </c>
      <c r="BK696">
        <v>0</v>
      </c>
      <c r="BL696">
        <v>3.8445015426104901E-3</v>
      </c>
      <c r="BM696">
        <v>4.0729450694020102E-4</v>
      </c>
      <c r="BN696">
        <v>0</v>
      </c>
      <c r="BO696" s="98">
        <v>5.71314436282076E-5</v>
      </c>
      <c r="BP696">
        <v>1.1465683457965599E-3</v>
      </c>
      <c r="BQ696" s="98">
        <v>1.7066878175694E-14</v>
      </c>
      <c r="BR696">
        <v>7.5656447806248504E-4</v>
      </c>
      <c r="BS696">
        <v>2.6475784716272301E-4</v>
      </c>
      <c r="BT696">
        <v>3.7099867269970603E-2</v>
      </c>
    </row>
    <row r="697" spans="1:72" x14ac:dyDescent="0.35">
      <c r="A697">
        <v>139</v>
      </c>
      <c r="B697" t="s">
        <v>266</v>
      </c>
      <c r="C697" t="s">
        <v>266</v>
      </c>
      <c r="D697" t="s">
        <v>269</v>
      </c>
      <c r="E697" t="s">
        <v>1340</v>
      </c>
      <c r="F697">
        <v>11.592000000000001</v>
      </c>
      <c r="G697">
        <v>48.478499999999997</v>
      </c>
      <c r="H697">
        <v>0.4536</v>
      </c>
      <c r="I697">
        <v>0.66779999999999995</v>
      </c>
      <c r="J697">
        <v>0.78120000000000001</v>
      </c>
      <c r="K697">
        <v>0.87885000000000002</v>
      </c>
      <c r="L697">
        <v>0.12914999999999999</v>
      </c>
      <c r="M697">
        <v>0</v>
      </c>
      <c r="N697">
        <v>0.2394</v>
      </c>
      <c r="O697">
        <v>1.89E-2</v>
      </c>
      <c r="P697">
        <v>6.3E-3</v>
      </c>
      <c r="Q697">
        <v>9.4500000000000001E-3</v>
      </c>
      <c r="R697">
        <v>0</v>
      </c>
      <c r="S697">
        <v>0</v>
      </c>
      <c r="T697">
        <v>0</v>
      </c>
      <c r="U697">
        <v>0.22994999999999999</v>
      </c>
      <c r="V697">
        <v>0</v>
      </c>
      <c r="W697">
        <v>0</v>
      </c>
      <c r="X697">
        <v>0</v>
      </c>
      <c r="Y697">
        <v>0.1071</v>
      </c>
      <c r="Z697">
        <v>0.1197</v>
      </c>
      <c r="AA697">
        <v>3.15E-3</v>
      </c>
      <c r="AB697">
        <v>0.1197</v>
      </c>
      <c r="AC697">
        <v>0</v>
      </c>
      <c r="AD697">
        <v>0.11655</v>
      </c>
      <c r="AE697">
        <v>1.26E-2</v>
      </c>
      <c r="AF697">
        <v>1.26E-2</v>
      </c>
      <c r="AG697">
        <v>0</v>
      </c>
      <c r="AH697">
        <v>0</v>
      </c>
      <c r="AI697">
        <v>0</v>
      </c>
      <c r="AJ697">
        <v>0</v>
      </c>
      <c r="AK697">
        <v>0</v>
      </c>
      <c r="AL697">
        <v>0</v>
      </c>
      <c r="AM697">
        <v>3.78E-2</v>
      </c>
      <c r="AN697">
        <v>0</v>
      </c>
      <c r="AO697">
        <v>0.40949999999999998</v>
      </c>
      <c r="AP697">
        <v>1.008E-2</v>
      </c>
      <c r="AQ697">
        <v>1.26E-2</v>
      </c>
      <c r="AR697">
        <v>2.205E-2</v>
      </c>
      <c r="AS697">
        <v>3.4650000000000002E-3</v>
      </c>
      <c r="AT697">
        <v>6.6150000000000002E-3</v>
      </c>
      <c r="AU697">
        <v>0.21734999999999999</v>
      </c>
      <c r="AV697">
        <v>0.3276</v>
      </c>
      <c r="AW697">
        <v>6.3000000000000003E-4</v>
      </c>
      <c r="AX697">
        <v>0.252</v>
      </c>
      <c r="AY697">
        <v>0</v>
      </c>
      <c r="AZ697">
        <v>3.15E-2</v>
      </c>
      <c r="BA697">
        <v>26.46</v>
      </c>
      <c r="BB697">
        <v>0.12914999999999999</v>
      </c>
      <c r="BC697">
        <v>0.504</v>
      </c>
      <c r="BD697">
        <v>4.7249999999999996</v>
      </c>
      <c r="BE697">
        <v>80.325000000000003</v>
      </c>
      <c r="BF697">
        <v>16.065000000000001</v>
      </c>
      <c r="BG697">
        <v>8.19</v>
      </c>
      <c r="BH697">
        <v>1.89E-2</v>
      </c>
      <c r="BI697">
        <v>0.38745000000000002</v>
      </c>
      <c r="BJ697">
        <v>0.25829999999999997</v>
      </c>
      <c r="BK697">
        <v>0</v>
      </c>
      <c r="BL697">
        <v>3.8445015426104901E-3</v>
      </c>
      <c r="BM697">
        <v>4.0729450694020102E-4</v>
      </c>
      <c r="BN697">
        <v>0</v>
      </c>
      <c r="BO697" s="98">
        <v>5.71314436282076E-5</v>
      </c>
      <c r="BP697">
        <v>1.1465683457965599E-3</v>
      </c>
      <c r="BQ697" s="98">
        <v>1.7066878175694E-14</v>
      </c>
      <c r="BR697">
        <v>7.5656447806248504E-4</v>
      </c>
      <c r="BS697">
        <v>2.6475784716272301E-4</v>
      </c>
      <c r="BT697">
        <v>3.7099867269970603E-2</v>
      </c>
    </row>
    <row r="698" spans="1:72" x14ac:dyDescent="0.35">
      <c r="A698">
        <v>139</v>
      </c>
      <c r="B698" t="s">
        <v>266</v>
      </c>
      <c r="C698" t="s">
        <v>266</v>
      </c>
      <c r="D698" t="s">
        <v>269</v>
      </c>
      <c r="E698" t="s">
        <v>1341</v>
      </c>
      <c r="F698">
        <v>11.592000000000001</v>
      </c>
      <c r="G698">
        <v>48.478499999999997</v>
      </c>
      <c r="H698">
        <v>0.4536</v>
      </c>
      <c r="I698">
        <v>0.66779999999999995</v>
      </c>
      <c r="J698">
        <v>0.78120000000000001</v>
      </c>
      <c r="K698">
        <v>0.87885000000000002</v>
      </c>
      <c r="L698">
        <v>0.12914999999999999</v>
      </c>
      <c r="M698">
        <v>0</v>
      </c>
      <c r="N698">
        <v>0.2394</v>
      </c>
      <c r="O698">
        <v>1.89E-2</v>
      </c>
      <c r="P698">
        <v>6.3E-3</v>
      </c>
      <c r="Q698">
        <v>9.4500000000000001E-3</v>
      </c>
      <c r="R698">
        <v>0</v>
      </c>
      <c r="S698">
        <v>0</v>
      </c>
      <c r="T698">
        <v>0</v>
      </c>
      <c r="U698">
        <v>0.22994999999999999</v>
      </c>
      <c r="V698">
        <v>0</v>
      </c>
      <c r="W698">
        <v>0</v>
      </c>
      <c r="X698">
        <v>0</v>
      </c>
      <c r="Y698">
        <v>0.1071</v>
      </c>
      <c r="Z698">
        <v>0.1197</v>
      </c>
      <c r="AA698">
        <v>3.15E-3</v>
      </c>
      <c r="AB698">
        <v>0.1197</v>
      </c>
      <c r="AC698">
        <v>0</v>
      </c>
      <c r="AD698">
        <v>0.11655</v>
      </c>
      <c r="AE698">
        <v>1.26E-2</v>
      </c>
      <c r="AF698">
        <v>1.26E-2</v>
      </c>
      <c r="AG698">
        <v>0</v>
      </c>
      <c r="AH698">
        <v>0</v>
      </c>
      <c r="AI698">
        <v>0</v>
      </c>
      <c r="AJ698">
        <v>0</v>
      </c>
      <c r="AK698">
        <v>0</v>
      </c>
      <c r="AL698">
        <v>0</v>
      </c>
      <c r="AM698">
        <v>3.78E-2</v>
      </c>
      <c r="AN698">
        <v>0</v>
      </c>
      <c r="AO698">
        <v>0.40949999999999998</v>
      </c>
      <c r="AP698">
        <v>1.008E-2</v>
      </c>
      <c r="AQ698">
        <v>1.26E-2</v>
      </c>
      <c r="AR698">
        <v>2.205E-2</v>
      </c>
      <c r="AS698">
        <v>3.4650000000000002E-3</v>
      </c>
      <c r="AT698">
        <v>6.6150000000000002E-3</v>
      </c>
      <c r="AU698">
        <v>0.21734999999999999</v>
      </c>
      <c r="AV698">
        <v>0.3276</v>
      </c>
      <c r="AW698">
        <v>6.3000000000000003E-4</v>
      </c>
      <c r="AX698">
        <v>0.252</v>
      </c>
      <c r="AY698">
        <v>0</v>
      </c>
      <c r="AZ698">
        <v>3.15E-2</v>
      </c>
      <c r="BA698">
        <v>26.46</v>
      </c>
      <c r="BB698">
        <v>0.12914999999999999</v>
      </c>
      <c r="BC698">
        <v>0.504</v>
      </c>
      <c r="BD698">
        <v>4.7249999999999996</v>
      </c>
      <c r="BE698">
        <v>80.325000000000003</v>
      </c>
      <c r="BF698">
        <v>16.065000000000001</v>
      </c>
      <c r="BG698">
        <v>8.19</v>
      </c>
      <c r="BH698">
        <v>1.89E-2</v>
      </c>
      <c r="BI698">
        <v>0.38745000000000002</v>
      </c>
      <c r="BJ698">
        <v>0.25829999999999997</v>
      </c>
      <c r="BK698">
        <v>0</v>
      </c>
      <c r="BL698">
        <v>3.8445015426104901E-3</v>
      </c>
      <c r="BM698">
        <v>4.0729450694020102E-4</v>
      </c>
      <c r="BN698">
        <v>0</v>
      </c>
      <c r="BO698" s="98">
        <v>5.71314436282076E-5</v>
      </c>
      <c r="BP698">
        <v>1.1465683457965599E-3</v>
      </c>
      <c r="BQ698" s="98">
        <v>1.7066878175694E-14</v>
      </c>
      <c r="BR698">
        <v>7.5656447806248504E-4</v>
      </c>
      <c r="BS698">
        <v>2.6475784716272301E-4</v>
      </c>
      <c r="BT698">
        <v>3.7099867269970603E-2</v>
      </c>
    </row>
    <row r="699" spans="1:72" x14ac:dyDescent="0.35">
      <c r="A699">
        <v>140</v>
      </c>
      <c r="B699" t="s">
        <v>266</v>
      </c>
      <c r="C699" t="s">
        <v>266</v>
      </c>
      <c r="D699" t="s">
        <v>942</v>
      </c>
      <c r="E699" t="s">
        <v>1337</v>
      </c>
      <c r="F699">
        <v>112.35</v>
      </c>
      <c r="G699">
        <v>470.4</v>
      </c>
      <c r="H699">
        <v>6.468</v>
      </c>
      <c r="I699">
        <v>1.0920000000000001</v>
      </c>
      <c r="J699">
        <v>12.201000000000001</v>
      </c>
      <c r="K699">
        <v>0.63</v>
      </c>
      <c r="L699">
        <v>0.23100000000000001</v>
      </c>
      <c r="M699">
        <v>0</v>
      </c>
      <c r="N699">
        <v>0.378</v>
      </c>
      <c r="O699">
        <v>11.802</v>
      </c>
      <c r="P699">
        <v>0</v>
      </c>
      <c r="Q699">
        <v>11.802</v>
      </c>
      <c r="R699">
        <v>9.4499999999999993</v>
      </c>
      <c r="S699">
        <v>9.4499999999999993</v>
      </c>
      <c r="T699">
        <v>0</v>
      </c>
      <c r="U699">
        <v>4.0949999999999998</v>
      </c>
      <c r="V699">
        <v>8.4000000000000005E-2</v>
      </c>
      <c r="W699">
        <v>4.2000000000000003E-2</v>
      </c>
      <c r="X699">
        <v>0.105</v>
      </c>
      <c r="Y699">
        <v>1.617</v>
      </c>
      <c r="Z699">
        <v>2.1629999999999998</v>
      </c>
      <c r="AA699">
        <v>6.3E-2</v>
      </c>
      <c r="AB699">
        <v>1.89</v>
      </c>
      <c r="AC699">
        <v>2.1000000000000001E-2</v>
      </c>
      <c r="AD699">
        <v>1.869</v>
      </c>
      <c r="AE699">
        <v>0.16800000000000001</v>
      </c>
      <c r="AF699">
        <v>0.16800000000000001</v>
      </c>
      <c r="AG699">
        <v>2.1000000000000001E-2</v>
      </c>
      <c r="AH699">
        <v>0</v>
      </c>
      <c r="AI699">
        <v>0</v>
      </c>
      <c r="AJ699">
        <v>0</v>
      </c>
      <c r="AK699">
        <v>0</v>
      </c>
      <c r="AL699">
        <v>4.0110000000000001</v>
      </c>
      <c r="AM699">
        <v>12.641999999999999</v>
      </c>
      <c r="AN699">
        <v>12.054</v>
      </c>
      <c r="AO699">
        <v>6.51</v>
      </c>
      <c r="AP699">
        <v>0.34229999999999999</v>
      </c>
      <c r="AQ699">
        <v>0.126</v>
      </c>
      <c r="AR699">
        <v>1.5960000000000001</v>
      </c>
      <c r="AS699">
        <v>1.6799999999999999E-2</v>
      </c>
      <c r="AT699">
        <v>7.3499999999999996E-2</v>
      </c>
      <c r="AU699">
        <v>9.4500000000000001E-2</v>
      </c>
      <c r="AV699">
        <v>0.27300000000000002</v>
      </c>
      <c r="AW699">
        <v>3.3599999999999998E-2</v>
      </c>
      <c r="AX699">
        <v>2.835</v>
      </c>
      <c r="AY699">
        <v>9.2399999999999996E-2</v>
      </c>
      <c r="AZ699">
        <v>0.126</v>
      </c>
      <c r="BA699">
        <v>48.3</v>
      </c>
      <c r="BB699">
        <v>0.65100000000000002</v>
      </c>
      <c r="BC699">
        <v>0.94499999999999995</v>
      </c>
      <c r="BD699">
        <v>39.9</v>
      </c>
      <c r="BE699">
        <v>109.2</v>
      </c>
      <c r="BF699">
        <v>13.44</v>
      </c>
      <c r="BG699">
        <v>20.58</v>
      </c>
      <c r="BH699">
        <v>4.2000000000000003E-2</v>
      </c>
      <c r="BI699">
        <v>0</v>
      </c>
      <c r="BJ699">
        <v>0.21</v>
      </c>
      <c r="BK699">
        <v>0</v>
      </c>
      <c r="BL699">
        <v>4.5679532484352199E-2</v>
      </c>
      <c r="BM699">
        <v>3.4537945159717198E-3</v>
      </c>
      <c r="BN699">
        <v>7.2822474237361602E-3</v>
      </c>
      <c r="BO699">
        <v>3.2559419116276501E-3</v>
      </c>
      <c r="BP699">
        <v>2.7373675074645102E-3</v>
      </c>
      <c r="BQ699" s="98">
        <v>5.8734068990297994E-14</v>
      </c>
      <c r="BR699">
        <v>2.6812051192271502E-3</v>
      </c>
      <c r="BS699">
        <v>1.76505231441815E-3</v>
      </c>
      <c r="BT699">
        <v>0.17670679918523999</v>
      </c>
    </row>
    <row r="700" spans="1:72" x14ac:dyDescent="0.35">
      <c r="A700">
        <v>140</v>
      </c>
      <c r="B700" t="s">
        <v>266</v>
      </c>
      <c r="C700" t="s">
        <v>266</v>
      </c>
      <c r="D700" t="s">
        <v>942</v>
      </c>
      <c r="E700" t="s">
        <v>1338</v>
      </c>
      <c r="F700">
        <v>56.174999999999997</v>
      </c>
      <c r="G700">
        <v>235.2</v>
      </c>
      <c r="H700">
        <v>3.234</v>
      </c>
      <c r="I700">
        <v>0.54600000000000004</v>
      </c>
      <c r="J700">
        <v>6.1005000000000003</v>
      </c>
      <c r="K700">
        <v>0.315</v>
      </c>
      <c r="L700">
        <v>0.11550000000000001</v>
      </c>
      <c r="M700">
        <v>0</v>
      </c>
      <c r="N700">
        <v>0.189</v>
      </c>
      <c r="O700">
        <v>5.9009999999999998</v>
      </c>
      <c r="P700">
        <v>0</v>
      </c>
      <c r="Q700">
        <v>5.9009999999999998</v>
      </c>
      <c r="R700">
        <v>4.7249999999999996</v>
      </c>
      <c r="S700">
        <v>4.7249999999999996</v>
      </c>
      <c r="T700">
        <v>0</v>
      </c>
      <c r="U700">
        <v>2.0474999999999999</v>
      </c>
      <c r="V700">
        <v>4.2000000000000003E-2</v>
      </c>
      <c r="W700">
        <v>2.1000000000000001E-2</v>
      </c>
      <c r="X700">
        <v>5.2499999999999998E-2</v>
      </c>
      <c r="Y700">
        <v>0.8085</v>
      </c>
      <c r="Z700">
        <v>1.0814999999999999</v>
      </c>
      <c r="AA700">
        <v>3.15E-2</v>
      </c>
      <c r="AB700">
        <v>0.94499999999999995</v>
      </c>
      <c r="AC700">
        <v>1.0500000000000001E-2</v>
      </c>
      <c r="AD700">
        <v>0.9345</v>
      </c>
      <c r="AE700">
        <v>8.4000000000000005E-2</v>
      </c>
      <c r="AF700">
        <v>8.4000000000000005E-2</v>
      </c>
      <c r="AG700">
        <v>1.0500000000000001E-2</v>
      </c>
      <c r="AH700">
        <v>0</v>
      </c>
      <c r="AI700">
        <v>0</v>
      </c>
      <c r="AJ700">
        <v>0</v>
      </c>
      <c r="AK700">
        <v>0</v>
      </c>
      <c r="AL700">
        <v>2.0055000000000001</v>
      </c>
      <c r="AM700">
        <v>6.3209999999999997</v>
      </c>
      <c r="AN700">
        <v>6.0270000000000001</v>
      </c>
      <c r="AO700">
        <v>3.2549999999999999</v>
      </c>
      <c r="AP700">
        <v>0.17115</v>
      </c>
      <c r="AQ700">
        <v>6.3E-2</v>
      </c>
      <c r="AR700">
        <v>0.79800000000000004</v>
      </c>
      <c r="AS700">
        <v>8.3999999999999995E-3</v>
      </c>
      <c r="AT700">
        <v>3.6749999999999998E-2</v>
      </c>
      <c r="AU700">
        <v>4.725E-2</v>
      </c>
      <c r="AV700">
        <v>0.13650000000000001</v>
      </c>
      <c r="AW700">
        <v>1.6799999999999999E-2</v>
      </c>
      <c r="AX700">
        <v>1.4175</v>
      </c>
      <c r="AY700">
        <v>4.6199999999999998E-2</v>
      </c>
      <c r="AZ700">
        <v>6.3E-2</v>
      </c>
      <c r="BA700">
        <v>24.15</v>
      </c>
      <c r="BB700">
        <v>0.32550000000000001</v>
      </c>
      <c r="BC700">
        <v>0.47249999999999998</v>
      </c>
      <c r="BD700">
        <v>19.95</v>
      </c>
      <c r="BE700">
        <v>54.6</v>
      </c>
      <c r="BF700">
        <v>6.72</v>
      </c>
      <c r="BG700">
        <v>10.29</v>
      </c>
      <c r="BH700">
        <v>2.1000000000000001E-2</v>
      </c>
      <c r="BI700">
        <v>0</v>
      </c>
      <c r="BJ700">
        <v>0.105</v>
      </c>
      <c r="BK700">
        <v>0</v>
      </c>
      <c r="BL700">
        <v>2.75957294447975E-2</v>
      </c>
      <c r="BM700">
        <v>1.82526776796764E-3</v>
      </c>
      <c r="BN700">
        <v>5.1724810226944301E-3</v>
      </c>
      <c r="BO700">
        <v>1.6321381813388599E-3</v>
      </c>
      <c r="BP700">
        <v>1.3686837537322601E-3</v>
      </c>
      <c r="BQ700" s="98">
        <v>3.20175176050564E-14</v>
      </c>
      <c r="BR700">
        <v>2.0209203776143099E-3</v>
      </c>
      <c r="BS700">
        <v>8.8252615720907596E-4</v>
      </c>
      <c r="BT700">
        <v>7.5348621826089701E-2</v>
      </c>
    </row>
    <row r="701" spans="1:72" x14ac:dyDescent="0.35">
      <c r="A701">
        <v>140</v>
      </c>
      <c r="B701" t="s">
        <v>266</v>
      </c>
      <c r="C701" t="s">
        <v>266</v>
      </c>
      <c r="D701" t="s">
        <v>942</v>
      </c>
      <c r="E701" t="s">
        <v>1339</v>
      </c>
      <c r="F701">
        <v>56.174999999999997</v>
      </c>
      <c r="G701">
        <v>235.2</v>
      </c>
      <c r="H701">
        <v>3.234</v>
      </c>
      <c r="I701">
        <v>0.54600000000000004</v>
      </c>
      <c r="J701">
        <v>6.1005000000000003</v>
      </c>
      <c r="K701">
        <v>0.315</v>
      </c>
      <c r="L701">
        <v>0.11550000000000001</v>
      </c>
      <c r="M701">
        <v>0</v>
      </c>
      <c r="N701">
        <v>0.189</v>
      </c>
      <c r="O701">
        <v>5.9009999999999998</v>
      </c>
      <c r="P701">
        <v>0</v>
      </c>
      <c r="Q701">
        <v>5.9009999999999998</v>
      </c>
      <c r="R701">
        <v>4.7249999999999996</v>
      </c>
      <c r="S701">
        <v>4.7249999999999996</v>
      </c>
      <c r="T701">
        <v>0</v>
      </c>
      <c r="U701">
        <v>2.0474999999999999</v>
      </c>
      <c r="V701">
        <v>4.2000000000000003E-2</v>
      </c>
      <c r="W701">
        <v>2.1000000000000001E-2</v>
      </c>
      <c r="X701">
        <v>5.2499999999999998E-2</v>
      </c>
      <c r="Y701">
        <v>0.8085</v>
      </c>
      <c r="Z701">
        <v>1.0814999999999999</v>
      </c>
      <c r="AA701">
        <v>3.15E-2</v>
      </c>
      <c r="AB701">
        <v>0.94499999999999995</v>
      </c>
      <c r="AC701">
        <v>1.0500000000000001E-2</v>
      </c>
      <c r="AD701">
        <v>0.9345</v>
      </c>
      <c r="AE701">
        <v>8.4000000000000005E-2</v>
      </c>
      <c r="AF701">
        <v>8.4000000000000005E-2</v>
      </c>
      <c r="AG701">
        <v>1.0500000000000001E-2</v>
      </c>
      <c r="AH701">
        <v>0</v>
      </c>
      <c r="AI701">
        <v>0</v>
      </c>
      <c r="AJ701">
        <v>0</v>
      </c>
      <c r="AK701">
        <v>0</v>
      </c>
      <c r="AL701">
        <v>2.0055000000000001</v>
      </c>
      <c r="AM701">
        <v>6.3209999999999997</v>
      </c>
      <c r="AN701">
        <v>6.0270000000000001</v>
      </c>
      <c r="AO701">
        <v>3.2549999999999999</v>
      </c>
      <c r="AP701">
        <v>0.17115</v>
      </c>
      <c r="AQ701">
        <v>6.3E-2</v>
      </c>
      <c r="AR701">
        <v>0.79800000000000004</v>
      </c>
      <c r="AS701">
        <v>8.3999999999999995E-3</v>
      </c>
      <c r="AT701">
        <v>3.6749999999999998E-2</v>
      </c>
      <c r="AU701">
        <v>4.725E-2</v>
      </c>
      <c r="AV701">
        <v>0.13650000000000001</v>
      </c>
      <c r="AW701">
        <v>1.6799999999999999E-2</v>
      </c>
      <c r="AX701">
        <v>1.4175</v>
      </c>
      <c r="AY701">
        <v>4.6199999999999998E-2</v>
      </c>
      <c r="AZ701">
        <v>6.3E-2</v>
      </c>
      <c r="BA701">
        <v>24.15</v>
      </c>
      <c r="BB701">
        <v>0.32550000000000001</v>
      </c>
      <c r="BC701">
        <v>0.47249999999999998</v>
      </c>
      <c r="BD701">
        <v>19.95</v>
      </c>
      <c r="BE701">
        <v>54.6</v>
      </c>
      <c r="BF701">
        <v>6.72</v>
      </c>
      <c r="BG701">
        <v>10.29</v>
      </c>
      <c r="BH701">
        <v>2.1000000000000001E-2</v>
      </c>
      <c r="BI701">
        <v>0</v>
      </c>
      <c r="BJ701">
        <v>0.105</v>
      </c>
      <c r="BK701">
        <v>0</v>
      </c>
      <c r="BL701">
        <v>2.75957294447975E-2</v>
      </c>
      <c r="BM701">
        <v>1.82526776796764E-3</v>
      </c>
      <c r="BN701">
        <v>5.1724810226944301E-3</v>
      </c>
      <c r="BO701">
        <v>1.6321381813388599E-3</v>
      </c>
      <c r="BP701">
        <v>1.3686837537322601E-3</v>
      </c>
      <c r="BQ701" s="98">
        <v>3.20175176050564E-14</v>
      </c>
      <c r="BR701">
        <v>2.0209203776143099E-3</v>
      </c>
      <c r="BS701">
        <v>8.8252615720907596E-4</v>
      </c>
      <c r="BT701">
        <v>7.5348621826089701E-2</v>
      </c>
    </row>
    <row r="702" spans="1:72" x14ac:dyDescent="0.35">
      <c r="A702">
        <v>140</v>
      </c>
      <c r="B702" t="s">
        <v>266</v>
      </c>
      <c r="C702" t="s">
        <v>266</v>
      </c>
      <c r="D702" t="s">
        <v>942</v>
      </c>
      <c r="E702" t="s">
        <v>1340</v>
      </c>
      <c r="F702">
        <v>56.174999999999997</v>
      </c>
      <c r="G702">
        <v>235.2</v>
      </c>
      <c r="H702">
        <v>3.234</v>
      </c>
      <c r="I702">
        <v>0.54600000000000004</v>
      </c>
      <c r="J702">
        <v>6.1005000000000003</v>
      </c>
      <c r="K702">
        <v>0.315</v>
      </c>
      <c r="L702">
        <v>0.11550000000000001</v>
      </c>
      <c r="M702">
        <v>0</v>
      </c>
      <c r="N702">
        <v>0.189</v>
      </c>
      <c r="O702">
        <v>5.9009999999999998</v>
      </c>
      <c r="P702">
        <v>0</v>
      </c>
      <c r="Q702">
        <v>5.9009999999999998</v>
      </c>
      <c r="R702">
        <v>4.7249999999999996</v>
      </c>
      <c r="S702">
        <v>4.7249999999999996</v>
      </c>
      <c r="T702">
        <v>0</v>
      </c>
      <c r="U702">
        <v>2.0474999999999999</v>
      </c>
      <c r="V702">
        <v>4.2000000000000003E-2</v>
      </c>
      <c r="W702">
        <v>2.1000000000000001E-2</v>
      </c>
      <c r="X702">
        <v>5.2499999999999998E-2</v>
      </c>
      <c r="Y702">
        <v>0.8085</v>
      </c>
      <c r="Z702">
        <v>1.0814999999999999</v>
      </c>
      <c r="AA702">
        <v>3.15E-2</v>
      </c>
      <c r="AB702">
        <v>0.94499999999999995</v>
      </c>
      <c r="AC702">
        <v>1.0500000000000001E-2</v>
      </c>
      <c r="AD702">
        <v>0.9345</v>
      </c>
      <c r="AE702">
        <v>8.4000000000000005E-2</v>
      </c>
      <c r="AF702">
        <v>8.4000000000000005E-2</v>
      </c>
      <c r="AG702">
        <v>1.0500000000000001E-2</v>
      </c>
      <c r="AH702">
        <v>0</v>
      </c>
      <c r="AI702">
        <v>0</v>
      </c>
      <c r="AJ702">
        <v>0</v>
      </c>
      <c r="AK702">
        <v>0</v>
      </c>
      <c r="AL702">
        <v>2.0055000000000001</v>
      </c>
      <c r="AM702">
        <v>6.3209999999999997</v>
      </c>
      <c r="AN702">
        <v>6.0270000000000001</v>
      </c>
      <c r="AO702">
        <v>3.2549999999999999</v>
      </c>
      <c r="AP702">
        <v>0.17115</v>
      </c>
      <c r="AQ702">
        <v>6.3E-2</v>
      </c>
      <c r="AR702">
        <v>0.79800000000000004</v>
      </c>
      <c r="AS702">
        <v>8.3999999999999995E-3</v>
      </c>
      <c r="AT702">
        <v>3.6749999999999998E-2</v>
      </c>
      <c r="AU702">
        <v>4.725E-2</v>
      </c>
      <c r="AV702">
        <v>0.13650000000000001</v>
      </c>
      <c r="AW702">
        <v>1.6799999999999999E-2</v>
      </c>
      <c r="AX702">
        <v>1.4175</v>
      </c>
      <c r="AY702">
        <v>4.6199999999999998E-2</v>
      </c>
      <c r="AZ702">
        <v>6.3E-2</v>
      </c>
      <c r="BA702">
        <v>24.15</v>
      </c>
      <c r="BB702">
        <v>0.32550000000000001</v>
      </c>
      <c r="BC702">
        <v>0.47249999999999998</v>
      </c>
      <c r="BD702">
        <v>19.95</v>
      </c>
      <c r="BE702">
        <v>54.6</v>
      </c>
      <c r="BF702">
        <v>6.72</v>
      </c>
      <c r="BG702">
        <v>10.29</v>
      </c>
      <c r="BH702">
        <v>2.1000000000000001E-2</v>
      </c>
      <c r="BI702">
        <v>0</v>
      </c>
      <c r="BJ702">
        <v>0.105</v>
      </c>
      <c r="BK702">
        <v>0</v>
      </c>
      <c r="BL702">
        <v>2.75957294447975E-2</v>
      </c>
      <c r="BM702">
        <v>1.82526776796764E-3</v>
      </c>
      <c r="BN702">
        <v>5.1724810226944301E-3</v>
      </c>
      <c r="BO702">
        <v>1.6321381813388599E-3</v>
      </c>
      <c r="BP702">
        <v>1.3686837537322601E-3</v>
      </c>
      <c r="BQ702" s="98">
        <v>3.20175176050564E-14</v>
      </c>
      <c r="BR702">
        <v>2.0209203776143099E-3</v>
      </c>
      <c r="BS702">
        <v>8.8252615720907596E-4</v>
      </c>
      <c r="BT702">
        <v>7.5348621826089701E-2</v>
      </c>
    </row>
    <row r="703" spans="1:72" x14ac:dyDescent="0.35">
      <c r="A703">
        <v>140</v>
      </c>
      <c r="B703" t="s">
        <v>266</v>
      </c>
      <c r="C703" t="s">
        <v>266</v>
      </c>
      <c r="D703" t="s">
        <v>942</v>
      </c>
      <c r="E703" t="s">
        <v>1341</v>
      </c>
      <c r="F703">
        <v>56.174999999999997</v>
      </c>
      <c r="G703">
        <v>235.2</v>
      </c>
      <c r="H703">
        <v>3.234</v>
      </c>
      <c r="I703">
        <v>0.54600000000000004</v>
      </c>
      <c r="J703">
        <v>6.1005000000000003</v>
      </c>
      <c r="K703">
        <v>0.315</v>
      </c>
      <c r="L703">
        <v>0.11550000000000001</v>
      </c>
      <c r="M703">
        <v>0</v>
      </c>
      <c r="N703">
        <v>0.189</v>
      </c>
      <c r="O703">
        <v>5.9009999999999998</v>
      </c>
      <c r="P703">
        <v>0</v>
      </c>
      <c r="Q703">
        <v>5.9009999999999998</v>
      </c>
      <c r="R703">
        <v>4.7249999999999996</v>
      </c>
      <c r="S703">
        <v>4.7249999999999996</v>
      </c>
      <c r="T703">
        <v>0</v>
      </c>
      <c r="U703">
        <v>2.0474999999999999</v>
      </c>
      <c r="V703">
        <v>4.2000000000000003E-2</v>
      </c>
      <c r="W703">
        <v>2.1000000000000001E-2</v>
      </c>
      <c r="X703">
        <v>5.2499999999999998E-2</v>
      </c>
      <c r="Y703">
        <v>0.8085</v>
      </c>
      <c r="Z703">
        <v>1.0814999999999999</v>
      </c>
      <c r="AA703">
        <v>3.15E-2</v>
      </c>
      <c r="AB703">
        <v>0.94499999999999995</v>
      </c>
      <c r="AC703">
        <v>1.0500000000000001E-2</v>
      </c>
      <c r="AD703">
        <v>0.9345</v>
      </c>
      <c r="AE703">
        <v>8.4000000000000005E-2</v>
      </c>
      <c r="AF703">
        <v>8.4000000000000005E-2</v>
      </c>
      <c r="AG703">
        <v>1.0500000000000001E-2</v>
      </c>
      <c r="AH703">
        <v>0</v>
      </c>
      <c r="AI703">
        <v>0</v>
      </c>
      <c r="AJ703">
        <v>0</v>
      </c>
      <c r="AK703">
        <v>0</v>
      </c>
      <c r="AL703">
        <v>2.0055000000000001</v>
      </c>
      <c r="AM703">
        <v>6.3209999999999997</v>
      </c>
      <c r="AN703">
        <v>6.0270000000000001</v>
      </c>
      <c r="AO703">
        <v>3.2549999999999999</v>
      </c>
      <c r="AP703">
        <v>0.17115</v>
      </c>
      <c r="AQ703">
        <v>6.3E-2</v>
      </c>
      <c r="AR703">
        <v>0.79800000000000004</v>
      </c>
      <c r="AS703">
        <v>8.3999999999999995E-3</v>
      </c>
      <c r="AT703">
        <v>3.6749999999999998E-2</v>
      </c>
      <c r="AU703">
        <v>4.725E-2</v>
      </c>
      <c r="AV703">
        <v>0.13650000000000001</v>
      </c>
      <c r="AW703">
        <v>1.6799999999999999E-2</v>
      </c>
      <c r="AX703">
        <v>1.4175</v>
      </c>
      <c r="AY703">
        <v>4.6199999999999998E-2</v>
      </c>
      <c r="AZ703">
        <v>6.3E-2</v>
      </c>
      <c r="BA703">
        <v>24.15</v>
      </c>
      <c r="BB703">
        <v>0.32550000000000001</v>
      </c>
      <c r="BC703">
        <v>0.47249999999999998</v>
      </c>
      <c r="BD703">
        <v>19.95</v>
      </c>
      <c r="BE703">
        <v>54.6</v>
      </c>
      <c r="BF703">
        <v>6.72</v>
      </c>
      <c r="BG703">
        <v>10.29</v>
      </c>
      <c r="BH703">
        <v>2.1000000000000001E-2</v>
      </c>
      <c r="BI703">
        <v>0</v>
      </c>
      <c r="BJ703">
        <v>0.105</v>
      </c>
      <c r="BK703">
        <v>0</v>
      </c>
      <c r="BL703">
        <v>2.75957294447975E-2</v>
      </c>
      <c r="BM703">
        <v>1.82526776796764E-3</v>
      </c>
      <c r="BN703">
        <v>5.1724810226944301E-3</v>
      </c>
      <c r="BO703">
        <v>1.6321381813388599E-3</v>
      </c>
      <c r="BP703">
        <v>1.3686837537322601E-3</v>
      </c>
      <c r="BQ703" s="98">
        <v>3.20175176050564E-14</v>
      </c>
      <c r="BR703">
        <v>2.0209203776143099E-3</v>
      </c>
      <c r="BS703">
        <v>8.8252615720907596E-4</v>
      </c>
      <c r="BT703">
        <v>7.5348621826089701E-2</v>
      </c>
    </row>
    <row r="704" spans="1:72" x14ac:dyDescent="0.35">
      <c r="A704">
        <v>141</v>
      </c>
      <c r="B704" t="s">
        <v>266</v>
      </c>
      <c r="C704" t="s">
        <v>266</v>
      </c>
      <c r="D704" t="s">
        <v>949</v>
      </c>
      <c r="E704" t="s">
        <v>1337</v>
      </c>
      <c r="F704">
        <v>73.5</v>
      </c>
      <c r="G704">
        <v>307.86</v>
      </c>
      <c r="H704">
        <v>0</v>
      </c>
      <c r="I704">
        <v>0.98699999999999999</v>
      </c>
      <c r="J704">
        <v>17.073</v>
      </c>
      <c r="K704">
        <v>0.126</v>
      </c>
      <c r="L704">
        <v>2.835</v>
      </c>
      <c r="M704">
        <v>0</v>
      </c>
      <c r="N704">
        <v>0</v>
      </c>
      <c r="O704">
        <v>11.529</v>
      </c>
      <c r="P704">
        <v>2.2890000000000001</v>
      </c>
      <c r="Q704">
        <v>9.2609999999999992</v>
      </c>
      <c r="R704">
        <v>11.13</v>
      </c>
      <c r="S704">
        <v>11.55</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2.1000000000000001E-2</v>
      </c>
      <c r="AR704">
        <v>0</v>
      </c>
      <c r="AS704">
        <v>0</v>
      </c>
      <c r="AT704">
        <v>0</v>
      </c>
      <c r="AU704">
        <v>0</v>
      </c>
      <c r="AV704">
        <v>0.16800000000000001</v>
      </c>
      <c r="AW704">
        <v>0</v>
      </c>
      <c r="AX704">
        <v>0</v>
      </c>
      <c r="AY704">
        <v>0</v>
      </c>
      <c r="AZ704">
        <v>0</v>
      </c>
      <c r="BA704">
        <v>1.26</v>
      </c>
      <c r="BB704">
        <v>0</v>
      </c>
      <c r="BC704">
        <v>0</v>
      </c>
      <c r="BD704">
        <v>2.94</v>
      </c>
      <c r="BE704">
        <v>0</v>
      </c>
      <c r="BF704">
        <v>0</v>
      </c>
      <c r="BG704">
        <v>7.14</v>
      </c>
      <c r="BH704">
        <v>2.1000000000000001E-2</v>
      </c>
      <c r="BI704">
        <v>0</v>
      </c>
      <c r="BJ704">
        <v>0</v>
      </c>
      <c r="BK704">
        <v>0</v>
      </c>
      <c r="BL704">
        <v>2.1587207576644899E-2</v>
      </c>
      <c r="BM704">
        <v>2.3736471839621099E-3</v>
      </c>
      <c r="BN704">
        <v>4.92927468439596E-3</v>
      </c>
      <c r="BO704">
        <v>3.4330377305289302E-3</v>
      </c>
      <c r="BP704">
        <v>1.43858929444412E-3</v>
      </c>
      <c r="BQ704" s="98">
        <v>9.9771509098868606E-15</v>
      </c>
      <c r="BR704">
        <v>4.1335611451082197E-3</v>
      </c>
      <c r="BS704">
        <v>1.76505231441815E-3</v>
      </c>
      <c r="BT704">
        <v>2.9381314538891999E-2</v>
      </c>
    </row>
    <row r="705" spans="1:72" x14ac:dyDescent="0.35">
      <c r="A705">
        <v>141</v>
      </c>
      <c r="B705" t="s">
        <v>266</v>
      </c>
      <c r="C705" t="s">
        <v>266</v>
      </c>
      <c r="D705" t="s">
        <v>949</v>
      </c>
      <c r="E705" t="s">
        <v>1338</v>
      </c>
      <c r="F705">
        <v>36.75</v>
      </c>
      <c r="G705">
        <v>153.93</v>
      </c>
      <c r="H705">
        <v>0</v>
      </c>
      <c r="I705">
        <v>0.49349999999999999</v>
      </c>
      <c r="J705">
        <v>8.5365000000000002</v>
      </c>
      <c r="K705">
        <v>6.3E-2</v>
      </c>
      <c r="L705">
        <v>1.4175</v>
      </c>
      <c r="M705">
        <v>0</v>
      </c>
      <c r="N705">
        <v>0</v>
      </c>
      <c r="O705">
        <v>5.7645</v>
      </c>
      <c r="P705">
        <v>1.1445000000000001</v>
      </c>
      <c r="Q705">
        <v>4.6304999999999996</v>
      </c>
      <c r="R705">
        <v>5.5650000000000004</v>
      </c>
      <c r="S705">
        <v>5.7750000000000004</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1.0500000000000001E-2</v>
      </c>
      <c r="AR705">
        <v>0</v>
      </c>
      <c r="AS705">
        <v>0</v>
      </c>
      <c r="AT705">
        <v>0</v>
      </c>
      <c r="AU705">
        <v>0</v>
      </c>
      <c r="AV705">
        <v>8.4000000000000005E-2</v>
      </c>
      <c r="AW705">
        <v>0</v>
      </c>
      <c r="AX705">
        <v>0</v>
      </c>
      <c r="AY705">
        <v>0</v>
      </c>
      <c r="AZ705">
        <v>0</v>
      </c>
      <c r="BA705">
        <v>0.63</v>
      </c>
      <c r="BB705">
        <v>0</v>
      </c>
      <c r="BC705">
        <v>0</v>
      </c>
      <c r="BD705">
        <v>1.47</v>
      </c>
      <c r="BE705">
        <v>0</v>
      </c>
      <c r="BF705">
        <v>0</v>
      </c>
      <c r="BG705">
        <v>3.57</v>
      </c>
      <c r="BH705">
        <v>1.0500000000000001E-2</v>
      </c>
      <c r="BI705">
        <v>0</v>
      </c>
      <c r="BJ705">
        <v>0</v>
      </c>
      <c r="BK705">
        <v>0</v>
      </c>
      <c r="BL705">
        <v>1.0793603788322399E-2</v>
      </c>
      <c r="BM705">
        <v>1.1868235919810599E-3</v>
      </c>
      <c r="BN705">
        <v>2.46463734219798E-3</v>
      </c>
      <c r="BO705">
        <v>1.7165188652644599E-3</v>
      </c>
      <c r="BP705">
        <v>7.1929464722206098E-4</v>
      </c>
      <c r="BQ705" s="98">
        <v>4.9885754549434303E-15</v>
      </c>
      <c r="BR705">
        <v>2.0667805725541099E-3</v>
      </c>
      <c r="BS705">
        <v>8.8252615720907596E-4</v>
      </c>
      <c r="BT705">
        <v>1.4690657269446E-2</v>
      </c>
    </row>
    <row r="706" spans="1:72" x14ac:dyDescent="0.35">
      <c r="A706">
        <v>141</v>
      </c>
      <c r="B706" t="s">
        <v>266</v>
      </c>
      <c r="C706" t="s">
        <v>266</v>
      </c>
      <c r="D706" t="s">
        <v>949</v>
      </c>
      <c r="E706" t="s">
        <v>1339</v>
      </c>
      <c r="F706">
        <v>36.75</v>
      </c>
      <c r="G706">
        <v>153.93</v>
      </c>
      <c r="H706">
        <v>0</v>
      </c>
      <c r="I706">
        <v>0.49349999999999999</v>
      </c>
      <c r="J706">
        <v>8.5365000000000002</v>
      </c>
      <c r="K706">
        <v>6.3E-2</v>
      </c>
      <c r="L706">
        <v>1.4175</v>
      </c>
      <c r="M706">
        <v>0</v>
      </c>
      <c r="N706">
        <v>0</v>
      </c>
      <c r="O706">
        <v>5.7645</v>
      </c>
      <c r="P706">
        <v>1.1445000000000001</v>
      </c>
      <c r="Q706">
        <v>4.6304999999999996</v>
      </c>
      <c r="R706">
        <v>5.5650000000000004</v>
      </c>
      <c r="S706">
        <v>5.7750000000000004</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1.0500000000000001E-2</v>
      </c>
      <c r="AR706">
        <v>0</v>
      </c>
      <c r="AS706">
        <v>0</v>
      </c>
      <c r="AT706">
        <v>0</v>
      </c>
      <c r="AU706">
        <v>0</v>
      </c>
      <c r="AV706">
        <v>8.4000000000000005E-2</v>
      </c>
      <c r="AW706">
        <v>0</v>
      </c>
      <c r="AX706">
        <v>0</v>
      </c>
      <c r="AY706">
        <v>0</v>
      </c>
      <c r="AZ706">
        <v>0</v>
      </c>
      <c r="BA706">
        <v>0.63</v>
      </c>
      <c r="BB706">
        <v>0</v>
      </c>
      <c r="BC706">
        <v>0</v>
      </c>
      <c r="BD706">
        <v>1.47</v>
      </c>
      <c r="BE706">
        <v>0</v>
      </c>
      <c r="BF706">
        <v>0</v>
      </c>
      <c r="BG706">
        <v>3.57</v>
      </c>
      <c r="BH706">
        <v>1.0500000000000001E-2</v>
      </c>
      <c r="BI706">
        <v>0</v>
      </c>
      <c r="BJ706">
        <v>0</v>
      </c>
      <c r="BK706">
        <v>0</v>
      </c>
      <c r="BL706">
        <v>1.0793603788322399E-2</v>
      </c>
      <c r="BM706">
        <v>1.1868235919810599E-3</v>
      </c>
      <c r="BN706">
        <v>2.46463734219798E-3</v>
      </c>
      <c r="BO706">
        <v>1.7165188652644599E-3</v>
      </c>
      <c r="BP706">
        <v>7.1929464722206098E-4</v>
      </c>
      <c r="BQ706" s="98">
        <v>4.9885754549434303E-15</v>
      </c>
      <c r="BR706">
        <v>2.0667805725541099E-3</v>
      </c>
      <c r="BS706">
        <v>8.8252615720907596E-4</v>
      </c>
      <c r="BT706">
        <v>1.4690657269446E-2</v>
      </c>
    </row>
    <row r="707" spans="1:72" x14ac:dyDescent="0.35">
      <c r="A707">
        <v>141</v>
      </c>
      <c r="B707" t="s">
        <v>266</v>
      </c>
      <c r="C707" t="s">
        <v>266</v>
      </c>
      <c r="D707" t="s">
        <v>949</v>
      </c>
      <c r="E707" t="s">
        <v>1340</v>
      </c>
      <c r="F707">
        <v>36.75</v>
      </c>
      <c r="G707">
        <v>153.93</v>
      </c>
      <c r="H707">
        <v>0</v>
      </c>
      <c r="I707">
        <v>0.49349999999999999</v>
      </c>
      <c r="J707">
        <v>8.5365000000000002</v>
      </c>
      <c r="K707">
        <v>6.3E-2</v>
      </c>
      <c r="L707">
        <v>1.4175</v>
      </c>
      <c r="M707">
        <v>0</v>
      </c>
      <c r="N707">
        <v>0</v>
      </c>
      <c r="O707">
        <v>5.7645</v>
      </c>
      <c r="P707">
        <v>1.1445000000000001</v>
      </c>
      <c r="Q707">
        <v>4.6304999999999996</v>
      </c>
      <c r="R707">
        <v>5.5650000000000004</v>
      </c>
      <c r="S707">
        <v>5.7750000000000004</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1.0500000000000001E-2</v>
      </c>
      <c r="AR707">
        <v>0</v>
      </c>
      <c r="AS707">
        <v>0</v>
      </c>
      <c r="AT707">
        <v>0</v>
      </c>
      <c r="AU707">
        <v>0</v>
      </c>
      <c r="AV707">
        <v>8.4000000000000005E-2</v>
      </c>
      <c r="AW707">
        <v>0</v>
      </c>
      <c r="AX707">
        <v>0</v>
      </c>
      <c r="AY707">
        <v>0</v>
      </c>
      <c r="AZ707">
        <v>0</v>
      </c>
      <c r="BA707">
        <v>0.63</v>
      </c>
      <c r="BB707">
        <v>0</v>
      </c>
      <c r="BC707">
        <v>0</v>
      </c>
      <c r="BD707">
        <v>1.47</v>
      </c>
      <c r="BE707">
        <v>0</v>
      </c>
      <c r="BF707">
        <v>0</v>
      </c>
      <c r="BG707">
        <v>3.57</v>
      </c>
      <c r="BH707">
        <v>1.0500000000000001E-2</v>
      </c>
      <c r="BI707">
        <v>0</v>
      </c>
      <c r="BJ707">
        <v>0</v>
      </c>
      <c r="BK707">
        <v>0</v>
      </c>
      <c r="BL707">
        <v>1.0793603788322399E-2</v>
      </c>
      <c r="BM707">
        <v>1.1868235919810599E-3</v>
      </c>
      <c r="BN707">
        <v>2.46463734219798E-3</v>
      </c>
      <c r="BO707">
        <v>1.7165188652644599E-3</v>
      </c>
      <c r="BP707">
        <v>7.1929464722206098E-4</v>
      </c>
      <c r="BQ707" s="98">
        <v>4.9885754549434303E-15</v>
      </c>
      <c r="BR707">
        <v>2.0667805725541099E-3</v>
      </c>
      <c r="BS707">
        <v>8.8252615720907596E-4</v>
      </c>
      <c r="BT707">
        <v>1.4690657269446E-2</v>
      </c>
    </row>
    <row r="708" spans="1:72" x14ac:dyDescent="0.35">
      <c r="A708">
        <v>141</v>
      </c>
      <c r="B708" t="s">
        <v>266</v>
      </c>
      <c r="C708" t="s">
        <v>266</v>
      </c>
      <c r="D708" t="s">
        <v>949</v>
      </c>
      <c r="E708" t="s">
        <v>1341</v>
      </c>
      <c r="F708">
        <v>36.75</v>
      </c>
      <c r="G708">
        <v>153.93</v>
      </c>
      <c r="H708">
        <v>0</v>
      </c>
      <c r="I708">
        <v>0.49349999999999999</v>
      </c>
      <c r="J708">
        <v>8.5365000000000002</v>
      </c>
      <c r="K708">
        <v>6.3E-2</v>
      </c>
      <c r="L708">
        <v>1.4175</v>
      </c>
      <c r="M708">
        <v>0</v>
      </c>
      <c r="N708">
        <v>0</v>
      </c>
      <c r="O708">
        <v>5.7645</v>
      </c>
      <c r="P708">
        <v>1.1445000000000001</v>
      </c>
      <c r="Q708">
        <v>4.6304999999999996</v>
      </c>
      <c r="R708">
        <v>5.5650000000000004</v>
      </c>
      <c r="S708">
        <v>5.7750000000000004</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1.0500000000000001E-2</v>
      </c>
      <c r="AR708">
        <v>0</v>
      </c>
      <c r="AS708">
        <v>0</v>
      </c>
      <c r="AT708">
        <v>0</v>
      </c>
      <c r="AU708">
        <v>0</v>
      </c>
      <c r="AV708">
        <v>8.4000000000000005E-2</v>
      </c>
      <c r="AW708">
        <v>0</v>
      </c>
      <c r="AX708">
        <v>0</v>
      </c>
      <c r="AY708">
        <v>0</v>
      </c>
      <c r="AZ708">
        <v>0</v>
      </c>
      <c r="BA708">
        <v>0.63</v>
      </c>
      <c r="BB708">
        <v>0</v>
      </c>
      <c r="BC708">
        <v>0</v>
      </c>
      <c r="BD708">
        <v>1.47</v>
      </c>
      <c r="BE708">
        <v>0</v>
      </c>
      <c r="BF708">
        <v>0</v>
      </c>
      <c r="BG708">
        <v>3.57</v>
      </c>
      <c r="BH708">
        <v>1.0500000000000001E-2</v>
      </c>
      <c r="BI708">
        <v>0</v>
      </c>
      <c r="BJ708">
        <v>0</v>
      </c>
      <c r="BK708">
        <v>0</v>
      </c>
      <c r="BL708">
        <v>1.0793603788322399E-2</v>
      </c>
      <c r="BM708">
        <v>1.1868235919810599E-3</v>
      </c>
      <c r="BN708">
        <v>2.46463734219798E-3</v>
      </c>
      <c r="BO708">
        <v>1.7165188652644599E-3</v>
      </c>
      <c r="BP708">
        <v>7.1929464722206098E-4</v>
      </c>
      <c r="BQ708" s="98">
        <v>4.9885754549434303E-15</v>
      </c>
      <c r="BR708">
        <v>2.0667805725541099E-3</v>
      </c>
      <c r="BS708">
        <v>8.8252615720907596E-4</v>
      </c>
      <c r="BT708">
        <v>1.4690657269446E-2</v>
      </c>
    </row>
    <row r="709" spans="1:72" x14ac:dyDescent="0.35">
      <c r="A709">
        <v>142</v>
      </c>
      <c r="B709" t="s">
        <v>266</v>
      </c>
      <c r="C709" t="s">
        <v>266</v>
      </c>
      <c r="D709" t="s">
        <v>955</v>
      </c>
      <c r="E709" t="s">
        <v>1337</v>
      </c>
      <c r="F709">
        <v>4.0170000000000003</v>
      </c>
      <c r="G709">
        <v>16.821999999999999</v>
      </c>
      <c r="H709">
        <v>5.1999999999999998E-3</v>
      </c>
      <c r="I709">
        <v>0.15210000000000001</v>
      </c>
      <c r="J709">
        <v>0.8034</v>
      </c>
      <c r="K709">
        <v>4.8099999999999997E-2</v>
      </c>
      <c r="L709">
        <v>6.8900000000000003E-2</v>
      </c>
      <c r="M709">
        <v>0</v>
      </c>
      <c r="N709">
        <v>0.2223</v>
      </c>
      <c r="O709">
        <v>0</v>
      </c>
      <c r="P709">
        <v>0</v>
      </c>
      <c r="Q709">
        <v>0</v>
      </c>
      <c r="R709">
        <v>0</v>
      </c>
      <c r="S709">
        <v>0</v>
      </c>
      <c r="T709">
        <v>0</v>
      </c>
      <c r="U709">
        <v>0</v>
      </c>
      <c r="V709">
        <v>0</v>
      </c>
      <c r="W709">
        <v>0</v>
      </c>
      <c r="X709">
        <v>0</v>
      </c>
      <c r="Y709">
        <v>0</v>
      </c>
      <c r="Z709">
        <v>0</v>
      </c>
      <c r="AA709">
        <v>0</v>
      </c>
      <c r="AB709">
        <v>0</v>
      </c>
      <c r="AC709">
        <v>0</v>
      </c>
      <c r="AD709">
        <v>0</v>
      </c>
      <c r="AE709">
        <v>1.2999999999999999E-3</v>
      </c>
      <c r="AF709">
        <v>0</v>
      </c>
      <c r="AG709">
        <v>1.2999999999999999E-3</v>
      </c>
      <c r="AH709">
        <v>0</v>
      </c>
      <c r="AI709">
        <v>0</v>
      </c>
      <c r="AJ709">
        <v>0</v>
      </c>
      <c r="AK709">
        <v>0</v>
      </c>
      <c r="AL709">
        <v>0</v>
      </c>
      <c r="AM709">
        <v>0</v>
      </c>
      <c r="AN709">
        <v>0</v>
      </c>
      <c r="AO709">
        <v>0</v>
      </c>
      <c r="AP709">
        <v>0</v>
      </c>
      <c r="AQ709">
        <v>0</v>
      </c>
      <c r="AR709">
        <v>0</v>
      </c>
      <c r="AS709">
        <v>6.4999999999999997E-4</v>
      </c>
      <c r="AT709">
        <v>8.9700000000000005E-3</v>
      </c>
      <c r="AU709">
        <v>0.1638</v>
      </c>
      <c r="AV709">
        <v>0.18915000000000001</v>
      </c>
      <c r="AW709">
        <v>9.4900000000000002E-3</v>
      </c>
      <c r="AX709">
        <v>0.13389999999999999</v>
      </c>
      <c r="AY709">
        <v>0</v>
      </c>
      <c r="AZ709">
        <v>0</v>
      </c>
      <c r="BA709">
        <v>5.7460000000000004</v>
      </c>
      <c r="BB709">
        <v>0</v>
      </c>
      <c r="BC709">
        <v>5.1999999999999998E-2</v>
      </c>
      <c r="BD709">
        <v>0.71499999999999997</v>
      </c>
      <c r="BE709">
        <v>85.748000000000005</v>
      </c>
      <c r="BF709">
        <v>4.7190000000000003</v>
      </c>
      <c r="BG709">
        <v>1.69</v>
      </c>
      <c r="BH709">
        <v>3.8999999999999998E-3</v>
      </c>
      <c r="BI709">
        <v>0</v>
      </c>
      <c r="BJ709">
        <v>4.1599999999999998E-2</v>
      </c>
      <c r="BK709">
        <v>0</v>
      </c>
      <c r="BL709">
        <v>1.36678816093681E-3</v>
      </c>
      <c r="BM709" s="98">
        <v>3.8420432359036798E-5</v>
      </c>
      <c r="BN709">
        <v>3.8210057571529398E-4</v>
      </c>
      <c r="BO709" s="98">
        <v>4.1627923906303201E-5</v>
      </c>
      <c r="BP709">
        <v>0</v>
      </c>
      <c r="BQ709" s="98">
        <v>1.96440744160598E-15</v>
      </c>
      <c r="BR709">
        <v>3.6438726676806302E-4</v>
      </c>
      <c r="BS709">
        <v>1.09265143273505E-4</v>
      </c>
      <c r="BT709">
        <v>7.4726451896065804E-3</v>
      </c>
    </row>
    <row r="710" spans="1:72" x14ac:dyDescent="0.35">
      <c r="A710">
        <v>142</v>
      </c>
      <c r="B710" t="s">
        <v>266</v>
      </c>
      <c r="C710" t="s">
        <v>266</v>
      </c>
      <c r="D710" t="s">
        <v>955</v>
      </c>
      <c r="E710" t="s">
        <v>1338</v>
      </c>
      <c r="F710">
        <v>2.0085000000000002</v>
      </c>
      <c r="G710">
        <v>8.4109999999999996</v>
      </c>
      <c r="H710">
        <v>2.5999999999999999E-3</v>
      </c>
      <c r="I710">
        <v>7.6050000000000006E-2</v>
      </c>
      <c r="J710">
        <v>0.4017</v>
      </c>
      <c r="K710">
        <v>2.4049999999999998E-2</v>
      </c>
      <c r="L710">
        <v>3.4450000000000001E-2</v>
      </c>
      <c r="M710">
        <v>0</v>
      </c>
      <c r="N710">
        <v>0.11115</v>
      </c>
      <c r="O710">
        <v>0</v>
      </c>
      <c r="P710">
        <v>0</v>
      </c>
      <c r="Q710">
        <v>0</v>
      </c>
      <c r="R710">
        <v>0</v>
      </c>
      <c r="S710">
        <v>0</v>
      </c>
      <c r="T710">
        <v>0</v>
      </c>
      <c r="U710">
        <v>0</v>
      </c>
      <c r="V710">
        <v>0</v>
      </c>
      <c r="W710">
        <v>0</v>
      </c>
      <c r="X710">
        <v>0</v>
      </c>
      <c r="Y710">
        <v>0</v>
      </c>
      <c r="Z710">
        <v>0</v>
      </c>
      <c r="AA710">
        <v>0</v>
      </c>
      <c r="AB710">
        <v>0</v>
      </c>
      <c r="AC710">
        <v>0</v>
      </c>
      <c r="AD710">
        <v>0</v>
      </c>
      <c r="AE710">
        <v>6.4999999999999997E-4</v>
      </c>
      <c r="AF710">
        <v>0</v>
      </c>
      <c r="AG710">
        <v>6.4999999999999997E-4</v>
      </c>
      <c r="AH710">
        <v>0</v>
      </c>
      <c r="AI710">
        <v>0</v>
      </c>
      <c r="AJ710">
        <v>0</v>
      </c>
      <c r="AK710">
        <v>0</v>
      </c>
      <c r="AL710">
        <v>0</v>
      </c>
      <c r="AM710">
        <v>0</v>
      </c>
      <c r="AN710">
        <v>0</v>
      </c>
      <c r="AO710">
        <v>0</v>
      </c>
      <c r="AP710">
        <v>0</v>
      </c>
      <c r="AQ710">
        <v>0</v>
      </c>
      <c r="AR710">
        <v>0</v>
      </c>
      <c r="AS710">
        <v>3.2499999999999999E-4</v>
      </c>
      <c r="AT710">
        <v>4.4850000000000003E-3</v>
      </c>
      <c r="AU710">
        <v>8.1900000000000001E-2</v>
      </c>
      <c r="AV710">
        <v>9.4575000000000006E-2</v>
      </c>
      <c r="AW710">
        <v>4.7450000000000001E-3</v>
      </c>
      <c r="AX710">
        <v>6.6949999999999996E-2</v>
      </c>
      <c r="AY710">
        <v>0</v>
      </c>
      <c r="AZ710">
        <v>0</v>
      </c>
      <c r="BA710">
        <v>2.8730000000000002</v>
      </c>
      <c r="BB710">
        <v>0</v>
      </c>
      <c r="BC710">
        <v>2.5999999999999999E-2</v>
      </c>
      <c r="BD710">
        <v>0.35749999999999998</v>
      </c>
      <c r="BE710">
        <v>42.874000000000002</v>
      </c>
      <c r="BF710">
        <v>2.3595000000000002</v>
      </c>
      <c r="BG710">
        <v>0.84499999999999997</v>
      </c>
      <c r="BH710">
        <v>1.9499999999999999E-3</v>
      </c>
      <c r="BI710">
        <v>0</v>
      </c>
      <c r="BJ710">
        <v>2.0799999999999999E-2</v>
      </c>
      <c r="BK710">
        <v>0</v>
      </c>
      <c r="BL710">
        <v>6.8339408046840498E-4</v>
      </c>
      <c r="BM710" s="98">
        <v>1.9210216179518399E-5</v>
      </c>
      <c r="BN710">
        <v>1.9105028785764699E-4</v>
      </c>
      <c r="BO710" s="98">
        <v>2.0813961953151601E-5</v>
      </c>
      <c r="BP710">
        <v>0</v>
      </c>
      <c r="BQ710" s="98">
        <v>9.8220372080299097E-16</v>
      </c>
      <c r="BR710">
        <v>1.82193633384031E-4</v>
      </c>
      <c r="BS710" s="98">
        <v>5.4632571636752298E-5</v>
      </c>
      <c r="BT710">
        <v>3.7363225948032902E-3</v>
      </c>
    </row>
    <row r="711" spans="1:72" x14ac:dyDescent="0.35">
      <c r="A711">
        <v>142</v>
      </c>
      <c r="B711" t="s">
        <v>266</v>
      </c>
      <c r="C711" t="s">
        <v>266</v>
      </c>
      <c r="D711" t="s">
        <v>955</v>
      </c>
      <c r="E711" t="s">
        <v>1339</v>
      </c>
      <c r="F711">
        <v>2.0085000000000002</v>
      </c>
      <c r="G711">
        <v>8.4109999999999996</v>
      </c>
      <c r="H711">
        <v>2.5999999999999999E-3</v>
      </c>
      <c r="I711">
        <v>7.6050000000000006E-2</v>
      </c>
      <c r="J711">
        <v>0.4017</v>
      </c>
      <c r="K711">
        <v>2.4049999999999998E-2</v>
      </c>
      <c r="L711">
        <v>3.4450000000000001E-2</v>
      </c>
      <c r="M711">
        <v>0</v>
      </c>
      <c r="N711">
        <v>0.11115</v>
      </c>
      <c r="O711">
        <v>0</v>
      </c>
      <c r="P711">
        <v>0</v>
      </c>
      <c r="Q711">
        <v>0</v>
      </c>
      <c r="R711">
        <v>0</v>
      </c>
      <c r="S711">
        <v>0</v>
      </c>
      <c r="T711">
        <v>0</v>
      </c>
      <c r="U711">
        <v>0</v>
      </c>
      <c r="V711">
        <v>0</v>
      </c>
      <c r="W711">
        <v>0</v>
      </c>
      <c r="X711">
        <v>0</v>
      </c>
      <c r="Y711">
        <v>0</v>
      </c>
      <c r="Z711">
        <v>0</v>
      </c>
      <c r="AA711">
        <v>0</v>
      </c>
      <c r="AB711">
        <v>0</v>
      </c>
      <c r="AC711">
        <v>0</v>
      </c>
      <c r="AD711">
        <v>0</v>
      </c>
      <c r="AE711">
        <v>6.4999999999999997E-4</v>
      </c>
      <c r="AF711">
        <v>0</v>
      </c>
      <c r="AG711">
        <v>6.4999999999999997E-4</v>
      </c>
      <c r="AH711">
        <v>0</v>
      </c>
      <c r="AI711">
        <v>0</v>
      </c>
      <c r="AJ711">
        <v>0</v>
      </c>
      <c r="AK711">
        <v>0</v>
      </c>
      <c r="AL711">
        <v>0</v>
      </c>
      <c r="AM711">
        <v>0</v>
      </c>
      <c r="AN711">
        <v>0</v>
      </c>
      <c r="AO711">
        <v>0</v>
      </c>
      <c r="AP711">
        <v>0</v>
      </c>
      <c r="AQ711">
        <v>0</v>
      </c>
      <c r="AR711">
        <v>0</v>
      </c>
      <c r="AS711">
        <v>3.2499999999999999E-4</v>
      </c>
      <c r="AT711">
        <v>4.4850000000000003E-3</v>
      </c>
      <c r="AU711">
        <v>8.1900000000000001E-2</v>
      </c>
      <c r="AV711">
        <v>9.4575000000000006E-2</v>
      </c>
      <c r="AW711">
        <v>4.7450000000000001E-3</v>
      </c>
      <c r="AX711">
        <v>6.6949999999999996E-2</v>
      </c>
      <c r="AY711">
        <v>0</v>
      </c>
      <c r="AZ711">
        <v>0</v>
      </c>
      <c r="BA711">
        <v>2.8730000000000002</v>
      </c>
      <c r="BB711">
        <v>0</v>
      </c>
      <c r="BC711">
        <v>2.5999999999999999E-2</v>
      </c>
      <c r="BD711">
        <v>0.35749999999999998</v>
      </c>
      <c r="BE711">
        <v>42.874000000000002</v>
      </c>
      <c r="BF711">
        <v>2.3595000000000002</v>
      </c>
      <c r="BG711">
        <v>0.84499999999999997</v>
      </c>
      <c r="BH711">
        <v>1.9499999999999999E-3</v>
      </c>
      <c r="BI711">
        <v>0</v>
      </c>
      <c r="BJ711">
        <v>2.0799999999999999E-2</v>
      </c>
      <c r="BK711">
        <v>0</v>
      </c>
      <c r="BL711">
        <v>6.8339408046840498E-4</v>
      </c>
      <c r="BM711" s="98">
        <v>1.9210216179518399E-5</v>
      </c>
      <c r="BN711">
        <v>1.9105028785764699E-4</v>
      </c>
      <c r="BO711" s="98">
        <v>2.0813961953151601E-5</v>
      </c>
      <c r="BP711">
        <v>0</v>
      </c>
      <c r="BQ711" s="98">
        <v>9.8220372080299097E-16</v>
      </c>
      <c r="BR711">
        <v>1.82193633384031E-4</v>
      </c>
      <c r="BS711" s="98">
        <v>5.4632571636752298E-5</v>
      </c>
      <c r="BT711">
        <v>3.7363225948032902E-3</v>
      </c>
    </row>
    <row r="712" spans="1:72" x14ac:dyDescent="0.35">
      <c r="A712">
        <v>142</v>
      </c>
      <c r="B712" t="s">
        <v>266</v>
      </c>
      <c r="C712" t="s">
        <v>266</v>
      </c>
      <c r="D712" t="s">
        <v>955</v>
      </c>
      <c r="E712" t="s">
        <v>1340</v>
      </c>
      <c r="F712">
        <v>2.0085000000000002</v>
      </c>
      <c r="G712">
        <v>8.4109999999999996</v>
      </c>
      <c r="H712">
        <v>2.5999999999999999E-3</v>
      </c>
      <c r="I712">
        <v>7.6050000000000006E-2</v>
      </c>
      <c r="J712">
        <v>0.4017</v>
      </c>
      <c r="K712">
        <v>2.4049999999999998E-2</v>
      </c>
      <c r="L712">
        <v>3.4450000000000001E-2</v>
      </c>
      <c r="M712">
        <v>0</v>
      </c>
      <c r="N712">
        <v>0.11115</v>
      </c>
      <c r="O712">
        <v>0</v>
      </c>
      <c r="P712">
        <v>0</v>
      </c>
      <c r="Q712">
        <v>0</v>
      </c>
      <c r="R712">
        <v>0</v>
      </c>
      <c r="S712">
        <v>0</v>
      </c>
      <c r="T712">
        <v>0</v>
      </c>
      <c r="U712">
        <v>0</v>
      </c>
      <c r="V712">
        <v>0</v>
      </c>
      <c r="W712">
        <v>0</v>
      </c>
      <c r="X712">
        <v>0</v>
      </c>
      <c r="Y712">
        <v>0</v>
      </c>
      <c r="Z712">
        <v>0</v>
      </c>
      <c r="AA712">
        <v>0</v>
      </c>
      <c r="AB712">
        <v>0</v>
      </c>
      <c r="AC712">
        <v>0</v>
      </c>
      <c r="AD712">
        <v>0</v>
      </c>
      <c r="AE712">
        <v>6.4999999999999997E-4</v>
      </c>
      <c r="AF712">
        <v>0</v>
      </c>
      <c r="AG712">
        <v>6.4999999999999997E-4</v>
      </c>
      <c r="AH712">
        <v>0</v>
      </c>
      <c r="AI712">
        <v>0</v>
      </c>
      <c r="AJ712">
        <v>0</v>
      </c>
      <c r="AK712">
        <v>0</v>
      </c>
      <c r="AL712">
        <v>0</v>
      </c>
      <c r="AM712">
        <v>0</v>
      </c>
      <c r="AN712">
        <v>0</v>
      </c>
      <c r="AO712">
        <v>0</v>
      </c>
      <c r="AP712">
        <v>0</v>
      </c>
      <c r="AQ712">
        <v>0</v>
      </c>
      <c r="AR712">
        <v>0</v>
      </c>
      <c r="AS712">
        <v>3.2499999999999999E-4</v>
      </c>
      <c r="AT712">
        <v>4.4850000000000003E-3</v>
      </c>
      <c r="AU712">
        <v>8.1900000000000001E-2</v>
      </c>
      <c r="AV712">
        <v>9.4575000000000006E-2</v>
      </c>
      <c r="AW712">
        <v>4.7450000000000001E-3</v>
      </c>
      <c r="AX712">
        <v>6.6949999999999996E-2</v>
      </c>
      <c r="AY712">
        <v>0</v>
      </c>
      <c r="AZ712">
        <v>0</v>
      </c>
      <c r="BA712">
        <v>2.8730000000000002</v>
      </c>
      <c r="BB712">
        <v>0</v>
      </c>
      <c r="BC712">
        <v>2.5999999999999999E-2</v>
      </c>
      <c r="BD712">
        <v>0.35749999999999998</v>
      </c>
      <c r="BE712">
        <v>42.874000000000002</v>
      </c>
      <c r="BF712">
        <v>2.3595000000000002</v>
      </c>
      <c r="BG712">
        <v>0.84499999999999997</v>
      </c>
      <c r="BH712">
        <v>1.9499999999999999E-3</v>
      </c>
      <c r="BI712">
        <v>0</v>
      </c>
      <c r="BJ712">
        <v>2.0799999999999999E-2</v>
      </c>
      <c r="BK712">
        <v>0</v>
      </c>
      <c r="BL712">
        <v>6.8339408046840498E-4</v>
      </c>
      <c r="BM712" s="98">
        <v>1.9210216179518399E-5</v>
      </c>
      <c r="BN712">
        <v>1.9105028785764699E-4</v>
      </c>
      <c r="BO712" s="98">
        <v>2.0813961953151601E-5</v>
      </c>
      <c r="BP712">
        <v>0</v>
      </c>
      <c r="BQ712" s="98">
        <v>9.8220372080299097E-16</v>
      </c>
      <c r="BR712">
        <v>1.82193633384031E-4</v>
      </c>
      <c r="BS712" s="98">
        <v>5.4632571636752298E-5</v>
      </c>
      <c r="BT712">
        <v>3.7363225948032902E-3</v>
      </c>
    </row>
    <row r="713" spans="1:72" x14ac:dyDescent="0.35">
      <c r="A713">
        <v>142</v>
      </c>
      <c r="B713" t="s">
        <v>266</v>
      </c>
      <c r="C713" t="s">
        <v>266</v>
      </c>
      <c r="D713" t="s">
        <v>955</v>
      </c>
      <c r="E713" t="s">
        <v>1341</v>
      </c>
      <c r="F713">
        <v>2.0085000000000002</v>
      </c>
      <c r="G713">
        <v>8.4109999999999996</v>
      </c>
      <c r="H713">
        <v>2.5999999999999999E-3</v>
      </c>
      <c r="I713">
        <v>7.6050000000000006E-2</v>
      </c>
      <c r="J713">
        <v>0.4017</v>
      </c>
      <c r="K713">
        <v>2.4049999999999998E-2</v>
      </c>
      <c r="L713">
        <v>3.4450000000000001E-2</v>
      </c>
      <c r="M713">
        <v>0</v>
      </c>
      <c r="N713">
        <v>0.11115</v>
      </c>
      <c r="O713">
        <v>0</v>
      </c>
      <c r="P713">
        <v>0</v>
      </c>
      <c r="Q713">
        <v>0</v>
      </c>
      <c r="R713">
        <v>0</v>
      </c>
      <c r="S713">
        <v>0</v>
      </c>
      <c r="T713">
        <v>0</v>
      </c>
      <c r="U713">
        <v>0</v>
      </c>
      <c r="V713">
        <v>0</v>
      </c>
      <c r="W713">
        <v>0</v>
      </c>
      <c r="X713">
        <v>0</v>
      </c>
      <c r="Y713">
        <v>0</v>
      </c>
      <c r="Z713">
        <v>0</v>
      </c>
      <c r="AA713">
        <v>0</v>
      </c>
      <c r="AB713">
        <v>0</v>
      </c>
      <c r="AC713">
        <v>0</v>
      </c>
      <c r="AD713">
        <v>0</v>
      </c>
      <c r="AE713">
        <v>6.4999999999999997E-4</v>
      </c>
      <c r="AF713">
        <v>0</v>
      </c>
      <c r="AG713">
        <v>6.4999999999999997E-4</v>
      </c>
      <c r="AH713">
        <v>0</v>
      </c>
      <c r="AI713">
        <v>0</v>
      </c>
      <c r="AJ713">
        <v>0</v>
      </c>
      <c r="AK713">
        <v>0</v>
      </c>
      <c r="AL713">
        <v>0</v>
      </c>
      <c r="AM713">
        <v>0</v>
      </c>
      <c r="AN713">
        <v>0</v>
      </c>
      <c r="AO713">
        <v>0</v>
      </c>
      <c r="AP713">
        <v>0</v>
      </c>
      <c r="AQ713">
        <v>0</v>
      </c>
      <c r="AR713">
        <v>0</v>
      </c>
      <c r="AS713">
        <v>3.2499999999999999E-4</v>
      </c>
      <c r="AT713">
        <v>4.4850000000000003E-3</v>
      </c>
      <c r="AU713">
        <v>8.1900000000000001E-2</v>
      </c>
      <c r="AV713">
        <v>9.4575000000000006E-2</v>
      </c>
      <c r="AW713">
        <v>4.7450000000000001E-3</v>
      </c>
      <c r="AX713">
        <v>6.6949999999999996E-2</v>
      </c>
      <c r="AY713">
        <v>0</v>
      </c>
      <c r="AZ713">
        <v>0</v>
      </c>
      <c r="BA713">
        <v>2.8730000000000002</v>
      </c>
      <c r="BB713">
        <v>0</v>
      </c>
      <c r="BC713">
        <v>2.5999999999999999E-2</v>
      </c>
      <c r="BD713">
        <v>0.35749999999999998</v>
      </c>
      <c r="BE713">
        <v>42.874000000000002</v>
      </c>
      <c r="BF713">
        <v>2.3595000000000002</v>
      </c>
      <c r="BG713">
        <v>0.84499999999999997</v>
      </c>
      <c r="BH713">
        <v>1.9499999999999999E-3</v>
      </c>
      <c r="BI713">
        <v>0</v>
      </c>
      <c r="BJ713">
        <v>2.0799999999999999E-2</v>
      </c>
      <c r="BK713">
        <v>0</v>
      </c>
      <c r="BL713">
        <v>6.8339408046840498E-4</v>
      </c>
      <c r="BM713" s="98">
        <v>1.9210216179518399E-5</v>
      </c>
      <c r="BN713">
        <v>1.9105028785764699E-4</v>
      </c>
      <c r="BO713" s="98">
        <v>2.0813961953151601E-5</v>
      </c>
      <c r="BP713">
        <v>0</v>
      </c>
      <c r="BQ713" s="98">
        <v>9.8220372080299097E-16</v>
      </c>
      <c r="BR713">
        <v>1.82193633384031E-4</v>
      </c>
      <c r="BS713" s="98">
        <v>5.4632571636752298E-5</v>
      </c>
      <c r="BT713">
        <v>3.7363225948032902E-3</v>
      </c>
    </row>
    <row r="714" spans="1:72" x14ac:dyDescent="0.35">
      <c r="A714">
        <v>143</v>
      </c>
      <c r="B714" t="s">
        <v>803</v>
      </c>
      <c r="C714" t="s">
        <v>273</v>
      </c>
      <c r="D714" t="s">
        <v>276</v>
      </c>
      <c r="E714" t="s">
        <v>1337</v>
      </c>
      <c r="F714">
        <v>0</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4.4331768742719398E-4</v>
      </c>
      <c r="BM714" s="98">
        <v>1.1821671495088199E-5</v>
      </c>
      <c r="BN714">
        <v>1.17569407912398E-4</v>
      </c>
      <c r="BO714" s="98">
        <v>1.28085919711702E-5</v>
      </c>
      <c r="BP714" s="98">
        <v>2.6872397629680399E-5</v>
      </c>
      <c r="BQ714" s="98">
        <v>6.04433058955686E-16</v>
      </c>
      <c r="BR714">
        <v>1.12119159005558E-4</v>
      </c>
      <c r="BS714" s="98">
        <v>2.95151305164959E-5</v>
      </c>
      <c r="BT714">
        <v>2.2992754429558698E-3</v>
      </c>
    </row>
    <row r="715" spans="1:72" x14ac:dyDescent="0.35">
      <c r="A715">
        <v>143</v>
      </c>
      <c r="B715" t="s">
        <v>803</v>
      </c>
      <c r="C715" t="s">
        <v>273</v>
      </c>
      <c r="D715" t="s">
        <v>276</v>
      </c>
      <c r="E715" t="s">
        <v>1338</v>
      </c>
      <c r="F715">
        <v>0</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c r="BF715">
        <v>0</v>
      </c>
      <c r="BG715">
        <v>0</v>
      </c>
      <c r="BH715">
        <v>0</v>
      </c>
      <c r="BI715">
        <v>0</v>
      </c>
      <c r="BJ715">
        <v>0</v>
      </c>
      <c r="BK715">
        <v>0</v>
      </c>
      <c r="BL715">
        <v>4.4331768742719398E-4</v>
      </c>
      <c r="BM715" s="98">
        <v>1.1821671495088199E-5</v>
      </c>
      <c r="BN715">
        <v>1.17569407912398E-4</v>
      </c>
      <c r="BO715" s="98">
        <v>1.28085919711702E-5</v>
      </c>
      <c r="BP715" s="98">
        <v>2.6872397629680399E-5</v>
      </c>
      <c r="BQ715" s="98">
        <v>6.04433058955686E-16</v>
      </c>
      <c r="BR715">
        <v>1.12119159005558E-4</v>
      </c>
      <c r="BS715" s="98">
        <v>2.95151305164959E-5</v>
      </c>
      <c r="BT715">
        <v>2.2992754429558698E-3</v>
      </c>
    </row>
    <row r="716" spans="1:72" x14ac:dyDescent="0.35">
      <c r="A716">
        <v>143</v>
      </c>
      <c r="B716" t="s">
        <v>803</v>
      </c>
      <c r="C716" t="s">
        <v>273</v>
      </c>
      <c r="D716" t="s">
        <v>276</v>
      </c>
      <c r="E716" t="s">
        <v>1339</v>
      </c>
      <c r="F716">
        <v>0</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4.4331768742719398E-4</v>
      </c>
      <c r="BM716" s="98">
        <v>1.1821671495088199E-5</v>
      </c>
      <c r="BN716">
        <v>1.17569407912398E-4</v>
      </c>
      <c r="BO716" s="98">
        <v>1.28085919711702E-5</v>
      </c>
      <c r="BP716" s="98">
        <v>2.6872397629680399E-5</v>
      </c>
      <c r="BQ716" s="98">
        <v>6.04433058955686E-16</v>
      </c>
      <c r="BR716">
        <v>1.12119159005558E-4</v>
      </c>
      <c r="BS716" s="98">
        <v>2.95151305164959E-5</v>
      </c>
      <c r="BT716">
        <v>2.2992754429558698E-3</v>
      </c>
    </row>
    <row r="717" spans="1:72" x14ac:dyDescent="0.35">
      <c r="A717">
        <v>143</v>
      </c>
      <c r="B717" t="s">
        <v>803</v>
      </c>
      <c r="C717" t="s">
        <v>273</v>
      </c>
      <c r="D717" t="s">
        <v>276</v>
      </c>
      <c r="E717" t="s">
        <v>1340</v>
      </c>
      <c r="F717">
        <v>0</v>
      </c>
      <c r="G717">
        <v>0</v>
      </c>
      <c r="H717">
        <v>0</v>
      </c>
      <c r="I717">
        <v>0</v>
      </c>
      <c r="J717">
        <v>0</v>
      </c>
      <c r="K717">
        <v>0</v>
      </c>
      <c r="L717">
        <v>0</v>
      </c>
      <c r="M717">
        <v>0</v>
      </c>
      <c r="N717">
        <v>0</v>
      </c>
      <c r="O717">
        <v>0</v>
      </c>
      <c r="P717">
        <v>0</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4.4331768742719398E-4</v>
      </c>
      <c r="BM717" s="98">
        <v>1.1821671495088199E-5</v>
      </c>
      <c r="BN717">
        <v>1.17569407912398E-4</v>
      </c>
      <c r="BO717" s="98">
        <v>1.28085919711702E-5</v>
      </c>
      <c r="BP717" s="98">
        <v>2.6872397629680399E-5</v>
      </c>
      <c r="BQ717" s="98">
        <v>6.04433058955686E-16</v>
      </c>
      <c r="BR717">
        <v>1.12119159005558E-4</v>
      </c>
      <c r="BS717" s="98">
        <v>2.95151305164959E-5</v>
      </c>
      <c r="BT717">
        <v>2.2992754429558698E-3</v>
      </c>
    </row>
    <row r="718" spans="1:72" x14ac:dyDescent="0.35">
      <c r="A718">
        <v>143</v>
      </c>
      <c r="B718" t="s">
        <v>803</v>
      </c>
      <c r="C718" t="s">
        <v>273</v>
      </c>
      <c r="D718" t="s">
        <v>276</v>
      </c>
      <c r="E718" t="s">
        <v>1341</v>
      </c>
      <c r="F718">
        <v>0</v>
      </c>
      <c r="G718">
        <v>0</v>
      </c>
      <c r="H718">
        <v>0</v>
      </c>
      <c r="I718">
        <v>0</v>
      </c>
      <c r="J718">
        <v>0</v>
      </c>
      <c r="K718">
        <v>0</v>
      </c>
      <c r="L718">
        <v>0</v>
      </c>
      <c r="M718">
        <v>0</v>
      </c>
      <c r="N718">
        <v>0</v>
      </c>
      <c r="O718">
        <v>0</v>
      </c>
      <c r="P718">
        <v>0</v>
      </c>
      <c r="Q718">
        <v>0</v>
      </c>
      <c r="R718">
        <v>0</v>
      </c>
      <c r="S718">
        <v>0</v>
      </c>
      <c r="T718">
        <v>0</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4.4331768742719398E-4</v>
      </c>
      <c r="BM718" s="98">
        <v>1.1821671495088199E-5</v>
      </c>
      <c r="BN718">
        <v>1.17569407912398E-4</v>
      </c>
      <c r="BO718" s="98">
        <v>1.28085919711702E-5</v>
      </c>
      <c r="BP718" s="98">
        <v>2.6872397629680399E-5</v>
      </c>
      <c r="BQ718" s="98">
        <v>6.04433058955686E-16</v>
      </c>
      <c r="BR718">
        <v>1.12119159005558E-4</v>
      </c>
      <c r="BS718" s="98">
        <v>2.95151305164959E-5</v>
      </c>
      <c r="BT718">
        <v>2.2992754429558698E-3</v>
      </c>
    </row>
    <row r="719" spans="1:72" x14ac:dyDescent="0.35">
      <c r="A719">
        <v>144</v>
      </c>
      <c r="B719" t="s">
        <v>803</v>
      </c>
      <c r="C719" t="s">
        <v>273</v>
      </c>
      <c r="D719" t="s">
        <v>277</v>
      </c>
      <c r="E719" t="s">
        <v>1337</v>
      </c>
      <c r="F719">
        <v>0</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1.22101261151199E-3</v>
      </c>
      <c r="BM719">
        <v>1.3732198542920301E-4</v>
      </c>
      <c r="BN719">
        <v>3.6463476029399098E-4</v>
      </c>
      <c r="BO719">
        <v>1.6010739963962799E-4</v>
      </c>
      <c r="BP719" s="98">
        <v>3.3590497037100499E-5</v>
      </c>
      <c r="BQ719" s="98">
        <v>3.3416019150495798E-16</v>
      </c>
      <c r="BR719">
        <v>1.0048361197730501E-4</v>
      </c>
      <c r="BS719" s="98">
        <v>4.2025055105194101E-5</v>
      </c>
      <c r="BT719">
        <v>6.9473531419410404E-4</v>
      </c>
    </row>
    <row r="720" spans="1:72" x14ac:dyDescent="0.35">
      <c r="A720">
        <v>144</v>
      </c>
      <c r="B720" t="s">
        <v>803</v>
      </c>
      <c r="C720" t="s">
        <v>273</v>
      </c>
      <c r="D720" t="s">
        <v>277</v>
      </c>
      <c r="E720" t="s">
        <v>1338</v>
      </c>
      <c r="F720">
        <v>0</v>
      </c>
      <c r="G720">
        <v>0</v>
      </c>
      <c r="H720">
        <v>0</v>
      </c>
      <c r="I720">
        <v>0</v>
      </c>
      <c r="J720">
        <v>0</v>
      </c>
      <c r="K720">
        <v>0</v>
      </c>
      <c r="L720">
        <v>0</v>
      </c>
      <c r="M720">
        <v>0</v>
      </c>
      <c r="N720">
        <v>0</v>
      </c>
      <c r="O720">
        <v>0</v>
      </c>
      <c r="P720">
        <v>0</v>
      </c>
      <c r="Q720">
        <v>0</v>
      </c>
      <c r="R720">
        <v>0</v>
      </c>
      <c r="S720">
        <v>0</v>
      </c>
      <c r="T720">
        <v>0</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1.22101261151199E-3</v>
      </c>
      <c r="BM720">
        <v>1.3732198542920301E-4</v>
      </c>
      <c r="BN720">
        <v>3.6463476029399098E-4</v>
      </c>
      <c r="BO720">
        <v>1.6010739963962799E-4</v>
      </c>
      <c r="BP720" s="98">
        <v>3.3590497037100499E-5</v>
      </c>
      <c r="BQ720" s="98">
        <v>3.3416019150495798E-16</v>
      </c>
      <c r="BR720">
        <v>1.0048361197730501E-4</v>
      </c>
      <c r="BS720" s="98">
        <v>4.2025055105194101E-5</v>
      </c>
      <c r="BT720">
        <v>6.9473531419410404E-4</v>
      </c>
    </row>
    <row r="721" spans="1:72" x14ac:dyDescent="0.35">
      <c r="A721">
        <v>144</v>
      </c>
      <c r="B721" t="s">
        <v>803</v>
      </c>
      <c r="C721" t="s">
        <v>273</v>
      </c>
      <c r="D721" t="s">
        <v>277</v>
      </c>
      <c r="E721" t="s">
        <v>1339</v>
      </c>
      <c r="F721">
        <v>0</v>
      </c>
      <c r="G721">
        <v>0</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1.22101261151199E-3</v>
      </c>
      <c r="BM721">
        <v>1.3732198542920301E-4</v>
      </c>
      <c r="BN721">
        <v>3.6463476029399098E-4</v>
      </c>
      <c r="BO721">
        <v>1.6010739963962799E-4</v>
      </c>
      <c r="BP721" s="98">
        <v>3.3590497037100499E-5</v>
      </c>
      <c r="BQ721" s="98">
        <v>3.3416019150495798E-16</v>
      </c>
      <c r="BR721">
        <v>1.0048361197730501E-4</v>
      </c>
      <c r="BS721" s="98">
        <v>4.2025055105194101E-5</v>
      </c>
      <c r="BT721">
        <v>6.9473531419410404E-4</v>
      </c>
    </row>
    <row r="722" spans="1:72" x14ac:dyDescent="0.35">
      <c r="A722">
        <v>144</v>
      </c>
      <c r="B722" t="s">
        <v>803</v>
      </c>
      <c r="C722" t="s">
        <v>273</v>
      </c>
      <c r="D722" t="s">
        <v>277</v>
      </c>
      <c r="E722" t="s">
        <v>1340</v>
      </c>
      <c r="F722">
        <v>0</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1.22101261151199E-3</v>
      </c>
      <c r="BM722">
        <v>1.3732198542920301E-4</v>
      </c>
      <c r="BN722">
        <v>3.6463476029399098E-4</v>
      </c>
      <c r="BO722">
        <v>1.6010739963962799E-4</v>
      </c>
      <c r="BP722" s="98">
        <v>3.3590497037100499E-5</v>
      </c>
      <c r="BQ722" s="98">
        <v>3.3416019150495798E-16</v>
      </c>
      <c r="BR722">
        <v>1.0048361197730501E-4</v>
      </c>
      <c r="BS722" s="98">
        <v>4.2025055105194101E-5</v>
      </c>
      <c r="BT722">
        <v>6.9473531419410404E-4</v>
      </c>
    </row>
    <row r="723" spans="1:72" x14ac:dyDescent="0.35">
      <c r="A723">
        <v>144</v>
      </c>
      <c r="B723" t="s">
        <v>803</v>
      </c>
      <c r="C723" t="s">
        <v>273</v>
      </c>
      <c r="D723" t="s">
        <v>277</v>
      </c>
      <c r="E723" t="s">
        <v>1341</v>
      </c>
      <c r="F723">
        <v>0</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0</v>
      </c>
      <c r="BI723">
        <v>0</v>
      </c>
      <c r="BJ723">
        <v>0</v>
      </c>
      <c r="BK723">
        <v>0</v>
      </c>
      <c r="BL723">
        <v>1.22101261151199E-3</v>
      </c>
      <c r="BM723">
        <v>1.3732198542920301E-4</v>
      </c>
      <c r="BN723">
        <v>3.6463476029399098E-4</v>
      </c>
      <c r="BO723">
        <v>1.6010739963962799E-4</v>
      </c>
      <c r="BP723" s="98">
        <v>3.3590497037100499E-5</v>
      </c>
      <c r="BQ723" s="98">
        <v>3.3416019150495798E-16</v>
      </c>
      <c r="BR723">
        <v>1.0048361197730501E-4</v>
      </c>
      <c r="BS723" s="98">
        <v>4.2025055105194101E-5</v>
      </c>
      <c r="BT723">
        <v>6.9473531419410404E-4</v>
      </c>
    </row>
    <row r="724" spans="1:72" x14ac:dyDescent="0.35">
      <c r="A724">
        <v>145</v>
      </c>
      <c r="B724" t="s">
        <v>803</v>
      </c>
      <c r="C724" t="s">
        <v>273</v>
      </c>
      <c r="D724" t="s">
        <v>278</v>
      </c>
      <c r="E724" t="s">
        <v>1337</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v>0</v>
      </c>
      <c r="BF724">
        <v>0</v>
      </c>
      <c r="BG724">
        <v>0</v>
      </c>
      <c r="BH724">
        <v>0</v>
      </c>
      <c r="BI724">
        <v>0</v>
      </c>
      <c r="BJ724">
        <v>0</v>
      </c>
      <c r="BK724">
        <v>0</v>
      </c>
      <c r="BL724" s="98">
        <v>2.2165884371359698E-5</v>
      </c>
      <c r="BM724" s="98">
        <v>5.9108357475441198E-7</v>
      </c>
      <c r="BN724" s="98">
        <v>5.8784703956199002E-6</v>
      </c>
      <c r="BO724" s="98">
        <v>6.4042959855851102E-7</v>
      </c>
      <c r="BP724" s="98">
        <v>1.34361988148402E-6</v>
      </c>
      <c r="BQ724" s="98">
        <v>3.0221652947784301E-17</v>
      </c>
      <c r="BR724" s="98">
        <v>5.6059579502778898E-6</v>
      </c>
      <c r="BS724" s="98">
        <v>1.4757565258247899E-6</v>
      </c>
      <c r="BT724">
        <v>1.14963772147794E-4</v>
      </c>
    </row>
    <row r="725" spans="1:72" x14ac:dyDescent="0.35">
      <c r="A725">
        <v>145</v>
      </c>
      <c r="B725" t="s">
        <v>803</v>
      </c>
      <c r="C725" t="s">
        <v>273</v>
      </c>
      <c r="D725" t="s">
        <v>278</v>
      </c>
      <c r="E725" t="s">
        <v>1338</v>
      </c>
      <c r="F725">
        <v>0</v>
      </c>
      <c r="G725">
        <v>0</v>
      </c>
      <c r="H725">
        <v>0</v>
      </c>
      <c r="I725">
        <v>0</v>
      </c>
      <c r="J725">
        <v>0</v>
      </c>
      <c r="K725">
        <v>0</v>
      </c>
      <c r="L725">
        <v>0</v>
      </c>
      <c r="M725">
        <v>0</v>
      </c>
      <c r="N725">
        <v>0</v>
      </c>
      <c r="O725">
        <v>0</v>
      </c>
      <c r="P725">
        <v>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s="98">
        <v>2.2165884371359698E-5</v>
      </c>
      <c r="BM725" s="98">
        <v>5.9108357475441198E-7</v>
      </c>
      <c r="BN725" s="98">
        <v>5.8784703956199002E-6</v>
      </c>
      <c r="BO725" s="98">
        <v>6.4042959855851102E-7</v>
      </c>
      <c r="BP725" s="98">
        <v>1.34361988148402E-6</v>
      </c>
      <c r="BQ725" s="98">
        <v>3.0221652947784301E-17</v>
      </c>
      <c r="BR725" s="98">
        <v>5.6059579502778898E-6</v>
      </c>
      <c r="BS725" s="98">
        <v>1.4757565258247899E-6</v>
      </c>
      <c r="BT725">
        <v>1.14963772147794E-4</v>
      </c>
    </row>
    <row r="726" spans="1:72" x14ac:dyDescent="0.35">
      <c r="A726">
        <v>145</v>
      </c>
      <c r="B726" t="s">
        <v>803</v>
      </c>
      <c r="C726" t="s">
        <v>273</v>
      </c>
      <c r="D726" t="s">
        <v>278</v>
      </c>
      <c r="E726" t="s">
        <v>1339</v>
      </c>
      <c r="F726">
        <v>0</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v>0</v>
      </c>
      <c r="BF726">
        <v>0</v>
      </c>
      <c r="BG726">
        <v>0</v>
      </c>
      <c r="BH726">
        <v>0</v>
      </c>
      <c r="BI726">
        <v>0</v>
      </c>
      <c r="BJ726">
        <v>0</v>
      </c>
      <c r="BK726">
        <v>0</v>
      </c>
      <c r="BL726" s="98">
        <v>2.2165884371359698E-5</v>
      </c>
      <c r="BM726" s="98">
        <v>5.9108357475441198E-7</v>
      </c>
      <c r="BN726" s="98">
        <v>5.8784703956199002E-6</v>
      </c>
      <c r="BO726" s="98">
        <v>6.4042959855851102E-7</v>
      </c>
      <c r="BP726" s="98">
        <v>1.34361988148402E-6</v>
      </c>
      <c r="BQ726" s="98">
        <v>3.0221652947784301E-17</v>
      </c>
      <c r="BR726" s="98">
        <v>5.6059579502778898E-6</v>
      </c>
      <c r="BS726" s="98">
        <v>1.4757565258247899E-6</v>
      </c>
      <c r="BT726">
        <v>1.14963772147794E-4</v>
      </c>
    </row>
    <row r="727" spans="1:72" x14ac:dyDescent="0.35">
      <c r="A727">
        <v>145</v>
      </c>
      <c r="B727" t="s">
        <v>803</v>
      </c>
      <c r="C727" t="s">
        <v>273</v>
      </c>
      <c r="D727" t="s">
        <v>278</v>
      </c>
      <c r="E727" t="s">
        <v>1340</v>
      </c>
      <c r="F727">
        <v>0</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v>0</v>
      </c>
      <c r="BF727">
        <v>0</v>
      </c>
      <c r="BG727">
        <v>0</v>
      </c>
      <c r="BH727">
        <v>0</v>
      </c>
      <c r="BI727">
        <v>0</v>
      </c>
      <c r="BJ727">
        <v>0</v>
      </c>
      <c r="BK727">
        <v>0</v>
      </c>
      <c r="BL727" s="98">
        <v>2.2165884371359698E-5</v>
      </c>
      <c r="BM727" s="98">
        <v>5.9108357475441198E-7</v>
      </c>
      <c r="BN727" s="98">
        <v>5.8784703956199002E-6</v>
      </c>
      <c r="BO727" s="98">
        <v>6.4042959855851102E-7</v>
      </c>
      <c r="BP727" s="98">
        <v>1.34361988148402E-6</v>
      </c>
      <c r="BQ727" s="98">
        <v>3.0221652947784301E-17</v>
      </c>
      <c r="BR727" s="98">
        <v>5.6059579502778898E-6</v>
      </c>
      <c r="BS727" s="98">
        <v>1.4757565258247899E-6</v>
      </c>
      <c r="BT727">
        <v>1.14963772147794E-4</v>
      </c>
    </row>
    <row r="728" spans="1:72" x14ac:dyDescent="0.35">
      <c r="A728">
        <v>145</v>
      </c>
      <c r="B728" t="s">
        <v>803</v>
      </c>
      <c r="C728" t="s">
        <v>273</v>
      </c>
      <c r="D728" t="s">
        <v>278</v>
      </c>
      <c r="E728" t="s">
        <v>1341</v>
      </c>
      <c r="F728">
        <v>0</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s="98">
        <v>2.2165884371359698E-5</v>
      </c>
      <c r="BM728" s="98">
        <v>5.9108357475441198E-7</v>
      </c>
      <c r="BN728" s="98">
        <v>5.8784703956199002E-6</v>
      </c>
      <c r="BO728" s="98">
        <v>6.4042959855851102E-7</v>
      </c>
      <c r="BP728" s="98">
        <v>1.34361988148402E-6</v>
      </c>
      <c r="BQ728" s="98">
        <v>3.0221652947784301E-17</v>
      </c>
      <c r="BR728" s="98">
        <v>5.6059579502778898E-6</v>
      </c>
      <c r="BS728" s="98">
        <v>1.4757565258247899E-6</v>
      </c>
      <c r="BT728">
        <v>1.14963772147794E-4</v>
      </c>
    </row>
    <row r="729" spans="1:72" x14ac:dyDescent="0.35">
      <c r="A729">
        <v>146</v>
      </c>
      <c r="B729" t="s">
        <v>803</v>
      </c>
      <c r="C729" t="s">
        <v>273</v>
      </c>
      <c r="D729" t="s">
        <v>971</v>
      </c>
      <c r="E729" t="s">
        <v>1337</v>
      </c>
      <c r="F729">
        <v>0</v>
      </c>
      <c r="G729">
        <v>0</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1.0630398148523901E-2</v>
      </c>
      <c r="BM729">
        <v>4.1830984585369699E-4</v>
      </c>
      <c r="BN729">
        <v>4.16019349898021E-3</v>
      </c>
      <c r="BO729">
        <v>4.5323202689985802E-4</v>
      </c>
      <c r="BP729">
        <v>1.4108008755582199E-4</v>
      </c>
      <c r="BQ729" s="98">
        <v>2.1387863791147E-14</v>
      </c>
      <c r="BR729">
        <v>5.8862558477917805E-4</v>
      </c>
      <c r="BS729">
        <v>1.7650523144181499E-4</v>
      </c>
      <c r="BT729">
        <v>8.1359861548993495E-2</v>
      </c>
    </row>
    <row r="730" spans="1:72" x14ac:dyDescent="0.35">
      <c r="A730">
        <v>146</v>
      </c>
      <c r="B730" t="s">
        <v>803</v>
      </c>
      <c r="C730" t="s">
        <v>273</v>
      </c>
      <c r="D730" t="s">
        <v>971</v>
      </c>
      <c r="E730" t="s">
        <v>1338</v>
      </c>
      <c r="F730">
        <v>0</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1.0630398148523901E-2</v>
      </c>
      <c r="BM730">
        <v>4.1830984585369699E-4</v>
      </c>
      <c r="BN730">
        <v>4.16019349898021E-3</v>
      </c>
      <c r="BO730">
        <v>4.5323202689985802E-4</v>
      </c>
      <c r="BP730">
        <v>1.4108008755582199E-4</v>
      </c>
      <c r="BQ730" s="98">
        <v>2.1387863791147E-14</v>
      </c>
      <c r="BR730">
        <v>5.8862558477917805E-4</v>
      </c>
      <c r="BS730">
        <v>1.7650523144181499E-4</v>
      </c>
      <c r="BT730">
        <v>8.1359861548993495E-2</v>
      </c>
    </row>
    <row r="731" spans="1:72" x14ac:dyDescent="0.35">
      <c r="A731">
        <v>146</v>
      </c>
      <c r="B731" t="s">
        <v>803</v>
      </c>
      <c r="C731" t="s">
        <v>273</v>
      </c>
      <c r="D731" t="s">
        <v>971</v>
      </c>
      <c r="E731" t="s">
        <v>1339</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1.0630398148523901E-2</v>
      </c>
      <c r="BM731">
        <v>4.1830984585369699E-4</v>
      </c>
      <c r="BN731">
        <v>4.16019349898021E-3</v>
      </c>
      <c r="BO731">
        <v>4.5323202689985802E-4</v>
      </c>
      <c r="BP731">
        <v>1.4108008755582199E-4</v>
      </c>
      <c r="BQ731" s="98">
        <v>2.1387863791147E-14</v>
      </c>
      <c r="BR731">
        <v>5.8862558477917903E-4</v>
      </c>
      <c r="BS731">
        <v>1.7650523144181499E-4</v>
      </c>
      <c r="BT731">
        <v>8.1359861548993495E-2</v>
      </c>
    </row>
    <row r="732" spans="1:72" x14ac:dyDescent="0.35">
      <c r="A732">
        <v>146</v>
      </c>
      <c r="B732" t="s">
        <v>803</v>
      </c>
      <c r="C732" t="s">
        <v>273</v>
      </c>
      <c r="D732" t="s">
        <v>971</v>
      </c>
      <c r="E732" t="s">
        <v>1340</v>
      </c>
      <c r="F732">
        <v>0</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1.0630398148523901E-2</v>
      </c>
      <c r="BM732">
        <v>4.1830984585369699E-4</v>
      </c>
      <c r="BN732">
        <v>4.16019349898021E-3</v>
      </c>
      <c r="BO732">
        <v>4.5323202689985802E-4</v>
      </c>
      <c r="BP732">
        <v>1.4108008755582199E-4</v>
      </c>
      <c r="BQ732" s="98">
        <v>2.1387863791147E-14</v>
      </c>
      <c r="BR732">
        <v>5.8862558477917805E-4</v>
      </c>
      <c r="BS732">
        <v>1.7650523144181499E-4</v>
      </c>
      <c r="BT732">
        <v>8.1359861548993495E-2</v>
      </c>
    </row>
    <row r="733" spans="1:72" x14ac:dyDescent="0.35">
      <c r="A733">
        <v>146</v>
      </c>
      <c r="B733" t="s">
        <v>803</v>
      </c>
      <c r="C733" t="s">
        <v>273</v>
      </c>
      <c r="D733" t="s">
        <v>971</v>
      </c>
      <c r="E733" t="s">
        <v>1341</v>
      </c>
      <c r="F733">
        <v>0</v>
      </c>
      <c r="G733">
        <v>0</v>
      </c>
      <c r="H733">
        <v>0</v>
      </c>
      <c r="I733">
        <v>0</v>
      </c>
      <c r="J733">
        <v>0</v>
      </c>
      <c r="K733">
        <v>0</v>
      </c>
      <c r="L733">
        <v>0</v>
      </c>
      <c r="M733">
        <v>0</v>
      </c>
      <c r="N733">
        <v>0</v>
      </c>
      <c r="O733">
        <v>0</v>
      </c>
      <c r="P733">
        <v>0</v>
      </c>
      <c r="Q733">
        <v>0</v>
      </c>
      <c r="R733">
        <v>0</v>
      </c>
      <c r="S733">
        <v>0</v>
      </c>
      <c r="T733">
        <v>0</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v>0</v>
      </c>
      <c r="BF733">
        <v>0</v>
      </c>
      <c r="BG733">
        <v>0</v>
      </c>
      <c r="BH733">
        <v>0</v>
      </c>
      <c r="BI733">
        <v>0</v>
      </c>
      <c r="BJ733">
        <v>0</v>
      </c>
      <c r="BK733">
        <v>0</v>
      </c>
      <c r="BL733">
        <v>1.0630398148523901E-2</v>
      </c>
      <c r="BM733">
        <v>4.1830984585369699E-4</v>
      </c>
      <c r="BN733">
        <v>4.16019349898021E-3</v>
      </c>
      <c r="BO733">
        <v>4.5323202689985802E-4</v>
      </c>
      <c r="BP733">
        <v>1.4108008755582199E-4</v>
      </c>
      <c r="BQ733" s="98">
        <v>2.1387863791147E-14</v>
      </c>
      <c r="BR733">
        <v>5.8862558477917805E-4</v>
      </c>
      <c r="BS733">
        <v>1.7650523144181499E-4</v>
      </c>
      <c r="BT733">
        <v>8.1359861548993495E-2</v>
      </c>
    </row>
    <row r="734" spans="1:72" x14ac:dyDescent="0.35">
      <c r="A734">
        <v>147</v>
      </c>
      <c r="B734" t="s">
        <v>803</v>
      </c>
      <c r="C734" t="s">
        <v>282</v>
      </c>
      <c r="D734" t="s">
        <v>283</v>
      </c>
      <c r="E734" t="s">
        <v>1337</v>
      </c>
      <c r="F734">
        <v>8.6400853055999996E-2</v>
      </c>
      <c r="G734">
        <v>0.36128701112</v>
      </c>
      <c r="H734">
        <v>3.3305026160000001E-3</v>
      </c>
      <c r="I734">
        <v>2.5380981136E-3</v>
      </c>
      <c r="J734">
        <v>1.01574743536E-2</v>
      </c>
      <c r="K734">
        <v>9.5903623760000003E-4</v>
      </c>
      <c r="L734">
        <v>3.2259037148799997E-2</v>
      </c>
      <c r="M734">
        <v>5.0198004640000001E-4</v>
      </c>
      <c r="N734">
        <v>4.5209174640000003E-4</v>
      </c>
      <c r="O734">
        <v>5.2506637623999999E-3</v>
      </c>
      <c r="P734">
        <v>1.1001710608000001E-3</v>
      </c>
      <c r="Q734">
        <v>4.1416216464000002E-3</v>
      </c>
      <c r="R734">
        <v>3.3286399999999999E-3</v>
      </c>
      <c r="S734">
        <v>3.4640611768E-3</v>
      </c>
      <c r="T734">
        <v>2.0187999999999998E-3</v>
      </c>
      <c r="U734">
        <v>1.3175153488E-3</v>
      </c>
      <c r="V734" s="98">
        <v>7.5572448E-5</v>
      </c>
      <c r="W734" s="98">
        <v>3.2154163999999999E-5</v>
      </c>
      <c r="X734">
        <v>1.094145696E-4</v>
      </c>
      <c r="Y734">
        <v>7.2436928479999998E-4</v>
      </c>
      <c r="Z734">
        <v>3.1178959279999998E-4</v>
      </c>
      <c r="AA734" s="98">
        <v>9.2143015999999999E-6</v>
      </c>
      <c r="AB734">
        <v>1.2211102903999999E-3</v>
      </c>
      <c r="AC734" s="98">
        <v>3.2880484000000001E-5</v>
      </c>
      <c r="AD734">
        <v>1.1519207615999999E-3</v>
      </c>
      <c r="AE734">
        <v>5.3990236160000003E-4</v>
      </c>
      <c r="AF734">
        <v>4.6309173120000002E-4</v>
      </c>
      <c r="AG734" s="98">
        <v>4.9045813600000002E-5</v>
      </c>
      <c r="AH734" s="98">
        <v>4.1643727999999999E-6</v>
      </c>
      <c r="AI734" s="98">
        <v>3.5901320000000002E-6</v>
      </c>
      <c r="AJ734" s="98">
        <v>2.4341295999999999E-6</v>
      </c>
      <c r="AK734" s="98">
        <v>8.5389976000000005E-6</v>
      </c>
      <c r="AL734">
        <v>9.9128541064000004E-3</v>
      </c>
      <c r="AM734">
        <v>0.20122598949600001</v>
      </c>
      <c r="AN734">
        <v>0.18380862410400001</v>
      </c>
      <c r="AO734">
        <v>0.17263501858399999</v>
      </c>
      <c r="AP734">
        <v>2.495207344E-4</v>
      </c>
      <c r="AQ734">
        <v>6.1768187040000004E-4</v>
      </c>
      <c r="AR734">
        <v>2.1978262936000002E-3</v>
      </c>
      <c r="AS734" s="98">
        <v>4.9067177599999997E-5</v>
      </c>
      <c r="AT734" s="98">
        <v>7.8516810400000001E-5</v>
      </c>
      <c r="AU734">
        <v>1.0227742728E-3</v>
      </c>
      <c r="AV734">
        <v>1.4874258504000001E-3</v>
      </c>
      <c r="AW734">
        <v>2.4801087360000002E-4</v>
      </c>
      <c r="AX734">
        <v>2.3613230261600001E-2</v>
      </c>
      <c r="AY734">
        <v>7.5711208720000004E-4</v>
      </c>
      <c r="AZ734">
        <v>3.4225734143999999E-3</v>
      </c>
      <c r="BA734">
        <v>4.634267232E-2</v>
      </c>
      <c r="BB734">
        <v>3.1329965183999999E-3</v>
      </c>
      <c r="BC734">
        <v>4.2403595919999999E-4</v>
      </c>
      <c r="BD734">
        <v>2.1000869254399999E-2</v>
      </c>
      <c r="BE734">
        <v>0.133052550288</v>
      </c>
      <c r="BF734">
        <v>1.3107416812E-2</v>
      </c>
      <c r="BG734">
        <v>1.8101178883200002E-2</v>
      </c>
      <c r="BH734" s="98">
        <v>4.3891181600000002E-5</v>
      </c>
      <c r="BI734">
        <v>1.3745465384000001E-3</v>
      </c>
      <c r="BJ734">
        <v>3.6083444880000002E-4</v>
      </c>
      <c r="BK734">
        <v>3.2614001504E-3</v>
      </c>
      <c r="BL734">
        <v>0</v>
      </c>
      <c r="BM734">
        <v>0</v>
      </c>
      <c r="BN734">
        <v>0</v>
      </c>
      <c r="BO734">
        <v>0</v>
      </c>
      <c r="BP734">
        <v>0</v>
      </c>
      <c r="BQ734">
        <v>0</v>
      </c>
      <c r="BR734">
        <v>0</v>
      </c>
      <c r="BS734">
        <v>0</v>
      </c>
      <c r="BT734">
        <v>0</v>
      </c>
    </row>
    <row r="735" spans="1:72" x14ac:dyDescent="0.35">
      <c r="A735">
        <v>147</v>
      </c>
      <c r="B735" t="s">
        <v>803</v>
      </c>
      <c r="C735" t="s">
        <v>282</v>
      </c>
      <c r="D735" t="s">
        <v>283</v>
      </c>
      <c r="E735" t="s">
        <v>1338</v>
      </c>
      <c r="F735">
        <v>8.6400853055999996E-2</v>
      </c>
      <c r="G735">
        <v>0.36128701112</v>
      </c>
      <c r="H735">
        <v>3.3305026160000001E-3</v>
      </c>
      <c r="I735">
        <v>2.5380981136E-3</v>
      </c>
      <c r="J735">
        <v>1.01574743536E-2</v>
      </c>
      <c r="K735">
        <v>9.5903623760000003E-4</v>
      </c>
      <c r="L735">
        <v>3.2259037148799997E-2</v>
      </c>
      <c r="M735">
        <v>5.0198004640000001E-4</v>
      </c>
      <c r="N735">
        <v>4.5209174640000003E-4</v>
      </c>
      <c r="O735">
        <v>5.2506637623999999E-3</v>
      </c>
      <c r="P735">
        <v>1.1001710608000001E-3</v>
      </c>
      <c r="Q735">
        <v>4.1416216464000002E-3</v>
      </c>
      <c r="R735">
        <v>3.3286399999999999E-3</v>
      </c>
      <c r="S735">
        <v>3.4640611768E-3</v>
      </c>
      <c r="T735">
        <v>2.0187999999999998E-3</v>
      </c>
      <c r="U735">
        <v>1.3175153488E-3</v>
      </c>
      <c r="V735" s="98">
        <v>7.5572448E-5</v>
      </c>
      <c r="W735" s="98">
        <v>3.2154163999999999E-5</v>
      </c>
      <c r="X735">
        <v>1.094145696E-4</v>
      </c>
      <c r="Y735">
        <v>7.2436928479999998E-4</v>
      </c>
      <c r="Z735">
        <v>3.1178959279999998E-4</v>
      </c>
      <c r="AA735" s="98">
        <v>9.2143015999999999E-6</v>
      </c>
      <c r="AB735">
        <v>1.2211102903999999E-3</v>
      </c>
      <c r="AC735" s="98">
        <v>3.2880484000000001E-5</v>
      </c>
      <c r="AD735">
        <v>1.1519207615999999E-3</v>
      </c>
      <c r="AE735">
        <v>5.3990236160000003E-4</v>
      </c>
      <c r="AF735">
        <v>4.6309173120000002E-4</v>
      </c>
      <c r="AG735" s="98">
        <v>4.9045813600000002E-5</v>
      </c>
      <c r="AH735" s="98">
        <v>4.1643727999999999E-6</v>
      </c>
      <c r="AI735" s="98">
        <v>3.5901320000000002E-6</v>
      </c>
      <c r="AJ735" s="98">
        <v>2.4341295999999999E-6</v>
      </c>
      <c r="AK735" s="98">
        <v>8.5389976000000005E-6</v>
      </c>
      <c r="AL735">
        <v>9.9128541064000004E-3</v>
      </c>
      <c r="AM735">
        <v>0.20122598949600001</v>
      </c>
      <c r="AN735">
        <v>0.18380862410400001</v>
      </c>
      <c r="AO735">
        <v>0.17263501858399999</v>
      </c>
      <c r="AP735">
        <v>2.495207344E-4</v>
      </c>
      <c r="AQ735">
        <v>6.1768187040000004E-4</v>
      </c>
      <c r="AR735">
        <v>2.1978262936000002E-3</v>
      </c>
      <c r="AS735" s="98">
        <v>4.9067177599999997E-5</v>
      </c>
      <c r="AT735" s="98">
        <v>7.8516810400000001E-5</v>
      </c>
      <c r="AU735">
        <v>1.0227742728E-3</v>
      </c>
      <c r="AV735">
        <v>1.4874258504000001E-3</v>
      </c>
      <c r="AW735">
        <v>2.4801087360000002E-4</v>
      </c>
      <c r="AX735">
        <v>2.3613230261600001E-2</v>
      </c>
      <c r="AY735">
        <v>7.5711208720000004E-4</v>
      </c>
      <c r="AZ735">
        <v>3.4225734143999999E-3</v>
      </c>
      <c r="BA735">
        <v>4.634267232E-2</v>
      </c>
      <c r="BB735">
        <v>3.1329965183999999E-3</v>
      </c>
      <c r="BC735">
        <v>4.2403595919999999E-4</v>
      </c>
      <c r="BD735">
        <v>2.1000869254399999E-2</v>
      </c>
      <c r="BE735">
        <v>0.133052550288</v>
      </c>
      <c r="BF735">
        <v>1.3107416812E-2</v>
      </c>
      <c r="BG735">
        <v>1.8101178883200002E-2</v>
      </c>
      <c r="BH735" s="98">
        <v>4.3891181600000002E-5</v>
      </c>
      <c r="BI735">
        <v>1.3745465384000001E-3</v>
      </c>
      <c r="BJ735">
        <v>3.6083444880000002E-4</v>
      </c>
      <c r="BK735">
        <v>3.2614001504E-3</v>
      </c>
      <c r="BL735">
        <v>0</v>
      </c>
      <c r="BM735">
        <v>0</v>
      </c>
      <c r="BN735">
        <v>0</v>
      </c>
      <c r="BO735">
        <v>0</v>
      </c>
      <c r="BP735">
        <v>0</v>
      </c>
      <c r="BQ735">
        <v>0</v>
      </c>
      <c r="BR735">
        <v>0</v>
      </c>
      <c r="BS735">
        <v>0</v>
      </c>
      <c r="BT735">
        <v>0</v>
      </c>
    </row>
    <row r="736" spans="1:72" x14ac:dyDescent="0.35">
      <c r="A736">
        <v>147</v>
      </c>
      <c r="B736" t="s">
        <v>803</v>
      </c>
      <c r="C736" t="s">
        <v>282</v>
      </c>
      <c r="D736" t="s">
        <v>283</v>
      </c>
      <c r="E736" t="s">
        <v>1339</v>
      </c>
      <c r="F736">
        <v>8.6400853055999996E-2</v>
      </c>
      <c r="G736">
        <v>0.36128701112</v>
      </c>
      <c r="H736">
        <v>3.3305026160000001E-3</v>
      </c>
      <c r="I736">
        <v>2.5380981136E-3</v>
      </c>
      <c r="J736">
        <v>1.01574743536E-2</v>
      </c>
      <c r="K736">
        <v>9.5903623760000003E-4</v>
      </c>
      <c r="L736">
        <v>3.2259037148799997E-2</v>
      </c>
      <c r="M736">
        <v>5.0198004640000001E-4</v>
      </c>
      <c r="N736">
        <v>4.5209174640000003E-4</v>
      </c>
      <c r="O736">
        <v>5.2506637623999999E-3</v>
      </c>
      <c r="P736">
        <v>1.1001710608000001E-3</v>
      </c>
      <c r="Q736">
        <v>4.1416216464000002E-3</v>
      </c>
      <c r="R736">
        <v>3.3286399999999999E-3</v>
      </c>
      <c r="S736">
        <v>3.4640611768E-3</v>
      </c>
      <c r="T736">
        <v>2.0187999999999998E-3</v>
      </c>
      <c r="U736">
        <v>1.3175153488E-3</v>
      </c>
      <c r="V736" s="98">
        <v>7.5572448E-5</v>
      </c>
      <c r="W736" s="98">
        <v>3.2154163999999999E-5</v>
      </c>
      <c r="X736">
        <v>1.094145696E-4</v>
      </c>
      <c r="Y736">
        <v>7.2436928479999998E-4</v>
      </c>
      <c r="Z736">
        <v>3.1178959279999998E-4</v>
      </c>
      <c r="AA736" s="98">
        <v>9.2143015999999999E-6</v>
      </c>
      <c r="AB736">
        <v>1.2211102903999999E-3</v>
      </c>
      <c r="AC736" s="98">
        <v>3.2880484000000001E-5</v>
      </c>
      <c r="AD736">
        <v>1.1519207615999999E-3</v>
      </c>
      <c r="AE736">
        <v>5.3990236160000003E-4</v>
      </c>
      <c r="AF736">
        <v>4.6309173120000002E-4</v>
      </c>
      <c r="AG736" s="98">
        <v>4.9045813600000002E-5</v>
      </c>
      <c r="AH736" s="98">
        <v>4.1643727999999999E-6</v>
      </c>
      <c r="AI736" s="98">
        <v>3.5901320000000002E-6</v>
      </c>
      <c r="AJ736" s="98">
        <v>2.4341295999999999E-6</v>
      </c>
      <c r="AK736" s="98">
        <v>8.5389976000000005E-6</v>
      </c>
      <c r="AL736">
        <v>9.9128541064000004E-3</v>
      </c>
      <c r="AM736">
        <v>0.20122598949600001</v>
      </c>
      <c r="AN736">
        <v>0.18380862410400001</v>
      </c>
      <c r="AO736">
        <v>0.17263501858399999</v>
      </c>
      <c r="AP736">
        <v>2.495207344E-4</v>
      </c>
      <c r="AQ736">
        <v>6.1768187040000004E-4</v>
      </c>
      <c r="AR736">
        <v>2.1978262936000002E-3</v>
      </c>
      <c r="AS736" s="98">
        <v>4.9067177599999997E-5</v>
      </c>
      <c r="AT736" s="98">
        <v>7.8516810400000001E-5</v>
      </c>
      <c r="AU736">
        <v>1.0227742728E-3</v>
      </c>
      <c r="AV736">
        <v>1.4874258504000001E-3</v>
      </c>
      <c r="AW736">
        <v>2.4801087360000002E-4</v>
      </c>
      <c r="AX736">
        <v>2.3613230261600001E-2</v>
      </c>
      <c r="AY736">
        <v>7.5711208720000004E-4</v>
      </c>
      <c r="AZ736">
        <v>3.4225734143999999E-3</v>
      </c>
      <c r="BA736">
        <v>4.634267232E-2</v>
      </c>
      <c r="BB736">
        <v>3.1329965183999999E-3</v>
      </c>
      <c r="BC736">
        <v>4.2403595919999999E-4</v>
      </c>
      <c r="BD736">
        <v>2.1000869254399999E-2</v>
      </c>
      <c r="BE736">
        <v>0.133052550288</v>
      </c>
      <c r="BF736">
        <v>1.3107416812E-2</v>
      </c>
      <c r="BG736">
        <v>1.8101178883200002E-2</v>
      </c>
      <c r="BH736" s="98">
        <v>4.3891181600000002E-5</v>
      </c>
      <c r="BI736">
        <v>1.3745465384000001E-3</v>
      </c>
      <c r="BJ736">
        <v>3.6083444880000002E-4</v>
      </c>
      <c r="BK736">
        <v>3.2614001504E-3</v>
      </c>
      <c r="BL736">
        <v>0</v>
      </c>
      <c r="BM736">
        <v>0</v>
      </c>
      <c r="BN736">
        <v>0</v>
      </c>
      <c r="BO736">
        <v>0</v>
      </c>
      <c r="BP736">
        <v>0</v>
      </c>
      <c r="BQ736">
        <v>0</v>
      </c>
      <c r="BR736">
        <v>0</v>
      </c>
      <c r="BS736">
        <v>0</v>
      </c>
      <c r="BT736">
        <v>0</v>
      </c>
    </row>
    <row r="737" spans="1:72" x14ac:dyDescent="0.35">
      <c r="A737">
        <v>147</v>
      </c>
      <c r="B737" t="s">
        <v>803</v>
      </c>
      <c r="C737" t="s">
        <v>282</v>
      </c>
      <c r="D737" t="s">
        <v>283</v>
      </c>
      <c r="E737" t="s">
        <v>1340</v>
      </c>
      <c r="F737">
        <v>8.6400853055999996E-2</v>
      </c>
      <c r="G737">
        <v>0.36128701112</v>
      </c>
      <c r="H737">
        <v>3.3305026160000001E-3</v>
      </c>
      <c r="I737">
        <v>2.5380981136E-3</v>
      </c>
      <c r="J737">
        <v>1.01574743536E-2</v>
      </c>
      <c r="K737">
        <v>9.5903623760000003E-4</v>
      </c>
      <c r="L737">
        <v>3.2259037148799997E-2</v>
      </c>
      <c r="M737">
        <v>5.0198004640000001E-4</v>
      </c>
      <c r="N737">
        <v>4.5209174640000003E-4</v>
      </c>
      <c r="O737">
        <v>5.2506637623999999E-3</v>
      </c>
      <c r="P737">
        <v>1.1001710608000001E-3</v>
      </c>
      <c r="Q737">
        <v>4.1416216464000002E-3</v>
      </c>
      <c r="R737">
        <v>3.3286399999999999E-3</v>
      </c>
      <c r="S737">
        <v>3.4640611768E-3</v>
      </c>
      <c r="T737">
        <v>2.0187999999999998E-3</v>
      </c>
      <c r="U737">
        <v>1.3175153488E-3</v>
      </c>
      <c r="V737" s="98">
        <v>7.5572448E-5</v>
      </c>
      <c r="W737" s="98">
        <v>3.2154163999999999E-5</v>
      </c>
      <c r="X737">
        <v>1.094145696E-4</v>
      </c>
      <c r="Y737">
        <v>7.2436928479999998E-4</v>
      </c>
      <c r="Z737">
        <v>3.1178959279999998E-4</v>
      </c>
      <c r="AA737" s="98">
        <v>9.2143015999999999E-6</v>
      </c>
      <c r="AB737">
        <v>1.2211102903999999E-3</v>
      </c>
      <c r="AC737" s="98">
        <v>3.2880484000000001E-5</v>
      </c>
      <c r="AD737">
        <v>1.1519207615999999E-3</v>
      </c>
      <c r="AE737">
        <v>5.3990236160000003E-4</v>
      </c>
      <c r="AF737">
        <v>4.6309173120000002E-4</v>
      </c>
      <c r="AG737" s="98">
        <v>4.9045813600000002E-5</v>
      </c>
      <c r="AH737" s="98">
        <v>4.1643727999999999E-6</v>
      </c>
      <c r="AI737" s="98">
        <v>3.5901320000000002E-6</v>
      </c>
      <c r="AJ737" s="98">
        <v>2.4341295999999999E-6</v>
      </c>
      <c r="AK737" s="98">
        <v>8.5389976000000005E-6</v>
      </c>
      <c r="AL737">
        <v>9.9128541064000004E-3</v>
      </c>
      <c r="AM737">
        <v>0.20122598949600001</v>
      </c>
      <c r="AN737">
        <v>0.18380862410400001</v>
      </c>
      <c r="AO737">
        <v>0.17263501858399999</v>
      </c>
      <c r="AP737">
        <v>2.495207344E-4</v>
      </c>
      <c r="AQ737">
        <v>6.1768187040000004E-4</v>
      </c>
      <c r="AR737">
        <v>2.1978262936000002E-3</v>
      </c>
      <c r="AS737" s="98">
        <v>4.9067177599999997E-5</v>
      </c>
      <c r="AT737" s="98">
        <v>7.8516810400000001E-5</v>
      </c>
      <c r="AU737">
        <v>1.0227742728E-3</v>
      </c>
      <c r="AV737">
        <v>1.4874258504000001E-3</v>
      </c>
      <c r="AW737">
        <v>2.4801087360000002E-4</v>
      </c>
      <c r="AX737">
        <v>2.3613230261600001E-2</v>
      </c>
      <c r="AY737">
        <v>7.5711208720000004E-4</v>
      </c>
      <c r="AZ737">
        <v>3.4225734143999999E-3</v>
      </c>
      <c r="BA737">
        <v>4.634267232E-2</v>
      </c>
      <c r="BB737">
        <v>3.1329965183999999E-3</v>
      </c>
      <c r="BC737">
        <v>4.2403595919999999E-4</v>
      </c>
      <c r="BD737">
        <v>2.1000869254399999E-2</v>
      </c>
      <c r="BE737">
        <v>0.133052550288</v>
      </c>
      <c r="BF737">
        <v>1.3107416812E-2</v>
      </c>
      <c r="BG737">
        <v>1.8101178883200002E-2</v>
      </c>
      <c r="BH737" s="98">
        <v>4.3891181600000002E-5</v>
      </c>
      <c r="BI737">
        <v>1.3745465384000001E-3</v>
      </c>
      <c r="BJ737">
        <v>3.6083444880000002E-4</v>
      </c>
      <c r="BK737">
        <v>3.2614001504E-3</v>
      </c>
      <c r="BL737">
        <v>0</v>
      </c>
      <c r="BM737">
        <v>0</v>
      </c>
      <c r="BN737">
        <v>0</v>
      </c>
      <c r="BO737">
        <v>0</v>
      </c>
      <c r="BP737">
        <v>0</v>
      </c>
      <c r="BQ737">
        <v>0</v>
      </c>
      <c r="BR737">
        <v>0</v>
      </c>
      <c r="BS737">
        <v>0</v>
      </c>
      <c r="BT737">
        <v>0</v>
      </c>
    </row>
    <row r="738" spans="1:72" x14ac:dyDescent="0.35">
      <c r="A738">
        <v>147</v>
      </c>
      <c r="B738" t="s">
        <v>803</v>
      </c>
      <c r="C738" t="s">
        <v>282</v>
      </c>
      <c r="D738" t="s">
        <v>283</v>
      </c>
      <c r="E738" t="s">
        <v>1341</v>
      </c>
      <c r="F738">
        <v>8.6400853055999996E-2</v>
      </c>
      <c r="G738">
        <v>0.36128701112</v>
      </c>
      <c r="H738">
        <v>3.3305026160000001E-3</v>
      </c>
      <c r="I738">
        <v>2.5380981136E-3</v>
      </c>
      <c r="J738">
        <v>1.01574743536E-2</v>
      </c>
      <c r="K738">
        <v>9.5903623760000003E-4</v>
      </c>
      <c r="L738">
        <v>3.2259037148799997E-2</v>
      </c>
      <c r="M738">
        <v>5.0198004640000001E-4</v>
      </c>
      <c r="N738">
        <v>4.5209174640000003E-4</v>
      </c>
      <c r="O738">
        <v>5.2506637623999999E-3</v>
      </c>
      <c r="P738">
        <v>1.1001710608000001E-3</v>
      </c>
      <c r="Q738">
        <v>4.1416216464000002E-3</v>
      </c>
      <c r="R738">
        <v>3.3286399999999999E-3</v>
      </c>
      <c r="S738">
        <v>3.4640611768E-3</v>
      </c>
      <c r="T738">
        <v>2.0187999999999998E-3</v>
      </c>
      <c r="U738">
        <v>1.3175153488E-3</v>
      </c>
      <c r="V738" s="98">
        <v>7.5572448E-5</v>
      </c>
      <c r="W738" s="98">
        <v>3.2154163999999999E-5</v>
      </c>
      <c r="X738">
        <v>1.094145696E-4</v>
      </c>
      <c r="Y738">
        <v>7.2436928479999998E-4</v>
      </c>
      <c r="Z738">
        <v>3.1178959279999998E-4</v>
      </c>
      <c r="AA738" s="98">
        <v>9.2143015999999999E-6</v>
      </c>
      <c r="AB738">
        <v>1.2211102903999999E-3</v>
      </c>
      <c r="AC738" s="98">
        <v>3.2880484000000001E-5</v>
      </c>
      <c r="AD738">
        <v>1.1519207615999999E-3</v>
      </c>
      <c r="AE738">
        <v>5.3990236160000003E-4</v>
      </c>
      <c r="AF738">
        <v>4.6309173120000002E-4</v>
      </c>
      <c r="AG738" s="98">
        <v>4.9045813600000002E-5</v>
      </c>
      <c r="AH738" s="98">
        <v>4.1643727999999999E-6</v>
      </c>
      <c r="AI738" s="98">
        <v>3.5901320000000002E-6</v>
      </c>
      <c r="AJ738" s="98">
        <v>2.4341295999999999E-6</v>
      </c>
      <c r="AK738" s="98">
        <v>8.5389976000000005E-6</v>
      </c>
      <c r="AL738">
        <v>9.9128541064000004E-3</v>
      </c>
      <c r="AM738">
        <v>0.20122598949600001</v>
      </c>
      <c r="AN738">
        <v>0.18380862410400001</v>
      </c>
      <c r="AO738">
        <v>0.17263501858399999</v>
      </c>
      <c r="AP738">
        <v>2.495207344E-4</v>
      </c>
      <c r="AQ738">
        <v>6.1768187040000004E-4</v>
      </c>
      <c r="AR738">
        <v>2.1978262936000002E-3</v>
      </c>
      <c r="AS738" s="98">
        <v>4.9067177599999997E-5</v>
      </c>
      <c r="AT738" s="98">
        <v>7.8516810400000001E-5</v>
      </c>
      <c r="AU738">
        <v>1.0227742728E-3</v>
      </c>
      <c r="AV738">
        <v>1.4874258504000001E-3</v>
      </c>
      <c r="AW738">
        <v>2.4801087360000002E-4</v>
      </c>
      <c r="AX738">
        <v>2.3613230261600001E-2</v>
      </c>
      <c r="AY738">
        <v>7.5711208720000004E-4</v>
      </c>
      <c r="AZ738">
        <v>3.4225734143999999E-3</v>
      </c>
      <c r="BA738">
        <v>4.634267232E-2</v>
      </c>
      <c r="BB738">
        <v>3.1329965183999999E-3</v>
      </c>
      <c r="BC738">
        <v>4.2403595919999999E-4</v>
      </c>
      <c r="BD738">
        <v>2.1000869254399999E-2</v>
      </c>
      <c r="BE738">
        <v>0.133052550288</v>
      </c>
      <c r="BF738">
        <v>1.3107416812E-2</v>
      </c>
      <c r="BG738">
        <v>1.8101178883200002E-2</v>
      </c>
      <c r="BH738" s="98">
        <v>4.3891181600000002E-5</v>
      </c>
      <c r="BI738">
        <v>1.3745465384000001E-3</v>
      </c>
      <c r="BJ738">
        <v>3.6083444880000002E-4</v>
      </c>
      <c r="BK738">
        <v>3.2614001504E-3</v>
      </c>
      <c r="BL738">
        <v>0</v>
      </c>
      <c r="BM738">
        <v>0</v>
      </c>
      <c r="BN738">
        <v>0</v>
      </c>
      <c r="BO738">
        <v>0</v>
      </c>
      <c r="BP738">
        <v>0</v>
      </c>
      <c r="BQ738">
        <v>0</v>
      </c>
      <c r="BR738">
        <v>0</v>
      </c>
      <c r="BS738">
        <v>0</v>
      </c>
      <c r="BT738">
        <v>0</v>
      </c>
    </row>
    <row r="739" spans="1:72" x14ac:dyDescent="0.35">
      <c r="A739">
        <v>148</v>
      </c>
      <c r="B739" t="s">
        <v>803</v>
      </c>
      <c r="C739" t="s">
        <v>282</v>
      </c>
      <c r="D739" t="s">
        <v>280</v>
      </c>
      <c r="E739" t="s">
        <v>1337</v>
      </c>
      <c r="F739">
        <v>3.0548873044799998</v>
      </c>
      <c r="G739">
        <v>12.7740764646</v>
      </c>
      <c r="H739">
        <v>0.11775705677999999</v>
      </c>
      <c r="I739">
        <v>8.9739897587999995E-2</v>
      </c>
      <c r="J739">
        <v>0.35913927178799998</v>
      </c>
      <c r="K739">
        <v>3.3908781258000002E-2</v>
      </c>
      <c r="L739">
        <v>1.140587384904</v>
      </c>
      <c r="M739">
        <v>1.7748580212000001E-2</v>
      </c>
      <c r="N739">
        <v>1.5984672461999999E-2</v>
      </c>
      <c r="O739">
        <v>0.185648468742</v>
      </c>
      <c r="P739">
        <v>3.8898905364000001E-2</v>
      </c>
      <c r="Q739">
        <v>0.146435908212</v>
      </c>
      <c r="R739">
        <v>0.1176912</v>
      </c>
      <c r="S739">
        <v>0.122479305894</v>
      </c>
      <c r="T739">
        <v>7.1378999999999998E-2</v>
      </c>
      <c r="U739">
        <v>4.6583578404000001E-2</v>
      </c>
      <c r="V739">
        <v>2.6720258399999999E-3</v>
      </c>
      <c r="W739">
        <v>1.13687937E-3</v>
      </c>
      <c r="X739">
        <v>3.8685865680000001E-3</v>
      </c>
      <c r="Y739">
        <v>2.5611628284000001E-2</v>
      </c>
      <c r="Z739">
        <v>1.1023989174E-2</v>
      </c>
      <c r="AA739">
        <v>3.2579137799999998E-4</v>
      </c>
      <c r="AB739">
        <v>4.3174970982000002E-2</v>
      </c>
      <c r="AC739">
        <v>1.1625599700000001E-3</v>
      </c>
      <c r="AD739">
        <v>4.0728626928E-2</v>
      </c>
      <c r="AE739">
        <v>1.9089404928000001E-2</v>
      </c>
      <c r="AF739">
        <v>1.6373600496E-2</v>
      </c>
      <c r="AG739">
        <v>1.734119838E-3</v>
      </c>
      <c r="AH739">
        <v>1.4724032400000001E-4</v>
      </c>
      <c r="AI739">
        <v>1.2693681000000001E-4</v>
      </c>
      <c r="AJ739" s="98">
        <v>8.6063867999999993E-5</v>
      </c>
      <c r="AK739">
        <v>3.0191455800000002E-4</v>
      </c>
      <c r="AL739">
        <v>0.35049019876199999</v>
      </c>
      <c r="AM739">
        <v>7.1147760571800003</v>
      </c>
      <c r="AN739">
        <v>6.49894778082</v>
      </c>
      <c r="AO739">
        <v>6.1038810142199997</v>
      </c>
      <c r="AP739">
        <v>8.8223402520000004E-3</v>
      </c>
      <c r="AQ739">
        <v>2.1839466132E-2</v>
      </c>
      <c r="AR739">
        <v>7.7708858238E-2</v>
      </c>
      <c r="AS739">
        <v>1.7348752079999999E-3</v>
      </c>
      <c r="AT739">
        <v>2.776130082E-3</v>
      </c>
      <c r="AU739">
        <v>3.6162376073999997E-2</v>
      </c>
      <c r="AV739">
        <v>5.2591128282000001E-2</v>
      </c>
      <c r="AW739">
        <v>8.7689558880000001E-3</v>
      </c>
      <c r="AX739">
        <v>0.83489635567800002</v>
      </c>
      <c r="AY739">
        <v>2.6769320225999999E-2</v>
      </c>
      <c r="AZ739">
        <v>0.12101241715200001</v>
      </c>
      <c r="BA739">
        <v>1.6385444856</v>
      </c>
      <c r="BB739">
        <v>0.110773805472</v>
      </c>
      <c r="BC739">
        <v>1.4992699986E-2</v>
      </c>
      <c r="BD739">
        <v>0.74253073435200001</v>
      </c>
      <c r="BE739">
        <v>4.7043580280399997</v>
      </c>
      <c r="BF739">
        <v>0.46344080870999999</v>
      </c>
      <c r="BG739">
        <v>0.64000596765600004</v>
      </c>
      <c r="BH739">
        <v>1.551866778E-3</v>
      </c>
      <c r="BI739">
        <v>4.8600038322000001E-2</v>
      </c>
      <c r="BJ739">
        <v>1.2758075153999999E-2</v>
      </c>
      <c r="BK739">
        <v>0.115313791032</v>
      </c>
      <c r="BL739">
        <v>0</v>
      </c>
      <c r="BM739">
        <v>0</v>
      </c>
      <c r="BN739">
        <v>0</v>
      </c>
      <c r="BO739">
        <v>0</v>
      </c>
      <c r="BP739">
        <v>0</v>
      </c>
      <c r="BQ739">
        <v>0</v>
      </c>
      <c r="BR739">
        <v>0</v>
      </c>
      <c r="BS739">
        <v>0</v>
      </c>
      <c r="BT739">
        <v>0</v>
      </c>
    </row>
    <row r="740" spans="1:72" x14ac:dyDescent="0.35">
      <c r="A740">
        <v>148</v>
      </c>
      <c r="B740" t="s">
        <v>803</v>
      </c>
      <c r="C740" t="s">
        <v>282</v>
      </c>
      <c r="D740" t="s">
        <v>280</v>
      </c>
      <c r="E740" t="s">
        <v>1338</v>
      </c>
      <c r="F740">
        <v>3.0548873044799998</v>
      </c>
      <c r="G740">
        <v>12.7740764646</v>
      </c>
      <c r="H740">
        <v>0.11775705677999999</v>
      </c>
      <c r="I740">
        <v>8.9739897587999995E-2</v>
      </c>
      <c r="J740">
        <v>0.35913927178799998</v>
      </c>
      <c r="K740">
        <v>3.3908781258000002E-2</v>
      </c>
      <c r="L740">
        <v>1.140587384904</v>
      </c>
      <c r="M740">
        <v>1.7748580212000001E-2</v>
      </c>
      <c r="N740">
        <v>1.5984672461999999E-2</v>
      </c>
      <c r="O740">
        <v>0.185648468742</v>
      </c>
      <c r="P740">
        <v>3.8898905364000001E-2</v>
      </c>
      <c r="Q740">
        <v>0.146435908212</v>
      </c>
      <c r="R740">
        <v>0.1176912</v>
      </c>
      <c r="S740">
        <v>0.122479305894</v>
      </c>
      <c r="T740">
        <v>7.1378999999999998E-2</v>
      </c>
      <c r="U740">
        <v>4.6583578404000001E-2</v>
      </c>
      <c r="V740">
        <v>2.6720258399999999E-3</v>
      </c>
      <c r="W740">
        <v>1.13687937E-3</v>
      </c>
      <c r="X740">
        <v>3.8685865680000001E-3</v>
      </c>
      <c r="Y740">
        <v>2.5611628284000001E-2</v>
      </c>
      <c r="Z740">
        <v>1.1023989174E-2</v>
      </c>
      <c r="AA740">
        <v>3.2579137799999998E-4</v>
      </c>
      <c r="AB740">
        <v>4.3174970982000002E-2</v>
      </c>
      <c r="AC740">
        <v>1.1625599700000001E-3</v>
      </c>
      <c r="AD740">
        <v>4.0728626928E-2</v>
      </c>
      <c r="AE740">
        <v>1.9089404928000001E-2</v>
      </c>
      <c r="AF740">
        <v>1.6373600496E-2</v>
      </c>
      <c r="AG740">
        <v>1.734119838E-3</v>
      </c>
      <c r="AH740">
        <v>1.4724032400000001E-4</v>
      </c>
      <c r="AI740">
        <v>1.2693681000000001E-4</v>
      </c>
      <c r="AJ740" s="98">
        <v>8.6063867999999993E-5</v>
      </c>
      <c r="AK740">
        <v>3.0191455800000002E-4</v>
      </c>
      <c r="AL740">
        <v>0.35049019876199999</v>
      </c>
      <c r="AM740">
        <v>7.1147760571800003</v>
      </c>
      <c r="AN740">
        <v>6.49894778082</v>
      </c>
      <c r="AO740">
        <v>6.1038810142199997</v>
      </c>
      <c r="AP740">
        <v>8.8223402520000004E-3</v>
      </c>
      <c r="AQ740">
        <v>2.1839466132E-2</v>
      </c>
      <c r="AR740">
        <v>7.7708858238E-2</v>
      </c>
      <c r="AS740">
        <v>1.7348752079999999E-3</v>
      </c>
      <c r="AT740">
        <v>2.776130082E-3</v>
      </c>
      <c r="AU740">
        <v>3.6162376073999997E-2</v>
      </c>
      <c r="AV740">
        <v>5.2591128282000001E-2</v>
      </c>
      <c r="AW740">
        <v>8.7689558880000001E-3</v>
      </c>
      <c r="AX740">
        <v>0.83489635567800002</v>
      </c>
      <c r="AY740">
        <v>2.6769320225999999E-2</v>
      </c>
      <c r="AZ740">
        <v>0.12101241715200001</v>
      </c>
      <c r="BA740">
        <v>1.6385444856</v>
      </c>
      <c r="BB740">
        <v>0.110773805472</v>
      </c>
      <c r="BC740">
        <v>1.4992699986E-2</v>
      </c>
      <c r="BD740">
        <v>0.74253073435200001</v>
      </c>
      <c r="BE740">
        <v>4.7043580280399997</v>
      </c>
      <c r="BF740">
        <v>0.46344080870999999</v>
      </c>
      <c r="BG740">
        <v>0.64000596765600004</v>
      </c>
      <c r="BH740">
        <v>1.551866778E-3</v>
      </c>
      <c r="BI740">
        <v>4.8600038322000001E-2</v>
      </c>
      <c r="BJ740">
        <v>1.2758075153999999E-2</v>
      </c>
      <c r="BK740">
        <v>0.115313791032</v>
      </c>
      <c r="BL740">
        <v>0</v>
      </c>
      <c r="BM740">
        <v>0</v>
      </c>
      <c r="BN740">
        <v>0</v>
      </c>
      <c r="BO740">
        <v>0</v>
      </c>
      <c r="BP740">
        <v>0</v>
      </c>
      <c r="BQ740">
        <v>0</v>
      </c>
      <c r="BR740">
        <v>0</v>
      </c>
      <c r="BS740">
        <v>0</v>
      </c>
      <c r="BT740">
        <v>0</v>
      </c>
    </row>
    <row r="741" spans="1:72" x14ac:dyDescent="0.35">
      <c r="A741">
        <v>148</v>
      </c>
      <c r="B741" t="s">
        <v>803</v>
      </c>
      <c r="C741" t="s">
        <v>282</v>
      </c>
      <c r="D741" t="s">
        <v>280</v>
      </c>
      <c r="E741" t="s">
        <v>1339</v>
      </c>
      <c r="F741">
        <v>3.0548873044799998</v>
      </c>
      <c r="G741">
        <v>12.7740764646</v>
      </c>
      <c r="H741">
        <v>0.11775705677999999</v>
      </c>
      <c r="I741">
        <v>8.9739897587999995E-2</v>
      </c>
      <c r="J741">
        <v>0.35913927178799998</v>
      </c>
      <c r="K741">
        <v>3.3908781258000002E-2</v>
      </c>
      <c r="L741">
        <v>1.140587384904</v>
      </c>
      <c r="M741">
        <v>1.7748580212000001E-2</v>
      </c>
      <c r="N741">
        <v>1.5984672461999999E-2</v>
      </c>
      <c r="O741">
        <v>0.185648468742</v>
      </c>
      <c r="P741">
        <v>3.8898905364000001E-2</v>
      </c>
      <c r="Q741">
        <v>0.146435908212</v>
      </c>
      <c r="R741">
        <v>0.1176912</v>
      </c>
      <c r="S741">
        <v>0.122479305894</v>
      </c>
      <c r="T741">
        <v>7.1378999999999998E-2</v>
      </c>
      <c r="U741">
        <v>4.6583578404000001E-2</v>
      </c>
      <c r="V741">
        <v>2.6720258399999999E-3</v>
      </c>
      <c r="W741">
        <v>1.13687937E-3</v>
      </c>
      <c r="X741">
        <v>3.8685865680000001E-3</v>
      </c>
      <c r="Y741">
        <v>2.5611628284000001E-2</v>
      </c>
      <c r="Z741">
        <v>1.1023989174E-2</v>
      </c>
      <c r="AA741">
        <v>3.2579137799999998E-4</v>
      </c>
      <c r="AB741">
        <v>4.3174970982000002E-2</v>
      </c>
      <c r="AC741">
        <v>1.1625599700000001E-3</v>
      </c>
      <c r="AD741">
        <v>4.0728626928E-2</v>
      </c>
      <c r="AE741">
        <v>1.9089404928000001E-2</v>
      </c>
      <c r="AF741">
        <v>1.6373600496E-2</v>
      </c>
      <c r="AG741">
        <v>1.734119838E-3</v>
      </c>
      <c r="AH741">
        <v>1.4724032400000001E-4</v>
      </c>
      <c r="AI741">
        <v>1.2693681000000001E-4</v>
      </c>
      <c r="AJ741" s="98">
        <v>8.6063867999999993E-5</v>
      </c>
      <c r="AK741">
        <v>3.0191455800000002E-4</v>
      </c>
      <c r="AL741">
        <v>0.35049019876199999</v>
      </c>
      <c r="AM741">
        <v>7.1147760571800003</v>
      </c>
      <c r="AN741">
        <v>6.49894778082</v>
      </c>
      <c r="AO741">
        <v>6.1038810142199997</v>
      </c>
      <c r="AP741">
        <v>8.8223402520000004E-3</v>
      </c>
      <c r="AQ741">
        <v>2.1839466132E-2</v>
      </c>
      <c r="AR741">
        <v>7.7708858238E-2</v>
      </c>
      <c r="AS741">
        <v>1.7348752079999999E-3</v>
      </c>
      <c r="AT741">
        <v>2.776130082E-3</v>
      </c>
      <c r="AU741">
        <v>3.6162376073999997E-2</v>
      </c>
      <c r="AV741">
        <v>5.2591128282000001E-2</v>
      </c>
      <c r="AW741">
        <v>8.7689558880000001E-3</v>
      </c>
      <c r="AX741">
        <v>0.83489635567800002</v>
      </c>
      <c r="AY741">
        <v>2.6769320225999999E-2</v>
      </c>
      <c r="AZ741">
        <v>0.12101241715200001</v>
      </c>
      <c r="BA741">
        <v>1.6385444856</v>
      </c>
      <c r="BB741">
        <v>0.110773805472</v>
      </c>
      <c r="BC741">
        <v>1.4992699986E-2</v>
      </c>
      <c r="BD741">
        <v>0.74253073435200001</v>
      </c>
      <c r="BE741">
        <v>4.7043580280399997</v>
      </c>
      <c r="BF741">
        <v>0.46344080870999999</v>
      </c>
      <c r="BG741">
        <v>0.64000596765600004</v>
      </c>
      <c r="BH741">
        <v>1.551866778E-3</v>
      </c>
      <c r="BI741">
        <v>4.8600038322000001E-2</v>
      </c>
      <c r="BJ741">
        <v>1.2758075153999999E-2</v>
      </c>
      <c r="BK741">
        <v>0.115313791032</v>
      </c>
      <c r="BL741">
        <v>0</v>
      </c>
      <c r="BM741">
        <v>0</v>
      </c>
      <c r="BN741">
        <v>0</v>
      </c>
      <c r="BO741">
        <v>0</v>
      </c>
      <c r="BP741">
        <v>0</v>
      </c>
      <c r="BQ741">
        <v>0</v>
      </c>
      <c r="BR741">
        <v>0</v>
      </c>
      <c r="BS741">
        <v>0</v>
      </c>
      <c r="BT741">
        <v>0</v>
      </c>
    </row>
    <row r="742" spans="1:72" x14ac:dyDescent="0.35">
      <c r="A742">
        <v>148</v>
      </c>
      <c r="B742" t="s">
        <v>803</v>
      </c>
      <c r="C742" t="s">
        <v>282</v>
      </c>
      <c r="D742" t="s">
        <v>280</v>
      </c>
      <c r="E742" t="s">
        <v>1340</v>
      </c>
      <c r="F742">
        <v>3.0548873044799998</v>
      </c>
      <c r="G742">
        <v>12.7740764646</v>
      </c>
      <c r="H742">
        <v>0.11775705677999999</v>
      </c>
      <c r="I742">
        <v>8.9739897587999995E-2</v>
      </c>
      <c r="J742">
        <v>0.35913927178799998</v>
      </c>
      <c r="K742">
        <v>3.3908781258000002E-2</v>
      </c>
      <c r="L742">
        <v>1.140587384904</v>
      </c>
      <c r="M742">
        <v>1.7748580212000001E-2</v>
      </c>
      <c r="N742">
        <v>1.5984672461999999E-2</v>
      </c>
      <c r="O742">
        <v>0.185648468742</v>
      </c>
      <c r="P742">
        <v>3.8898905364000001E-2</v>
      </c>
      <c r="Q742">
        <v>0.146435908212</v>
      </c>
      <c r="R742">
        <v>0.1176912</v>
      </c>
      <c r="S742">
        <v>0.122479305894</v>
      </c>
      <c r="T742">
        <v>7.1378999999999998E-2</v>
      </c>
      <c r="U742">
        <v>4.6583578404000001E-2</v>
      </c>
      <c r="V742">
        <v>2.6720258399999999E-3</v>
      </c>
      <c r="W742">
        <v>1.13687937E-3</v>
      </c>
      <c r="X742">
        <v>3.8685865680000001E-3</v>
      </c>
      <c r="Y742">
        <v>2.5611628284000001E-2</v>
      </c>
      <c r="Z742">
        <v>1.1023989174E-2</v>
      </c>
      <c r="AA742">
        <v>3.2579137799999998E-4</v>
      </c>
      <c r="AB742">
        <v>4.3174970982000002E-2</v>
      </c>
      <c r="AC742">
        <v>1.1625599700000001E-3</v>
      </c>
      <c r="AD742">
        <v>4.0728626928E-2</v>
      </c>
      <c r="AE742">
        <v>1.9089404928000001E-2</v>
      </c>
      <c r="AF742">
        <v>1.6373600496E-2</v>
      </c>
      <c r="AG742">
        <v>1.734119838E-3</v>
      </c>
      <c r="AH742">
        <v>1.4724032400000001E-4</v>
      </c>
      <c r="AI742">
        <v>1.2693681000000001E-4</v>
      </c>
      <c r="AJ742" s="98">
        <v>8.6063867999999993E-5</v>
      </c>
      <c r="AK742">
        <v>3.0191455800000002E-4</v>
      </c>
      <c r="AL742">
        <v>0.35049019876199999</v>
      </c>
      <c r="AM742">
        <v>7.1147760571800003</v>
      </c>
      <c r="AN742">
        <v>6.49894778082</v>
      </c>
      <c r="AO742">
        <v>6.1038810142199997</v>
      </c>
      <c r="AP742">
        <v>8.8223402520000004E-3</v>
      </c>
      <c r="AQ742">
        <v>2.1839466132E-2</v>
      </c>
      <c r="AR742">
        <v>7.7708858238E-2</v>
      </c>
      <c r="AS742">
        <v>1.7348752079999999E-3</v>
      </c>
      <c r="AT742">
        <v>2.776130082E-3</v>
      </c>
      <c r="AU742">
        <v>3.6162376073999997E-2</v>
      </c>
      <c r="AV742">
        <v>5.2591128282000001E-2</v>
      </c>
      <c r="AW742">
        <v>8.7689558880000001E-3</v>
      </c>
      <c r="AX742">
        <v>0.83489635567800002</v>
      </c>
      <c r="AY742">
        <v>2.6769320225999999E-2</v>
      </c>
      <c r="AZ742">
        <v>0.12101241715200001</v>
      </c>
      <c r="BA742">
        <v>1.6385444856</v>
      </c>
      <c r="BB742">
        <v>0.110773805472</v>
      </c>
      <c r="BC742">
        <v>1.4992699986E-2</v>
      </c>
      <c r="BD742">
        <v>0.74253073435200001</v>
      </c>
      <c r="BE742">
        <v>4.7043580280399997</v>
      </c>
      <c r="BF742">
        <v>0.46344080870999999</v>
      </c>
      <c r="BG742">
        <v>0.64000596765600004</v>
      </c>
      <c r="BH742">
        <v>1.551866778E-3</v>
      </c>
      <c r="BI742">
        <v>4.8600038322000001E-2</v>
      </c>
      <c r="BJ742">
        <v>1.2758075153999999E-2</v>
      </c>
      <c r="BK742">
        <v>0.115313791032</v>
      </c>
      <c r="BL742">
        <v>0</v>
      </c>
      <c r="BM742">
        <v>0</v>
      </c>
      <c r="BN742">
        <v>0</v>
      </c>
      <c r="BO742">
        <v>0</v>
      </c>
      <c r="BP742">
        <v>0</v>
      </c>
      <c r="BQ742">
        <v>0</v>
      </c>
      <c r="BR742">
        <v>0</v>
      </c>
      <c r="BS742">
        <v>0</v>
      </c>
      <c r="BT742">
        <v>0</v>
      </c>
    </row>
    <row r="743" spans="1:72" x14ac:dyDescent="0.35">
      <c r="A743">
        <v>148</v>
      </c>
      <c r="B743" t="s">
        <v>803</v>
      </c>
      <c r="C743" t="s">
        <v>282</v>
      </c>
      <c r="D743" t="s">
        <v>280</v>
      </c>
      <c r="E743" t="s">
        <v>1341</v>
      </c>
      <c r="F743">
        <v>3.0548873044799998</v>
      </c>
      <c r="G743">
        <v>12.7740764646</v>
      </c>
      <c r="H743">
        <v>0.11775705677999999</v>
      </c>
      <c r="I743">
        <v>8.9739897587999995E-2</v>
      </c>
      <c r="J743">
        <v>0.35913927178799998</v>
      </c>
      <c r="K743">
        <v>3.3908781258000002E-2</v>
      </c>
      <c r="L743">
        <v>1.140587384904</v>
      </c>
      <c r="M743">
        <v>1.7748580212000001E-2</v>
      </c>
      <c r="N743">
        <v>1.5984672461999999E-2</v>
      </c>
      <c r="O743">
        <v>0.185648468742</v>
      </c>
      <c r="P743">
        <v>3.8898905364000001E-2</v>
      </c>
      <c r="Q743">
        <v>0.146435908212</v>
      </c>
      <c r="R743">
        <v>0.1176912</v>
      </c>
      <c r="S743">
        <v>0.122479305894</v>
      </c>
      <c r="T743">
        <v>7.1378999999999998E-2</v>
      </c>
      <c r="U743">
        <v>4.6583578404000001E-2</v>
      </c>
      <c r="V743">
        <v>2.6720258399999999E-3</v>
      </c>
      <c r="W743">
        <v>1.13687937E-3</v>
      </c>
      <c r="X743">
        <v>3.8685865680000001E-3</v>
      </c>
      <c r="Y743">
        <v>2.5611628284000001E-2</v>
      </c>
      <c r="Z743">
        <v>1.1023989174E-2</v>
      </c>
      <c r="AA743">
        <v>3.2579137799999998E-4</v>
      </c>
      <c r="AB743">
        <v>4.3174970982000002E-2</v>
      </c>
      <c r="AC743">
        <v>1.1625599700000001E-3</v>
      </c>
      <c r="AD743">
        <v>4.0728626928E-2</v>
      </c>
      <c r="AE743">
        <v>1.9089404928000001E-2</v>
      </c>
      <c r="AF743">
        <v>1.6373600496E-2</v>
      </c>
      <c r="AG743">
        <v>1.734119838E-3</v>
      </c>
      <c r="AH743">
        <v>1.4724032400000001E-4</v>
      </c>
      <c r="AI743">
        <v>1.2693681000000001E-4</v>
      </c>
      <c r="AJ743" s="98">
        <v>8.6063867999999993E-5</v>
      </c>
      <c r="AK743">
        <v>3.0191455800000002E-4</v>
      </c>
      <c r="AL743">
        <v>0.35049019876199999</v>
      </c>
      <c r="AM743">
        <v>7.1147760571800003</v>
      </c>
      <c r="AN743">
        <v>6.49894778082</v>
      </c>
      <c r="AO743">
        <v>6.1038810142199997</v>
      </c>
      <c r="AP743">
        <v>8.8223402520000004E-3</v>
      </c>
      <c r="AQ743">
        <v>2.1839466132E-2</v>
      </c>
      <c r="AR743">
        <v>7.7708858238E-2</v>
      </c>
      <c r="AS743">
        <v>1.7348752079999999E-3</v>
      </c>
      <c r="AT743">
        <v>2.776130082E-3</v>
      </c>
      <c r="AU743">
        <v>3.6162376073999997E-2</v>
      </c>
      <c r="AV743">
        <v>5.2591128282000001E-2</v>
      </c>
      <c r="AW743">
        <v>8.7689558880000001E-3</v>
      </c>
      <c r="AX743">
        <v>0.83489635567800002</v>
      </c>
      <c r="AY743">
        <v>2.6769320225999999E-2</v>
      </c>
      <c r="AZ743">
        <v>0.12101241715200001</v>
      </c>
      <c r="BA743">
        <v>1.6385444856</v>
      </c>
      <c r="BB743">
        <v>0.110773805472</v>
      </c>
      <c r="BC743">
        <v>1.4992699986E-2</v>
      </c>
      <c r="BD743">
        <v>0.74253073435200001</v>
      </c>
      <c r="BE743">
        <v>4.7043580280399997</v>
      </c>
      <c r="BF743">
        <v>0.46344080870999999</v>
      </c>
      <c r="BG743">
        <v>0.64000596765600004</v>
      </c>
      <c r="BH743">
        <v>1.551866778E-3</v>
      </c>
      <c r="BI743">
        <v>4.8600038322000001E-2</v>
      </c>
      <c r="BJ743">
        <v>1.2758075153999999E-2</v>
      </c>
      <c r="BK743">
        <v>0.115313791032</v>
      </c>
      <c r="BL743">
        <v>0</v>
      </c>
      <c r="BM743">
        <v>0</v>
      </c>
      <c r="BN743">
        <v>0</v>
      </c>
      <c r="BO743">
        <v>0</v>
      </c>
      <c r="BP743">
        <v>0</v>
      </c>
      <c r="BQ743">
        <v>0</v>
      </c>
      <c r="BR743">
        <v>0</v>
      </c>
      <c r="BS743">
        <v>0</v>
      </c>
      <c r="BT743">
        <v>0</v>
      </c>
    </row>
    <row r="744" spans="1:72" x14ac:dyDescent="0.35">
      <c r="A744">
        <v>149</v>
      </c>
      <c r="B744" t="s">
        <v>803</v>
      </c>
      <c r="C744" t="s">
        <v>285</v>
      </c>
      <c r="D744" t="s">
        <v>286</v>
      </c>
      <c r="E744" t="s">
        <v>1337</v>
      </c>
      <c r="F744">
        <v>4.2119999999999997</v>
      </c>
      <c r="G744">
        <v>17.706</v>
      </c>
      <c r="H744">
        <v>4.6800000000000001E-2</v>
      </c>
      <c r="I744">
        <v>0.93600000000000005</v>
      </c>
      <c r="J744">
        <v>0</v>
      </c>
      <c r="K744">
        <v>0</v>
      </c>
      <c r="L744">
        <v>2.8938000000000001</v>
      </c>
      <c r="M744">
        <v>0</v>
      </c>
      <c r="N744">
        <v>3.9E-2</v>
      </c>
      <c r="O744">
        <v>0</v>
      </c>
      <c r="P744">
        <v>0</v>
      </c>
      <c r="Q744">
        <v>0</v>
      </c>
      <c r="R744">
        <v>0</v>
      </c>
      <c r="S744">
        <v>0</v>
      </c>
      <c r="T744">
        <v>0</v>
      </c>
      <c r="U744">
        <v>1.95E-2</v>
      </c>
      <c r="V744">
        <v>0</v>
      </c>
      <c r="W744">
        <v>0</v>
      </c>
      <c r="X744">
        <v>0</v>
      </c>
      <c r="Y744">
        <v>7.7999999999999996E-3</v>
      </c>
      <c r="Z744">
        <v>7.7999999999999996E-3</v>
      </c>
      <c r="AA744">
        <v>0</v>
      </c>
      <c r="AB744">
        <v>1.17E-2</v>
      </c>
      <c r="AC744">
        <v>0</v>
      </c>
      <c r="AD744">
        <v>1.17E-2</v>
      </c>
      <c r="AE744">
        <v>7.7999999999999996E-3</v>
      </c>
      <c r="AF744">
        <v>7.7999999999999996E-3</v>
      </c>
      <c r="AG744">
        <v>0</v>
      </c>
      <c r="AH744">
        <v>0</v>
      </c>
      <c r="AI744">
        <v>0</v>
      </c>
      <c r="AJ744">
        <v>0</v>
      </c>
      <c r="AK744">
        <v>0</v>
      </c>
      <c r="AL744">
        <v>2.613</v>
      </c>
      <c r="AM744">
        <v>0.12089999999999999</v>
      </c>
      <c r="AN744">
        <v>0.12089999999999999</v>
      </c>
      <c r="AO744">
        <v>0</v>
      </c>
      <c r="AP744">
        <v>0</v>
      </c>
      <c r="AQ744">
        <v>4.2900000000000001E-2</v>
      </c>
      <c r="AR744">
        <v>0.12089999999999999</v>
      </c>
      <c r="AS744">
        <v>1.0919999999999999E-2</v>
      </c>
      <c r="AT744">
        <v>1.9109999999999999E-2</v>
      </c>
      <c r="AU744">
        <v>0.24492</v>
      </c>
      <c r="AV744">
        <v>0.4173</v>
      </c>
      <c r="AW744">
        <v>1.8720000000000001E-2</v>
      </c>
      <c r="AX744">
        <v>6.6299999999999998E-2</v>
      </c>
      <c r="AY744">
        <v>8.3460000000000006E-2</v>
      </c>
      <c r="AZ744">
        <v>0</v>
      </c>
      <c r="BA744">
        <v>8.7750000000000004</v>
      </c>
      <c r="BB744">
        <v>7.8E-2</v>
      </c>
      <c r="BC744">
        <v>9.7500000000000003E-2</v>
      </c>
      <c r="BD744">
        <v>0.23400000000000001</v>
      </c>
      <c r="BE744">
        <v>13.845000000000001</v>
      </c>
      <c r="BF744">
        <v>1.0529999999999999</v>
      </c>
      <c r="BG744">
        <v>2.6909999999999998</v>
      </c>
      <c r="BH744">
        <v>7.7999999999999996E-3</v>
      </c>
      <c r="BI744">
        <v>0.34710000000000002</v>
      </c>
      <c r="BJ744">
        <v>0.10920000000000001</v>
      </c>
      <c r="BK744">
        <v>0.93600000000000005</v>
      </c>
      <c r="BL744">
        <v>7.1518335231654105E-4</v>
      </c>
      <c r="BM744">
        <v>0</v>
      </c>
      <c r="BN744">
        <v>0</v>
      </c>
      <c r="BO744">
        <v>0</v>
      </c>
      <c r="BP744">
        <v>0</v>
      </c>
      <c r="BQ744">
        <v>0</v>
      </c>
      <c r="BR744">
        <v>1.13766262907168E-4</v>
      </c>
      <c r="BS744">
        <v>6.0141708940937403E-4</v>
      </c>
      <c r="BT744">
        <v>0</v>
      </c>
    </row>
    <row r="745" spans="1:72" x14ac:dyDescent="0.35">
      <c r="A745">
        <v>149</v>
      </c>
      <c r="B745" t="s">
        <v>803</v>
      </c>
      <c r="C745" t="s">
        <v>285</v>
      </c>
      <c r="D745" t="s">
        <v>286</v>
      </c>
      <c r="E745" t="s">
        <v>1338</v>
      </c>
      <c r="F745">
        <v>4.2119999999999997</v>
      </c>
      <c r="G745">
        <v>17.706</v>
      </c>
      <c r="H745">
        <v>4.6800000000000001E-2</v>
      </c>
      <c r="I745">
        <v>0.93600000000000005</v>
      </c>
      <c r="J745">
        <v>0</v>
      </c>
      <c r="K745">
        <v>0</v>
      </c>
      <c r="L745">
        <v>2.8938000000000001</v>
      </c>
      <c r="M745">
        <v>0</v>
      </c>
      <c r="N745">
        <v>3.9E-2</v>
      </c>
      <c r="O745">
        <v>0</v>
      </c>
      <c r="P745">
        <v>0</v>
      </c>
      <c r="Q745">
        <v>0</v>
      </c>
      <c r="R745">
        <v>0</v>
      </c>
      <c r="S745">
        <v>0</v>
      </c>
      <c r="T745">
        <v>0</v>
      </c>
      <c r="U745">
        <v>1.95E-2</v>
      </c>
      <c r="V745">
        <v>0</v>
      </c>
      <c r="W745">
        <v>0</v>
      </c>
      <c r="X745">
        <v>0</v>
      </c>
      <c r="Y745">
        <v>7.7999999999999996E-3</v>
      </c>
      <c r="Z745">
        <v>7.7999999999999996E-3</v>
      </c>
      <c r="AA745">
        <v>0</v>
      </c>
      <c r="AB745">
        <v>1.17E-2</v>
      </c>
      <c r="AC745">
        <v>0</v>
      </c>
      <c r="AD745">
        <v>1.17E-2</v>
      </c>
      <c r="AE745">
        <v>7.7999999999999996E-3</v>
      </c>
      <c r="AF745">
        <v>7.7999999999999996E-3</v>
      </c>
      <c r="AG745">
        <v>0</v>
      </c>
      <c r="AH745">
        <v>0</v>
      </c>
      <c r="AI745">
        <v>0</v>
      </c>
      <c r="AJ745">
        <v>0</v>
      </c>
      <c r="AK745">
        <v>0</v>
      </c>
      <c r="AL745">
        <v>2.613</v>
      </c>
      <c r="AM745">
        <v>0.12089999999999999</v>
      </c>
      <c r="AN745">
        <v>0.12089999999999999</v>
      </c>
      <c r="AO745">
        <v>0</v>
      </c>
      <c r="AP745">
        <v>0</v>
      </c>
      <c r="AQ745">
        <v>4.2900000000000001E-2</v>
      </c>
      <c r="AR745">
        <v>0.12089999999999999</v>
      </c>
      <c r="AS745">
        <v>1.0919999999999999E-2</v>
      </c>
      <c r="AT745">
        <v>1.9109999999999999E-2</v>
      </c>
      <c r="AU745">
        <v>0.24492</v>
      </c>
      <c r="AV745">
        <v>0.4173</v>
      </c>
      <c r="AW745">
        <v>1.8720000000000001E-2</v>
      </c>
      <c r="AX745">
        <v>6.6299999999999998E-2</v>
      </c>
      <c r="AY745">
        <v>8.3460000000000006E-2</v>
      </c>
      <c r="AZ745">
        <v>0</v>
      </c>
      <c r="BA745">
        <v>8.7750000000000004</v>
      </c>
      <c r="BB745">
        <v>7.8E-2</v>
      </c>
      <c r="BC745">
        <v>9.7500000000000003E-2</v>
      </c>
      <c r="BD745">
        <v>0.23400000000000001</v>
      </c>
      <c r="BE745">
        <v>13.845000000000001</v>
      </c>
      <c r="BF745">
        <v>1.0529999999999999</v>
      </c>
      <c r="BG745">
        <v>2.6909999999999998</v>
      </c>
      <c r="BH745">
        <v>7.7999999999999996E-3</v>
      </c>
      <c r="BI745">
        <v>0.34710000000000002</v>
      </c>
      <c r="BJ745">
        <v>0.10920000000000001</v>
      </c>
      <c r="BK745">
        <v>0.93600000000000005</v>
      </c>
      <c r="BL745">
        <v>7.1518335231654105E-4</v>
      </c>
      <c r="BM745">
        <v>0</v>
      </c>
      <c r="BN745">
        <v>0</v>
      </c>
      <c r="BO745">
        <v>0</v>
      </c>
      <c r="BP745">
        <v>0</v>
      </c>
      <c r="BQ745">
        <v>0</v>
      </c>
      <c r="BR745">
        <v>1.13766262907168E-4</v>
      </c>
      <c r="BS745">
        <v>6.0141708940937403E-4</v>
      </c>
      <c r="BT745">
        <v>0</v>
      </c>
    </row>
    <row r="746" spans="1:72" x14ac:dyDescent="0.35">
      <c r="A746">
        <v>149</v>
      </c>
      <c r="B746" t="s">
        <v>803</v>
      </c>
      <c r="C746" t="s">
        <v>285</v>
      </c>
      <c r="D746" t="s">
        <v>286</v>
      </c>
      <c r="E746" t="s">
        <v>1339</v>
      </c>
      <c r="F746">
        <v>4.2119999999999997</v>
      </c>
      <c r="G746">
        <v>17.706</v>
      </c>
      <c r="H746">
        <v>4.6800000000000001E-2</v>
      </c>
      <c r="I746">
        <v>0.93600000000000005</v>
      </c>
      <c r="J746">
        <v>0</v>
      </c>
      <c r="K746">
        <v>0</v>
      </c>
      <c r="L746">
        <v>2.8938000000000001</v>
      </c>
      <c r="M746">
        <v>0</v>
      </c>
      <c r="N746">
        <v>3.9E-2</v>
      </c>
      <c r="O746">
        <v>0</v>
      </c>
      <c r="P746">
        <v>0</v>
      </c>
      <c r="Q746">
        <v>0</v>
      </c>
      <c r="R746">
        <v>0</v>
      </c>
      <c r="S746">
        <v>0</v>
      </c>
      <c r="T746">
        <v>0</v>
      </c>
      <c r="U746">
        <v>1.95E-2</v>
      </c>
      <c r="V746">
        <v>0</v>
      </c>
      <c r="W746">
        <v>0</v>
      </c>
      <c r="X746">
        <v>0</v>
      </c>
      <c r="Y746">
        <v>7.7999999999999996E-3</v>
      </c>
      <c r="Z746">
        <v>7.7999999999999996E-3</v>
      </c>
      <c r="AA746">
        <v>0</v>
      </c>
      <c r="AB746">
        <v>1.17E-2</v>
      </c>
      <c r="AC746">
        <v>0</v>
      </c>
      <c r="AD746">
        <v>1.17E-2</v>
      </c>
      <c r="AE746">
        <v>7.7999999999999996E-3</v>
      </c>
      <c r="AF746">
        <v>7.7999999999999996E-3</v>
      </c>
      <c r="AG746">
        <v>0</v>
      </c>
      <c r="AH746">
        <v>0</v>
      </c>
      <c r="AI746">
        <v>0</v>
      </c>
      <c r="AJ746">
        <v>0</v>
      </c>
      <c r="AK746">
        <v>0</v>
      </c>
      <c r="AL746">
        <v>2.613</v>
      </c>
      <c r="AM746">
        <v>0.12089999999999999</v>
      </c>
      <c r="AN746">
        <v>0.12089999999999999</v>
      </c>
      <c r="AO746">
        <v>0</v>
      </c>
      <c r="AP746">
        <v>0</v>
      </c>
      <c r="AQ746">
        <v>4.2900000000000001E-2</v>
      </c>
      <c r="AR746">
        <v>0.12089999999999999</v>
      </c>
      <c r="AS746">
        <v>1.0919999999999999E-2</v>
      </c>
      <c r="AT746">
        <v>1.9109999999999999E-2</v>
      </c>
      <c r="AU746">
        <v>0.24492</v>
      </c>
      <c r="AV746">
        <v>0.4173</v>
      </c>
      <c r="AW746">
        <v>1.8720000000000001E-2</v>
      </c>
      <c r="AX746">
        <v>6.6299999999999998E-2</v>
      </c>
      <c r="AY746">
        <v>8.3460000000000006E-2</v>
      </c>
      <c r="AZ746">
        <v>0</v>
      </c>
      <c r="BA746">
        <v>8.7750000000000004</v>
      </c>
      <c r="BB746">
        <v>7.8E-2</v>
      </c>
      <c r="BC746">
        <v>9.7500000000000003E-2</v>
      </c>
      <c r="BD746">
        <v>0.23400000000000001</v>
      </c>
      <c r="BE746">
        <v>13.845000000000001</v>
      </c>
      <c r="BF746">
        <v>1.0529999999999999</v>
      </c>
      <c r="BG746">
        <v>2.6909999999999998</v>
      </c>
      <c r="BH746">
        <v>7.7999999999999996E-3</v>
      </c>
      <c r="BI746">
        <v>0.34710000000000002</v>
      </c>
      <c r="BJ746">
        <v>0.10920000000000001</v>
      </c>
      <c r="BK746">
        <v>0.93600000000000005</v>
      </c>
      <c r="BL746">
        <v>7.1518335231654105E-4</v>
      </c>
      <c r="BM746">
        <v>0</v>
      </c>
      <c r="BN746">
        <v>0</v>
      </c>
      <c r="BO746">
        <v>0</v>
      </c>
      <c r="BP746">
        <v>0</v>
      </c>
      <c r="BQ746">
        <v>0</v>
      </c>
      <c r="BR746">
        <v>1.13766262907168E-4</v>
      </c>
      <c r="BS746">
        <v>6.0141708940937403E-4</v>
      </c>
      <c r="BT746">
        <v>0</v>
      </c>
    </row>
    <row r="747" spans="1:72" x14ac:dyDescent="0.35">
      <c r="A747">
        <v>149</v>
      </c>
      <c r="B747" t="s">
        <v>803</v>
      </c>
      <c r="C747" t="s">
        <v>285</v>
      </c>
      <c r="D747" t="s">
        <v>286</v>
      </c>
      <c r="E747" t="s">
        <v>1340</v>
      </c>
      <c r="F747">
        <v>4.2119999999999997</v>
      </c>
      <c r="G747">
        <v>17.706</v>
      </c>
      <c r="H747">
        <v>4.6800000000000001E-2</v>
      </c>
      <c r="I747">
        <v>0.93600000000000005</v>
      </c>
      <c r="J747">
        <v>0</v>
      </c>
      <c r="K747">
        <v>0</v>
      </c>
      <c r="L747">
        <v>2.8938000000000001</v>
      </c>
      <c r="M747">
        <v>0</v>
      </c>
      <c r="N747">
        <v>3.9E-2</v>
      </c>
      <c r="O747">
        <v>0</v>
      </c>
      <c r="P747">
        <v>0</v>
      </c>
      <c r="Q747">
        <v>0</v>
      </c>
      <c r="R747">
        <v>0</v>
      </c>
      <c r="S747">
        <v>0</v>
      </c>
      <c r="T747">
        <v>0</v>
      </c>
      <c r="U747">
        <v>1.95E-2</v>
      </c>
      <c r="V747">
        <v>0</v>
      </c>
      <c r="W747">
        <v>0</v>
      </c>
      <c r="X747">
        <v>0</v>
      </c>
      <c r="Y747">
        <v>7.7999999999999996E-3</v>
      </c>
      <c r="Z747">
        <v>7.7999999999999996E-3</v>
      </c>
      <c r="AA747">
        <v>0</v>
      </c>
      <c r="AB747">
        <v>1.17E-2</v>
      </c>
      <c r="AC747">
        <v>0</v>
      </c>
      <c r="AD747">
        <v>1.17E-2</v>
      </c>
      <c r="AE747">
        <v>7.7999999999999996E-3</v>
      </c>
      <c r="AF747">
        <v>7.7999999999999996E-3</v>
      </c>
      <c r="AG747">
        <v>0</v>
      </c>
      <c r="AH747">
        <v>0</v>
      </c>
      <c r="AI747">
        <v>0</v>
      </c>
      <c r="AJ747">
        <v>0</v>
      </c>
      <c r="AK747">
        <v>0</v>
      </c>
      <c r="AL747">
        <v>2.613</v>
      </c>
      <c r="AM747">
        <v>0.12089999999999999</v>
      </c>
      <c r="AN747">
        <v>0.12089999999999999</v>
      </c>
      <c r="AO747">
        <v>0</v>
      </c>
      <c r="AP747">
        <v>0</v>
      </c>
      <c r="AQ747">
        <v>4.2900000000000001E-2</v>
      </c>
      <c r="AR747">
        <v>0.12089999999999999</v>
      </c>
      <c r="AS747">
        <v>1.0919999999999999E-2</v>
      </c>
      <c r="AT747">
        <v>1.9109999999999999E-2</v>
      </c>
      <c r="AU747">
        <v>0.24492</v>
      </c>
      <c r="AV747">
        <v>0.4173</v>
      </c>
      <c r="AW747">
        <v>1.8720000000000001E-2</v>
      </c>
      <c r="AX747">
        <v>6.6299999999999998E-2</v>
      </c>
      <c r="AY747">
        <v>8.3460000000000006E-2</v>
      </c>
      <c r="AZ747">
        <v>0</v>
      </c>
      <c r="BA747">
        <v>8.7750000000000004</v>
      </c>
      <c r="BB747">
        <v>7.8E-2</v>
      </c>
      <c r="BC747">
        <v>9.7500000000000003E-2</v>
      </c>
      <c r="BD747">
        <v>0.23400000000000001</v>
      </c>
      <c r="BE747">
        <v>13.845000000000001</v>
      </c>
      <c r="BF747">
        <v>1.0529999999999999</v>
      </c>
      <c r="BG747">
        <v>2.6909999999999998</v>
      </c>
      <c r="BH747">
        <v>7.7999999999999996E-3</v>
      </c>
      <c r="BI747">
        <v>0.34710000000000002</v>
      </c>
      <c r="BJ747">
        <v>0.10920000000000001</v>
      </c>
      <c r="BK747">
        <v>0.93600000000000005</v>
      </c>
      <c r="BL747">
        <v>7.1518335231654105E-4</v>
      </c>
      <c r="BM747">
        <v>0</v>
      </c>
      <c r="BN747">
        <v>0</v>
      </c>
      <c r="BO747">
        <v>0</v>
      </c>
      <c r="BP747">
        <v>0</v>
      </c>
      <c r="BQ747">
        <v>0</v>
      </c>
      <c r="BR747">
        <v>1.13766262907168E-4</v>
      </c>
      <c r="BS747">
        <v>6.0141708940937403E-4</v>
      </c>
      <c r="BT747">
        <v>0</v>
      </c>
    </row>
    <row r="748" spans="1:72" x14ac:dyDescent="0.35">
      <c r="A748">
        <v>149</v>
      </c>
      <c r="B748" t="s">
        <v>803</v>
      </c>
      <c r="C748" t="s">
        <v>285</v>
      </c>
      <c r="D748" t="s">
        <v>286</v>
      </c>
      <c r="E748" t="s">
        <v>1341</v>
      </c>
      <c r="F748">
        <v>4.2119999999999997</v>
      </c>
      <c r="G748">
        <v>17.706</v>
      </c>
      <c r="H748">
        <v>4.6800000000000001E-2</v>
      </c>
      <c r="I748">
        <v>0.93600000000000005</v>
      </c>
      <c r="J748">
        <v>0</v>
      </c>
      <c r="K748">
        <v>0</v>
      </c>
      <c r="L748">
        <v>2.8938000000000001</v>
      </c>
      <c r="M748">
        <v>0</v>
      </c>
      <c r="N748">
        <v>3.9E-2</v>
      </c>
      <c r="O748">
        <v>0</v>
      </c>
      <c r="P748">
        <v>0</v>
      </c>
      <c r="Q748">
        <v>0</v>
      </c>
      <c r="R748">
        <v>0</v>
      </c>
      <c r="S748">
        <v>0</v>
      </c>
      <c r="T748">
        <v>0</v>
      </c>
      <c r="U748">
        <v>1.95E-2</v>
      </c>
      <c r="V748">
        <v>0</v>
      </c>
      <c r="W748">
        <v>0</v>
      </c>
      <c r="X748">
        <v>0</v>
      </c>
      <c r="Y748">
        <v>7.7999999999999996E-3</v>
      </c>
      <c r="Z748">
        <v>7.7999999999999996E-3</v>
      </c>
      <c r="AA748">
        <v>0</v>
      </c>
      <c r="AB748">
        <v>1.17E-2</v>
      </c>
      <c r="AC748">
        <v>0</v>
      </c>
      <c r="AD748">
        <v>1.17E-2</v>
      </c>
      <c r="AE748">
        <v>7.7999999999999996E-3</v>
      </c>
      <c r="AF748">
        <v>7.7999999999999996E-3</v>
      </c>
      <c r="AG748">
        <v>0</v>
      </c>
      <c r="AH748">
        <v>0</v>
      </c>
      <c r="AI748">
        <v>0</v>
      </c>
      <c r="AJ748">
        <v>0</v>
      </c>
      <c r="AK748">
        <v>0</v>
      </c>
      <c r="AL748">
        <v>2.613</v>
      </c>
      <c r="AM748">
        <v>0.12089999999999999</v>
      </c>
      <c r="AN748">
        <v>0.12089999999999999</v>
      </c>
      <c r="AO748">
        <v>0</v>
      </c>
      <c r="AP748">
        <v>0</v>
      </c>
      <c r="AQ748">
        <v>4.2900000000000001E-2</v>
      </c>
      <c r="AR748">
        <v>0.12089999999999999</v>
      </c>
      <c r="AS748">
        <v>1.0919999999999999E-2</v>
      </c>
      <c r="AT748">
        <v>1.9109999999999999E-2</v>
      </c>
      <c r="AU748">
        <v>0.24492</v>
      </c>
      <c r="AV748">
        <v>0.4173</v>
      </c>
      <c r="AW748">
        <v>1.8720000000000001E-2</v>
      </c>
      <c r="AX748">
        <v>6.6299999999999998E-2</v>
      </c>
      <c r="AY748">
        <v>8.3460000000000006E-2</v>
      </c>
      <c r="AZ748">
        <v>0</v>
      </c>
      <c r="BA748">
        <v>8.7750000000000004</v>
      </c>
      <c r="BB748">
        <v>7.8E-2</v>
      </c>
      <c r="BC748">
        <v>9.7500000000000003E-2</v>
      </c>
      <c r="BD748">
        <v>0.23400000000000001</v>
      </c>
      <c r="BE748">
        <v>13.845000000000001</v>
      </c>
      <c r="BF748">
        <v>1.0529999999999999</v>
      </c>
      <c r="BG748">
        <v>2.6909999999999998</v>
      </c>
      <c r="BH748">
        <v>7.7999999999999996E-3</v>
      </c>
      <c r="BI748">
        <v>0.34710000000000002</v>
      </c>
      <c r="BJ748">
        <v>0.10920000000000001</v>
      </c>
      <c r="BK748">
        <v>0.93600000000000005</v>
      </c>
      <c r="BL748">
        <v>7.1518335231654105E-4</v>
      </c>
      <c r="BM748">
        <v>0</v>
      </c>
      <c r="BN748">
        <v>0</v>
      </c>
      <c r="BO748">
        <v>0</v>
      </c>
      <c r="BP748">
        <v>0</v>
      </c>
      <c r="BQ748">
        <v>0</v>
      </c>
      <c r="BR748">
        <v>1.13766262907168E-4</v>
      </c>
      <c r="BS748">
        <v>6.0141708940937403E-4</v>
      </c>
      <c r="BT748">
        <v>0</v>
      </c>
    </row>
    <row r="749" spans="1:72" x14ac:dyDescent="0.35">
      <c r="A749">
        <v>150</v>
      </c>
      <c r="B749" t="s">
        <v>803</v>
      </c>
      <c r="C749" t="s">
        <v>285</v>
      </c>
      <c r="D749" t="s">
        <v>287</v>
      </c>
      <c r="E749" t="s">
        <v>1337</v>
      </c>
      <c r="F749">
        <v>1.8554851487999999</v>
      </c>
      <c r="G749">
        <v>7.7643564359999999</v>
      </c>
      <c r="H749">
        <v>0.104088712872</v>
      </c>
      <c r="I749">
        <v>0.23019326736000001</v>
      </c>
      <c r="J749">
        <v>0</v>
      </c>
      <c r="K749">
        <v>0</v>
      </c>
      <c r="L749">
        <v>0.85261069308000004</v>
      </c>
      <c r="M749">
        <v>0</v>
      </c>
      <c r="N749">
        <v>1.3107326736E-2</v>
      </c>
      <c r="O749">
        <v>0</v>
      </c>
      <c r="P749">
        <v>0</v>
      </c>
      <c r="Q749">
        <v>0</v>
      </c>
      <c r="R749">
        <v>0</v>
      </c>
      <c r="S749">
        <v>0</v>
      </c>
      <c r="T749">
        <v>0</v>
      </c>
      <c r="U749">
        <v>4.4467722767999998E-2</v>
      </c>
      <c r="V749" s="98">
        <v>8.1980196000000001E-5</v>
      </c>
      <c r="W749" s="98">
        <v>8.1980196000000001E-5</v>
      </c>
      <c r="X749">
        <v>1.8475247519999999E-3</v>
      </c>
      <c r="Y749">
        <v>2.6484356436000001E-2</v>
      </c>
      <c r="Z749">
        <v>1.5430099007999999E-2</v>
      </c>
      <c r="AA749">
        <v>2.5900989599999998E-4</v>
      </c>
      <c r="AB749">
        <v>4.3013465351999999E-2</v>
      </c>
      <c r="AC749">
        <v>3.47643564E-3</v>
      </c>
      <c r="AD749">
        <v>3.804118812E-2</v>
      </c>
      <c r="AE749">
        <v>1.1384554452E-2</v>
      </c>
      <c r="AF749">
        <v>8.8609901040000005E-3</v>
      </c>
      <c r="AG749">
        <v>4.9425742800000003E-4</v>
      </c>
      <c r="AH749">
        <v>2.9465345999999998E-4</v>
      </c>
      <c r="AI749" s="98">
        <v>8.1980196000000001E-5</v>
      </c>
      <c r="AJ749">
        <v>2.7207920399999999E-4</v>
      </c>
      <c r="AK749">
        <v>4.1702969999999999E-4</v>
      </c>
      <c r="AL749">
        <v>0.68400000000000005</v>
      </c>
      <c r="AM749">
        <v>0.108</v>
      </c>
      <c r="AN749">
        <v>0.108</v>
      </c>
      <c r="AO749">
        <v>0</v>
      </c>
      <c r="AP749">
        <v>3.0871232879999999E-3</v>
      </c>
      <c r="AQ749">
        <v>6.3112328759999999E-3</v>
      </c>
      <c r="AR749">
        <v>7.8643137252000006E-2</v>
      </c>
      <c r="AS749">
        <v>9.4800000000000006E-3</v>
      </c>
      <c r="AT749">
        <v>3.3077227679999999E-3</v>
      </c>
      <c r="AU749">
        <v>8.0909702976000003E-2</v>
      </c>
      <c r="AV749">
        <v>0.12310099008</v>
      </c>
      <c r="AW749">
        <v>5.8312871279999996E-3</v>
      </c>
      <c r="AX749">
        <v>4.3877227727999998E-2</v>
      </c>
      <c r="AY749">
        <v>8.0542574280000005E-3</v>
      </c>
      <c r="AZ749">
        <v>0</v>
      </c>
      <c r="BA749">
        <v>2.0929315067999998</v>
      </c>
      <c r="BB749">
        <v>3.0168421056000001E-2</v>
      </c>
      <c r="BC749">
        <v>2.66920548E-2</v>
      </c>
      <c r="BD749">
        <v>7.1386301363999996E-2</v>
      </c>
      <c r="BE749">
        <v>3.6408767123999999</v>
      </c>
      <c r="BF749">
        <v>0.25364383559999998</v>
      </c>
      <c r="BG749">
        <v>1.5442191780000001</v>
      </c>
      <c r="BH749">
        <v>3.8756164440000001E-3</v>
      </c>
      <c r="BI749">
        <v>8.0941917803999994E-2</v>
      </c>
      <c r="BJ749">
        <v>5.7023013695999998E-2</v>
      </c>
      <c r="BK749">
        <v>0.20613861384000001</v>
      </c>
      <c r="BL749">
        <v>5.1106212950582097E-3</v>
      </c>
      <c r="BM749">
        <v>6.4748085987739799E-4</v>
      </c>
      <c r="BN749">
        <v>1.3568957056123399E-3</v>
      </c>
      <c r="BO749">
        <v>2.3630059515851801E-4</v>
      </c>
      <c r="BP749">
        <v>0</v>
      </c>
      <c r="BQ749" s="98">
        <v>9.6211007776912104E-16</v>
      </c>
      <c r="BR749" s="98">
        <v>8.6479241534305194E-6</v>
      </c>
      <c r="BS749">
        <v>1.85051412125961E-4</v>
      </c>
      <c r="BT749">
        <v>1.7212363309490601E-2</v>
      </c>
    </row>
    <row r="750" spans="1:72" x14ac:dyDescent="0.35">
      <c r="A750">
        <v>150</v>
      </c>
      <c r="B750" t="s">
        <v>803</v>
      </c>
      <c r="C750" t="s">
        <v>285</v>
      </c>
      <c r="D750" t="s">
        <v>287</v>
      </c>
      <c r="E750" t="s">
        <v>1338</v>
      </c>
      <c r="F750">
        <v>1.8554851487999999</v>
      </c>
      <c r="G750">
        <v>7.7643564359999999</v>
      </c>
      <c r="H750">
        <v>0.104088712872</v>
      </c>
      <c r="I750">
        <v>0.23019326736000001</v>
      </c>
      <c r="J750">
        <v>0</v>
      </c>
      <c r="K750">
        <v>0</v>
      </c>
      <c r="L750">
        <v>0.85261069308000004</v>
      </c>
      <c r="M750">
        <v>0</v>
      </c>
      <c r="N750">
        <v>1.3107326736E-2</v>
      </c>
      <c r="O750">
        <v>0</v>
      </c>
      <c r="P750">
        <v>0</v>
      </c>
      <c r="Q750">
        <v>0</v>
      </c>
      <c r="R750">
        <v>0</v>
      </c>
      <c r="S750">
        <v>0</v>
      </c>
      <c r="T750">
        <v>0</v>
      </c>
      <c r="U750">
        <v>4.4467722767999998E-2</v>
      </c>
      <c r="V750" s="98">
        <v>8.1980196000000001E-5</v>
      </c>
      <c r="W750" s="98">
        <v>8.1980196000000001E-5</v>
      </c>
      <c r="X750">
        <v>1.8475247519999999E-3</v>
      </c>
      <c r="Y750">
        <v>2.6484356436000001E-2</v>
      </c>
      <c r="Z750">
        <v>1.5430099007999999E-2</v>
      </c>
      <c r="AA750">
        <v>2.5900989599999998E-4</v>
      </c>
      <c r="AB750">
        <v>4.3013465351999999E-2</v>
      </c>
      <c r="AC750">
        <v>3.47643564E-3</v>
      </c>
      <c r="AD750">
        <v>3.804118812E-2</v>
      </c>
      <c r="AE750">
        <v>1.1384554452E-2</v>
      </c>
      <c r="AF750">
        <v>8.8609901040000005E-3</v>
      </c>
      <c r="AG750">
        <v>4.9425742800000003E-4</v>
      </c>
      <c r="AH750">
        <v>2.9465345999999998E-4</v>
      </c>
      <c r="AI750" s="98">
        <v>8.1980196000000001E-5</v>
      </c>
      <c r="AJ750">
        <v>2.7207920399999999E-4</v>
      </c>
      <c r="AK750">
        <v>4.1702969999999999E-4</v>
      </c>
      <c r="AL750">
        <v>0.68400000000000005</v>
      </c>
      <c r="AM750">
        <v>0.108</v>
      </c>
      <c r="AN750">
        <v>0.108</v>
      </c>
      <c r="AO750">
        <v>0</v>
      </c>
      <c r="AP750">
        <v>3.0871232879999999E-3</v>
      </c>
      <c r="AQ750">
        <v>6.3112328759999999E-3</v>
      </c>
      <c r="AR750">
        <v>7.8643137252000006E-2</v>
      </c>
      <c r="AS750">
        <v>9.4800000000000006E-3</v>
      </c>
      <c r="AT750">
        <v>3.3077227679999999E-3</v>
      </c>
      <c r="AU750">
        <v>8.0909702976000003E-2</v>
      </c>
      <c r="AV750">
        <v>0.12310099008</v>
      </c>
      <c r="AW750">
        <v>5.8312871279999996E-3</v>
      </c>
      <c r="AX750">
        <v>4.3877227727999998E-2</v>
      </c>
      <c r="AY750">
        <v>8.0542574280000005E-3</v>
      </c>
      <c r="AZ750">
        <v>0</v>
      </c>
      <c r="BA750">
        <v>2.0929315067999998</v>
      </c>
      <c r="BB750">
        <v>3.0168421056000001E-2</v>
      </c>
      <c r="BC750">
        <v>2.66920548E-2</v>
      </c>
      <c r="BD750">
        <v>7.1386301363999996E-2</v>
      </c>
      <c r="BE750">
        <v>3.6408767123999999</v>
      </c>
      <c r="BF750">
        <v>0.25364383559999998</v>
      </c>
      <c r="BG750">
        <v>1.5442191780000001</v>
      </c>
      <c r="BH750">
        <v>3.8756164440000001E-3</v>
      </c>
      <c r="BI750">
        <v>8.0941917803999994E-2</v>
      </c>
      <c r="BJ750">
        <v>5.7023013695999998E-2</v>
      </c>
      <c r="BK750">
        <v>0.20613861384000001</v>
      </c>
      <c r="BL750">
        <v>5.1106212950582097E-3</v>
      </c>
      <c r="BM750">
        <v>6.4748085987739799E-4</v>
      </c>
      <c r="BN750">
        <v>1.3568957056123399E-3</v>
      </c>
      <c r="BO750">
        <v>2.3630059515851801E-4</v>
      </c>
      <c r="BP750">
        <v>0</v>
      </c>
      <c r="BQ750" s="98">
        <v>9.6211007776912104E-16</v>
      </c>
      <c r="BR750" s="98">
        <v>8.6479241534305194E-6</v>
      </c>
      <c r="BS750">
        <v>1.85051412125961E-4</v>
      </c>
      <c r="BT750">
        <v>1.7212363309490601E-2</v>
      </c>
    </row>
    <row r="751" spans="1:72" x14ac:dyDescent="0.35">
      <c r="A751">
        <v>150</v>
      </c>
      <c r="B751" t="s">
        <v>803</v>
      </c>
      <c r="C751" t="s">
        <v>285</v>
      </c>
      <c r="D751" t="s">
        <v>287</v>
      </c>
      <c r="E751" t="s">
        <v>1339</v>
      </c>
      <c r="F751">
        <v>1.8554851487999999</v>
      </c>
      <c r="G751">
        <v>7.7643564359999999</v>
      </c>
      <c r="H751">
        <v>0.104088712872</v>
      </c>
      <c r="I751">
        <v>0.23019326736000001</v>
      </c>
      <c r="J751">
        <v>0</v>
      </c>
      <c r="K751">
        <v>0</v>
      </c>
      <c r="L751">
        <v>0.85261069308000004</v>
      </c>
      <c r="M751">
        <v>0</v>
      </c>
      <c r="N751">
        <v>1.3107326736E-2</v>
      </c>
      <c r="O751">
        <v>0</v>
      </c>
      <c r="P751">
        <v>0</v>
      </c>
      <c r="Q751">
        <v>0</v>
      </c>
      <c r="R751">
        <v>0</v>
      </c>
      <c r="S751">
        <v>0</v>
      </c>
      <c r="T751">
        <v>0</v>
      </c>
      <c r="U751">
        <v>4.4467722767999998E-2</v>
      </c>
      <c r="V751" s="98">
        <v>8.1980196000000001E-5</v>
      </c>
      <c r="W751" s="98">
        <v>8.1980196000000001E-5</v>
      </c>
      <c r="X751">
        <v>1.8475247519999999E-3</v>
      </c>
      <c r="Y751">
        <v>2.6484356436000001E-2</v>
      </c>
      <c r="Z751">
        <v>1.5430099007999999E-2</v>
      </c>
      <c r="AA751">
        <v>2.5900989599999998E-4</v>
      </c>
      <c r="AB751">
        <v>4.3013465351999999E-2</v>
      </c>
      <c r="AC751">
        <v>3.47643564E-3</v>
      </c>
      <c r="AD751">
        <v>3.804118812E-2</v>
      </c>
      <c r="AE751">
        <v>1.1384554452E-2</v>
      </c>
      <c r="AF751">
        <v>8.8609901040000005E-3</v>
      </c>
      <c r="AG751">
        <v>4.9425742800000003E-4</v>
      </c>
      <c r="AH751">
        <v>2.9465345999999998E-4</v>
      </c>
      <c r="AI751" s="98">
        <v>8.1980196000000001E-5</v>
      </c>
      <c r="AJ751">
        <v>2.7207920399999999E-4</v>
      </c>
      <c r="AK751">
        <v>4.1702969999999999E-4</v>
      </c>
      <c r="AL751">
        <v>0.68400000000000005</v>
      </c>
      <c r="AM751">
        <v>0.108</v>
      </c>
      <c r="AN751">
        <v>0.108</v>
      </c>
      <c r="AO751">
        <v>0</v>
      </c>
      <c r="AP751">
        <v>3.0871232879999999E-3</v>
      </c>
      <c r="AQ751">
        <v>6.3112328759999999E-3</v>
      </c>
      <c r="AR751">
        <v>7.8643137252000006E-2</v>
      </c>
      <c r="AS751">
        <v>9.4800000000000006E-3</v>
      </c>
      <c r="AT751">
        <v>3.3077227679999999E-3</v>
      </c>
      <c r="AU751">
        <v>8.0909702976000003E-2</v>
      </c>
      <c r="AV751">
        <v>0.12310099008</v>
      </c>
      <c r="AW751">
        <v>5.8312871279999996E-3</v>
      </c>
      <c r="AX751">
        <v>4.3877227727999998E-2</v>
      </c>
      <c r="AY751">
        <v>8.0542574280000005E-3</v>
      </c>
      <c r="AZ751">
        <v>0</v>
      </c>
      <c r="BA751">
        <v>2.0929315067999998</v>
      </c>
      <c r="BB751">
        <v>3.0168421056000001E-2</v>
      </c>
      <c r="BC751">
        <v>2.66920548E-2</v>
      </c>
      <c r="BD751">
        <v>7.1386301363999996E-2</v>
      </c>
      <c r="BE751">
        <v>3.6408767123999999</v>
      </c>
      <c r="BF751">
        <v>0.25364383559999998</v>
      </c>
      <c r="BG751">
        <v>1.5442191780000001</v>
      </c>
      <c r="BH751">
        <v>3.8756164440000001E-3</v>
      </c>
      <c r="BI751">
        <v>8.0941917803999994E-2</v>
      </c>
      <c r="BJ751">
        <v>5.7023013695999998E-2</v>
      </c>
      <c r="BK751">
        <v>0.20613861384000001</v>
      </c>
      <c r="BL751">
        <v>5.1106212950582097E-3</v>
      </c>
      <c r="BM751">
        <v>6.4748085987739799E-4</v>
      </c>
      <c r="BN751">
        <v>1.3568957056123399E-3</v>
      </c>
      <c r="BO751">
        <v>2.3630059515851801E-4</v>
      </c>
      <c r="BP751">
        <v>0</v>
      </c>
      <c r="BQ751" s="98">
        <v>9.6211007776912104E-16</v>
      </c>
      <c r="BR751" s="98">
        <v>8.6479241534305194E-6</v>
      </c>
      <c r="BS751">
        <v>1.85051412125961E-4</v>
      </c>
      <c r="BT751">
        <v>1.7212363309490601E-2</v>
      </c>
    </row>
    <row r="752" spans="1:72" x14ac:dyDescent="0.35">
      <c r="A752">
        <v>150</v>
      </c>
      <c r="B752" t="s">
        <v>803</v>
      </c>
      <c r="C752" t="s">
        <v>285</v>
      </c>
      <c r="D752" t="s">
        <v>287</v>
      </c>
      <c r="E752" t="s">
        <v>1340</v>
      </c>
      <c r="F752">
        <v>1.8554851487999999</v>
      </c>
      <c r="G752">
        <v>7.7643564359999999</v>
      </c>
      <c r="H752">
        <v>0.104088712872</v>
      </c>
      <c r="I752">
        <v>0.23019326736000001</v>
      </c>
      <c r="J752">
        <v>0</v>
      </c>
      <c r="K752">
        <v>0</v>
      </c>
      <c r="L752">
        <v>0.85261069308000004</v>
      </c>
      <c r="M752">
        <v>0</v>
      </c>
      <c r="N752">
        <v>1.3107326736E-2</v>
      </c>
      <c r="O752">
        <v>0</v>
      </c>
      <c r="P752">
        <v>0</v>
      </c>
      <c r="Q752">
        <v>0</v>
      </c>
      <c r="R752">
        <v>0</v>
      </c>
      <c r="S752">
        <v>0</v>
      </c>
      <c r="T752">
        <v>0</v>
      </c>
      <c r="U752">
        <v>4.4467722767999998E-2</v>
      </c>
      <c r="V752" s="98">
        <v>8.1980196000000001E-5</v>
      </c>
      <c r="W752" s="98">
        <v>8.1980196000000001E-5</v>
      </c>
      <c r="X752">
        <v>1.8475247519999999E-3</v>
      </c>
      <c r="Y752">
        <v>2.6484356436000001E-2</v>
      </c>
      <c r="Z752">
        <v>1.5430099007999999E-2</v>
      </c>
      <c r="AA752">
        <v>2.5900989599999998E-4</v>
      </c>
      <c r="AB752">
        <v>4.3013465351999999E-2</v>
      </c>
      <c r="AC752">
        <v>3.47643564E-3</v>
      </c>
      <c r="AD752">
        <v>3.804118812E-2</v>
      </c>
      <c r="AE752">
        <v>1.1384554452E-2</v>
      </c>
      <c r="AF752">
        <v>8.8609901040000005E-3</v>
      </c>
      <c r="AG752">
        <v>4.9425742800000003E-4</v>
      </c>
      <c r="AH752">
        <v>2.9465345999999998E-4</v>
      </c>
      <c r="AI752" s="98">
        <v>8.1980196000000001E-5</v>
      </c>
      <c r="AJ752">
        <v>2.7207920399999999E-4</v>
      </c>
      <c r="AK752">
        <v>4.1702969999999999E-4</v>
      </c>
      <c r="AL752">
        <v>0.68400000000000005</v>
      </c>
      <c r="AM752">
        <v>0.108</v>
      </c>
      <c r="AN752">
        <v>0.108</v>
      </c>
      <c r="AO752">
        <v>0</v>
      </c>
      <c r="AP752">
        <v>3.0871232879999999E-3</v>
      </c>
      <c r="AQ752">
        <v>6.3112328759999999E-3</v>
      </c>
      <c r="AR752">
        <v>7.8643137252000006E-2</v>
      </c>
      <c r="AS752">
        <v>9.4800000000000006E-3</v>
      </c>
      <c r="AT752">
        <v>3.3077227679999999E-3</v>
      </c>
      <c r="AU752">
        <v>8.0909702976000003E-2</v>
      </c>
      <c r="AV752">
        <v>0.12310099008</v>
      </c>
      <c r="AW752">
        <v>5.8312871279999996E-3</v>
      </c>
      <c r="AX752">
        <v>4.3877227727999998E-2</v>
      </c>
      <c r="AY752">
        <v>8.0542574280000005E-3</v>
      </c>
      <c r="AZ752">
        <v>0</v>
      </c>
      <c r="BA752">
        <v>2.0929315067999998</v>
      </c>
      <c r="BB752">
        <v>3.0168421056000001E-2</v>
      </c>
      <c r="BC752">
        <v>2.66920548E-2</v>
      </c>
      <c r="BD752">
        <v>7.1386301363999996E-2</v>
      </c>
      <c r="BE752">
        <v>3.6408767123999999</v>
      </c>
      <c r="BF752">
        <v>0.25364383559999998</v>
      </c>
      <c r="BG752">
        <v>1.5442191780000001</v>
      </c>
      <c r="BH752">
        <v>3.8756164440000001E-3</v>
      </c>
      <c r="BI752">
        <v>8.0941917803999994E-2</v>
      </c>
      <c r="BJ752">
        <v>5.7023013695999998E-2</v>
      </c>
      <c r="BK752">
        <v>0.20613861384000001</v>
      </c>
      <c r="BL752">
        <v>5.1106212950582097E-3</v>
      </c>
      <c r="BM752">
        <v>6.4748085987739799E-4</v>
      </c>
      <c r="BN752">
        <v>1.3568957056123399E-3</v>
      </c>
      <c r="BO752">
        <v>2.3630059515851801E-4</v>
      </c>
      <c r="BP752">
        <v>0</v>
      </c>
      <c r="BQ752" s="98">
        <v>9.6211007776912104E-16</v>
      </c>
      <c r="BR752" s="98">
        <v>8.6479241534305194E-6</v>
      </c>
      <c r="BS752">
        <v>1.85051412125961E-4</v>
      </c>
      <c r="BT752">
        <v>1.7212363309490601E-2</v>
      </c>
    </row>
    <row r="753" spans="1:72" x14ac:dyDescent="0.35">
      <c r="A753">
        <v>150</v>
      </c>
      <c r="B753" t="s">
        <v>803</v>
      </c>
      <c r="C753" t="s">
        <v>285</v>
      </c>
      <c r="D753" t="s">
        <v>287</v>
      </c>
      <c r="E753" t="s">
        <v>1341</v>
      </c>
      <c r="F753">
        <v>1.8554851487999999</v>
      </c>
      <c r="G753">
        <v>7.7643564359999999</v>
      </c>
      <c r="H753">
        <v>0.104088712872</v>
      </c>
      <c r="I753">
        <v>0.23019326736000001</v>
      </c>
      <c r="J753">
        <v>0</v>
      </c>
      <c r="K753">
        <v>0</v>
      </c>
      <c r="L753">
        <v>0.85261069308000004</v>
      </c>
      <c r="M753">
        <v>0</v>
      </c>
      <c r="N753">
        <v>1.3107326736E-2</v>
      </c>
      <c r="O753">
        <v>0</v>
      </c>
      <c r="P753">
        <v>0</v>
      </c>
      <c r="Q753">
        <v>0</v>
      </c>
      <c r="R753">
        <v>0</v>
      </c>
      <c r="S753">
        <v>0</v>
      </c>
      <c r="T753">
        <v>0</v>
      </c>
      <c r="U753">
        <v>4.4467722767999998E-2</v>
      </c>
      <c r="V753" s="98">
        <v>8.1980196000000001E-5</v>
      </c>
      <c r="W753" s="98">
        <v>8.1980196000000001E-5</v>
      </c>
      <c r="X753">
        <v>1.8475247519999999E-3</v>
      </c>
      <c r="Y753">
        <v>2.6484356436000001E-2</v>
      </c>
      <c r="Z753">
        <v>1.5430099007999999E-2</v>
      </c>
      <c r="AA753">
        <v>2.5900989599999998E-4</v>
      </c>
      <c r="AB753">
        <v>4.3013465351999999E-2</v>
      </c>
      <c r="AC753">
        <v>3.47643564E-3</v>
      </c>
      <c r="AD753">
        <v>3.804118812E-2</v>
      </c>
      <c r="AE753">
        <v>1.1384554452E-2</v>
      </c>
      <c r="AF753">
        <v>8.8609901040000005E-3</v>
      </c>
      <c r="AG753">
        <v>4.9425742800000003E-4</v>
      </c>
      <c r="AH753">
        <v>2.9465345999999998E-4</v>
      </c>
      <c r="AI753" s="98">
        <v>8.1980196000000001E-5</v>
      </c>
      <c r="AJ753">
        <v>2.7207920399999999E-4</v>
      </c>
      <c r="AK753">
        <v>4.1702969999999999E-4</v>
      </c>
      <c r="AL753">
        <v>0.68400000000000005</v>
      </c>
      <c r="AM753">
        <v>0.108</v>
      </c>
      <c r="AN753">
        <v>0.108</v>
      </c>
      <c r="AO753">
        <v>0</v>
      </c>
      <c r="AP753">
        <v>3.0871232879999999E-3</v>
      </c>
      <c r="AQ753">
        <v>6.3112328759999999E-3</v>
      </c>
      <c r="AR753">
        <v>7.8643137252000006E-2</v>
      </c>
      <c r="AS753">
        <v>9.4800000000000006E-3</v>
      </c>
      <c r="AT753">
        <v>3.3077227679999999E-3</v>
      </c>
      <c r="AU753">
        <v>8.0909702976000003E-2</v>
      </c>
      <c r="AV753">
        <v>0.12310099008</v>
      </c>
      <c r="AW753">
        <v>5.8312871279999996E-3</v>
      </c>
      <c r="AX753">
        <v>4.3877227727999998E-2</v>
      </c>
      <c r="AY753">
        <v>8.0542574280000005E-3</v>
      </c>
      <c r="AZ753">
        <v>0</v>
      </c>
      <c r="BA753">
        <v>2.0929315067999998</v>
      </c>
      <c r="BB753">
        <v>3.0168421056000001E-2</v>
      </c>
      <c r="BC753">
        <v>2.66920548E-2</v>
      </c>
      <c r="BD753">
        <v>7.1386301363999996E-2</v>
      </c>
      <c r="BE753">
        <v>3.6408767123999999</v>
      </c>
      <c r="BF753">
        <v>0.25364383559999998</v>
      </c>
      <c r="BG753">
        <v>1.5442191780000001</v>
      </c>
      <c r="BH753">
        <v>3.8756164440000001E-3</v>
      </c>
      <c r="BI753">
        <v>8.0941917803999994E-2</v>
      </c>
      <c r="BJ753">
        <v>5.7023013695999998E-2</v>
      </c>
      <c r="BK753">
        <v>0.20613861384000001</v>
      </c>
      <c r="BL753">
        <v>5.1106212950582097E-3</v>
      </c>
      <c r="BM753">
        <v>6.4748085987739799E-4</v>
      </c>
      <c r="BN753">
        <v>1.3568957056123399E-3</v>
      </c>
      <c r="BO753">
        <v>2.3630059515851801E-4</v>
      </c>
      <c r="BP753">
        <v>0</v>
      </c>
      <c r="BQ753" s="98">
        <v>9.6211007776912104E-16</v>
      </c>
      <c r="BR753" s="98">
        <v>8.6479241534305194E-6</v>
      </c>
      <c r="BS753">
        <v>1.85051412125961E-4</v>
      </c>
      <c r="BT753">
        <v>1.7212363309490601E-2</v>
      </c>
    </row>
    <row r="754" spans="1:72" x14ac:dyDescent="0.35">
      <c r="A754">
        <v>151</v>
      </c>
      <c r="B754" t="s">
        <v>803</v>
      </c>
      <c r="C754" t="s">
        <v>285</v>
      </c>
      <c r="D754" t="s">
        <v>288</v>
      </c>
      <c r="E754" t="s">
        <v>1337</v>
      </c>
      <c r="F754">
        <v>0.109</v>
      </c>
      <c r="G754">
        <v>0.45600000000000002</v>
      </c>
      <c r="H754">
        <v>1.6999999999999999E-3</v>
      </c>
      <c r="I754">
        <v>2.3099999999999999E-2</v>
      </c>
      <c r="J754">
        <v>0</v>
      </c>
      <c r="K754">
        <v>0</v>
      </c>
      <c r="L754">
        <v>7.4300000000000005E-2</v>
      </c>
      <c r="M754">
        <v>0</v>
      </c>
      <c r="N754">
        <v>1.1000000000000001E-3</v>
      </c>
      <c r="O754">
        <v>0</v>
      </c>
      <c r="P754">
        <v>0</v>
      </c>
      <c r="Q754">
        <v>0</v>
      </c>
      <c r="R754">
        <v>0</v>
      </c>
      <c r="S754">
        <v>0</v>
      </c>
      <c r="T754">
        <v>0</v>
      </c>
      <c r="U754" s="98">
        <v>6.9999999999999999E-4</v>
      </c>
      <c r="V754">
        <v>0</v>
      </c>
      <c r="W754">
        <v>0</v>
      </c>
      <c r="X754">
        <v>0</v>
      </c>
      <c r="Y754" s="98">
        <v>2.9999999999999997E-4</v>
      </c>
      <c r="Z754" s="98">
        <v>2.0000000000000001E-4</v>
      </c>
      <c r="AA754">
        <v>0</v>
      </c>
      <c r="AB754" s="98">
        <v>5.0000000000000001E-4</v>
      </c>
      <c r="AC754">
        <v>0</v>
      </c>
      <c r="AD754" s="98">
        <v>5.0000000000000001E-4</v>
      </c>
      <c r="AE754" s="98">
        <v>2.9999999999999997E-4</v>
      </c>
      <c r="AF754" s="98">
        <v>2.0000000000000001E-4</v>
      </c>
      <c r="AG754">
        <v>0</v>
      </c>
      <c r="AH754" s="98">
        <v>1E-4</v>
      </c>
      <c r="AI754">
        <v>0</v>
      </c>
      <c r="AJ754">
        <v>0</v>
      </c>
      <c r="AK754">
        <v>0</v>
      </c>
      <c r="AL754">
        <v>6.7699999999999996E-2</v>
      </c>
      <c r="AM754">
        <v>3.7000000000000002E-3</v>
      </c>
      <c r="AN754">
        <v>3.7000000000000002E-3</v>
      </c>
      <c r="AO754">
        <v>0</v>
      </c>
      <c r="AP754">
        <v>0</v>
      </c>
      <c r="AQ754" s="98">
        <v>8.0000000000000004E-4</v>
      </c>
      <c r="AR754">
        <v>0</v>
      </c>
      <c r="AS754">
        <v>3.2000000000000003E-4</v>
      </c>
      <c r="AT754">
        <v>4.8000000000000001E-4</v>
      </c>
      <c r="AU754">
        <v>9.3200000000000002E-3</v>
      </c>
      <c r="AV754">
        <v>1.3599999999999999E-2</v>
      </c>
      <c r="AW754">
        <v>4.4000000000000002E-4</v>
      </c>
      <c r="AX754">
        <v>1.6999999999999999E-3</v>
      </c>
      <c r="AY754">
        <v>2.9399999999999999E-3</v>
      </c>
      <c r="AZ754">
        <v>0</v>
      </c>
      <c r="BA754">
        <v>0.22500000000000001</v>
      </c>
      <c r="BB754">
        <v>5.7999999999999996E-3</v>
      </c>
      <c r="BC754">
        <v>3.5000000000000001E-3</v>
      </c>
      <c r="BD754">
        <v>4.0000000000000001E-3</v>
      </c>
      <c r="BE754">
        <v>0.35499999999999998</v>
      </c>
      <c r="BF754">
        <v>2.7E-2</v>
      </c>
      <c r="BG754">
        <v>7.0000000000000007E-2</v>
      </c>
      <c r="BH754" s="98">
        <v>2.0000000000000001E-4</v>
      </c>
      <c r="BI754">
        <v>1.8499999999999999E-2</v>
      </c>
      <c r="BJ754">
        <v>4.1000000000000003E-3</v>
      </c>
      <c r="BK754">
        <v>0</v>
      </c>
      <c r="BL754" s="98">
        <v>1.8338034674783101E-5</v>
      </c>
      <c r="BM754">
        <v>0</v>
      </c>
      <c r="BN754">
        <v>0</v>
      </c>
      <c r="BO754">
        <v>0</v>
      </c>
      <c r="BP754">
        <v>0</v>
      </c>
      <c r="BQ754">
        <v>0</v>
      </c>
      <c r="BR754" s="98">
        <v>2.9170836642863501E-6</v>
      </c>
      <c r="BS754" s="98">
        <v>1.5420951010496801E-5</v>
      </c>
      <c r="BT754">
        <v>0</v>
      </c>
    </row>
    <row r="755" spans="1:72" x14ac:dyDescent="0.35">
      <c r="A755">
        <v>151</v>
      </c>
      <c r="B755" t="s">
        <v>803</v>
      </c>
      <c r="C755" t="s">
        <v>285</v>
      </c>
      <c r="D755" t="s">
        <v>288</v>
      </c>
      <c r="E755" t="s">
        <v>1338</v>
      </c>
      <c r="F755">
        <v>0.109</v>
      </c>
      <c r="G755">
        <v>0.45600000000000002</v>
      </c>
      <c r="H755">
        <v>1.6999999999999999E-3</v>
      </c>
      <c r="I755">
        <v>2.3099999999999999E-2</v>
      </c>
      <c r="J755">
        <v>0</v>
      </c>
      <c r="K755">
        <v>0</v>
      </c>
      <c r="L755">
        <v>7.4300000000000005E-2</v>
      </c>
      <c r="M755">
        <v>0</v>
      </c>
      <c r="N755">
        <v>1.1000000000000001E-3</v>
      </c>
      <c r="O755">
        <v>0</v>
      </c>
      <c r="P755">
        <v>0</v>
      </c>
      <c r="Q755">
        <v>0</v>
      </c>
      <c r="R755">
        <v>0</v>
      </c>
      <c r="S755">
        <v>0</v>
      </c>
      <c r="T755">
        <v>0</v>
      </c>
      <c r="U755" s="98">
        <v>6.9999999999999999E-4</v>
      </c>
      <c r="V755">
        <v>0</v>
      </c>
      <c r="W755">
        <v>0</v>
      </c>
      <c r="X755">
        <v>0</v>
      </c>
      <c r="Y755" s="98">
        <v>2.9999999999999997E-4</v>
      </c>
      <c r="Z755" s="98">
        <v>2.0000000000000001E-4</v>
      </c>
      <c r="AA755">
        <v>0</v>
      </c>
      <c r="AB755" s="98">
        <v>5.0000000000000001E-4</v>
      </c>
      <c r="AC755">
        <v>0</v>
      </c>
      <c r="AD755" s="98">
        <v>5.0000000000000001E-4</v>
      </c>
      <c r="AE755" s="98">
        <v>2.9999999999999997E-4</v>
      </c>
      <c r="AF755" s="98">
        <v>2.0000000000000001E-4</v>
      </c>
      <c r="AG755">
        <v>0</v>
      </c>
      <c r="AH755" s="98">
        <v>1E-4</v>
      </c>
      <c r="AI755">
        <v>0</v>
      </c>
      <c r="AJ755">
        <v>0</v>
      </c>
      <c r="AK755">
        <v>0</v>
      </c>
      <c r="AL755">
        <v>6.7699999999999996E-2</v>
      </c>
      <c r="AM755">
        <v>3.7000000000000002E-3</v>
      </c>
      <c r="AN755">
        <v>3.7000000000000002E-3</v>
      </c>
      <c r="AO755">
        <v>0</v>
      </c>
      <c r="AP755">
        <v>0</v>
      </c>
      <c r="AQ755" s="98">
        <v>8.0000000000000004E-4</v>
      </c>
      <c r="AR755">
        <v>0</v>
      </c>
      <c r="AS755">
        <v>3.2000000000000003E-4</v>
      </c>
      <c r="AT755">
        <v>4.8000000000000001E-4</v>
      </c>
      <c r="AU755">
        <v>9.3200000000000002E-3</v>
      </c>
      <c r="AV755">
        <v>1.3599999999999999E-2</v>
      </c>
      <c r="AW755">
        <v>4.4000000000000002E-4</v>
      </c>
      <c r="AX755">
        <v>1.6999999999999999E-3</v>
      </c>
      <c r="AY755">
        <v>2.9399999999999999E-3</v>
      </c>
      <c r="AZ755">
        <v>0</v>
      </c>
      <c r="BA755">
        <v>0.22500000000000001</v>
      </c>
      <c r="BB755">
        <v>5.7999999999999996E-3</v>
      </c>
      <c r="BC755">
        <v>3.5000000000000001E-3</v>
      </c>
      <c r="BD755">
        <v>4.0000000000000001E-3</v>
      </c>
      <c r="BE755">
        <v>0.35499999999999998</v>
      </c>
      <c r="BF755">
        <v>2.7E-2</v>
      </c>
      <c r="BG755">
        <v>7.0000000000000007E-2</v>
      </c>
      <c r="BH755" s="98">
        <v>2.0000000000000001E-4</v>
      </c>
      <c r="BI755">
        <v>1.8499999999999999E-2</v>
      </c>
      <c r="BJ755">
        <v>4.1000000000000003E-3</v>
      </c>
      <c r="BK755">
        <v>0</v>
      </c>
      <c r="BL755" s="98">
        <v>1.8338034674783101E-5</v>
      </c>
      <c r="BM755">
        <v>0</v>
      </c>
      <c r="BN755">
        <v>0</v>
      </c>
      <c r="BO755">
        <v>0</v>
      </c>
      <c r="BP755">
        <v>0</v>
      </c>
      <c r="BQ755">
        <v>0</v>
      </c>
      <c r="BR755" s="98">
        <v>2.9170836642863501E-6</v>
      </c>
      <c r="BS755" s="98">
        <v>1.5420951010496801E-5</v>
      </c>
      <c r="BT755">
        <v>0</v>
      </c>
    </row>
    <row r="756" spans="1:72" x14ac:dyDescent="0.35">
      <c r="A756">
        <v>151</v>
      </c>
      <c r="B756" t="s">
        <v>803</v>
      </c>
      <c r="C756" t="s">
        <v>285</v>
      </c>
      <c r="D756" t="s">
        <v>288</v>
      </c>
      <c r="E756" t="s">
        <v>1339</v>
      </c>
      <c r="F756">
        <v>0.109</v>
      </c>
      <c r="G756">
        <v>0.45600000000000002</v>
      </c>
      <c r="H756">
        <v>1.6999999999999999E-3</v>
      </c>
      <c r="I756">
        <v>2.3099999999999999E-2</v>
      </c>
      <c r="J756">
        <v>0</v>
      </c>
      <c r="K756">
        <v>0</v>
      </c>
      <c r="L756">
        <v>7.4300000000000005E-2</v>
      </c>
      <c r="M756">
        <v>0</v>
      </c>
      <c r="N756">
        <v>1.1000000000000001E-3</v>
      </c>
      <c r="O756">
        <v>0</v>
      </c>
      <c r="P756">
        <v>0</v>
      </c>
      <c r="Q756">
        <v>0</v>
      </c>
      <c r="R756">
        <v>0</v>
      </c>
      <c r="S756">
        <v>0</v>
      </c>
      <c r="T756">
        <v>0</v>
      </c>
      <c r="U756" s="98">
        <v>6.9999999999999999E-4</v>
      </c>
      <c r="V756">
        <v>0</v>
      </c>
      <c r="W756">
        <v>0</v>
      </c>
      <c r="X756">
        <v>0</v>
      </c>
      <c r="Y756" s="98">
        <v>2.9999999999999997E-4</v>
      </c>
      <c r="Z756" s="98">
        <v>2.0000000000000001E-4</v>
      </c>
      <c r="AA756">
        <v>0</v>
      </c>
      <c r="AB756" s="98">
        <v>5.0000000000000001E-4</v>
      </c>
      <c r="AC756">
        <v>0</v>
      </c>
      <c r="AD756" s="98">
        <v>5.0000000000000001E-4</v>
      </c>
      <c r="AE756" s="98">
        <v>2.9999999999999997E-4</v>
      </c>
      <c r="AF756" s="98">
        <v>2.0000000000000001E-4</v>
      </c>
      <c r="AG756">
        <v>0</v>
      </c>
      <c r="AH756" s="98">
        <v>1E-4</v>
      </c>
      <c r="AI756">
        <v>0</v>
      </c>
      <c r="AJ756">
        <v>0</v>
      </c>
      <c r="AK756">
        <v>0</v>
      </c>
      <c r="AL756">
        <v>6.7699999999999996E-2</v>
      </c>
      <c r="AM756">
        <v>3.7000000000000002E-3</v>
      </c>
      <c r="AN756">
        <v>3.7000000000000002E-3</v>
      </c>
      <c r="AO756">
        <v>0</v>
      </c>
      <c r="AP756">
        <v>0</v>
      </c>
      <c r="AQ756" s="98">
        <v>8.0000000000000004E-4</v>
      </c>
      <c r="AR756">
        <v>0</v>
      </c>
      <c r="AS756">
        <v>3.2000000000000003E-4</v>
      </c>
      <c r="AT756">
        <v>4.8000000000000001E-4</v>
      </c>
      <c r="AU756">
        <v>9.3200000000000002E-3</v>
      </c>
      <c r="AV756">
        <v>1.3599999999999999E-2</v>
      </c>
      <c r="AW756">
        <v>4.4000000000000002E-4</v>
      </c>
      <c r="AX756">
        <v>1.6999999999999999E-3</v>
      </c>
      <c r="AY756">
        <v>2.9399999999999999E-3</v>
      </c>
      <c r="AZ756">
        <v>0</v>
      </c>
      <c r="BA756">
        <v>0.22500000000000001</v>
      </c>
      <c r="BB756">
        <v>5.7999999999999996E-3</v>
      </c>
      <c r="BC756">
        <v>3.5000000000000001E-3</v>
      </c>
      <c r="BD756">
        <v>4.0000000000000001E-3</v>
      </c>
      <c r="BE756">
        <v>0.35499999999999998</v>
      </c>
      <c r="BF756">
        <v>2.7E-2</v>
      </c>
      <c r="BG756">
        <v>7.0000000000000007E-2</v>
      </c>
      <c r="BH756" s="98">
        <v>2.0000000000000001E-4</v>
      </c>
      <c r="BI756">
        <v>1.8499999999999999E-2</v>
      </c>
      <c r="BJ756">
        <v>4.1000000000000003E-3</v>
      </c>
      <c r="BK756">
        <v>0</v>
      </c>
      <c r="BL756" s="98">
        <v>1.8338034674783101E-5</v>
      </c>
      <c r="BM756">
        <v>0</v>
      </c>
      <c r="BN756">
        <v>0</v>
      </c>
      <c r="BO756">
        <v>0</v>
      </c>
      <c r="BP756">
        <v>0</v>
      </c>
      <c r="BQ756">
        <v>0</v>
      </c>
      <c r="BR756" s="98">
        <v>2.9170836642863501E-6</v>
      </c>
      <c r="BS756" s="98">
        <v>1.5420951010496801E-5</v>
      </c>
      <c r="BT756">
        <v>0</v>
      </c>
    </row>
    <row r="757" spans="1:72" x14ac:dyDescent="0.35">
      <c r="A757">
        <v>151</v>
      </c>
      <c r="B757" t="s">
        <v>803</v>
      </c>
      <c r="C757" t="s">
        <v>285</v>
      </c>
      <c r="D757" t="s">
        <v>288</v>
      </c>
      <c r="E757" t="s">
        <v>1340</v>
      </c>
      <c r="F757">
        <v>0.109</v>
      </c>
      <c r="G757">
        <v>0.45600000000000002</v>
      </c>
      <c r="H757">
        <v>1.6999999999999999E-3</v>
      </c>
      <c r="I757">
        <v>2.3099999999999999E-2</v>
      </c>
      <c r="J757">
        <v>0</v>
      </c>
      <c r="K757">
        <v>0</v>
      </c>
      <c r="L757">
        <v>7.4300000000000005E-2</v>
      </c>
      <c r="M757">
        <v>0</v>
      </c>
      <c r="N757">
        <v>1.1000000000000001E-3</v>
      </c>
      <c r="O757">
        <v>0</v>
      </c>
      <c r="P757">
        <v>0</v>
      </c>
      <c r="Q757">
        <v>0</v>
      </c>
      <c r="R757">
        <v>0</v>
      </c>
      <c r="S757">
        <v>0</v>
      </c>
      <c r="T757">
        <v>0</v>
      </c>
      <c r="U757" s="98">
        <v>6.9999999999999999E-4</v>
      </c>
      <c r="V757">
        <v>0</v>
      </c>
      <c r="W757">
        <v>0</v>
      </c>
      <c r="X757">
        <v>0</v>
      </c>
      <c r="Y757" s="98">
        <v>2.9999999999999997E-4</v>
      </c>
      <c r="Z757" s="98">
        <v>2.0000000000000001E-4</v>
      </c>
      <c r="AA757">
        <v>0</v>
      </c>
      <c r="AB757" s="98">
        <v>5.0000000000000001E-4</v>
      </c>
      <c r="AC757">
        <v>0</v>
      </c>
      <c r="AD757" s="98">
        <v>5.0000000000000001E-4</v>
      </c>
      <c r="AE757" s="98">
        <v>2.9999999999999997E-4</v>
      </c>
      <c r="AF757" s="98">
        <v>2.0000000000000001E-4</v>
      </c>
      <c r="AG757">
        <v>0</v>
      </c>
      <c r="AH757" s="98">
        <v>1E-4</v>
      </c>
      <c r="AI757">
        <v>0</v>
      </c>
      <c r="AJ757">
        <v>0</v>
      </c>
      <c r="AK757">
        <v>0</v>
      </c>
      <c r="AL757">
        <v>6.7699999999999996E-2</v>
      </c>
      <c r="AM757">
        <v>3.7000000000000002E-3</v>
      </c>
      <c r="AN757">
        <v>3.7000000000000002E-3</v>
      </c>
      <c r="AO757">
        <v>0</v>
      </c>
      <c r="AP757">
        <v>0</v>
      </c>
      <c r="AQ757" s="98">
        <v>8.0000000000000004E-4</v>
      </c>
      <c r="AR757">
        <v>0</v>
      </c>
      <c r="AS757">
        <v>3.2000000000000003E-4</v>
      </c>
      <c r="AT757">
        <v>4.8000000000000001E-4</v>
      </c>
      <c r="AU757">
        <v>9.3200000000000002E-3</v>
      </c>
      <c r="AV757">
        <v>1.3599999999999999E-2</v>
      </c>
      <c r="AW757">
        <v>4.4000000000000002E-4</v>
      </c>
      <c r="AX757">
        <v>1.6999999999999999E-3</v>
      </c>
      <c r="AY757">
        <v>2.9399999999999999E-3</v>
      </c>
      <c r="AZ757">
        <v>0</v>
      </c>
      <c r="BA757">
        <v>0.22500000000000001</v>
      </c>
      <c r="BB757">
        <v>5.7999999999999996E-3</v>
      </c>
      <c r="BC757">
        <v>3.5000000000000001E-3</v>
      </c>
      <c r="BD757">
        <v>4.0000000000000001E-3</v>
      </c>
      <c r="BE757">
        <v>0.35499999999999998</v>
      </c>
      <c r="BF757">
        <v>2.7E-2</v>
      </c>
      <c r="BG757">
        <v>7.0000000000000007E-2</v>
      </c>
      <c r="BH757" s="98">
        <v>2.0000000000000001E-4</v>
      </c>
      <c r="BI757">
        <v>1.8499999999999999E-2</v>
      </c>
      <c r="BJ757">
        <v>4.1000000000000003E-3</v>
      </c>
      <c r="BK757">
        <v>0</v>
      </c>
      <c r="BL757" s="98">
        <v>1.8338034674783101E-5</v>
      </c>
      <c r="BM757">
        <v>0</v>
      </c>
      <c r="BN757">
        <v>0</v>
      </c>
      <c r="BO757">
        <v>0</v>
      </c>
      <c r="BP757">
        <v>0</v>
      </c>
      <c r="BQ757">
        <v>0</v>
      </c>
      <c r="BR757" s="98">
        <v>2.9170836642863501E-6</v>
      </c>
      <c r="BS757" s="98">
        <v>1.5420951010496801E-5</v>
      </c>
      <c r="BT757">
        <v>0</v>
      </c>
    </row>
    <row r="758" spans="1:72" x14ac:dyDescent="0.35">
      <c r="A758">
        <v>151</v>
      </c>
      <c r="B758" t="s">
        <v>803</v>
      </c>
      <c r="C758" t="s">
        <v>285</v>
      </c>
      <c r="D758" t="s">
        <v>288</v>
      </c>
      <c r="E758" t="s">
        <v>1341</v>
      </c>
      <c r="F758">
        <v>0.109</v>
      </c>
      <c r="G758">
        <v>0.45600000000000002</v>
      </c>
      <c r="H758">
        <v>1.6999999999999999E-3</v>
      </c>
      <c r="I758">
        <v>2.3099999999999999E-2</v>
      </c>
      <c r="J758">
        <v>0</v>
      </c>
      <c r="K758">
        <v>0</v>
      </c>
      <c r="L758">
        <v>7.4300000000000005E-2</v>
      </c>
      <c r="M758">
        <v>0</v>
      </c>
      <c r="N758">
        <v>1.1000000000000001E-3</v>
      </c>
      <c r="O758">
        <v>0</v>
      </c>
      <c r="P758">
        <v>0</v>
      </c>
      <c r="Q758">
        <v>0</v>
      </c>
      <c r="R758">
        <v>0</v>
      </c>
      <c r="S758">
        <v>0</v>
      </c>
      <c r="T758">
        <v>0</v>
      </c>
      <c r="U758" s="98">
        <v>6.9999999999999999E-4</v>
      </c>
      <c r="V758">
        <v>0</v>
      </c>
      <c r="W758">
        <v>0</v>
      </c>
      <c r="X758">
        <v>0</v>
      </c>
      <c r="Y758" s="98">
        <v>2.9999999999999997E-4</v>
      </c>
      <c r="Z758" s="98">
        <v>2.0000000000000001E-4</v>
      </c>
      <c r="AA758">
        <v>0</v>
      </c>
      <c r="AB758" s="98">
        <v>5.0000000000000001E-4</v>
      </c>
      <c r="AC758">
        <v>0</v>
      </c>
      <c r="AD758" s="98">
        <v>5.0000000000000001E-4</v>
      </c>
      <c r="AE758" s="98">
        <v>2.9999999999999997E-4</v>
      </c>
      <c r="AF758" s="98">
        <v>2.0000000000000001E-4</v>
      </c>
      <c r="AG758">
        <v>0</v>
      </c>
      <c r="AH758" s="98">
        <v>1E-4</v>
      </c>
      <c r="AI758">
        <v>0</v>
      </c>
      <c r="AJ758">
        <v>0</v>
      </c>
      <c r="AK758">
        <v>0</v>
      </c>
      <c r="AL758">
        <v>6.7699999999999996E-2</v>
      </c>
      <c r="AM758">
        <v>3.7000000000000002E-3</v>
      </c>
      <c r="AN758">
        <v>3.7000000000000002E-3</v>
      </c>
      <c r="AO758">
        <v>0</v>
      </c>
      <c r="AP758">
        <v>0</v>
      </c>
      <c r="AQ758" s="98">
        <v>8.0000000000000004E-4</v>
      </c>
      <c r="AR758">
        <v>0</v>
      </c>
      <c r="AS758">
        <v>3.2000000000000003E-4</v>
      </c>
      <c r="AT758">
        <v>4.8000000000000001E-4</v>
      </c>
      <c r="AU758">
        <v>9.3200000000000002E-3</v>
      </c>
      <c r="AV758">
        <v>1.3599999999999999E-2</v>
      </c>
      <c r="AW758">
        <v>4.4000000000000002E-4</v>
      </c>
      <c r="AX758">
        <v>1.6999999999999999E-3</v>
      </c>
      <c r="AY758">
        <v>2.9399999999999999E-3</v>
      </c>
      <c r="AZ758">
        <v>0</v>
      </c>
      <c r="BA758">
        <v>0.22500000000000001</v>
      </c>
      <c r="BB758">
        <v>5.7999999999999996E-3</v>
      </c>
      <c r="BC758">
        <v>3.5000000000000001E-3</v>
      </c>
      <c r="BD758">
        <v>4.0000000000000001E-3</v>
      </c>
      <c r="BE758">
        <v>0.35499999999999998</v>
      </c>
      <c r="BF758">
        <v>2.7E-2</v>
      </c>
      <c r="BG758">
        <v>7.0000000000000007E-2</v>
      </c>
      <c r="BH758" s="98">
        <v>2.0000000000000001E-4</v>
      </c>
      <c r="BI758">
        <v>1.8499999999999999E-2</v>
      </c>
      <c r="BJ758">
        <v>4.1000000000000003E-3</v>
      </c>
      <c r="BK758">
        <v>0</v>
      </c>
      <c r="BL758" s="98">
        <v>1.8338034674783101E-5</v>
      </c>
      <c r="BM758">
        <v>0</v>
      </c>
      <c r="BN758">
        <v>0</v>
      </c>
      <c r="BO758">
        <v>0</v>
      </c>
      <c r="BP758">
        <v>0</v>
      </c>
      <c r="BQ758">
        <v>0</v>
      </c>
      <c r="BR758" s="98">
        <v>2.9170836642863501E-6</v>
      </c>
      <c r="BS758" s="98">
        <v>1.5420951010496801E-5</v>
      </c>
      <c r="BT758">
        <v>0</v>
      </c>
    </row>
    <row r="759" spans="1:72" x14ac:dyDescent="0.35">
      <c r="A759">
        <v>152</v>
      </c>
      <c r="B759" t="s">
        <v>803</v>
      </c>
      <c r="C759" t="s">
        <v>285</v>
      </c>
      <c r="D759" t="s">
        <v>289</v>
      </c>
      <c r="E759" t="s">
        <v>1337</v>
      </c>
      <c r="F759">
        <v>2.0670000000000002</v>
      </c>
      <c r="G759">
        <v>8.6189999999999998</v>
      </c>
      <c r="H759">
        <v>3.1199999999999999E-2</v>
      </c>
      <c r="I759">
        <v>2.7300000000000001E-2</v>
      </c>
      <c r="J759">
        <v>0.35489999999999999</v>
      </c>
      <c r="K759">
        <v>0.12089999999999999</v>
      </c>
      <c r="L759">
        <v>3.3540000000000001</v>
      </c>
      <c r="M759">
        <v>0</v>
      </c>
      <c r="N759">
        <v>1.17E-2</v>
      </c>
      <c r="O759">
        <v>0.24959999999999999</v>
      </c>
      <c r="P759">
        <v>0.2301</v>
      </c>
      <c r="Q759">
        <v>1.95E-2</v>
      </c>
      <c r="R759">
        <v>0</v>
      </c>
      <c r="S759">
        <v>0</v>
      </c>
      <c r="T759">
        <v>0</v>
      </c>
      <c r="U759">
        <v>0</v>
      </c>
      <c r="V759">
        <v>0</v>
      </c>
      <c r="W759">
        <v>0</v>
      </c>
      <c r="X759">
        <v>0</v>
      </c>
      <c r="Y759">
        <v>0</v>
      </c>
      <c r="Z759">
        <v>0</v>
      </c>
      <c r="AA759">
        <v>0</v>
      </c>
      <c r="AB759">
        <v>3.8999999999999998E-3</v>
      </c>
      <c r="AC759">
        <v>0</v>
      </c>
      <c r="AD759">
        <v>3.8999999999999998E-3</v>
      </c>
      <c r="AE759">
        <v>1.95E-2</v>
      </c>
      <c r="AF759">
        <v>7.7999999999999996E-3</v>
      </c>
      <c r="AG759">
        <v>1.17E-2</v>
      </c>
      <c r="AH759">
        <v>0</v>
      </c>
      <c r="AI759">
        <v>0</v>
      </c>
      <c r="AJ759">
        <v>0</v>
      </c>
      <c r="AK759">
        <v>0</v>
      </c>
      <c r="AL759">
        <v>0</v>
      </c>
      <c r="AM759">
        <v>0.33150000000000002</v>
      </c>
      <c r="AN759">
        <v>0</v>
      </c>
      <c r="AO759">
        <v>3.7440000000000002</v>
      </c>
      <c r="AP759">
        <v>0</v>
      </c>
      <c r="AQ759">
        <v>3.8999999999999998E-3</v>
      </c>
      <c r="AR759">
        <v>0.58499999999999996</v>
      </c>
      <c r="AS759">
        <v>1.56E-3</v>
      </c>
      <c r="AT759">
        <v>2.7299999999999998E-3</v>
      </c>
      <c r="AU759">
        <v>1.17E-2</v>
      </c>
      <c r="AV759">
        <v>1.6379999999999999E-2</v>
      </c>
      <c r="AW759">
        <v>2.3400000000000001E-3</v>
      </c>
      <c r="AX759">
        <v>0.39779999999999999</v>
      </c>
      <c r="AY759">
        <v>0</v>
      </c>
      <c r="AZ759">
        <v>0.31590000000000001</v>
      </c>
      <c r="BA759">
        <v>0.78</v>
      </c>
      <c r="BB759">
        <v>7.8E-2</v>
      </c>
      <c r="BC759">
        <v>2.3400000000000001E-2</v>
      </c>
      <c r="BD759">
        <v>0.89700000000000002</v>
      </c>
      <c r="BE759">
        <v>3.3540000000000001</v>
      </c>
      <c r="BF759">
        <v>0.35099999999999998</v>
      </c>
      <c r="BG759">
        <v>0.11700000000000001</v>
      </c>
      <c r="BH759">
        <v>0</v>
      </c>
      <c r="BI759">
        <v>0</v>
      </c>
      <c r="BJ759">
        <v>7.7999999999999996E-3</v>
      </c>
      <c r="BK759">
        <v>7.8E-2</v>
      </c>
      <c r="BL759">
        <v>4.1320071409636601E-3</v>
      </c>
      <c r="BM759">
        <v>8.67404047618087E-4</v>
      </c>
      <c r="BN759">
        <v>1.12820357446039E-3</v>
      </c>
      <c r="BO759">
        <v>1.4163904135284499E-4</v>
      </c>
      <c r="BP759">
        <v>0</v>
      </c>
      <c r="BQ759" s="98">
        <v>1.91119510732477E-15</v>
      </c>
      <c r="BR759">
        <v>9.8625991136728911E-4</v>
      </c>
      <c r="BS759">
        <v>3.26382072375333E-4</v>
      </c>
      <c r="BT759">
        <v>1.2874559034280199E-2</v>
      </c>
    </row>
    <row r="760" spans="1:72" x14ac:dyDescent="0.35">
      <c r="A760">
        <v>152</v>
      </c>
      <c r="B760" t="s">
        <v>803</v>
      </c>
      <c r="C760" t="s">
        <v>285</v>
      </c>
      <c r="D760" t="s">
        <v>289</v>
      </c>
      <c r="E760" t="s">
        <v>1338</v>
      </c>
      <c r="F760">
        <v>2.0670000000000002</v>
      </c>
      <c r="G760">
        <v>8.6189999999999998</v>
      </c>
      <c r="H760">
        <v>3.1199999999999999E-2</v>
      </c>
      <c r="I760">
        <v>2.7300000000000001E-2</v>
      </c>
      <c r="J760">
        <v>0.35489999999999999</v>
      </c>
      <c r="K760">
        <v>0.12089999999999999</v>
      </c>
      <c r="L760">
        <v>3.3540000000000001</v>
      </c>
      <c r="M760">
        <v>0</v>
      </c>
      <c r="N760">
        <v>1.17E-2</v>
      </c>
      <c r="O760">
        <v>0.24959999999999999</v>
      </c>
      <c r="P760">
        <v>0.2301</v>
      </c>
      <c r="Q760">
        <v>1.95E-2</v>
      </c>
      <c r="R760">
        <v>0</v>
      </c>
      <c r="S760">
        <v>0</v>
      </c>
      <c r="T760">
        <v>0</v>
      </c>
      <c r="U760">
        <v>0</v>
      </c>
      <c r="V760">
        <v>0</v>
      </c>
      <c r="W760">
        <v>0</v>
      </c>
      <c r="X760">
        <v>0</v>
      </c>
      <c r="Y760">
        <v>0</v>
      </c>
      <c r="Z760">
        <v>0</v>
      </c>
      <c r="AA760">
        <v>0</v>
      </c>
      <c r="AB760">
        <v>3.8999999999999998E-3</v>
      </c>
      <c r="AC760">
        <v>0</v>
      </c>
      <c r="AD760">
        <v>3.8999999999999998E-3</v>
      </c>
      <c r="AE760">
        <v>1.95E-2</v>
      </c>
      <c r="AF760">
        <v>7.7999999999999996E-3</v>
      </c>
      <c r="AG760">
        <v>1.17E-2</v>
      </c>
      <c r="AH760">
        <v>0</v>
      </c>
      <c r="AI760">
        <v>0</v>
      </c>
      <c r="AJ760">
        <v>0</v>
      </c>
      <c r="AK760">
        <v>0</v>
      </c>
      <c r="AL760">
        <v>0</v>
      </c>
      <c r="AM760">
        <v>0.33150000000000002</v>
      </c>
      <c r="AN760">
        <v>0</v>
      </c>
      <c r="AO760">
        <v>3.7440000000000002</v>
      </c>
      <c r="AP760">
        <v>0</v>
      </c>
      <c r="AQ760">
        <v>3.8999999999999998E-3</v>
      </c>
      <c r="AR760">
        <v>0.58499999999999996</v>
      </c>
      <c r="AS760">
        <v>1.56E-3</v>
      </c>
      <c r="AT760">
        <v>2.7299999999999998E-3</v>
      </c>
      <c r="AU760">
        <v>1.17E-2</v>
      </c>
      <c r="AV760">
        <v>1.6379999999999999E-2</v>
      </c>
      <c r="AW760">
        <v>2.3400000000000001E-3</v>
      </c>
      <c r="AX760">
        <v>0.39779999999999999</v>
      </c>
      <c r="AY760">
        <v>0</v>
      </c>
      <c r="AZ760">
        <v>0.31590000000000001</v>
      </c>
      <c r="BA760">
        <v>0.78</v>
      </c>
      <c r="BB760">
        <v>7.8E-2</v>
      </c>
      <c r="BC760">
        <v>2.3400000000000001E-2</v>
      </c>
      <c r="BD760">
        <v>0.89700000000000002</v>
      </c>
      <c r="BE760">
        <v>3.3540000000000001</v>
      </c>
      <c r="BF760">
        <v>0.35099999999999998</v>
      </c>
      <c r="BG760">
        <v>0.11700000000000001</v>
      </c>
      <c r="BH760">
        <v>0</v>
      </c>
      <c r="BI760">
        <v>0</v>
      </c>
      <c r="BJ760">
        <v>7.7999999999999996E-3</v>
      </c>
      <c r="BK760">
        <v>7.8E-2</v>
      </c>
      <c r="BL760">
        <v>4.1320071409636601E-3</v>
      </c>
      <c r="BM760">
        <v>8.67404047618087E-4</v>
      </c>
      <c r="BN760">
        <v>1.12820357446039E-3</v>
      </c>
      <c r="BO760">
        <v>1.4163904135284499E-4</v>
      </c>
      <c r="BP760">
        <v>0</v>
      </c>
      <c r="BQ760" s="98">
        <v>1.91119510732477E-15</v>
      </c>
      <c r="BR760">
        <v>9.8625991136728911E-4</v>
      </c>
      <c r="BS760">
        <v>3.26382072375333E-4</v>
      </c>
      <c r="BT760">
        <v>1.2874559034280199E-2</v>
      </c>
    </row>
    <row r="761" spans="1:72" x14ac:dyDescent="0.35">
      <c r="A761">
        <v>152</v>
      </c>
      <c r="B761" t="s">
        <v>803</v>
      </c>
      <c r="C761" t="s">
        <v>285</v>
      </c>
      <c r="D761" t="s">
        <v>289</v>
      </c>
      <c r="E761" t="s">
        <v>1339</v>
      </c>
      <c r="F761">
        <v>2.0670000000000002</v>
      </c>
      <c r="G761">
        <v>8.6189999999999998</v>
      </c>
      <c r="H761">
        <v>3.1199999999999999E-2</v>
      </c>
      <c r="I761">
        <v>2.7300000000000001E-2</v>
      </c>
      <c r="J761">
        <v>0.35489999999999999</v>
      </c>
      <c r="K761">
        <v>0.12089999999999999</v>
      </c>
      <c r="L761">
        <v>3.3540000000000001</v>
      </c>
      <c r="M761">
        <v>0</v>
      </c>
      <c r="N761">
        <v>1.17E-2</v>
      </c>
      <c r="O761">
        <v>0.24959999999999999</v>
      </c>
      <c r="P761">
        <v>0.2301</v>
      </c>
      <c r="Q761">
        <v>1.95E-2</v>
      </c>
      <c r="R761">
        <v>0</v>
      </c>
      <c r="S761">
        <v>0</v>
      </c>
      <c r="T761">
        <v>0</v>
      </c>
      <c r="U761">
        <v>0</v>
      </c>
      <c r="V761">
        <v>0</v>
      </c>
      <c r="W761">
        <v>0</v>
      </c>
      <c r="X761">
        <v>0</v>
      </c>
      <c r="Y761">
        <v>0</v>
      </c>
      <c r="Z761">
        <v>0</v>
      </c>
      <c r="AA761">
        <v>0</v>
      </c>
      <c r="AB761">
        <v>3.8999999999999998E-3</v>
      </c>
      <c r="AC761">
        <v>0</v>
      </c>
      <c r="AD761">
        <v>3.8999999999999998E-3</v>
      </c>
      <c r="AE761">
        <v>1.95E-2</v>
      </c>
      <c r="AF761">
        <v>7.7999999999999996E-3</v>
      </c>
      <c r="AG761">
        <v>1.17E-2</v>
      </c>
      <c r="AH761">
        <v>0</v>
      </c>
      <c r="AI761">
        <v>0</v>
      </c>
      <c r="AJ761">
        <v>0</v>
      </c>
      <c r="AK761">
        <v>0</v>
      </c>
      <c r="AL761">
        <v>0</v>
      </c>
      <c r="AM761">
        <v>0.33150000000000002</v>
      </c>
      <c r="AN761">
        <v>0</v>
      </c>
      <c r="AO761">
        <v>3.7440000000000002</v>
      </c>
      <c r="AP761">
        <v>0</v>
      </c>
      <c r="AQ761">
        <v>3.8999999999999998E-3</v>
      </c>
      <c r="AR761">
        <v>0.58499999999999996</v>
      </c>
      <c r="AS761">
        <v>1.56E-3</v>
      </c>
      <c r="AT761">
        <v>2.7299999999999998E-3</v>
      </c>
      <c r="AU761">
        <v>1.17E-2</v>
      </c>
      <c r="AV761">
        <v>1.6379999999999999E-2</v>
      </c>
      <c r="AW761">
        <v>2.3400000000000001E-3</v>
      </c>
      <c r="AX761">
        <v>0.39779999999999999</v>
      </c>
      <c r="AY761">
        <v>0</v>
      </c>
      <c r="AZ761">
        <v>0.31590000000000001</v>
      </c>
      <c r="BA761">
        <v>0.78</v>
      </c>
      <c r="BB761">
        <v>7.8E-2</v>
      </c>
      <c r="BC761">
        <v>2.3400000000000001E-2</v>
      </c>
      <c r="BD761">
        <v>0.89700000000000002</v>
      </c>
      <c r="BE761">
        <v>3.3540000000000001</v>
      </c>
      <c r="BF761">
        <v>0.35099999999999998</v>
      </c>
      <c r="BG761">
        <v>0.11700000000000001</v>
      </c>
      <c r="BH761">
        <v>0</v>
      </c>
      <c r="BI761">
        <v>0</v>
      </c>
      <c r="BJ761">
        <v>7.7999999999999996E-3</v>
      </c>
      <c r="BK761">
        <v>7.8E-2</v>
      </c>
      <c r="BL761">
        <v>4.1320071409636601E-3</v>
      </c>
      <c r="BM761">
        <v>8.67404047618087E-4</v>
      </c>
      <c r="BN761">
        <v>1.12820357446039E-3</v>
      </c>
      <c r="BO761">
        <v>1.4163904135284499E-4</v>
      </c>
      <c r="BP761">
        <v>0</v>
      </c>
      <c r="BQ761" s="98">
        <v>1.91119510732477E-15</v>
      </c>
      <c r="BR761">
        <v>9.8625991136728911E-4</v>
      </c>
      <c r="BS761">
        <v>3.26382072375333E-4</v>
      </c>
      <c r="BT761">
        <v>1.2874559034280199E-2</v>
      </c>
    </row>
    <row r="762" spans="1:72" x14ac:dyDescent="0.35">
      <c r="A762">
        <v>152</v>
      </c>
      <c r="B762" t="s">
        <v>803</v>
      </c>
      <c r="C762" t="s">
        <v>285</v>
      </c>
      <c r="D762" t="s">
        <v>289</v>
      </c>
      <c r="E762" t="s">
        <v>1340</v>
      </c>
      <c r="F762">
        <v>4.1340000000000003</v>
      </c>
      <c r="G762">
        <v>17.238</v>
      </c>
      <c r="H762">
        <v>6.2399999999999997E-2</v>
      </c>
      <c r="I762">
        <v>5.4600000000000003E-2</v>
      </c>
      <c r="J762">
        <v>0.70979999999999999</v>
      </c>
      <c r="K762">
        <v>0.24179999999999999</v>
      </c>
      <c r="L762">
        <v>6.7080000000000002</v>
      </c>
      <c r="M762">
        <v>0</v>
      </c>
      <c r="N762">
        <v>2.3400000000000001E-2</v>
      </c>
      <c r="O762">
        <v>0.49919999999999998</v>
      </c>
      <c r="P762">
        <v>0.4602</v>
      </c>
      <c r="Q762">
        <v>3.9E-2</v>
      </c>
      <c r="R762">
        <v>0</v>
      </c>
      <c r="S762">
        <v>0</v>
      </c>
      <c r="T762">
        <v>0</v>
      </c>
      <c r="U762">
        <v>0</v>
      </c>
      <c r="V762">
        <v>0</v>
      </c>
      <c r="W762">
        <v>0</v>
      </c>
      <c r="X762">
        <v>0</v>
      </c>
      <c r="Y762">
        <v>0</v>
      </c>
      <c r="Z762">
        <v>0</v>
      </c>
      <c r="AA762">
        <v>0</v>
      </c>
      <c r="AB762">
        <v>7.7999999999999996E-3</v>
      </c>
      <c r="AC762">
        <v>0</v>
      </c>
      <c r="AD762">
        <v>7.7999999999999996E-3</v>
      </c>
      <c r="AE762">
        <v>3.9E-2</v>
      </c>
      <c r="AF762">
        <v>1.5599999999999999E-2</v>
      </c>
      <c r="AG762">
        <v>2.3400000000000001E-2</v>
      </c>
      <c r="AH762">
        <v>0</v>
      </c>
      <c r="AI762">
        <v>0</v>
      </c>
      <c r="AJ762">
        <v>0</v>
      </c>
      <c r="AK762">
        <v>0</v>
      </c>
      <c r="AL762">
        <v>0</v>
      </c>
      <c r="AM762">
        <v>0.66300000000000003</v>
      </c>
      <c r="AN762">
        <v>0</v>
      </c>
      <c r="AO762">
        <v>7.4880000000000004</v>
      </c>
      <c r="AP762">
        <v>0</v>
      </c>
      <c r="AQ762">
        <v>7.7999999999999996E-3</v>
      </c>
      <c r="AR762">
        <v>1.17</v>
      </c>
      <c r="AS762">
        <v>3.1199999999999999E-3</v>
      </c>
      <c r="AT762">
        <v>5.4599999999999996E-3</v>
      </c>
      <c r="AU762">
        <v>2.3400000000000001E-2</v>
      </c>
      <c r="AV762">
        <v>3.2759999999999997E-2</v>
      </c>
      <c r="AW762">
        <v>4.6800000000000001E-3</v>
      </c>
      <c r="AX762">
        <v>0.79559999999999997</v>
      </c>
      <c r="AY762">
        <v>0</v>
      </c>
      <c r="AZ762">
        <v>0.63180000000000003</v>
      </c>
      <c r="BA762">
        <v>1.56</v>
      </c>
      <c r="BB762">
        <v>0.156</v>
      </c>
      <c r="BC762">
        <v>4.6800000000000001E-2</v>
      </c>
      <c r="BD762">
        <v>1.794</v>
      </c>
      <c r="BE762">
        <v>6.7080000000000002</v>
      </c>
      <c r="BF762">
        <v>0.70199999999999996</v>
      </c>
      <c r="BG762">
        <v>0.23400000000000001</v>
      </c>
      <c r="BH762">
        <v>0</v>
      </c>
      <c r="BI762">
        <v>0</v>
      </c>
      <c r="BJ762">
        <v>1.5599999999999999E-2</v>
      </c>
      <c r="BK762">
        <v>0.156</v>
      </c>
      <c r="BL762">
        <v>8.2640142819273097E-3</v>
      </c>
      <c r="BM762">
        <v>1.7348080952361701E-3</v>
      </c>
      <c r="BN762">
        <v>2.25640714892079E-3</v>
      </c>
      <c r="BO762">
        <v>2.8327808270569102E-4</v>
      </c>
      <c r="BP762">
        <v>0</v>
      </c>
      <c r="BQ762" s="98">
        <v>3.8223902146495297E-15</v>
      </c>
      <c r="BR762">
        <v>1.97251982273458E-3</v>
      </c>
      <c r="BS762">
        <v>6.5276414475066503E-4</v>
      </c>
      <c r="BT762">
        <v>2.5749118068560398E-2</v>
      </c>
    </row>
    <row r="763" spans="1:72" x14ac:dyDescent="0.35">
      <c r="A763">
        <v>152</v>
      </c>
      <c r="B763" t="s">
        <v>803</v>
      </c>
      <c r="C763" t="s">
        <v>285</v>
      </c>
      <c r="D763" t="s">
        <v>289</v>
      </c>
      <c r="E763" t="s">
        <v>1341</v>
      </c>
      <c r="F763">
        <v>2.0670000000000002</v>
      </c>
      <c r="G763">
        <v>8.6189999999999998</v>
      </c>
      <c r="H763">
        <v>3.1199999999999999E-2</v>
      </c>
      <c r="I763">
        <v>2.7300000000000001E-2</v>
      </c>
      <c r="J763">
        <v>0.35489999999999999</v>
      </c>
      <c r="K763">
        <v>0.12089999999999999</v>
      </c>
      <c r="L763">
        <v>3.3540000000000001</v>
      </c>
      <c r="M763">
        <v>0</v>
      </c>
      <c r="N763">
        <v>1.17E-2</v>
      </c>
      <c r="O763">
        <v>0.24959999999999999</v>
      </c>
      <c r="P763">
        <v>0.2301</v>
      </c>
      <c r="Q763">
        <v>1.95E-2</v>
      </c>
      <c r="R763">
        <v>0</v>
      </c>
      <c r="S763">
        <v>0</v>
      </c>
      <c r="T763">
        <v>0</v>
      </c>
      <c r="U763">
        <v>0</v>
      </c>
      <c r="V763">
        <v>0</v>
      </c>
      <c r="W763">
        <v>0</v>
      </c>
      <c r="X763">
        <v>0</v>
      </c>
      <c r="Y763">
        <v>0</v>
      </c>
      <c r="Z763">
        <v>0</v>
      </c>
      <c r="AA763">
        <v>0</v>
      </c>
      <c r="AB763">
        <v>3.8999999999999998E-3</v>
      </c>
      <c r="AC763">
        <v>0</v>
      </c>
      <c r="AD763">
        <v>3.8999999999999998E-3</v>
      </c>
      <c r="AE763">
        <v>1.95E-2</v>
      </c>
      <c r="AF763">
        <v>7.7999999999999996E-3</v>
      </c>
      <c r="AG763">
        <v>1.17E-2</v>
      </c>
      <c r="AH763">
        <v>0</v>
      </c>
      <c r="AI763">
        <v>0</v>
      </c>
      <c r="AJ763">
        <v>0</v>
      </c>
      <c r="AK763">
        <v>0</v>
      </c>
      <c r="AL763">
        <v>0</v>
      </c>
      <c r="AM763">
        <v>0.33150000000000002</v>
      </c>
      <c r="AN763">
        <v>0</v>
      </c>
      <c r="AO763">
        <v>3.7440000000000002</v>
      </c>
      <c r="AP763">
        <v>0</v>
      </c>
      <c r="AQ763">
        <v>3.8999999999999998E-3</v>
      </c>
      <c r="AR763">
        <v>0.58499999999999996</v>
      </c>
      <c r="AS763">
        <v>1.56E-3</v>
      </c>
      <c r="AT763">
        <v>2.7299999999999998E-3</v>
      </c>
      <c r="AU763">
        <v>1.17E-2</v>
      </c>
      <c r="AV763">
        <v>1.6379999999999999E-2</v>
      </c>
      <c r="AW763">
        <v>2.3400000000000001E-3</v>
      </c>
      <c r="AX763">
        <v>0.39779999999999999</v>
      </c>
      <c r="AY763">
        <v>0</v>
      </c>
      <c r="AZ763">
        <v>0.31590000000000001</v>
      </c>
      <c r="BA763">
        <v>0.78</v>
      </c>
      <c r="BB763">
        <v>7.8E-2</v>
      </c>
      <c r="BC763">
        <v>2.3400000000000001E-2</v>
      </c>
      <c r="BD763">
        <v>0.89700000000000002</v>
      </c>
      <c r="BE763">
        <v>3.3540000000000001</v>
      </c>
      <c r="BF763">
        <v>0.35099999999999998</v>
      </c>
      <c r="BG763">
        <v>0.11700000000000001</v>
      </c>
      <c r="BH763">
        <v>0</v>
      </c>
      <c r="BI763">
        <v>0</v>
      </c>
      <c r="BJ763">
        <v>7.7999999999999996E-3</v>
      </c>
      <c r="BK763">
        <v>7.8E-2</v>
      </c>
      <c r="BL763">
        <v>4.1320071409636601E-3</v>
      </c>
      <c r="BM763">
        <v>8.67404047618087E-4</v>
      </c>
      <c r="BN763">
        <v>1.12820357446039E-3</v>
      </c>
      <c r="BO763">
        <v>1.4163904135284499E-4</v>
      </c>
      <c r="BP763">
        <v>0</v>
      </c>
      <c r="BQ763" s="98">
        <v>1.91119510732477E-15</v>
      </c>
      <c r="BR763">
        <v>9.8625991136728911E-4</v>
      </c>
      <c r="BS763">
        <v>3.26382072375333E-4</v>
      </c>
      <c r="BT763">
        <v>1.2874559034280199E-2</v>
      </c>
    </row>
    <row r="764" spans="1:72" x14ac:dyDescent="0.35">
      <c r="A764">
        <v>153</v>
      </c>
      <c r="B764" t="s">
        <v>803</v>
      </c>
      <c r="C764" t="s">
        <v>285</v>
      </c>
      <c r="D764" t="s">
        <v>290</v>
      </c>
      <c r="E764" t="s">
        <v>1337</v>
      </c>
      <c r="F764">
        <v>0</v>
      </c>
      <c r="G764">
        <v>0</v>
      </c>
      <c r="H764">
        <v>0</v>
      </c>
      <c r="I764">
        <v>0</v>
      </c>
      <c r="J764">
        <v>0</v>
      </c>
      <c r="K764">
        <v>0</v>
      </c>
      <c r="L764">
        <v>0</v>
      </c>
      <c r="M764">
        <v>0</v>
      </c>
      <c r="N764">
        <v>0</v>
      </c>
      <c r="O764">
        <v>0</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v>0</v>
      </c>
      <c r="BF764">
        <v>0</v>
      </c>
      <c r="BG764">
        <v>0</v>
      </c>
      <c r="BH764">
        <v>0</v>
      </c>
      <c r="BI764">
        <v>0</v>
      </c>
      <c r="BJ764">
        <v>0</v>
      </c>
      <c r="BK764">
        <v>0</v>
      </c>
      <c r="BL764">
        <v>0</v>
      </c>
      <c r="BM764">
        <v>0</v>
      </c>
      <c r="BN764">
        <v>0</v>
      </c>
      <c r="BO764">
        <v>0</v>
      </c>
      <c r="BP764">
        <v>0</v>
      </c>
      <c r="BQ764">
        <v>0</v>
      </c>
      <c r="BR764">
        <v>0</v>
      </c>
      <c r="BS764">
        <v>0</v>
      </c>
      <c r="BT764">
        <v>0</v>
      </c>
    </row>
    <row r="765" spans="1:72" x14ac:dyDescent="0.35">
      <c r="A765">
        <v>153</v>
      </c>
      <c r="B765" t="s">
        <v>803</v>
      </c>
      <c r="C765" t="s">
        <v>285</v>
      </c>
      <c r="D765" t="s">
        <v>290</v>
      </c>
      <c r="E765" t="s">
        <v>1338</v>
      </c>
      <c r="F765">
        <v>0</v>
      </c>
      <c r="G765">
        <v>0</v>
      </c>
      <c r="H765">
        <v>0</v>
      </c>
      <c r="I765">
        <v>0</v>
      </c>
      <c r="J765">
        <v>0</v>
      </c>
      <c r="K765">
        <v>0</v>
      </c>
      <c r="L765">
        <v>0</v>
      </c>
      <c r="M765">
        <v>0</v>
      </c>
      <c r="N765">
        <v>0</v>
      </c>
      <c r="O765">
        <v>0</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row>
    <row r="766" spans="1:72" x14ac:dyDescent="0.35">
      <c r="A766">
        <v>153</v>
      </c>
      <c r="B766" t="s">
        <v>803</v>
      </c>
      <c r="C766" t="s">
        <v>285</v>
      </c>
      <c r="D766" t="s">
        <v>290</v>
      </c>
      <c r="E766" t="s">
        <v>1339</v>
      </c>
      <c r="F766">
        <v>0</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v>0</v>
      </c>
      <c r="BF766">
        <v>0</v>
      </c>
      <c r="BG766">
        <v>0</v>
      </c>
      <c r="BH766">
        <v>0</v>
      </c>
      <c r="BI766">
        <v>0</v>
      </c>
      <c r="BJ766">
        <v>0</v>
      </c>
      <c r="BK766">
        <v>0</v>
      </c>
      <c r="BL766">
        <v>0</v>
      </c>
      <c r="BM766">
        <v>0</v>
      </c>
      <c r="BN766">
        <v>0</v>
      </c>
      <c r="BO766">
        <v>0</v>
      </c>
      <c r="BP766">
        <v>0</v>
      </c>
      <c r="BQ766">
        <v>0</v>
      </c>
      <c r="BR766">
        <v>0</v>
      </c>
      <c r="BS766">
        <v>0</v>
      </c>
      <c r="BT766">
        <v>0</v>
      </c>
    </row>
    <row r="767" spans="1:72" x14ac:dyDescent="0.35">
      <c r="A767">
        <v>153</v>
      </c>
      <c r="B767" t="s">
        <v>803</v>
      </c>
      <c r="C767" t="s">
        <v>285</v>
      </c>
      <c r="D767" t="s">
        <v>290</v>
      </c>
      <c r="E767" t="s">
        <v>1340</v>
      </c>
      <c r="F767">
        <v>1.008</v>
      </c>
      <c r="G767">
        <v>4.2839999999999998</v>
      </c>
      <c r="H767">
        <v>1.26E-2</v>
      </c>
      <c r="I767">
        <v>7.1400000000000005E-2</v>
      </c>
      <c r="J767">
        <v>8.4000000000000005E-2</v>
      </c>
      <c r="K767">
        <v>0.13439999999999999</v>
      </c>
      <c r="L767">
        <v>3.8639999999999999</v>
      </c>
      <c r="M767">
        <v>0</v>
      </c>
      <c r="N767">
        <v>3.3599999999999998E-2</v>
      </c>
      <c r="O767">
        <v>0</v>
      </c>
      <c r="P767">
        <v>0</v>
      </c>
      <c r="Q767">
        <v>0</v>
      </c>
      <c r="R767">
        <v>0</v>
      </c>
      <c r="S767">
        <v>0</v>
      </c>
      <c r="T767">
        <v>0</v>
      </c>
      <c r="U767">
        <v>4.1999999999999997E-3</v>
      </c>
      <c r="V767">
        <v>0</v>
      </c>
      <c r="W767">
        <v>0</v>
      </c>
      <c r="X767">
        <v>0</v>
      </c>
      <c r="Y767">
        <v>4.1999999999999997E-3</v>
      </c>
      <c r="Z767">
        <v>0</v>
      </c>
      <c r="AA767">
        <v>0</v>
      </c>
      <c r="AB767">
        <v>0</v>
      </c>
      <c r="AC767">
        <v>0</v>
      </c>
      <c r="AD767">
        <v>0</v>
      </c>
      <c r="AE767">
        <v>8.3999999999999995E-3</v>
      </c>
      <c r="AF767">
        <v>0</v>
      </c>
      <c r="AG767">
        <v>4.1999999999999997E-3</v>
      </c>
      <c r="AH767">
        <v>0</v>
      </c>
      <c r="AI767">
        <v>0</v>
      </c>
      <c r="AJ767">
        <v>0</v>
      </c>
      <c r="AK767">
        <v>0</v>
      </c>
      <c r="AL767">
        <v>0</v>
      </c>
      <c r="AM767">
        <v>3.1667999999999998</v>
      </c>
      <c r="AN767">
        <v>0</v>
      </c>
      <c r="AO767">
        <v>38.052</v>
      </c>
      <c r="AP767">
        <v>0.64554</v>
      </c>
      <c r="AQ767">
        <v>0</v>
      </c>
      <c r="AR767">
        <v>0</v>
      </c>
      <c r="AS767">
        <v>1.6800000000000001E-3</v>
      </c>
      <c r="AT767">
        <v>5.4599999999999996E-3</v>
      </c>
      <c r="AU767">
        <v>0.16547999999999999</v>
      </c>
      <c r="AV767">
        <v>0.17766000000000001</v>
      </c>
      <c r="AW767">
        <v>8.4000000000000003E-4</v>
      </c>
      <c r="AX767">
        <v>0.1764</v>
      </c>
      <c r="AY767">
        <v>0</v>
      </c>
      <c r="AZ767">
        <v>0</v>
      </c>
      <c r="BA767">
        <v>1.68</v>
      </c>
      <c r="BB767">
        <v>8.8200000000000001E-2</v>
      </c>
      <c r="BC767">
        <v>2.52E-2</v>
      </c>
      <c r="BD767">
        <v>0.126</v>
      </c>
      <c r="BE767">
        <v>16.128</v>
      </c>
      <c r="BF767">
        <v>0.29399999999999998</v>
      </c>
      <c r="BG767">
        <v>4.2000000000000003E-2</v>
      </c>
      <c r="BH767">
        <v>0</v>
      </c>
      <c r="BI767">
        <v>0</v>
      </c>
      <c r="BJ767">
        <v>2.9399999999999999E-2</v>
      </c>
      <c r="BK767">
        <v>0.46200000000000002</v>
      </c>
      <c r="BL767">
        <v>1.6761113852197E-3</v>
      </c>
      <c r="BM767">
        <v>0</v>
      </c>
      <c r="BN767">
        <v>0</v>
      </c>
      <c r="BO767">
        <v>0</v>
      </c>
      <c r="BP767">
        <v>0</v>
      </c>
      <c r="BQ767">
        <v>0</v>
      </c>
      <c r="BR767">
        <v>1.32462299958473E-3</v>
      </c>
      <c r="BS767">
        <v>3.5148838563497399E-4</v>
      </c>
      <c r="BT767">
        <v>0</v>
      </c>
    </row>
    <row r="768" spans="1:72" x14ac:dyDescent="0.35">
      <c r="A768">
        <v>153</v>
      </c>
      <c r="B768" t="s">
        <v>803</v>
      </c>
      <c r="C768" t="s">
        <v>285</v>
      </c>
      <c r="D768" t="s">
        <v>290</v>
      </c>
      <c r="E768" t="s">
        <v>1341</v>
      </c>
      <c r="F768">
        <v>0</v>
      </c>
      <c r="G768">
        <v>0</v>
      </c>
      <c r="H768">
        <v>0</v>
      </c>
      <c r="I768">
        <v>0</v>
      </c>
      <c r="J768">
        <v>0</v>
      </c>
      <c r="K768">
        <v>0</v>
      </c>
      <c r="L768">
        <v>0</v>
      </c>
      <c r="M768">
        <v>0</v>
      </c>
      <c r="N768">
        <v>0</v>
      </c>
      <c r="O768">
        <v>0</v>
      </c>
      <c r="P768">
        <v>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row>
    <row r="769" spans="1:72" x14ac:dyDescent="0.35">
      <c r="A769">
        <v>154</v>
      </c>
      <c r="B769" t="s">
        <v>1524</v>
      </c>
      <c r="C769" t="s">
        <v>1524</v>
      </c>
      <c r="D769" t="s">
        <v>993</v>
      </c>
      <c r="E769" t="s">
        <v>1337</v>
      </c>
      <c r="F769">
        <v>0</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v>0</v>
      </c>
      <c r="BF769">
        <v>0</v>
      </c>
      <c r="BG769">
        <v>0</v>
      </c>
      <c r="BH769">
        <v>0</v>
      </c>
      <c r="BI769">
        <v>0</v>
      </c>
      <c r="BJ769">
        <v>0</v>
      </c>
      <c r="BK769">
        <v>0</v>
      </c>
      <c r="BL769">
        <v>0</v>
      </c>
      <c r="BM769">
        <v>0</v>
      </c>
      <c r="BN769">
        <v>0</v>
      </c>
      <c r="BO769">
        <v>0</v>
      </c>
      <c r="BP769">
        <v>0</v>
      </c>
      <c r="BQ769">
        <v>0</v>
      </c>
      <c r="BR769">
        <v>0</v>
      </c>
      <c r="BS769">
        <v>0</v>
      </c>
      <c r="BT769">
        <v>0</v>
      </c>
    </row>
    <row r="770" spans="1:72" x14ac:dyDescent="0.35">
      <c r="A770">
        <v>154</v>
      </c>
      <c r="B770" t="s">
        <v>1524</v>
      </c>
      <c r="C770" t="s">
        <v>1524</v>
      </c>
      <c r="D770" t="s">
        <v>993</v>
      </c>
      <c r="E770" t="s">
        <v>1338</v>
      </c>
      <c r="F770">
        <v>63.46</v>
      </c>
      <c r="G770">
        <v>266</v>
      </c>
      <c r="H770">
        <v>3.2679999999999998</v>
      </c>
      <c r="I770">
        <v>5.7759999999999998</v>
      </c>
      <c r="J770">
        <v>1.8240000000000001</v>
      </c>
      <c r="K770">
        <v>2.0139999999999998</v>
      </c>
      <c r="L770">
        <v>24.167999999999999</v>
      </c>
      <c r="M770">
        <v>0</v>
      </c>
      <c r="N770">
        <v>0.95</v>
      </c>
      <c r="O770">
        <v>0</v>
      </c>
      <c r="P770">
        <v>0</v>
      </c>
      <c r="Q770">
        <v>0</v>
      </c>
      <c r="R770">
        <v>0</v>
      </c>
      <c r="S770">
        <v>0</v>
      </c>
      <c r="T770">
        <v>0</v>
      </c>
      <c r="U770">
        <v>0.38</v>
      </c>
      <c r="V770">
        <v>3.7999999999999999E-2</v>
      </c>
      <c r="W770">
        <v>0.114</v>
      </c>
      <c r="X770">
        <v>3.7999999999999999E-2</v>
      </c>
      <c r="Y770">
        <v>0.152</v>
      </c>
      <c r="Z770">
        <v>3.7999999999999999E-2</v>
      </c>
      <c r="AA770">
        <v>0</v>
      </c>
      <c r="AB770">
        <v>1.9</v>
      </c>
      <c r="AC770">
        <v>0</v>
      </c>
      <c r="AD770">
        <v>1.8240000000000001</v>
      </c>
      <c r="AE770">
        <v>0.83599999999999997</v>
      </c>
      <c r="AF770">
        <v>0.60799999999999998</v>
      </c>
      <c r="AG770">
        <v>0.26600000000000001</v>
      </c>
      <c r="AH770">
        <v>0</v>
      </c>
      <c r="AI770">
        <v>0</v>
      </c>
      <c r="AJ770">
        <v>0</v>
      </c>
      <c r="AK770">
        <v>0</v>
      </c>
      <c r="AL770">
        <v>0</v>
      </c>
      <c r="AM770">
        <v>0</v>
      </c>
      <c r="AN770">
        <v>0</v>
      </c>
      <c r="AO770">
        <v>0</v>
      </c>
      <c r="AP770">
        <v>0</v>
      </c>
      <c r="AQ770">
        <v>1.0640000000000001</v>
      </c>
      <c r="AR770">
        <v>2.964</v>
      </c>
      <c r="AS770">
        <v>2.6599999999999999E-2</v>
      </c>
      <c r="AT770">
        <v>2.2800000000000001E-2</v>
      </c>
      <c r="AU770">
        <v>0.1444</v>
      </c>
      <c r="AV770">
        <v>1.1020000000000001</v>
      </c>
      <c r="AW770">
        <v>2.6599999999999999E-2</v>
      </c>
      <c r="AX770">
        <v>28.69</v>
      </c>
      <c r="AY770">
        <v>0</v>
      </c>
      <c r="AZ770">
        <v>0</v>
      </c>
      <c r="BA770">
        <v>76</v>
      </c>
      <c r="BB770">
        <v>0</v>
      </c>
      <c r="BC770">
        <v>0.95</v>
      </c>
      <c r="BD770">
        <v>41.8</v>
      </c>
      <c r="BE770">
        <v>212.8</v>
      </c>
      <c r="BF770">
        <v>29.64</v>
      </c>
      <c r="BG770">
        <v>144.4</v>
      </c>
      <c r="BH770">
        <v>0.38</v>
      </c>
      <c r="BI770">
        <v>3.8</v>
      </c>
      <c r="BJ770">
        <v>0.34200000000000003</v>
      </c>
      <c r="BK770">
        <v>0</v>
      </c>
      <c r="BL770">
        <v>3.2398666723374797E-2</v>
      </c>
      <c r="BM770">
        <v>0</v>
      </c>
      <c r="BN770">
        <v>9.5197502722618108E-3</v>
      </c>
      <c r="BO770">
        <v>3.0559664188031599E-3</v>
      </c>
      <c r="BP770">
        <v>1.07473392205118E-2</v>
      </c>
      <c r="BQ770" s="98">
        <v>7.0053305198279799E-15</v>
      </c>
      <c r="BR770" s="98">
        <v>9.1192360197924795E-5</v>
      </c>
      <c r="BS770">
        <v>3.36289382757119E-3</v>
      </c>
      <c r="BT770">
        <v>0.34237008075169501</v>
      </c>
    </row>
    <row r="771" spans="1:72" x14ac:dyDescent="0.35">
      <c r="A771">
        <v>154</v>
      </c>
      <c r="B771" t="s">
        <v>1524</v>
      </c>
      <c r="C771" t="s">
        <v>1524</v>
      </c>
      <c r="D771" t="s">
        <v>993</v>
      </c>
      <c r="E771" t="s">
        <v>1339</v>
      </c>
      <c r="F771">
        <v>16.7</v>
      </c>
      <c r="G771">
        <v>70</v>
      </c>
      <c r="H771">
        <v>0.86</v>
      </c>
      <c r="I771">
        <v>1.52</v>
      </c>
      <c r="J771">
        <v>0.48</v>
      </c>
      <c r="K771">
        <v>0.53</v>
      </c>
      <c r="L771">
        <v>6.36</v>
      </c>
      <c r="M771">
        <v>0</v>
      </c>
      <c r="N771">
        <v>0.25</v>
      </c>
      <c r="O771">
        <v>0</v>
      </c>
      <c r="P771">
        <v>0</v>
      </c>
      <c r="Q771">
        <v>0</v>
      </c>
      <c r="R771">
        <v>0</v>
      </c>
      <c r="S771">
        <v>0</v>
      </c>
      <c r="T771">
        <v>0</v>
      </c>
      <c r="U771">
        <v>0.1</v>
      </c>
      <c r="V771">
        <v>0.01</v>
      </c>
      <c r="W771">
        <v>0.03</v>
      </c>
      <c r="X771">
        <v>0.01</v>
      </c>
      <c r="Y771">
        <v>0.04</v>
      </c>
      <c r="Z771">
        <v>0.01</v>
      </c>
      <c r="AA771">
        <v>0</v>
      </c>
      <c r="AB771">
        <v>0.5</v>
      </c>
      <c r="AC771">
        <v>0</v>
      </c>
      <c r="AD771">
        <v>0.48</v>
      </c>
      <c r="AE771">
        <v>0.22</v>
      </c>
      <c r="AF771">
        <v>0.16</v>
      </c>
      <c r="AG771">
        <v>7.0000000000000007E-2</v>
      </c>
      <c r="AH771">
        <v>0</v>
      </c>
      <c r="AI771">
        <v>0</v>
      </c>
      <c r="AJ771">
        <v>0</v>
      </c>
      <c r="AK771">
        <v>0</v>
      </c>
      <c r="AL771">
        <v>0</v>
      </c>
      <c r="AM771">
        <v>0</v>
      </c>
      <c r="AN771">
        <v>0</v>
      </c>
      <c r="AO771">
        <v>0</v>
      </c>
      <c r="AP771">
        <v>0</v>
      </c>
      <c r="AQ771">
        <v>0.28000000000000003</v>
      </c>
      <c r="AR771">
        <v>0.78</v>
      </c>
      <c r="AS771">
        <v>7.0000000000000001E-3</v>
      </c>
      <c r="AT771">
        <v>6.0000000000000001E-3</v>
      </c>
      <c r="AU771">
        <v>3.7999999999999999E-2</v>
      </c>
      <c r="AV771">
        <v>0.28999999999999998</v>
      </c>
      <c r="AW771">
        <v>7.0000000000000001E-3</v>
      </c>
      <c r="AX771">
        <v>7.55</v>
      </c>
      <c r="AY771">
        <v>0</v>
      </c>
      <c r="AZ771">
        <v>0</v>
      </c>
      <c r="BA771">
        <v>20</v>
      </c>
      <c r="BB771">
        <v>0</v>
      </c>
      <c r="BC771">
        <v>0.25</v>
      </c>
      <c r="BD771">
        <v>11</v>
      </c>
      <c r="BE771">
        <v>56</v>
      </c>
      <c r="BF771">
        <v>7.8</v>
      </c>
      <c r="BG771">
        <v>38</v>
      </c>
      <c r="BH771">
        <v>0.1</v>
      </c>
      <c r="BI771">
        <v>1</v>
      </c>
      <c r="BJ771">
        <v>0.09</v>
      </c>
      <c r="BK771">
        <v>0</v>
      </c>
      <c r="BL771">
        <v>8.7367466754741004E-3</v>
      </c>
      <c r="BM771">
        <v>0</v>
      </c>
      <c r="BN771">
        <v>2.5530476327446198E-3</v>
      </c>
      <c r="BO771">
        <v>8.0420168915872699E-4</v>
      </c>
      <c r="BP771">
        <v>2.8282471632925699E-3</v>
      </c>
      <c r="BQ771" s="98">
        <v>3.3995158999940599E-15</v>
      </c>
      <c r="BR771">
        <v>1.14742908460382E-4</v>
      </c>
      <c r="BS771">
        <v>8.8497205988715604E-4</v>
      </c>
      <c r="BT771">
        <v>9.0780792861203205E-2</v>
      </c>
    </row>
    <row r="772" spans="1:72" x14ac:dyDescent="0.35">
      <c r="A772">
        <v>154</v>
      </c>
      <c r="B772" t="s">
        <v>1524</v>
      </c>
      <c r="C772" t="s">
        <v>1524</v>
      </c>
      <c r="D772" t="s">
        <v>993</v>
      </c>
      <c r="E772" t="s">
        <v>1340</v>
      </c>
      <c r="F772">
        <v>0</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row>
    <row r="773" spans="1:72" x14ac:dyDescent="0.35">
      <c r="A773">
        <v>154</v>
      </c>
      <c r="B773" t="s">
        <v>1524</v>
      </c>
      <c r="C773" t="s">
        <v>1524</v>
      </c>
      <c r="D773" t="s">
        <v>993</v>
      </c>
      <c r="E773" t="s">
        <v>1341</v>
      </c>
      <c r="F773">
        <v>0</v>
      </c>
      <c r="G773">
        <v>0</v>
      </c>
      <c r="H773">
        <v>0</v>
      </c>
      <c r="I773">
        <v>0</v>
      </c>
      <c r="J773">
        <v>0</v>
      </c>
      <c r="K773">
        <v>0</v>
      </c>
      <c r="L773">
        <v>0</v>
      </c>
      <c r="M773">
        <v>0</v>
      </c>
      <c r="N773">
        <v>0</v>
      </c>
      <c r="O773">
        <v>0</v>
      </c>
      <c r="P773">
        <v>0</v>
      </c>
      <c r="Q773">
        <v>0</v>
      </c>
      <c r="R773">
        <v>0</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row>
    <row r="774" spans="1:72" x14ac:dyDescent="0.35">
      <c r="A774">
        <v>155</v>
      </c>
      <c r="B774" t="s">
        <v>1524</v>
      </c>
      <c r="C774" t="s">
        <v>1524</v>
      </c>
      <c r="D774" t="s">
        <v>1000</v>
      </c>
      <c r="E774" t="s">
        <v>1337</v>
      </c>
      <c r="F774">
        <v>0</v>
      </c>
      <c r="G774">
        <v>0</v>
      </c>
      <c r="H774">
        <v>0</v>
      </c>
      <c r="I774">
        <v>0</v>
      </c>
      <c r="J774">
        <v>0</v>
      </c>
      <c r="K774">
        <v>0</v>
      </c>
      <c r="L774">
        <v>0</v>
      </c>
      <c r="M774">
        <v>0</v>
      </c>
      <c r="N774">
        <v>0</v>
      </c>
      <c r="O774">
        <v>0</v>
      </c>
      <c r="P774">
        <v>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row>
    <row r="775" spans="1:72" x14ac:dyDescent="0.35">
      <c r="A775">
        <v>155</v>
      </c>
      <c r="B775" t="s">
        <v>1524</v>
      </c>
      <c r="C775" t="s">
        <v>1524</v>
      </c>
      <c r="D775" t="s">
        <v>1000</v>
      </c>
      <c r="E775" t="s">
        <v>1338</v>
      </c>
      <c r="F775">
        <v>63.46</v>
      </c>
      <c r="G775">
        <v>266</v>
      </c>
      <c r="H775">
        <v>3.2679999999999998</v>
      </c>
      <c r="I775">
        <v>5.7759999999999998</v>
      </c>
      <c r="J775">
        <v>1.8240000000000001</v>
      </c>
      <c r="K775">
        <v>2.0139999999999998</v>
      </c>
      <c r="L775">
        <v>24.167999999999999</v>
      </c>
      <c r="M775">
        <v>0</v>
      </c>
      <c r="N775">
        <v>0.95</v>
      </c>
      <c r="O775">
        <v>0</v>
      </c>
      <c r="P775">
        <v>0</v>
      </c>
      <c r="Q775">
        <v>0</v>
      </c>
      <c r="R775">
        <v>0</v>
      </c>
      <c r="S775">
        <v>0</v>
      </c>
      <c r="T775">
        <v>0</v>
      </c>
      <c r="U775">
        <v>0.38</v>
      </c>
      <c r="V775">
        <v>3.7999999999999999E-2</v>
      </c>
      <c r="W775">
        <v>0.114</v>
      </c>
      <c r="X775">
        <v>3.7999999999999999E-2</v>
      </c>
      <c r="Y775">
        <v>0.152</v>
      </c>
      <c r="Z775">
        <v>3.7999999999999999E-2</v>
      </c>
      <c r="AA775">
        <v>0</v>
      </c>
      <c r="AB775">
        <v>1.9</v>
      </c>
      <c r="AC775">
        <v>0</v>
      </c>
      <c r="AD775">
        <v>1.8240000000000001</v>
      </c>
      <c r="AE775">
        <v>0.83599999999999997</v>
      </c>
      <c r="AF775">
        <v>0.60799999999999998</v>
      </c>
      <c r="AG775">
        <v>0.26600000000000001</v>
      </c>
      <c r="AH775">
        <v>0</v>
      </c>
      <c r="AI775">
        <v>0</v>
      </c>
      <c r="AJ775">
        <v>0</v>
      </c>
      <c r="AK775">
        <v>0</v>
      </c>
      <c r="AL775">
        <v>0</v>
      </c>
      <c r="AM775">
        <v>0</v>
      </c>
      <c r="AN775">
        <v>0</v>
      </c>
      <c r="AO775">
        <v>0</v>
      </c>
      <c r="AP775">
        <v>0</v>
      </c>
      <c r="AQ775">
        <v>1.0640000000000001</v>
      </c>
      <c r="AR775">
        <v>2.964</v>
      </c>
      <c r="AS775">
        <v>2.6599999999999999E-2</v>
      </c>
      <c r="AT775">
        <v>2.2800000000000001E-2</v>
      </c>
      <c r="AU775">
        <v>0.1444</v>
      </c>
      <c r="AV775">
        <v>1.1020000000000001</v>
      </c>
      <c r="AW775">
        <v>2.6599999999999999E-2</v>
      </c>
      <c r="AX775">
        <v>28.69</v>
      </c>
      <c r="AY775">
        <v>0</v>
      </c>
      <c r="AZ775">
        <v>0</v>
      </c>
      <c r="BA775">
        <v>76</v>
      </c>
      <c r="BB775">
        <v>0</v>
      </c>
      <c r="BC775">
        <v>0.95</v>
      </c>
      <c r="BD775">
        <v>41.8</v>
      </c>
      <c r="BE775">
        <v>212.8</v>
      </c>
      <c r="BF775">
        <v>29.64</v>
      </c>
      <c r="BG775">
        <v>144.4</v>
      </c>
      <c r="BH775">
        <v>0.38</v>
      </c>
      <c r="BI775">
        <v>3.8</v>
      </c>
      <c r="BJ775">
        <v>0.34200000000000003</v>
      </c>
      <c r="BK775">
        <v>0</v>
      </c>
      <c r="BL775">
        <v>6.5524004746642203E-2</v>
      </c>
      <c r="BM775">
        <v>8.2179779751425503E-4</v>
      </c>
      <c r="BN775">
        <v>6.3253989071565004E-3</v>
      </c>
      <c r="BO775">
        <v>1.90997901175198E-3</v>
      </c>
      <c r="BP775">
        <v>1.07473392205118E-2</v>
      </c>
      <c r="BQ775" s="98">
        <v>1.4279467847392299E-13</v>
      </c>
      <c r="BR775">
        <v>3.8358828908627201E-3</v>
      </c>
      <c r="BS775">
        <v>3.36289382757119E-3</v>
      </c>
      <c r="BT775">
        <v>0.19958300579823701</v>
      </c>
    </row>
    <row r="776" spans="1:72" x14ac:dyDescent="0.35">
      <c r="A776">
        <v>155</v>
      </c>
      <c r="B776" t="s">
        <v>1524</v>
      </c>
      <c r="C776" t="s">
        <v>1524</v>
      </c>
      <c r="D776" t="s">
        <v>1000</v>
      </c>
      <c r="E776" t="s">
        <v>1339</v>
      </c>
      <c r="F776">
        <v>50.1</v>
      </c>
      <c r="G776">
        <v>210</v>
      </c>
      <c r="H776">
        <v>2.58</v>
      </c>
      <c r="I776">
        <v>4.5599999999999996</v>
      </c>
      <c r="J776">
        <v>1.44</v>
      </c>
      <c r="K776">
        <v>1.59</v>
      </c>
      <c r="L776">
        <v>19.079999999999998</v>
      </c>
      <c r="M776">
        <v>0</v>
      </c>
      <c r="N776">
        <v>0.75</v>
      </c>
      <c r="O776">
        <v>0</v>
      </c>
      <c r="P776">
        <v>0</v>
      </c>
      <c r="Q776">
        <v>0</v>
      </c>
      <c r="R776">
        <v>0</v>
      </c>
      <c r="S776">
        <v>0</v>
      </c>
      <c r="T776">
        <v>0</v>
      </c>
      <c r="U776">
        <v>0.3</v>
      </c>
      <c r="V776">
        <v>0.03</v>
      </c>
      <c r="W776">
        <v>0.09</v>
      </c>
      <c r="X776">
        <v>0.03</v>
      </c>
      <c r="Y776">
        <v>0.12</v>
      </c>
      <c r="Z776">
        <v>0.03</v>
      </c>
      <c r="AA776">
        <v>0</v>
      </c>
      <c r="AB776">
        <v>1.5</v>
      </c>
      <c r="AC776">
        <v>0</v>
      </c>
      <c r="AD776">
        <v>1.44</v>
      </c>
      <c r="AE776">
        <v>0.66</v>
      </c>
      <c r="AF776">
        <v>0.48</v>
      </c>
      <c r="AG776">
        <v>0.21</v>
      </c>
      <c r="AH776">
        <v>0</v>
      </c>
      <c r="AI776">
        <v>0</v>
      </c>
      <c r="AJ776">
        <v>0</v>
      </c>
      <c r="AK776">
        <v>0</v>
      </c>
      <c r="AL776">
        <v>0</v>
      </c>
      <c r="AM776">
        <v>0</v>
      </c>
      <c r="AN776">
        <v>0</v>
      </c>
      <c r="AO776">
        <v>0</v>
      </c>
      <c r="AP776">
        <v>0</v>
      </c>
      <c r="AQ776">
        <v>0.84</v>
      </c>
      <c r="AR776">
        <v>2.34</v>
      </c>
      <c r="AS776">
        <v>2.1000000000000001E-2</v>
      </c>
      <c r="AT776">
        <v>1.7999999999999999E-2</v>
      </c>
      <c r="AU776">
        <v>0.114</v>
      </c>
      <c r="AV776">
        <v>0.87</v>
      </c>
      <c r="AW776">
        <v>2.1000000000000001E-2</v>
      </c>
      <c r="AX776">
        <v>22.65</v>
      </c>
      <c r="AY776">
        <v>0</v>
      </c>
      <c r="AZ776">
        <v>0</v>
      </c>
      <c r="BA776">
        <v>60</v>
      </c>
      <c r="BB776">
        <v>0</v>
      </c>
      <c r="BC776">
        <v>0.75</v>
      </c>
      <c r="BD776">
        <v>33</v>
      </c>
      <c r="BE776">
        <v>168</v>
      </c>
      <c r="BF776">
        <v>23.4</v>
      </c>
      <c r="BG776">
        <v>114</v>
      </c>
      <c r="BH776">
        <v>0.3</v>
      </c>
      <c r="BI776">
        <v>3</v>
      </c>
      <c r="BJ776">
        <v>0.27</v>
      </c>
      <c r="BK776">
        <v>0</v>
      </c>
      <c r="BL776">
        <v>5.1729477431559603E-2</v>
      </c>
      <c r="BM776">
        <v>6.4878773487967497E-4</v>
      </c>
      <c r="BN776">
        <v>4.99373597933408E-3</v>
      </c>
      <c r="BO776">
        <v>1.50787816717261E-3</v>
      </c>
      <c r="BP776">
        <v>8.4847414898776997E-3</v>
      </c>
      <c r="BQ776" s="98">
        <v>1.12732640900466E-13</v>
      </c>
      <c r="BR776">
        <v>3.0283285980495199E-3</v>
      </c>
      <c r="BS776">
        <v>2.6549161796614699E-3</v>
      </c>
      <c r="BT776">
        <v>0.15756553089334499</v>
      </c>
    </row>
    <row r="777" spans="1:72" x14ac:dyDescent="0.35">
      <c r="A777">
        <v>155</v>
      </c>
      <c r="B777" t="s">
        <v>1524</v>
      </c>
      <c r="C777" t="s">
        <v>1524</v>
      </c>
      <c r="D777" t="s">
        <v>1000</v>
      </c>
      <c r="E777" t="s">
        <v>1340</v>
      </c>
      <c r="F777">
        <v>0</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row>
    <row r="778" spans="1:72" x14ac:dyDescent="0.35">
      <c r="A778">
        <v>155</v>
      </c>
      <c r="B778" t="s">
        <v>1524</v>
      </c>
      <c r="C778" t="s">
        <v>1524</v>
      </c>
      <c r="D778" t="s">
        <v>1000</v>
      </c>
      <c r="E778" t="s">
        <v>1341</v>
      </c>
      <c r="F778">
        <v>76.819999999999993</v>
      </c>
      <c r="G778">
        <v>322</v>
      </c>
      <c r="H778">
        <v>3.956</v>
      </c>
      <c r="I778">
        <v>6.992</v>
      </c>
      <c r="J778">
        <v>2.2080000000000002</v>
      </c>
      <c r="K778">
        <v>2.4380000000000002</v>
      </c>
      <c r="L778">
        <v>29.256</v>
      </c>
      <c r="M778">
        <v>0</v>
      </c>
      <c r="N778">
        <v>1.1499999999999999</v>
      </c>
      <c r="O778">
        <v>0</v>
      </c>
      <c r="P778">
        <v>0</v>
      </c>
      <c r="Q778">
        <v>0</v>
      </c>
      <c r="R778">
        <v>0</v>
      </c>
      <c r="S778">
        <v>0</v>
      </c>
      <c r="T778">
        <v>0</v>
      </c>
      <c r="U778">
        <v>0.46</v>
      </c>
      <c r="V778">
        <v>4.5999999999999999E-2</v>
      </c>
      <c r="W778">
        <v>0.13800000000000001</v>
      </c>
      <c r="X778">
        <v>4.5999999999999999E-2</v>
      </c>
      <c r="Y778">
        <v>0.184</v>
      </c>
      <c r="Z778">
        <v>4.5999999999999999E-2</v>
      </c>
      <c r="AA778">
        <v>0</v>
      </c>
      <c r="AB778">
        <v>2.2999999999999998</v>
      </c>
      <c r="AC778">
        <v>0</v>
      </c>
      <c r="AD778">
        <v>2.2080000000000002</v>
      </c>
      <c r="AE778">
        <v>1.012</v>
      </c>
      <c r="AF778">
        <v>0.73599999999999999</v>
      </c>
      <c r="AG778">
        <v>0.32200000000000001</v>
      </c>
      <c r="AH778">
        <v>0</v>
      </c>
      <c r="AI778">
        <v>0</v>
      </c>
      <c r="AJ778">
        <v>0</v>
      </c>
      <c r="AK778">
        <v>0</v>
      </c>
      <c r="AL778">
        <v>0</v>
      </c>
      <c r="AM778">
        <v>0</v>
      </c>
      <c r="AN778">
        <v>0</v>
      </c>
      <c r="AO778">
        <v>0</v>
      </c>
      <c r="AP778">
        <v>0</v>
      </c>
      <c r="AQ778">
        <v>1.288</v>
      </c>
      <c r="AR778">
        <v>3.5880000000000001</v>
      </c>
      <c r="AS778">
        <v>3.2199999999999999E-2</v>
      </c>
      <c r="AT778">
        <v>2.76E-2</v>
      </c>
      <c r="AU778">
        <v>0.17480000000000001</v>
      </c>
      <c r="AV778">
        <v>1.3340000000000001</v>
      </c>
      <c r="AW778">
        <v>3.2199999999999999E-2</v>
      </c>
      <c r="AX778">
        <v>34.729999999999997</v>
      </c>
      <c r="AY778">
        <v>0</v>
      </c>
      <c r="AZ778">
        <v>0</v>
      </c>
      <c r="BA778">
        <v>92</v>
      </c>
      <c r="BB778">
        <v>0</v>
      </c>
      <c r="BC778">
        <v>1.1499999999999999</v>
      </c>
      <c r="BD778">
        <v>50.6</v>
      </c>
      <c r="BE778">
        <v>257.60000000000002</v>
      </c>
      <c r="BF778">
        <v>35.880000000000003</v>
      </c>
      <c r="BG778">
        <v>174.8</v>
      </c>
      <c r="BH778">
        <v>0.46</v>
      </c>
      <c r="BI778">
        <v>4.5999999999999996</v>
      </c>
      <c r="BJ778">
        <v>0.41399999999999998</v>
      </c>
      <c r="BK778">
        <v>0</v>
      </c>
      <c r="BL778">
        <v>7.9318532061724706E-2</v>
      </c>
      <c r="BM778">
        <v>9.9480786014883508E-4</v>
      </c>
      <c r="BN778">
        <v>7.6570618349789303E-3</v>
      </c>
      <c r="BO778">
        <v>2.3120798563313399E-3</v>
      </c>
      <c r="BP778">
        <v>1.3009936951145801E-2</v>
      </c>
      <c r="BQ778" s="98">
        <v>1.72856716047381E-13</v>
      </c>
      <c r="BR778">
        <v>4.6434371836759298E-3</v>
      </c>
      <c r="BS778">
        <v>4.0708714754809196E-3</v>
      </c>
      <c r="BT778">
        <v>0.24160048070313001</v>
      </c>
    </row>
    <row r="779" spans="1:72" x14ac:dyDescent="0.35">
      <c r="A779">
        <v>156</v>
      </c>
      <c r="B779" t="s">
        <v>1524</v>
      </c>
      <c r="C779" t="s">
        <v>1524</v>
      </c>
      <c r="D779" t="s">
        <v>1002</v>
      </c>
      <c r="E779" t="s">
        <v>1337</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row>
    <row r="780" spans="1:72" x14ac:dyDescent="0.35">
      <c r="A780">
        <v>156</v>
      </c>
      <c r="B780" t="s">
        <v>1524</v>
      </c>
      <c r="C780" t="s">
        <v>1524</v>
      </c>
      <c r="D780" t="s">
        <v>1002</v>
      </c>
      <c r="E780" t="s">
        <v>1338</v>
      </c>
      <c r="F780">
        <v>0</v>
      </c>
      <c r="G780">
        <v>0</v>
      </c>
      <c r="H780">
        <v>0</v>
      </c>
      <c r="I780">
        <v>0</v>
      </c>
      <c r="J780">
        <v>0</v>
      </c>
      <c r="K780">
        <v>0</v>
      </c>
      <c r="L780">
        <v>0</v>
      </c>
      <c r="M780">
        <v>0</v>
      </c>
      <c r="N780">
        <v>0</v>
      </c>
      <c r="O780">
        <v>0</v>
      </c>
      <c r="P780">
        <v>0</v>
      </c>
      <c r="Q780">
        <v>0</v>
      </c>
      <c r="R780">
        <v>0</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row>
    <row r="781" spans="1:72" x14ac:dyDescent="0.35">
      <c r="A781">
        <v>156</v>
      </c>
      <c r="B781" t="s">
        <v>1524</v>
      </c>
      <c r="C781" t="s">
        <v>1524</v>
      </c>
      <c r="D781" t="s">
        <v>1002</v>
      </c>
      <c r="E781" t="s">
        <v>1339</v>
      </c>
      <c r="F781">
        <v>23.2</v>
      </c>
      <c r="G781">
        <v>97.2</v>
      </c>
      <c r="H781">
        <v>0.91</v>
      </c>
      <c r="I781">
        <v>2.74</v>
      </c>
      <c r="J781">
        <v>0.99</v>
      </c>
      <c r="K781">
        <v>0</v>
      </c>
      <c r="L781">
        <v>5.09</v>
      </c>
      <c r="M781">
        <v>0</v>
      </c>
      <c r="N781">
        <v>0.26</v>
      </c>
      <c r="O781">
        <v>0.18</v>
      </c>
      <c r="P781">
        <v>0.05</v>
      </c>
      <c r="Q781">
        <v>0.13</v>
      </c>
      <c r="R781">
        <v>0.2</v>
      </c>
      <c r="S781">
        <v>0.2</v>
      </c>
      <c r="T781">
        <v>0</v>
      </c>
      <c r="U781">
        <v>0.14000000000000001</v>
      </c>
      <c r="V781">
        <v>0.02</v>
      </c>
      <c r="W781">
        <v>0</v>
      </c>
      <c r="X781">
        <v>0</v>
      </c>
      <c r="Y781">
        <v>7.0000000000000007E-2</v>
      </c>
      <c r="Z781">
        <v>0.03</v>
      </c>
      <c r="AA781">
        <v>0</v>
      </c>
      <c r="AB781">
        <v>0.22</v>
      </c>
      <c r="AC781">
        <v>0</v>
      </c>
      <c r="AD781">
        <v>0.21</v>
      </c>
      <c r="AE781">
        <v>0.52</v>
      </c>
      <c r="AF781">
        <v>0.5</v>
      </c>
      <c r="AG781">
        <v>0.02</v>
      </c>
      <c r="AH781">
        <v>0</v>
      </c>
      <c r="AI781">
        <v>0</v>
      </c>
      <c r="AJ781">
        <v>0</v>
      </c>
      <c r="AK781">
        <v>0</v>
      </c>
      <c r="AL781">
        <v>0</v>
      </c>
      <c r="AM781">
        <v>0.02</v>
      </c>
      <c r="AN781">
        <v>0</v>
      </c>
      <c r="AO781">
        <v>0.2</v>
      </c>
      <c r="AP781">
        <v>0</v>
      </c>
      <c r="AQ781">
        <v>0.39</v>
      </c>
      <c r="AR781">
        <v>0.39</v>
      </c>
      <c r="AS781">
        <v>8.5999999999999993E-2</v>
      </c>
      <c r="AT781">
        <v>1.9E-2</v>
      </c>
      <c r="AU781">
        <v>0.155</v>
      </c>
      <c r="AV781">
        <v>0.61</v>
      </c>
      <c r="AW781">
        <v>1.2E-2</v>
      </c>
      <c r="AX781">
        <v>2</v>
      </c>
      <c r="AY781">
        <v>0</v>
      </c>
      <c r="AZ781">
        <v>0</v>
      </c>
      <c r="BA781">
        <v>10.1</v>
      </c>
      <c r="BB781">
        <v>0.4</v>
      </c>
      <c r="BC781">
        <v>0.8</v>
      </c>
      <c r="BD781">
        <v>2.8</v>
      </c>
      <c r="BE781">
        <v>14.7</v>
      </c>
      <c r="BF781">
        <v>1.5</v>
      </c>
      <c r="BG781">
        <v>77.2</v>
      </c>
      <c r="BH781">
        <v>0.19</v>
      </c>
      <c r="BI781">
        <v>1.1599999999999999</v>
      </c>
      <c r="BJ781">
        <v>0.11</v>
      </c>
      <c r="BK781">
        <v>0</v>
      </c>
      <c r="BL781">
        <v>1.51595810526278E-2</v>
      </c>
      <c r="BM781">
        <v>3.3804347486960898E-3</v>
      </c>
      <c r="BN781">
        <v>1.8111358275386101E-3</v>
      </c>
      <c r="BO781">
        <v>7.9803134371761095E-4</v>
      </c>
      <c r="BP781">
        <v>3.0451531750961898E-3</v>
      </c>
      <c r="BQ781" s="98">
        <v>3.8361161797628302E-15</v>
      </c>
      <c r="BR781">
        <v>2.0181230787231E-4</v>
      </c>
      <c r="BS781">
        <v>8.8497205988715604E-4</v>
      </c>
      <c r="BT781">
        <v>4.1660411543910203E-2</v>
      </c>
    </row>
    <row r="782" spans="1:72" x14ac:dyDescent="0.35">
      <c r="A782">
        <v>156</v>
      </c>
      <c r="B782" t="s">
        <v>1524</v>
      </c>
      <c r="C782" t="s">
        <v>1524</v>
      </c>
      <c r="D782" t="s">
        <v>1002</v>
      </c>
      <c r="E782" t="s">
        <v>1340</v>
      </c>
      <c r="F782">
        <v>0</v>
      </c>
      <c r="G782">
        <v>0</v>
      </c>
      <c r="H782">
        <v>0</v>
      </c>
      <c r="I782">
        <v>0</v>
      </c>
      <c r="J782">
        <v>0</v>
      </c>
      <c r="K782">
        <v>0</v>
      </c>
      <c r="L782">
        <v>0</v>
      </c>
      <c r="M782">
        <v>0</v>
      </c>
      <c r="N782">
        <v>0</v>
      </c>
      <c r="O782">
        <v>0</v>
      </c>
      <c r="P782">
        <v>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row>
    <row r="783" spans="1:72" x14ac:dyDescent="0.35">
      <c r="A783">
        <v>156</v>
      </c>
      <c r="B783" t="s">
        <v>1524</v>
      </c>
      <c r="C783" t="s">
        <v>1524</v>
      </c>
      <c r="D783" t="s">
        <v>1002</v>
      </c>
      <c r="E783" t="s">
        <v>1341</v>
      </c>
      <c r="F783">
        <v>0</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row>
    <row r="784" spans="1:72" x14ac:dyDescent="0.35">
      <c r="A784">
        <v>157</v>
      </c>
      <c r="B784" t="s">
        <v>1524</v>
      </c>
      <c r="C784" t="s">
        <v>1524</v>
      </c>
      <c r="D784" t="s">
        <v>1005</v>
      </c>
      <c r="E784" t="s">
        <v>1337</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0</v>
      </c>
      <c r="BN784">
        <v>0</v>
      </c>
      <c r="BO784">
        <v>0</v>
      </c>
      <c r="BP784">
        <v>0</v>
      </c>
      <c r="BQ784">
        <v>0</v>
      </c>
      <c r="BR784">
        <v>0</v>
      </c>
      <c r="BS784">
        <v>0</v>
      </c>
      <c r="BT784">
        <v>0</v>
      </c>
    </row>
    <row r="785" spans="1:72" x14ac:dyDescent="0.35">
      <c r="A785">
        <v>157</v>
      </c>
      <c r="B785" t="s">
        <v>1524</v>
      </c>
      <c r="C785" t="s">
        <v>1524</v>
      </c>
      <c r="D785" t="s">
        <v>1005</v>
      </c>
      <c r="E785" t="s">
        <v>1338</v>
      </c>
      <c r="F785">
        <v>57.6</v>
      </c>
      <c r="G785">
        <v>238.8</v>
      </c>
      <c r="H785">
        <v>1.8</v>
      </c>
      <c r="I785">
        <v>1.2</v>
      </c>
      <c r="J785">
        <v>8.52</v>
      </c>
      <c r="K785">
        <v>0.96</v>
      </c>
      <c r="L785">
        <v>107.04</v>
      </c>
      <c r="M785">
        <v>0</v>
      </c>
      <c r="N785">
        <v>0.6</v>
      </c>
      <c r="O785">
        <v>4.08</v>
      </c>
      <c r="P785">
        <v>0</v>
      </c>
      <c r="Q785">
        <v>4.08</v>
      </c>
      <c r="R785">
        <v>0</v>
      </c>
      <c r="S785">
        <v>0</v>
      </c>
      <c r="T785">
        <v>0</v>
      </c>
      <c r="U785">
        <v>0.24</v>
      </c>
      <c r="V785">
        <v>0</v>
      </c>
      <c r="W785">
        <v>0</v>
      </c>
      <c r="X785">
        <v>0</v>
      </c>
      <c r="Y785">
        <v>0.12</v>
      </c>
      <c r="Z785">
        <v>0</v>
      </c>
      <c r="AA785">
        <v>0</v>
      </c>
      <c r="AB785">
        <v>0.96</v>
      </c>
      <c r="AC785">
        <v>0</v>
      </c>
      <c r="AD785">
        <v>0.96</v>
      </c>
      <c r="AE785">
        <v>0.6</v>
      </c>
      <c r="AF785">
        <v>0.48</v>
      </c>
      <c r="AG785">
        <v>0.12</v>
      </c>
      <c r="AH785">
        <v>0</v>
      </c>
      <c r="AI785">
        <v>0</v>
      </c>
      <c r="AJ785">
        <v>0</v>
      </c>
      <c r="AK785">
        <v>0</v>
      </c>
      <c r="AL785">
        <v>0</v>
      </c>
      <c r="AM785">
        <v>0</v>
      </c>
      <c r="AN785">
        <v>0</v>
      </c>
      <c r="AO785">
        <v>0</v>
      </c>
      <c r="AP785">
        <v>1.5840000000000001</v>
      </c>
      <c r="AQ785">
        <v>0.72</v>
      </c>
      <c r="AR785">
        <v>0</v>
      </c>
      <c r="AS785">
        <v>3.5999999999999997E-2</v>
      </c>
      <c r="AT785">
        <v>0.34799999999999998</v>
      </c>
      <c r="AU785">
        <v>9.6000000000000002E-2</v>
      </c>
      <c r="AV785">
        <v>0.24</v>
      </c>
      <c r="AW785">
        <v>0</v>
      </c>
      <c r="AX785">
        <v>0</v>
      </c>
      <c r="AY785">
        <v>0.45600000000000002</v>
      </c>
      <c r="AZ785">
        <v>0</v>
      </c>
      <c r="BA785">
        <v>78</v>
      </c>
      <c r="BB785">
        <v>24</v>
      </c>
      <c r="BC785">
        <v>0</v>
      </c>
      <c r="BD785">
        <v>150</v>
      </c>
      <c r="BE785">
        <v>122.4</v>
      </c>
      <c r="BF785">
        <v>0</v>
      </c>
      <c r="BG785">
        <v>52.8</v>
      </c>
      <c r="BH785">
        <v>0.12</v>
      </c>
      <c r="BI785">
        <v>0</v>
      </c>
      <c r="BJ785">
        <v>0.12</v>
      </c>
      <c r="BK785">
        <v>0</v>
      </c>
      <c r="BL785">
        <v>3.7338710702069899E-2</v>
      </c>
      <c r="BM785">
        <v>1.16835832531387E-3</v>
      </c>
      <c r="BN785">
        <v>1.0641310606188E-3</v>
      </c>
      <c r="BO785">
        <v>3.8524051555233202E-4</v>
      </c>
      <c r="BP785">
        <v>2.2119501270013001E-2</v>
      </c>
      <c r="BQ785" s="98">
        <v>6.6607645620168899E-16</v>
      </c>
      <c r="BR785">
        <v>1.10582751631667E-4</v>
      </c>
      <c r="BS785">
        <v>1.03339206628849E-2</v>
      </c>
      <c r="BT785">
        <v>3.2553017941282597E-2</v>
      </c>
    </row>
    <row r="786" spans="1:72" x14ac:dyDescent="0.35">
      <c r="A786">
        <v>157</v>
      </c>
      <c r="B786" t="s">
        <v>1524</v>
      </c>
      <c r="C786" t="s">
        <v>1524</v>
      </c>
      <c r="D786" t="s">
        <v>1005</v>
      </c>
      <c r="E786" t="s">
        <v>1339</v>
      </c>
      <c r="F786">
        <v>0</v>
      </c>
      <c r="G786">
        <v>0</v>
      </c>
      <c r="H786">
        <v>0</v>
      </c>
      <c r="I786">
        <v>0</v>
      </c>
      <c r="J786">
        <v>0</v>
      </c>
      <c r="K786">
        <v>0</v>
      </c>
      <c r="L786">
        <v>0</v>
      </c>
      <c r="M786">
        <v>0</v>
      </c>
      <c r="N786">
        <v>0</v>
      </c>
      <c r="O786">
        <v>0</v>
      </c>
      <c r="P786">
        <v>0</v>
      </c>
      <c r="Q786">
        <v>0</v>
      </c>
      <c r="R786">
        <v>0</v>
      </c>
      <c r="S786">
        <v>0</v>
      </c>
      <c r="T786">
        <v>0</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row>
    <row r="787" spans="1:72" x14ac:dyDescent="0.35">
      <c r="A787">
        <v>157</v>
      </c>
      <c r="B787" t="s">
        <v>1524</v>
      </c>
      <c r="C787" t="s">
        <v>1524</v>
      </c>
      <c r="D787" t="s">
        <v>1005</v>
      </c>
      <c r="E787" t="s">
        <v>1340</v>
      </c>
      <c r="F787">
        <v>0</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row>
    <row r="788" spans="1:72" x14ac:dyDescent="0.35">
      <c r="A788">
        <v>157</v>
      </c>
      <c r="B788" t="s">
        <v>1524</v>
      </c>
      <c r="C788" t="s">
        <v>1524</v>
      </c>
      <c r="D788" t="s">
        <v>1005</v>
      </c>
      <c r="E788" t="s">
        <v>1341</v>
      </c>
      <c r="F788">
        <v>57.6</v>
      </c>
      <c r="G788">
        <v>238.8</v>
      </c>
      <c r="H788">
        <v>1.8</v>
      </c>
      <c r="I788">
        <v>1.2</v>
      </c>
      <c r="J788">
        <v>8.52</v>
      </c>
      <c r="K788">
        <v>0.96</v>
      </c>
      <c r="L788">
        <v>107.04</v>
      </c>
      <c r="M788">
        <v>0</v>
      </c>
      <c r="N788">
        <v>0.6</v>
      </c>
      <c r="O788">
        <v>4.08</v>
      </c>
      <c r="P788">
        <v>0</v>
      </c>
      <c r="Q788">
        <v>4.08</v>
      </c>
      <c r="R788">
        <v>0</v>
      </c>
      <c r="S788">
        <v>0</v>
      </c>
      <c r="T788">
        <v>0</v>
      </c>
      <c r="U788">
        <v>0.24</v>
      </c>
      <c r="V788">
        <v>0</v>
      </c>
      <c r="W788">
        <v>0</v>
      </c>
      <c r="X788">
        <v>0</v>
      </c>
      <c r="Y788">
        <v>0.12</v>
      </c>
      <c r="Z788">
        <v>0</v>
      </c>
      <c r="AA788">
        <v>0</v>
      </c>
      <c r="AB788">
        <v>0.96</v>
      </c>
      <c r="AC788">
        <v>0</v>
      </c>
      <c r="AD788">
        <v>0.96</v>
      </c>
      <c r="AE788">
        <v>0.6</v>
      </c>
      <c r="AF788">
        <v>0.48</v>
      </c>
      <c r="AG788">
        <v>0.12</v>
      </c>
      <c r="AH788">
        <v>0</v>
      </c>
      <c r="AI788">
        <v>0</v>
      </c>
      <c r="AJ788">
        <v>0</v>
      </c>
      <c r="AK788">
        <v>0</v>
      </c>
      <c r="AL788">
        <v>0</v>
      </c>
      <c r="AM788">
        <v>0</v>
      </c>
      <c r="AN788">
        <v>0</v>
      </c>
      <c r="AO788">
        <v>0</v>
      </c>
      <c r="AP788">
        <v>1.5840000000000001</v>
      </c>
      <c r="AQ788">
        <v>0.72</v>
      </c>
      <c r="AR788">
        <v>0</v>
      </c>
      <c r="AS788">
        <v>3.5999999999999997E-2</v>
      </c>
      <c r="AT788">
        <v>0.34799999999999998</v>
      </c>
      <c r="AU788">
        <v>9.6000000000000002E-2</v>
      </c>
      <c r="AV788">
        <v>0.24</v>
      </c>
      <c r="AW788">
        <v>0</v>
      </c>
      <c r="AX788">
        <v>0</v>
      </c>
      <c r="AY788">
        <v>0.45600000000000002</v>
      </c>
      <c r="AZ788">
        <v>0</v>
      </c>
      <c r="BA788">
        <v>78</v>
      </c>
      <c r="BB788">
        <v>24</v>
      </c>
      <c r="BC788">
        <v>0</v>
      </c>
      <c r="BD788">
        <v>150</v>
      </c>
      <c r="BE788">
        <v>122.4</v>
      </c>
      <c r="BF788">
        <v>0</v>
      </c>
      <c r="BG788">
        <v>52.8</v>
      </c>
      <c r="BH788">
        <v>0.12</v>
      </c>
      <c r="BI788">
        <v>0</v>
      </c>
      <c r="BJ788">
        <v>0.12</v>
      </c>
      <c r="BK788">
        <v>0</v>
      </c>
      <c r="BL788">
        <v>3.7861439816940401E-2</v>
      </c>
      <c r="BM788">
        <v>1.2131606034927701E-3</v>
      </c>
      <c r="BN788">
        <v>1.11487276213094E-3</v>
      </c>
      <c r="BO788">
        <v>3.8524051555233202E-4</v>
      </c>
      <c r="BP788">
        <v>2.2119501270013001E-2</v>
      </c>
      <c r="BQ788" s="98">
        <v>2.0345365703357301E-15</v>
      </c>
      <c r="BR788">
        <v>6.2292465847022796E-4</v>
      </c>
      <c r="BS788">
        <v>1.03339206628849E-2</v>
      </c>
      <c r="BT788">
        <v>3.3373722148645202E-2</v>
      </c>
    </row>
    <row r="789" spans="1:72" x14ac:dyDescent="0.35">
      <c r="A789">
        <v>158</v>
      </c>
      <c r="B789" t="s">
        <v>1523</v>
      </c>
      <c r="C789" t="s">
        <v>1523</v>
      </c>
      <c r="D789" t="s">
        <v>1010</v>
      </c>
      <c r="E789" t="s">
        <v>1337</v>
      </c>
      <c r="F789">
        <v>0</v>
      </c>
      <c r="G789">
        <v>0</v>
      </c>
      <c r="H789">
        <v>0</v>
      </c>
      <c r="I789">
        <v>0</v>
      </c>
      <c r="J789">
        <v>0</v>
      </c>
      <c r="K789">
        <v>0</v>
      </c>
      <c r="L789">
        <v>0</v>
      </c>
      <c r="M789">
        <v>0</v>
      </c>
      <c r="N789">
        <v>0</v>
      </c>
      <c r="O789">
        <v>0</v>
      </c>
      <c r="P789">
        <v>0</v>
      </c>
      <c r="Q789">
        <v>0</v>
      </c>
      <c r="R789">
        <v>0</v>
      </c>
      <c r="S789">
        <v>0</v>
      </c>
      <c r="T789">
        <v>0</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row>
    <row r="790" spans="1:72" x14ac:dyDescent="0.35">
      <c r="A790">
        <v>158</v>
      </c>
      <c r="B790" t="s">
        <v>1523</v>
      </c>
      <c r="C790" t="s">
        <v>1523</v>
      </c>
      <c r="D790" t="s">
        <v>1010</v>
      </c>
      <c r="E790" t="s">
        <v>1338</v>
      </c>
      <c r="F790">
        <v>0</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row>
    <row r="791" spans="1:72" x14ac:dyDescent="0.35">
      <c r="A791">
        <v>158</v>
      </c>
      <c r="B791" t="s">
        <v>1523</v>
      </c>
      <c r="C791" t="s">
        <v>1523</v>
      </c>
      <c r="D791" t="s">
        <v>1010</v>
      </c>
      <c r="E791" t="s">
        <v>1339</v>
      </c>
      <c r="F791">
        <v>98.2767123</v>
      </c>
      <c r="G791">
        <v>410.60273969999997</v>
      </c>
      <c r="H791">
        <v>5.6430136985999999</v>
      </c>
      <c r="I791">
        <v>12.273753426000001</v>
      </c>
      <c r="J791">
        <v>0</v>
      </c>
      <c r="K791">
        <v>0</v>
      </c>
      <c r="L791">
        <v>41.757671232</v>
      </c>
      <c r="M791">
        <v>0</v>
      </c>
      <c r="N791">
        <v>0.74232876719999996</v>
      </c>
      <c r="O791">
        <v>0</v>
      </c>
      <c r="P791">
        <v>0</v>
      </c>
      <c r="Q791">
        <v>0</v>
      </c>
      <c r="R791">
        <v>0</v>
      </c>
      <c r="S791">
        <v>0</v>
      </c>
      <c r="T791">
        <v>0</v>
      </c>
      <c r="U791">
        <v>2.4989041098000002</v>
      </c>
      <c r="V791">
        <v>0</v>
      </c>
      <c r="W791">
        <v>3.2054796E-3</v>
      </c>
      <c r="X791">
        <v>0.1544657532</v>
      </c>
      <c r="Y791">
        <v>1.3196438358</v>
      </c>
      <c r="Z791">
        <v>0.81764383559999998</v>
      </c>
      <c r="AA791">
        <v>8.931507E-3</v>
      </c>
      <c r="AB791">
        <v>2.5031506848</v>
      </c>
      <c r="AC791">
        <v>0.21668493180000001</v>
      </c>
      <c r="AD791">
        <v>2.17630137</v>
      </c>
      <c r="AE791">
        <v>0.25915068479999998</v>
      </c>
      <c r="AF791">
        <v>0.16520547960000001</v>
      </c>
      <c r="AG791">
        <v>3.9068493000000003E-2</v>
      </c>
      <c r="AH791">
        <v>2.0054794800000001E-2</v>
      </c>
      <c r="AI791">
        <v>4.6027398000000001E-3</v>
      </c>
      <c r="AJ791">
        <v>1.0301370000000001E-2</v>
      </c>
      <c r="AK791">
        <v>0</v>
      </c>
      <c r="AL791">
        <v>35.205068496000003</v>
      </c>
      <c r="AM791">
        <v>4.7298630132000001</v>
      </c>
      <c r="AN791">
        <v>4.7298630138000002</v>
      </c>
      <c r="AO791">
        <v>13.835616438000001</v>
      </c>
      <c r="AP791">
        <v>0.1543561644</v>
      </c>
      <c r="AQ791">
        <v>0.31556164380000001</v>
      </c>
      <c r="AR791">
        <v>3.9321568625999999</v>
      </c>
      <c r="AS791">
        <v>4.1726027399999997E-2</v>
      </c>
      <c r="AT791">
        <v>0.1124109588</v>
      </c>
      <c r="AU791">
        <v>2.8688219178000001</v>
      </c>
      <c r="AV791">
        <v>5.1121369866000004</v>
      </c>
      <c r="AW791">
        <v>0.212082192</v>
      </c>
      <c r="AX791">
        <v>3.7953424656000001</v>
      </c>
      <c r="AY791">
        <v>0.83353424639999996</v>
      </c>
      <c r="AZ791">
        <v>0</v>
      </c>
      <c r="BA791">
        <v>104.64657534</v>
      </c>
      <c r="BB791">
        <v>1.5084210527999999</v>
      </c>
      <c r="BC791">
        <v>1.33460274</v>
      </c>
      <c r="BD791">
        <v>3.5693150681999999</v>
      </c>
      <c r="BE791">
        <v>182.04383562000001</v>
      </c>
      <c r="BF791">
        <v>12.68219178</v>
      </c>
      <c r="BG791">
        <v>77.210958899999994</v>
      </c>
      <c r="BH791">
        <v>0.19378082220000001</v>
      </c>
      <c r="BI791">
        <v>4.0470958901999996</v>
      </c>
      <c r="BJ791">
        <v>2.8511506847999999</v>
      </c>
      <c r="BK791">
        <v>4.4986301370000001</v>
      </c>
      <c r="BL791">
        <v>0.27623860152692098</v>
      </c>
      <c r="BM791">
        <v>1.8142468510812901E-2</v>
      </c>
      <c r="BN791">
        <v>0.21073936162986801</v>
      </c>
      <c r="BO791">
        <v>1.4560107232003801E-2</v>
      </c>
      <c r="BP791">
        <v>0</v>
      </c>
      <c r="BQ791" s="98">
        <v>2.08340425280257E-14</v>
      </c>
      <c r="BR791">
        <v>4.8017197464984103E-3</v>
      </c>
      <c r="BS791">
        <v>5.3098323593229399E-3</v>
      </c>
      <c r="BT791">
        <v>0.22350847111257799</v>
      </c>
    </row>
    <row r="792" spans="1:72" x14ac:dyDescent="0.35">
      <c r="A792">
        <v>158</v>
      </c>
      <c r="B792" t="s">
        <v>1523</v>
      </c>
      <c r="C792" t="s">
        <v>1523</v>
      </c>
      <c r="D792" t="s">
        <v>1010</v>
      </c>
      <c r="E792" t="s">
        <v>1340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row>
    <row r="793" spans="1:72" x14ac:dyDescent="0.35">
      <c r="A793">
        <v>158</v>
      </c>
      <c r="B793" t="s">
        <v>1523</v>
      </c>
      <c r="C793" t="s">
        <v>1523</v>
      </c>
      <c r="D793" t="s">
        <v>1010</v>
      </c>
      <c r="E793" t="s">
        <v>1341</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row>
    <row r="794" spans="1:72" x14ac:dyDescent="0.35">
      <c r="A794">
        <v>159</v>
      </c>
      <c r="B794" t="s">
        <v>1523</v>
      </c>
      <c r="C794" t="s">
        <v>1523</v>
      </c>
      <c r="D794" t="s">
        <v>1016</v>
      </c>
      <c r="E794" t="s">
        <v>1337</v>
      </c>
      <c r="F794">
        <v>0</v>
      </c>
      <c r="G794">
        <v>0</v>
      </c>
      <c r="H794">
        <v>0</v>
      </c>
      <c r="I794">
        <v>0</v>
      </c>
      <c r="J794">
        <v>0</v>
      </c>
      <c r="K794">
        <v>0</v>
      </c>
      <c r="L794">
        <v>0</v>
      </c>
      <c r="M794">
        <v>0</v>
      </c>
      <c r="N794">
        <v>0</v>
      </c>
      <c r="O794">
        <v>0</v>
      </c>
      <c r="P794">
        <v>0</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row>
    <row r="795" spans="1:72" x14ac:dyDescent="0.35">
      <c r="A795">
        <v>159</v>
      </c>
      <c r="B795" t="s">
        <v>1523</v>
      </c>
      <c r="C795" t="s">
        <v>1523</v>
      </c>
      <c r="D795" t="s">
        <v>1016</v>
      </c>
      <c r="E795" t="s">
        <v>1338</v>
      </c>
      <c r="F795">
        <v>0</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row>
    <row r="796" spans="1:72" x14ac:dyDescent="0.35">
      <c r="A796">
        <v>159</v>
      </c>
      <c r="B796" t="s">
        <v>1523</v>
      </c>
      <c r="C796" t="s">
        <v>1523</v>
      </c>
      <c r="D796" t="s">
        <v>1016</v>
      </c>
      <c r="E796" t="s">
        <v>1339</v>
      </c>
      <c r="F796">
        <v>70.5</v>
      </c>
      <c r="G796">
        <v>297</v>
      </c>
      <c r="H796">
        <v>2.25</v>
      </c>
      <c r="I796">
        <v>5.4</v>
      </c>
      <c r="J796">
        <v>7.2</v>
      </c>
      <c r="K796">
        <v>0</v>
      </c>
      <c r="L796">
        <v>134.1</v>
      </c>
      <c r="M796">
        <v>0</v>
      </c>
      <c r="N796">
        <v>1.2</v>
      </c>
      <c r="O796">
        <v>7.35</v>
      </c>
      <c r="P796">
        <v>0</v>
      </c>
      <c r="Q796">
        <v>7.35</v>
      </c>
      <c r="R796">
        <v>0</v>
      </c>
      <c r="S796">
        <v>0</v>
      </c>
      <c r="T796">
        <v>0</v>
      </c>
      <c r="U796">
        <v>1.5</v>
      </c>
      <c r="V796">
        <v>0.15</v>
      </c>
      <c r="W796">
        <v>0</v>
      </c>
      <c r="X796">
        <v>0.3</v>
      </c>
      <c r="Y796">
        <v>0.75</v>
      </c>
      <c r="Z796">
        <v>0.3</v>
      </c>
      <c r="AA796">
        <v>0</v>
      </c>
      <c r="AB796">
        <v>0.6</v>
      </c>
      <c r="AC796">
        <v>0</v>
      </c>
      <c r="AD796">
        <v>0.45</v>
      </c>
      <c r="AE796">
        <v>0</v>
      </c>
      <c r="AF796">
        <v>0</v>
      </c>
      <c r="AG796">
        <v>0</v>
      </c>
      <c r="AH796">
        <v>0</v>
      </c>
      <c r="AI796">
        <v>0</v>
      </c>
      <c r="AJ796">
        <v>0</v>
      </c>
      <c r="AK796">
        <v>0</v>
      </c>
      <c r="AL796">
        <v>9.15</v>
      </c>
      <c r="AM796">
        <v>20.7</v>
      </c>
      <c r="AN796">
        <v>19.350000000000001</v>
      </c>
      <c r="AO796">
        <v>16.5</v>
      </c>
      <c r="AP796">
        <v>1.5</v>
      </c>
      <c r="AQ796">
        <v>0</v>
      </c>
      <c r="AR796">
        <v>0.6</v>
      </c>
      <c r="AS796">
        <v>7.4999999999999997E-2</v>
      </c>
      <c r="AT796">
        <v>0.22500000000000001</v>
      </c>
      <c r="AU796">
        <v>0.105</v>
      </c>
      <c r="AV796">
        <v>1.35</v>
      </c>
      <c r="AW796">
        <v>0.06</v>
      </c>
      <c r="AX796">
        <v>21.9</v>
      </c>
      <c r="AY796">
        <v>0.88500000000000001</v>
      </c>
      <c r="AZ796">
        <v>0.9</v>
      </c>
      <c r="BA796">
        <v>156</v>
      </c>
      <c r="BB796">
        <v>18</v>
      </c>
      <c r="BC796">
        <v>0</v>
      </c>
      <c r="BD796">
        <v>183</v>
      </c>
      <c r="BE796">
        <v>244.5</v>
      </c>
      <c r="BF796">
        <v>16.5</v>
      </c>
      <c r="BG796">
        <v>60</v>
      </c>
      <c r="BH796">
        <v>0.15</v>
      </c>
      <c r="BI796">
        <v>2.4</v>
      </c>
      <c r="BJ796">
        <v>0.6</v>
      </c>
      <c r="BK796">
        <v>0</v>
      </c>
      <c r="BL796">
        <v>0.186436275242813</v>
      </c>
      <c r="BM796">
        <v>2.1605718805060299E-2</v>
      </c>
      <c r="BN796">
        <v>9.8946281766885094E-2</v>
      </c>
      <c r="BO796">
        <v>1.73395137733715E-2</v>
      </c>
      <c r="BP796">
        <v>0</v>
      </c>
      <c r="BQ796" s="98">
        <v>2.4811092501823101E-14</v>
      </c>
      <c r="BR796">
        <v>8.7578453485017901E-3</v>
      </c>
      <c r="BS796">
        <v>1.27713993480306E-2</v>
      </c>
      <c r="BT796">
        <v>0.26617442794673601</v>
      </c>
    </row>
    <row r="797" spans="1:72" x14ac:dyDescent="0.35">
      <c r="A797">
        <v>159</v>
      </c>
      <c r="B797" t="s">
        <v>1523</v>
      </c>
      <c r="C797" t="s">
        <v>1523</v>
      </c>
      <c r="D797" t="s">
        <v>1016</v>
      </c>
      <c r="E797" t="s">
        <v>1340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0</v>
      </c>
      <c r="BP797">
        <v>0</v>
      </c>
      <c r="BQ797">
        <v>0</v>
      </c>
      <c r="BR797">
        <v>0</v>
      </c>
      <c r="BS797">
        <v>0</v>
      </c>
      <c r="BT797">
        <v>0</v>
      </c>
    </row>
    <row r="798" spans="1:72" x14ac:dyDescent="0.35">
      <c r="A798">
        <v>159</v>
      </c>
      <c r="B798" t="s">
        <v>1523</v>
      </c>
      <c r="C798" t="s">
        <v>1523</v>
      </c>
      <c r="D798" t="s">
        <v>1016</v>
      </c>
      <c r="E798" t="s">
        <v>1341</v>
      </c>
      <c r="F798">
        <v>0</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v>0</v>
      </c>
      <c r="BF798">
        <v>0</v>
      </c>
      <c r="BG798">
        <v>0</v>
      </c>
      <c r="BH798">
        <v>0</v>
      </c>
      <c r="BI798">
        <v>0</v>
      </c>
      <c r="BJ798">
        <v>0</v>
      </c>
      <c r="BK798">
        <v>0</v>
      </c>
      <c r="BL798">
        <v>0</v>
      </c>
      <c r="BM798">
        <v>0</v>
      </c>
      <c r="BN798">
        <v>0</v>
      </c>
      <c r="BO798">
        <v>0</v>
      </c>
      <c r="BP798">
        <v>0</v>
      </c>
      <c r="BQ798">
        <v>0</v>
      </c>
      <c r="BR798">
        <v>0</v>
      </c>
      <c r="BS798">
        <v>0</v>
      </c>
      <c r="BT798">
        <v>0</v>
      </c>
    </row>
    <row r="799" spans="1:72" x14ac:dyDescent="0.35">
      <c r="A799">
        <v>160</v>
      </c>
      <c r="B799" t="s">
        <v>1524</v>
      </c>
      <c r="C799" t="s">
        <v>1524</v>
      </c>
      <c r="D799" t="s">
        <v>1019</v>
      </c>
      <c r="E799" t="s">
        <v>1337</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row>
    <row r="800" spans="1:72" x14ac:dyDescent="0.35">
      <c r="A800">
        <v>160</v>
      </c>
      <c r="B800" t="s">
        <v>1524</v>
      </c>
      <c r="C800" t="s">
        <v>1524</v>
      </c>
      <c r="D800" t="s">
        <v>1019</v>
      </c>
      <c r="E800" t="s">
        <v>1338</v>
      </c>
      <c r="F800">
        <v>0</v>
      </c>
      <c r="G800">
        <v>0</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0</v>
      </c>
      <c r="BQ800">
        <v>0</v>
      </c>
      <c r="BR800">
        <v>0</v>
      </c>
      <c r="BS800">
        <v>0</v>
      </c>
      <c r="BT800">
        <v>0</v>
      </c>
    </row>
    <row r="801" spans="1:72" x14ac:dyDescent="0.35">
      <c r="A801">
        <v>160</v>
      </c>
      <c r="B801" t="s">
        <v>1524</v>
      </c>
      <c r="C801" t="s">
        <v>1524</v>
      </c>
      <c r="D801" t="s">
        <v>1019</v>
      </c>
      <c r="E801" t="s">
        <v>1339</v>
      </c>
      <c r="F801">
        <v>9.9</v>
      </c>
      <c r="G801">
        <v>41.5</v>
      </c>
      <c r="H801">
        <v>0.18</v>
      </c>
      <c r="I801">
        <v>1.57</v>
      </c>
      <c r="J801">
        <v>0.22</v>
      </c>
      <c r="K801">
        <v>0.55000000000000004</v>
      </c>
      <c r="L801">
        <v>7.32</v>
      </c>
      <c r="M801">
        <v>0</v>
      </c>
      <c r="N801">
        <v>0.16</v>
      </c>
      <c r="O801">
        <v>0.02</v>
      </c>
      <c r="P801">
        <v>0.02</v>
      </c>
      <c r="Q801">
        <v>0</v>
      </c>
      <c r="R801">
        <v>0</v>
      </c>
      <c r="S801">
        <v>0</v>
      </c>
      <c r="T801">
        <v>0</v>
      </c>
      <c r="U801">
        <v>0.03</v>
      </c>
      <c r="V801">
        <v>0</v>
      </c>
      <c r="W801">
        <v>0</v>
      </c>
      <c r="X801">
        <v>0</v>
      </c>
      <c r="Y801">
        <v>0.02</v>
      </c>
      <c r="Z801">
        <v>0</v>
      </c>
      <c r="AA801">
        <v>0</v>
      </c>
      <c r="AB801">
        <v>0.03</v>
      </c>
      <c r="AC801">
        <v>0</v>
      </c>
      <c r="AD801">
        <v>0.03</v>
      </c>
      <c r="AE801">
        <v>0.08</v>
      </c>
      <c r="AF801">
        <v>7.0000000000000007E-2</v>
      </c>
      <c r="AG801">
        <v>0.01</v>
      </c>
      <c r="AH801">
        <v>0</v>
      </c>
      <c r="AI801">
        <v>0</v>
      </c>
      <c r="AJ801">
        <v>0</v>
      </c>
      <c r="AK801">
        <v>0</v>
      </c>
      <c r="AL801">
        <v>0</v>
      </c>
      <c r="AM801">
        <v>0</v>
      </c>
      <c r="AN801">
        <v>0</v>
      </c>
      <c r="AO801">
        <v>0</v>
      </c>
      <c r="AP801">
        <v>0</v>
      </c>
      <c r="AQ801">
        <v>0.02</v>
      </c>
      <c r="AR801">
        <v>0</v>
      </c>
      <c r="AS801">
        <v>2E-3</v>
      </c>
      <c r="AT801">
        <v>3.5000000000000003E-2</v>
      </c>
      <c r="AU801">
        <v>7.5999999999999998E-2</v>
      </c>
      <c r="AV801">
        <v>0.34</v>
      </c>
      <c r="AW801">
        <v>0.01</v>
      </c>
      <c r="AX801">
        <v>12.4</v>
      </c>
      <c r="AY801">
        <v>0</v>
      </c>
      <c r="AZ801">
        <v>0.01</v>
      </c>
      <c r="BA801">
        <v>25</v>
      </c>
      <c r="BB801">
        <v>0</v>
      </c>
      <c r="BC801">
        <v>0.04</v>
      </c>
      <c r="BD801">
        <v>19</v>
      </c>
      <c r="BE801">
        <v>17</v>
      </c>
      <c r="BF801">
        <v>4.2</v>
      </c>
      <c r="BG801">
        <v>25</v>
      </c>
      <c r="BH801">
        <v>0.06</v>
      </c>
      <c r="BI801">
        <v>0</v>
      </c>
      <c r="BJ801">
        <v>0.72</v>
      </c>
      <c r="BK801">
        <v>0</v>
      </c>
      <c r="BL801">
        <v>2.4928565490440899E-2</v>
      </c>
      <c r="BM801">
        <v>3.5178525290744901E-3</v>
      </c>
      <c r="BN801">
        <v>1.43571971734391E-2</v>
      </c>
      <c r="BO801">
        <v>7.3226962884290095E-4</v>
      </c>
      <c r="BP801">
        <v>0</v>
      </c>
      <c r="BQ801" s="98">
        <v>1.11975299908408E-14</v>
      </c>
      <c r="BR801">
        <v>1.7785999987199E-3</v>
      </c>
      <c r="BS801">
        <v>8.8497205988715604E-4</v>
      </c>
      <c r="BT801">
        <v>4.4682098336796303E-2</v>
      </c>
    </row>
    <row r="802" spans="1:72" x14ac:dyDescent="0.35">
      <c r="A802">
        <v>160</v>
      </c>
      <c r="B802" t="s">
        <v>1524</v>
      </c>
      <c r="C802" t="s">
        <v>1524</v>
      </c>
      <c r="D802" t="s">
        <v>1019</v>
      </c>
      <c r="E802" t="s">
        <v>1340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0</v>
      </c>
      <c r="BP802">
        <v>0</v>
      </c>
      <c r="BQ802">
        <v>0</v>
      </c>
      <c r="BR802">
        <v>0</v>
      </c>
      <c r="BS802">
        <v>0</v>
      </c>
      <c r="BT802">
        <v>0</v>
      </c>
    </row>
    <row r="803" spans="1:72" x14ac:dyDescent="0.35">
      <c r="A803">
        <v>160</v>
      </c>
      <c r="B803" t="s">
        <v>1524</v>
      </c>
      <c r="C803" t="s">
        <v>1524</v>
      </c>
      <c r="D803" t="s">
        <v>1019</v>
      </c>
      <c r="E803" t="s">
        <v>1341</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v>0</v>
      </c>
      <c r="BF803">
        <v>0</v>
      </c>
      <c r="BG803">
        <v>0</v>
      </c>
      <c r="BH803">
        <v>0</v>
      </c>
      <c r="BI803">
        <v>0</v>
      </c>
      <c r="BJ803">
        <v>0</v>
      </c>
      <c r="BK803">
        <v>0</v>
      </c>
      <c r="BL803">
        <v>0</v>
      </c>
      <c r="BM803">
        <v>0</v>
      </c>
      <c r="BN803">
        <v>0</v>
      </c>
      <c r="BO803">
        <v>0</v>
      </c>
      <c r="BP803">
        <v>0</v>
      </c>
      <c r="BQ803">
        <v>0</v>
      </c>
      <c r="BR803">
        <v>0</v>
      </c>
      <c r="BS803">
        <v>0</v>
      </c>
      <c r="BT803">
        <v>0</v>
      </c>
    </row>
    <row r="804" spans="1:72" x14ac:dyDescent="0.35">
      <c r="A804">
        <v>161</v>
      </c>
      <c r="B804" t="s">
        <v>1524</v>
      </c>
      <c r="C804" t="s">
        <v>1524</v>
      </c>
      <c r="D804" t="s">
        <v>1024</v>
      </c>
      <c r="E804" t="s">
        <v>1337</v>
      </c>
      <c r="F804">
        <v>0</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row>
    <row r="805" spans="1:72" x14ac:dyDescent="0.35">
      <c r="A805">
        <v>161</v>
      </c>
      <c r="B805" t="s">
        <v>1524</v>
      </c>
      <c r="C805" t="s">
        <v>1524</v>
      </c>
      <c r="D805" t="s">
        <v>1024</v>
      </c>
      <c r="E805" t="s">
        <v>1338</v>
      </c>
      <c r="F805">
        <v>0</v>
      </c>
      <c r="G805">
        <v>0</v>
      </c>
      <c r="H805">
        <v>0</v>
      </c>
      <c r="I805">
        <v>0</v>
      </c>
      <c r="J805">
        <v>0</v>
      </c>
      <c r="K805">
        <v>0</v>
      </c>
      <c r="L805">
        <v>0</v>
      </c>
      <c r="M805">
        <v>0</v>
      </c>
      <c r="N805">
        <v>0</v>
      </c>
      <c r="O805">
        <v>0</v>
      </c>
      <c r="P805">
        <v>0</v>
      </c>
      <c r="Q805">
        <v>0</v>
      </c>
      <c r="R805">
        <v>0</v>
      </c>
      <c r="S805">
        <v>0</v>
      </c>
      <c r="T805">
        <v>0</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row>
    <row r="806" spans="1:72" x14ac:dyDescent="0.35">
      <c r="A806">
        <v>161</v>
      </c>
      <c r="B806" t="s">
        <v>1524</v>
      </c>
      <c r="C806" t="s">
        <v>1524</v>
      </c>
      <c r="D806" t="s">
        <v>1024</v>
      </c>
      <c r="E806" t="s">
        <v>1339</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row>
    <row r="807" spans="1:72" x14ac:dyDescent="0.35">
      <c r="A807">
        <v>161</v>
      </c>
      <c r="B807" t="s">
        <v>1524</v>
      </c>
      <c r="C807" t="s">
        <v>1524</v>
      </c>
      <c r="D807" t="s">
        <v>1024</v>
      </c>
      <c r="E807" t="s">
        <v>1340</v>
      </c>
      <c r="F807">
        <v>20.7</v>
      </c>
      <c r="G807">
        <v>86.5</v>
      </c>
      <c r="H807">
        <v>1.08</v>
      </c>
      <c r="I807">
        <v>1.86</v>
      </c>
      <c r="J807">
        <v>0.82</v>
      </c>
      <c r="K807">
        <v>0.13</v>
      </c>
      <c r="L807">
        <v>5.96</v>
      </c>
      <c r="M807">
        <v>0</v>
      </c>
      <c r="N807">
        <v>0.16</v>
      </c>
      <c r="O807">
        <v>0.11</v>
      </c>
      <c r="P807">
        <v>0.02</v>
      </c>
      <c r="Q807">
        <v>0.09</v>
      </c>
      <c r="R807">
        <v>0</v>
      </c>
      <c r="S807">
        <v>0</v>
      </c>
      <c r="T807">
        <v>0</v>
      </c>
      <c r="U807">
        <v>0.24</v>
      </c>
      <c r="V807">
        <v>0</v>
      </c>
      <c r="W807">
        <v>0</v>
      </c>
      <c r="X807">
        <v>0</v>
      </c>
      <c r="Y807">
        <v>0.17</v>
      </c>
      <c r="Z807">
        <v>7.0000000000000007E-2</v>
      </c>
      <c r="AA807">
        <v>0</v>
      </c>
      <c r="AB807">
        <v>0.32</v>
      </c>
      <c r="AC807">
        <v>0</v>
      </c>
      <c r="AD807">
        <v>0.31</v>
      </c>
      <c r="AE807">
        <v>0.24</v>
      </c>
      <c r="AF807">
        <v>0.2</v>
      </c>
      <c r="AG807">
        <v>0.03</v>
      </c>
      <c r="AH807">
        <v>0</v>
      </c>
      <c r="AI807">
        <v>0</v>
      </c>
      <c r="AJ807">
        <v>0</v>
      </c>
      <c r="AK807">
        <v>0</v>
      </c>
      <c r="AL807">
        <v>0</v>
      </c>
      <c r="AM807">
        <v>0</v>
      </c>
      <c r="AN807">
        <v>0</v>
      </c>
      <c r="AO807">
        <v>0</v>
      </c>
      <c r="AP807">
        <v>0</v>
      </c>
      <c r="AQ807">
        <v>0</v>
      </c>
      <c r="AR807">
        <v>1.3</v>
      </c>
      <c r="AS807">
        <v>8.0000000000000002E-3</v>
      </c>
      <c r="AT807">
        <v>3.5999999999999997E-2</v>
      </c>
      <c r="AU807">
        <v>0.26</v>
      </c>
      <c r="AV807">
        <v>0.56999999999999995</v>
      </c>
      <c r="AW807">
        <v>2.1999999999999999E-2</v>
      </c>
      <c r="AX807">
        <v>2.4</v>
      </c>
      <c r="AY807">
        <v>8.0000000000000002E-3</v>
      </c>
      <c r="AZ807">
        <v>0</v>
      </c>
      <c r="BA807">
        <v>26.6</v>
      </c>
      <c r="BB807">
        <v>0</v>
      </c>
      <c r="BC807">
        <v>0.27</v>
      </c>
      <c r="BD807">
        <v>11.1</v>
      </c>
      <c r="BE807">
        <v>41.2</v>
      </c>
      <c r="BF807">
        <v>8.1</v>
      </c>
      <c r="BG807">
        <v>0.9</v>
      </c>
      <c r="BH807">
        <v>0</v>
      </c>
      <c r="BI807">
        <v>0</v>
      </c>
      <c r="BJ807">
        <v>0.11</v>
      </c>
      <c r="BK807">
        <v>0</v>
      </c>
      <c r="BL807">
        <v>1.16270527984244E-3</v>
      </c>
      <c r="BM807" s="98">
        <v>2.1383677016110499E-5</v>
      </c>
      <c r="BN807">
        <v>5.1391886128758296E-4</v>
      </c>
      <c r="BO807">
        <v>1.26171233283022E-4</v>
      </c>
      <c r="BP807">
        <v>2.14080016700101E-4</v>
      </c>
      <c r="BQ807" s="98">
        <v>4.3272313395039299E-16</v>
      </c>
      <c r="BR807" s="98">
        <v>2.71083274560356E-5</v>
      </c>
      <c r="BS807">
        <v>0</v>
      </c>
      <c r="BT807">
        <v>2.1148388915325701E-2</v>
      </c>
    </row>
    <row r="808" spans="1:72" x14ac:dyDescent="0.35">
      <c r="A808">
        <v>161</v>
      </c>
      <c r="B808" t="s">
        <v>1524</v>
      </c>
      <c r="C808" t="s">
        <v>1524</v>
      </c>
      <c r="D808" t="s">
        <v>1024</v>
      </c>
      <c r="E808" t="s">
        <v>1341</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row>
    <row r="809" spans="1:72" x14ac:dyDescent="0.35">
      <c r="A809">
        <v>162</v>
      </c>
      <c r="B809" t="s">
        <v>1524</v>
      </c>
      <c r="C809" t="s">
        <v>1524</v>
      </c>
      <c r="D809" t="s">
        <v>1029</v>
      </c>
      <c r="E809" t="s">
        <v>1337</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row>
    <row r="810" spans="1:72" x14ac:dyDescent="0.35">
      <c r="A810">
        <v>162</v>
      </c>
      <c r="B810" t="s">
        <v>1524</v>
      </c>
      <c r="C810" t="s">
        <v>1524</v>
      </c>
      <c r="D810" t="s">
        <v>1029</v>
      </c>
      <c r="E810" t="s">
        <v>1338</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row>
    <row r="811" spans="1:72" x14ac:dyDescent="0.35">
      <c r="A811">
        <v>162</v>
      </c>
      <c r="B811" t="s">
        <v>1524</v>
      </c>
      <c r="C811" t="s">
        <v>1524</v>
      </c>
      <c r="D811" t="s">
        <v>1029</v>
      </c>
      <c r="E811" t="s">
        <v>1339</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row>
    <row r="812" spans="1:72" x14ac:dyDescent="0.35">
      <c r="A812">
        <v>162</v>
      </c>
      <c r="B812" t="s">
        <v>1524</v>
      </c>
      <c r="C812" t="s">
        <v>1524</v>
      </c>
      <c r="D812" t="s">
        <v>1029</v>
      </c>
      <c r="E812" t="s">
        <v>1340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row>
    <row r="813" spans="1:72" x14ac:dyDescent="0.35">
      <c r="A813">
        <v>162</v>
      </c>
      <c r="B813" t="s">
        <v>1524</v>
      </c>
      <c r="C813" t="s">
        <v>1524</v>
      </c>
      <c r="D813" t="s">
        <v>1029</v>
      </c>
      <c r="E813" t="s">
        <v>1341</v>
      </c>
      <c r="F813">
        <v>7</v>
      </c>
      <c r="G813">
        <v>29.1</v>
      </c>
      <c r="H813">
        <v>0.42</v>
      </c>
      <c r="I813">
        <v>0.66</v>
      </c>
      <c r="J813">
        <v>0.12</v>
      </c>
      <c r="K813">
        <v>0.04</v>
      </c>
      <c r="L813">
        <v>8.68</v>
      </c>
      <c r="M813">
        <v>0</v>
      </c>
      <c r="N813">
        <v>0.08</v>
      </c>
      <c r="O813">
        <v>0.02</v>
      </c>
      <c r="P813">
        <v>0</v>
      </c>
      <c r="Q813">
        <v>0.02</v>
      </c>
      <c r="R813">
        <v>0</v>
      </c>
      <c r="S813">
        <v>0</v>
      </c>
      <c r="T813">
        <v>0</v>
      </c>
      <c r="U813">
        <v>0.06</v>
      </c>
      <c r="V813">
        <v>0</v>
      </c>
      <c r="W813">
        <v>0</v>
      </c>
      <c r="X813">
        <v>0</v>
      </c>
      <c r="Y813">
        <v>0.04</v>
      </c>
      <c r="Z813">
        <v>0.02</v>
      </c>
      <c r="AA813">
        <v>0</v>
      </c>
      <c r="AB813">
        <v>0.1</v>
      </c>
      <c r="AC813">
        <v>0</v>
      </c>
      <c r="AD813">
        <v>0.1</v>
      </c>
      <c r="AE813">
        <v>0.24</v>
      </c>
      <c r="AF813">
        <v>0.2</v>
      </c>
      <c r="AG813">
        <v>0.03</v>
      </c>
      <c r="AH813">
        <v>0</v>
      </c>
      <c r="AI813">
        <v>0</v>
      </c>
      <c r="AJ813">
        <v>0</v>
      </c>
      <c r="AK813">
        <v>0</v>
      </c>
      <c r="AL813">
        <v>0</v>
      </c>
      <c r="AM813">
        <v>0</v>
      </c>
      <c r="AN813">
        <v>0</v>
      </c>
      <c r="AO813">
        <v>0</v>
      </c>
      <c r="AP813">
        <v>0</v>
      </c>
      <c r="AQ813">
        <v>0.02</v>
      </c>
      <c r="AR813">
        <v>1.3</v>
      </c>
      <c r="AS813">
        <v>7.0000000000000001E-3</v>
      </c>
      <c r="AT813">
        <v>3.0000000000000001E-3</v>
      </c>
      <c r="AU813">
        <v>0.01</v>
      </c>
      <c r="AV813">
        <v>0.12</v>
      </c>
      <c r="AW813">
        <v>5.0000000000000001E-3</v>
      </c>
      <c r="AX813">
        <v>1.2</v>
      </c>
      <c r="AY813">
        <v>0</v>
      </c>
      <c r="AZ813">
        <v>0</v>
      </c>
      <c r="BA813">
        <v>11</v>
      </c>
      <c r="BB813">
        <v>0.5</v>
      </c>
      <c r="BC813">
        <v>0.09</v>
      </c>
      <c r="BD813">
        <v>8.6</v>
      </c>
      <c r="BE813">
        <v>14</v>
      </c>
      <c r="BF813">
        <v>13</v>
      </c>
      <c r="BG813">
        <v>5.9</v>
      </c>
      <c r="BH813">
        <v>0.02</v>
      </c>
      <c r="BI813">
        <v>0.4</v>
      </c>
      <c r="BJ813">
        <v>0.06</v>
      </c>
      <c r="BK813">
        <v>0</v>
      </c>
      <c r="BL813">
        <v>6.4164044151762802E-3</v>
      </c>
      <c r="BM813" s="98">
        <v>5.4287110478002103E-5</v>
      </c>
      <c r="BN813">
        <v>4.1784929374221499E-4</v>
      </c>
      <c r="BO813">
        <v>1.26171233283022E-4</v>
      </c>
      <c r="BP813">
        <v>1.2796175118312499E-3</v>
      </c>
      <c r="BQ813" s="98">
        <v>9.4328684129263506E-15</v>
      </c>
      <c r="BR813">
        <v>1.1402750105691201E-3</v>
      </c>
      <c r="BS813">
        <v>8.5356588607440897E-4</v>
      </c>
      <c r="BT813">
        <v>1.3184246438811701E-2</v>
      </c>
    </row>
    <row r="814" spans="1:72" x14ac:dyDescent="0.35">
      <c r="A814">
        <v>163</v>
      </c>
      <c r="B814" t="s">
        <v>1524</v>
      </c>
      <c r="C814" t="s">
        <v>1524</v>
      </c>
      <c r="D814" t="s">
        <v>1031</v>
      </c>
      <c r="E814" t="s">
        <v>1337</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row>
    <row r="815" spans="1:72" x14ac:dyDescent="0.35">
      <c r="A815">
        <v>163</v>
      </c>
      <c r="B815" t="s">
        <v>1524</v>
      </c>
      <c r="C815" t="s">
        <v>1524</v>
      </c>
      <c r="D815" t="s">
        <v>1031</v>
      </c>
      <c r="E815" t="s">
        <v>1338</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row>
    <row r="816" spans="1:72" x14ac:dyDescent="0.35">
      <c r="A816">
        <v>163</v>
      </c>
      <c r="B816" t="s">
        <v>1524</v>
      </c>
      <c r="C816" t="s">
        <v>1524</v>
      </c>
      <c r="D816" t="s">
        <v>1031</v>
      </c>
      <c r="E816" t="s">
        <v>1339</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row>
    <row r="817" spans="1:72" x14ac:dyDescent="0.35">
      <c r="A817">
        <v>163</v>
      </c>
      <c r="B817" t="s">
        <v>1524</v>
      </c>
      <c r="C817" t="s">
        <v>1524</v>
      </c>
      <c r="D817" t="s">
        <v>1031</v>
      </c>
      <c r="E817" t="s">
        <v>1340</v>
      </c>
      <c r="F817">
        <v>7</v>
      </c>
      <c r="G817">
        <v>29.1</v>
      </c>
      <c r="H817">
        <v>0.42</v>
      </c>
      <c r="I817">
        <v>0.66</v>
      </c>
      <c r="J817">
        <v>0.12</v>
      </c>
      <c r="K817">
        <v>0.04</v>
      </c>
      <c r="L817">
        <v>8.68</v>
      </c>
      <c r="M817">
        <v>0</v>
      </c>
      <c r="N817">
        <v>0.08</v>
      </c>
      <c r="O817">
        <v>0.02</v>
      </c>
      <c r="P817">
        <v>0</v>
      </c>
      <c r="Q817">
        <v>0.02</v>
      </c>
      <c r="R817">
        <v>0</v>
      </c>
      <c r="S817">
        <v>0</v>
      </c>
      <c r="T817">
        <v>0</v>
      </c>
      <c r="U817">
        <v>0.06</v>
      </c>
      <c r="V817">
        <v>0</v>
      </c>
      <c r="W817">
        <v>0</v>
      </c>
      <c r="X817">
        <v>0</v>
      </c>
      <c r="Y817">
        <v>0.04</v>
      </c>
      <c r="Z817">
        <v>0.02</v>
      </c>
      <c r="AA817">
        <v>0</v>
      </c>
      <c r="AB817">
        <v>0.1</v>
      </c>
      <c r="AC817">
        <v>0</v>
      </c>
      <c r="AD817">
        <v>0.1</v>
      </c>
      <c r="AE817">
        <v>0.24</v>
      </c>
      <c r="AF817">
        <v>0.2</v>
      </c>
      <c r="AG817">
        <v>0.03</v>
      </c>
      <c r="AH817">
        <v>0</v>
      </c>
      <c r="AI817">
        <v>0</v>
      </c>
      <c r="AJ817">
        <v>0</v>
      </c>
      <c r="AK817">
        <v>0</v>
      </c>
      <c r="AL817">
        <v>0</v>
      </c>
      <c r="AM817">
        <v>0</v>
      </c>
      <c r="AN817">
        <v>0</v>
      </c>
      <c r="AO817">
        <v>0</v>
      </c>
      <c r="AP817">
        <v>0</v>
      </c>
      <c r="AQ817">
        <v>0.02</v>
      </c>
      <c r="AR817">
        <v>1.3</v>
      </c>
      <c r="AS817">
        <v>7.0000000000000001E-3</v>
      </c>
      <c r="AT817">
        <v>3.0000000000000001E-3</v>
      </c>
      <c r="AU817">
        <v>0.01</v>
      </c>
      <c r="AV817">
        <v>0.12</v>
      </c>
      <c r="AW817">
        <v>5.0000000000000001E-3</v>
      </c>
      <c r="AX817">
        <v>1.2</v>
      </c>
      <c r="AY817">
        <v>0</v>
      </c>
      <c r="AZ817">
        <v>0</v>
      </c>
      <c r="BA817">
        <v>11</v>
      </c>
      <c r="BB817">
        <v>0.5</v>
      </c>
      <c r="BC817">
        <v>0.09</v>
      </c>
      <c r="BD817">
        <v>8.6</v>
      </c>
      <c r="BE817">
        <v>14</v>
      </c>
      <c r="BF817">
        <v>13</v>
      </c>
      <c r="BG817">
        <v>5.9</v>
      </c>
      <c r="BH817">
        <v>0.02</v>
      </c>
      <c r="BI817">
        <v>0.4</v>
      </c>
      <c r="BJ817">
        <v>0.06</v>
      </c>
      <c r="BK817">
        <v>0</v>
      </c>
      <c r="BL817">
        <v>1.16270527984244E-3</v>
      </c>
      <c r="BM817" s="98">
        <v>2.1383677016110499E-5</v>
      </c>
      <c r="BN817">
        <v>5.1391886128758296E-4</v>
      </c>
      <c r="BO817">
        <v>1.26171233283022E-4</v>
      </c>
      <c r="BP817">
        <v>2.14080016700101E-4</v>
      </c>
      <c r="BQ817" s="98">
        <v>4.3272313395039299E-16</v>
      </c>
      <c r="BR817" s="98">
        <v>2.71083274560356E-5</v>
      </c>
      <c r="BS817">
        <v>0</v>
      </c>
      <c r="BT817">
        <v>2.1148388915325701E-2</v>
      </c>
    </row>
    <row r="818" spans="1:72" x14ac:dyDescent="0.35">
      <c r="A818">
        <v>163</v>
      </c>
      <c r="B818" t="s">
        <v>1524</v>
      </c>
      <c r="C818" t="s">
        <v>1524</v>
      </c>
      <c r="D818" t="s">
        <v>1031</v>
      </c>
      <c r="E818" t="s">
        <v>1341</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row>
    <row r="819" spans="1:72" x14ac:dyDescent="0.35">
      <c r="A819">
        <v>164</v>
      </c>
      <c r="B819" t="s">
        <v>1523</v>
      </c>
      <c r="C819" t="s">
        <v>1523</v>
      </c>
      <c r="D819" t="s">
        <v>1033</v>
      </c>
      <c r="E819" t="s">
        <v>1337</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row>
    <row r="820" spans="1:72" x14ac:dyDescent="0.35">
      <c r="A820">
        <v>164</v>
      </c>
      <c r="B820" t="s">
        <v>1523</v>
      </c>
      <c r="C820" t="s">
        <v>1523</v>
      </c>
      <c r="D820" t="s">
        <v>1033</v>
      </c>
      <c r="E820" t="s">
        <v>1338</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row>
    <row r="821" spans="1:72" x14ac:dyDescent="0.35">
      <c r="A821">
        <v>164</v>
      </c>
      <c r="B821" t="s">
        <v>1523</v>
      </c>
      <c r="C821" t="s">
        <v>1523</v>
      </c>
      <c r="D821" t="s">
        <v>1033</v>
      </c>
      <c r="E821" t="s">
        <v>1339</v>
      </c>
      <c r="F821">
        <v>5.3</v>
      </c>
      <c r="G821">
        <v>22.2</v>
      </c>
      <c r="H821">
        <v>0.05</v>
      </c>
      <c r="I821">
        <v>1.2050000000000001</v>
      </c>
      <c r="J821">
        <v>0</v>
      </c>
      <c r="K821">
        <v>0</v>
      </c>
      <c r="L821">
        <v>3.7050000000000001</v>
      </c>
      <c r="M821">
        <v>0</v>
      </c>
      <c r="N821">
        <v>7.4999999999999997E-2</v>
      </c>
      <c r="O821">
        <v>0</v>
      </c>
      <c r="P821">
        <v>0</v>
      </c>
      <c r="Q821">
        <v>0</v>
      </c>
      <c r="R821">
        <v>0</v>
      </c>
      <c r="S821">
        <v>0</v>
      </c>
      <c r="T821">
        <v>0</v>
      </c>
      <c r="U821">
        <v>0.01</v>
      </c>
      <c r="V821">
        <v>0</v>
      </c>
      <c r="W821">
        <v>0</v>
      </c>
      <c r="X821">
        <v>0</v>
      </c>
      <c r="Y821">
        <v>5.0000000000000001E-3</v>
      </c>
      <c r="Z821">
        <v>5.0000000000000001E-3</v>
      </c>
      <c r="AA821">
        <v>0</v>
      </c>
      <c r="AB821">
        <v>5.0000000000000001E-3</v>
      </c>
      <c r="AC821">
        <v>0</v>
      </c>
      <c r="AD821">
        <v>5.0000000000000001E-3</v>
      </c>
      <c r="AE821">
        <v>1.4999999999999999E-2</v>
      </c>
      <c r="AF821">
        <v>0</v>
      </c>
      <c r="AG821">
        <v>0</v>
      </c>
      <c r="AH821">
        <v>0</v>
      </c>
      <c r="AI821">
        <v>0</v>
      </c>
      <c r="AJ821">
        <v>0</v>
      </c>
      <c r="AK821">
        <v>0.01</v>
      </c>
      <c r="AL821">
        <v>2.7949999999999999</v>
      </c>
      <c r="AM821">
        <v>0.38</v>
      </c>
      <c r="AN821">
        <v>0.38</v>
      </c>
      <c r="AO821">
        <v>0</v>
      </c>
      <c r="AP821">
        <v>0.21</v>
      </c>
      <c r="AQ821">
        <v>0.02</v>
      </c>
      <c r="AR821">
        <v>0.03</v>
      </c>
      <c r="AS821" s="98">
        <v>5.0000000000000001E-4</v>
      </c>
      <c r="AT821">
        <v>4.0000000000000001E-3</v>
      </c>
      <c r="AU821">
        <v>0.60499999999999998</v>
      </c>
      <c r="AV821">
        <v>0.82499999999999996</v>
      </c>
      <c r="AW821">
        <v>2.4500000000000001E-2</v>
      </c>
      <c r="AX821">
        <v>0.23</v>
      </c>
      <c r="AY821">
        <v>0.1265</v>
      </c>
      <c r="AZ821">
        <v>0</v>
      </c>
      <c r="BA821">
        <v>10.3</v>
      </c>
      <c r="BB821">
        <v>1.3</v>
      </c>
      <c r="BC821">
        <v>6.5000000000000002E-2</v>
      </c>
      <c r="BD821">
        <v>0.75</v>
      </c>
      <c r="BE821">
        <v>11</v>
      </c>
      <c r="BF821">
        <v>1.4</v>
      </c>
      <c r="BG821">
        <v>19.2</v>
      </c>
      <c r="BH821">
        <v>0.05</v>
      </c>
      <c r="BI821">
        <v>3.85</v>
      </c>
      <c r="BJ821">
        <v>4.4999999999999998E-2</v>
      </c>
      <c r="BK821">
        <v>0</v>
      </c>
      <c r="BL821">
        <v>2.30198834605767E-2</v>
      </c>
      <c r="BM821">
        <v>1.5118723759010801E-3</v>
      </c>
      <c r="BN821">
        <v>1.75616134691556E-2</v>
      </c>
      <c r="BO821">
        <v>1.2133422693336501E-3</v>
      </c>
      <c r="BP821">
        <v>0</v>
      </c>
      <c r="BQ821" s="98">
        <v>1.73617021066881E-15</v>
      </c>
      <c r="BR821">
        <v>4.0014331220820102E-4</v>
      </c>
      <c r="BS821">
        <v>4.4248602994357802E-4</v>
      </c>
      <c r="BT821">
        <v>1.8625705926048199E-2</v>
      </c>
    </row>
    <row r="822" spans="1:72" x14ac:dyDescent="0.35">
      <c r="A822">
        <v>164</v>
      </c>
      <c r="B822" t="s">
        <v>1523</v>
      </c>
      <c r="C822" t="s">
        <v>1523</v>
      </c>
      <c r="D822" t="s">
        <v>1033</v>
      </c>
      <c r="E822" t="s">
        <v>1340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row>
    <row r="823" spans="1:72" x14ac:dyDescent="0.35">
      <c r="A823">
        <v>164</v>
      </c>
      <c r="B823" t="s">
        <v>1523</v>
      </c>
      <c r="C823" t="s">
        <v>1523</v>
      </c>
      <c r="D823" t="s">
        <v>1033</v>
      </c>
      <c r="E823" t="s">
        <v>1341</v>
      </c>
      <c r="F823">
        <v>48.76</v>
      </c>
      <c r="G823">
        <v>204.24</v>
      </c>
      <c r="H823">
        <v>0.46</v>
      </c>
      <c r="I823">
        <v>11.086</v>
      </c>
      <c r="J823">
        <v>0</v>
      </c>
      <c r="K823">
        <v>0</v>
      </c>
      <c r="L823">
        <v>34.085999999999999</v>
      </c>
      <c r="M823">
        <v>0</v>
      </c>
      <c r="N823">
        <v>0.69</v>
      </c>
      <c r="O823">
        <v>0</v>
      </c>
      <c r="P823">
        <v>0</v>
      </c>
      <c r="Q823">
        <v>0</v>
      </c>
      <c r="R823">
        <v>0</v>
      </c>
      <c r="S823">
        <v>0</v>
      </c>
      <c r="T823">
        <v>0</v>
      </c>
      <c r="U823">
        <v>9.1999999999999998E-2</v>
      </c>
      <c r="V823">
        <v>0</v>
      </c>
      <c r="W823">
        <v>0</v>
      </c>
      <c r="X823">
        <v>0</v>
      </c>
      <c r="Y823">
        <v>4.5999999999999999E-2</v>
      </c>
      <c r="Z823">
        <v>4.5999999999999999E-2</v>
      </c>
      <c r="AA823">
        <v>0</v>
      </c>
      <c r="AB823">
        <v>4.5999999999999999E-2</v>
      </c>
      <c r="AC823">
        <v>0</v>
      </c>
      <c r="AD823">
        <v>4.5999999999999999E-2</v>
      </c>
      <c r="AE823">
        <v>0.13800000000000001</v>
      </c>
      <c r="AF823">
        <v>0</v>
      </c>
      <c r="AG823">
        <v>0</v>
      </c>
      <c r="AH823">
        <v>0</v>
      </c>
      <c r="AI823">
        <v>0</v>
      </c>
      <c r="AJ823">
        <v>0</v>
      </c>
      <c r="AK823">
        <v>9.1999999999999998E-2</v>
      </c>
      <c r="AL823">
        <v>25.713999999999999</v>
      </c>
      <c r="AM823">
        <v>3.496</v>
      </c>
      <c r="AN823">
        <v>3.496</v>
      </c>
      <c r="AO823">
        <v>0</v>
      </c>
      <c r="AP823">
        <v>1.9319999999999999</v>
      </c>
      <c r="AQ823">
        <v>0.184</v>
      </c>
      <c r="AR823">
        <v>0.27600000000000002</v>
      </c>
      <c r="AS823">
        <v>4.5999999999999999E-3</v>
      </c>
      <c r="AT823">
        <v>3.6799999999999999E-2</v>
      </c>
      <c r="AU823">
        <v>5.5659999999999998</v>
      </c>
      <c r="AV823">
        <v>7.59</v>
      </c>
      <c r="AW823">
        <v>0.22539999999999999</v>
      </c>
      <c r="AX823">
        <v>2.1160000000000001</v>
      </c>
      <c r="AY823">
        <v>1.1637999999999999</v>
      </c>
      <c r="AZ823">
        <v>0</v>
      </c>
      <c r="BA823">
        <v>94.76</v>
      </c>
      <c r="BB823">
        <v>11.96</v>
      </c>
      <c r="BC823">
        <v>0.59799999999999998</v>
      </c>
      <c r="BD823">
        <v>6.9</v>
      </c>
      <c r="BE823">
        <v>101.2</v>
      </c>
      <c r="BF823">
        <v>12.88</v>
      </c>
      <c r="BG823">
        <v>176.64</v>
      </c>
      <c r="BH823">
        <v>0.46</v>
      </c>
      <c r="BI823">
        <v>35.42</v>
      </c>
      <c r="BJ823">
        <v>0.41399999999999998</v>
      </c>
      <c r="BK823">
        <v>0</v>
      </c>
      <c r="BL823">
        <v>0.24847706524309501</v>
      </c>
      <c r="BM823">
        <v>1.39092258582899E-2</v>
      </c>
      <c r="BN823">
        <v>0.19727574170052001</v>
      </c>
      <c r="BO823">
        <v>1.11627488778696E-2</v>
      </c>
      <c r="BP823">
        <v>0</v>
      </c>
      <c r="BQ823" s="98">
        <v>1.5972765938153101E-14</v>
      </c>
      <c r="BR823">
        <v>4.6665580938156197E-3</v>
      </c>
      <c r="BS823">
        <v>4.0708714754809196E-3</v>
      </c>
      <c r="BT823">
        <v>0.17135649451964299</v>
      </c>
    </row>
    <row r="824" spans="1:72" x14ac:dyDescent="0.35">
      <c r="A824">
        <v>165</v>
      </c>
      <c r="B824" t="s">
        <v>1523</v>
      </c>
      <c r="C824" t="s">
        <v>1523</v>
      </c>
      <c r="D824" t="s">
        <v>1034</v>
      </c>
      <c r="E824" t="s">
        <v>1337</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row>
    <row r="825" spans="1:72" x14ac:dyDescent="0.35">
      <c r="A825">
        <v>165</v>
      </c>
      <c r="B825" t="s">
        <v>1523</v>
      </c>
      <c r="C825" t="s">
        <v>1523</v>
      </c>
      <c r="D825" t="s">
        <v>1034</v>
      </c>
      <c r="E825" t="s">
        <v>1338</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row>
    <row r="826" spans="1:72" x14ac:dyDescent="0.35">
      <c r="A826">
        <v>165</v>
      </c>
      <c r="B826" t="s">
        <v>1523</v>
      </c>
      <c r="C826" t="s">
        <v>1523</v>
      </c>
      <c r="D826" t="s">
        <v>1034</v>
      </c>
      <c r="E826" t="s">
        <v>1339</v>
      </c>
      <c r="F826">
        <v>33.15</v>
      </c>
      <c r="G826">
        <v>138.75</v>
      </c>
      <c r="H826">
        <v>3.75</v>
      </c>
      <c r="I826">
        <v>0</v>
      </c>
      <c r="J826">
        <v>0</v>
      </c>
      <c r="K826">
        <v>0</v>
      </c>
      <c r="L826">
        <v>0</v>
      </c>
      <c r="M826">
        <v>0</v>
      </c>
      <c r="N826">
        <v>0</v>
      </c>
      <c r="O826">
        <v>0</v>
      </c>
      <c r="P826">
        <v>0</v>
      </c>
      <c r="Q826">
        <v>0</v>
      </c>
      <c r="R826">
        <v>0</v>
      </c>
      <c r="S826">
        <v>0</v>
      </c>
      <c r="T826">
        <v>0</v>
      </c>
      <c r="U826">
        <v>0.26624999999999999</v>
      </c>
      <c r="V826">
        <v>0</v>
      </c>
      <c r="W826">
        <v>0</v>
      </c>
      <c r="X826">
        <v>3.7499999999999999E-3</v>
      </c>
      <c r="Y826">
        <v>0.16125</v>
      </c>
      <c r="Z826">
        <v>0.06</v>
      </c>
      <c r="AA826">
        <v>2.2499999999999999E-2</v>
      </c>
      <c r="AB826">
        <v>2.2987500000000001</v>
      </c>
      <c r="AC826">
        <v>7.4999999999999997E-3</v>
      </c>
      <c r="AD826">
        <v>2.2237499999999999</v>
      </c>
      <c r="AE826">
        <v>1.0275000000000001</v>
      </c>
      <c r="AF826">
        <v>0.70499999999999996</v>
      </c>
      <c r="AG826">
        <v>0.31874999999999998</v>
      </c>
      <c r="AH826">
        <v>0</v>
      </c>
      <c r="AI826">
        <v>0</v>
      </c>
      <c r="AJ826">
        <v>0</v>
      </c>
      <c r="AK826">
        <v>0</v>
      </c>
      <c r="AL826">
        <v>0</v>
      </c>
      <c r="AM826">
        <v>0</v>
      </c>
      <c r="AN826">
        <v>0</v>
      </c>
      <c r="AO826">
        <v>0</v>
      </c>
      <c r="AP826">
        <v>0</v>
      </c>
      <c r="AQ826">
        <v>0.97875000000000001</v>
      </c>
      <c r="AR826">
        <v>4.8</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3.2028098255127199E-3</v>
      </c>
      <c r="BM826">
        <v>0</v>
      </c>
      <c r="BN826">
        <v>2.6025952061659099E-3</v>
      </c>
      <c r="BO826">
        <v>0</v>
      </c>
      <c r="BP826">
        <v>0</v>
      </c>
      <c r="BQ826">
        <v>0</v>
      </c>
      <c r="BR826">
        <v>2.8502670605785098E-4</v>
      </c>
      <c r="BS826">
        <v>3.1518791328895599E-4</v>
      </c>
      <c r="BT826">
        <v>0</v>
      </c>
    </row>
    <row r="827" spans="1:72" x14ac:dyDescent="0.35">
      <c r="A827">
        <v>165</v>
      </c>
      <c r="B827" t="s">
        <v>1523</v>
      </c>
      <c r="C827" t="s">
        <v>1523</v>
      </c>
      <c r="D827" t="s">
        <v>1034</v>
      </c>
      <c r="E827" t="s">
        <v>1340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row>
    <row r="828" spans="1:72" x14ac:dyDescent="0.35">
      <c r="A828">
        <v>165</v>
      </c>
      <c r="B828" t="s">
        <v>1523</v>
      </c>
      <c r="C828" t="s">
        <v>1523</v>
      </c>
      <c r="D828" t="s">
        <v>1034</v>
      </c>
      <c r="E828" t="s">
        <v>1341</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row>
    <row r="829" spans="1:72" x14ac:dyDescent="0.35">
      <c r="A829">
        <v>166</v>
      </c>
      <c r="B829" t="s">
        <v>1523</v>
      </c>
      <c r="C829" t="s">
        <v>1523</v>
      </c>
      <c r="D829" t="s">
        <v>1037</v>
      </c>
      <c r="E829" t="s">
        <v>1337</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row>
    <row r="830" spans="1:72" x14ac:dyDescent="0.35">
      <c r="A830">
        <v>166</v>
      </c>
      <c r="B830" t="s">
        <v>1523</v>
      </c>
      <c r="C830" t="s">
        <v>1523</v>
      </c>
      <c r="D830" t="s">
        <v>1037</v>
      </c>
      <c r="E830" t="s">
        <v>1338</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row>
    <row r="831" spans="1:72" x14ac:dyDescent="0.35">
      <c r="A831">
        <v>166</v>
      </c>
      <c r="B831" t="s">
        <v>1523</v>
      </c>
      <c r="C831" t="s">
        <v>1523</v>
      </c>
      <c r="D831" t="s">
        <v>1037</v>
      </c>
      <c r="E831" t="s">
        <v>1339</v>
      </c>
      <c r="F831">
        <v>4.5</v>
      </c>
      <c r="G831">
        <v>18.824999999999999</v>
      </c>
      <c r="H831">
        <v>8.6249999999999993E-2</v>
      </c>
      <c r="I831">
        <v>0.91874999999999996</v>
      </c>
      <c r="J831">
        <v>0</v>
      </c>
      <c r="K831">
        <v>0</v>
      </c>
      <c r="L831">
        <v>2.6812499999999999</v>
      </c>
      <c r="M831">
        <v>0</v>
      </c>
      <c r="N831">
        <v>6.3750000000000001E-2</v>
      </c>
      <c r="O831">
        <v>0</v>
      </c>
      <c r="P831">
        <v>0</v>
      </c>
      <c r="Q831">
        <v>0</v>
      </c>
      <c r="R831">
        <v>0</v>
      </c>
      <c r="S831">
        <v>0</v>
      </c>
      <c r="T831">
        <v>0</v>
      </c>
      <c r="U831">
        <v>1.4999999999999999E-2</v>
      </c>
      <c r="V831">
        <v>0</v>
      </c>
      <c r="W831">
        <v>0</v>
      </c>
      <c r="X831">
        <v>0</v>
      </c>
      <c r="Y831">
        <v>1.125E-2</v>
      </c>
      <c r="Z831">
        <v>0</v>
      </c>
      <c r="AA831">
        <v>0</v>
      </c>
      <c r="AB831">
        <v>1.4999999999999999E-2</v>
      </c>
      <c r="AC831">
        <v>3.7499999999999999E-3</v>
      </c>
      <c r="AD831">
        <v>1.125E-2</v>
      </c>
      <c r="AE831">
        <v>0.03</v>
      </c>
      <c r="AF831">
        <v>0</v>
      </c>
      <c r="AG831">
        <v>0</v>
      </c>
      <c r="AH831">
        <v>0</v>
      </c>
      <c r="AI831">
        <v>1.125E-2</v>
      </c>
      <c r="AJ831">
        <v>0</v>
      </c>
      <c r="AK831">
        <v>1.8749999999999999E-2</v>
      </c>
      <c r="AL831">
        <v>13.5</v>
      </c>
      <c r="AM831">
        <v>0</v>
      </c>
      <c r="AN831">
        <v>0</v>
      </c>
      <c r="AO831">
        <v>0</v>
      </c>
      <c r="AP831">
        <v>0.26250000000000001</v>
      </c>
      <c r="AQ831">
        <v>0.375</v>
      </c>
      <c r="AR831">
        <v>0</v>
      </c>
      <c r="AS831">
        <v>2.8125000000000001E-2</v>
      </c>
      <c r="AT831">
        <v>2.8500000000000001E-2</v>
      </c>
      <c r="AU831">
        <v>5.2499999999999998E-2</v>
      </c>
      <c r="AV831">
        <v>0.22087499999999999</v>
      </c>
      <c r="AW831">
        <v>6.3749999999999996E-3</v>
      </c>
      <c r="AX831">
        <v>0.45</v>
      </c>
      <c r="AY831">
        <v>0.67500000000000004</v>
      </c>
      <c r="AZ831">
        <v>0.52500000000000002</v>
      </c>
      <c r="BA831">
        <v>18.75</v>
      </c>
      <c r="BB831">
        <v>7.3125</v>
      </c>
      <c r="BC831">
        <v>2.2499999999999999E-2</v>
      </c>
      <c r="BD831">
        <v>0.63749999999999996</v>
      </c>
      <c r="BE831">
        <v>9.75</v>
      </c>
      <c r="BF831">
        <v>0.9375</v>
      </c>
      <c r="BG831">
        <v>4.875</v>
      </c>
      <c r="BH831">
        <v>1.125E-2</v>
      </c>
      <c r="BI831">
        <v>0.75</v>
      </c>
      <c r="BJ831">
        <v>7.8750000000000001E-2</v>
      </c>
      <c r="BK831">
        <v>0</v>
      </c>
      <c r="BL831">
        <v>1.17468288903461E-2</v>
      </c>
      <c r="BM831">
        <v>1.9726578515949101E-3</v>
      </c>
      <c r="BN831">
        <v>5.1931178767548603E-3</v>
      </c>
      <c r="BO831">
        <v>1.5831423289591399E-3</v>
      </c>
      <c r="BP831">
        <v>0</v>
      </c>
      <c r="BQ831" s="98">
        <v>2.2653167372939102E-15</v>
      </c>
      <c r="BR831">
        <v>2.1613661315252199E-4</v>
      </c>
      <c r="BS831">
        <v>3.1518791328895599E-4</v>
      </c>
      <c r="BT831">
        <v>2.4302411779048801E-2</v>
      </c>
    </row>
    <row r="832" spans="1:72" x14ac:dyDescent="0.35">
      <c r="A832">
        <v>166</v>
      </c>
      <c r="B832" t="s">
        <v>1523</v>
      </c>
      <c r="C832" t="s">
        <v>1523</v>
      </c>
      <c r="D832" t="s">
        <v>1037</v>
      </c>
      <c r="E832" t="s">
        <v>1340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row>
    <row r="833" spans="1:72" x14ac:dyDescent="0.35">
      <c r="A833">
        <v>166</v>
      </c>
      <c r="B833" t="s">
        <v>1523</v>
      </c>
      <c r="C833" t="s">
        <v>1523</v>
      </c>
      <c r="D833" t="s">
        <v>1037</v>
      </c>
      <c r="E833" t="s">
        <v>1341</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row>
    <row r="834" spans="1:72" x14ac:dyDescent="0.35">
      <c r="A834">
        <v>167</v>
      </c>
      <c r="B834" t="s">
        <v>1523</v>
      </c>
      <c r="C834" t="s">
        <v>1523</v>
      </c>
      <c r="D834" t="s">
        <v>1040</v>
      </c>
      <c r="E834" t="s">
        <v>1337</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row>
    <row r="835" spans="1:72" x14ac:dyDescent="0.35">
      <c r="A835">
        <v>167</v>
      </c>
      <c r="B835" t="s">
        <v>1523</v>
      </c>
      <c r="C835" t="s">
        <v>1523</v>
      </c>
      <c r="D835" t="s">
        <v>1040</v>
      </c>
      <c r="E835" t="s">
        <v>1338</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row>
    <row r="836" spans="1:72" x14ac:dyDescent="0.35">
      <c r="A836">
        <v>167</v>
      </c>
      <c r="B836" t="s">
        <v>1523</v>
      </c>
      <c r="C836" t="s">
        <v>1523</v>
      </c>
      <c r="D836" t="s">
        <v>1040</v>
      </c>
      <c r="E836" t="s">
        <v>1339</v>
      </c>
      <c r="F836">
        <v>4.92</v>
      </c>
      <c r="G836">
        <v>20.64</v>
      </c>
      <c r="H836">
        <v>0</v>
      </c>
      <c r="I836">
        <v>1.212</v>
      </c>
      <c r="J836">
        <v>0</v>
      </c>
      <c r="K836">
        <v>0</v>
      </c>
      <c r="L836">
        <v>10.715999999999999</v>
      </c>
      <c r="M836">
        <v>0</v>
      </c>
      <c r="N836">
        <v>7.1999999999999995E-2</v>
      </c>
      <c r="O836">
        <v>4.8000000000000001E-2</v>
      </c>
      <c r="P836">
        <v>4.8000000000000001E-2</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5.3999999999999999E-2</v>
      </c>
      <c r="AU836">
        <v>1.2E-2</v>
      </c>
      <c r="AV836">
        <v>0.31559999999999999</v>
      </c>
      <c r="AW836">
        <v>0</v>
      </c>
      <c r="AX836">
        <v>0.36</v>
      </c>
      <c r="AY836">
        <v>1.2E-2</v>
      </c>
      <c r="AZ836">
        <v>0</v>
      </c>
      <c r="BA836">
        <v>1.32</v>
      </c>
      <c r="BB836">
        <v>0.48</v>
      </c>
      <c r="BC836">
        <v>0</v>
      </c>
      <c r="BD836">
        <v>1.32</v>
      </c>
      <c r="BE836">
        <v>16.440000000000001</v>
      </c>
      <c r="BF836">
        <v>1.08</v>
      </c>
      <c r="BG836">
        <v>18.239999999999998</v>
      </c>
      <c r="BH836">
        <v>4.8000000000000001E-2</v>
      </c>
      <c r="BI836">
        <v>2.4</v>
      </c>
      <c r="BJ836">
        <v>0</v>
      </c>
      <c r="BK836">
        <v>0</v>
      </c>
      <c r="BL836">
        <v>6.3972357735059604E-2</v>
      </c>
      <c r="BM836">
        <v>4.4062467232289402E-3</v>
      </c>
      <c r="BN836">
        <v>4.8798055010447601E-2</v>
      </c>
      <c r="BO836">
        <v>3.5362015231081801E-3</v>
      </c>
      <c r="BP836">
        <v>0</v>
      </c>
      <c r="BQ836" s="98">
        <v>5.0599471381754399E-15</v>
      </c>
      <c r="BR836">
        <v>7.0062762788014295E-4</v>
      </c>
      <c r="BS836">
        <v>1.0217119478424499E-3</v>
      </c>
      <c r="BT836">
        <v>5.4283322463354197E-2</v>
      </c>
    </row>
    <row r="837" spans="1:72" x14ac:dyDescent="0.35">
      <c r="A837">
        <v>167</v>
      </c>
      <c r="B837" t="s">
        <v>1523</v>
      </c>
      <c r="C837" t="s">
        <v>1523</v>
      </c>
      <c r="D837" t="s">
        <v>1040</v>
      </c>
      <c r="E837" t="s">
        <v>1340</v>
      </c>
      <c r="F837">
        <v>0</v>
      </c>
      <c r="G837">
        <v>0</v>
      </c>
      <c r="H837">
        <v>0</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0</v>
      </c>
      <c r="BB837">
        <v>0</v>
      </c>
      <c r="BC837">
        <v>0</v>
      </c>
      <c r="BD837">
        <v>0</v>
      </c>
      <c r="BE837">
        <v>0</v>
      </c>
      <c r="BF837">
        <v>0</v>
      </c>
      <c r="BG837">
        <v>0</v>
      </c>
      <c r="BH837">
        <v>0</v>
      </c>
      <c r="BI837">
        <v>0</v>
      </c>
      <c r="BJ837">
        <v>0</v>
      </c>
      <c r="BK837">
        <v>0</v>
      </c>
      <c r="BL837">
        <v>0</v>
      </c>
      <c r="BM837">
        <v>0</v>
      </c>
      <c r="BN837">
        <v>0</v>
      </c>
      <c r="BO837">
        <v>0</v>
      </c>
      <c r="BP837">
        <v>0</v>
      </c>
      <c r="BQ837">
        <v>0</v>
      </c>
      <c r="BR837">
        <v>0</v>
      </c>
      <c r="BS837">
        <v>0</v>
      </c>
      <c r="BT837">
        <v>0</v>
      </c>
    </row>
    <row r="838" spans="1:72" x14ac:dyDescent="0.35">
      <c r="A838">
        <v>167</v>
      </c>
      <c r="B838" t="s">
        <v>1523</v>
      </c>
      <c r="C838" t="s">
        <v>1523</v>
      </c>
      <c r="D838" t="s">
        <v>1040</v>
      </c>
      <c r="E838" t="s">
        <v>1341</v>
      </c>
      <c r="F838">
        <v>4.0999999999999996</v>
      </c>
      <c r="G838">
        <v>17.2</v>
      </c>
      <c r="H838">
        <v>0</v>
      </c>
      <c r="I838">
        <v>1.01</v>
      </c>
      <c r="J838">
        <v>0</v>
      </c>
      <c r="K838">
        <v>0</v>
      </c>
      <c r="L838">
        <v>8.93</v>
      </c>
      <c r="M838">
        <v>0</v>
      </c>
      <c r="N838">
        <v>0.06</v>
      </c>
      <c r="O838">
        <v>0.04</v>
      </c>
      <c r="P838">
        <v>0.04</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4.4999999999999998E-2</v>
      </c>
      <c r="AU838">
        <v>0.01</v>
      </c>
      <c r="AV838">
        <v>0.26300000000000001</v>
      </c>
      <c r="AW838">
        <v>0</v>
      </c>
      <c r="AX838">
        <v>0.3</v>
      </c>
      <c r="AY838">
        <v>0.01</v>
      </c>
      <c r="AZ838">
        <v>0</v>
      </c>
      <c r="BA838">
        <v>1.1000000000000001</v>
      </c>
      <c r="BB838">
        <v>0.4</v>
      </c>
      <c r="BC838">
        <v>0</v>
      </c>
      <c r="BD838">
        <v>1.1000000000000001</v>
      </c>
      <c r="BE838">
        <v>13.7</v>
      </c>
      <c r="BF838">
        <v>0.9</v>
      </c>
      <c r="BG838">
        <v>15.2</v>
      </c>
      <c r="BH838">
        <v>0.04</v>
      </c>
      <c r="BI838">
        <v>2</v>
      </c>
      <c r="BJ838">
        <v>0</v>
      </c>
      <c r="BK838">
        <v>0</v>
      </c>
      <c r="BL838">
        <v>5.5344367314180701E-2</v>
      </c>
      <c r="BM838">
        <v>3.67187226935745E-3</v>
      </c>
      <c r="BN838">
        <v>4.2547785034413303E-2</v>
      </c>
      <c r="BO838">
        <v>2.9468346025901498E-3</v>
      </c>
      <c r="BP838">
        <v>0</v>
      </c>
      <c r="BQ838" s="98">
        <v>4.2166226151462002E-15</v>
      </c>
      <c r="BR838">
        <v>7.3518636582419698E-4</v>
      </c>
      <c r="BS838">
        <v>8.5142662320204202E-4</v>
      </c>
      <c r="BT838">
        <v>4.5236102052795102E-2</v>
      </c>
    </row>
  </sheetData>
  <autoFilter ref="A3:BT3" xr:uid="{26FA9A86-5E58-4CA6-95D8-A38C9421FC2B}"/>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7359AB-8883-4BF9-BAD3-9043EAFE356B}">
  <dimension ref="A1:BR108"/>
  <sheetViews>
    <sheetView workbookViewId="0">
      <pane xSplit="3" ySplit="3" topLeftCell="BH4" activePane="bottomRight" state="frozen"/>
      <selection pane="topRight" activeCell="D1" sqref="D1"/>
      <selection pane="bottomLeft" activeCell="A2" sqref="A2"/>
      <selection pane="bottomRight" activeCell="BK3" sqref="BK3:BR3"/>
    </sheetView>
  </sheetViews>
  <sheetFormatPr defaultRowHeight="14.5" x14ac:dyDescent="0.35"/>
  <sheetData>
    <row r="1" spans="1:70" s="219" customFormat="1" ht="20" thickBot="1" x14ac:dyDescent="0.5">
      <c r="A1" s="224" t="s">
        <v>1830</v>
      </c>
    </row>
    <row r="2" spans="1:70" s="219" customFormat="1" ht="15" thickTop="1" x14ac:dyDescent="0.35">
      <c r="BJ2" s="209"/>
      <c r="BK2" s="209"/>
      <c r="BL2" s="209"/>
      <c r="BM2" s="209"/>
      <c r="BN2" s="209"/>
      <c r="BO2" s="209"/>
      <c r="BP2" s="209"/>
      <c r="BQ2" s="209"/>
      <c r="BR2" s="209"/>
    </row>
    <row r="3" spans="1:70" x14ac:dyDescent="0.35">
      <c r="A3" t="s">
        <v>315</v>
      </c>
      <c r="B3" t="s">
        <v>314</v>
      </c>
      <c r="C3" t="s">
        <v>1455</v>
      </c>
      <c r="D3" t="s">
        <v>1456</v>
      </c>
      <c r="E3" t="s">
        <v>1457</v>
      </c>
      <c r="F3" t="s">
        <v>1458</v>
      </c>
      <c r="G3" t="s">
        <v>1459</v>
      </c>
      <c r="H3" t="s">
        <v>1460</v>
      </c>
      <c r="I3" t="s">
        <v>1461</v>
      </c>
      <c r="J3" t="s">
        <v>1462</v>
      </c>
      <c r="K3" t="s">
        <v>1463</v>
      </c>
      <c r="L3" t="s">
        <v>1464</v>
      </c>
      <c r="M3" t="s">
        <v>1465</v>
      </c>
      <c r="N3" t="s">
        <v>1466</v>
      </c>
      <c r="O3" t="s">
        <v>1467</v>
      </c>
      <c r="P3" t="s">
        <v>1468</v>
      </c>
      <c r="Q3" t="s">
        <v>1469</v>
      </c>
      <c r="R3" t="s">
        <v>1470</v>
      </c>
      <c r="S3" t="s">
        <v>1471</v>
      </c>
      <c r="T3" t="s">
        <v>1472</v>
      </c>
      <c r="U3" t="s">
        <v>1473</v>
      </c>
      <c r="V3" t="s">
        <v>1474</v>
      </c>
      <c r="W3" t="s">
        <v>1475</v>
      </c>
      <c r="X3" t="s">
        <v>1476</v>
      </c>
      <c r="Y3" t="s">
        <v>1477</v>
      </c>
      <c r="Z3" t="s">
        <v>1478</v>
      </c>
      <c r="AA3" t="s">
        <v>1479</v>
      </c>
      <c r="AB3" t="s">
        <v>1480</v>
      </c>
      <c r="AC3" t="s">
        <v>1481</v>
      </c>
      <c r="AD3" t="s">
        <v>1482</v>
      </c>
      <c r="AE3" t="s">
        <v>1483</v>
      </c>
      <c r="AF3" t="s">
        <v>1484</v>
      </c>
      <c r="AG3" t="s">
        <v>1485</v>
      </c>
      <c r="AH3" t="s">
        <v>1486</v>
      </c>
      <c r="AI3" t="s">
        <v>1487</v>
      </c>
      <c r="AJ3" t="s">
        <v>1488</v>
      </c>
      <c r="AK3" t="s">
        <v>1489</v>
      </c>
      <c r="AL3" t="s">
        <v>1490</v>
      </c>
      <c r="AM3" t="s">
        <v>1491</v>
      </c>
      <c r="AN3" t="s">
        <v>1492</v>
      </c>
      <c r="AO3" t="s">
        <v>1493</v>
      </c>
      <c r="AP3" t="s">
        <v>1494</v>
      </c>
      <c r="AQ3" t="s">
        <v>1495</v>
      </c>
      <c r="AR3" t="s">
        <v>1496</v>
      </c>
      <c r="AS3" t="s">
        <v>1497</v>
      </c>
      <c r="AT3" t="s">
        <v>1498</v>
      </c>
      <c r="AU3" t="s">
        <v>1499</v>
      </c>
      <c r="AV3" t="s">
        <v>1500</v>
      </c>
      <c r="AW3" t="s">
        <v>1501</v>
      </c>
      <c r="AX3" t="s">
        <v>1502</v>
      </c>
      <c r="AY3" t="s">
        <v>1503</v>
      </c>
      <c r="AZ3" t="s">
        <v>1504</v>
      </c>
      <c r="BA3" t="s">
        <v>1505</v>
      </c>
      <c r="BB3" t="s">
        <v>1506</v>
      </c>
      <c r="BC3" t="s">
        <v>1507</v>
      </c>
      <c r="BD3" t="s">
        <v>1508</v>
      </c>
      <c r="BE3" t="s">
        <v>1509</v>
      </c>
      <c r="BF3" t="s">
        <v>1510</v>
      </c>
      <c r="BG3" t="s">
        <v>1511</v>
      </c>
      <c r="BH3" t="s">
        <v>1512</v>
      </c>
      <c r="BI3" t="s">
        <v>1513</v>
      </c>
      <c r="BJ3" t="s">
        <v>1514</v>
      </c>
      <c r="BK3" t="s">
        <v>1515</v>
      </c>
      <c r="BL3" t="s">
        <v>1516</v>
      </c>
      <c r="BM3" t="s">
        <v>1517</v>
      </c>
      <c r="BN3" t="s">
        <v>1518</v>
      </c>
      <c r="BO3" t="s">
        <v>1804</v>
      </c>
      <c r="BP3" t="s">
        <v>1519</v>
      </c>
      <c r="BQ3" t="s">
        <v>1520</v>
      </c>
      <c r="BR3" t="s">
        <v>1805</v>
      </c>
    </row>
    <row r="4" spans="1:70" x14ac:dyDescent="0.35">
      <c r="A4" t="s">
        <v>386</v>
      </c>
      <c r="B4" t="s">
        <v>386</v>
      </c>
      <c r="C4" t="s">
        <v>1337</v>
      </c>
      <c r="D4">
        <v>462.18900000000002</v>
      </c>
      <c r="E4">
        <v>1933.6880000000001</v>
      </c>
      <c r="F4">
        <v>2.7238000000000002</v>
      </c>
      <c r="G4">
        <v>11.6646</v>
      </c>
      <c r="H4">
        <v>91.894999999999996</v>
      </c>
      <c r="I4">
        <v>9.1526999999999994</v>
      </c>
      <c r="J4">
        <v>16.580400000000001</v>
      </c>
      <c r="K4">
        <v>0</v>
      </c>
      <c r="L4">
        <v>1.1299999999999999</v>
      </c>
      <c r="M4">
        <v>1.8030999999999999</v>
      </c>
      <c r="N4">
        <v>0.30640000000000001</v>
      </c>
      <c r="O4">
        <v>1.4837</v>
      </c>
      <c r="P4">
        <v>0</v>
      </c>
      <c r="Q4">
        <v>0</v>
      </c>
      <c r="R4">
        <v>44.984999999999999</v>
      </c>
      <c r="S4">
        <v>0.40110000000000001</v>
      </c>
      <c r="T4">
        <v>0</v>
      </c>
      <c r="U4">
        <v>0</v>
      </c>
      <c r="V4">
        <v>0</v>
      </c>
      <c r="W4">
        <v>0.32169999999999999</v>
      </c>
      <c r="X4">
        <v>8.9999999999999993E-3</v>
      </c>
      <c r="Y4">
        <v>0</v>
      </c>
      <c r="Z4">
        <v>0.44600000000000001</v>
      </c>
      <c r="AA4">
        <v>0</v>
      </c>
      <c r="AB4">
        <v>0.36170000000000002</v>
      </c>
      <c r="AC4">
        <v>1.1619999999999999</v>
      </c>
      <c r="AD4">
        <v>1.1262000000000001</v>
      </c>
      <c r="AE4">
        <v>3.2899999999999999E-2</v>
      </c>
      <c r="AF4">
        <v>0</v>
      </c>
      <c r="AG4">
        <v>0</v>
      </c>
      <c r="AH4">
        <v>0</v>
      </c>
      <c r="AI4">
        <v>0</v>
      </c>
      <c r="AJ4">
        <v>0</v>
      </c>
      <c r="AK4">
        <v>0.82479999999999998</v>
      </c>
      <c r="AL4">
        <v>0</v>
      </c>
      <c r="AM4">
        <v>7.4939999999999998</v>
      </c>
      <c r="AN4">
        <v>0</v>
      </c>
      <c r="AO4">
        <v>0.65329999999999999</v>
      </c>
      <c r="AP4">
        <v>1.3587</v>
      </c>
      <c r="AQ4">
        <v>0.26279000000000002</v>
      </c>
      <c r="AR4">
        <v>6.7110000000000003E-2</v>
      </c>
      <c r="AS4">
        <v>1.2228399999999999</v>
      </c>
      <c r="AT4">
        <v>3.1697000000000002</v>
      </c>
      <c r="AU4">
        <v>0.24765000000000001</v>
      </c>
      <c r="AV4">
        <v>38.794499999999999</v>
      </c>
      <c r="AW4">
        <v>0</v>
      </c>
      <c r="AX4">
        <v>1.6124000000000001</v>
      </c>
      <c r="AY4">
        <v>234.49700000000001</v>
      </c>
      <c r="AZ4">
        <v>2.1406999999999998</v>
      </c>
      <c r="BA4">
        <v>1.8935999999999999</v>
      </c>
      <c r="BB4">
        <v>28.318000000000001</v>
      </c>
      <c r="BC4">
        <v>302.32299999999998</v>
      </c>
      <c r="BD4">
        <v>61.524999999999999</v>
      </c>
      <c r="BE4">
        <v>1.319</v>
      </c>
      <c r="BF4">
        <v>0</v>
      </c>
      <c r="BG4">
        <v>8.2226999999999997</v>
      </c>
      <c r="BH4">
        <v>1.7669999999999999</v>
      </c>
      <c r="BI4">
        <v>0</v>
      </c>
      <c r="BJ4">
        <v>0.13523366805319001</v>
      </c>
      <c r="BK4">
        <v>2.2885541025127801E-2</v>
      </c>
      <c r="BL4">
        <v>1.60186513169558E-2</v>
      </c>
      <c r="BM4">
        <v>5.7163602331027196E-3</v>
      </c>
      <c r="BN4">
        <v>1.6949419854101599E-2</v>
      </c>
      <c r="BO4" s="98">
        <v>3.0999453698788102E-14</v>
      </c>
      <c r="BP4">
        <v>1.08292171937787E-2</v>
      </c>
      <c r="BQ4">
        <v>5.3171813913296803E-3</v>
      </c>
      <c r="BR4">
        <v>0.325593479117051</v>
      </c>
    </row>
    <row r="5" spans="1:70" x14ac:dyDescent="0.35">
      <c r="A5" t="s">
        <v>386</v>
      </c>
      <c r="B5" t="s">
        <v>386</v>
      </c>
      <c r="C5" t="s">
        <v>1338</v>
      </c>
      <c r="D5">
        <v>618.42899999999997</v>
      </c>
      <c r="E5">
        <v>2586.5479999999998</v>
      </c>
      <c r="F5">
        <v>3.6537999999999999</v>
      </c>
      <c r="G5">
        <v>16.6401</v>
      </c>
      <c r="H5">
        <v>120.26</v>
      </c>
      <c r="I5">
        <v>15.569699999999999</v>
      </c>
      <c r="J5">
        <v>21.695399999999999</v>
      </c>
      <c r="K5">
        <v>0</v>
      </c>
      <c r="L5">
        <v>1.7809999999999999</v>
      </c>
      <c r="M5">
        <v>2.3611</v>
      </c>
      <c r="N5">
        <v>0.4924</v>
      </c>
      <c r="O5">
        <v>1.8091999999999999</v>
      </c>
      <c r="P5">
        <v>0</v>
      </c>
      <c r="Q5">
        <v>0</v>
      </c>
      <c r="R5">
        <v>91.484999999999999</v>
      </c>
      <c r="S5">
        <v>0.49409999999999998</v>
      </c>
      <c r="T5">
        <v>0</v>
      </c>
      <c r="U5">
        <v>0</v>
      </c>
      <c r="V5">
        <v>0</v>
      </c>
      <c r="W5">
        <v>0.41470000000000001</v>
      </c>
      <c r="X5">
        <v>8.9999999999999993E-3</v>
      </c>
      <c r="Y5">
        <v>0</v>
      </c>
      <c r="Z5">
        <v>0.58550000000000002</v>
      </c>
      <c r="AA5">
        <v>0</v>
      </c>
      <c r="AB5">
        <v>0.50119999999999998</v>
      </c>
      <c r="AC5">
        <v>1.5805</v>
      </c>
      <c r="AD5">
        <v>1.4982</v>
      </c>
      <c r="AE5">
        <v>7.9399999999999998E-2</v>
      </c>
      <c r="AF5">
        <v>0</v>
      </c>
      <c r="AG5">
        <v>0</v>
      </c>
      <c r="AH5">
        <v>0</v>
      </c>
      <c r="AI5">
        <v>0</v>
      </c>
      <c r="AJ5">
        <v>0</v>
      </c>
      <c r="AK5">
        <v>0.91779999999999995</v>
      </c>
      <c r="AL5">
        <v>0</v>
      </c>
      <c r="AM5">
        <v>8.8889999999999993</v>
      </c>
      <c r="AN5">
        <v>0</v>
      </c>
      <c r="AO5">
        <v>1.0253000000000001</v>
      </c>
      <c r="AP5">
        <v>2.2422</v>
      </c>
      <c r="AQ5">
        <v>0.39299000000000001</v>
      </c>
      <c r="AR5">
        <v>9.9659999999999999E-2</v>
      </c>
      <c r="AS5">
        <v>1.52044</v>
      </c>
      <c r="AT5">
        <v>4.2857000000000003</v>
      </c>
      <c r="AU5">
        <v>0.33600000000000002</v>
      </c>
      <c r="AV5">
        <v>57.859499999999997</v>
      </c>
      <c r="AW5">
        <v>0</v>
      </c>
      <c r="AX5">
        <v>1.6124000000000001</v>
      </c>
      <c r="AY5">
        <v>367.02199999999999</v>
      </c>
      <c r="AZ5">
        <v>2.1406999999999998</v>
      </c>
      <c r="BA5">
        <v>3.2886000000000002</v>
      </c>
      <c r="BB5">
        <v>41.802999999999997</v>
      </c>
      <c r="BC5">
        <v>469.72300000000001</v>
      </c>
      <c r="BD5">
        <v>107.095</v>
      </c>
      <c r="BE5">
        <v>1.784</v>
      </c>
      <c r="BF5">
        <v>0</v>
      </c>
      <c r="BG5">
        <v>9.4316999999999993</v>
      </c>
      <c r="BH5">
        <v>2.8365</v>
      </c>
      <c r="BI5">
        <v>0</v>
      </c>
      <c r="BJ5">
        <v>0.165638886327754</v>
      </c>
      <c r="BK5">
        <v>2.9256377821664199E-2</v>
      </c>
      <c r="BL5">
        <v>1.9533197477707199E-2</v>
      </c>
      <c r="BM5">
        <v>7.3877401514472803E-3</v>
      </c>
      <c r="BN5">
        <v>2.3078258587689499E-2</v>
      </c>
      <c r="BO5" s="98">
        <v>2.9886716536697797E-14</v>
      </c>
      <c r="BP5">
        <v>9.9028248951788904E-3</v>
      </c>
      <c r="BQ5">
        <v>7.0714570744814303E-3</v>
      </c>
      <c r="BR5">
        <v>0.40819088667097297</v>
      </c>
    </row>
    <row r="6" spans="1:70" x14ac:dyDescent="0.35">
      <c r="A6" t="s">
        <v>386</v>
      </c>
      <c r="B6" t="s">
        <v>386</v>
      </c>
      <c r="C6" t="s">
        <v>1339</v>
      </c>
      <c r="D6">
        <v>618.625</v>
      </c>
      <c r="E6">
        <v>2586.9589999999998</v>
      </c>
      <c r="F6">
        <v>3.7315999999999998</v>
      </c>
      <c r="G6">
        <v>17.240200000000002</v>
      </c>
      <c r="H6">
        <v>118.4496</v>
      </c>
      <c r="I6">
        <v>17.778300000000002</v>
      </c>
      <c r="J6">
        <v>21.366299999999999</v>
      </c>
      <c r="K6">
        <v>0</v>
      </c>
      <c r="L6">
        <v>1.9921</v>
      </c>
      <c r="M6">
        <v>2.2787000000000002</v>
      </c>
      <c r="N6">
        <v>0.55549999999999999</v>
      </c>
      <c r="O6">
        <v>1.6427</v>
      </c>
      <c r="P6">
        <v>0</v>
      </c>
      <c r="Q6">
        <v>0</v>
      </c>
      <c r="R6">
        <v>112.485</v>
      </c>
      <c r="S6">
        <v>0.47970000000000002</v>
      </c>
      <c r="T6" s="98">
        <v>0</v>
      </c>
      <c r="U6" s="98">
        <v>0</v>
      </c>
      <c r="V6">
        <v>0</v>
      </c>
      <c r="W6">
        <v>0.42030000000000001</v>
      </c>
      <c r="X6">
        <v>8.9999999999999993E-3</v>
      </c>
      <c r="Y6">
        <v>0</v>
      </c>
      <c r="Z6">
        <v>0.61839999999999995</v>
      </c>
      <c r="AA6">
        <v>0</v>
      </c>
      <c r="AB6">
        <v>0.55410000000000004</v>
      </c>
      <c r="AC6">
        <v>1.6329</v>
      </c>
      <c r="AD6">
        <v>1.5268999999999999</v>
      </c>
      <c r="AE6">
        <v>0.104</v>
      </c>
      <c r="AF6">
        <v>0</v>
      </c>
      <c r="AG6" s="98">
        <v>0</v>
      </c>
      <c r="AH6">
        <v>0</v>
      </c>
      <c r="AI6">
        <v>0</v>
      </c>
      <c r="AJ6">
        <v>0</v>
      </c>
      <c r="AK6">
        <v>0.79890000000000005</v>
      </c>
      <c r="AL6">
        <v>0</v>
      </c>
      <c r="AM6">
        <v>7.9189999999999996</v>
      </c>
      <c r="AN6">
        <v>0</v>
      </c>
      <c r="AO6">
        <v>1.1313</v>
      </c>
      <c r="AP6">
        <v>2.4740000000000002</v>
      </c>
      <c r="AQ6">
        <v>0.41741</v>
      </c>
      <c r="AR6" s="98">
        <v>0.11097</v>
      </c>
      <c r="AS6">
        <v>1.4885999999999999</v>
      </c>
      <c r="AT6">
        <v>4.3441000000000001</v>
      </c>
      <c r="AU6" s="98">
        <v>0.35732000000000003</v>
      </c>
      <c r="AV6">
        <v>63.324300000000001</v>
      </c>
      <c r="AW6">
        <v>0</v>
      </c>
      <c r="AX6">
        <v>1.1316999999999999</v>
      </c>
      <c r="AY6">
        <v>407.786</v>
      </c>
      <c r="AZ6">
        <v>1.7272000000000001</v>
      </c>
      <c r="BA6">
        <v>3.8136999999999999</v>
      </c>
      <c r="BB6">
        <v>44.136000000000003</v>
      </c>
      <c r="BC6">
        <v>515.69600000000003</v>
      </c>
      <c r="BD6">
        <v>125.059</v>
      </c>
      <c r="BE6">
        <v>1.83</v>
      </c>
      <c r="BF6">
        <v>0</v>
      </c>
      <c r="BG6">
        <v>7.9432999999999998</v>
      </c>
      <c r="BH6">
        <v>3.222</v>
      </c>
      <c r="BI6">
        <v>0</v>
      </c>
      <c r="BJ6">
        <v>0.175708124206229</v>
      </c>
      <c r="BK6">
        <v>3.02527172124256E-2</v>
      </c>
      <c r="BL6">
        <v>1.9872739948058601E-2</v>
      </c>
      <c r="BM6">
        <v>7.2070393554049201E-3</v>
      </c>
      <c r="BN6">
        <v>2.3032575240872901E-2</v>
      </c>
      <c r="BO6" s="98">
        <v>5.1976716624403602E-14</v>
      </c>
      <c r="BP6">
        <v>1.6305731582630999E-2</v>
      </c>
      <c r="BQ6">
        <v>7.1091834332589103E-3</v>
      </c>
      <c r="BR6">
        <v>0.41990594783933399</v>
      </c>
    </row>
    <row r="7" spans="1:70" x14ac:dyDescent="0.35">
      <c r="A7" t="s">
        <v>386</v>
      </c>
      <c r="B7" t="s">
        <v>386</v>
      </c>
      <c r="C7" t="s">
        <v>1340</v>
      </c>
      <c r="D7">
        <v>619.35299999999995</v>
      </c>
      <c r="E7">
        <v>2589.7620000000002</v>
      </c>
      <c r="F7">
        <v>4.6962999999999999</v>
      </c>
      <c r="G7">
        <v>17.956299999999999</v>
      </c>
      <c r="H7">
        <v>114.4859</v>
      </c>
      <c r="I7">
        <v>20.554500000000001</v>
      </c>
      <c r="J7">
        <v>20.786200000000001</v>
      </c>
      <c r="K7">
        <v>0</v>
      </c>
      <c r="L7">
        <v>2.3555999999999999</v>
      </c>
      <c r="M7">
        <v>2.3338000000000001</v>
      </c>
      <c r="N7">
        <v>0.60909999999999997</v>
      </c>
      <c r="O7">
        <v>1.6231</v>
      </c>
      <c r="P7">
        <v>0</v>
      </c>
      <c r="Q7">
        <v>0</v>
      </c>
      <c r="R7">
        <v>137.08500000000001</v>
      </c>
      <c r="S7">
        <v>0.61099999999999999</v>
      </c>
      <c r="T7">
        <v>0</v>
      </c>
      <c r="U7">
        <v>0</v>
      </c>
      <c r="V7">
        <v>0</v>
      </c>
      <c r="W7">
        <v>0.55120000000000002</v>
      </c>
      <c r="X7">
        <v>1.9599999999999999E-2</v>
      </c>
      <c r="Y7">
        <v>0</v>
      </c>
      <c r="Z7">
        <v>0.94750000000000001</v>
      </c>
      <c r="AA7">
        <v>0</v>
      </c>
      <c r="AB7">
        <v>0.87219999999999998</v>
      </c>
      <c r="AC7">
        <v>2.0975000000000001</v>
      </c>
      <c r="AD7">
        <v>1.9556</v>
      </c>
      <c r="AE7">
        <v>0.14599999999999999</v>
      </c>
      <c r="AF7">
        <v>0</v>
      </c>
      <c r="AG7">
        <v>0</v>
      </c>
      <c r="AH7">
        <v>0</v>
      </c>
      <c r="AI7">
        <v>0</v>
      </c>
      <c r="AJ7">
        <v>0</v>
      </c>
      <c r="AK7">
        <v>0.72519999999999996</v>
      </c>
      <c r="AL7">
        <v>0</v>
      </c>
      <c r="AM7">
        <v>7.3129999999999997</v>
      </c>
      <c r="AN7">
        <v>0</v>
      </c>
      <c r="AO7">
        <v>1.4162999999999999</v>
      </c>
      <c r="AP7">
        <v>2.8428</v>
      </c>
      <c r="AQ7">
        <v>0.47083000000000003</v>
      </c>
      <c r="AR7">
        <v>0.13786999999999999</v>
      </c>
      <c r="AS7">
        <v>1.55572</v>
      </c>
      <c r="AT7">
        <v>4.5297000000000001</v>
      </c>
      <c r="AU7">
        <v>0.32578000000000001</v>
      </c>
      <c r="AV7">
        <v>80.150099999999995</v>
      </c>
      <c r="AW7">
        <v>0</v>
      </c>
      <c r="AX7">
        <v>0.75680000000000003</v>
      </c>
      <c r="AY7">
        <v>477.36799999999999</v>
      </c>
      <c r="AZ7">
        <v>1.7859</v>
      </c>
      <c r="BA7">
        <v>4.7325999999999997</v>
      </c>
      <c r="BB7">
        <v>52.570999999999998</v>
      </c>
      <c r="BC7">
        <v>606.63900000000001</v>
      </c>
      <c r="BD7">
        <v>156.994</v>
      </c>
      <c r="BE7">
        <v>2.2879999999999998</v>
      </c>
      <c r="BF7">
        <v>0</v>
      </c>
      <c r="BG7">
        <v>7.2214999999999998</v>
      </c>
      <c r="BH7">
        <v>3.7625999999999999</v>
      </c>
      <c r="BI7">
        <v>0</v>
      </c>
      <c r="BJ7">
        <v>0.18733779872812401</v>
      </c>
      <c r="BK7">
        <v>3.1808292796342202E-2</v>
      </c>
      <c r="BL7">
        <v>1.8475065744571199E-2</v>
      </c>
      <c r="BM7">
        <v>7.2187332287787301E-3</v>
      </c>
      <c r="BN7">
        <v>2.4968365601209599E-2</v>
      </c>
      <c r="BO7" s="98">
        <v>7.4866812979953694E-14</v>
      </c>
      <c r="BP7">
        <v>5.0851489934026096E-3</v>
      </c>
      <c r="BQ7">
        <v>7.7234844569174102E-3</v>
      </c>
      <c r="BR7">
        <v>0.50152494469296205</v>
      </c>
    </row>
    <row r="8" spans="1:70" x14ac:dyDescent="0.35">
      <c r="A8" t="s">
        <v>386</v>
      </c>
      <c r="B8" t="s">
        <v>386</v>
      </c>
      <c r="C8" t="s">
        <v>1341</v>
      </c>
      <c r="D8">
        <v>702.154</v>
      </c>
      <c r="E8">
        <v>2936.8389999999999</v>
      </c>
      <c r="F8">
        <v>4.9314</v>
      </c>
      <c r="G8">
        <v>19.294699999999999</v>
      </c>
      <c r="H8">
        <v>134.47120000000001</v>
      </c>
      <c r="I8">
        <v>17.654</v>
      </c>
      <c r="J8">
        <v>24.529499999999999</v>
      </c>
      <c r="K8">
        <v>0</v>
      </c>
      <c r="L8">
        <v>2.1355</v>
      </c>
      <c r="M8">
        <v>2.7768000000000002</v>
      </c>
      <c r="N8">
        <v>0.5121</v>
      </c>
      <c r="O8">
        <v>2.1876000000000002</v>
      </c>
      <c r="P8">
        <v>0</v>
      </c>
      <c r="Q8">
        <v>0</v>
      </c>
      <c r="R8">
        <v>102.08499999999999</v>
      </c>
      <c r="S8">
        <v>0.67420000000000002</v>
      </c>
      <c r="T8">
        <v>0</v>
      </c>
      <c r="U8">
        <v>0</v>
      </c>
      <c r="V8">
        <v>0</v>
      </c>
      <c r="W8">
        <v>0.56079999999999997</v>
      </c>
      <c r="X8">
        <v>1.61E-2</v>
      </c>
      <c r="Y8">
        <v>0</v>
      </c>
      <c r="Z8">
        <v>0.88429999999999997</v>
      </c>
      <c r="AA8">
        <v>0</v>
      </c>
      <c r="AB8">
        <v>0.75890000000000002</v>
      </c>
      <c r="AC8">
        <v>2.1823999999999999</v>
      </c>
      <c r="AD8">
        <v>2.0682</v>
      </c>
      <c r="AE8">
        <v>0.11840000000000001</v>
      </c>
      <c r="AF8">
        <v>0</v>
      </c>
      <c r="AG8">
        <v>0</v>
      </c>
      <c r="AH8">
        <v>0</v>
      </c>
      <c r="AI8">
        <v>0</v>
      </c>
      <c r="AJ8">
        <v>0</v>
      </c>
      <c r="AK8">
        <v>1.1329</v>
      </c>
      <c r="AL8">
        <v>0</v>
      </c>
      <c r="AM8">
        <v>11.146000000000001</v>
      </c>
      <c r="AN8">
        <v>0</v>
      </c>
      <c r="AO8">
        <v>1.3596999999999999</v>
      </c>
      <c r="AP8">
        <v>2.6233</v>
      </c>
      <c r="AQ8">
        <v>0.47893999999999998</v>
      </c>
      <c r="AR8">
        <v>0.12869</v>
      </c>
      <c r="AS8">
        <v>1.80592</v>
      </c>
      <c r="AT8">
        <v>5.0186000000000002</v>
      </c>
      <c r="AU8">
        <v>0.32806999999999997</v>
      </c>
      <c r="AV8">
        <v>77.464100000000002</v>
      </c>
      <c r="AW8">
        <v>0</v>
      </c>
      <c r="AX8">
        <v>2.0678000000000001</v>
      </c>
      <c r="AY8">
        <v>438.37</v>
      </c>
      <c r="AZ8">
        <v>2.6884000000000001</v>
      </c>
      <c r="BA8">
        <v>4.1002000000000001</v>
      </c>
      <c r="BB8">
        <v>53.167999999999999</v>
      </c>
      <c r="BC8">
        <v>571.97199999999998</v>
      </c>
      <c r="BD8">
        <v>135.21100000000001</v>
      </c>
      <c r="BE8">
        <v>2.4430000000000001</v>
      </c>
      <c r="BF8">
        <v>0</v>
      </c>
      <c r="BG8">
        <v>12.125999999999999</v>
      </c>
      <c r="BH8">
        <v>3.2572000000000001</v>
      </c>
      <c r="BI8">
        <v>0</v>
      </c>
      <c r="BJ8">
        <v>0.22528615838431301</v>
      </c>
      <c r="BK8">
        <v>4.0265608948723601E-2</v>
      </c>
      <c r="BL8">
        <v>2.2334686972374E-2</v>
      </c>
      <c r="BM8">
        <v>8.5368530780947308E-3</v>
      </c>
      <c r="BN8">
        <v>2.7597018865059601E-2</v>
      </c>
      <c r="BO8" s="98">
        <v>1.1276662601684901E-13</v>
      </c>
      <c r="BP8">
        <v>2.0803326599454601E-2</v>
      </c>
      <c r="BQ8">
        <v>8.3581387872116095E-3</v>
      </c>
      <c r="BR8">
        <v>0.58038154535696895</v>
      </c>
    </row>
    <row r="9" spans="1:70" x14ac:dyDescent="0.35">
      <c r="A9" t="s">
        <v>61</v>
      </c>
      <c r="B9" t="s">
        <v>61</v>
      </c>
      <c r="C9" t="s">
        <v>1337</v>
      </c>
      <c r="D9">
        <v>110.672</v>
      </c>
      <c r="E9">
        <v>460.97800000000001</v>
      </c>
      <c r="F9">
        <v>0.14149999999999999</v>
      </c>
      <c r="G9">
        <v>2.2945000000000002</v>
      </c>
      <c r="H9">
        <v>23.0962</v>
      </c>
      <c r="I9">
        <v>2.8778999999999999</v>
      </c>
      <c r="J9">
        <v>107.67610000000001</v>
      </c>
      <c r="K9">
        <v>0</v>
      </c>
      <c r="L9">
        <v>1.2219</v>
      </c>
      <c r="M9">
        <v>1.4086000000000001</v>
      </c>
      <c r="N9">
        <v>0.66610000000000003</v>
      </c>
      <c r="O9">
        <v>0.74250000000000005</v>
      </c>
      <c r="P9">
        <v>0</v>
      </c>
      <c r="Q9">
        <v>0</v>
      </c>
      <c r="R9">
        <v>0</v>
      </c>
      <c r="S9" s="98">
        <v>2.9999999999999997E-4</v>
      </c>
      <c r="T9">
        <v>0</v>
      </c>
      <c r="U9">
        <v>0</v>
      </c>
      <c r="V9">
        <v>0</v>
      </c>
      <c r="W9" s="98">
        <v>2.9999999999999997E-4</v>
      </c>
      <c r="X9">
        <v>0</v>
      </c>
      <c r="Y9">
        <v>0</v>
      </c>
      <c r="Z9">
        <v>0</v>
      </c>
      <c r="AA9">
        <v>0</v>
      </c>
      <c r="AB9">
        <v>0</v>
      </c>
      <c r="AC9" s="98">
        <v>2.9999999999999997E-4</v>
      </c>
      <c r="AD9" s="98">
        <v>2.9999999999999997E-4</v>
      </c>
      <c r="AE9">
        <v>0</v>
      </c>
      <c r="AF9">
        <v>0</v>
      </c>
      <c r="AG9">
        <v>0</v>
      </c>
      <c r="AH9">
        <v>0</v>
      </c>
      <c r="AI9">
        <v>0</v>
      </c>
      <c r="AJ9">
        <v>0</v>
      </c>
      <c r="AK9">
        <v>1.9107000000000001</v>
      </c>
      <c r="AL9">
        <v>0</v>
      </c>
      <c r="AM9">
        <v>23.986000000000001</v>
      </c>
      <c r="AN9">
        <v>0</v>
      </c>
      <c r="AO9">
        <v>0.13220000000000001</v>
      </c>
      <c r="AP9">
        <v>1.5864</v>
      </c>
      <c r="AQ9">
        <v>7.9500000000000001E-2</v>
      </c>
      <c r="AR9">
        <v>4.02E-2</v>
      </c>
      <c r="AS9">
        <v>2.6671800000000001</v>
      </c>
      <c r="AT9">
        <v>3.0597099999999999</v>
      </c>
      <c r="AU9">
        <v>0.27960000000000002</v>
      </c>
      <c r="AV9">
        <v>27.777999999999999</v>
      </c>
      <c r="AW9">
        <v>0</v>
      </c>
      <c r="AX9">
        <v>31.325199999999999</v>
      </c>
      <c r="AY9">
        <v>58.762999999999998</v>
      </c>
      <c r="AZ9">
        <v>0.37359999999999999</v>
      </c>
      <c r="BA9">
        <v>0.54349999999999998</v>
      </c>
      <c r="BB9">
        <v>6.3470000000000004</v>
      </c>
      <c r="BC9">
        <v>511.83600000000001</v>
      </c>
      <c r="BD9">
        <v>29.669</v>
      </c>
      <c r="BE9">
        <v>4.8209999999999997</v>
      </c>
      <c r="BF9" s="98">
        <v>2.9999999999999997E-4</v>
      </c>
      <c r="BG9">
        <v>0</v>
      </c>
      <c r="BH9">
        <v>0.27939999999999998</v>
      </c>
      <c r="BI9">
        <v>27.111999999999998</v>
      </c>
      <c r="BJ9">
        <v>3.2500454549407899E-2</v>
      </c>
      <c r="BK9">
        <v>2.7885454133552102E-3</v>
      </c>
      <c r="BL9">
        <v>3.80361942505388E-3</v>
      </c>
      <c r="BM9">
        <v>5.4971955095014001E-3</v>
      </c>
      <c r="BN9">
        <v>2.19307516293631E-4</v>
      </c>
      <c r="BO9" s="98">
        <v>2.7481918182419401E-15</v>
      </c>
      <c r="BP9">
        <v>3.9534667592885202E-3</v>
      </c>
      <c r="BQ9">
        <v>1.11426461803021E-2</v>
      </c>
      <c r="BR9">
        <v>5.2620570643637503E-2</v>
      </c>
    </row>
    <row r="10" spans="1:70" x14ac:dyDescent="0.35">
      <c r="A10" t="s">
        <v>61</v>
      </c>
      <c r="B10" t="s">
        <v>61</v>
      </c>
      <c r="C10" t="s">
        <v>1338</v>
      </c>
      <c r="D10">
        <v>110.672</v>
      </c>
      <c r="E10">
        <v>460.97800000000001</v>
      </c>
      <c r="F10">
        <v>0.14149999999999999</v>
      </c>
      <c r="G10">
        <v>2.2945000000000002</v>
      </c>
      <c r="H10">
        <v>23.0962</v>
      </c>
      <c r="I10">
        <v>2.8778999999999999</v>
      </c>
      <c r="J10">
        <v>107.67610000000001</v>
      </c>
      <c r="K10">
        <v>0</v>
      </c>
      <c r="L10">
        <v>1.2219</v>
      </c>
      <c r="M10">
        <v>1.4086000000000001</v>
      </c>
      <c r="N10">
        <v>0.66610000000000003</v>
      </c>
      <c r="O10">
        <v>0.74250000000000005</v>
      </c>
      <c r="P10">
        <v>0</v>
      </c>
      <c r="Q10">
        <v>0</v>
      </c>
      <c r="R10">
        <v>0</v>
      </c>
      <c r="S10" s="98">
        <v>2.9999999999999997E-4</v>
      </c>
      <c r="T10">
        <v>0</v>
      </c>
      <c r="U10">
        <v>0</v>
      </c>
      <c r="V10">
        <v>0</v>
      </c>
      <c r="W10" s="98">
        <v>2.9999999999999997E-4</v>
      </c>
      <c r="X10">
        <v>0</v>
      </c>
      <c r="Y10">
        <v>0</v>
      </c>
      <c r="Z10">
        <v>0</v>
      </c>
      <c r="AA10">
        <v>0</v>
      </c>
      <c r="AB10">
        <v>0</v>
      </c>
      <c r="AC10" s="98">
        <v>2.9999999999999997E-4</v>
      </c>
      <c r="AD10" s="98">
        <v>2.9999999999999997E-4</v>
      </c>
      <c r="AE10">
        <v>0</v>
      </c>
      <c r="AF10">
        <v>0</v>
      </c>
      <c r="AG10">
        <v>0</v>
      </c>
      <c r="AH10" s="98">
        <v>0</v>
      </c>
      <c r="AI10">
        <v>0</v>
      </c>
      <c r="AJ10">
        <v>0</v>
      </c>
      <c r="AK10">
        <v>1.9107000000000001</v>
      </c>
      <c r="AL10">
        <v>0</v>
      </c>
      <c r="AM10">
        <v>23.986000000000001</v>
      </c>
      <c r="AN10">
        <v>0</v>
      </c>
      <c r="AO10">
        <v>0.13220000000000001</v>
      </c>
      <c r="AP10">
        <v>1.5864</v>
      </c>
      <c r="AQ10">
        <v>7.9500000000000001E-2</v>
      </c>
      <c r="AR10">
        <v>4.02E-2</v>
      </c>
      <c r="AS10">
        <v>2.6671800000000001</v>
      </c>
      <c r="AT10">
        <v>3.0597099999999999</v>
      </c>
      <c r="AU10">
        <v>0.27960000000000002</v>
      </c>
      <c r="AV10">
        <v>27.777999999999999</v>
      </c>
      <c r="AW10">
        <v>0</v>
      </c>
      <c r="AX10">
        <v>31.325199999999999</v>
      </c>
      <c r="AY10">
        <v>58.762999999999998</v>
      </c>
      <c r="AZ10">
        <v>0.37359999999999999</v>
      </c>
      <c r="BA10">
        <v>0.54349999999999998</v>
      </c>
      <c r="BB10">
        <v>6.3470000000000004</v>
      </c>
      <c r="BC10">
        <v>511.83600000000001</v>
      </c>
      <c r="BD10">
        <v>29.669</v>
      </c>
      <c r="BE10">
        <v>4.8209999999999997</v>
      </c>
      <c r="BF10" s="98">
        <v>2.9999999999999997E-4</v>
      </c>
      <c r="BG10">
        <v>0</v>
      </c>
      <c r="BH10">
        <v>0.27939999999999998</v>
      </c>
      <c r="BI10">
        <v>27.111999999999998</v>
      </c>
      <c r="BJ10">
        <v>3.0337901219663701E-2</v>
      </c>
      <c r="BK10">
        <v>2.7217223474281498E-3</v>
      </c>
      <c r="BL10">
        <v>3.3975623197420699E-3</v>
      </c>
      <c r="BM10">
        <v>5.4971955095013897E-3</v>
      </c>
      <c r="BN10">
        <v>2.19307516293631E-4</v>
      </c>
      <c r="BO10" s="98">
        <v>1.7129660396537901E-15</v>
      </c>
      <c r="BP10">
        <v>2.13986784147125E-3</v>
      </c>
      <c r="BQ10">
        <v>1.11426461803021E-2</v>
      </c>
      <c r="BR10">
        <v>5.2560269446537598E-2</v>
      </c>
    </row>
    <row r="11" spans="1:70" x14ac:dyDescent="0.35">
      <c r="A11" t="s">
        <v>61</v>
      </c>
      <c r="B11" t="s">
        <v>61</v>
      </c>
      <c r="C11" t="s">
        <v>1339</v>
      </c>
      <c r="D11">
        <v>110.672</v>
      </c>
      <c r="E11">
        <v>460.97800000000001</v>
      </c>
      <c r="F11">
        <v>0.14149999999999999</v>
      </c>
      <c r="G11">
        <v>2.2945000000000002</v>
      </c>
      <c r="H11">
        <v>23.0962</v>
      </c>
      <c r="I11">
        <v>2.8778999999999999</v>
      </c>
      <c r="J11">
        <v>107.67610000000001</v>
      </c>
      <c r="K11">
        <v>0</v>
      </c>
      <c r="L11">
        <v>1.2219</v>
      </c>
      <c r="M11">
        <v>1.4086000000000001</v>
      </c>
      <c r="N11">
        <v>0.66610000000000003</v>
      </c>
      <c r="O11">
        <v>0.74250000000000005</v>
      </c>
      <c r="P11">
        <v>0</v>
      </c>
      <c r="Q11">
        <v>0</v>
      </c>
      <c r="R11">
        <v>0</v>
      </c>
      <c r="S11" s="98">
        <v>2.9999999999999997E-4</v>
      </c>
      <c r="T11">
        <v>0</v>
      </c>
      <c r="U11">
        <v>0</v>
      </c>
      <c r="V11">
        <v>0</v>
      </c>
      <c r="W11" s="98">
        <v>2.9999999999999997E-4</v>
      </c>
      <c r="X11">
        <v>0</v>
      </c>
      <c r="Y11">
        <v>0</v>
      </c>
      <c r="Z11">
        <v>0</v>
      </c>
      <c r="AA11">
        <v>0</v>
      </c>
      <c r="AB11">
        <v>0</v>
      </c>
      <c r="AC11" s="98">
        <v>2.9999999999999997E-4</v>
      </c>
      <c r="AD11" s="98">
        <v>2.9999999999999997E-4</v>
      </c>
      <c r="AE11">
        <v>0</v>
      </c>
      <c r="AF11">
        <v>0</v>
      </c>
      <c r="AG11">
        <v>0</v>
      </c>
      <c r="AH11">
        <v>0</v>
      </c>
      <c r="AI11">
        <v>0</v>
      </c>
      <c r="AJ11">
        <v>0</v>
      </c>
      <c r="AK11">
        <v>1.9107000000000001</v>
      </c>
      <c r="AL11">
        <v>0</v>
      </c>
      <c r="AM11">
        <v>23.986000000000001</v>
      </c>
      <c r="AN11">
        <v>0</v>
      </c>
      <c r="AO11">
        <v>0.13220000000000001</v>
      </c>
      <c r="AP11">
        <v>1.5864</v>
      </c>
      <c r="AQ11">
        <v>7.9500000000000001E-2</v>
      </c>
      <c r="AR11">
        <v>4.02E-2</v>
      </c>
      <c r="AS11">
        <v>2.6671800000000001</v>
      </c>
      <c r="AT11">
        <v>3.0597099999999999</v>
      </c>
      <c r="AU11">
        <v>0.27960000000000002</v>
      </c>
      <c r="AV11">
        <v>27.777999999999999</v>
      </c>
      <c r="AW11">
        <v>0</v>
      </c>
      <c r="AX11">
        <v>31.325199999999999</v>
      </c>
      <c r="AY11">
        <v>58.762999999999998</v>
      </c>
      <c r="AZ11">
        <v>0.37359999999999999</v>
      </c>
      <c r="BA11">
        <v>0.54349999999999998</v>
      </c>
      <c r="BB11">
        <v>6.3470000000000004</v>
      </c>
      <c r="BC11">
        <v>511.83600000000001</v>
      </c>
      <c r="BD11">
        <v>29.669</v>
      </c>
      <c r="BE11">
        <v>4.8209999999999997</v>
      </c>
      <c r="BF11" s="98">
        <v>2.9999999999999997E-4</v>
      </c>
      <c r="BG11">
        <v>0</v>
      </c>
      <c r="BH11">
        <v>0.27939999999999998</v>
      </c>
      <c r="BI11">
        <v>27.111999999999998</v>
      </c>
      <c r="BJ11">
        <v>3.4617753096603997E-2</v>
      </c>
      <c r="BK11">
        <v>2.85490121628186E-3</v>
      </c>
      <c r="BL11">
        <v>4.2032545651168396E-3</v>
      </c>
      <c r="BM11">
        <v>5.4971955095013897E-3</v>
      </c>
      <c r="BN11">
        <v>2.19307516293631E-4</v>
      </c>
      <c r="BO11" s="98">
        <v>3.7714846150584399E-15</v>
      </c>
      <c r="BP11">
        <v>5.7280458674903601E-3</v>
      </c>
      <c r="BQ11">
        <v>1.11426461803021E-2</v>
      </c>
      <c r="BR11">
        <v>5.26732241462224E-2</v>
      </c>
    </row>
    <row r="12" spans="1:70" x14ac:dyDescent="0.35">
      <c r="A12" t="s">
        <v>61</v>
      </c>
      <c r="B12" t="s">
        <v>61</v>
      </c>
      <c r="C12" t="s">
        <v>1340</v>
      </c>
      <c r="D12">
        <v>110.672</v>
      </c>
      <c r="E12">
        <v>460.97800000000001</v>
      </c>
      <c r="F12">
        <v>0.14149999999999999</v>
      </c>
      <c r="G12">
        <v>2.2945000000000002</v>
      </c>
      <c r="H12">
        <v>23.0962</v>
      </c>
      <c r="I12">
        <v>2.8778999999999999</v>
      </c>
      <c r="J12">
        <v>107.67610000000001</v>
      </c>
      <c r="K12">
        <v>0</v>
      </c>
      <c r="L12">
        <v>1.2219</v>
      </c>
      <c r="M12">
        <v>1.4086000000000001</v>
      </c>
      <c r="N12">
        <v>0.66610000000000003</v>
      </c>
      <c r="O12">
        <v>0.74250000000000005</v>
      </c>
      <c r="P12">
        <v>0</v>
      </c>
      <c r="Q12">
        <v>0</v>
      </c>
      <c r="R12">
        <v>0</v>
      </c>
      <c r="S12" s="98">
        <v>2.9999999999999997E-4</v>
      </c>
      <c r="T12">
        <v>0</v>
      </c>
      <c r="U12">
        <v>0</v>
      </c>
      <c r="V12">
        <v>0</v>
      </c>
      <c r="W12" s="98">
        <v>2.9999999999999997E-4</v>
      </c>
      <c r="X12">
        <v>0</v>
      </c>
      <c r="Y12">
        <v>0</v>
      </c>
      <c r="Z12">
        <v>0</v>
      </c>
      <c r="AA12">
        <v>0</v>
      </c>
      <c r="AB12" s="98">
        <v>0</v>
      </c>
      <c r="AC12" s="98">
        <v>2.9999999999999997E-4</v>
      </c>
      <c r="AD12" s="98">
        <v>2.9999999999999997E-4</v>
      </c>
      <c r="AE12">
        <v>0</v>
      </c>
      <c r="AF12">
        <v>0</v>
      </c>
      <c r="AG12">
        <v>0</v>
      </c>
      <c r="AH12">
        <v>0</v>
      </c>
      <c r="AI12">
        <v>0</v>
      </c>
      <c r="AJ12">
        <v>0</v>
      </c>
      <c r="AK12">
        <v>1.9107000000000001</v>
      </c>
      <c r="AL12">
        <v>0</v>
      </c>
      <c r="AM12">
        <v>23.986000000000001</v>
      </c>
      <c r="AN12">
        <v>0</v>
      </c>
      <c r="AO12">
        <v>0.13220000000000001</v>
      </c>
      <c r="AP12">
        <v>1.5864</v>
      </c>
      <c r="AQ12">
        <v>7.9500000000000001E-2</v>
      </c>
      <c r="AR12">
        <v>4.02E-2</v>
      </c>
      <c r="AS12">
        <v>2.6671800000000001</v>
      </c>
      <c r="AT12">
        <v>3.0597099999999999</v>
      </c>
      <c r="AU12">
        <v>0.27960000000000002</v>
      </c>
      <c r="AV12">
        <v>27.777999999999999</v>
      </c>
      <c r="AW12">
        <v>0</v>
      </c>
      <c r="AX12">
        <v>31.325199999999999</v>
      </c>
      <c r="AY12">
        <v>58.762999999999998</v>
      </c>
      <c r="AZ12">
        <v>0.37359999999999999</v>
      </c>
      <c r="BA12">
        <v>0.54349999999999998</v>
      </c>
      <c r="BB12">
        <v>6.3470000000000004</v>
      </c>
      <c r="BC12">
        <v>511.83600000000001</v>
      </c>
      <c r="BD12">
        <v>29.669</v>
      </c>
      <c r="BE12">
        <v>4.8209999999999997</v>
      </c>
      <c r="BF12" s="98">
        <v>2.9999999999999997E-4</v>
      </c>
      <c r="BG12">
        <v>0</v>
      </c>
      <c r="BH12">
        <v>0.27939999999999998</v>
      </c>
      <c r="BI12">
        <v>27.111999999999998</v>
      </c>
      <c r="BJ12">
        <v>2.9112776873894301E-2</v>
      </c>
      <c r="BK12">
        <v>2.6823761286725702E-3</v>
      </c>
      <c r="BL12">
        <v>3.1642032009531499E-3</v>
      </c>
      <c r="BM12">
        <v>5.4971955095014001E-3</v>
      </c>
      <c r="BN12">
        <v>2.19307516293631E-4</v>
      </c>
      <c r="BO12" s="98">
        <v>1.11092334333552E-15</v>
      </c>
      <c r="BP12">
        <v>1.1141401861655799E-3</v>
      </c>
      <c r="BQ12">
        <v>1.11426461803021E-2</v>
      </c>
      <c r="BR12">
        <v>5.2536325039501598E-2</v>
      </c>
    </row>
    <row r="13" spans="1:70" x14ac:dyDescent="0.35">
      <c r="A13" t="s">
        <v>61</v>
      </c>
      <c r="B13" t="s">
        <v>61</v>
      </c>
      <c r="C13" t="s">
        <v>1341</v>
      </c>
      <c r="D13">
        <v>110.672</v>
      </c>
      <c r="E13">
        <v>460.97800000000001</v>
      </c>
      <c r="F13">
        <v>0.14149999999999999</v>
      </c>
      <c r="G13">
        <v>2.2945000000000002</v>
      </c>
      <c r="H13">
        <v>23.0962</v>
      </c>
      <c r="I13">
        <v>2.8778999999999999</v>
      </c>
      <c r="J13">
        <v>107.67610000000001</v>
      </c>
      <c r="K13">
        <v>0</v>
      </c>
      <c r="L13">
        <v>1.2219</v>
      </c>
      <c r="M13">
        <v>1.4086000000000001</v>
      </c>
      <c r="N13">
        <v>0.66610000000000003</v>
      </c>
      <c r="O13">
        <v>0.74250000000000005</v>
      </c>
      <c r="P13">
        <v>0</v>
      </c>
      <c r="Q13">
        <v>0</v>
      </c>
      <c r="R13">
        <v>0</v>
      </c>
      <c r="S13" s="98">
        <v>2.9999999999999997E-4</v>
      </c>
      <c r="T13">
        <v>0</v>
      </c>
      <c r="U13">
        <v>0</v>
      </c>
      <c r="V13">
        <v>0</v>
      </c>
      <c r="W13" s="98">
        <v>2.9999999999999997E-4</v>
      </c>
      <c r="X13">
        <v>0</v>
      </c>
      <c r="Y13">
        <v>0</v>
      </c>
      <c r="Z13">
        <v>0</v>
      </c>
      <c r="AA13">
        <v>0</v>
      </c>
      <c r="AB13">
        <v>0</v>
      </c>
      <c r="AC13" s="98">
        <v>2.9999999999999997E-4</v>
      </c>
      <c r="AD13" s="98">
        <v>2.9999999999999997E-4</v>
      </c>
      <c r="AE13">
        <v>0</v>
      </c>
      <c r="AF13">
        <v>0</v>
      </c>
      <c r="AG13">
        <v>0</v>
      </c>
      <c r="AH13">
        <v>0</v>
      </c>
      <c r="AI13">
        <v>0</v>
      </c>
      <c r="AJ13">
        <v>0</v>
      </c>
      <c r="AK13">
        <v>1.9107000000000001</v>
      </c>
      <c r="AL13">
        <v>0</v>
      </c>
      <c r="AM13">
        <v>23.986000000000001</v>
      </c>
      <c r="AN13">
        <v>0</v>
      </c>
      <c r="AO13">
        <v>0.13220000000000001</v>
      </c>
      <c r="AP13">
        <v>1.5864</v>
      </c>
      <c r="AQ13">
        <v>7.9500000000000001E-2</v>
      </c>
      <c r="AR13">
        <v>4.02E-2</v>
      </c>
      <c r="AS13">
        <v>2.6671800000000001</v>
      </c>
      <c r="AT13">
        <v>3.0597099999999999</v>
      </c>
      <c r="AU13">
        <v>0.27960000000000002</v>
      </c>
      <c r="AV13">
        <v>27.777999999999999</v>
      </c>
      <c r="AW13">
        <v>0</v>
      </c>
      <c r="AX13">
        <v>31.325199999999999</v>
      </c>
      <c r="AY13">
        <v>58.762999999999998</v>
      </c>
      <c r="AZ13">
        <v>0.37359999999999999</v>
      </c>
      <c r="BA13">
        <v>0.54349999999999998</v>
      </c>
      <c r="BB13">
        <v>6.3470000000000004</v>
      </c>
      <c r="BC13">
        <v>511.83600000000001</v>
      </c>
      <c r="BD13">
        <v>29.669</v>
      </c>
      <c r="BE13">
        <v>4.8209999999999997</v>
      </c>
      <c r="BF13" s="98">
        <v>2.9999999999999997E-4</v>
      </c>
      <c r="BG13">
        <v>0</v>
      </c>
      <c r="BH13">
        <v>0.27939999999999998</v>
      </c>
      <c r="BI13">
        <v>27.111999999999998</v>
      </c>
      <c r="BJ13">
        <v>3.6735051643800101E-2</v>
      </c>
      <c r="BK13">
        <v>2.9212570192085098E-3</v>
      </c>
      <c r="BL13">
        <v>4.6028897051797798E-3</v>
      </c>
      <c r="BM13">
        <v>5.4971955095014001E-3</v>
      </c>
      <c r="BN13">
        <v>2.19307516293631E-4</v>
      </c>
      <c r="BO13" s="98">
        <v>4.7947774118749503E-15</v>
      </c>
      <c r="BP13">
        <v>7.5026249756922096E-3</v>
      </c>
      <c r="BQ13">
        <v>1.11426461803021E-2</v>
      </c>
      <c r="BR13">
        <v>5.2725877648807297E-2</v>
      </c>
    </row>
    <row r="14" spans="1:70" x14ac:dyDescent="0.35">
      <c r="A14" t="s">
        <v>71</v>
      </c>
      <c r="B14" t="s">
        <v>71</v>
      </c>
      <c r="C14" t="s">
        <v>1337</v>
      </c>
      <c r="D14">
        <v>40.161999999999999</v>
      </c>
      <c r="E14">
        <v>167.38300000000001</v>
      </c>
      <c r="F14">
        <v>0.22839999999999999</v>
      </c>
      <c r="G14">
        <v>1.4992000000000001</v>
      </c>
      <c r="H14">
        <v>6.6856</v>
      </c>
      <c r="I14">
        <v>2.3491</v>
      </c>
      <c r="J14">
        <v>131.4453</v>
      </c>
      <c r="K14">
        <v>0</v>
      </c>
      <c r="L14">
        <v>0.77490000000000003</v>
      </c>
      <c r="M14">
        <v>5.6167999999999996</v>
      </c>
      <c r="N14">
        <v>4.0917000000000003</v>
      </c>
      <c r="O14">
        <v>1.5250999999999999</v>
      </c>
      <c r="P14">
        <v>0</v>
      </c>
      <c r="Q14">
        <v>0</v>
      </c>
      <c r="R14">
        <v>3.8</v>
      </c>
      <c r="S14">
        <v>1.6400000000000001E-2</v>
      </c>
      <c r="T14">
        <v>4.5999999999999999E-3</v>
      </c>
      <c r="U14">
        <v>0</v>
      </c>
      <c r="V14">
        <v>0</v>
      </c>
      <c r="W14">
        <v>1.14E-2</v>
      </c>
      <c r="X14" s="98">
        <v>4.0000000000000002E-4</v>
      </c>
      <c r="Y14">
        <v>0</v>
      </c>
      <c r="Z14">
        <v>1.4800000000000001E-2</v>
      </c>
      <c r="AA14">
        <v>0</v>
      </c>
      <c r="AB14">
        <v>1.4800000000000001E-2</v>
      </c>
      <c r="AC14">
        <v>0.11409999999999999</v>
      </c>
      <c r="AD14">
        <v>8.8200000000000001E-2</v>
      </c>
      <c r="AE14" s="98">
        <v>2.9999999999999997E-4</v>
      </c>
      <c r="AF14">
        <v>0</v>
      </c>
      <c r="AG14">
        <v>0</v>
      </c>
      <c r="AH14">
        <v>0</v>
      </c>
      <c r="AI14">
        <v>0</v>
      </c>
      <c r="AJ14">
        <v>0</v>
      </c>
      <c r="AK14">
        <v>239.54830000000001</v>
      </c>
      <c r="AL14">
        <v>0</v>
      </c>
      <c r="AM14">
        <v>2457.4580000000001</v>
      </c>
      <c r="AN14">
        <v>4.1999999999999997E-3</v>
      </c>
      <c r="AO14">
        <v>0.7218</v>
      </c>
      <c r="AP14">
        <v>20.0669</v>
      </c>
      <c r="AQ14">
        <v>5.808E-2</v>
      </c>
      <c r="AR14">
        <v>2.3740000000000001E-2</v>
      </c>
      <c r="AS14">
        <v>0.81077999999999995</v>
      </c>
      <c r="AT14">
        <v>1.0428299999999999</v>
      </c>
      <c r="AU14">
        <v>0.16708999999999999</v>
      </c>
      <c r="AV14">
        <v>36.791899999999998</v>
      </c>
      <c r="AW14">
        <v>0</v>
      </c>
      <c r="AX14">
        <v>29.230399999999999</v>
      </c>
      <c r="AY14">
        <v>38.496000000000002</v>
      </c>
      <c r="AZ14">
        <v>2.1280000000000001</v>
      </c>
      <c r="BA14">
        <v>0.39050000000000001</v>
      </c>
      <c r="BB14">
        <v>30.902000000000001</v>
      </c>
      <c r="BC14">
        <v>294.31799999999998</v>
      </c>
      <c r="BD14">
        <v>14.507</v>
      </c>
      <c r="BE14">
        <v>18.733000000000001</v>
      </c>
      <c r="BF14">
        <v>4.2299999999999997E-2</v>
      </c>
      <c r="BG14">
        <v>0.49719999999999998</v>
      </c>
      <c r="BH14">
        <v>0.2432</v>
      </c>
      <c r="BI14">
        <v>8.5289999999999999</v>
      </c>
      <c r="BJ14">
        <v>8.6662665931593996E-2</v>
      </c>
      <c r="BK14">
        <v>3.7601772178171402E-3</v>
      </c>
      <c r="BL14">
        <v>3.1060263135727701E-2</v>
      </c>
      <c r="BM14">
        <v>5.0910305704343498E-3</v>
      </c>
      <c r="BN14">
        <v>0</v>
      </c>
      <c r="BO14" s="98">
        <v>8.9151529232140102E-15</v>
      </c>
      <c r="BP14">
        <v>2.0410880724391199E-2</v>
      </c>
      <c r="BQ14">
        <v>1.1967342653762199E-2</v>
      </c>
      <c r="BR14">
        <v>5.0115497695984598E-2</v>
      </c>
    </row>
    <row r="15" spans="1:70" x14ac:dyDescent="0.35">
      <c r="A15" t="s">
        <v>71</v>
      </c>
      <c r="B15" t="s">
        <v>71</v>
      </c>
      <c r="C15" t="s">
        <v>1338</v>
      </c>
      <c r="D15">
        <v>91.853999999999999</v>
      </c>
      <c r="E15">
        <v>383.96449999999999</v>
      </c>
      <c r="F15">
        <v>0.49340000000000001</v>
      </c>
      <c r="G15">
        <v>3.5002499999999999</v>
      </c>
      <c r="H15">
        <v>15.29435</v>
      </c>
      <c r="I15">
        <v>5.4379999999999997</v>
      </c>
      <c r="J15">
        <v>301.34249999999997</v>
      </c>
      <c r="K15">
        <v>0</v>
      </c>
      <c r="L15">
        <v>1.7959000000000001</v>
      </c>
      <c r="M15">
        <v>13.168799999999999</v>
      </c>
      <c r="N15">
        <v>9.3484499999999997</v>
      </c>
      <c r="O15">
        <v>3.8203499999999999</v>
      </c>
      <c r="P15">
        <v>0</v>
      </c>
      <c r="Q15">
        <v>0</v>
      </c>
      <c r="R15">
        <v>5.7</v>
      </c>
      <c r="S15">
        <v>3.0300000000000001E-2</v>
      </c>
      <c r="T15">
        <v>6.8999999999999999E-3</v>
      </c>
      <c r="U15">
        <v>0</v>
      </c>
      <c r="V15">
        <v>0</v>
      </c>
      <c r="W15">
        <v>2.2800000000000001E-2</v>
      </c>
      <c r="X15" s="98">
        <v>5.9999999999999995E-4</v>
      </c>
      <c r="Y15">
        <v>0</v>
      </c>
      <c r="Z15">
        <v>2.2200000000000001E-2</v>
      </c>
      <c r="AA15">
        <v>0</v>
      </c>
      <c r="AB15" s="98">
        <v>2.2200000000000001E-2</v>
      </c>
      <c r="AC15">
        <v>0.25845000000000001</v>
      </c>
      <c r="AD15">
        <v>0.18074999999999999</v>
      </c>
      <c r="AE15" s="98">
        <v>8.9999999999999998E-4</v>
      </c>
      <c r="AF15">
        <v>0</v>
      </c>
      <c r="AG15">
        <v>0</v>
      </c>
      <c r="AH15">
        <v>0</v>
      </c>
      <c r="AI15">
        <v>0</v>
      </c>
      <c r="AJ15">
        <v>0</v>
      </c>
      <c r="AK15">
        <v>692.48095000000001</v>
      </c>
      <c r="AL15">
        <v>0</v>
      </c>
      <c r="AM15">
        <v>7066.6464999999998</v>
      </c>
      <c r="AN15">
        <v>1.26E-2</v>
      </c>
      <c r="AO15">
        <v>1.5449999999999999</v>
      </c>
      <c r="AP15">
        <v>57.673000000000002</v>
      </c>
      <c r="AQ15">
        <v>0.13982</v>
      </c>
      <c r="AR15">
        <v>6.6119999999999998E-2</v>
      </c>
      <c r="AS15">
        <v>1.8958900000000001</v>
      </c>
      <c r="AT15">
        <v>2.4496349999999998</v>
      </c>
      <c r="AU15">
        <v>0.37017499999999998</v>
      </c>
      <c r="AV15">
        <v>86.857799999999997</v>
      </c>
      <c r="AW15">
        <v>0</v>
      </c>
      <c r="AX15">
        <v>60.57</v>
      </c>
      <c r="AY15">
        <v>88.831500000000005</v>
      </c>
      <c r="AZ15">
        <v>4.66</v>
      </c>
      <c r="BA15">
        <v>0.9466</v>
      </c>
      <c r="BB15">
        <v>75.935000000000002</v>
      </c>
      <c r="BC15">
        <v>670.87400000000002</v>
      </c>
      <c r="BD15">
        <v>33.419499999999999</v>
      </c>
      <c r="BE15">
        <v>45.408000000000001</v>
      </c>
      <c r="BF15">
        <v>0.1062</v>
      </c>
      <c r="BG15">
        <v>1.4642999999999999</v>
      </c>
      <c r="BH15">
        <v>0.6038</v>
      </c>
      <c r="BI15">
        <v>21.981000000000002</v>
      </c>
      <c r="BJ15">
        <v>0.173055325742793</v>
      </c>
      <c r="BK15">
        <v>7.9669613177080992E-3</v>
      </c>
      <c r="BL15">
        <v>5.66639634602416E-2</v>
      </c>
      <c r="BM15">
        <v>1.16031878321479E-2</v>
      </c>
      <c r="BN15">
        <v>0</v>
      </c>
      <c r="BO15" s="98">
        <v>1.6048478832274399E-14</v>
      </c>
      <c r="BP15">
        <v>3.1393564019009702E-2</v>
      </c>
      <c r="BQ15">
        <v>2.7445384778330899E-2</v>
      </c>
      <c r="BR15">
        <v>0.125377540084985</v>
      </c>
    </row>
    <row r="16" spans="1:70" x14ac:dyDescent="0.35">
      <c r="A16" t="s">
        <v>71</v>
      </c>
      <c r="B16" t="s">
        <v>71</v>
      </c>
      <c r="C16" t="s">
        <v>1339</v>
      </c>
      <c r="D16">
        <v>101.38500000000001</v>
      </c>
      <c r="E16">
        <v>423.30500000000001</v>
      </c>
      <c r="F16">
        <v>0.55730000000000002</v>
      </c>
      <c r="G16">
        <v>3.8323</v>
      </c>
      <c r="H16">
        <v>16.8794</v>
      </c>
      <c r="I16">
        <v>5.9737999999999998</v>
      </c>
      <c r="J16">
        <v>332.31060000000002</v>
      </c>
      <c r="K16">
        <v>0</v>
      </c>
      <c r="L16">
        <v>1.972</v>
      </c>
      <c r="M16">
        <v>14.394500000000001</v>
      </c>
      <c r="N16">
        <v>10.323</v>
      </c>
      <c r="O16">
        <v>4.0715000000000003</v>
      </c>
      <c r="P16">
        <v>0</v>
      </c>
      <c r="Q16">
        <v>0</v>
      </c>
      <c r="R16">
        <v>7.6</v>
      </c>
      <c r="S16">
        <v>3.6600000000000001E-2</v>
      </c>
      <c r="T16">
        <v>9.1999999999999998E-3</v>
      </c>
      <c r="U16">
        <v>0</v>
      </c>
      <c r="V16">
        <v>0</v>
      </c>
      <c r="W16">
        <v>2.6599999999999999E-2</v>
      </c>
      <c r="X16" s="98">
        <v>8.0000000000000004E-4</v>
      </c>
      <c r="Y16">
        <v>0</v>
      </c>
      <c r="Z16">
        <v>2.9600000000000001E-2</v>
      </c>
      <c r="AA16">
        <v>0</v>
      </c>
      <c r="AB16">
        <v>2.9600000000000001E-2</v>
      </c>
      <c r="AC16">
        <v>0.28639999999999999</v>
      </c>
      <c r="AD16">
        <v>0.2087</v>
      </c>
      <c r="AE16" s="98">
        <v>8.9999999999999998E-4</v>
      </c>
      <c r="AF16">
        <v>0</v>
      </c>
      <c r="AG16">
        <v>0</v>
      </c>
      <c r="AH16">
        <v>0</v>
      </c>
      <c r="AI16">
        <v>0</v>
      </c>
      <c r="AJ16">
        <v>0</v>
      </c>
      <c r="AK16">
        <v>701.20219999999995</v>
      </c>
      <c r="AL16">
        <v>0</v>
      </c>
      <c r="AM16">
        <v>7168.5550000000003</v>
      </c>
      <c r="AN16">
        <v>1.26E-2</v>
      </c>
      <c r="AO16">
        <v>1.7518</v>
      </c>
      <c r="AP16">
        <v>58.5154</v>
      </c>
      <c r="AQ16">
        <v>0.15128</v>
      </c>
      <c r="AR16">
        <v>6.7820000000000005E-2</v>
      </c>
      <c r="AS16">
        <v>2.0746600000000002</v>
      </c>
      <c r="AT16">
        <v>2.6758199999999999</v>
      </c>
      <c r="AU16">
        <v>0.41382000000000002</v>
      </c>
      <c r="AV16">
        <v>94.690299999999993</v>
      </c>
      <c r="AW16">
        <v>0</v>
      </c>
      <c r="AX16">
        <v>69.607799999999997</v>
      </c>
      <c r="AY16">
        <v>97.706000000000003</v>
      </c>
      <c r="AZ16">
        <v>5.234</v>
      </c>
      <c r="BA16">
        <v>1.0215000000000001</v>
      </c>
      <c r="BB16">
        <v>81.515000000000001</v>
      </c>
      <c r="BC16">
        <v>741.50400000000002</v>
      </c>
      <c r="BD16">
        <v>36.783000000000001</v>
      </c>
      <c r="BE16">
        <v>49.003999999999998</v>
      </c>
      <c r="BF16">
        <v>0.11310000000000001</v>
      </c>
      <c r="BG16">
        <v>1.4734</v>
      </c>
      <c r="BH16">
        <v>0.64570000000000005</v>
      </c>
      <c r="BI16">
        <v>23.181000000000001</v>
      </c>
      <c r="BJ16">
        <v>0.222408156701002</v>
      </c>
      <c r="BK16">
        <v>9.4150771077011301E-3</v>
      </c>
      <c r="BL16">
        <v>7.4989304281665906E-2</v>
      </c>
      <c r="BM16">
        <v>1.28252785351026E-2</v>
      </c>
      <c r="BN16">
        <v>0</v>
      </c>
      <c r="BO16" s="98">
        <v>2.5388583605006899E-14</v>
      </c>
      <c r="BP16">
        <v>5.5234548094870599E-2</v>
      </c>
      <c r="BQ16">
        <v>3.0261476248953902E-2</v>
      </c>
      <c r="BR16">
        <v>0.135362626075681</v>
      </c>
    </row>
    <row r="17" spans="1:70" x14ac:dyDescent="0.35">
      <c r="A17" t="s">
        <v>71</v>
      </c>
      <c r="B17" t="s">
        <v>71</v>
      </c>
      <c r="C17" t="s">
        <v>1340</v>
      </c>
      <c r="D17">
        <v>86.22</v>
      </c>
      <c r="E17">
        <v>360.94450000000001</v>
      </c>
      <c r="F17">
        <v>0.40450000000000003</v>
      </c>
      <c r="G17">
        <v>3.2289500000000002</v>
      </c>
      <c r="H17">
        <v>14.594250000000001</v>
      </c>
      <c r="I17">
        <v>5.0533000000000001</v>
      </c>
      <c r="J17">
        <v>278.74779999999998</v>
      </c>
      <c r="K17">
        <v>0</v>
      </c>
      <c r="L17">
        <v>1.6424000000000001</v>
      </c>
      <c r="M17">
        <v>12.527200000000001</v>
      </c>
      <c r="N17">
        <v>8.7771500000000007</v>
      </c>
      <c r="O17">
        <v>3.7500499999999999</v>
      </c>
      <c r="P17">
        <v>0</v>
      </c>
      <c r="Q17">
        <v>0</v>
      </c>
      <c r="R17">
        <v>1.9</v>
      </c>
      <c r="S17">
        <v>1.77E-2</v>
      </c>
      <c r="T17">
        <v>2.3E-3</v>
      </c>
      <c r="U17">
        <v>0</v>
      </c>
      <c r="V17">
        <v>0</v>
      </c>
      <c r="W17">
        <v>1.52E-2</v>
      </c>
      <c r="X17" s="98">
        <v>2.0000000000000001E-4</v>
      </c>
      <c r="Y17">
        <v>0</v>
      </c>
      <c r="Z17">
        <v>7.4000000000000003E-3</v>
      </c>
      <c r="AA17">
        <v>0</v>
      </c>
      <c r="AB17">
        <v>7.4000000000000003E-3</v>
      </c>
      <c r="AC17">
        <v>0.22105</v>
      </c>
      <c r="AD17">
        <v>0.14335000000000001</v>
      </c>
      <c r="AE17" s="98">
        <v>8.9999999999999998E-4</v>
      </c>
      <c r="AF17">
        <v>0</v>
      </c>
      <c r="AG17">
        <v>0</v>
      </c>
      <c r="AH17">
        <v>0</v>
      </c>
      <c r="AI17">
        <v>0</v>
      </c>
      <c r="AJ17">
        <v>0</v>
      </c>
      <c r="AK17">
        <v>683.08804999999995</v>
      </c>
      <c r="AL17">
        <v>0</v>
      </c>
      <c r="AM17">
        <v>6959.2354999999998</v>
      </c>
      <c r="AN17">
        <v>6.3E-3</v>
      </c>
      <c r="AO17">
        <v>1.2608999999999999</v>
      </c>
      <c r="AP17">
        <v>56.761200000000002</v>
      </c>
      <c r="AQ17">
        <v>0.13103000000000001</v>
      </c>
      <c r="AR17">
        <v>4.4659999999999998E-2</v>
      </c>
      <c r="AS17">
        <v>1.57677</v>
      </c>
      <c r="AT17">
        <v>2.0871650000000002</v>
      </c>
      <c r="AU17">
        <v>0.34578500000000001</v>
      </c>
      <c r="AV17">
        <v>78.757199999999997</v>
      </c>
      <c r="AW17">
        <v>0</v>
      </c>
      <c r="AX17">
        <v>47.4788</v>
      </c>
      <c r="AY17">
        <v>84.026499999999999</v>
      </c>
      <c r="AZ17">
        <v>4.4580000000000002</v>
      </c>
      <c r="BA17">
        <v>0.88300000000000001</v>
      </c>
      <c r="BB17">
        <v>75.503</v>
      </c>
      <c r="BC17">
        <v>624.11400000000003</v>
      </c>
      <c r="BD17">
        <v>31.189499999999999</v>
      </c>
      <c r="BE17">
        <v>39.450000000000003</v>
      </c>
      <c r="BF17">
        <v>9.2399999999999996E-2</v>
      </c>
      <c r="BG17">
        <v>0.73209999999999997</v>
      </c>
      <c r="BH17">
        <v>0.54630000000000001</v>
      </c>
      <c r="BI17">
        <v>21.309000000000001</v>
      </c>
      <c r="BJ17">
        <v>0.13939720744693199</v>
      </c>
      <c r="BK17">
        <v>6.7718015268791202E-3</v>
      </c>
      <c r="BL17">
        <v>4.8559729069842898E-2</v>
      </c>
      <c r="BM17">
        <v>1.08768337739282E-2</v>
      </c>
      <c r="BN17">
        <v>0</v>
      </c>
      <c r="BO17" s="98">
        <v>1.17158478076106E-14</v>
      </c>
      <c r="BP17">
        <v>2.2371007592534201E-2</v>
      </c>
      <c r="BQ17">
        <v>2.54201421753865E-2</v>
      </c>
      <c r="BR17">
        <v>0.124064032665677</v>
      </c>
    </row>
    <row r="18" spans="1:70" x14ac:dyDescent="0.35">
      <c r="A18" t="s">
        <v>71</v>
      </c>
      <c r="B18" t="s">
        <v>71</v>
      </c>
      <c r="C18" t="s">
        <v>1341</v>
      </c>
      <c r="D18">
        <v>65.274000000000001</v>
      </c>
      <c r="E18">
        <v>272</v>
      </c>
      <c r="F18">
        <v>0.44090000000000001</v>
      </c>
      <c r="G18">
        <v>2.3704000000000001</v>
      </c>
      <c r="H18">
        <v>10.845000000000001</v>
      </c>
      <c r="I18">
        <v>3.7225999999999999</v>
      </c>
      <c r="J18">
        <v>203.17330000000001</v>
      </c>
      <c r="K18">
        <v>0</v>
      </c>
      <c r="L18">
        <v>1.2224999999999999</v>
      </c>
      <c r="M18">
        <v>8.9352</v>
      </c>
      <c r="N18">
        <v>6.3723000000000001</v>
      </c>
      <c r="O18">
        <v>2.5629</v>
      </c>
      <c r="P18">
        <v>0</v>
      </c>
      <c r="Q18">
        <v>0</v>
      </c>
      <c r="R18">
        <v>11.4</v>
      </c>
      <c r="S18">
        <v>4.36E-2</v>
      </c>
      <c r="T18">
        <v>1.38E-2</v>
      </c>
      <c r="U18">
        <v>0</v>
      </c>
      <c r="V18">
        <v>0</v>
      </c>
      <c r="W18">
        <v>2.86E-2</v>
      </c>
      <c r="X18" s="98">
        <v>1.1999999999999999E-3</v>
      </c>
      <c r="Y18">
        <v>0</v>
      </c>
      <c r="Z18">
        <v>4.4400000000000002E-2</v>
      </c>
      <c r="AA18">
        <v>0</v>
      </c>
      <c r="AB18">
        <v>4.4400000000000002E-2</v>
      </c>
      <c r="AC18">
        <v>0.19339999999999999</v>
      </c>
      <c r="AD18">
        <v>0.1545</v>
      </c>
      <c r="AE18" s="98">
        <v>5.0000000000000001E-4</v>
      </c>
      <c r="AF18">
        <v>0</v>
      </c>
      <c r="AG18">
        <v>0</v>
      </c>
      <c r="AH18">
        <v>0</v>
      </c>
      <c r="AI18">
        <v>0</v>
      </c>
      <c r="AJ18">
        <v>0</v>
      </c>
      <c r="AK18">
        <v>358.76010000000002</v>
      </c>
      <c r="AL18">
        <v>0</v>
      </c>
      <c r="AM18">
        <v>3671.5329999999999</v>
      </c>
      <c r="AN18">
        <v>6.3E-3</v>
      </c>
      <c r="AO18">
        <v>1.2712000000000001</v>
      </c>
      <c r="AP18">
        <v>30.440999999999999</v>
      </c>
      <c r="AQ18">
        <v>9.0329999999999994E-2</v>
      </c>
      <c r="AR18">
        <v>4.0809999999999999E-2</v>
      </c>
      <c r="AS18">
        <v>1.3505799999999999</v>
      </c>
      <c r="AT18">
        <v>1.7161999999999999</v>
      </c>
      <c r="AU18">
        <v>0.26862999999999998</v>
      </c>
      <c r="AV18">
        <v>61.992600000000003</v>
      </c>
      <c r="AW18">
        <v>0</v>
      </c>
      <c r="AX18">
        <v>59.335700000000003</v>
      </c>
      <c r="AY18">
        <v>60.281999999999996</v>
      </c>
      <c r="AZ18">
        <v>3.0409000000000002</v>
      </c>
      <c r="BA18">
        <v>0.62419999999999998</v>
      </c>
      <c r="BB18">
        <v>45.798999999999999</v>
      </c>
      <c r="BC18">
        <v>444.54</v>
      </c>
      <c r="BD18">
        <v>22.797000000000001</v>
      </c>
      <c r="BE18">
        <v>36.720999999999997</v>
      </c>
      <c r="BF18">
        <v>8.4199999999999997E-2</v>
      </c>
      <c r="BG18">
        <v>0.77359999999999995</v>
      </c>
      <c r="BH18">
        <v>0.39739999999999998</v>
      </c>
      <c r="BI18">
        <v>14.48</v>
      </c>
      <c r="BJ18">
        <v>0.14196809691237999</v>
      </c>
      <c r="BK18">
        <v>6.9344969158501501E-3</v>
      </c>
      <c r="BL18">
        <v>4.6436675554594402E-2</v>
      </c>
      <c r="BM18">
        <v>7.9016463664362997E-3</v>
      </c>
      <c r="BN18">
        <v>0</v>
      </c>
      <c r="BO18" s="98">
        <v>1.81537473478814E-14</v>
      </c>
      <c r="BP18">
        <v>3.9190233450582999E-2</v>
      </c>
      <c r="BQ18">
        <v>1.8561934269961201E-2</v>
      </c>
      <c r="BR18">
        <v>8.2154996206538197E-2</v>
      </c>
    </row>
    <row r="19" spans="1:70" x14ac:dyDescent="0.35">
      <c r="A19" t="s">
        <v>513</v>
      </c>
      <c r="B19" t="s">
        <v>513</v>
      </c>
      <c r="C19" t="s">
        <v>1337</v>
      </c>
      <c r="D19">
        <v>79.888999999999996</v>
      </c>
      <c r="E19">
        <v>333.57299999999998</v>
      </c>
      <c r="F19">
        <v>0.2024</v>
      </c>
      <c r="G19">
        <v>0.99570000000000003</v>
      </c>
      <c r="H19">
        <v>17.186699999999998</v>
      </c>
      <c r="I19">
        <v>2.1093999999999999</v>
      </c>
      <c r="J19">
        <v>108.50530000000001</v>
      </c>
      <c r="K19">
        <v>0</v>
      </c>
      <c r="L19">
        <v>0.71209999999999996</v>
      </c>
      <c r="M19">
        <v>15.160399999999999</v>
      </c>
      <c r="N19">
        <v>10.546099999999999</v>
      </c>
      <c r="O19">
        <v>4.5993000000000004</v>
      </c>
      <c r="P19">
        <v>0</v>
      </c>
      <c r="Q19">
        <v>1.3080000000000001</v>
      </c>
      <c r="R19">
        <v>0</v>
      </c>
      <c r="S19">
        <v>1.9E-3</v>
      </c>
      <c r="T19">
        <v>0</v>
      </c>
      <c r="U19">
        <v>0</v>
      </c>
      <c r="V19">
        <v>0</v>
      </c>
      <c r="W19">
        <v>1.5E-3</v>
      </c>
      <c r="X19" s="98">
        <v>0</v>
      </c>
      <c r="Y19">
        <v>0</v>
      </c>
      <c r="Z19">
        <v>2.3E-3</v>
      </c>
      <c r="AA19">
        <v>0</v>
      </c>
      <c r="AB19">
        <v>1.4E-3</v>
      </c>
      <c r="AC19">
        <v>2.3800000000000002E-2</v>
      </c>
      <c r="AD19">
        <v>1.46E-2</v>
      </c>
      <c r="AE19">
        <v>1.2999999999999999E-3</v>
      </c>
      <c r="AF19">
        <v>0</v>
      </c>
      <c r="AG19">
        <v>0</v>
      </c>
      <c r="AH19">
        <v>0</v>
      </c>
      <c r="AI19">
        <v>0</v>
      </c>
      <c r="AJ19">
        <v>0</v>
      </c>
      <c r="AK19">
        <v>8.8992000000000004</v>
      </c>
      <c r="AL19">
        <v>0</v>
      </c>
      <c r="AM19">
        <v>91.626999999999995</v>
      </c>
      <c r="AN19">
        <v>0</v>
      </c>
      <c r="AO19">
        <v>0.62060000000000004</v>
      </c>
      <c r="AP19">
        <v>2.0472999999999999</v>
      </c>
      <c r="AQ19">
        <v>0.12457</v>
      </c>
      <c r="AR19">
        <v>3.6949999999999997E-2</v>
      </c>
      <c r="AS19">
        <v>0.56327000000000005</v>
      </c>
      <c r="AT19">
        <v>0.72674000000000005</v>
      </c>
      <c r="AU19">
        <v>0.13034999999999999</v>
      </c>
      <c r="AV19">
        <v>25.715900000000001</v>
      </c>
      <c r="AW19">
        <v>0</v>
      </c>
      <c r="AX19">
        <v>37.920400000000001</v>
      </c>
      <c r="AY19">
        <v>21.02</v>
      </c>
      <c r="AZ19">
        <v>2.1677</v>
      </c>
      <c r="BA19">
        <v>0.26979999999999998</v>
      </c>
      <c r="BB19">
        <v>20.664999999999999</v>
      </c>
      <c r="BC19">
        <v>230.51499999999999</v>
      </c>
      <c r="BD19">
        <v>16.010999999999999</v>
      </c>
      <c r="BE19">
        <v>1.9870000000000001</v>
      </c>
      <c r="BF19">
        <v>0</v>
      </c>
      <c r="BG19">
        <v>0.1085</v>
      </c>
      <c r="BH19">
        <v>0.113</v>
      </c>
      <c r="BI19">
        <v>31.529</v>
      </c>
      <c r="BJ19">
        <v>9.9395057176065602E-2</v>
      </c>
      <c r="BK19">
        <v>9.8040170206666506E-3</v>
      </c>
      <c r="BL19">
        <v>2.0203683977692E-2</v>
      </c>
      <c r="BM19">
        <v>6.3346790125458196E-3</v>
      </c>
      <c r="BN19">
        <v>5.7646015953595102E-3</v>
      </c>
      <c r="BO19" s="98">
        <v>1.05793587769521E-13</v>
      </c>
      <c r="BP19">
        <v>3.4694644807898002E-2</v>
      </c>
      <c r="BQ19">
        <v>1.09041323372403E-2</v>
      </c>
      <c r="BR19">
        <v>9.6162615497770804E-2</v>
      </c>
    </row>
    <row r="20" spans="1:70" x14ac:dyDescent="0.35">
      <c r="A20" t="s">
        <v>513</v>
      </c>
      <c r="B20" t="s">
        <v>513</v>
      </c>
      <c r="C20" t="s">
        <v>1338</v>
      </c>
      <c r="D20">
        <v>76.783000000000001</v>
      </c>
      <c r="E20">
        <v>320.73950000000002</v>
      </c>
      <c r="F20">
        <v>0.13919999999999999</v>
      </c>
      <c r="G20">
        <v>0.78390000000000004</v>
      </c>
      <c r="H20">
        <v>16.640149999999998</v>
      </c>
      <c r="I20">
        <v>2.3549000000000002</v>
      </c>
      <c r="J20">
        <v>109.0766</v>
      </c>
      <c r="K20">
        <v>0</v>
      </c>
      <c r="L20">
        <v>0.55910000000000004</v>
      </c>
      <c r="M20">
        <v>15.1937</v>
      </c>
      <c r="N20">
        <v>11.118650000000001</v>
      </c>
      <c r="O20">
        <v>4.0675499999999998</v>
      </c>
      <c r="P20">
        <v>0</v>
      </c>
      <c r="Q20">
        <v>2.7090000000000001</v>
      </c>
      <c r="R20">
        <v>0</v>
      </c>
      <c r="S20">
        <v>1.4E-3</v>
      </c>
      <c r="T20">
        <v>0</v>
      </c>
      <c r="U20">
        <v>0</v>
      </c>
      <c r="V20">
        <v>0</v>
      </c>
      <c r="W20">
        <v>7.5000000000000002E-4</v>
      </c>
      <c r="X20" s="98">
        <v>0</v>
      </c>
      <c r="Y20">
        <v>0</v>
      </c>
      <c r="Z20">
        <v>1.15E-3</v>
      </c>
      <c r="AA20">
        <v>0</v>
      </c>
      <c r="AB20" s="98">
        <v>6.9999999999999999E-4</v>
      </c>
      <c r="AC20">
        <v>2.2700000000000001E-2</v>
      </c>
      <c r="AD20">
        <v>1.66E-2</v>
      </c>
      <c r="AE20" s="98">
        <v>2.15E-3</v>
      </c>
      <c r="AF20">
        <v>0</v>
      </c>
      <c r="AG20">
        <v>0</v>
      </c>
      <c r="AH20">
        <v>0</v>
      </c>
      <c r="AI20">
        <v>0</v>
      </c>
      <c r="AJ20">
        <v>0</v>
      </c>
      <c r="AK20">
        <v>5.8524000000000003</v>
      </c>
      <c r="AL20">
        <v>0</v>
      </c>
      <c r="AM20">
        <v>61.719000000000001</v>
      </c>
      <c r="AN20">
        <v>0</v>
      </c>
      <c r="AO20">
        <v>0.48494999999999999</v>
      </c>
      <c r="AP20">
        <v>3.1751999999999998</v>
      </c>
      <c r="AQ20">
        <v>7.1014999999999995E-2</v>
      </c>
      <c r="AR20">
        <v>2.673E-2</v>
      </c>
      <c r="AS20">
        <v>0.4259</v>
      </c>
      <c r="AT20">
        <v>0.55655500000000002</v>
      </c>
      <c r="AU20">
        <v>0.101045</v>
      </c>
      <c r="AV20">
        <v>21.366700000000002</v>
      </c>
      <c r="AW20">
        <v>0</v>
      </c>
      <c r="AX20">
        <v>25.788049999999998</v>
      </c>
      <c r="AY20">
        <v>17.447500000000002</v>
      </c>
      <c r="AZ20">
        <v>1.37205</v>
      </c>
      <c r="BA20">
        <v>0.23305000000000001</v>
      </c>
      <c r="BB20">
        <v>15.218500000000001</v>
      </c>
      <c r="BC20">
        <v>171.62299999999999</v>
      </c>
      <c r="BD20">
        <v>12.029500000000001</v>
      </c>
      <c r="BE20">
        <v>1.6</v>
      </c>
      <c r="BF20">
        <v>0</v>
      </c>
      <c r="BG20">
        <v>6.1150000000000003E-2</v>
      </c>
      <c r="BH20">
        <v>9.3899999999999997E-2</v>
      </c>
      <c r="BI20">
        <v>19.681999999999999</v>
      </c>
      <c r="BJ20">
        <v>8.5950442956439305E-2</v>
      </c>
      <c r="BK20">
        <v>6.6812685692542E-3</v>
      </c>
      <c r="BL20">
        <v>1.9237353279237899E-2</v>
      </c>
      <c r="BM20">
        <v>6.2306287937058504E-3</v>
      </c>
      <c r="BN20">
        <v>7.0766284075567199E-3</v>
      </c>
      <c r="BO20" s="98">
        <v>5.9507659042504598E-14</v>
      </c>
      <c r="BP20">
        <v>2.55457745071445E-2</v>
      </c>
      <c r="BQ20">
        <v>1.08944571548903E-2</v>
      </c>
      <c r="BR20">
        <v>0.10246705266332</v>
      </c>
    </row>
    <row r="21" spans="1:70" x14ac:dyDescent="0.35">
      <c r="A21" t="s">
        <v>513</v>
      </c>
      <c r="B21" t="s">
        <v>513</v>
      </c>
      <c r="C21" t="s">
        <v>1339</v>
      </c>
      <c r="D21">
        <v>119.8335</v>
      </c>
      <c r="E21">
        <v>500.35950000000003</v>
      </c>
      <c r="F21">
        <v>0.30359999999999998</v>
      </c>
      <c r="G21">
        <v>1.4935499999999999</v>
      </c>
      <c r="H21">
        <v>25.780049999999999</v>
      </c>
      <c r="I21">
        <v>3.1640999999999999</v>
      </c>
      <c r="J21">
        <v>162.75794999999999</v>
      </c>
      <c r="K21">
        <v>0</v>
      </c>
      <c r="L21">
        <v>1.0681499999999999</v>
      </c>
      <c r="M21">
        <v>22.740600000000001</v>
      </c>
      <c r="N21">
        <v>15.81915</v>
      </c>
      <c r="O21">
        <v>6.8989500000000001</v>
      </c>
      <c r="P21">
        <v>0</v>
      </c>
      <c r="Q21">
        <v>1.962</v>
      </c>
      <c r="R21">
        <v>0</v>
      </c>
      <c r="S21">
        <v>2.8500000000000001E-3</v>
      </c>
      <c r="T21">
        <v>0</v>
      </c>
      <c r="U21">
        <v>0</v>
      </c>
      <c r="V21">
        <v>0</v>
      </c>
      <c r="W21">
        <v>2.2499999999999998E-3</v>
      </c>
      <c r="X21">
        <v>0</v>
      </c>
      <c r="Y21">
        <v>0</v>
      </c>
      <c r="Z21">
        <v>3.4499999999999999E-3</v>
      </c>
      <c r="AA21">
        <v>0</v>
      </c>
      <c r="AB21">
        <v>2.0999999999999999E-3</v>
      </c>
      <c r="AC21">
        <v>3.5700000000000003E-2</v>
      </c>
      <c r="AD21">
        <v>2.1899999999999999E-2</v>
      </c>
      <c r="AE21">
        <v>1.9499999999999999E-3</v>
      </c>
      <c r="AF21">
        <v>0</v>
      </c>
      <c r="AG21">
        <v>0</v>
      </c>
      <c r="AH21">
        <v>0</v>
      </c>
      <c r="AI21">
        <v>0</v>
      </c>
      <c r="AJ21">
        <v>0</v>
      </c>
      <c r="AK21">
        <v>13.348800000000001</v>
      </c>
      <c r="AL21">
        <v>0</v>
      </c>
      <c r="AM21">
        <v>137.44049999999999</v>
      </c>
      <c r="AN21">
        <v>0</v>
      </c>
      <c r="AO21">
        <v>0.93089999999999995</v>
      </c>
      <c r="AP21">
        <v>3.0709499999999998</v>
      </c>
      <c r="AQ21">
        <v>0.18685499999999999</v>
      </c>
      <c r="AR21">
        <v>5.5425000000000002E-2</v>
      </c>
      <c r="AS21">
        <v>0.84490500000000002</v>
      </c>
      <c r="AT21">
        <v>1.0901099999999999</v>
      </c>
      <c r="AU21">
        <v>0.195525</v>
      </c>
      <c r="AV21">
        <v>38.57385</v>
      </c>
      <c r="AW21">
        <v>0</v>
      </c>
      <c r="AX21">
        <v>56.880600000000001</v>
      </c>
      <c r="AY21">
        <v>31.53</v>
      </c>
      <c r="AZ21">
        <v>3.2515499999999999</v>
      </c>
      <c r="BA21">
        <v>0.4047</v>
      </c>
      <c r="BB21">
        <v>30.997499999999999</v>
      </c>
      <c r="BC21">
        <v>345.77249999999998</v>
      </c>
      <c r="BD21">
        <v>24.016500000000001</v>
      </c>
      <c r="BE21">
        <v>2.9805000000000001</v>
      </c>
      <c r="BF21">
        <v>0</v>
      </c>
      <c r="BG21">
        <v>0.16275000000000001</v>
      </c>
      <c r="BH21">
        <v>0.16950000000000001</v>
      </c>
      <c r="BI21">
        <v>47.293500000000002</v>
      </c>
      <c r="BJ21">
        <v>0.149834294769777</v>
      </c>
      <c r="BK21">
        <v>1.47306972971574E-2</v>
      </c>
      <c r="BL21">
        <v>3.0289880368947801E-2</v>
      </c>
      <c r="BM21">
        <v>9.5020185188187303E-3</v>
      </c>
      <c r="BN21">
        <v>8.6469023930392692E-3</v>
      </c>
      <c r="BO21" s="98">
        <v>1.5922308861340299E-13</v>
      </c>
      <c r="BP21">
        <v>5.2827301567974098E-2</v>
      </c>
      <c r="BQ21">
        <v>1.6356198505860502E-2</v>
      </c>
      <c r="BR21">
        <v>0.14250889446860401</v>
      </c>
    </row>
    <row r="22" spans="1:70" x14ac:dyDescent="0.35">
      <c r="A22" t="s">
        <v>513</v>
      </c>
      <c r="B22" t="s">
        <v>513</v>
      </c>
      <c r="C22" t="s">
        <v>1340</v>
      </c>
      <c r="D22">
        <v>81.058999999999997</v>
      </c>
      <c r="E22">
        <v>338.94049999999999</v>
      </c>
      <c r="F22">
        <v>0.34639999999999999</v>
      </c>
      <c r="G22">
        <v>1.0743</v>
      </c>
      <c r="H22">
        <v>16.559650000000001</v>
      </c>
      <c r="I22">
        <v>3.2462</v>
      </c>
      <c r="J22">
        <v>124.8569</v>
      </c>
      <c r="K22">
        <v>0</v>
      </c>
      <c r="L22">
        <v>0.67069999999999996</v>
      </c>
      <c r="M22">
        <v>14.8184</v>
      </c>
      <c r="N22">
        <v>11.293850000000001</v>
      </c>
      <c r="O22">
        <v>3.5170499999999998</v>
      </c>
      <c r="P22">
        <v>0</v>
      </c>
      <c r="Q22">
        <v>1.887</v>
      </c>
      <c r="R22">
        <v>0</v>
      </c>
      <c r="S22">
        <v>1.14E-2</v>
      </c>
      <c r="T22">
        <v>0</v>
      </c>
      <c r="U22">
        <v>0</v>
      </c>
      <c r="V22">
        <v>0</v>
      </c>
      <c r="W22">
        <v>1.0749999999999999E-2</v>
      </c>
      <c r="X22">
        <v>0</v>
      </c>
      <c r="Y22">
        <v>0</v>
      </c>
      <c r="Z22">
        <v>2.1149999999999999E-2</v>
      </c>
      <c r="AA22">
        <v>0</v>
      </c>
      <c r="AB22">
        <v>2.07E-2</v>
      </c>
      <c r="AC22">
        <v>0.15870000000000001</v>
      </c>
      <c r="AD22">
        <v>7.46E-2</v>
      </c>
      <c r="AE22">
        <v>6.0150000000000002E-2</v>
      </c>
      <c r="AF22">
        <v>0</v>
      </c>
      <c r="AG22">
        <v>0</v>
      </c>
      <c r="AH22">
        <v>0</v>
      </c>
      <c r="AI22">
        <v>0</v>
      </c>
      <c r="AJ22">
        <v>0</v>
      </c>
      <c r="AK22">
        <v>7.6463999999999999</v>
      </c>
      <c r="AL22">
        <v>0</v>
      </c>
      <c r="AM22">
        <v>81.751000000000005</v>
      </c>
      <c r="AN22">
        <v>0</v>
      </c>
      <c r="AO22">
        <v>0.69725000000000004</v>
      </c>
      <c r="AP22">
        <v>7.4699</v>
      </c>
      <c r="AQ22">
        <v>8.0744999999999997E-2</v>
      </c>
      <c r="AR22">
        <v>4.0869999999999997E-2</v>
      </c>
      <c r="AS22">
        <v>0.52429000000000003</v>
      </c>
      <c r="AT22">
        <v>0.70217499999999999</v>
      </c>
      <c r="AU22">
        <v>0.11551500000000001</v>
      </c>
      <c r="AV22">
        <v>27.7835</v>
      </c>
      <c r="AW22">
        <v>0</v>
      </c>
      <c r="AX22">
        <v>44.466650000000001</v>
      </c>
      <c r="AY22">
        <v>26.395499999999998</v>
      </c>
      <c r="AZ22">
        <v>1.6692499999999999</v>
      </c>
      <c r="BA22">
        <v>0.48845</v>
      </c>
      <c r="BB22">
        <v>26.488499999999998</v>
      </c>
      <c r="BC22">
        <v>218.82400000000001</v>
      </c>
      <c r="BD22">
        <v>16.4955</v>
      </c>
      <c r="BE22">
        <v>2.4870000000000001</v>
      </c>
      <c r="BF22">
        <v>0</v>
      </c>
      <c r="BG22">
        <v>5.935E-2</v>
      </c>
      <c r="BH22">
        <v>0.1641</v>
      </c>
      <c r="BI22">
        <v>18.75</v>
      </c>
      <c r="BJ22">
        <v>0.10731547909585799</v>
      </c>
      <c r="BK22">
        <v>1.3029757875923101E-2</v>
      </c>
      <c r="BL22">
        <v>2.65967609876059E-2</v>
      </c>
      <c r="BM22">
        <v>6.5820388870725501E-3</v>
      </c>
      <c r="BN22">
        <v>5.4015776231010303E-3</v>
      </c>
      <c r="BO22" s="98">
        <v>7.84440041807489E-14</v>
      </c>
      <c r="BP22">
        <v>2.8386538237649299E-2</v>
      </c>
      <c r="BQ22">
        <v>1.2324862390176401E-2</v>
      </c>
      <c r="BR22">
        <v>0.21238303390947499</v>
      </c>
    </row>
    <row r="23" spans="1:70" x14ac:dyDescent="0.35">
      <c r="A23" t="s">
        <v>513</v>
      </c>
      <c r="B23" t="s">
        <v>513</v>
      </c>
      <c r="C23" t="s">
        <v>1341</v>
      </c>
      <c r="D23">
        <v>79.888999999999996</v>
      </c>
      <c r="E23">
        <v>333.57299999999998</v>
      </c>
      <c r="F23">
        <v>0.2024</v>
      </c>
      <c r="G23">
        <v>0.99570000000000003</v>
      </c>
      <c r="H23">
        <v>17.186699999999998</v>
      </c>
      <c r="I23">
        <v>2.1093999999999999</v>
      </c>
      <c r="J23">
        <v>108.50530000000001</v>
      </c>
      <c r="K23">
        <v>0</v>
      </c>
      <c r="L23">
        <v>0.71209999999999996</v>
      </c>
      <c r="M23">
        <v>15.160399999999999</v>
      </c>
      <c r="N23">
        <v>10.546099999999999</v>
      </c>
      <c r="O23">
        <v>4.5993000000000004</v>
      </c>
      <c r="P23">
        <v>0</v>
      </c>
      <c r="Q23">
        <v>1.3080000000000001</v>
      </c>
      <c r="R23">
        <v>0</v>
      </c>
      <c r="S23">
        <v>1.9E-3</v>
      </c>
      <c r="T23">
        <v>0</v>
      </c>
      <c r="U23">
        <v>0</v>
      </c>
      <c r="V23">
        <v>0</v>
      </c>
      <c r="W23">
        <v>1.5E-3</v>
      </c>
      <c r="X23">
        <v>0</v>
      </c>
      <c r="Y23">
        <v>0</v>
      </c>
      <c r="Z23">
        <v>2.3E-3</v>
      </c>
      <c r="AA23">
        <v>0</v>
      </c>
      <c r="AB23">
        <v>1.4E-3</v>
      </c>
      <c r="AC23">
        <v>2.3800000000000002E-2</v>
      </c>
      <c r="AD23">
        <v>1.46E-2</v>
      </c>
      <c r="AE23">
        <v>1.2999999999999999E-3</v>
      </c>
      <c r="AF23">
        <v>0</v>
      </c>
      <c r="AG23">
        <v>0</v>
      </c>
      <c r="AH23">
        <v>0</v>
      </c>
      <c r="AI23">
        <v>0</v>
      </c>
      <c r="AJ23">
        <v>0</v>
      </c>
      <c r="AK23">
        <v>8.8992000000000004</v>
      </c>
      <c r="AL23">
        <v>0</v>
      </c>
      <c r="AM23">
        <v>91.626999999999995</v>
      </c>
      <c r="AN23">
        <v>0</v>
      </c>
      <c r="AO23">
        <v>0.62060000000000004</v>
      </c>
      <c r="AP23">
        <v>2.0472999999999999</v>
      </c>
      <c r="AQ23">
        <v>0.12457</v>
      </c>
      <c r="AR23">
        <v>3.6949999999999997E-2</v>
      </c>
      <c r="AS23">
        <v>0.56327000000000005</v>
      </c>
      <c r="AT23">
        <v>0.72674000000000005</v>
      </c>
      <c r="AU23">
        <v>0.13034999999999999</v>
      </c>
      <c r="AV23">
        <v>25.715900000000001</v>
      </c>
      <c r="AW23">
        <v>0</v>
      </c>
      <c r="AX23">
        <v>37.920400000000001</v>
      </c>
      <c r="AY23">
        <v>21.02</v>
      </c>
      <c r="AZ23">
        <v>2.1677</v>
      </c>
      <c r="BA23">
        <v>0.26979999999999998</v>
      </c>
      <c r="BB23">
        <v>20.664999999999999</v>
      </c>
      <c r="BC23">
        <v>230.51499999999999</v>
      </c>
      <c r="BD23">
        <v>16.010999999999999</v>
      </c>
      <c r="BE23">
        <v>1.9870000000000001</v>
      </c>
      <c r="BF23">
        <v>0</v>
      </c>
      <c r="BG23">
        <v>0.1085</v>
      </c>
      <c r="BH23">
        <v>0.113</v>
      </c>
      <c r="BI23">
        <v>31.529</v>
      </c>
      <c r="BJ23">
        <v>0.10014962419996699</v>
      </c>
      <c r="BK23">
        <v>9.8311650924201195E-3</v>
      </c>
      <c r="BL23">
        <v>2.01699150108554E-2</v>
      </c>
      <c r="BM23">
        <v>6.3346790125458196E-3</v>
      </c>
      <c r="BN23">
        <v>5.7646015953595102E-3</v>
      </c>
      <c r="BO23" s="98">
        <v>1.06354538665068E-13</v>
      </c>
      <c r="BP23">
        <v>3.5515601257574601E-2</v>
      </c>
      <c r="BQ23">
        <v>1.09041323372403E-2</v>
      </c>
      <c r="BR23">
        <v>9.4228422817530397E-2</v>
      </c>
    </row>
    <row r="24" spans="1:70" x14ac:dyDescent="0.35">
      <c r="A24" t="s">
        <v>610</v>
      </c>
      <c r="B24" t="s">
        <v>610</v>
      </c>
      <c r="C24" t="s">
        <v>1337</v>
      </c>
      <c r="D24">
        <v>365.363</v>
      </c>
      <c r="E24">
        <v>1527.953</v>
      </c>
      <c r="F24">
        <v>23.148199999999999</v>
      </c>
      <c r="G24">
        <v>23.011099999999999</v>
      </c>
      <c r="H24">
        <v>16.481300000000001</v>
      </c>
      <c r="I24">
        <v>0</v>
      </c>
      <c r="J24">
        <v>250.65389999999999</v>
      </c>
      <c r="K24">
        <v>0</v>
      </c>
      <c r="L24">
        <v>4.4596</v>
      </c>
      <c r="M24">
        <v>15.1974</v>
      </c>
      <c r="N24">
        <v>9.9000000000000008E-3</v>
      </c>
      <c r="O24">
        <v>15.179</v>
      </c>
      <c r="P24">
        <v>3.5999999999999997E-2</v>
      </c>
      <c r="Q24">
        <v>3.5999999999999997E-2</v>
      </c>
      <c r="R24">
        <v>0</v>
      </c>
      <c r="S24">
        <v>15.042199999999999</v>
      </c>
      <c r="T24">
        <v>2.0981000000000001</v>
      </c>
      <c r="U24">
        <v>0.66720000000000002</v>
      </c>
      <c r="V24">
        <v>2.4228999999999998</v>
      </c>
      <c r="W24">
        <v>6.8636999999999997</v>
      </c>
      <c r="X24">
        <v>2.5979999999999999</v>
      </c>
      <c r="Y24">
        <v>8.3000000000000001E-3</v>
      </c>
      <c r="Z24">
        <v>5.6440000000000001</v>
      </c>
      <c r="AA24">
        <v>0.25519999999999998</v>
      </c>
      <c r="AB24">
        <v>4.9503000000000004</v>
      </c>
      <c r="AC24">
        <v>0.54890000000000005</v>
      </c>
      <c r="AD24">
        <v>0.31519999999999998</v>
      </c>
      <c r="AE24" s="98">
        <v>0.12640000000000001</v>
      </c>
      <c r="AF24">
        <v>0</v>
      </c>
      <c r="AG24">
        <v>0</v>
      </c>
      <c r="AH24">
        <v>0</v>
      </c>
      <c r="AI24">
        <v>0</v>
      </c>
      <c r="AJ24">
        <v>72.119600000000005</v>
      </c>
      <c r="AK24">
        <v>204.6806</v>
      </c>
      <c r="AL24">
        <v>194.28450000000001</v>
      </c>
      <c r="AM24">
        <v>124.372</v>
      </c>
      <c r="AN24">
        <v>2.3368899999999999</v>
      </c>
      <c r="AO24">
        <v>0.54649999999999999</v>
      </c>
      <c r="AP24">
        <v>3.1941999999999999</v>
      </c>
      <c r="AQ24">
        <v>0.15178</v>
      </c>
      <c r="AR24">
        <v>0.63156000000000001</v>
      </c>
      <c r="AS24">
        <v>0.27017999999999998</v>
      </c>
      <c r="AT24">
        <v>5.4581</v>
      </c>
      <c r="AU24">
        <v>0.14376</v>
      </c>
      <c r="AV24">
        <v>51.6267</v>
      </c>
      <c r="AW24">
        <v>2.1151</v>
      </c>
      <c r="AX24">
        <v>1.0009999999999999</v>
      </c>
      <c r="AY24">
        <v>570.827</v>
      </c>
      <c r="AZ24">
        <v>47.426400000000001</v>
      </c>
      <c r="BA24">
        <v>0.114</v>
      </c>
      <c r="BB24">
        <v>756.654</v>
      </c>
      <c r="BC24">
        <v>568.96799999999996</v>
      </c>
      <c r="BD24">
        <v>51.869</v>
      </c>
      <c r="BE24">
        <v>323.86799999999999</v>
      </c>
      <c r="BF24">
        <v>0.8337</v>
      </c>
      <c r="BG24">
        <v>9.3558000000000003</v>
      </c>
      <c r="BH24">
        <v>2.7094999999999998</v>
      </c>
      <c r="BI24">
        <v>0</v>
      </c>
      <c r="BJ24">
        <v>0.81557176036278201</v>
      </c>
      <c r="BK24">
        <v>4.0826353320181703E-2</v>
      </c>
      <c r="BL24">
        <v>0.15535418043973601</v>
      </c>
      <c r="BM24">
        <v>2.14680536680323E-2</v>
      </c>
      <c r="BN24">
        <v>3.2667724151353099E-2</v>
      </c>
      <c r="BO24" s="98">
        <v>1.2465474386685099E-13</v>
      </c>
      <c r="BP24">
        <v>8.0532842971027998E-3</v>
      </c>
      <c r="BQ24">
        <v>2.7335780123177399E-2</v>
      </c>
      <c r="BR24">
        <v>1.16787120065695</v>
      </c>
    </row>
    <row r="25" spans="1:70" x14ac:dyDescent="0.35">
      <c r="A25" t="s">
        <v>610</v>
      </c>
      <c r="B25" t="s">
        <v>610</v>
      </c>
      <c r="C25" t="s">
        <v>1338</v>
      </c>
      <c r="D25">
        <v>243.64400000000001</v>
      </c>
      <c r="E25">
        <v>1018.921</v>
      </c>
      <c r="F25">
        <v>15.423400000000001</v>
      </c>
      <c r="G25">
        <v>15.355499999999999</v>
      </c>
      <c r="H25">
        <v>11.008599999999999</v>
      </c>
      <c r="I25">
        <v>0</v>
      </c>
      <c r="J25">
        <v>167.17230000000001</v>
      </c>
      <c r="K25">
        <v>0</v>
      </c>
      <c r="L25">
        <v>2.9763000000000002</v>
      </c>
      <c r="M25">
        <v>10.1518</v>
      </c>
      <c r="N25">
        <v>6.6E-3</v>
      </c>
      <c r="O25">
        <v>10.1395</v>
      </c>
      <c r="P25">
        <v>2.4E-2</v>
      </c>
      <c r="Q25">
        <v>2.4E-2</v>
      </c>
      <c r="R25">
        <v>0</v>
      </c>
      <c r="S25">
        <v>10.022600000000001</v>
      </c>
      <c r="T25">
        <v>1.3982000000000001</v>
      </c>
      <c r="U25">
        <v>0.44450000000000001</v>
      </c>
      <c r="V25">
        <v>1.6143000000000001</v>
      </c>
      <c r="W25">
        <v>4.5730000000000004</v>
      </c>
      <c r="X25" s="98">
        <v>1.7312000000000001</v>
      </c>
      <c r="Y25">
        <v>5.4999999999999997E-3</v>
      </c>
      <c r="Z25">
        <v>3.7604000000000002</v>
      </c>
      <c r="AA25">
        <v>0.1699</v>
      </c>
      <c r="AB25">
        <v>3.2982999999999998</v>
      </c>
      <c r="AC25">
        <v>0.36570000000000003</v>
      </c>
      <c r="AD25">
        <v>0.21</v>
      </c>
      <c r="AE25">
        <v>8.4199999999999997E-2</v>
      </c>
      <c r="AF25">
        <v>0</v>
      </c>
      <c r="AG25">
        <v>0</v>
      </c>
      <c r="AH25">
        <v>0</v>
      </c>
      <c r="AI25">
        <v>0</v>
      </c>
      <c r="AJ25">
        <v>48.062199999999997</v>
      </c>
      <c r="AK25">
        <v>136.37090000000001</v>
      </c>
      <c r="AL25">
        <v>129.44649999999999</v>
      </c>
      <c r="AM25">
        <v>82.835999999999999</v>
      </c>
      <c r="AN25">
        <v>1.5585899999999999</v>
      </c>
      <c r="AO25">
        <v>0.36409999999999998</v>
      </c>
      <c r="AP25">
        <v>2.1255999999999999</v>
      </c>
      <c r="AQ25">
        <v>0.10136000000000001</v>
      </c>
      <c r="AR25">
        <v>0.42166999999999999</v>
      </c>
      <c r="AS25">
        <v>0.18049000000000001</v>
      </c>
      <c r="AT25">
        <v>3.6425100000000001</v>
      </c>
      <c r="AU25">
        <v>9.5990000000000006E-2</v>
      </c>
      <c r="AV25">
        <v>34.443600000000004</v>
      </c>
      <c r="AW25">
        <v>1.41188</v>
      </c>
      <c r="AX25">
        <v>0.66739999999999999</v>
      </c>
      <c r="AY25">
        <v>380.947</v>
      </c>
      <c r="AZ25">
        <v>31.675599999999999</v>
      </c>
      <c r="BA25">
        <v>7.6100000000000001E-2</v>
      </c>
      <c r="BB25">
        <v>504.94600000000003</v>
      </c>
      <c r="BC25">
        <v>380.036</v>
      </c>
      <c r="BD25">
        <v>34.625</v>
      </c>
      <c r="BE25">
        <v>216.12200000000001</v>
      </c>
      <c r="BF25">
        <v>0.55630000000000002</v>
      </c>
      <c r="BG25">
        <v>6.2417999999999996</v>
      </c>
      <c r="BH25">
        <v>1.8080000000000001</v>
      </c>
      <c r="BI25">
        <v>0</v>
      </c>
      <c r="BJ25">
        <v>0.51254712815880099</v>
      </c>
      <c r="BK25">
        <v>2.6702073653543001E-2</v>
      </c>
      <c r="BL25">
        <v>9.5992481378337893E-2</v>
      </c>
      <c r="BM25">
        <v>1.4285084366197499E-2</v>
      </c>
      <c r="BN25">
        <v>2.1779980541909199E-2</v>
      </c>
      <c r="BO25" s="98">
        <v>6.5164761037443697E-14</v>
      </c>
      <c r="BP25">
        <v>2.2461011013184201E-3</v>
      </c>
      <c r="BQ25">
        <v>1.8232439702106699E-2</v>
      </c>
      <c r="BR25">
        <v>0.88372030213866404</v>
      </c>
    </row>
    <row r="26" spans="1:70" x14ac:dyDescent="0.35">
      <c r="A26" t="s">
        <v>610</v>
      </c>
      <c r="B26" t="s">
        <v>610</v>
      </c>
      <c r="C26" t="s">
        <v>1339</v>
      </c>
      <c r="D26">
        <v>183.24</v>
      </c>
      <c r="E26">
        <v>766.31399999999996</v>
      </c>
      <c r="F26">
        <v>11.6021</v>
      </c>
      <c r="G26">
        <v>11.5334</v>
      </c>
      <c r="H26">
        <v>8.2894000000000005</v>
      </c>
      <c r="I26">
        <v>0</v>
      </c>
      <c r="J26">
        <v>125.5663</v>
      </c>
      <c r="K26">
        <v>0</v>
      </c>
      <c r="L26">
        <v>2.2359</v>
      </c>
      <c r="M26">
        <v>7.6425999999999998</v>
      </c>
      <c r="N26">
        <v>6.6E-3</v>
      </c>
      <c r="O26">
        <v>7.6317000000000004</v>
      </c>
      <c r="P26">
        <v>2.4E-2</v>
      </c>
      <c r="Q26">
        <v>2.4E-2</v>
      </c>
      <c r="R26">
        <v>0</v>
      </c>
      <c r="S26">
        <v>7.5373999999999999</v>
      </c>
      <c r="T26">
        <v>1.0508</v>
      </c>
      <c r="U26">
        <v>0.33439999999999998</v>
      </c>
      <c r="V26">
        <v>1.2139</v>
      </c>
      <c r="W26">
        <v>3.4396</v>
      </c>
      <c r="X26">
        <v>1.302</v>
      </c>
      <c r="Y26">
        <v>4.1999999999999997E-3</v>
      </c>
      <c r="Z26">
        <v>2.8298999999999999</v>
      </c>
      <c r="AA26">
        <v>0.128</v>
      </c>
      <c r="AB26">
        <v>2.4823</v>
      </c>
      <c r="AC26">
        <v>0.27589999999999998</v>
      </c>
      <c r="AD26">
        <v>0.1588</v>
      </c>
      <c r="AE26">
        <v>6.3399999999999998E-2</v>
      </c>
      <c r="AF26">
        <v>0</v>
      </c>
      <c r="AG26">
        <v>0</v>
      </c>
      <c r="AH26">
        <v>0</v>
      </c>
      <c r="AI26">
        <v>0</v>
      </c>
      <c r="AJ26">
        <v>36.139400000000002</v>
      </c>
      <c r="AK26">
        <v>102.554</v>
      </c>
      <c r="AL26">
        <v>97.341899999999995</v>
      </c>
      <c r="AM26">
        <v>62.350999999999999</v>
      </c>
      <c r="AN26">
        <v>1.17049</v>
      </c>
      <c r="AO26">
        <v>0.27479999999999999</v>
      </c>
      <c r="AP26">
        <v>1.6032</v>
      </c>
      <c r="AQ26">
        <v>7.6219999999999996E-2</v>
      </c>
      <c r="AR26">
        <v>0.31696999999999997</v>
      </c>
      <c r="AS26">
        <v>0.13577</v>
      </c>
      <c r="AT26">
        <v>2.7361399999999998</v>
      </c>
      <c r="AU26">
        <v>7.2179999999999994E-2</v>
      </c>
      <c r="AV26">
        <v>25.869800000000001</v>
      </c>
      <c r="AW26">
        <v>1.0611900000000001</v>
      </c>
      <c r="AX26">
        <v>0.50129999999999997</v>
      </c>
      <c r="AY26">
        <v>286.16800000000001</v>
      </c>
      <c r="AZ26">
        <v>23.819700000000001</v>
      </c>
      <c r="BA26">
        <v>5.7200000000000001E-2</v>
      </c>
      <c r="BB26">
        <v>379.28399999999999</v>
      </c>
      <c r="BC26">
        <v>285.83199999999999</v>
      </c>
      <c r="BD26">
        <v>26.023</v>
      </c>
      <c r="BE26">
        <v>162.31899999999999</v>
      </c>
      <c r="BF26">
        <v>0.4178</v>
      </c>
      <c r="BG26">
        <v>4.6870000000000003</v>
      </c>
      <c r="BH26">
        <v>1.3580000000000001</v>
      </c>
      <c r="BI26">
        <v>0</v>
      </c>
      <c r="BJ26">
        <v>0.41949086136545499</v>
      </c>
      <c r="BK26">
        <v>2.0624182017998201E-2</v>
      </c>
      <c r="BL26">
        <v>8.0234720148437202E-2</v>
      </c>
      <c r="BM26">
        <v>1.07700603274118E-2</v>
      </c>
      <c r="BN26">
        <v>1.63383965958236E-2</v>
      </c>
      <c r="BO26" s="98">
        <v>6.8088803341273595E-14</v>
      </c>
      <c r="BP26">
        <v>6.0197757680411903E-3</v>
      </c>
      <c r="BQ26">
        <v>1.3698151120647799E-2</v>
      </c>
      <c r="BR26">
        <v>0.55249996656629996</v>
      </c>
    </row>
    <row r="27" spans="1:70" x14ac:dyDescent="0.35">
      <c r="A27" t="s">
        <v>610</v>
      </c>
      <c r="B27" t="s">
        <v>610</v>
      </c>
      <c r="C27" t="s">
        <v>1340</v>
      </c>
      <c r="D27">
        <v>233.97200000000001</v>
      </c>
      <c r="E27">
        <v>978.43499999999995</v>
      </c>
      <c r="F27">
        <v>14.6205</v>
      </c>
      <c r="G27">
        <v>14.6084</v>
      </c>
      <c r="H27">
        <v>11.1233</v>
      </c>
      <c r="I27">
        <v>0</v>
      </c>
      <c r="J27">
        <v>168.71610000000001</v>
      </c>
      <c r="K27">
        <v>0</v>
      </c>
      <c r="L27">
        <v>2.8677999999999999</v>
      </c>
      <c r="M27">
        <v>10.309900000000001</v>
      </c>
      <c r="N27">
        <v>6.6E-3</v>
      </c>
      <c r="O27">
        <v>10.297599999999999</v>
      </c>
      <c r="P27">
        <v>2.4E-2</v>
      </c>
      <c r="Q27">
        <v>2.4E-2</v>
      </c>
      <c r="R27">
        <v>0</v>
      </c>
      <c r="S27">
        <v>9.4986999999999995</v>
      </c>
      <c r="T27">
        <v>1.3145</v>
      </c>
      <c r="U27">
        <v>0.41970000000000002</v>
      </c>
      <c r="V27">
        <v>1.5306</v>
      </c>
      <c r="W27">
        <v>4.3404999999999996</v>
      </c>
      <c r="X27">
        <v>1.6382000000000001</v>
      </c>
      <c r="Y27">
        <v>5.4999999999999997E-3</v>
      </c>
      <c r="Z27">
        <v>3.5712999999999999</v>
      </c>
      <c r="AA27">
        <v>0.16370000000000001</v>
      </c>
      <c r="AB27">
        <v>3.1246999999999998</v>
      </c>
      <c r="AC27">
        <v>0.34399999999999997</v>
      </c>
      <c r="AD27">
        <v>0.1976</v>
      </c>
      <c r="AE27">
        <v>7.8E-2</v>
      </c>
      <c r="AF27">
        <v>0</v>
      </c>
      <c r="AG27">
        <v>0</v>
      </c>
      <c r="AH27">
        <v>0</v>
      </c>
      <c r="AI27">
        <v>0</v>
      </c>
      <c r="AJ27">
        <v>45.830199999999998</v>
      </c>
      <c r="AK27">
        <v>129.36179999999999</v>
      </c>
      <c r="AL27">
        <v>122.7443</v>
      </c>
      <c r="AM27">
        <v>79.116</v>
      </c>
      <c r="AN27">
        <v>1.55301</v>
      </c>
      <c r="AO27">
        <v>0.34549999999999997</v>
      </c>
      <c r="AP27">
        <v>2.0480999999999998</v>
      </c>
      <c r="AQ27">
        <v>0.10167</v>
      </c>
      <c r="AR27">
        <v>0.41609000000000002</v>
      </c>
      <c r="AS27">
        <v>0.18142</v>
      </c>
      <c r="AT27">
        <v>3.48007</v>
      </c>
      <c r="AU27">
        <v>9.5680000000000001E-2</v>
      </c>
      <c r="AV27">
        <v>33.451599999999999</v>
      </c>
      <c r="AW27">
        <v>1.3678600000000001</v>
      </c>
      <c r="AX27">
        <v>0.67049999999999998</v>
      </c>
      <c r="AY27">
        <v>366.935</v>
      </c>
      <c r="AZ27">
        <v>31.303599999999999</v>
      </c>
      <c r="BA27">
        <v>7.6100000000000001E-2</v>
      </c>
      <c r="BB27">
        <v>484.26900000000001</v>
      </c>
      <c r="BC27">
        <v>381.61700000000002</v>
      </c>
      <c r="BD27">
        <v>33.942999999999998</v>
      </c>
      <c r="BE27">
        <v>205.52</v>
      </c>
      <c r="BF27">
        <v>0.52839999999999998</v>
      </c>
      <c r="BG27">
        <v>6.0155000000000003</v>
      </c>
      <c r="BH27">
        <v>1.7274</v>
      </c>
      <c r="BI27">
        <v>0</v>
      </c>
      <c r="BJ27">
        <v>0.48742611007610698</v>
      </c>
      <c r="BK27">
        <v>2.5298032985695801E-2</v>
      </c>
      <c r="BL27">
        <v>9.0827536385613902E-2</v>
      </c>
      <c r="BM27">
        <v>1.3539343816104501E-2</v>
      </c>
      <c r="BN27">
        <v>2.1779980541909098E-2</v>
      </c>
      <c r="BO27" s="98">
        <v>6.1396758391232599E-14</v>
      </c>
      <c r="BP27">
        <v>2.2461011013184201E-3</v>
      </c>
      <c r="BQ27">
        <v>1.82300855096653E-2</v>
      </c>
      <c r="BR27">
        <v>0.83975814614661803</v>
      </c>
    </row>
    <row r="28" spans="1:70" x14ac:dyDescent="0.35">
      <c r="A28" t="s">
        <v>610</v>
      </c>
      <c r="B28" t="s">
        <v>610</v>
      </c>
      <c r="C28" t="s">
        <v>1341</v>
      </c>
      <c r="D28">
        <v>182.6815</v>
      </c>
      <c r="E28">
        <v>763.97649999999999</v>
      </c>
      <c r="F28">
        <v>11.5741</v>
      </c>
      <c r="G28">
        <v>11.505549999999999</v>
      </c>
      <c r="H28">
        <v>8.2406500000000005</v>
      </c>
      <c r="I28">
        <v>0</v>
      </c>
      <c r="J28">
        <v>125.32695</v>
      </c>
      <c r="K28">
        <v>0</v>
      </c>
      <c r="L28">
        <v>2.2298</v>
      </c>
      <c r="M28">
        <v>7.5987</v>
      </c>
      <c r="N28">
        <v>4.9500000000000004E-3</v>
      </c>
      <c r="O28">
        <v>7.5895000000000001</v>
      </c>
      <c r="P28">
        <v>1.7999999999999999E-2</v>
      </c>
      <c r="Q28">
        <v>1.7999999999999999E-2</v>
      </c>
      <c r="R28">
        <v>0</v>
      </c>
      <c r="S28">
        <v>7.5210999999999997</v>
      </c>
      <c r="T28">
        <v>1.04905</v>
      </c>
      <c r="U28">
        <v>0.33360000000000001</v>
      </c>
      <c r="V28">
        <v>1.2114499999999999</v>
      </c>
      <c r="W28">
        <v>3.4318499999999998</v>
      </c>
      <c r="X28">
        <v>1.2989999999999999</v>
      </c>
      <c r="Y28">
        <v>4.15E-3</v>
      </c>
      <c r="Z28">
        <v>2.8220000000000001</v>
      </c>
      <c r="AA28">
        <v>0.12759999999999999</v>
      </c>
      <c r="AB28">
        <v>2.4751500000000002</v>
      </c>
      <c r="AC28">
        <v>0.27445000000000003</v>
      </c>
      <c r="AD28">
        <v>0.15759999999999999</v>
      </c>
      <c r="AE28">
        <v>6.3200000000000006E-2</v>
      </c>
      <c r="AF28">
        <v>0</v>
      </c>
      <c r="AG28">
        <v>0</v>
      </c>
      <c r="AH28">
        <v>0</v>
      </c>
      <c r="AI28">
        <v>0</v>
      </c>
      <c r="AJ28">
        <v>36.059800000000003</v>
      </c>
      <c r="AK28">
        <v>102.3403</v>
      </c>
      <c r="AL28">
        <v>97.142250000000004</v>
      </c>
      <c r="AM28">
        <v>62.186</v>
      </c>
      <c r="AN28">
        <v>1.168445</v>
      </c>
      <c r="AO28">
        <v>0.27324999999999999</v>
      </c>
      <c r="AP28">
        <v>1.5971</v>
      </c>
      <c r="AQ28">
        <v>7.5889999999999999E-2</v>
      </c>
      <c r="AR28">
        <v>0.31578000000000001</v>
      </c>
      <c r="AS28">
        <v>0.13508999999999999</v>
      </c>
      <c r="AT28">
        <v>2.72905</v>
      </c>
      <c r="AU28">
        <v>7.1879999999999999E-2</v>
      </c>
      <c r="AV28">
        <v>25.81335</v>
      </c>
      <c r="AW28">
        <v>1.05755</v>
      </c>
      <c r="AX28">
        <v>0.50049999999999994</v>
      </c>
      <c r="AY28">
        <v>285.4135</v>
      </c>
      <c r="AZ28">
        <v>23.713200000000001</v>
      </c>
      <c r="BA28">
        <v>5.7000000000000002E-2</v>
      </c>
      <c r="BB28">
        <v>378.327</v>
      </c>
      <c r="BC28">
        <v>284.48399999999998</v>
      </c>
      <c r="BD28">
        <v>25.9345</v>
      </c>
      <c r="BE28">
        <v>161.934</v>
      </c>
      <c r="BF28">
        <v>0.41685</v>
      </c>
      <c r="BG28">
        <v>4.6779000000000002</v>
      </c>
      <c r="BH28">
        <v>1.3547499999999999</v>
      </c>
      <c r="BI28">
        <v>0</v>
      </c>
      <c r="BJ28">
        <v>0.42948988342569</v>
      </c>
      <c r="BK28">
        <v>2.0744612393347E-2</v>
      </c>
      <c r="BL28">
        <v>8.2462887798777001E-2</v>
      </c>
      <c r="BM28">
        <v>1.0755085428173401E-2</v>
      </c>
      <c r="BN28">
        <v>1.6333862075676501E-2</v>
      </c>
      <c r="BO28" s="98">
        <v>7.3609886886342804E-14</v>
      </c>
      <c r="BP28">
        <v>7.9787584878032308E-3</v>
      </c>
      <c r="BQ28">
        <v>1.36678900615887E-2</v>
      </c>
      <c r="BR28">
        <v>0.51817595419845797</v>
      </c>
    </row>
    <row r="29" spans="1:70" x14ac:dyDescent="0.35">
      <c r="A29" t="s">
        <v>153</v>
      </c>
      <c r="B29" t="s">
        <v>153</v>
      </c>
      <c r="C29" t="s">
        <v>1337</v>
      </c>
      <c r="D29">
        <v>223.42141369390001</v>
      </c>
      <c r="E29">
        <v>933.9022219185</v>
      </c>
      <c r="F29">
        <v>11.067964109605001</v>
      </c>
      <c r="G29">
        <v>31.10366602997</v>
      </c>
      <c r="H29">
        <v>1.6920000000000001E-2</v>
      </c>
      <c r="I29">
        <v>0</v>
      </c>
      <c r="J29">
        <v>109.89145136982</v>
      </c>
      <c r="K29">
        <v>0</v>
      </c>
      <c r="L29">
        <v>1.682648630356</v>
      </c>
      <c r="M29">
        <v>0</v>
      </c>
      <c r="N29">
        <v>0</v>
      </c>
      <c r="O29">
        <v>0</v>
      </c>
      <c r="P29">
        <v>0</v>
      </c>
      <c r="Q29">
        <v>0</v>
      </c>
      <c r="R29">
        <v>0</v>
      </c>
      <c r="S29">
        <v>4.5398112328010001</v>
      </c>
      <c r="T29">
        <v>4.139999898E-3</v>
      </c>
      <c r="U29">
        <v>6.2716438319999996E-3</v>
      </c>
      <c r="V29">
        <v>0.216319725854</v>
      </c>
      <c r="W29">
        <v>2.622563150825</v>
      </c>
      <c r="X29">
        <v>1.5011931505780001</v>
      </c>
      <c r="Y29">
        <v>1.9019451903000001E-2</v>
      </c>
      <c r="Z29">
        <v>4.6293952056679997</v>
      </c>
      <c r="AA29">
        <v>0.43073547946700003</v>
      </c>
      <c r="AB29">
        <v>4.0440604111100003</v>
      </c>
      <c r="AC29">
        <v>0.97627520521800004</v>
      </c>
      <c r="AD29">
        <v>0.72504164418600003</v>
      </c>
      <c r="AE29">
        <v>5.6980547958999997E-2</v>
      </c>
      <c r="AF29">
        <v>2.9416438271999999E-2</v>
      </c>
      <c r="AG29">
        <v>7.4408218649999998E-3</v>
      </c>
      <c r="AH29">
        <v>2.1070410852E-2</v>
      </c>
      <c r="AI29">
        <v>2.141999985E-2</v>
      </c>
      <c r="AJ29">
        <v>96.598470549840002</v>
      </c>
      <c r="AK29">
        <v>127.981678903778</v>
      </c>
      <c r="AL29">
        <v>127.86515890417699</v>
      </c>
      <c r="AM29">
        <v>10.59868493127</v>
      </c>
      <c r="AN29">
        <v>0.45832257536999998</v>
      </c>
      <c r="AO29">
        <v>1.090905753365</v>
      </c>
      <c r="AP29">
        <v>7.0068627448549998</v>
      </c>
      <c r="AQ29">
        <v>0.54791580822099994</v>
      </c>
      <c r="AR29">
        <v>0.34058328738600002</v>
      </c>
      <c r="AS29">
        <v>10.303516575625</v>
      </c>
      <c r="AT29">
        <v>15.999531095129001</v>
      </c>
      <c r="AU29">
        <v>0.66152665764399998</v>
      </c>
      <c r="AV29">
        <v>25.855702739887999</v>
      </c>
      <c r="AW29">
        <v>1.5757602739700001</v>
      </c>
      <c r="AX29">
        <v>0.18276000000000001</v>
      </c>
      <c r="AY29">
        <v>268.05361369449997</v>
      </c>
      <c r="AZ29">
        <v>2.8752852634399999</v>
      </c>
      <c r="BA29">
        <v>2.7832595895000001</v>
      </c>
      <c r="BB29">
        <v>12.312202739235</v>
      </c>
      <c r="BC29">
        <v>428.00542466349998</v>
      </c>
      <c r="BD29">
        <v>34.375471231500001</v>
      </c>
      <c r="BE29">
        <v>169.99575615750001</v>
      </c>
      <c r="BF29">
        <v>0.43058287718499999</v>
      </c>
      <c r="BG29">
        <v>12.618285616085</v>
      </c>
      <c r="BH29">
        <v>5.6051173970399999</v>
      </c>
      <c r="BI29">
        <v>14.309989040025</v>
      </c>
      <c r="BJ29">
        <v>1.65955564384266</v>
      </c>
      <c r="BK29">
        <v>0.11842349209377501</v>
      </c>
      <c r="BL29">
        <v>0.28659136860377699</v>
      </c>
      <c r="BM29">
        <v>5.7791428296500399E-2</v>
      </c>
      <c r="BN29">
        <v>0</v>
      </c>
      <c r="BO29" s="98">
        <v>3.7966583671324901E-13</v>
      </c>
      <c r="BP29">
        <v>9.50073594512299E-3</v>
      </c>
      <c r="BQ29">
        <v>2.36711598011125E-2</v>
      </c>
      <c r="BR29">
        <v>2.3334956165405001</v>
      </c>
    </row>
    <row r="30" spans="1:70" x14ac:dyDescent="0.35">
      <c r="A30" t="s">
        <v>153</v>
      </c>
      <c r="B30" t="s">
        <v>153</v>
      </c>
      <c r="C30" t="s">
        <v>1338</v>
      </c>
      <c r="D30">
        <v>112.3503041072</v>
      </c>
      <c r="E30">
        <v>469.626979909</v>
      </c>
      <c r="F30">
        <v>5.5602245662180003</v>
      </c>
      <c r="G30">
        <v>15.643991142839999</v>
      </c>
      <c r="H30">
        <v>1.6920000000000001E-2</v>
      </c>
      <c r="I30">
        <v>0</v>
      </c>
      <c r="J30">
        <v>55.263003744270002</v>
      </c>
      <c r="K30">
        <v>0</v>
      </c>
      <c r="L30">
        <v>0.84728292248399995</v>
      </c>
      <c r="M30">
        <v>0</v>
      </c>
      <c r="N30">
        <v>0</v>
      </c>
      <c r="O30">
        <v>0</v>
      </c>
      <c r="P30">
        <v>0</v>
      </c>
      <c r="Q30">
        <v>0</v>
      </c>
      <c r="R30">
        <v>0</v>
      </c>
      <c r="S30">
        <v>2.2799980364920001</v>
      </c>
      <c r="T30">
        <v>2.069999949E-3</v>
      </c>
      <c r="U30">
        <v>3.1384931489999999E-3</v>
      </c>
      <c r="V30">
        <v>0.108638584388</v>
      </c>
      <c r="W30">
        <v>1.3161512786089999</v>
      </c>
      <c r="X30">
        <v>0.75459794515199996</v>
      </c>
      <c r="Y30">
        <v>9.5171688740000003E-3</v>
      </c>
      <c r="Z30">
        <v>2.3228935617380002</v>
      </c>
      <c r="AA30">
        <v>0.21608831050999999</v>
      </c>
      <c r="AB30">
        <v>2.0293137900299998</v>
      </c>
      <c r="AC30">
        <v>0.49146356151300002</v>
      </c>
      <c r="AD30">
        <v>0.36400849332599999</v>
      </c>
      <c r="AE30">
        <v>2.8742831056999998E-2</v>
      </c>
      <c r="AF30">
        <v>1.5324931465E-2</v>
      </c>
      <c r="AG30">
        <v>3.8442465489999999E-3</v>
      </c>
      <c r="AH30">
        <v>1.0783789901000001E-2</v>
      </c>
      <c r="AI30">
        <v>1.0889999924999999E-2</v>
      </c>
      <c r="AJ30">
        <v>49.382522831999999</v>
      </c>
      <c r="AK30">
        <v>119.4511410044</v>
      </c>
      <c r="AL30">
        <v>119.3346210046</v>
      </c>
      <c r="AM30">
        <v>6.0098721460000002</v>
      </c>
      <c r="AN30">
        <v>0.23037791782200001</v>
      </c>
      <c r="AO30">
        <v>0.54958584471899996</v>
      </c>
      <c r="AP30">
        <v>3.5139581698129998</v>
      </c>
      <c r="AQ30">
        <v>0.27503667580000002</v>
      </c>
      <c r="AR30">
        <v>0.182260319492</v>
      </c>
      <c r="AS30">
        <v>5.2006339727439999</v>
      </c>
      <c r="AT30">
        <v>8.0655256617200006</v>
      </c>
      <c r="AU30">
        <v>0.333676063982</v>
      </c>
      <c r="AV30">
        <v>17.794014155332</v>
      </c>
      <c r="AW30">
        <v>0.98481474885700004</v>
      </c>
      <c r="AX30">
        <v>0.18276000000000001</v>
      </c>
      <c r="AY30">
        <v>135.3883123267</v>
      </c>
      <c r="AZ30">
        <v>1.450039649264</v>
      </c>
      <c r="BA30">
        <v>1.4233419637</v>
      </c>
      <c r="BB30">
        <v>6.1938757988409998</v>
      </c>
      <c r="BC30">
        <v>215.24541552810001</v>
      </c>
      <c r="BD30">
        <v>17.295704108900001</v>
      </c>
      <c r="BE30">
        <v>85.3689205445</v>
      </c>
      <c r="BF30">
        <v>0.21625292261099999</v>
      </c>
      <c r="BG30">
        <v>6.4014153879510003</v>
      </c>
      <c r="BH30">
        <v>2.8197546574240002</v>
      </c>
      <c r="BI30">
        <v>7.1929433784599999</v>
      </c>
      <c r="BJ30">
        <v>0.81396566450207197</v>
      </c>
      <c r="BK30">
        <v>5.4651216963739799E-2</v>
      </c>
      <c r="BL30">
        <v>0.126223883430019</v>
      </c>
      <c r="BM30">
        <v>3.04055484072887E-2</v>
      </c>
      <c r="BN30">
        <v>0</v>
      </c>
      <c r="BO30" s="98">
        <v>5.08339892774608E-14</v>
      </c>
      <c r="BP30">
        <v>7.5804803689434098E-4</v>
      </c>
      <c r="BQ30">
        <v>1.19049741801035E-2</v>
      </c>
      <c r="BR30">
        <v>1.3246615018138199</v>
      </c>
    </row>
    <row r="31" spans="1:70" x14ac:dyDescent="0.35">
      <c r="A31" t="s">
        <v>153</v>
      </c>
      <c r="B31" t="s">
        <v>153</v>
      </c>
      <c r="C31" t="s">
        <v>1339</v>
      </c>
      <c r="D31">
        <v>24.363687665</v>
      </c>
      <c r="E31">
        <v>101.818326935</v>
      </c>
      <c r="F31">
        <v>1.4183329680300001</v>
      </c>
      <c r="G31">
        <v>2.9726732423</v>
      </c>
      <c r="H31">
        <v>1.6920000000000001E-2</v>
      </c>
      <c r="I31">
        <v>0</v>
      </c>
      <c r="J31">
        <v>10.099655433600001</v>
      </c>
      <c r="K31">
        <v>0</v>
      </c>
      <c r="L31">
        <v>0.17771789956</v>
      </c>
      <c r="M31">
        <v>0</v>
      </c>
      <c r="N31">
        <v>0</v>
      </c>
      <c r="O31">
        <v>0</v>
      </c>
      <c r="P31">
        <v>0</v>
      </c>
      <c r="Q31">
        <v>0</v>
      </c>
      <c r="R31">
        <v>0</v>
      </c>
      <c r="S31">
        <v>0.62774922378999998</v>
      </c>
      <c r="T31">
        <v>0</v>
      </c>
      <c r="U31">
        <v>6.9452057999999997E-4</v>
      </c>
      <c r="V31">
        <v>4.0467579859999998E-2</v>
      </c>
      <c r="W31">
        <v>0.32616283108999999</v>
      </c>
      <c r="X31">
        <v>0.20699616437999999</v>
      </c>
      <c r="Y31">
        <v>1.93515985E-3</v>
      </c>
      <c r="Z31">
        <v>0.61366931504</v>
      </c>
      <c r="AA31">
        <v>5.1428401890000003E-2</v>
      </c>
      <c r="AB31">
        <v>0.53637196350000005</v>
      </c>
      <c r="AC31">
        <v>7.0069315039999996E-2</v>
      </c>
      <c r="AD31">
        <v>4.3594520579999997E-2</v>
      </c>
      <c r="AE31">
        <v>1.070484015E-2</v>
      </c>
      <c r="AF31">
        <v>5.5452055399999997E-3</v>
      </c>
      <c r="AG31">
        <v>1.2372602899999999E-3</v>
      </c>
      <c r="AH31">
        <v>2.7119635000000001E-3</v>
      </c>
      <c r="AI31">
        <v>3.6000000000000002E-4</v>
      </c>
      <c r="AJ31">
        <v>10.294764840799999</v>
      </c>
      <c r="AK31">
        <v>112.10332365286</v>
      </c>
      <c r="AL31">
        <v>111.98680365299001</v>
      </c>
      <c r="AM31">
        <v>4.3957168948999996</v>
      </c>
      <c r="AN31">
        <v>3.5219835620000001E-2</v>
      </c>
      <c r="AO31">
        <v>7.8611689489999997E-2</v>
      </c>
      <c r="AP31">
        <v>0.99696732023000001</v>
      </c>
      <c r="AQ31">
        <v>1.258863927E-2</v>
      </c>
      <c r="AR31">
        <v>4.9855707739999998E-2</v>
      </c>
      <c r="AS31">
        <v>0.75971808219000003</v>
      </c>
      <c r="AT31">
        <v>1.3030896804300001</v>
      </c>
      <c r="AU31">
        <v>5.3603141600000001E-2</v>
      </c>
      <c r="AV31">
        <v>10.53432420088</v>
      </c>
      <c r="AW31">
        <v>0.58059908672000005</v>
      </c>
      <c r="AX31">
        <v>0.18276000000000001</v>
      </c>
      <c r="AY31">
        <v>26.579024657000001</v>
      </c>
      <c r="AZ31">
        <v>0.39010456144</v>
      </c>
      <c r="BA31">
        <v>0.36296392700000002</v>
      </c>
      <c r="BB31">
        <v>0.93895159810999995</v>
      </c>
      <c r="BC31">
        <v>43.734831051</v>
      </c>
      <c r="BD31">
        <v>3.1066082189999999</v>
      </c>
      <c r="BE31">
        <v>17.913441095</v>
      </c>
      <c r="BF31">
        <v>4.518584481E-2</v>
      </c>
      <c r="BG31">
        <v>1.0848707762100001</v>
      </c>
      <c r="BH31">
        <v>0.66478931504000005</v>
      </c>
      <c r="BI31">
        <v>1.3131031963499999</v>
      </c>
      <c r="BJ31">
        <v>0.41779686418857098</v>
      </c>
      <c r="BK31">
        <v>2.4226140996751799E-2</v>
      </c>
      <c r="BL31">
        <v>5.4008562802596902E-2</v>
      </c>
      <c r="BM31">
        <v>1.3546443328550199E-2</v>
      </c>
      <c r="BN31">
        <v>0</v>
      </c>
      <c r="BO31" s="98">
        <v>9.6200731593179803E-14</v>
      </c>
      <c r="BP31">
        <v>1.4929706711458699E-3</v>
      </c>
      <c r="BQ31">
        <v>2.2514588475325299E-3</v>
      </c>
      <c r="BR31">
        <v>0.38180333741191003</v>
      </c>
    </row>
    <row r="32" spans="1:70" x14ac:dyDescent="0.35">
      <c r="A32" t="s">
        <v>153</v>
      </c>
      <c r="B32" t="s">
        <v>153</v>
      </c>
      <c r="C32" t="s">
        <v>1340</v>
      </c>
      <c r="D32">
        <v>45.889287666439998</v>
      </c>
      <c r="E32">
        <v>191.77272693680001</v>
      </c>
      <c r="F32">
        <v>2.2735609680336002</v>
      </c>
      <c r="G32">
        <v>6.3870092424680003</v>
      </c>
      <c r="H32">
        <v>3.3840000000000002E-2</v>
      </c>
      <c r="I32">
        <v>0</v>
      </c>
      <c r="J32">
        <v>22.199099433653998</v>
      </c>
      <c r="K32">
        <v>0</v>
      </c>
      <c r="L32">
        <v>0.35178989957680001</v>
      </c>
      <c r="M32">
        <v>0</v>
      </c>
      <c r="N32">
        <v>0</v>
      </c>
      <c r="O32">
        <v>0</v>
      </c>
      <c r="P32">
        <v>0</v>
      </c>
      <c r="Q32">
        <v>0</v>
      </c>
      <c r="R32">
        <v>0</v>
      </c>
      <c r="S32">
        <v>0.9388312237684</v>
      </c>
      <c r="T32">
        <v>4.1399998980000001E-4</v>
      </c>
      <c r="U32">
        <v>1.1085205697999999E-3</v>
      </c>
      <c r="V32">
        <v>4.9797579857599999E-2</v>
      </c>
      <c r="W32">
        <v>0.52254883109179995</v>
      </c>
      <c r="X32" s="98">
        <v>0.30855816437040001</v>
      </c>
      <c r="Y32">
        <v>3.2431598247999998E-3</v>
      </c>
      <c r="Z32">
        <v>0.95400731506759995</v>
      </c>
      <c r="AA32">
        <v>8.9264401871999993E-2</v>
      </c>
      <c r="AB32">
        <v>0.83131996350600001</v>
      </c>
      <c r="AC32">
        <v>0.17208131502259999</v>
      </c>
      <c r="AD32">
        <v>0.1198425206052</v>
      </c>
      <c r="AE32" s="98">
        <v>1.34408401614E-2</v>
      </c>
      <c r="AF32">
        <v>8.2332055130000005E-3</v>
      </c>
      <c r="AG32">
        <v>1.8912602798000001E-3</v>
      </c>
      <c r="AH32">
        <v>4.5659634801999997E-3</v>
      </c>
      <c r="AI32">
        <v>2.825999985E-3</v>
      </c>
      <c r="AJ32">
        <v>22.646964840799999</v>
      </c>
      <c r="AK32">
        <v>225.10924365285999</v>
      </c>
      <c r="AL32">
        <v>224.87620365299</v>
      </c>
      <c r="AM32">
        <v>5.7937168949000002</v>
      </c>
      <c r="AN32">
        <v>9.2185808224400007E-2</v>
      </c>
      <c r="AO32">
        <v>0.2256234155138</v>
      </c>
      <c r="AP32">
        <v>1.3941151633526001</v>
      </c>
      <c r="AQ32">
        <v>6.9240639270000001E-2</v>
      </c>
      <c r="AR32">
        <v>0.1038197077184</v>
      </c>
      <c r="AS32">
        <v>2.0589520822187999</v>
      </c>
      <c r="AT32">
        <v>3.2280696803339999</v>
      </c>
      <c r="AU32">
        <v>0.13037314159640001</v>
      </c>
      <c r="AV32">
        <v>22.734904200906399</v>
      </c>
      <c r="AW32">
        <v>1.0520730867314001</v>
      </c>
      <c r="AX32">
        <v>0.36552000000000001</v>
      </c>
      <c r="AY32">
        <v>56.48092876634</v>
      </c>
      <c r="AZ32">
        <v>0.59933508777279998</v>
      </c>
      <c r="BA32">
        <v>0.64565880373999995</v>
      </c>
      <c r="BB32">
        <v>2.5330524199981999</v>
      </c>
      <c r="BC32">
        <v>86.583258448620001</v>
      </c>
      <c r="BD32">
        <v>7.0113095887799997</v>
      </c>
      <c r="BE32">
        <v>33.799147943900003</v>
      </c>
      <c r="BF32">
        <v>8.5757707852199994E-2</v>
      </c>
      <c r="BG32">
        <v>2.7644274611202002</v>
      </c>
      <c r="BH32">
        <v>1.1272955342048001</v>
      </c>
      <c r="BI32">
        <v>2.392503196242</v>
      </c>
      <c r="BJ32">
        <v>0.47883125388085002</v>
      </c>
      <c r="BK32">
        <v>2.74880094021673E-2</v>
      </c>
      <c r="BL32">
        <v>6.5359975577869003E-2</v>
      </c>
      <c r="BM32">
        <v>1.7132840152686301E-2</v>
      </c>
      <c r="BN32">
        <v>0</v>
      </c>
      <c r="BO32" s="98">
        <v>1.5162428470894201E-14</v>
      </c>
      <c r="BP32">
        <v>3.6362770200780502E-4</v>
      </c>
      <c r="BQ32">
        <v>4.8051683348707902E-3</v>
      </c>
      <c r="BR32">
        <v>0.64796327405055698</v>
      </c>
    </row>
    <row r="33" spans="1:70" x14ac:dyDescent="0.35">
      <c r="A33" t="s">
        <v>153</v>
      </c>
      <c r="B33" t="s">
        <v>153</v>
      </c>
      <c r="C33" t="s">
        <v>1341</v>
      </c>
      <c r="D33">
        <v>124.37585205720001</v>
      </c>
      <c r="E33">
        <v>519.753189959</v>
      </c>
      <c r="F33">
        <v>5.3854222831180003</v>
      </c>
      <c r="G33">
        <v>18.90886557184</v>
      </c>
      <c r="H33">
        <v>1.6920000000000001E-2</v>
      </c>
      <c r="I33">
        <v>0</v>
      </c>
      <c r="J33">
        <v>66.680191872270001</v>
      </c>
      <c r="K33">
        <v>0</v>
      </c>
      <c r="L33">
        <v>0.970561461284</v>
      </c>
      <c r="M33">
        <v>0</v>
      </c>
      <c r="N33">
        <v>0</v>
      </c>
      <c r="O33">
        <v>0</v>
      </c>
      <c r="P33">
        <v>0</v>
      </c>
      <c r="Q33">
        <v>0</v>
      </c>
      <c r="R33">
        <v>0</v>
      </c>
      <c r="S33">
        <v>2.0611140181919998</v>
      </c>
      <c r="T33">
        <v>2.069999949E-3</v>
      </c>
      <c r="U33">
        <v>2.6042465490000001E-3</v>
      </c>
      <c r="V33">
        <v>8.2894292187999999E-2</v>
      </c>
      <c r="W33">
        <v>1.244410639309</v>
      </c>
      <c r="X33">
        <v>0.667723972552</v>
      </c>
      <c r="Y33">
        <v>8.0285843739999994E-3</v>
      </c>
      <c r="Z33">
        <v>2.2021017809379999</v>
      </c>
      <c r="AA33">
        <v>0.22937415521000001</v>
      </c>
      <c r="AB33">
        <v>1.91359689503</v>
      </c>
      <c r="AC33">
        <v>0.547071780713</v>
      </c>
      <c r="AD33">
        <v>0.41057424672600001</v>
      </c>
      <c r="AE33">
        <v>2.2231415556999999E-2</v>
      </c>
      <c r="AF33">
        <v>1.1982465665000001E-2</v>
      </c>
      <c r="AG33">
        <v>3.0771232490000001E-3</v>
      </c>
      <c r="AH33">
        <v>9.0668949009999993E-3</v>
      </c>
      <c r="AI33">
        <v>1.0889999924999999E-2</v>
      </c>
      <c r="AJ33">
        <v>60.805011415999999</v>
      </c>
      <c r="AK33">
        <v>122.61483050219999</v>
      </c>
      <c r="AL33">
        <v>122.4983105023</v>
      </c>
      <c r="AM33">
        <v>3.7039360729999999</v>
      </c>
      <c r="AN33">
        <v>0.30345189042199999</v>
      </c>
      <c r="AO33">
        <v>0.76869223741899995</v>
      </c>
      <c r="AP33">
        <v>2.858598692713</v>
      </c>
      <c r="AQ33">
        <v>0.28537233789999999</v>
      </c>
      <c r="AR33">
        <v>0.19810515969199999</v>
      </c>
      <c r="AS33">
        <v>6.7478969864440002</v>
      </c>
      <c r="AT33">
        <v>10.21208283062</v>
      </c>
      <c r="AU33">
        <v>0.40453903198199997</v>
      </c>
      <c r="AV33">
        <v>22.842457077732</v>
      </c>
      <c r="AW33">
        <v>0.94469237445700005</v>
      </c>
      <c r="AX33">
        <v>0.18276000000000001</v>
      </c>
      <c r="AY33">
        <v>160.67821643670001</v>
      </c>
      <c r="AZ33">
        <v>1.297436140464</v>
      </c>
      <c r="BA33">
        <v>1.4232081737</v>
      </c>
      <c r="BB33">
        <v>8.5629899541410008</v>
      </c>
      <c r="BC33">
        <v>241.71477625809999</v>
      </c>
      <c r="BD33">
        <v>21.3570054789</v>
      </c>
      <c r="BE33">
        <v>91.519427394499999</v>
      </c>
      <c r="BF33">
        <v>0.233356118911</v>
      </c>
      <c r="BG33">
        <v>8.4932994062509994</v>
      </c>
      <c r="BH33">
        <v>2.7150628766240001</v>
      </c>
      <c r="BI33">
        <v>6.4431716889599997</v>
      </c>
      <c r="BJ33">
        <v>0.62824592062617501</v>
      </c>
      <c r="BK33">
        <v>5.2966900585009302E-2</v>
      </c>
      <c r="BL33">
        <v>0.13692060415937299</v>
      </c>
      <c r="BM33">
        <v>2.2780043054532201E-2</v>
      </c>
      <c r="BN33">
        <v>0</v>
      </c>
      <c r="BO33" s="98">
        <v>2.1475560315322701E-13</v>
      </c>
      <c r="BP33">
        <v>7.7841097529119602E-3</v>
      </c>
      <c r="BQ33">
        <v>1.4171853978646501E-2</v>
      </c>
      <c r="BR33">
        <v>1.0160219977901701</v>
      </c>
    </row>
    <row r="34" spans="1:70" x14ac:dyDescent="0.35">
      <c r="A34" t="s">
        <v>169</v>
      </c>
      <c r="B34" t="s">
        <v>169</v>
      </c>
      <c r="C34" t="s">
        <v>1337</v>
      </c>
      <c r="D34">
        <v>39.729999999999997</v>
      </c>
      <c r="E34">
        <v>166.75</v>
      </c>
      <c r="F34">
        <v>2.8130000000000002</v>
      </c>
      <c r="G34">
        <v>3.5379999999999998</v>
      </c>
      <c r="H34">
        <v>0.11600000000000001</v>
      </c>
      <c r="I34">
        <v>0</v>
      </c>
      <c r="J34">
        <v>22.126999999999999</v>
      </c>
      <c r="K34">
        <v>0</v>
      </c>
      <c r="L34">
        <v>0.23200000000000001</v>
      </c>
      <c r="M34">
        <v>0.11600000000000001</v>
      </c>
      <c r="N34">
        <v>0.11600000000000001</v>
      </c>
      <c r="O34">
        <v>0</v>
      </c>
      <c r="P34">
        <v>0</v>
      </c>
      <c r="Q34">
        <v>0</v>
      </c>
      <c r="R34">
        <v>0</v>
      </c>
      <c r="S34">
        <v>0.754</v>
      </c>
      <c r="T34">
        <v>0</v>
      </c>
      <c r="U34">
        <v>0</v>
      </c>
      <c r="V34">
        <v>0</v>
      </c>
      <c r="W34">
        <v>0.55100000000000005</v>
      </c>
      <c r="X34">
        <v>0.20300000000000001</v>
      </c>
      <c r="Y34">
        <v>0</v>
      </c>
      <c r="Z34">
        <v>1.1599999999999999</v>
      </c>
      <c r="AA34">
        <v>5.8000000000000003E-2</v>
      </c>
      <c r="AB34">
        <v>1.073</v>
      </c>
      <c r="AC34">
        <v>0.435</v>
      </c>
      <c r="AD34">
        <v>0.31900000000000001</v>
      </c>
      <c r="AE34">
        <v>2.9000000000000001E-2</v>
      </c>
      <c r="AF34">
        <v>2.9000000000000001E-2</v>
      </c>
      <c r="AG34">
        <v>0</v>
      </c>
      <c r="AH34" s="98">
        <v>0</v>
      </c>
      <c r="AI34">
        <v>2.9000000000000001E-2</v>
      </c>
      <c r="AJ34">
        <v>98.6</v>
      </c>
      <c r="AK34">
        <v>67.628</v>
      </c>
      <c r="AL34">
        <v>67.569999999999993</v>
      </c>
      <c r="AM34">
        <v>0</v>
      </c>
      <c r="AN34">
        <v>1.073</v>
      </c>
      <c r="AO34">
        <v>1.6240000000000001</v>
      </c>
      <c r="AP34">
        <v>8.7579999999999991</v>
      </c>
      <c r="AQ34">
        <v>2.3199999999999998E-2</v>
      </c>
      <c r="AR34">
        <v>0.1305</v>
      </c>
      <c r="AS34">
        <v>0</v>
      </c>
      <c r="AT34">
        <v>0.89900000000000002</v>
      </c>
      <c r="AU34">
        <v>2.9000000000000001E-2</v>
      </c>
      <c r="AV34">
        <v>24.882000000000001</v>
      </c>
      <c r="AW34">
        <v>0.42630000000000001</v>
      </c>
      <c r="AX34">
        <v>0</v>
      </c>
      <c r="AY34">
        <v>53.36</v>
      </c>
      <c r="AZ34">
        <v>12.18</v>
      </c>
      <c r="BA34">
        <v>0.49299999999999999</v>
      </c>
      <c r="BB34">
        <v>15.08</v>
      </c>
      <c r="BC34">
        <v>38.28</v>
      </c>
      <c r="BD34">
        <v>3.48</v>
      </c>
      <c r="BE34">
        <v>41.18</v>
      </c>
      <c r="BF34">
        <v>0.11600000000000001</v>
      </c>
      <c r="BG34">
        <v>6.5540000000000003</v>
      </c>
      <c r="BH34">
        <v>0.377</v>
      </c>
      <c r="BI34">
        <v>3.48</v>
      </c>
      <c r="BJ34">
        <v>3.4852805222641198E-2</v>
      </c>
      <c r="BK34">
        <v>8.04009003556274E-3</v>
      </c>
      <c r="BL34">
        <v>7.0986468171741098E-3</v>
      </c>
      <c r="BM34">
        <v>2.1449336865369301E-3</v>
      </c>
      <c r="BN34">
        <v>0</v>
      </c>
      <c r="BO34" s="98">
        <v>9.8959731340045403E-15</v>
      </c>
      <c r="BP34">
        <v>7.60391491205899E-4</v>
      </c>
      <c r="BQ34">
        <v>1.2527353595361899E-3</v>
      </c>
      <c r="BR34">
        <v>0.13574636642825599</v>
      </c>
    </row>
    <row r="35" spans="1:70" x14ac:dyDescent="0.35">
      <c r="A35" t="s">
        <v>169</v>
      </c>
      <c r="B35" t="s">
        <v>169</v>
      </c>
      <c r="C35" t="s">
        <v>1338</v>
      </c>
      <c r="D35">
        <v>34.25</v>
      </c>
      <c r="E35">
        <v>143.75</v>
      </c>
      <c r="F35">
        <v>2.4249999999999998</v>
      </c>
      <c r="G35">
        <v>3.05</v>
      </c>
      <c r="H35">
        <v>0.1</v>
      </c>
      <c r="I35">
        <v>0</v>
      </c>
      <c r="J35">
        <v>19.074999999999999</v>
      </c>
      <c r="K35">
        <v>0</v>
      </c>
      <c r="L35">
        <v>0.2</v>
      </c>
      <c r="M35">
        <v>0.1</v>
      </c>
      <c r="N35">
        <v>0.1</v>
      </c>
      <c r="O35">
        <v>0</v>
      </c>
      <c r="P35">
        <v>0</v>
      </c>
      <c r="Q35">
        <v>0</v>
      </c>
      <c r="R35">
        <v>0</v>
      </c>
      <c r="S35">
        <v>0.65</v>
      </c>
      <c r="T35" s="98">
        <v>0</v>
      </c>
      <c r="U35" s="98">
        <v>0</v>
      </c>
      <c r="V35">
        <v>0</v>
      </c>
      <c r="W35">
        <v>0.47499999999999998</v>
      </c>
      <c r="X35">
        <v>0.17499999999999999</v>
      </c>
      <c r="Y35">
        <v>0</v>
      </c>
      <c r="Z35">
        <v>1</v>
      </c>
      <c r="AA35">
        <v>0.05</v>
      </c>
      <c r="AB35">
        <v>0.92500000000000004</v>
      </c>
      <c r="AC35">
        <v>0.375</v>
      </c>
      <c r="AD35">
        <v>0.27500000000000002</v>
      </c>
      <c r="AE35">
        <v>2.5000000000000001E-2</v>
      </c>
      <c r="AF35">
        <v>2.5000000000000001E-2</v>
      </c>
      <c r="AG35" s="98">
        <v>0</v>
      </c>
      <c r="AH35">
        <v>0</v>
      </c>
      <c r="AI35">
        <v>2.5000000000000001E-2</v>
      </c>
      <c r="AJ35">
        <v>85</v>
      </c>
      <c r="AK35">
        <v>58.3</v>
      </c>
      <c r="AL35">
        <v>58.25</v>
      </c>
      <c r="AM35">
        <v>0</v>
      </c>
      <c r="AN35">
        <v>0.92500000000000004</v>
      </c>
      <c r="AO35">
        <v>1.4</v>
      </c>
      <c r="AP35">
        <v>7.55</v>
      </c>
      <c r="AQ35">
        <v>0.02</v>
      </c>
      <c r="AR35" s="98">
        <v>0.1125</v>
      </c>
      <c r="AS35">
        <v>0</v>
      </c>
      <c r="AT35">
        <v>0.77500000000000002</v>
      </c>
      <c r="AU35" s="98">
        <v>2.5000000000000001E-2</v>
      </c>
      <c r="AV35">
        <v>21.45</v>
      </c>
      <c r="AW35">
        <v>0.36749999999999999</v>
      </c>
      <c r="AX35">
        <v>0</v>
      </c>
      <c r="AY35">
        <v>46</v>
      </c>
      <c r="AZ35">
        <v>10.5</v>
      </c>
      <c r="BA35">
        <v>0.42499999999999999</v>
      </c>
      <c r="BB35">
        <v>13</v>
      </c>
      <c r="BC35">
        <v>33</v>
      </c>
      <c r="BD35">
        <v>3</v>
      </c>
      <c r="BE35">
        <v>35.5</v>
      </c>
      <c r="BF35">
        <v>0.1</v>
      </c>
      <c r="BG35">
        <v>5.65</v>
      </c>
      <c r="BH35">
        <v>0.32500000000000001</v>
      </c>
      <c r="BI35">
        <v>3</v>
      </c>
      <c r="BJ35">
        <v>2.9542874765099099E-2</v>
      </c>
      <c r="BK35">
        <v>6.8068274290675503E-3</v>
      </c>
      <c r="BL35">
        <v>5.7981253481197799E-3</v>
      </c>
      <c r="BM35">
        <v>1.8511556622142801E-3</v>
      </c>
      <c r="BN35">
        <v>0</v>
      </c>
      <c r="BO35" s="98">
        <v>5.9539502158807597E-15</v>
      </c>
      <c r="BP35">
        <v>1.7377132984638201E-4</v>
      </c>
      <c r="BQ35">
        <v>1.0799442754622301E-3</v>
      </c>
      <c r="BR35">
        <v>0.11769673937448399</v>
      </c>
    </row>
    <row r="36" spans="1:70" x14ac:dyDescent="0.35">
      <c r="A36" t="s">
        <v>169</v>
      </c>
      <c r="B36" t="s">
        <v>169</v>
      </c>
      <c r="C36" t="s">
        <v>1339</v>
      </c>
      <c r="D36">
        <v>17.809999999999999</v>
      </c>
      <c r="E36">
        <v>74.75</v>
      </c>
      <c r="F36">
        <v>1.2609999999999999</v>
      </c>
      <c r="G36">
        <v>1.5860000000000001</v>
      </c>
      <c r="H36">
        <v>5.1999999999999998E-2</v>
      </c>
      <c r="I36">
        <v>0</v>
      </c>
      <c r="J36">
        <v>9.9190000000000005</v>
      </c>
      <c r="K36">
        <v>0</v>
      </c>
      <c r="L36">
        <v>0.104</v>
      </c>
      <c r="M36">
        <v>5.1999999999999998E-2</v>
      </c>
      <c r="N36">
        <v>5.1999999999999998E-2</v>
      </c>
      <c r="O36">
        <v>0</v>
      </c>
      <c r="P36">
        <v>0</v>
      </c>
      <c r="Q36">
        <v>0</v>
      </c>
      <c r="R36">
        <v>0</v>
      </c>
      <c r="S36">
        <v>0.33800000000000002</v>
      </c>
      <c r="T36" s="98">
        <v>0</v>
      </c>
      <c r="U36" s="98">
        <v>0</v>
      </c>
      <c r="V36">
        <v>0</v>
      </c>
      <c r="W36">
        <v>0.247</v>
      </c>
      <c r="X36">
        <v>9.0999999999999998E-2</v>
      </c>
      <c r="Y36">
        <v>0</v>
      </c>
      <c r="Z36">
        <v>0.52</v>
      </c>
      <c r="AA36">
        <v>2.5999999999999999E-2</v>
      </c>
      <c r="AB36">
        <v>0.48099999999999998</v>
      </c>
      <c r="AC36">
        <v>0.19500000000000001</v>
      </c>
      <c r="AD36">
        <v>0.14299999999999999</v>
      </c>
      <c r="AE36">
        <v>1.2999999999999999E-2</v>
      </c>
      <c r="AF36">
        <v>1.2999999999999999E-2</v>
      </c>
      <c r="AG36" s="98">
        <v>0</v>
      </c>
      <c r="AH36">
        <v>0</v>
      </c>
      <c r="AI36">
        <v>1.2999999999999999E-2</v>
      </c>
      <c r="AJ36">
        <v>44.2</v>
      </c>
      <c r="AK36">
        <v>30.315999999999999</v>
      </c>
      <c r="AL36">
        <v>30.29</v>
      </c>
      <c r="AM36">
        <v>0</v>
      </c>
      <c r="AN36">
        <v>0.48099999999999998</v>
      </c>
      <c r="AO36">
        <v>0.72799999999999998</v>
      </c>
      <c r="AP36">
        <v>3.9260000000000002</v>
      </c>
      <c r="AQ36">
        <v>1.04E-2</v>
      </c>
      <c r="AR36" s="98">
        <v>5.8500000000000003E-2</v>
      </c>
      <c r="AS36">
        <v>0</v>
      </c>
      <c r="AT36">
        <v>0.40300000000000002</v>
      </c>
      <c r="AU36" s="98">
        <v>1.2999999999999999E-2</v>
      </c>
      <c r="AV36">
        <v>11.154</v>
      </c>
      <c r="AW36">
        <v>0.19109999999999999</v>
      </c>
      <c r="AX36">
        <v>0</v>
      </c>
      <c r="AY36">
        <v>23.92</v>
      </c>
      <c r="AZ36">
        <v>5.46</v>
      </c>
      <c r="BA36">
        <v>0.221</v>
      </c>
      <c r="BB36">
        <v>6.76</v>
      </c>
      <c r="BC36">
        <v>17.16</v>
      </c>
      <c r="BD36">
        <v>1.56</v>
      </c>
      <c r="BE36">
        <v>18.46</v>
      </c>
      <c r="BF36">
        <v>5.1999999999999998E-2</v>
      </c>
      <c r="BG36">
        <v>2.9380000000000002</v>
      </c>
      <c r="BH36">
        <v>0.16900000000000001</v>
      </c>
      <c r="BI36">
        <v>1.56</v>
      </c>
      <c r="BJ36">
        <v>1.58414849974093E-2</v>
      </c>
      <c r="BK36">
        <v>3.6580349823780401E-3</v>
      </c>
      <c r="BL36">
        <v>3.3214243885497999E-3</v>
      </c>
      <c r="BM36">
        <v>9.6062287496450802E-4</v>
      </c>
      <c r="BN36">
        <v>0</v>
      </c>
      <c r="BO36" s="98">
        <v>5.5528523671565499E-15</v>
      </c>
      <c r="BP36">
        <v>5.4961853432198996E-4</v>
      </c>
      <c r="BQ36">
        <v>5.6157102324036099E-4</v>
      </c>
      <c r="BR36">
        <v>6.0559748565543303E-2</v>
      </c>
    </row>
    <row r="37" spans="1:70" x14ac:dyDescent="0.35">
      <c r="A37" t="s">
        <v>169</v>
      </c>
      <c r="B37" t="s">
        <v>169</v>
      </c>
      <c r="C37" t="s">
        <v>1340</v>
      </c>
      <c r="D37">
        <v>34.25</v>
      </c>
      <c r="E37">
        <v>143.75</v>
      </c>
      <c r="F37">
        <v>2.4249999999999998</v>
      </c>
      <c r="G37">
        <v>3.05</v>
      </c>
      <c r="H37">
        <v>0.1</v>
      </c>
      <c r="I37">
        <v>0</v>
      </c>
      <c r="J37">
        <v>19.074999999999999</v>
      </c>
      <c r="K37">
        <v>0</v>
      </c>
      <c r="L37">
        <v>0.2</v>
      </c>
      <c r="M37">
        <v>0.1</v>
      </c>
      <c r="N37">
        <v>0.1</v>
      </c>
      <c r="O37">
        <v>0</v>
      </c>
      <c r="P37">
        <v>0</v>
      </c>
      <c r="Q37">
        <v>0</v>
      </c>
      <c r="R37">
        <v>0</v>
      </c>
      <c r="S37" s="98">
        <v>0.65</v>
      </c>
      <c r="T37">
        <v>0</v>
      </c>
      <c r="U37">
        <v>0</v>
      </c>
      <c r="V37">
        <v>0</v>
      </c>
      <c r="W37" s="98">
        <v>0.47499999999999998</v>
      </c>
      <c r="X37">
        <v>0.17499999999999999</v>
      </c>
      <c r="Y37">
        <v>0</v>
      </c>
      <c r="Z37">
        <v>1</v>
      </c>
      <c r="AA37">
        <v>0.05</v>
      </c>
      <c r="AB37">
        <v>0.92500000000000004</v>
      </c>
      <c r="AC37" s="98">
        <v>0.375</v>
      </c>
      <c r="AD37" s="98">
        <v>0.27500000000000002</v>
      </c>
      <c r="AE37">
        <v>2.5000000000000001E-2</v>
      </c>
      <c r="AF37">
        <v>2.5000000000000001E-2</v>
      </c>
      <c r="AG37">
        <v>0</v>
      </c>
      <c r="AH37">
        <v>0</v>
      </c>
      <c r="AI37">
        <v>2.5000000000000001E-2</v>
      </c>
      <c r="AJ37">
        <v>85</v>
      </c>
      <c r="AK37">
        <v>58.3</v>
      </c>
      <c r="AL37">
        <v>58.25</v>
      </c>
      <c r="AM37">
        <v>0</v>
      </c>
      <c r="AN37">
        <v>0.92500000000000004</v>
      </c>
      <c r="AO37">
        <v>1.4</v>
      </c>
      <c r="AP37">
        <v>7.55</v>
      </c>
      <c r="AQ37">
        <v>0.02</v>
      </c>
      <c r="AR37">
        <v>0.1125</v>
      </c>
      <c r="AS37">
        <v>0</v>
      </c>
      <c r="AT37">
        <v>0.77500000000000002</v>
      </c>
      <c r="AU37">
        <v>2.5000000000000001E-2</v>
      </c>
      <c r="AV37">
        <v>21.45</v>
      </c>
      <c r="AW37">
        <v>0.36749999999999999</v>
      </c>
      <c r="AX37">
        <v>0</v>
      </c>
      <c r="AY37">
        <v>46</v>
      </c>
      <c r="AZ37">
        <v>10.5</v>
      </c>
      <c r="BA37">
        <v>0.42499999999999999</v>
      </c>
      <c r="BB37">
        <v>13</v>
      </c>
      <c r="BC37">
        <v>33</v>
      </c>
      <c r="BD37">
        <v>3</v>
      </c>
      <c r="BE37">
        <v>35.5</v>
      </c>
      <c r="BF37" s="98">
        <v>0.1</v>
      </c>
      <c r="BG37">
        <v>5.65</v>
      </c>
      <c r="BH37">
        <v>0.32500000000000001</v>
      </c>
      <c r="BI37">
        <v>3</v>
      </c>
      <c r="BJ37">
        <v>2.9542874765099099E-2</v>
      </c>
      <c r="BK37">
        <v>6.8068274290675503E-3</v>
      </c>
      <c r="BL37">
        <v>5.7981253481197799E-3</v>
      </c>
      <c r="BM37">
        <v>1.8511556622142801E-3</v>
      </c>
      <c r="BN37">
        <v>0</v>
      </c>
      <c r="BO37" s="98">
        <v>5.9539502158807597E-15</v>
      </c>
      <c r="BP37">
        <v>1.7377132984638201E-4</v>
      </c>
      <c r="BQ37">
        <v>1.0799442754622301E-3</v>
      </c>
      <c r="BR37">
        <v>0.11769673937448399</v>
      </c>
    </row>
    <row r="38" spans="1:70" x14ac:dyDescent="0.35">
      <c r="A38" t="s">
        <v>169</v>
      </c>
      <c r="B38" t="s">
        <v>169</v>
      </c>
      <c r="C38" t="s">
        <v>1341</v>
      </c>
      <c r="D38">
        <v>34.25</v>
      </c>
      <c r="E38">
        <v>143.75</v>
      </c>
      <c r="F38">
        <v>2.4249999999999998</v>
      </c>
      <c r="G38">
        <v>3.05</v>
      </c>
      <c r="H38">
        <v>0.1</v>
      </c>
      <c r="I38">
        <v>0</v>
      </c>
      <c r="J38">
        <v>19.074999999999999</v>
      </c>
      <c r="K38">
        <v>0</v>
      </c>
      <c r="L38">
        <v>0.2</v>
      </c>
      <c r="M38">
        <v>0.1</v>
      </c>
      <c r="N38">
        <v>0.1</v>
      </c>
      <c r="O38">
        <v>0</v>
      </c>
      <c r="P38">
        <v>0</v>
      </c>
      <c r="Q38">
        <v>0</v>
      </c>
      <c r="R38">
        <v>0</v>
      </c>
      <c r="S38">
        <v>0.65</v>
      </c>
      <c r="T38" s="98">
        <v>0</v>
      </c>
      <c r="U38" s="98">
        <v>0</v>
      </c>
      <c r="V38">
        <v>0</v>
      </c>
      <c r="W38">
        <v>0.47499999999999998</v>
      </c>
      <c r="X38">
        <v>0.17499999999999999</v>
      </c>
      <c r="Y38">
        <v>0</v>
      </c>
      <c r="Z38">
        <v>1</v>
      </c>
      <c r="AA38">
        <v>0.05</v>
      </c>
      <c r="AB38">
        <v>0.92500000000000004</v>
      </c>
      <c r="AC38">
        <v>0.375</v>
      </c>
      <c r="AD38">
        <v>0.27500000000000002</v>
      </c>
      <c r="AE38">
        <v>2.5000000000000001E-2</v>
      </c>
      <c r="AF38">
        <v>2.5000000000000001E-2</v>
      </c>
      <c r="AG38" s="98">
        <v>0</v>
      </c>
      <c r="AH38">
        <v>0</v>
      </c>
      <c r="AI38">
        <v>2.5000000000000001E-2</v>
      </c>
      <c r="AJ38">
        <v>85</v>
      </c>
      <c r="AK38">
        <v>58.3</v>
      </c>
      <c r="AL38">
        <v>58.25</v>
      </c>
      <c r="AM38">
        <v>0</v>
      </c>
      <c r="AN38">
        <v>0.92500000000000004</v>
      </c>
      <c r="AO38">
        <v>1.4</v>
      </c>
      <c r="AP38">
        <v>7.55</v>
      </c>
      <c r="AQ38">
        <v>0.02</v>
      </c>
      <c r="AR38" s="98">
        <v>0.1125</v>
      </c>
      <c r="AS38">
        <v>0</v>
      </c>
      <c r="AT38">
        <v>0.77500000000000002</v>
      </c>
      <c r="AU38" s="98">
        <v>2.5000000000000001E-2</v>
      </c>
      <c r="AV38">
        <v>21.45</v>
      </c>
      <c r="AW38">
        <v>0.36749999999999999</v>
      </c>
      <c r="AX38">
        <v>0</v>
      </c>
      <c r="AY38">
        <v>46</v>
      </c>
      <c r="AZ38">
        <v>10.5</v>
      </c>
      <c r="BA38">
        <v>0.42499999999999999</v>
      </c>
      <c r="BB38">
        <v>13</v>
      </c>
      <c r="BC38">
        <v>33</v>
      </c>
      <c r="BD38">
        <v>3</v>
      </c>
      <c r="BE38">
        <v>35.5</v>
      </c>
      <c r="BF38">
        <v>0.1</v>
      </c>
      <c r="BG38">
        <v>5.65</v>
      </c>
      <c r="BH38">
        <v>0.32500000000000001</v>
      </c>
      <c r="BI38">
        <v>3</v>
      </c>
      <c r="BJ38">
        <v>3.0883266707918199E-2</v>
      </c>
      <c r="BK38">
        <v>7.13825321721557E-3</v>
      </c>
      <c r="BL38">
        <v>6.6551860684764697E-3</v>
      </c>
      <c r="BM38">
        <v>1.8456226009921301E-3</v>
      </c>
      <c r="BN38">
        <v>0</v>
      </c>
      <c r="BO38" s="98">
        <v>1.2826113166646E-14</v>
      </c>
      <c r="BP38">
        <v>1.45840753348798E-3</v>
      </c>
      <c r="BQ38">
        <v>1.0799442754622301E-3</v>
      </c>
      <c r="BR38">
        <v>0.115899380187943</v>
      </c>
    </row>
    <row r="39" spans="1:70" x14ac:dyDescent="0.35">
      <c r="A39" t="s">
        <v>171</v>
      </c>
      <c r="B39" t="s">
        <v>171</v>
      </c>
      <c r="C39" t="s">
        <v>1337</v>
      </c>
      <c r="D39">
        <v>57.539000000000001</v>
      </c>
      <c r="E39">
        <v>241.005</v>
      </c>
      <c r="F39">
        <v>2.8393000000000002</v>
      </c>
      <c r="G39">
        <v>7.9196</v>
      </c>
      <c r="H39">
        <v>6.2100000000000002E-2</v>
      </c>
      <c r="I39">
        <v>0</v>
      </c>
      <c r="J39">
        <v>29.538699999999999</v>
      </c>
      <c r="K39">
        <v>0</v>
      </c>
      <c r="L39">
        <v>0.61819999999999997</v>
      </c>
      <c r="M39">
        <v>0</v>
      </c>
      <c r="N39">
        <v>0</v>
      </c>
      <c r="O39">
        <v>0</v>
      </c>
      <c r="P39">
        <v>0</v>
      </c>
      <c r="Q39">
        <v>0</v>
      </c>
      <c r="R39">
        <v>0</v>
      </c>
      <c r="S39">
        <v>0.47110000000000002</v>
      </c>
      <c r="T39" s="98">
        <v>0</v>
      </c>
      <c r="U39" s="98">
        <v>0</v>
      </c>
      <c r="V39">
        <v>9.8900000000000002E-2</v>
      </c>
      <c r="W39">
        <v>0.3004</v>
      </c>
      <c r="X39">
        <v>6.1199999999999997E-2</v>
      </c>
      <c r="Y39">
        <v>0</v>
      </c>
      <c r="Z39">
        <v>1.1900999999999999</v>
      </c>
      <c r="AA39">
        <v>0.1076</v>
      </c>
      <c r="AB39">
        <v>0.76080000000000003</v>
      </c>
      <c r="AC39">
        <v>0.83830000000000005</v>
      </c>
      <c r="AD39">
        <v>0.2258</v>
      </c>
      <c r="AE39">
        <v>9.8400000000000001E-2</v>
      </c>
      <c r="AF39">
        <v>2.8299999999999999E-2</v>
      </c>
      <c r="AG39" s="98">
        <v>0.1222</v>
      </c>
      <c r="AH39">
        <v>2.7799999999999998E-2</v>
      </c>
      <c r="AI39">
        <v>0.22650000000000001</v>
      </c>
      <c r="AJ39">
        <v>29.700800000000001</v>
      </c>
      <c r="AK39">
        <v>3.5306000000000002</v>
      </c>
      <c r="AL39">
        <v>3.5306000000000002</v>
      </c>
      <c r="AM39">
        <v>0</v>
      </c>
      <c r="AN39">
        <v>1.9876199999999999</v>
      </c>
      <c r="AO39">
        <v>0.95779999999999998</v>
      </c>
      <c r="AP39">
        <v>1.4948999999999999</v>
      </c>
      <c r="AQ39">
        <v>5.6259999999999998E-2</v>
      </c>
      <c r="AR39" s="98">
        <v>3.4869999999999998E-2</v>
      </c>
      <c r="AS39">
        <v>2.1689400000000001</v>
      </c>
      <c r="AT39">
        <v>3.5834000000000001</v>
      </c>
      <c r="AU39" s="98">
        <v>0.15259</v>
      </c>
      <c r="AV39">
        <v>5.9433999999999996</v>
      </c>
      <c r="AW39">
        <v>1.5776399999999999</v>
      </c>
      <c r="AX39">
        <v>0</v>
      </c>
      <c r="AY39">
        <v>93.355000000000004</v>
      </c>
      <c r="AZ39">
        <v>22.7789</v>
      </c>
      <c r="BA39">
        <v>0.1507</v>
      </c>
      <c r="BB39">
        <v>7.7220000000000004</v>
      </c>
      <c r="BC39">
        <v>135.60599999999999</v>
      </c>
      <c r="BD39">
        <v>12.144</v>
      </c>
      <c r="BE39">
        <v>67.915000000000006</v>
      </c>
      <c r="BF39">
        <v>0.1784</v>
      </c>
      <c r="BG39">
        <v>11.336499999999999</v>
      </c>
      <c r="BH39">
        <v>0.3342</v>
      </c>
      <c r="BI39">
        <v>14.445</v>
      </c>
      <c r="BJ39">
        <v>0.29994332698308301</v>
      </c>
      <c r="BK39">
        <v>9.3469812650949793E-2</v>
      </c>
      <c r="BL39">
        <v>0.135576265414449</v>
      </c>
      <c r="BM39">
        <v>2.1895130292975901E-3</v>
      </c>
      <c r="BN39">
        <v>0</v>
      </c>
      <c r="BO39" s="98">
        <v>3.2185044132337301E-14</v>
      </c>
      <c r="BP39">
        <v>9.9016050608970296E-3</v>
      </c>
      <c r="BQ39">
        <v>4.0749727715549099E-3</v>
      </c>
      <c r="BR39">
        <v>0.132213614589092</v>
      </c>
    </row>
    <row r="40" spans="1:70" x14ac:dyDescent="0.35">
      <c r="A40" t="s">
        <v>171</v>
      </c>
      <c r="B40" t="s">
        <v>171</v>
      </c>
      <c r="C40" t="s">
        <v>1338</v>
      </c>
      <c r="D40">
        <v>42.987000000000002</v>
      </c>
      <c r="E40">
        <v>179.71700000000001</v>
      </c>
      <c r="F40">
        <v>1.7886</v>
      </c>
      <c r="G40">
        <v>6.3574000000000002</v>
      </c>
      <c r="H40">
        <v>0.3216</v>
      </c>
      <c r="I40">
        <v>0</v>
      </c>
      <c r="J40">
        <v>26.055599999999998</v>
      </c>
      <c r="K40">
        <v>0</v>
      </c>
      <c r="L40">
        <v>0.55269999999999997</v>
      </c>
      <c r="M40">
        <v>0</v>
      </c>
      <c r="N40">
        <v>0</v>
      </c>
      <c r="O40">
        <v>0</v>
      </c>
      <c r="P40">
        <v>0</v>
      </c>
      <c r="Q40">
        <v>0</v>
      </c>
      <c r="R40">
        <v>0</v>
      </c>
      <c r="S40">
        <v>0.35780000000000001</v>
      </c>
      <c r="T40">
        <v>0</v>
      </c>
      <c r="U40">
        <v>0</v>
      </c>
      <c r="V40">
        <v>8.3900000000000002E-2</v>
      </c>
      <c r="W40">
        <v>0.22120000000000001</v>
      </c>
      <c r="X40">
        <v>3.4599999999999999E-2</v>
      </c>
      <c r="Y40">
        <v>0</v>
      </c>
      <c r="Z40">
        <v>0.63139999999999996</v>
      </c>
      <c r="AA40">
        <v>8.4500000000000006E-2</v>
      </c>
      <c r="AB40">
        <v>0.2666</v>
      </c>
      <c r="AC40">
        <v>0.5333</v>
      </c>
      <c r="AD40">
        <v>6.5799999999999997E-2</v>
      </c>
      <c r="AE40" s="98">
        <v>3.0300000000000001E-2</v>
      </c>
      <c r="AF40">
        <v>2.23E-2</v>
      </c>
      <c r="AG40">
        <v>0.1207</v>
      </c>
      <c r="AH40">
        <v>2.1000000000000001E-2</v>
      </c>
      <c r="AI40">
        <v>0.18509999999999999</v>
      </c>
      <c r="AJ40">
        <v>26.878799999999998</v>
      </c>
      <c r="AK40">
        <v>5.6886999999999999</v>
      </c>
      <c r="AL40">
        <v>5.6886999999999999</v>
      </c>
      <c r="AM40">
        <v>0</v>
      </c>
      <c r="AN40">
        <v>1.7533700000000001</v>
      </c>
      <c r="AO40">
        <v>0.59899999999999998</v>
      </c>
      <c r="AP40">
        <v>0.88370000000000004</v>
      </c>
      <c r="AQ40">
        <v>2.75E-2</v>
      </c>
      <c r="AR40">
        <v>4.0030000000000003E-2</v>
      </c>
      <c r="AS40">
        <v>1.30064</v>
      </c>
      <c r="AT40">
        <v>2.4403000000000001</v>
      </c>
      <c r="AU40">
        <v>8.1619999999999998E-2</v>
      </c>
      <c r="AV40">
        <v>5.9424000000000001</v>
      </c>
      <c r="AW40">
        <v>2.0972900000000001</v>
      </c>
      <c r="AX40">
        <v>0</v>
      </c>
      <c r="AY40">
        <v>75.242999999999995</v>
      </c>
      <c r="AZ40">
        <v>25.358899999999998</v>
      </c>
      <c r="BA40">
        <v>0.3906</v>
      </c>
      <c r="BB40">
        <v>9.4250000000000007</v>
      </c>
      <c r="BC40">
        <v>92.897000000000006</v>
      </c>
      <c r="BD40">
        <v>11.493</v>
      </c>
      <c r="BE40">
        <v>91.572000000000003</v>
      </c>
      <c r="BF40">
        <v>0.23530000000000001</v>
      </c>
      <c r="BG40">
        <v>13.051</v>
      </c>
      <c r="BH40">
        <v>0.49340000000000001</v>
      </c>
      <c r="BI40">
        <v>10.151999999999999</v>
      </c>
      <c r="BJ40">
        <v>0.25246445285119401</v>
      </c>
      <c r="BK40">
        <v>5.4661526081790403E-2</v>
      </c>
      <c r="BL40">
        <v>0.152376521982481</v>
      </c>
      <c r="BM40">
        <v>1.29100831084564E-3</v>
      </c>
      <c r="BN40">
        <v>0</v>
      </c>
      <c r="BO40" s="98">
        <v>1.9288427512607501E-14</v>
      </c>
      <c r="BP40">
        <v>8.4802067674835894E-3</v>
      </c>
      <c r="BQ40">
        <v>3.6587583758246299E-3</v>
      </c>
      <c r="BR40">
        <v>7.8975502752071894E-2</v>
      </c>
    </row>
    <row r="41" spans="1:70" x14ac:dyDescent="0.35">
      <c r="A41" t="s">
        <v>171</v>
      </c>
      <c r="B41" t="s">
        <v>171</v>
      </c>
      <c r="C41" t="s">
        <v>1339</v>
      </c>
      <c r="D41">
        <v>53.826999999999998</v>
      </c>
      <c r="E41">
        <v>225.04</v>
      </c>
      <c r="F41">
        <v>2.1583999999999999</v>
      </c>
      <c r="G41">
        <v>8.0608000000000004</v>
      </c>
      <c r="H41">
        <v>0.48499999999999999</v>
      </c>
      <c r="I41">
        <v>0</v>
      </c>
      <c r="J41">
        <v>32.883099999999999</v>
      </c>
      <c r="K41">
        <v>0</v>
      </c>
      <c r="L41">
        <v>0.65700000000000003</v>
      </c>
      <c r="M41">
        <v>0</v>
      </c>
      <c r="N41">
        <v>0</v>
      </c>
      <c r="O41">
        <v>0</v>
      </c>
      <c r="P41">
        <v>0</v>
      </c>
      <c r="Q41">
        <v>0</v>
      </c>
      <c r="R41">
        <v>0</v>
      </c>
      <c r="S41">
        <v>0.4284</v>
      </c>
      <c r="T41">
        <v>0</v>
      </c>
      <c r="U41">
        <v>0</v>
      </c>
      <c r="V41">
        <v>9.7600000000000006E-2</v>
      </c>
      <c r="W41">
        <v>0.26719999999999999</v>
      </c>
      <c r="X41" s="98">
        <v>4.2599999999999999E-2</v>
      </c>
      <c r="Y41">
        <v>0</v>
      </c>
      <c r="Z41">
        <v>0.74199999999999999</v>
      </c>
      <c r="AA41">
        <v>0.106</v>
      </c>
      <c r="AB41">
        <v>0.32240000000000002</v>
      </c>
      <c r="AC41">
        <v>0.65110000000000001</v>
      </c>
      <c r="AD41">
        <v>8.0399999999999999E-2</v>
      </c>
      <c r="AE41" s="98">
        <v>3.4599999999999999E-2</v>
      </c>
      <c r="AF41">
        <v>2.6599999999999999E-2</v>
      </c>
      <c r="AG41">
        <v>0.1479</v>
      </c>
      <c r="AH41">
        <v>2.52E-2</v>
      </c>
      <c r="AI41">
        <v>0.22589999999999999</v>
      </c>
      <c r="AJ41">
        <v>30.011900000000001</v>
      </c>
      <c r="AK41">
        <v>8.0640000000000001</v>
      </c>
      <c r="AL41">
        <v>8.0640000000000001</v>
      </c>
      <c r="AM41">
        <v>0</v>
      </c>
      <c r="AN41">
        <v>2.3795500000000001</v>
      </c>
      <c r="AO41">
        <v>0.64129999999999998</v>
      </c>
      <c r="AP41">
        <v>1.2847999999999999</v>
      </c>
      <c r="AQ41">
        <v>3.3300000000000003E-2</v>
      </c>
      <c r="AR41">
        <v>5.237E-2</v>
      </c>
      <c r="AS41">
        <v>1.7039299999999999</v>
      </c>
      <c r="AT41">
        <v>3.1455000000000002</v>
      </c>
      <c r="AU41">
        <v>0.10535</v>
      </c>
      <c r="AV41">
        <v>7.9348999999999998</v>
      </c>
      <c r="AW41">
        <v>2.6869900000000002</v>
      </c>
      <c r="AX41">
        <v>0</v>
      </c>
      <c r="AY41">
        <v>96.944999999999993</v>
      </c>
      <c r="AZ41">
        <v>36.988700000000001</v>
      </c>
      <c r="BA41">
        <v>0.55930000000000002</v>
      </c>
      <c r="BB41">
        <v>11.367000000000001</v>
      </c>
      <c r="BC41">
        <v>124.524</v>
      </c>
      <c r="BD41">
        <v>14.182</v>
      </c>
      <c r="BE41">
        <v>98.566999999999993</v>
      </c>
      <c r="BF41">
        <v>0.25480000000000003</v>
      </c>
      <c r="BG41">
        <v>17.410699999999999</v>
      </c>
      <c r="BH41">
        <v>0.63570000000000004</v>
      </c>
      <c r="BI41">
        <v>10.249000000000001</v>
      </c>
      <c r="BJ41">
        <v>0.29023427865014301</v>
      </c>
      <c r="BK41">
        <v>4.7770989824012899E-2</v>
      </c>
      <c r="BL41">
        <v>0.198158170148719</v>
      </c>
      <c r="BM41">
        <v>1.1194994074431499E-3</v>
      </c>
      <c r="BN41">
        <v>0</v>
      </c>
      <c r="BO41" s="98">
        <v>1.6470146060680301E-14</v>
      </c>
      <c r="BP41">
        <v>1.0672532948850099E-2</v>
      </c>
      <c r="BQ41">
        <v>4.5413024353891003E-3</v>
      </c>
      <c r="BR41">
        <v>6.7646436141579905E-2</v>
      </c>
    </row>
    <row r="42" spans="1:70" x14ac:dyDescent="0.35">
      <c r="A42" t="s">
        <v>171</v>
      </c>
      <c r="B42" t="s">
        <v>171</v>
      </c>
      <c r="C42" t="s">
        <v>1340</v>
      </c>
      <c r="D42">
        <v>57.841999999999999</v>
      </c>
      <c r="E42">
        <v>241.79300000000001</v>
      </c>
      <c r="F42">
        <v>2.3193000000000001</v>
      </c>
      <c r="G42">
        <v>8.6829000000000001</v>
      </c>
      <c r="H42">
        <v>0.4844</v>
      </c>
      <c r="I42">
        <v>0</v>
      </c>
      <c r="J42">
        <v>35.617100000000001</v>
      </c>
      <c r="K42">
        <v>0</v>
      </c>
      <c r="L42">
        <v>0.80679999999999996</v>
      </c>
      <c r="M42">
        <v>0</v>
      </c>
      <c r="N42">
        <v>0</v>
      </c>
      <c r="O42">
        <v>0</v>
      </c>
      <c r="P42">
        <v>0</v>
      </c>
      <c r="Q42">
        <v>0</v>
      </c>
      <c r="R42">
        <v>0</v>
      </c>
      <c r="S42">
        <v>0.45050000000000001</v>
      </c>
      <c r="T42">
        <v>0</v>
      </c>
      <c r="U42">
        <v>0</v>
      </c>
      <c r="V42">
        <v>9.9599999999999994E-2</v>
      </c>
      <c r="W42">
        <v>0.2853</v>
      </c>
      <c r="X42" s="98">
        <v>4.5999999999999999E-2</v>
      </c>
      <c r="Y42">
        <v>0</v>
      </c>
      <c r="Z42">
        <v>0.8226</v>
      </c>
      <c r="AA42">
        <v>0.1221</v>
      </c>
      <c r="AB42">
        <v>0.37590000000000001</v>
      </c>
      <c r="AC42">
        <v>0.70620000000000005</v>
      </c>
      <c r="AD42">
        <v>9.2399999999999996E-2</v>
      </c>
      <c r="AE42" s="98">
        <v>4.0300000000000002E-2</v>
      </c>
      <c r="AF42">
        <v>2.8199999999999999E-2</v>
      </c>
      <c r="AG42">
        <v>0.16600000000000001</v>
      </c>
      <c r="AH42">
        <v>2.75E-2</v>
      </c>
      <c r="AI42">
        <v>0.23380000000000001</v>
      </c>
      <c r="AJ42">
        <v>40.300400000000003</v>
      </c>
      <c r="AK42">
        <v>8.5010999999999992</v>
      </c>
      <c r="AL42">
        <v>8.5010999999999992</v>
      </c>
      <c r="AM42">
        <v>0</v>
      </c>
      <c r="AN42">
        <v>2.4021499999999998</v>
      </c>
      <c r="AO42">
        <v>0.97370000000000001</v>
      </c>
      <c r="AP42">
        <v>1.4126000000000001</v>
      </c>
      <c r="AQ42">
        <v>3.6420000000000001E-2</v>
      </c>
      <c r="AR42">
        <v>4.9820000000000003E-2</v>
      </c>
      <c r="AS42">
        <v>1.6380600000000001</v>
      </c>
      <c r="AT42">
        <v>3.1932999999999998</v>
      </c>
      <c r="AU42">
        <v>0.10725</v>
      </c>
      <c r="AV42">
        <v>9.2885000000000009</v>
      </c>
      <c r="AW42">
        <v>2.86659</v>
      </c>
      <c r="AX42">
        <v>0</v>
      </c>
      <c r="AY42">
        <v>101.193</v>
      </c>
      <c r="AZ42">
        <v>26.960899999999999</v>
      </c>
      <c r="BA42">
        <v>0.55049999999999999</v>
      </c>
      <c r="BB42">
        <v>12.606</v>
      </c>
      <c r="BC42">
        <v>116.005</v>
      </c>
      <c r="BD42">
        <v>16.044</v>
      </c>
      <c r="BE42">
        <v>142.255</v>
      </c>
      <c r="BF42">
        <v>0.36130000000000001</v>
      </c>
      <c r="BG42">
        <v>16.779</v>
      </c>
      <c r="BH42">
        <v>0.69550000000000001</v>
      </c>
      <c r="BI42">
        <v>13.84</v>
      </c>
      <c r="BJ42">
        <v>0.34881017527611302</v>
      </c>
      <c r="BK42">
        <v>0.112023585236829</v>
      </c>
      <c r="BL42">
        <v>0.151878722917588</v>
      </c>
      <c r="BM42">
        <v>2.6325989453178699E-3</v>
      </c>
      <c r="BN42">
        <v>0</v>
      </c>
      <c r="BO42" s="98">
        <v>3.8947384935010999E-14</v>
      </c>
      <c r="BP42">
        <v>1.15880098157943E-2</v>
      </c>
      <c r="BQ42">
        <v>5.1004240128658101E-3</v>
      </c>
      <c r="BR42">
        <v>0.15978467766927301</v>
      </c>
    </row>
    <row r="43" spans="1:70" x14ac:dyDescent="0.35">
      <c r="A43" t="s">
        <v>171</v>
      </c>
      <c r="B43" t="s">
        <v>171</v>
      </c>
      <c r="C43" t="s">
        <v>1341</v>
      </c>
      <c r="D43">
        <v>39.081000000000003</v>
      </c>
      <c r="E43">
        <v>163.572</v>
      </c>
      <c r="F43">
        <v>1.6195999999999999</v>
      </c>
      <c r="G43">
        <v>6.0526999999999997</v>
      </c>
      <c r="H43">
        <v>3.49E-2</v>
      </c>
      <c r="I43">
        <v>0</v>
      </c>
      <c r="J43">
        <v>23.958200000000001</v>
      </c>
      <c r="K43">
        <v>0</v>
      </c>
      <c r="L43">
        <v>0.51249999999999996</v>
      </c>
      <c r="M43">
        <v>0</v>
      </c>
      <c r="N43">
        <v>0</v>
      </c>
      <c r="O43">
        <v>0</v>
      </c>
      <c r="P43">
        <v>0</v>
      </c>
      <c r="Q43">
        <v>0</v>
      </c>
      <c r="R43">
        <v>0</v>
      </c>
      <c r="S43">
        <v>0.31209999999999999</v>
      </c>
      <c r="T43">
        <v>0</v>
      </c>
      <c r="U43">
        <v>0</v>
      </c>
      <c r="V43">
        <v>7.2499999999999995E-2</v>
      </c>
      <c r="W43">
        <v>0.1943</v>
      </c>
      <c r="X43" s="98">
        <v>3.4799999999999998E-2</v>
      </c>
      <c r="Y43">
        <v>0</v>
      </c>
      <c r="Z43">
        <v>0.61229999999999996</v>
      </c>
      <c r="AA43">
        <v>8.1000000000000003E-2</v>
      </c>
      <c r="AB43">
        <v>0.27960000000000002</v>
      </c>
      <c r="AC43">
        <v>0.4869</v>
      </c>
      <c r="AD43">
        <v>6.88E-2</v>
      </c>
      <c r="AE43">
        <v>3.73E-2</v>
      </c>
      <c r="AF43">
        <v>1.9400000000000001E-2</v>
      </c>
      <c r="AG43">
        <v>9.5600000000000004E-2</v>
      </c>
      <c r="AH43">
        <v>1.8800000000000001E-2</v>
      </c>
      <c r="AI43">
        <v>0.1729</v>
      </c>
      <c r="AJ43">
        <v>23.836500000000001</v>
      </c>
      <c r="AK43">
        <v>3.2128000000000001</v>
      </c>
      <c r="AL43">
        <v>3.2128000000000001</v>
      </c>
      <c r="AM43">
        <v>0</v>
      </c>
      <c r="AN43">
        <v>1.19282</v>
      </c>
      <c r="AO43">
        <v>0.52939999999999998</v>
      </c>
      <c r="AP43">
        <v>0.49419999999999997</v>
      </c>
      <c r="AQ43">
        <v>2.6519999999999998E-2</v>
      </c>
      <c r="AR43">
        <v>2.955E-2</v>
      </c>
      <c r="AS43">
        <v>1.39754</v>
      </c>
      <c r="AT43">
        <v>2.5011000000000001</v>
      </c>
      <c r="AU43">
        <v>9.3649999999999997E-2</v>
      </c>
      <c r="AV43">
        <v>5.2354000000000003</v>
      </c>
      <c r="AW43">
        <v>1.1438200000000001</v>
      </c>
      <c r="AX43">
        <v>0</v>
      </c>
      <c r="AY43">
        <v>71.878</v>
      </c>
      <c r="AZ43">
        <v>21.611899999999999</v>
      </c>
      <c r="BA43">
        <v>0.13300000000000001</v>
      </c>
      <c r="BB43">
        <v>7.37</v>
      </c>
      <c r="BC43">
        <v>99.655000000000001</v>
      </c>
      <c r="BD43">
        <v>9.8539999999999992</v>
      </c>
      <c r="BE43">
        <v>65.540999999999997</v>
      </c>
      <c r="BF43">
        <v>0.1696</v>
      </c>
      <c r="BG43">
        <v>9.5716000000000001</v>
      </c>
      <c r="BH43">
        <v>0.30780000000000002</v>
      </c>
      <c r="BI43">
        <v>11.365</v>
      </c>
      <c r="BJ43">
        <v>0.24674399413408801</v>
      </c>
      <c r="BK43">
        <v>6.5225395301187997E-2</v>
      </c>
      <c r="BL43">
        <v>0.130778851130567</v>
      </c>
      <c r="BM43">
        <v>1.5150031162353499E-3</v>
      </c>
      <c r="BN43">
        <v>0</v>
      </c>
      <c r="BO43" s="98">
        <v>2.1890729323423401E-14</v>
      </c>
      <c r="BP43">
        <v>7.78155336902613E-3</v>
      </c>
      <c r="BQ43">
        <v>3.23763464621756E-3</v>
      </c>
      <c r="BR43">
        <v>9.0242171379428998E-2</v>
      </c>
    </row>
    <row r="44" spans="1:70" x14ac:dyDescent="0.35">
      <c r="A44" t="s">
        <v>195</v>
      </c>
      <c r="B44" t="s">
        <v>195</v>
      </c>
      <c r="C44" t="s">
        <v>1337</v>
      </c>
      <c r="D44">
        <v>18.074000000000002</v>
      </c>
      <c r="E44">
        <v>75.513999999999996</v>
      </c>
      <c r="F44">
        <v>7.2900000000000006E-2</v>
      </c>
      <c r="G44">
        <v>1.2243999999999999</v>
      </c>
      <c r="H44">
        <v>2.7541000000000002</v>
      </c>
      <c r="I44">
        <v>0.65090000000000003</v>
      </c>
      <c r="J44">
        <v>1.2397</v>
      </c>
      <c r="K44">
        <v>0</v>
      </c>
      <c r="L44">
        <v>0.158</v>
      </c>
      <c r="M44">
        <v>0.14169999999999999</v>
      </c>
      <c r="N44">
        <v>2.9499999999999998E-2</v>
      </c>
      <c r="O44">
        <v>0.11219999999999999</v>
      </c>
      <c r="P44">
        <v>0</v>
      </c>
      <c r="Q44">
        <v>0</v>
      </c>
      <c r="R44">
        <v>0</v>
      </c>
      <c r="S44">
        <v>1.2500000000000001E-2</v>
      </c>
      <c r="T44">
        <v>0</v>
      </c>
      <c r="U44">
        <v>0</v>
      </c>
      <c r="V44">
        <v>0</v>
      </c>
      <c r="W44">
        <v>1.1599999999999999E-2</v>
      </c>
      <c r="X44" s="98">
        <v>2.9999999999999997E-4</v>
      </c>
      <c r="Y44">
        <v>0</v>
      </c>
      <c r="Z44">
        <v>8.8000000000000005E-3</v>
      </c>
      <c r="AA44">
        <v>0</v>
      </c>
      <c r="AB44">
        <v>8.8000000000000005E-3</v>
      </c>
      <c r="AC44">
        <v>3.6600000000000001E-2</v>
      </c>
      <c r="AD44">
        <v>2.76E-2</v>
      </c>
      <c r="AE44">
        <v>8.9999999999999993E-3</v>
      </c>
      <c r="AF44">
        <v>0</v>
      </c>
      <c r="AG44">
        <v>0</v>
      </c>
      <c r="AH44">
        <v>0</v>
      </c>
      <c r="AI44">
        <v>0</v>
      </c>
      <c r="AJ44">
        <v>0</v>
      </c>
      <c r="AK44">
        <v>7.6799999999999993E-2</v>
      </c>
      <c r="AL44">
        <v>0</v>
      </c>
      <c r="AM44">
        <v>0.95099999999999996</v>
      </c>
      <c r="AN44">
        <v>0</v>
      </c>
      <c r="AO44">
        <v>9.2999999999999992E-3</v>
      </c>
      <c r="AP44">
        <v>8.9399999999999993E-2</v>
      </c>
      <c r="AQ44">
        <v>4.1919999999999999E-2</v>
      </c>
      <c r="AR44">
        <v>1.013E-2</v>
      </c>
      <c r="AS44">
        <v>0.13600000000000001</v>
      </c>
      <c r="AT44">
        <v>0.33994999999999997</v>
      </c>
      <c r="AU44">
        <v>7.7999999999999996E-3</v>
      </c>
      <c r="AV44">
        <v>6.0418000000000003</v>
      </c>
      <c r="AW44">
        <v>0</v>
      </c>
      <c r="AX44">
        <v>5.3999999999999999E-2</v>
      </c>
      <c r="AY44">
        <v>21.459</v>
      </c>
      <c r="AZ44">
        <v>2.0605000000000002</v>
      </c>
      <c r="BA44">
        <v>0.33529999999999999</v>
      </c>
      <c r="BB44">
        <v>4.2</v>
      </c>
      <c r="BC44">
        <v>59.893999999999998</v>
      </c>
      <c r="BD44">
        <v>6.9050000000000002</v>
      </c>
      <c r="BE44">
        <v>1.7230000000000001</v>
      </c>
      <c r="BF44">
        <v>4.5999999999999999E-3</v>
      </c>
      <c r="BG44">
        <v>0.24340000000000001</v>
      </c>
      <c r="BH44">
        <v>0.1898</v>
      </c>
      <c r="BI44">
        <v>0</v>
      </c>
      <c r="BJ44">
        <v>2.4134788569429798E-3</v>
      </c>
      <c r="BK44" s="98">
        <v>7.8350563885931201E-5</v>
      </c>
      <c r="BL44">
        <v>7.6423782909802295E-4</v>
      </c>
      <c r="BM44">
        <v>1.9432416659353999E-4</v>
      </c>
      <c r="BN44">
        <v>0</v>
      </c>
      <c r="BO44" s="98">
        <v>2.1083769997636098E-15</v>
      </c>
      <c r="BP44">
        <v>4.5396863822751599E-4</v>
      </c>
      <c r="BQ44">
        <v>4.5010574037656199E-4</v>
      </c>
      <c r="BR44">
        <v>2.7054153752504102E-2</v>
      </c>
    </row>
    <row r="45" spans="1:70" x14ac:dyDescent="0.35">
      <c r="A45" t="s">
        <v>195</v>
      </c>
      <c r="B45" t="s">
        <v>195</v>
      </c>
      <c r="C45" t="s">
        <v>1338</v>
      </c>
      <c r="D45">
        <v>36.148000000000003</v>
      </c>
      <c r="E45">
        <v>151.02799999999999</v>
      </c>
      <c r="F45">
        <v>0.14580000000000001</v>
      </c>
      <c r="G45">
        <v>2.4487999999999999</v>
      </c>
      <c r="H45">
        <v>5.5082000000000004</v>
      </c>
      <c r="I45">
        <v>1.3018000000000001</v>
      </c>
      <c r="J45">
        <v>2.4794</v>
      </c>
      <c r="K45">
        <v>0</v>
      </c>
      <c r="L45">
        <v>0.316</v>
      </c>
      <c r="M45">
        <v>0.28339999999999999</v>
      </c>
      <c r="N45">
        <v>5.8999999999999997E-2</v>
      </c>
      <c r="O45">
        <v>0.22439999999999999</v>
      </c>
      <c r="P45">
        <v>0</v>
      </c>
      <c r="Q45">
        <v>0</v>
      </c>
      <c r="R45">
        <v>0</v>
      </c>
      <c r="S45">
        <v>2.5000000000000001E-2</v>
      </c>
      <c r="T45">
        <v>0</v>
      </c>
      <c r="U45">
        <v>0</v>
      </c>
      <c r="V45">
        <v>0</v>
      </c>
      <c r="W45">
        <v>2.3199999999999998E-2</v>
      </c>
      <c r="X45" s="98">
        <v>5.9999999999999995E-4</v>
      </c>
      <c r="Y45">
        <v>0</v>
      </c>
      <c r="Z45">
        <v>1.7600000000000001E-2</v>
      </c>
      <c r="AA45">
        <v>0</v>
      </c>
      <c r="AB45">
        <v>1.7600000000000001E-2</v>
      </c>
      <c r="AC45">
        <v>7.3200000000000001E-2</v>
      </c>
      <c r="AD45">
        <v>5.5199999999999999E-2</v>
      </c>
      <c r="AE45">
        <v>1.7999999999999999E-2</v>
      </c>
      <c r="AF45">
        <v>0</v>
      </c>
      <c r="AG45">
        <v>0</v>
      </c>
      <c r="AH45">
        <v>0</v>
      </c>
      <c r="AI45">
        <v>0</v>
      </c>
      <c r="AJ45">
        <v>0</v>
      </c>
      <c r="AK45">
        <v>0.15359999999999999</v>
      </c>
      <c r="AL45">
        <v>0</v>
      </c>
      <c r="AM45">
        <v>1.9019999999999999</v>
      </c>
      <c r="AN45">
        <v>0</v>
      </c>
      <c r="AO45">
        <v>1.8599999999999998E-2</v>
      </c>
      <c r="AP45">
        <v>0.17879999999999999</v>
      </c>
      <c r="AQ45">
        <v>8.3839999999999998E-2</v>
      </c>
      <c r="AR45">
        <v>2.026E-2</v>
      </c>
      <c r="AS45">
        <v>0.27200000000000002</v>
      </c>
      <c r="AT45">
        <v>0.67989999999999995</v>
      </c>
      <c r="AU45">
        <v>1.5599999999999999E-2</v>
      </c>
      <c r="AV45">
        <v>12.083600000000001</v>
      </c>
      <c r="AW45">
        <v>0</v>
      </c>
      <c r="AX45">
        <v>0.108</v>
      </c>
      <c r="AY45">
        <v>42.917999999999999</v>
      </c>
      <c r="AZ45">
        <v>4.1210000000000004</v>
      </c>
      <c r="BA45">
        <v>0.67059999999999997</v>
      </c>
      <c r="BB45">
        <v>8.4</v>
      </c>
      <c r="BC45">
        <v>119.788</v>
      </c>
      <c r="BD45">
        <v>13.81</v>
      </c>
      <c r="BE45">
        <v>3.4460000000000002</v>
      </c>
      <c r="BF45">
        <v>9.1999999999999998E-3</v>
      </c>
      <c r="BG45">
        <v>0.48680000000000001</v>
      </c>
      <c r="BH45">
        <v>0.37959999999999999</v>
      </c>
      <c r="BI45">
        <v>0</v>
      </c>
      <c r="BJ45">
        <v>4.7350488160241401E-3</v>
      </c>
      <c r="BK45">
        <v>1.56701127771862E-4</v>
      </c>
      <c r="BL45">
        <v>1.52278926425455E-3</v>
      </c>
      <c r="BM45">
        <v>3.8864833318707999E-4</v>
      </c>
      <c r="BN45">
        <v>0</v>
      </c>
      <c r="BO45" s="98">
        <v>4.0318420227646499E-15</v>
      </c>
      <c r="BP45">
        <v>8.3029324694422501E-4</v>
      </c>
      <c r="BQ45">
        <v>9.0021148075312399E-4</v>
      </c>
      <c r="BR45">
        <v>5.4027093626019797E-2</v>
      </c>
    </row>
    <row r="46" spans="1:70" x14ac:dyDescent="0.35">
      <c r="A46" t="s">
        <v>195</v>
      </c>
      <c r="B46" t="s">
        <v>195</v>
      </c>
      <c r="C46" t="s">
        <v>1339</v>
      </c>
      <c r="D46">
        <v>36.148000000000003</v>
      </c>
      <c r="E46">
        <v>151.02799999999999</v>
      </c>
      <c r="F46">
        <v>0.14580000000000001</v>
      </c>
      <c r="G46">
        <v>2.4487999999999999</v>
      </c>
      <c r="H46">
        <v>5.5082000000000004</v>
      </c>
      <c r="I46">
        <v>1.3018000000000001</v>
      </c>
      <c r="J46">
        <v>2.4794</v>
      </c>
      <c r="K46">
        <v>0</v>
      </c>
      <c r="L46">
        <v>0.316</v>
      </c>
      <c r="M46">
        <v>0.28339999999999999</v>
      </c>
      <c r="N46">
        <v>5.8999999999999997E-2</v>
      </c>
      <c r="O46">
        <v>0.22439999999999999</v>
      </c>
      <c r="P46">
        <v>0</v>
      </c>
      <c r="Q46">
        <v>0</v>
      </c>
      <c r="R46">
        <v>0</v>
      </c>
      <c r="S46">
        <v>2.5000000000000001E-2</v>
      </c>
      <c r="T46">
        <v>0</v>
      </c>
      <c r="U46">
        <v>0</v>
      </c>
      <c r="V46">
        <v>0</v>
      </c>
      <c r="W46">
        <v>2.3199999999999998E-2</v>
      </c>
      <c r="X46" s="98">
        <v>5.9999999999999995E-4</v>
      </c>
      <c r="Y46">
        <v>0</v>
      </c>
      <c r="Z46">
        <v>1.7600000000000001E-2</v>
      </c>
      <c r="AA46">
        <v>0</v>
      </c>
      <c r="AB46">
        <v>1.7600000000000001E-2</v>
      </c>
      <c r="AC46">
        <v>7.3200000000000001E-2</v>
      </c>
      <c r="AD46">
        <v>5.5199999999999999E-2</v>
      </c>
      <c r="AE46">
        <v>1.7999999999999999E-2</v>
      </c>
      <c r="AF46">
        <v>0</v>
      </c>
      <c r="AG46">
        <v>0</v>
      </c>
      <c r="AH46">
        <v>0</v>
      </c>
      <c r="AI46">
        <v>0</v>
      </c>
      <c r="AJ46">
        <v>0</v>
      </c>
      <c r="AK46">
        <v>0.15359999999999999</v>
      </c>
      <c r="AL46">
        <v>0</v>
      </c>
      <c r="AM46">
        <v>1.9019999999999999</v>
      </c>
      <c r="AN46">
        <v>0</v>
      </c>
      <c r="AO46">
        <v>1.8599999999999998E-2</v>
      </c>
      <c r="AP46">
        <v>0.17879999999999999</v>
      </c>
      <c r="AQ46">
        <v>8.3839999999999998E-2</v>
      </c>
      <c r="AR46">
        <v>2.026E-2</v>
      </c>
      <c r="AS46">
        <v>0.27200000000000002</v>
      </c>
      <c r="AT46">
        <v>0.67989999999999995</v>
      </c>
      <c r="AU46">
        <v>1.5599999999999999E-2</v>
      </c>
      <c r="AV46">
        <v>12.083600000000001</v>
      </c>
      <c r="AW46">
        <v>0</v>
      </c>
      <c r="AX46">
        <v>0.108</v>
      </c>
      <c r="AY46">
        <v>42.917999999999999</v>
      </c>
      <c r="AZ46">
        <v>4.1210000000000004</v>
      </c>
      <c r="BA46">
        <v>0.67059999999999997</v>
      </c>
      <c r="BB46">
        <v>8.4</v>
      </c>
      <c r="BC46">
        <v>119.788</v>
      </c>
      <c r="BD46">
        <v>13.81</v>
      </c>
      <c r="BE46">
        <v>3.4460000000000002</v>
      </c>
      <c r="BF46">
        <v>9.1999999999999998E-3</v>
      </c>
      <c r="BG46">
        <v>0.48680000000000001</v>
      </c>
      <c r="BH46">
        <v>0.37959999999999999</v>
      </c>
      <c r="BI46">
        <v>0</v>
      </c>
      <c r="BJ46">
        <v>5.0107755096096499E-3</v>
      </c>
      <c r="BK46">
        <v>1.56701127771862E-4</v>
      </c>
      <c r="BL46">
        <v>1.5398484460790499E-3</v>
      </c>
      <c r="BM46">
        <v>3.8864833318707999E-4</v>
      </c>
      <c r="BN46">
        <v>0</v>
      </c>
      <c r="BO46" s="98">
        <v>4.5865779530523798E-15</v>
      </c>
      <c r="BP46">
        <v>1.0632253354766401E-3</v>
      </c>
      <c r="BQ46">
        <v>9.0021148075312399E-4</v>
      </c>
      <c r="BR46">
        <v>5.4270735262985002E-2</v>
      </c>
    </row>
    <row r="47" spans="1:70" x14ac:dyDescent="0.35">
      <c r="A47" t="s">
        <v>195</v>
      </c>
      <c r="B47" t="s">
        <v>195</v>
      </c>
      <c r="C47" t="s">
        <v>1340</v>
      </c>
      <c r="D47">
        <v>188.82</v>
      </c>
      <c r="E47">
        <v>789.56700000000001</v>
      </c>
      <c r="F47">
        <v>0.81840000000000002</v>
      </c>
      <c r="G47">
        <v>13.6653</v>
      </c>
      <c r="H47">
        <v>27.171600000000002</v>
      </c>
      <c r="I47">
        <v>8.1654</v>
      </c>
      <c r="J47">
        <v>8.7141000000000002</v>
      </c>
      <c r="K47">
        <v>0</v>
      </c>
      <c r="L47">
        <v>1.7652000000000001</v>
      </c>
      <c r="M47">
        <v>1.782</v>
      </c>
      <c r="N47">
        <v>0.78659999999999997</v>
      </c>
      <c r="O47">
        <v>0.99539999999999995</v>
      </c>
      <c r="P47">
        <v>0</v>
      </c>
      <c r="Q47">
        <v>0</v>
      </c>
      <c r="R47">
        <v>0</v>
      </c>
      <c r="S47">
        <v>0.1203</v>
      </c>
      <c r="T47">
        <v>0</v>
      </c>
      <c r="U47">
        <v>0</v>
      </c>
      <c r="V47">
        <v>0</v>
      </c>
      <c r="W47">
        <v>0.1188</v>
      </c>
      <c r="X47" s="98">
        <v>2.9999999999999997E-4</v>
      </c>
      <c r="Y47">
        <v>0</v>
      </c>
      <c r="Z47">
        <v>0.111</v>
      </c>
      <c r="AA47">
        <v>0</v>
      </c>
      <c r="AB47">
        <v>0.111</v>
      </c>
      <c r="AC47">
        <v>0.38519999999999999</v>
      </c>
      <c r="AD47">
        <v>0.30809999999999998</v>
      </c>
      <c r="AE47" s="98">
        <v>7.4099999999999999E-2</v>
      </c>
      <c r="AF47">
        <v>0</v>
      </c>
      <c r="AG47">
        <v>0</v>
      </c>
      <c r="AH47">
        <v>0</v>
      </c>
      <c r="AI47">
        <v>0</v>
      </c>
      <c r="AJ47">
        <v>0</v>
      </c>
      <c r="AK47">
        <v>8.8430999999999997</v>
      </c>
      <c r="AL47">
        <v>0</v>
      </c>
      <c r="AM47">
        <v>106.28400000000001</v>
      </c>
      <c r="AN47">
        <v>0</v>
      </c>
      <c r="AO47">
        <v>0.12690000000000001</v>
      </c>
      <c r="AP47">
        <v>0.17879999999999999</v>
      </c>
      <c r="AQ47">
        <v>0.38871</v>
      </c>
      <c r="AR47">
        <v>0.13761000000000001</v>
      </c>
      <c r="AS47">
        <v>1.4628000000000001</v>
      </c>
      <c r="AT47">
        <v>3.7405200000000001</v>
      </c>
      <c r="AU47">
        <v>0.18978</v>
      </c>
      <c r="AV47">
        <v>145.90860000000001</v>
      </c>
      <c r="AW47">
        <v>0</v>
      </c>
      <c r="AX47">
        <v>0.27900000000000003</v>
      </c>
      <c r="AY47">
        <v>230.95500000000001</v>
      </c>
      <c r="AZ47">
        <v>13.1592</v>
      </c>
      <c r="BA47">
        <v>3.7688999999999999</v>
      </c>
      <c r="BB47">
        <v>51.96</v>
      </c>
      <c r="BC47">
        <v>763.84799999999996</v>
      </c>
      <c r="BD47">
        <v>90.983999999999995</v>
      </c>
      <c r="BE47">
        <v>7.8780000000000001</v>
      </c>
      <c r="BF47">
        <v>1.23E-2</v>
      </c>
      <c r="BG47">
        <v>1.4945999999999999</v>
      </c>
      <c r="BH47">
        <v>1.8852</v>
      </c>
      <c r="BI47">
        <v>0</v>
      </c>
      <c r="BJ47">
        <v>2.1596233225913399E-2</v>
      </c>
      <c r="BK47">
        <v>1.00262683790349E-3</v>
      </c>
      <c r="BL47">
        <v>7.3526153455314904E-3</v>
      </c>
      <c r="BM47">
        <v>1.9209421714082701E-3</v>
      </c>
      <c r="BN47">
        <v>0</v>
      </c>
      <c r="BO47" s="98">
        <v>1.46132416247934E-14</v>
      </c>
      <c r="BP47">
        <v>2.3960609452944302E-3</v>
      </c>
      <c r="BQ47">
        <v>4.4494059253617499E-3</v>
      </c>
      <c r="BR47">
        <v>0.27910394881656703</v>
      </c>
    </row>
    <row r="48" spans="1:70" x14ac:dyDescent="0.35">
      <c r="A48" t="s">
        <v>195</v>
      </c>
      <c r="B48" t="s">
        <v>195</v>
      </c>
      <c r="C48" t="s">
        <v>1341</v>
      </c>
      <c r="D48">
        <v>36.148000000000003</v>
      </c>
      <c r="E48">
        <v>151.02799999999999</v>
      </c>
      <c r="F48">
        <v>0.14580000000000001</v>
      </c>
      <c r="G48">
        <v>2.4487999999999999</v>
      </c>
      <c r="H48">
        <v>5.5082000000000004</v>
      </c>
      <c r="I48">
        <v>1.3018000000000001</v>
      </c>
      <c r="J48">
        <v>2.4794</v>
      </c>
      <c r="K48">
        <v>0</v>
      </c>
      <c r="L48">
        <v>0.316</v>
      </c>
      <c r="M48">
        <v>0.28339999999999999</v>
      </c>
      <c r="N48">
        <v>5.8999999999999997E-2</v>
      </c>
      <c r="O48">
        <v>0.22439999999999999</v>
      </c>
      <c r="P48">
        <v>0</v>
      </c>
      <c r="Q48">
        <v>0</v>
      </c>
      <c r="R48">
        <v>0</v>
      </c>
      <c r="S48">
        <v>2.5000000000000001E-2</v>
      </c>
      <c r="T48">
        <v>0</v>
      </c>
      <c r="U48">
        <v>0</v>
      </c>
      <c r="V48">
        <v>0</v>
      </c>
      <c r="W48">
        <v>2.3199999999999998E-2</v>
      </c>
      <c r="X48" s="98">
        <v>5.9999999999999995E-4</v>
      </c>
      <c r="Y48">
        <v>0</v>
      </c>
      <c r="Z48">
        <v>1.7600000000000001E-2</v>
      </c>
      <c r="AA48">
        <v>0</v>
      </c>
      <c r="AB48">
        <v>1.7600000000000001E-2</v>
      </c>
      <c r="AC48">
        <v>7.3200000000000001E-2</v>
      </c>
      <c r="AD48">
        <v>5.5199999999999999E-2</v>
      </c>
      <c r="AE48">
        <v>1.7999999999999999E-2</v>
      </c>
      <c r="AF48">
        <v>0</v>
      </c>
      <c r="AG48">
        <v>0</v>
      </c>
      <c r="AH48">
        <v>0</v>
      </c>
      <c r="AI48">
        <v>0</v>
      </c>
      <c r="AJ48">
        <v>0</v>
      </c>
      <c r="AK48">
        <v>0.15359999999999999</v>
      </c>
      <c r="AL48">
        <v>0</v>
      </c>
      <c r="AM48">
        <v>1.9019999999999999</v>
      </c>
      <c r="AN48">
        <v>0</v>
      </c>
      <c r="AO48">
        <v>1.8599999999999998E-2</v>
      </c>
      <c r="AP48">
        <v>0.17879999999999999</v>
      </c>
      <c r="AQ48">
        <v>8.3839999999999998E-2</v>
      </c>
      <c r="AR48">
        <v>2.026E-2</v>
      </c>
      <c r="AS48">
        <v>0.27200000000000002</v>
      </c>
      <c r="AT48">
        <v>0.67989999999999995</v>
      </c>
      <c r="AU48">
        <v>1.5599999999999999E-2</v>
      </c>
      <c r="AV48">
        <v>12.083600000000001</v>
      </c>
      <c r="AW48">
        <v>0</v>
      </c>
      <c r="AX48">
        <v>0.108</v>
      </c>
      <c r="AY48">
        <v>42.917999999999999</v>
      </c>
      <c r="AZ48">
        <v>4.1210000000000004</v>
      </c>
      <c r="BA48">
        <v>0.67059999999999997</v>
      </c>
      <c r="BB48">
        <v>8.4</v>
      </c>
      <c r="BC48">
        <v>119.788</v>
      </c>
      <c r="BD48">
        <v>13.81</v>
      </c>
      <c r="BE48">
        <v>3.4460000000000002</v>
      </c>
      <c r="BF48">
        <v>9.1999999999999998E-3</v>
      </c>
      <c r="BG48">
        <v>0.48680000000000001</v>
      </c>
      <c r="BH48">
        <v>0.37959999999999999</v>
      </c>
      <c r="BI48">
        <v>0</v>
      </c>
      <c r="BJ48">
        <v>5.1945933053333202E-3</v>
      </c>
      <c r="BK48">
        <v>1.56701127771862E-4</v>
      </c>
      <c r="BL48">
        <v>1.55122123396205E-3</v>
      </c>
      <c r="BM48">
        <v>3.8864833318707999E-4</v>
      </c>
      <c r="BN48">
        <v>0</v>
      </c>
      <c r="BO48" s="98">
        <v>4.9564019065775201E-15</v>
      </c>
      <c r="BP48">
        <v>1.2185133944982501E-3</v>
      </c>
      <c r="BQ48">
        <v>9.0021148075312399E-4</v>
      </c>
      <c r="BR48">
        <v>5.4433163020961697E-2</v>
      </c>
    </row>
    <row r="49" spans="1:70" x14ac:dyDescent="0.35">
      <c r="A49" t="s">
        <v>209</v>
      </c>
      <c r="B49" t="s">
        <v>803</v>
      </c>
      <c r="C49" t="s">
        <v>1337</v>
      </c>
      <c r="D49">
        <v>30.809000000000001</v>
      </c>
      <c r="E49">
        <v>128.893</v>
      </c>
      <c r="F49">
        <v>2.5369999999999999</v>
      </c>
      <c r="G49">
        <v>1.1294</v>
      </c>
      <c r="H49">
        <v>0.62519999999999998</v>
      </c>
      <c r="I49">
        <v>0.64859999999999995</v>
      </c>
      <c r="J49">
        <v>2.2219000000000002</v>
      </c>
      <c r="K49">
        <v>0</v>
      </c>
      <c r="L49">
        <v>0.2379</v>
      </c>
      <c r="M49">
        <v>0.30280000000000001</v>
      </c>
      <c r="N49">
        <v>9.1499999999999998E-2</v>
      </c>
      <c r="O49">
        <v>0.21129999999999999</v>
      </c>
      <c r="P49">
        <v>6.6000000000000003E-2</v>
      </c>
      <c r="Q49">
        <v>6.6000000000000003E-2</v>
      </c>
      <c r="R49">
        <v>0</v>
      </c>
      <c r="S49">
        <v>0.56140000000000001</v>
      </c>
      <c r="T49">
        <v>4.0500000000000001E-2</v>
      </c>
      <c r="U49">
        <v>0.1449</v>
      </c>
      <c r="V49">
        <v>5.4300000000000001E-2</v>
      </c>
      <c r="W49">
        <v>0.19570000000000001</v>
      </c>
      <c r="X49">
        <v>6.1600000000000002E-2</v>
      </c>
      <c r="Y49">
        <v>1.38E-2</v>
      </c>
      <c r="Z49">
        <v>1.4346000000000001</v>
      </c>
      <c r="AA49">
        <v>2.7000000000000001E-3</v>
      </c>
      <c r="AB49">
        <v>1.3979999999999999</v>
      </c>
      <c r="AC49">
        <v>0.35970000000000002</v>
      </c>
      <c r="AD49">
        <v>0.34150000000000003</v>
      </c>
      <c r="AE49">
        <v>1.46E-2</v>
      </c>
      <c r="AF49">
        <v>0</v>
      </c>
      <c r="AG49">
        <v>0</v>
      </c>
      <c r="AH49">
        <v>0</v>
      </c>
      <c r="AI49">
        <v>0</v>
      </c>
      <c r="AJ49">
        <v>0</v>
      </c>
      <c r="AK49">
        <v>0.54039999999999999</v>
      </c>
      <c r="AL49">
        <v>0</v>
      </c>
      <c r="AM49">
        <v>6.3410000000000002</v>
      </c>
      <c r="AN49">
        <v>0</v>
      </c>
      <c r="AO49">
        <v>0.39710000000000001</v>
      </c>
      <c r="AP49">
        <v>0.50719999999999998</v>
      </c>
      <c r="AQ49">
        <v>6.5009999999999998E-2</v>
      </c>
      <c r="AR49">
        <v>6.9499999999999996E-3</v>
      </c>
      <c r="AS49">
        <v>0.51780000000000004</v>
      </c>
      <c r="AT49">
        <v>0.70579000000000003</v>
      </c>
      <c r="AU49">
        <v>2.5270000000000001E-2</v>
      </c>
      <c r="AV49">
        <v>7.4264000000000001</v>
      </c>
      <c r="AW49">
        <v>0</v>
      </c>
      <c r="AX49">
        <v>3.0000000000000001E-3</v>
      </c>
      <c r="AY49">
        <v>19.073</v>
      </c>
      <c r="AZ49">
        <v>7.0300000000000001E-2</v>
      </c>
      <c r="BA49">
        <v>0.1857</v>
      </c>
      <c r="BB49">
        <v>6.4450000000000003</v>
      </c>
      <c r="BC49">
        <v>42.808</v>
      </c>
      <c r="BD49">
        <v>9.1080000000000005</v>
      </c>
      <c r="BE49">
        <v>44.673000000000002</v>
      </c>
      <c r="BF49">
        <v>0.1109</v>
      </c>
      <c r="BG49">
        <v>0.52710000000000001</v>
      </c>
      <c r="BH49">
        <v>0.14710000000000001</v>
      </c>
      <c r="BI49">
        <v>4.8000000000000001E-2</v>
      </c>
      <c r="BJ49">
        <v>9.7011739140783499E-3</v>
      </c>
      <c r="BK49">
        <v>8.3177248446492699E-4</v>
      </c>
      <c r="BL49">
        <v>3.8680591851967599E-3</v>
      </c>
      <c r="BM49">
        <v>2.5542096912851698E-4</v>
      </c>
      <c r="BN49" s="98">
        <v>8.7284956119515605E-5</v>
      </c>
      <c r="BO49" s="98">
        <v>1.91388787118994E-14</v>
      </c>
      <c r="BP49">
        <v>2.0764534885323099E-3</v>
      </c>
      <c r="BQ49">
        <v>8.59045806641501E-4</v>
      </c>
      <c r="BR49">
        <v>2.9036748527503601E-2</v>
      </c>
    </row>
    <row r="50" spans="1:70" x14ac:dyDescent="0.35">
      <c r="A50" t="s">
        <v>209</v>
      </c>
      <c r="B50" t="s">
        <v>803</v>
      </c>
      <c r="C50" t="s">
        <v>1338</v>
      </c>
      <c r="D50">
        <v>57.926000000000002</v>
      </c>
      <c r="E50">
        <v>242.34200000000001</v>
      </c>
      <c r="F50">
        <v>4.7073999999999998</v>
      </c>
      <c r="G50">
        <v>2.238</v>
      </c>
      <c r="H50">
        <v>1.2036</v>
      </c>
      <c r="I50">
        <v>1.2061999999999999</v>
      </c>
      <c r="J50">
        <v>2.4314</v>
      </c>
      <c r="K50">
        <v>0</v>
      </c>
      <c r="L50">
        <v>0.41339999999999999</v>
      </c>
      <c r="M50">
        <v>0.60560000000000003</v>
      </c>
      <c r="N50">
        <v>0.183</v>
      </c>
      <c r="O50">
        <v>0.42259999999999998</v>
      </c>
      <c r="P50">
        <v>0.13200000000000001</v>
      </c>
      <c r="Q50">
        <v>0.13200000000000001</v>
      </c>
      <c r="R50">
        <v>0</v>
      </c>
      <c r="S50">
        <v>1.0811999999999999</v>
      </c>
      <c r="T50">
        <v>8.1000000000000003E-2</v>
      </c>
      <c r="U50">
        <v>0.2898</v>
      </c>
      <c r="V50">
        <v>0.1086</v>
      </c>
      <c r="W50">
        <v>0.35759999999999997</v>
      </c>
      <c r="X50">
        <v>0.1154</v>
      </c>
      <c r="Y50">
        <v>2.76E-2</v>
      </c>
      <c r="Z50">
        <v>2.6482000000000001</v>
      </c>
      <c r="AA50">
        <v>2.8E-3</v>
      </c>
      <c r="AB50">
        <v>2.5775999999999999</v>
      </c>
      <c r="AC50">
        <v>0.69079999999999997</v>
      </c>
      <c r="AD50">
        <v>0.65959999999999996</v>
      </c>
      <c r="AE50">
        <v>2.6599999999999999E-2</v>
      </c>
      <c r="AF50">
        <v>0</v>
      </c>
      <c r="AG50">
        <v>0</v>
      </c>
      <c r="AH50">
        <v>0</v>
      </c>
      <c r="AI50">
        <v>0</v>
      </c>
      <c r="AJ50">
        <v>0</v>
      </c>
      <c r="AK50">
        <v>0.61280000000000001</v>
      </c>
      <c r="AL50">
        <v>0</v>
      </c>
      <c r="AM50">
        <v>7.1180000000000003</v>
      </c>
      <c r="AN50">
        <v>0</v>
      </c>
      <c r="AO50">
        <v>0.61219999999999997</v>
      </c>
      <c r="AP50">
        <v>0.51259999999999994</v>
      </c>
      <c r="AQ50">
        <v>0.13002</v>
      </c>
      <c r="AR50">
        <v>1.3639999999999999E-2</v>
      </c>
      <c r="AS50">
        <v>1.0345599999999999</v>
      </c>
      <c r="AT50">
        <v>1.40638</v>
      </c>
      <c r="AU50">
        <v>5.0279999999999998E-2</v>
      </c>
      <c r="AV50">
        <v>14.824199999999999</v>
      </c>
      <c r="AW50">
        <v>0</v>
      </c>
      <c r="AX50">
        <v>6.0000000000000001E-3</v>
      </c>
      <c r="AY50">
        <v>37.99</v>
      </c>
      <c r="AZ50">
        <v>0.1406</v>
      </c>
      <c r="BA50">
        <v>0.33239999999999997</v>
      </c>
      <c r="BB50">
        <v>10.602</v>
      </c>
      <c r="BC50">
        <v>84.992000000000004</v>
      </c>
      <c r="BD50">
        <v>17.904</v>
      </c>
      <c r="BE50">
        <v>68.156000000000006</v>
      </c>
      <c r="BF50">
        <v>0.16980000000000001</v>
      </c>
      <c r="BG50">
        <v>1.0542</v>
      </c>
      <c r="BH50">
        <v>0.28899999999999998</v>
      </c>
      <c r="BI50">
        <v>9.6000000000000002E-2</v>
      </c>
      <c r="BJ50">
        <v>1.6100213924128599E-2</v>
      </c>
      <c r="BK50">
        <v>1.41822494728929E-3</v>
      </c>
      <c r="BL50">
        <v>5.9425314412607901E-3</v>
      </c>
      <c r="BM50">
        <v>4.1690264278934001E-4</v>
      </c>
      <c r="BN50">
        <v>1.7456991223903099E-4</v>
      </c>
      <c r="BO50" s="98">
        <v>3.1489201111122398E-14</v>
      </c>
      <c r="BP50">
        <v>3.3628539726182302E-3</v>
      </c>
      <c r="BQ50">
        <v>1.5005035650327799E-3</v>
      </c>
      <c r="BR50">
        <v>4.6141088260688502E-2</v>
      </c>
    </row>
    <row r="51" spans="1:70" x14ac:dyDescent="0.35">
      <c r="A51" t="s">
        <v>209</v>
      </c>
      <c r="B51" t="s">
        <v>803</v>
      </c>
      <c r="C51" t="s">
        <v>1339</v>
      </c>
      <c r="D51">
        <v>57.926000000000002</v>
      </c>
      <c r="E51">
        <v>242.34200000000001</v>
      </c>
      <c r="F51">
        <v>4.7073999999999998</v>
      </c>
      <c r="G51">
        <v>2.238</v>
      </c>
      <c r="H51">
        <v>1.2036</v>
      </c>
      <c r="I51">
        <v>1.2061999999999999</v>
      </c>
      <c r="J51">
        <v>2.4314</v>
      </c>
      <c r="K51">
        <v>0</v>
      </c>
      <c r="L51">
        <v>0.41339999999999999</v>
      </c>
      <c r="M51">
        <v>0.60560000000000003</v>
      </c>
      <c r="N51">
        <v>0.183</v>
      </c>
      <c r="O51">
        <v>0.42259999999999998</v>
      </c>
      <c r="P51">
        <v>0.13200000000000001</v>
      </c>
      <c r="Q51">
        <v>0.13200000000000001</v>
      </c>
      <c r="R51">
        <v>0</v>
      </c>
      <c r="S51" s="98">
        <v>1.0811999999999999</v>
      </c>
      <c r="T51">
        <v>8.1000000000000003E-2</v>
      </c>
      <c r="U51">
        <v>0.2898</v>
      </c>
      <c r="V51">
        <v>0.1086</v>
      </c>
      <c r="W51" s="98">
        <v>0.35759999999999997</v>
      </c>
      <c r="X51">
        <v>0.1154</v>
      </c>
      <c r="Y51">
        <v>2.76E-2</v>
      </c>
      <c r="Z51">
        <v>2.6482000000000001</v>
      </c>
      <c r="AA51">
        <v>2.8E-3</v>
      </c>
      <c r="AB51">
        <v>2.5775999999999999</v>
      </c>
      <c r="AC51" s="98">
        <v>0.69079999999999997</v>
      </c>
      <c r="AD51" s="98">
        <v>0.65959999999999996</v>
      </c>
      <c r="AE51">
        <v>2.6599999999999999E-2</v>
      </c>
      <c r="AF51">
        <v>0</v>
      </c>
      <c r="AG51">
        <v>0</v>
      </c>
      <c r="AH51">
        <v>0</v>
      </c>
      <c r="AI51">
        <v>0</v>
      </c>
      <c r="AJ51">
        <v>0</v>
      </c>
      <c r="AK51">
        <v>0.61280000000000001</v>
      </c>
      <c r="AL51">
        <v>0</v>
      </c>
      <c r="AM51">
        <v>7.1180000000000003</v>
      </c>
      <c r="AN51">
        <v>0</v>
      </c>
      <c r="AO51">
        <v>0.61219999999999997</v>
      </c>
      <c r="AP51">
        <v>0.51259999999999994</v>
      </c>
      <c r="AQ51">
        <v>0.13002</v>
      </c>
      <c r="AR51">
        <v>1.3639999999999999E-2</v>
      </c>
      <c r="AS51">
        <v>1.0345599999999999</v>
      </c>
      <c r="AT51">
        <v>1.40638</v>
      </c>
      <c r="AU51">
        <v>5.0279999999999998E-2</v>
      </c>
      <c r="AV51">
        <v>14.824199999999999</v>
      </c>
      <c r="AW51">
        <v>0</v>
      </c>
      <c r="AX51">
        <v>6.0000000000000001E-3</v>
      </c>
      <c r="AY51">
        <v>37.99</v>
      </c>
      <c r="AZ51">
        <v>0.1406</v>
      </c>
      <c r="BA51">
        <v>0.33239999999999997</v>
      </c>
      <c r="BB51">
        <v>10.602</v>
      </c>
      <c r="BC51">
        <v>84.992000000000004</v>
      </c>
      <c r="BD51">
        <v>17.904</v>
      </c>
      <c r="BE51">
        <v>68.156000000000006</v>
      </c>
      <c r="BF51" s="98">
        <v>0.16980000000000001</v>
      </c>
      <c r="BG51">
        <v>1.0542</v>
      </c>
      <c r="BH51">
        <v>0.28899999999999998</v>
      </c>
      <c r="BI51">
        <v>9.6000000000000002E-2</v>
      </c>
      <c r="BJ51">
        <v>1.6100213924128599E-2</v>
      </c>
      <c r="BK51">
        <v>1.41822494728929E-3</v>
      </c>
      <c r="BL51">
        <v>5.9425314412607901E-3</v>
      </c>
      <c r="BM51">
        <v>4.1690264278934001E-4</v>
      </c>
      <c r="BN51">
        <v>1.7456991223903099E-4</v>
      </c>
      <c r="BO51" s="98">
        <v>3.1489201111122398E-14</v>
      </c>
      <c r="BP51">
        <v>3.3628539726182302E-3</v>
      </c>
      <c r="BQ51">
        <v>1.5005035650327799E-3</v>
      </c>
      <c r="BR51">
        <v>4.6141088260688502E-2</v>
      </c>
    </row>
    <row r="52" spans="1:70" x14ac:dyDescent="0.35">
      <c r="A52" t="s">
        <v>209</v>
      </c>
      <c r="B52" t="s">
        <v>803</v>
      </c>
      <c r="C52" t="s">
        <v>1340</v>
      </c>
      <c r="D52">
        <v>74.069000000000003</v>
      </c>
      <c r="E52">
        <v>309.77300000000002</v>
      </c>
      <c r="F52">
        <v>6.4640000000000004</v>
      </c>
      <c r="G52">
        <v>2.5714000000000001</v>
      </c>
      <c r="H52">
        <v>0.8982</v>
      </c>
      <c r="I52">
        <v>1.4536</v>
      </c>
      <c r="J52">
        <v>2.5299</v>
      </c>
      <c r="K52">
        <v>0</v>
      </c>
      <c r="L52">
        <v>0.4829</v>
      </c>
      <c r="M52">
        <v>0.50580000000000003</v>
      </c>
      <c r="N52">
        <v>9.1499999999999998E-2</v>
      </c>
      <c r="O52">
        <v>0.4143</v>
      </c>
      <c r="P52">
        <v>6.6000000000000003E-2</v>
      </c>
      <c r="Q52">
        <v>6.6000000000000003E-2</v>
      </c>
      <c r="R52">
        <v>0</v>
      </c>
      <c r="S52" s="98">
        <v>0.90439999999999998</v>
      </c>
      <c r="T52">
        <v>4.0500000000000001E-2</v>
      </c>
      <c r="U52">
        <v>0.1449</v>
      </c>
      <c r="V52">
        <v>5.4300000000000001E-2</v>
      </c>
      <c r="W52" s="98">
        <v>0.3987</v>
      </c>
      <c r="X52">
        <v>0.1736</v>
      </c>
      <c r="Y52">
        <v>2.0799999999999999E-2</v>
      </c>
      <c r="Z52">
        <v>2.7155999999999998</v>
      </c>
      <c r="AA52">
        <v>2.7000000000000001E-3</v>
      </c>
      <c r="AB52">
        <v>2.6789999999999998</v>
      </c>
      <c r="AC52" s="98">
        <v>2.4666999999999999</v>
      </c>
      <c r="AD52" s="98">
        <v>2.4485000000000001</v>
      </c>
      <c r="AE52">
        <v>1.46E-2</v>
      </c>
      <c r="AF52">
        <v>0</v>
      </c>
      <c r="AG52">
        <v>0</v>
      </c>
      <c r="AH52">
        <v>0</v>
      </c>
      <c r="AI52">
        <v>0</v>
      </c>
      <c r="AJ52">
        <v>0</v>
      </c>
      <c r="AK52">
        <v>0.62439999999999996</v>
      </c>
      <c r="AL52">
        <v>0</v>
      </c>
      <c r="AM52">
        <v>7.391</v>
      </c>
      <c r="AN52">
        <v>0</v>
      </c>
      <c r="AO52">
        <v>3.1970999999999998</v>
      </c>
      <c r="AP52">
        <v>0.50719999999999998</v>
      </c>
      <c r="AQ52">
        <v>0.15670999999999999</v>
      </c>
      <c r="AR52">
        <v>2.095E-2</v>
      </c>
      <c r="AS52">
        <v>0.71940000000000004</v>
      </c>
      <c r="AT52">
        <v>1.14679</v>
      </c>
      <c r="AU52">
        <v>6.5170000000000006E-2</v>
      </c>
      <c r="AV52">
        <v>17.996400000000001</v>
      </c>
      <c r="AW52">
        <v>0</v>
      </c>
      <c r="AX52">
        <v>3.0000000000000001E-3</v>
      </c>
      <c r="AY52">
        <v>65.972999999999999</v>
      </c>
      <c r="AZ52">
        <v>7.0300000000000001E-2</v>
      </c>
      <c r="BA52">
        <v>0.5847</v>
      </c>
      <c r="BB52">
        <v>12.885</v>
      </c>
      <c r="BC52">
        <v>95.658000000000001</v>
      </c>
      <c r="BD52">
        <v>31.507999999999999</v>
      </c>
      <c r="BE52">
        <v>44.673000000000002</v>
      </c>
      <c r="BF52" s="98">
        <v>0.1109</v>
      </c>
      <c r="BG52">
        <v>1.6051</v>
      </c>
      <c r="BH52">
        <v>0.6371</v>
      </c>
      <c r="BI52">
        <v>3.6179999999999999</v>
      </c>
      <c r="BJ52">
        <v>1.84100838325582E-2</v>
      </c>
      <c r="BK52">
        <v>3.6209237457840598E-3</v>
      </c>
      <c r="BL52">
        <v>5.1444796334051603E-3</v>
      </c>
      <c r="BM52">
        <v>4.7841591439979199E-4</v>
      </c>
      <c r="BN52" s="98">
        <v>8.7284956119515605E-5</v>
      </c>
      <c r="BO52" s="98">
        <v>2.3075818712270902E-14</v>
      </c>
      <c r="BP52">
        <v>3.68479143585375E-3</v>
      </c>
      <c r="BQ52">
        <v>1.72974714179962E-3</v>
      </c>
      <c r="BR52">
        <v>6.1886193807953599E-2</v>
      </c>
    </row>
    <row r="53" spans="1:70" x14ac:dyDescent="0.35">
      <c r="A53" t="s">
        <v>209</v>
      </c>
      <c r="B53" t="s">
        <v>803</v>
      </c>
      <c r="C53" t="s">
        <v>1341</v>
      </c>
      <c r="D53">
        <v>85.786000000000001</v>
      </c>
      <c r="E53">
        <v>358.96199999999999</v>
      </c>
      <c r="F53">
        <v>5.9463999999999997</v>
      </c>
      <c r="G53">
        <v>4.6180000000000003</v>
      </c>
      <c r="H53">
        <v>2.4845999999999999</v>
      </c>
      <c r="I53">
        <v>2.2772000000000001</v>
      </c>
      <c r="J53">
        <v>3.1314000000000002</v>
      </c>
      <c r="K53">
        <v>0</v>
      </c>
      <c r="L53">
        <v>0.74239999999999995</v>
      </c>
      <c r="M53">
        <v>1.0326</v>
      </c>
      <c r="N53">
        <v>0.442</v>
      </c>
      <c r="O53">
        <v>0.59060000000000001</v>
      </c>
      <c r="P53">
        <v>0.13200000000000001</v>
      </c>
      <c r="Q53">
        <v>0.13200000000000001</v>
      </c>
      <c r="R53">
        <v>0</v>
      </c>
      <c r="S53" s="98">
        <v>1.2492000000000001</v>
      </c>
      <c r="T53">
        <v>8.1000000000000003E-2</v>
      </c>
      <c r="U53">
        <v>0.2898</v>
      </c>
      <c r="V53">
        <v>0.1086</v>
      </c>
      <c r="W53" s="98">
        <v>0.47660000000000002</v>
      </c>
      <c r="X53">
        <v>0.16439999999999999</v>
      </c>
      <c r="Y53">
        <v>2.76E-2</v>
      </c>
      <c r="Z53">
        <v>2.9422000000000001</v>
      </c>
      <c r="AA53">
        <v>2.8E-3</v>
      </c>
      <c r="AB53">
        <v>2.8715999999999999</v>
      </c>
      <c r="AC53" s="98">
        <v>1.3837999999999999</v>
      </c>
      <c r="AD53" s="98">
        <v>1.2616000000000001</v>
      </c>
      <c r="AE53">
        <v>0.1106</v>
      </c>
      <c r="AF53">
        <v>0</v>
      </c>
      <c r="AG53">
        <v>0</v>
      </c>
      <c r="AH53">
        <v>0</v>
      </c>
      <c r="AI53">
        <v>0</v>
      </c>
      <c r="AJ53">
        <v>0</v>
      </c>
      <c r="AK53">
        <v>0.89280000000000004</v>
      </c>
      <c r="AL53">
        <v>0</v>
      </c>
      <c r="AM53">
        <v>10.478</v>
      </c>
      <c r="AN53">
        <v>0</v>
      </c>
      <c r="AO53">
        <v>0.66820000000000002</v>
      </c>
      <c r="AP53">
        <v>0.51259999999999994</v>
      </c>
      <c r="AQ53">
        <v>0.20702000000000001</v>
      </c>
      <c r="AR53">
        <v>3.5340000000000003E-2</v>
      </c>
      <c r="AS53">
        <v>1.1885600000000001</v>
      </c>
      <c r="AT53">
        <v>1.9572799999999999</v>
      </c>
      <c r="AU53">
        <v>0.10698000000000001</v>
      </c>
      <c r="AV53">
        <v>41.074199999999998</v>
      </c>
      <c r="AW53">
        <v>0</v>
      </c>
      <c r="AX53">
        <v>6.0000000000000001E-3</v>
      </c>
      <c r="AY53">
        <v>76.489999999999995</v>
      </c>
      <c r="AZ53">
        <v>0.63060000000000005</v>
      </c>
      <c r="BA53">
        <v>0.9204</v>
      </c>
      <c r="BB53">
        <v>26.352</v>
      </c>
      <c r="BC53">
        <v>203.99199999999999</v>
      </c>
      <c r="BD53">
        <v>36.454000000000001</v>
      </c>
      <c r="BE53">
        <v>68.506</v>
      </c>
      <c r="BF53" s="98">
        <v>0.16980000000000001</v>
      </c>
      <c r="BG53">
        <v>1.1941999999999999</v>
      </c>
      <c r="BH53">
        <v>0.63200000000000001</v>
      </c>
      <c r="BI53">
        <v>9.6000000000000002E-2</v>
      </c>
      <c r="BJ53">
        <v>2.4186890396200599E-2</v>
      </c>
      <c r="BK53">
        <v>1.5141719465773299E-3</v>
      </c>
      <c r="BL53">
        <v>6.6810379769040801E-3</v>
      </c>
      <c r="BM53">
        <v>6.3989758806061502E-4</v>
      </c>
      <c r="BN53">
        <v>1.7456991223903099E-4</v>
      </c>
      <c r="BO53" s="98">
        <v>4.8160845833602198E-14</v>
      </c>
      <c r="BP53">
        <v>5.3781751909317702E-3</v>
      </c>
      <c r="BQ53">
        <v>2.0170183490714599E-3</v>
      </c>
      <c r="BR53">
        <v>6.9442915757855703E-2</v>
      </c>
    </row>
    <row r="54" spans="1:70" x14ac:dyDescent="0.35">
      <c r="A54" t="s">
        <v>218</v>
      </c>
      <c r="B54" t="s">
        <v>218</v>
      </c>
      <c r="C54" t="s">
        <v>1337</v>
      </c>
      <c r="D54">
        <v>34.896000000000001</v>
      </c>
      <c r="E54">
        <v>146.06200000000001</v>
      </c>
      <c r="F54">
        <v>3.2229999999999999</v>
      </c>
      <c r="G54">
        <v>0.88070000000000004</v>
      </c>
      <c r="H54">
        <v>0.44130000000000003</v>
      </c>
      <c r="I54">
        <v>0.54490000000000005</v>
      </c>
      <c r="J54">
        <v>0.16669999999999999</v>
      </c>
      <c r="K54">
        <v>0</v>
      </c>
      <c r="L54">
        <v>0.1434</v>
      </c>
      <c r="M54">
        <v>0.2336</v>
      </c>
      <c r="N54">
        <v>4.1700000000000001E-2</v>
      </c>
      <c r="O54">
        <v>0.1933</v>
      </c>
      <c r="P54">
        <v>0</v>
      </c>
      <c r="Q54">
        <v>0</v>
      </c>
      <c r="R54">
        <v>0</v>
      </c>
      <c r="S54">
        <v>0.25640000000000002</v>
      </c>
      <c r="T54">
        <v>0</v>
      </c>
      <c r="U54">
        <v>0</v>
      </c>
      <c r="V54">
        <v>0</v>
      </c>
      <c r="W54">
        <v>0.1754</v>
      </c>
      <c r="X54">
        <v>7.5899999999999995E-2</v>
      </c>
      <c r="Y54">
        <v>6.3E-3</v>
      </c>
      <c r="Z54">
        <v>1.3041</v>
      </c>
      <c r="AA54">
        <v>5.1000000000000004E-3</v>
      </c>
      <c r="AB54">
        <v>1.2850999999999999</v>
      </c>
      <c r="AC54">
        <v>1.3197000000000001</v>
      </c>
      <c r="AD54">
        <v>1.2498</v>
      </c>
      <c r="AE54">
        <v>6.9800000000000001E-2</v>
      </c>
      <c r="AF54">
        <v>0</v>
      </c>
      <c r="AG54">
        <v>0</v>
      </c>
      <c r="AH54">
        <v>0</v>
      </c>
      <c r="AI54">
        <v>0</v>
      </c>
      <c r="AJ54">
        <v>1.5E-3</v>
      </c>
      <c r="AK54">
        <v>5.6300000000000003E-2</v>
      </c>
      <c r="AL54">
        <v>0</v>
      </c>
      <c r="AM54">
        <v>0.623</v>
      </c>
      <c r="AN54">
        <v>0</v>
      </c>
      <c r="AO54">
        <v>0.72350000000000003</v>
      </c>
      <c r="AP54">
        <v>0.27150000000000002</v>
      </c>
      <c r="AQ54">
        <v>1.7069999999999998E-2</v>
      </c>
      <c r="AR54">
        <v>1.6049999999999998E-2</v>
      </c>
      <c r="AS54">
        <v>0.15334</v>
      </c>
      <c r="AT54">
        <v>0.29985000000000001</v>
      </c>
      <c r="AU54">
        <v>1.3350000000000001E-2</v>
      </c>
      <c r="AV54">
        <v>3.4133</v>
      </c>
      <c r="AW54">
        <v>0</v>
      </c>
      <c r="AX54">
        <v>2.6499999999999999E-2</v>
      </c>
      <c r="AY54">
        <v>26.326000000000001</v>
      </c>
      <c r="AZ54">
        <v>6.1999999999999998E-3</v>
      </c>
      <c r="BA54">
        <v>0.25750000000000001</v>
      </c>
      <c r="BB54">
        <v>6.0469999999999997</v>
      </c>
      <c r="BC54">
        <v>39.246000000000002</v>
      </c>
      <c r="BD54">
        <v>11.516999999999999</v>
      </c>
      <c r="BE54">
        <v>0.111</v>
      </c>
      <c r="BF54">
        <v>0</v>
      </c>
      <c r="BG54">
        <v>7.6999999999999999E-2</v>
      </c>
      <c r="BH54">
        <v>0.2923</v>
      </c>
      <c r="BI54">
        <v>1.4750000000000001</v>
      </c>
      <c r="BJ54">
        <v>1.18198191278715E-2</v>
      </c>
      <c r="BK54">
        <v>3.1173136761578602E-3</v>
      </c>
      <c r="BL54">
        <v>4.10880666837751E-3</v>
      </c>
      <c r="BM54">
        <v>1.7202467206641199E-4</v>
      </c>
      <c r="BN54">
        <v>0</v>
      </c>
      <c r="BO54" s="98">
        <v>1.18048339979068E-14</v>
      </c>
      <c r="BP54">
        <v>1.32977772456572E-3</v>
      </c>
      <c r="BQ54">
        <v>6.7168388712197903E-4</v>
      </c>
      <c r="BR54">
        <v>3.1663080786637703E-2</v>
      </c>
    </row>
    <row r="55" spans="1:70" x14ac:dyDescent="0.35">
      <c r="A55" t="s">
        <v>218</v>
      </c>
      <c r="B55" t="s">
        <v>218</v>
      </c>
      <c r="C55" t="s">
        <v>1338</v>
      </c>
      <c r="D55">
        <v>34.896000000000001</v>
      </c>
      <c r="E55">
        <v>146.06200000000001</v>
      </c>
      <c r="F55">
        <v>3.2229999999999999</v>
      </c>
      <c r="G55">
        <v>0.88070000000000004</v>
      </c>
      <c r="H55">
        <v>0.44130000000000003</v>
      </c>
      <c r="I55">
        <v>0.54490000000000005</v>
      </c>
      <c r="J55">
        <v>0.16669999999999999</v>
      </c>
      <c r="K55">
        <v>0</v>
      </c>
      <c r="L55">
        <v>0.1434</v>
      </c>
      <c r="M55">
        <v>0.2336</v>
      </c>
      <c r="N55">
        <v>4.1700000000000001E-2</v>
      </c>
      <c r="O55">
        <v>0.1933</v>
      </c>
      <c r="P55">
        <v>0</v>
      </c>
      <c r="Q55">
        <v>0</v>
      </c>
      <c r="R55">
        <v>0</v>
      </c>
      <c r="S55" s="98">
        <v>0.25640000000000002</v>
      </c>
      <c r="T55">
        <v>0</v>
      </c>
      <c r="U55">
        <v>0</v>
      </c>
      <c r="V55">
        <v>0</v>
      </c>
      <c r="W55" s="98">
        <v>0.1754</v>
      </c>
      <c r="X55">
        <v>7.5899999999999995E-2</v>
      </c>
      <c r="Y55">
        <v>6.3E-3</v>
      </c>
      <c r="Z55">
        <v>1.3041</v>
      </c>
      <c r="AA55">
        <v>5.1000000000000004E-3</v>
      </c>
      <c r="AB55">
        <v>1.2850999999999999</v>
      </c>
      <c r="AC55" s="98">
        <v>1.3197000000000001</v>
      </c>
      <c r="AD55" s="98">
        <v>1.2498</v>
      </c>
      <c r="AE55">
        <v>6.9800000000000001E-2</v>
      </c>
      <c r="AF55">
        <v>0</v>
      </c>
      <c r="AG55">
        <v>0</v>
      </c>
      <c r="AH55">
        <v>0</v>
      </c>
      <c r="AI55">
        <v>0</v>
      </c>
      <c r="AJ55">
        <v>1.5E-3</v>
      </c>
      <c r="AK55">
        <v>5.6300000000000003E-2</v>
      </c>
      <c r="AL55">
        <v>0</v>
      </c>
      <c r="AM55">
        <v>0.623</v>
      </c>
      <c r="AN55">
        <v>0</v>
      </c>
      <c r="AO55">
        <v>0.72350000000000003</v>
      </c>
      <c r="AP55">
        <v>0.27150000000000002</v>
      </c>
      <c r="AQ55">
        <v>1.7069999999999998E-2</v>
      </c>
      <c r="AR55">
        <v>1.6049999999999998E-2</v>
      </c>
      <c r="AS55">
        <v>0.15334</v>
      </c>
      <c r="AT55">
        <v>0.29985000000000001</v>
      </c>
      <c r="AU55">
        <v>1.3350000000000001E-2</v>
      </c>
      <c r="AV55">
        <v>3.4133</v>
      </c>
      <c r="AW55">
        <v>0</v>
      </c>
      <c r="AX55">
        <v>2.6499999999999999E-2</v>
      </c>
      <c r="AY55">
        <v>26.326000000000001</v>
      </c>
      <c r="AZ55">
        <v>6.1999999999999998E-3</v>
      </c>
      <c r="BA55">
        <v>0.25750000000000001</v>
      </c>
      <c r="BB55">
        <v>6.0469999999999997</v>
      </c>
      <c r="BC55">
        <v>39.246000000000002</v>
      </c>
      <c r="BD55">
        <v>11.516999999999999</v>
      </c>
      <c r="BE55">
        <v>0.111</v>
      </c>
      <c r="BF55" s="98">
        <v>0</v>
      </c>
      <c r="BG55">
        <v>7.6999999999999999E-2</v>
      </c>
      <c r="BH55">
        <v>0.2923</v>
      </c>
      <c r="BI55">
        <v>1.4750000000000001</v>
      </c>
      <c r="BJ55">
        <v>1.18198191278715E-2</v>
      </c>
      <c r="BK55">
        <v>3.1173136761578602E-3</v>
      </c>
      <c r="BL55">
        <v>4.10880666837751E-3</v>
      </c>
      <c r="BM55">
        <v>1.7202467206641199E-4</v>
      </c>
      <c r="BN55">
        <v>0</v>
      </c>
      <c r="BO55" s="98">
        <v>1.18048339979068E-14</v>
      </c>
      <c r="BP55">
        <v>1.32977772456572E-3</v>
      </c>
      <c r="BQ55">
        <v>6.7168388712197903E-4</v>
      </c>
      <c r="BR55">
        <v>3.1663080786637703E-2</v>
      </c>
    </row>
    <row r="56" spans="1:70" x14ac:dyDescent="0.35">
      <c r="A56" t="s">
        <v>218</v>
      </c>
      <c r="B56" t="s">
        <v>218</v>
      </c>
      <c r="C56" t="s">
        <v>1339</v>
      </c>
      <c r="D56">
        <v>69.792000000000002</v>
      </c>
      <c r="E56">
        <v>292.12400000000002</v>
      </c>
      <c r="F56">
        <v>6.4459999999999997</v>
      </c>
      <c r="G56">
        <v>1.7614000000000001</v>
      </c>
      <c r="H56">
        <v>0.88260000000000005</v>
      </c>
      <c r="I56">
        <v>1.0898000000000001</v>
      </c>
      <c r="J56">
        <v>0.33339999999999997</v>
      </c>
      <c r="K56">
        <v>0</v>
      </c>
      <c r="L56">
        <v>0.2868</v>
      </c>
      <c r="M56">
        <v>0.4672</v>
      </c>
      <c r="N56">
        <v>8.3400000000000002E-2</v>
      </c>
      <c r="O56">
        <v>0.3866</v>
      </c>
      <c r="P56">
        <v>0</v>
      </c>
      <c r="Q56">
        <v>0</v>
      </c>
      <c r="R56">
        <v>0</v>
      </c>
      <c r="S56">
        <v>0.51280000000000003</v>
      </c>
      <c r="T56">
        <v>0</v>
      </c>
      <c r="U56">
        <v>0</v>
      </c>
      <c r="V56">
        <v>0</v>
      </c>
      <c r="W56">
        <v>0.3508</v>
      </c>
      <c r="X56">
        <v>0.15179999999999999</v>
      </c>
      <c r="Y56">
        <v>1.26E-2</v>
      </c>
      <c r="Z56">
        <v>2.6082000000000001</v>
      </c>
      <c r="AA56">
        <v>1.0200000000000001E-2</v>
      </c>
      <c r="AB56">
        <v>2.5701999999999998</v>
      </c>
      <c r="AC56">
        <v>2.6394000000000002</v>
      </c>
      <c r="AD56">
        <v>2.4996</v>
      </c>
      <c r="AE56">
        <v>0.1396</v>
      </c>
      <c r="AF56">
        <v>0</v>
      </c>
      <c r="AG56">
        <v>0</v>
      </c>
      <c r="AH56">
        <v>0</v>
      </c>
      <c r="AI56">
        <v>0</v>
      </c>
      <c r="AJ56">
        <v>3.0000000000000001E-3</v>
      </c>
      <c r="AK56">
        <v>0.11260000000000001</v>
      </c>
      <c r="AL56">
        <v>0</v>
      </c>
      <c r="AM56">
        <v>1.246</v>
      </c>
      <c r="AN56">
        <v>0</v>
      </c>
      <c r="AO56">
        <v>1.4470000000000001</v>
      </c>
      <c r="AP56">
        <v>0.54300000000000004</v>
      </c>
      <c r="AQ56">
        <v>3.4139999999999997E-2</v>
      </c>
      <c r="AR56">
        <v>3.2099999999999997E-2</v>
      </c>
      <c r="AS56">
        <v>0.30668000000000001</v>
      </c>
      <c r="AT56">
        <v>0.59970000000000001</v>
      </c>
      <c r="AU56">
        <v>2.6700000000000002E-2</v>
      </c>
      <c r="AV56">
        <v>6.8266</v>
      </c>
      <c r="AW56">
        <v>0</v>
      </c>
      <c r="AX56">
        <v>5.2999999999999999E-2</v>
      </c>
      <c r="AY56">
        <v>52.652000000000001</v>
      </c>
      <c r="AZ56">
        <v>1.24E-2</v>
      </c>
      <c r="BA56">
        <v>0.51500000000000001</v>
      </c>
      <c r="BB56">
        <v>12.093999999999999</v>
      </c>
      <c r="BC56">
        <v>78.492000000000004</v>
      </c>
      <c r="BD56">
        <v>23.033999999999999</v>
      </c>
      <c r="BE56">
        <v>0.222</v>
      </c>
      <c r="BF56">
        <v>0</v>
      </c>
      <c r="BG56">
        <v>0.154</v>
      </c>
      <c r="BH56">
        <v>0.58460000000000001</v>
      </c>
      <c r="BI56">
        <v>2.95</v>
      </c>
      <c r="BJ56">
        <v>2.3639638255743001E-2</v>
      </c>
      <c r="BK56">
        <v>6.23462735231571E-3</v>
      </c>
      <c r="BL56">
        <v>8.2176133367550391E-3</v>
      </c>
      <c r="BM56">
        <v>3.4404934413282502E-4</v>
      </c>
      <c r="BN56">
        <v>0</v>
      </c>
      <c r="BO56" s="98">
        <v>2.3609667995813701E-14</v>
      </c>
      <c r="BP56">
        <v>2.65955544913145E-3</v>
      </c>
      <c r="BQ56">
        <v>1.34336777424396E-3</v>
      </c>
      <c r="BR56">
        <v>6.3326161573275502E-2</v>
      </c>
    </row>
    <row r="57" spans="1:70" x14ac:dyDescent="0.35">
      <c r="A57" t="s">
        <v>218</v>
      </c>
      <c r="B57" t="s">
        <v>218</v>
      </c>
      <c r="C57" t="s">
        <v>1340</v>
      </c>
      <c r="D57">
        <v>95.7</v>
      </c>
      <c r="E57">
        <v>400.45600000000002</v>
      </c>
      <c r="F57">
        <v>9.0513999999999992</v>
      </c>
      <c r="G57">
        <v>2.1118999999999999</v>
      </c>
      <c r="H57">
        <v>1.0479000000000001</v>
      </c>
      <c r="I57">
        <v>1.4826999999999999</v>
      </c>
      <c r="J57">
        <v>0.38990000000000002</v>
      </c>
      <c r="K57">
        <v>0</v>
      </c>
      <c r="L57">
        <v>0.31619999999999998</v>
      </c>
      <c r="M57">
        <v>0.47839999999999999</v>
      </c>
      <c r="N57">
        <v>0.13350000000000001</v>
      </c>
      <c r="O57">
        <v>0.3463</v>
      </c>
      <c r="P57">
        <v>0</v>
      </c>
      <c r="Q57">
        <v>0</v>
      </c>
      <c r="R57">
        <v>0</v>
      </c>
      <c r="S57">
        <v>0.75319999999999998</v>
      </c>
      <c r="T57">
        <v>0</v>
      </c>
      <c r="U57">
        <v>0</v>
      </c>
      <c r="V57">
        <v>0</v>
      </c>
      <c r="W57">
        <v>0.53</v>
      </c>
      <c r="X57">
        <v>0.21629999999999999</v>
      </c>
      <c r="Y57">
        <v>8.0999999999999996E-3</v>
      </c>
      <c r="Z57">
        <v>2.9367000000000001</v>
      </c>
      <c r="AA57">
        <v>1.41E-2</v>
      </c>
      <c r="AB57">
        <v>2.8997000000000002</v>
      </c>
      <c r="AC57">
        <v>4.7487000000000004</v>
      </c>
      <c r="AD57">
        <v>4.0667999999999997</v>
      </c>
      <c r="AE57">
        <v>0.68179999999999996</v>
      </c>
      <c r="AF57">
        <v>0</v>
      </c>
      <c r="AG57">
        <v>0</v>
      </c>
      <c r="AH57">
        <v>0</v>
      </c>
      <c r="AI57">
        <v>0</v>
      </c>
      <c r="AJ57">
        <v>1.5E-3</v>
      </c>
      <c r="AK57">
        <v>0.19309999999999999</v>
      </c>
      <c r="AL57">
        <v>0</v>
      </c>
      <c r="AM57">
        <v>1.7210000000000001</v>
      </c>
      <c r="AN57">
        <v>0</v>
      </c>
      <c r="AO57">
        <v>1.2815000000000001</v>
      </c>
      <c r="AP57">
        <v>0.62070000000000003</v>
      </c>
      <c r="AQ57">
        <v>2.4809999999999999E-2</v>
      </c>
      <c r="AR57">
        <v>2.163E-2</v>
      </c>
      <c r="AS57">
        <v>0.25522</v>
      </c>
      <c r="AT57">
        <v>0.60765000000000002</v>
      </c>
      <c r="AU57">
        <v>4.521E-2</v>
      </c>
      <c r="AV57">
        <v>11.8805</v>
      </c>
      <c r="AW57">
        <v>0</v>
      </c>
      <c r="AX57">
        <v>2.6499999999999999E-2</v>
      </c>
      <c r="AY57">
        <v>60.49</v>
      </c>
      <c r="AZ57">
        <v>6.1999999999999998E-3</v>
      </c>
      <c r="BA57">
        <v>0.49149999999999999</v>
      </c>
      <c r="BB57">
        <v>15.875</v>
      </c>
      <c r="BC57">
        <v>89.43</v>
      </c>
      <c r="BD57">
        <v>25.053000000000001</v>
      </c>
      <c r="BE57">
        <v>0.111</v>
      </c>
      <c r="BF57">
        <v>0</v>
      </c>
      <c r="BG57">
        <v>7.6999999999999999E-2</v>
      </c>
      <c r="BH57">
        <v>0.53169999999999995</v>
      </c>
      <c r="BI57">
        <v>6.407</v>
      </c>
      <c r="BJ57">
        <v>3.1057705304463799E-2</v>
      </c>
      <c r="BK57">
        <v>8.1613752857586097E-3</v>
      </c>
      <c r="BL57">
        <v>1.1085321243865401E-2</v>
      </c>
      <c r="BM57">
        <v>4.5873245884376599E-4</v>
      </c>
      <c r="BN57">
        <v>0</v>
      </c>
      <c r="BO57" s="98">
        <v>2.0926114784067699E-14</v>
      </c>
      <c r="BP57">
        <v>3.4405701995602498E-3</v>
      </c>
      <c r="BQ57">
        <v>1.7911570323252801E-3</v>
      </c>
      <c r="BR57">
        <v>7.5832019526939104E-2</v>
      </c>
    </row>
    <row r="58" spans="1:70" x14ac:dyDescent="0.35">
      <c r="A58" t="s">
        <v>218</v>
      </c>
      <c r="B58" t="s">
        <v>218</v>
      </c>
      <c r="C58" t="s">
        <v>1341</v>
      </c>
      <c r="D58">
        <v>34.896000000000001</v>
      </c>
      <c r="E58">
        <v>146.06200000000001</v>
      </c>
      <c r="F58">
        <v>3.2229999999999999</v>
      </c>
      <c r="G58">
        <v>0.88070000000000004</v>
      </c>
      <c r="H58">
        <v>0.44130000000000003</v>
      </c>
      <c r="I58">
        <v>0.54490000000000005</v>
      </c>
      <c r="J58">
        <v>0.16669999999999999</v>
      </c>
      <c r="K58">
        <v>0</v>
      </c>
      <c r="L58">
        <v>0.1434</v>
      </c>
      <c r="M58">
        <v>0.2336</v>
      </c>
      <c r="N58">
        <v>4.1700000000000001E-2</v>
      </c>
      <c r="O58">
        <v>0.1933</v>
      </c>
      <c r="P58">
        <v>0</v>
      </c>
      <c r="Q58">
        <v>0</v>
      </c>
      <c r="R58">
        <v>0</v>
      </c>
      <c r="S58">
        <v>0.25640000000000002</v>
      </c>
      <c r="T58">
        <v>0</v>
      </c>
      <c r="U58">
        <v>0</v>
      </c>
      <c r="V58">
        <v>0</v>
      </c>
      <c r="W58">
        <v>0.1754</v>
      </c>
      <c r="X58">
        <v>7.5899999999999995E-2</v>
      </c>
      <c r="Y58">
        <v>6.3E-3</v>
      </c>
      <c r="Z58">
        <v>1.3041</v>
      </c>
      <c r="AA58">
        <v>5.1000000000000004E-3</v>
      </c>
      <c r="AB58">
        <v>1.2850999999999999</v>
      </c>
      <c r="AC58">
        <v>1.3197000000000001</v>
      </c>
      <c r="AD58">
        <v>1.2498</v>
      </c>
      <c r="AE58">
        <v>6.9800000000000001E-2</v>
      </c>
      <c r="AF58">
        <v>0</v>
      </c>
      <c r="AG58">
        <v>0</v>
      </c>
      <c r="AH58">
        <v>0</v>
      </c>
      <c r="AI58">
        <v>0</v>
      </c>
      <c r="AJ58">
        <v>1.5E-3</v>
      </c>
      <c r="AK58">
        <v>5.6300000000000003E-2</v>
      </c>
      <c r="AL58">
        <v>0</v>
      </c>
      <c r="AM58">
        <v>0.623</v>
      </c>
      <c r="AN58">
        <v>0</v>
      </c>
      <c r="AO58">
        <v>0.72350000000000003</v>
      </c>
      <c r="AP58">
        <v>0.27150000000000002</v>
      </c>
      <c r="AQ58">
        <v>1.7069999999999998E-2</v>
      </c>
      <c r="AR58">
        <v>1.6049999999999998E-2</v>
      </c>
      <c r="AS58">
        <v>0.15334</v>
      </c>
      <c r="AT58">
        <v>0.29985000000000001</v>
      </c>
      <c r="AU58">
        <v>1.3350000000000001E-2</v>
      </c>
      <c r="AV58">
        <v>3.4133</v>
      </c>
      <c r="AW58">
        <v>0</v>
      </c>
      <c r="AX58">
        <v>2.6499999999999999E-2</v>
      </c>
      <c r="AY58">
        <v>26.326000000000001</v>
      </c>
      <c r="AZ58">
        <v>6.1999999999999998E-3</v>
      </c>
      <c r="BA58">
        <v>0.25750000000000001</v>
      </c>
      <c r="BB58">
        <v>6.0469999999999997</v>
      </c>
      <c r="BC58">
        <v>39.246000000000002</v>
      </c>
      <c r="BD58">
        <v>11.516999999999999</v>
      </c>
      <c r="BE58">
        <v>0.111</v>
      </c>
      <c r="BF58">
        <v>0</v>
      </c>
      <c r="BG58">
        <v>7.6999999999999999E-2</v>
      </c>
      <c r="BH58">
        <v>0.2923</v>
      </c>
      <c r="BI58">
        <v>1.4750000000000001</v>
      </c>
      <c r="BJ58">
        <v>1.18198191278715E-2</v>
      </c>
      <c r="BK58">
        <v>3.1173136761578602E-3</v>
      </c>
      <c r="BL58">
        <v>4.10880666837751E-3</v>
      </c>
      <c r="BM58">
        <v>1.7202467206641199E-4</v>
      </c>
      <c r="BN58">
        <v>0</v>
      </c>
      <c r="BO58" s="98">
        <v>1.18048339979068E-14</v>
      </c>
      <c r="BP58">
        <v>1.32977772456572E-3</v>
      </c>
      <c r="BQ58">
        <v>6.7168388712197903E-4</v>
      </c>
      <c r="BR58">
        <v>3.1663080786637703E-2</v>
      </c>
    </row>
    <row r="59" spans="1:70" x14ac:dyDescent="0.35">
      <c r="A59" t="s">
        <v>230</v>
      </c>
      <c r="B59" t="s">
        <v>230</v>
      </c>
      <c r="C59" t="s">
        <v>1337</v>
      </c>
      <c r="D59">
        <v>322.92520000000002</v>
      </c>
      <c r="E59">
        <v>1351.61</v>
      </c>
      <c r="F59">
        <v>36.53</v>
      </c>
      <c r="G59">
        <v>0</v>
      </c>
      <c r="H59">
        <v>0</v>
      </c>
      <c r="I59">
        <v>0</v>
      </c>
      <c r="J59">
        <v>0</v>
      </c>
      <c r="K59">
        <v>0</v>
      </c>
      <c r="L59">
        <v>0</v>
      </c>
      <c r="M59">
        <v>0</v>
      </c>
      <c r="N59">
        <v>0</v>
      </c>
      <c r="O59">
        <v>0</v>
      </c>
      <c r="P59">
        <v>0</v>
      </c>
      <c r="Q59">
        <v>0</v>
      </c>
      <c r="R59">
        <v>0</v>
      </c>
      <c r="S59">
        <v>9.3883399999999995</v>
      </c>
      <c r="T59">
        <v>0</v>
      </c>
      <c r="U59">
        <v>1.4999999999999999E-2</v>
      </c>
      <c r="V59">
        <v>0.17299999999999999</v>
      </c>
      <c r="W59">
        <v>7.5808799999999996</v>
      </c>
      <c r="X59">
        <v>1.2741199999999999</v>
      </c>
      <c r="Y59">
        <v>0.15428</v>
      </c>
      <c r="Z59">
        <v>15.97963</v>
      </c>
      <c r="AA59">
        <v>9.2600000000000002E-2</v>
      </c>
      <c r="AB59">
        <v>15.668670000000001</v>
      </c>
      <c r="AC59">
        <v>9.5739099999999997</v>
      </c>
      <c r="AD59">
        <v>8.7902900000000006</v>
      </c>
      <c r="AE59">
        <v>0.79271999999999998</v>
      </c>
      <c r="AF59">
        <v>0</v>
      </c>
      <c r="AG59">
        <v>0</v>
      </c>
      <c r="AH59">
        <v>0</v>
      </c>
      <c r="AI59">
        <v>0</v>
      </c>
      <c r="AJ59">
        <v>0</v>
      </c>
      <c r="AK59">
        <v>257.16520000000003</v>
      </c>
      <c r="AL59">
        <v>0</v>
      </c>
      <c r="AM59">
        <v>2416.6239999999998</v>
      </c>
      <c r="AN59">
        <v>0</v>
      </c>
      <c r="AO59">
        <v>11.29402</v>
      </c>
      <c r="AP59">
        <v>15.0374</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0.18354605686429601</v>
      </c>
      <c r="BK59">
        <v>1.7088599127351799E-2</v>
      </c>
      <c r="BL59">
        <v>2.6439702717824001E-2</v>
      </c>
      <c r="BM59">
        <v>3.6826886655208502E-3</v>
      </c>
      <c r="BN59">
        <v>3.6037771002909698E-3</v>
      </c>
      <c r="BO59" s="98">
        <v>1.0741197495977999E-13</v>
      </c>
      <c r="BP59">
        <v>8.9216780785955005E-3</v>
      </c>
      <c r="BQ59">
        <v>1.5044288963633599E-2</v>
      </c>
      <c r="BR59">
        <v>0.24188845385229699</v>
      </c>
    </row>
    <row r="60" spans="1:70" x14ac:dyDescent="0.35">
      <c r="A60" t="s">
        <v>230</v>
      </c>
      <c r="B60" t="s">
        <v>230</v>
      </c>
      <c r="C60" t="s">
        <v>1338</v>
      </c>
      <c r="D60">
        <v>287.5652</v>
      </c>
      <c r="E60">
        <v>1203.6099999999999</v>
      </c>
      <c r="F60">
        <v>32.53</v>
      </c>
      <c r="G60">
        <v>0</v>
      </c>
      <c r="H60">
        <v>0</v>
      </c>
      <c r="I60">
        <v>0</v>
      </c>
      <c r="J60">
        <v>0</v>
      </c>
      <c r="K60">
        <v>0</v>
      </c>
      <c r="L60">
        <v>0</v>
      </c>
      <c r="M60">
        <v>0</v>
      </c>
      <c r="N60">
        <v>0</v>
      </c>
      <c r="O60">
        <v>0</v>
      </c>
      <c r="P60">
        <v>0</v>
      </c>
      <c r="Q60">
        <v>0</v>
      </c>
      <c r="R60">
        <v>0</v>
      </c>
      <c r="S60">
        <v>5.1043399999999997</v>
      </c>
      <c r="T60">
        <v>0</v>
      </c>
      <c r="U60">
        <v>5.0000000000000001E-3</v>
      </c>
      <c r="V60">
        <v>7.9000000000000001E-2</v>
      </c>
      <c r="W60">
        <v>3.7888799999999998</v>
      </c>
      <c r="X60">
        <v>0.89012000000000002</v>
      </c>
      <c r="Y60">
        <v>0.15028</v>
      </c>
      <c r="Z60">
        <v>15.80763</v>
      </c>
      <c r="AA60">
        <v>8.4599999999999995E-2</v>
      </c>
      <c r="AB60">
        <v>15.41667</v>
      </c>
      <c r="AC60">
        <v>10.21791</v>
      </c>
      <c r="AD60">
        <v>8.9382900000000003</v>
      </c>
      <c r="AE60">
        <v>1.2727200000000001</v>
      </c>
      <c r="AF60">
        <v>0</v>
      </c>
      <c r="AG60">
        <v>0</v>
      </c>
      <c r="AH60">
        <v>0</v>
      </c>
      <c r="AI60">
        <v>0</v>
      </c>
      <c r="AJ60">
        <v>0</v>
      </c>
      <c r="AK60">
        <v>92.965199999999996</v>
      </c>
      <c r="AL60">
        <v>0</v>
      </c>
      <c r="AM60">
        <v>873.62400000000002</v>
      </c>
      <c r="AN60">
        <v>0</v>
      </c>
      <c r="AO60">
        <v>11.07002</v>
      </c>
      <c r="AP60">
        <v>21.107399999999998</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0.111629428469353</v>
      </c>
      <c r="BK60">
        <v>1.8707294041773001E-2</v>
      </c>
      <c r="BL60">
        <v>1.9180054363719501E-2</v>
      </c>
      <c r="BM60">
        <v>2.6203280036801902E-3</v>
      </c>
      <c r="BN60">
        <v>3.2091669606478402E-3</v>
      </c>
      <c r="BO60" s="98">
        <v>6.8730773551110794E-14</v>
      </c>
      <c r="BP60">
        <v>6.1348057697108898E-3</v>
      </c>
      <c r="BQ60">
        <v>1.3396953736299001E-2</v>
      </c>
      <c r="BR60">
        <v>0.253923696217072</v>
      </c>
    </row>
    <row r="61" spans="1:70" x14ac:dyDescent="0.35">
      <c r="A61" t="s">
        <v>230</v>
      </c>
      <c r="B61" t="s">
        <v>230</v>
      </c>
      <c r="C61" t="s">
        <v>1339</v>
      </c>
      <c r="D61">
        <v>287.5652</v>
      </c>
      <c r="E61">
        <v>1203.6099999999999</v>
      </c>
      <c r="F61">
        <v>32.53</v>
      </c>
      <c r="G61">
        <v>0</v>
      </c>
      <c r="H61">
        <v>0</v>
      </c>
      <c r="I61">
        <v>0</v>
      </c>
      <c r="J61">
        <v>0</v>
      </c>
      <c r="K61">
        <v>0</v>
      </c>
      <c r="L61">
        <v>0</v>
      </c>
      <c r="M61">
        <v>0</v>
      </c>
      <c r="N61">
        <v>0</v>
      </c>
      <c r="O61">
        <v>0</v>
      </c>
      <c r="P61">
        <v>0</v>
      </c>
      <c r="Q61">
        <v>0</v>
      </c>
      <c r="R61">
        <v>0</v>
      </c>
      <c r="S61">
        <v>5.1043399999999997</v>
      </c>
      <c r="T61">
        <v>0</v>
      </c>
      <c r="U61">
        <v>5.0000000000000001E-3</v>
      </c>
      <c r="V61">
        <v>7.9000000000000001E-2</v>
      </c>
      <c r="W61">
        <v>3.7888799999999998</v>
      </c>
      <c r="X61">
        <v>0.89012000000000002</v>
      </c>
      <c r="Y61">
        <v>0.15028</v>
      </c>
      <c r="Z61">
        <v>15.80763</v>
      </c>
      <c r="AA61">
        <v>8.4599999999999995E-2</v>
      </c>
      <c r="AB61">
        <v>15.41667</v>
      </c>
      <c r="AC61">
        <v>10.21791</v>
      </c>
      <c r="AD61">
        <v>8.9382900000000003</v>
      </c>
      <c r="AE61">
        <v>1.2727200000000001</v>
      </c>
      <c r="AF61">
        <v>0</v>
      </c>
      <c r="AG61">
        <v>0</v>
      </c>
      <c r="AH61">
        <v>0</v>
      </c>
      <c r="AI61">
        <v>0</v>
      </c>
      <c r="AJ61">
        <v>0</v>
      </c>
      <c r="AK61">
        <v>92.965199999999996</v>
      </c>
      <c r="AL61">
        <v>0</v>
      </c>
      <c r="AM61">
        <v>873.62400000000002</v>
      </c>
      <c r="AN61">
        <v>0</v>
      </c>
      <c r="AO61">
        <v>11.07002</v>
      </c>
      <c r="AP61">
        <v>21.107399999999998</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0.111831894747435</v>
      </c>
      <c r="BK61">
        <v>1.89181691508317E-2</v>
      </c>
      <c r="BL61">
        <v>1.92618310996104E-2</v>
      </c>
      <c r="BM61">
        <v>2.6203280036801902E-3</v>
      </c>
      <c r="BN61">
        <v>3.2091669606478402E-3</v>
      </c>
      <c r="BO61" s="98">
        <v>7.0786624412599897E-14</v>
      </c>
      <c r="BP61">
        <v>6.5529251767838196E-3</v>
      </c>
      <c r="BQ61">
        <v>1.3396953736299001E-2</v>
      </c>
      <c r="BR61">
        <v>0.25424826437384201</v>
      </c>
    </row>
    <row r="62" spans="1:70" x14ac:dyDescent="0.35">
      <c r="A62" t="s">
        <v>230</v>
      </c>
      <c r="B62" t="s">
        <v>230</v>
      </c>
      <c r="C62" t="s">
        <v>1340</v>
      </c>
      <c r="D62">
        <v>287.5652</v>
      </c>
      <c r="E62">
        <v>1203.6099999999999</v>
      </c>
      <c r="F62">
        <v>32.53</v>
      </c>
      <c r="G62">
        <v>0</v>
      </c>
      <c r="H62">
        <v>0</v>
      </c>
      <c r="I62">
        <v>0</v>
      </c>
      <c r="J62">
        <v>0</v>
      </c>
      <c r="K62">
        <v>0</v>
      </c>
      <c r="L62">
        <v>0</v>
      </c>
      <c r="M62">
        <v>0</v>
      </c>
      <c r="N62">
        <v>0</v>
      </c>
      <c r="O62">
        <v>0</v>
      </c>
      <c r="P62">
        <v>0</v>
      </c>
      <c r="Q62">
        <v>0</v>
      </c>
      <c r="R62">
        <v>0</v>
      </c>
      <c r="S62">
        <v>5.1043399999999997</v>
      </c>
      <c r="T62">
        <v>0</v>
      </c>
      <c r="U62">
        <v>5.0000000000000001E-3</v>
      </c>
      <c r="V62">
        <v>7.9000000000000001E-2</v>
      </c>
      <c r="W62">
        <v>3.7888799999999998</v>
      </c>
      <c r="X62">
        <v>0.89012000000000002</v>
      </c>
      <c r="Y62">
        <v>0.15028</v>
      </c>
      <c r="Z62">
        <v>15.80763</v>
      </c>
      <c r="AA62">
        <v>8.4599999999999995E-2</v>
      </c>
      <c r="AB62">
        <v>15.41667</v>
      </c>
      <c r="AC62">
        <v>10.21791</v>
      </c>
      <c r="AD62">
        <v>8.9382900000000003</v>
      </c>
      <c r="AE62">
        <v>1.2727200000000001</v>
      </c>
      <c r="AF62">
        <v>0</v>
      </c>
      <c r="AG62">
        <v>0</v>
      </c>
      <c r="AH62">
        <v>0</v>
      </c>
      <c r="AI62">
        <v>0</v>
      </c>
      <c r="AJ62">
        <v>0</v>
      </c>
      <c r="AK62">
        <v>92.965199999999996</v>
      </c>
      <c r="AL62">
        <v>0</v>
      </c>
      <c r="AM62">
        <v>873.62400000000002</v>
      </c>
      <c r="AN62">
        <v>0</v>
      </c>
      <c r="AO62">
        <v>11.07002</v>
      </c>
      <c r="AP62">
        <v>21.107399999999998</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0.111325729052231</v>
      </c>
      <c r="BK62">
        <v>1.8390981378184901E-2</v>
      </c>
      <c r="BL62">
        <v>1.9057389259883199E-2</v>
      </c>
      <c r="BM62">
        <v>2.6203280036801902E-3</v>
      </c>
      <c r="BN62">
        <v>3.2091669606478402E-3</v>
      </c>
      <c r="BO62" s="98">
        <v>6.5646997258877196E-14</v>
      </c>
      <c r="BP62">
        <v>5.5076266591014902E-3</v>
      </c>
      <c r="BQ62">
        <v>1.3396953736299001E-2</v>
      </c>
      <c r="BR62">
        <v>0.25343684398191701</v>
      </c>
    </row>
    <row r="63" spans="1:70" x14ac:dyDescent="0.35">
      <c r="A63" t="s">
        <v>230</v>
      </c>
      <c r="B63" t="s">
        <v>230</v>
      </c>
      <c r="C63" t="s">
        <v>1341</v>
      </c>
      <c r="D63">
        <v>301.00200000000001</v>
      </c>
      <c r="E63">
        <v>1259.8499999999999</v>
      </c>
      <c r="F63">
        <v>34.049999999999997</v>
      </c>
      <c r="G63">
        <v>0</v>
      </c>
      <c r="H63">
        <v>0</v>
      </c>
      <c r="I63">
        <v>0</v>
      </c>
      <c r="J63">
        <v>0</v>
      </c>
      <c r="K63">
        <v>0</v>
      </c>
      <c r="L63">
        <v>0</v>
      </c>
      <c r="M63">
        <v>0</v>
      </c>
      <c r="N63">
        <v>0</v>
      </c>
      <c r="O63">
        <v>0</v>
      </c>
      <c r="P63">
        <v>0</v>
      </c>
      <c r="Q63">
        <v>0</v>
      </c>
      <c r="R63">
        <v>0</v>
      </c>
      <c r="S63">
        <v>5.8801800000000002</v>
      </c>
      <c r="T63">
        <v>0</v>
      </c>
      <c r="U63">
        <v>5.0000000000000001E-3</v>
      </c>
      <c r="V63">
        <v>7.0749999999999993E-2</v>
      </c>
      <c r="W63">
        <v>4.3575999999999997</v>
      </c>
      <c r="X63">
        <v>1.12921</v>
      </c>
      <c r="Y63">
        <v>0.13558000000000001</v>
      </c>
      <c r="Z63">
        <v>13.373060000000001</v>
      </c>
      <c r="AA63">
        <v>6.4879999999999993E-2</v>
      </c>
      <c r="AB63">
        <v>13.090630000000001</v>
      </c>
      <c r="AC63">
        <v>13.31687</v>
      </c>
      <c r="AD63">
        <v>11.85364</v>
      </c>
      <c r="AE63">
        <v>1.4723200000000001</v>
      </c>
      <c r="AF63">
        <v>0</v>
      </c>
      <c r="AG63">
        <v>0</v>
      </c>
      <c r="AH63">
        <v>0</v>
      </c>
      <c r="AI63">
        <v>0</v>
      </c>
      <c r="AJ63">
        <v>0</v>
      </c>
      <c r="AK63">
        <v>92.221800000000002</v>
      </c>
      <c r="AL63">
        <v>0</v>
      </c>
      <c r="AM63">
        <v>866.63250000000005</v>
      </c>
      <c r="AN63">
        <v>0</v>
      </c>
      <c r="AO63">
        <v>9.5337999999999994</v>
      </c>
      <c r="AP63">
        <v>12.82399</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0.11531373417943799</v>
      </c>
      <c r="BK63">
        <v>1.39487960091345E-2</v>
      </c>
      <c r="BL63">
        <v>1.7890771801416499E-2</v>
      </c>
      <c r="BM63">
        <v>2.6887883438582601E-3</v>
      </c>
      <c r="BN63">
        <v>3.3591188137122299E-3</v>
      </c>
      <c r="BO63" s="98">
        <v>1.0674775268481E-13</v>
      </c>
      <c r="BP63">
        <v>8.2683679881909999E-3</v>
      </c>
      <c r="BQ63">
        <v>1.40229411226861E-2</v>
      </c>
      <c r="BR63">
        <v>0.25404744947048502</v>
      </c>
    </row>
    <row r="64" spans="1:70" x14ac:dyDescent="0.35">
      <c r="A64" t="s">
        <v>243</v>
      </c>
      <c r="B64" t="s">
        <v>243</v>
      </c>
      <c r="C64" t="s">
        <v>1337</v>
      </c>
      <c r="D64">
        <v>129.77269999999999</v>
      </c>
      <c r="E64">
        <v>542.80970000000002</v>
      </c>
      <c r="F64">
        <v>14.577500000000001</v>
      </c>
      <c r="G64">
        <v>0.12812000000000001</v>
      </c>
      <c r="H64">
        <v>7.6499999999999999E-2</v>
      </c>
      <c r="I64">
        <v>0</v>
      </c>
      <c r="J64">
        <v>2.6979899999999999</v>
      </c>
      <c r="K64">
        <v>0</v>
      </c>
      <c r="L64">
        <v>0.10853</v>
      </c>
      <c r="M64">
        <v>7.6499999999999999E-2</v>
      </c>
      <c r="N64">
        <v>0</v>
      </c>
      <c r="O64">
        <v>7.6499999999999999E-2</v>
      </c>
      <c r="P64">
        <v>0</v>
      </c>
      <c r="Q64">
        <v>0</v>
      </c>
      <c r="R64">
        <v>0</v>
      </c>
      <c r="S64">
        <v>9.1989199999999993</v>
      </c>
      <c r="T64">
        <v>1.2393000000000001</v>
      </c>
      <c r="U64">
        <v>0.43079000000000001</v>
      </c>
      <c r="V64">
        <v>1.3703000000000001</v>
      </c>
      <c r="W64">
        <v>4.2891300000000001</v>
      </c>
      <c r="X64">
        <v>1.43144</v>
      </c>
      <c r="Y64">
        <v>2.0080000000000001E-2</v>
      </c>
      <c r="Z64">
        <v>3.8424499999999999</v>
      </c>
      <c r="AA64">
        <v>0.25386999999999998</v>
      </c>
      <c r="AB64">
        <v>3.3810799999999999</v>
      </c>
      <c r="AC64">
        <v>0.67410000000000003</v>
      </c>
      <c r="AD64">
        <v>0.52302000000000004</v>
      </c>
      <c r="AE64">
        <v>9.3229999999999993E-2</v>
      </c>
      <c r="AF64">
        <v>1.5299999999999999E-2</v>
      </c>
      <c r="AG64">
        <v>0</v>
      </c>
      <c r="AH64">
        <v>0</v>
      </c>
      <c r="AI64">
        <v>0</v>
      </c>
      <c r="AJ64">
        <v>40.530299999999997</v>
      </c>
      <c r="AK64">
        <v>94.940299999999993</v>
      </c>
      <c r="AL64">
        <v>90.059600000000003</v>
      </c>
      <c r="AM64">
        <v>58.14</v>
      </c>
      <c r="AN64">
        <v>9.2369999999999994E-2</v>
      </c>
      <c r="AO64">
        <v>0.33803</v>
      </c>
      <c r="AP64">
        <v>1.1322000000000001</v>
      </c>
      <c r="AQ64">
        <v>1.1950000000000001E-3</v>
      </c>
      <c r="AR64">
        <v>1.673E-3</v>
      </c>
      <c r="AS64">
        <v>1.1950000000000001E-2</v>
      </c>
      <c r="AT64">
        <v>3.9439000000000002E-2</v>
      </c>
      <c r="AU64">
        <v>4.7800000000000002E-4</v>
      </c>
      <c r="AV64">
        <v>2.3900000000000001E-2</v>
      </c>
      <c r="AW64">
        <v>1.434E-2</v>
      </c>
      <c r="AX64">
        <v>0</v>
      </c>
      <c r="AY64">
        <v>0.62139999999999995</v>
      </c>
      <c r="AZ64">
        <v>0.61199999999999999</v>
      </c>
      <c r="BA64">
        <v>4.7800000000000004E-3</v>
      </c>
      <c r="BB64">
        <v>9.5600000000000004E-2</v>
      </c>
      <c r="BC64">
        <v>1.5535000000000001</v>
      </c>
      <c r="BD64">
        <v>2.3900000000000001E-2</v>
      </c>
      <c r="BE64">
        <v>73.7029</v>
      </c>
      <c r="BF64">
        <v>0.18360000000000001</v>
      </c>
      <c r="BG64">
        <v>0.1195</v>
      </c>
      <c r="BH64">
        <v>9.5600000000000008E-3</v>
      </c>
      <c r="BI64">
        <v>0</v>
      </c>
      <c r="BJ64">
        <v>0.11693990349203499</v>
      </c>
      <c r="BK64">
        <v>6.5172530974170802E-3</v>
      </c>
      <c r="BL64">
        <v>2.2976351319323698E-2</v>
      </c>
      <c r="BM64">
        <v>3.2019307315541501E-3</v>
      </c>
      <c r="BN64">
        <v>3.7720557277353701E-3</v>
      </c>
      <c r="BO64" s="98">
        <v>1.8985675160324599E-14</v>
      </c>
      <c r="BP64">
        <v>4.6574341770600899E-3</v>
      </c>
      <c r="BQ64">
        <v>1.7346145729494999E-3</v>
      </c>
      <c r="BR64">
        <v>0.175695461201828</v>
      </c>
    </row>
    <row r="65" spans="1:70" x14ac:dyDescent="0.35">
      <c r="A65" t="s">
        <v>243</v>
      </c>
      <c r="B65" t="s">
        <v>243</v>
      </c>
      <c r="C65" t="s">
        <v>1338</v>
      </c>
      <c r="D65">
        <v>92.593699999999998</v>
      </c>
      <c r="E65">
        <v>387.3107</v>
      </c>
      <c r="F65">
        <v>10.3955</v>
      </c>
      <c r="G65">
        <v>0.10772</v>
      </c>
      <c r="H65">
        <v>5.0999999999999997E-2</v>
      </c>
      <c r="I65">
        <v>0</v>
      </c>
      <c r="J65">
        <v>1.8870899999999999</v>
      </c>
      <c r="K65">
        <v>0</v>
      </c>
      <c r="L65">
        <v>7.7929999999999999E-2</v>
      </c>
      <c r="M65">
        <v>5.0999999999999997E-2</v>
      </c>
      <c r="N65">
        <v>0</v>
      </c>
      <c r="O65">
        <v>5.0999999999999997E-2</v>
      </c>
      <c r="P65">
        <v>0</v>
      </c>
      <c r="Q65">
        <v>0</v>
      </c>
      <c r="R65">
        <v>0</v>
      </c>
      <c r="S65">
        <v>6.3939199999999996</v>
      </c>
      <c r="T65">
        <v>0.82620000000000005</v>
      </c>
      <c r="U65">
        <v>0.28799000000000002</v>
      </c>
      <c r="V65">
        <v>0.92149999999999999</v>
      </c>
      <c r="W65">
        <v>3.02433</v>
      </c>
      <c r="X65">
        <v>1.03874</v>
      </c>
      <c r="Y65">
        <v>1.498E-2</v>
      </c>
      <c r="Z65">
        <v>2.86835</v>
      </c>
      <c r="AA65">
        <v>0.18756999999999999</v>
      </c>
      <c r="AB65">
        <v>2.5344799999999998</v>
      </c>
      <c r="AC65">
        <v>0.52110000000000001</v>
      </c>
      <c r="AD65">
        <v>0.41082000000000002</v>
      </c>
      <c r="AE65">
        <v>6.7729999999999999E-2</v>
      </c>
      <c r="AF65">
        <v>1.0200000000000001E-2</v>
      </c>
      <c r="AG65">
        <v>0</v>
      </c>
      <c r="AH65">
        <v>0</v>
      </c>
      <c r="AI65">
        <v>0</v>
      </c>
      <c r="AJ65">
        <v>27.474299999999999</v>
      </c>
      <c r="AK65">
        <v>63.325400000000002</v>
      </c>
      <c r="AL65">
        <v>60.071599999999997</v>
      </c>
      <c r="AM65">
        <v>38.76</v>
      </c>
      <c r="AN65">
        <v>6.6360000000000002E-2</v>
      </c>
      <c r="AO65">
        <v>0.23093</v>
      </c>
      <c r="AP65">
        <v>0.75480000000000003</v>
      </c>
      <c r="AQ65">
        <v>1.1950000000000001E-3</v>
      </c>
      <c r="AR65">
        <v>1.673E-3</v>
      </c>
      <c r="AS65">
        <v>1.1950000000000001E-2</v>
      </c>
      <c r="AT65">
        <v>3.4339000000000001E-2</v>
      </c>
      <c r="AU65">
        <v>4.7800000000000002E-4</v>
      </c>
      <c r="AV65">
        <v>2.3900000000000001E-2</v>
      </c>
      <c r="AW65">
        <v>1.434E-2</v>
      </c>
      <c r="AX65">
        <v>0</v>
      </c>
      <c r="AY65">
        <v>0.62139999999999995</v>
      </c>
      <c r="AZ65">
        <v>0.40799999999999997</v>
      </c>
      <c r="BA65">
        <v>4.7800000000000004E-3</v>
      </c>
      <c r="BB65">
        <v>9.5600000000000004E-2</v>
      </c>
      <c r="BC65">
        <v>1.5535000000000001</v>
      </c>
      <c r="BD65">
        <v>2.3900000000000001E-2</v>
      </c>
      <c r="BE65">
        <v>49.222900000000003</v>
      </c>
      <c r="BF65">
        <v>0.12239999999999999</v>
      </c>
      <c r="BG65">
        <v>0.1195</v>
      </c>
      <c r="BH65">
        <v>9.5600000000000008E-3</v>
      </c>
      <c r="BI65">
        <v>0</v>
      </c>
      <c r="BJ65">
        <v>7.2140077477065995E-2</v>
      </c>
      <c r="BK65">
        <v>4.6538663008977499E-3</v>
      </c>
      <c r="BL65">
        <v>1.4473775257074099E-2</v>
      </c>
      <c r="BM65">
        <v>2.2838202744475599E-3</v>
      </c>
      <c r="BN65">
        <v>2.51470381849025E-3</v>
      </c>
      <c r="BO65" s="98">
        <v>9.1826005863382107E-15</v>
      </c>
      <c r="BP65" s="98">
        <v>3.697650583626E-4</v>
      </c>
      <c r="BQ65">
        <v>1.27926329168329E-3</v>
      </c>
      <c r="BR65">
        <v>0.152532091630497</v>
      </c>
    </row>
    <row r="66" spans="1:70" x14ac:dyDescent="0.35">
      <c r="A66" t="s">
        <v>243</v>
      </c>
      <c r="B66" t="s">
        <v>243</v>
      </c>
      <c r="C66" t="s">
        <v>1339</v>
      </c>
      <c r="D66">
        <v>74.004199999999997</v>
      </c>
      <c r="E66">
        <v>309.56119999999999</v>
      </c>
      <c r="F66">
        <v>8.3045000000000009</v>
      </c>
      <c r="G66">
        <v>9.7519999999999996E-2</v>
      </c>
      <c r="H66">
        <v>3.8249999999999999E-2</v>
      </c>
      <c r="I66">
        <v>0</v>
      </c>
      <c r="J66">
        <v>1.4816400000000001</v>
      </c>
      <c r="K66">
        <v>0</v>
      </c>
      <c r="L66">
        <v>6.2630000000000005E-2</v>
      </c>
      <c r="M66">
        <v>3.8249999999999999E-2</v>
      </c>
      <c r="N66">
        <v>0</v>
      </c>
      <c r="O66">
        <v>3.8249999999999999E-2</v>
      </c>
      <c r="P66">
        <v>0</v>
      </c>
      <c r="Q66">
        <v>0</v>
      </c>
      <c r="R66">
        <v>0</v>
      </c>
      <c r="S66">
        <v>4.9914199999999997</v>
      </c>
      <c r="T66">
        <v>0.61965000000000003</v>
      </c>
      <c r="U66">
        <v>0.21659</v>
      </c>
      <c r="V66">
        <v>0.69710000000000005</v>
      </c>
      <c r="W66">
        <v>2.3919299999999999</v>
      </c>
      <c r="X66">
        <v>0.84238999999999997</v>
      </c>
      <c r="Y66">
        <v>1.243E-2</v>
      </c>
      <c r="Z66">
        <v>2.3813</v>
      </c>
      <c r="AA66">
        <v>0.15442</v>
      </c>
      <c r="AB66">
        <v>2.1111800000000001</v>
      </c>
      <c r="AC66">
        <v>0.4446</v>
      </c>
      <c r="AD66">
        <v>0.35471999999999998</v>
      </c>
      <c r="AE66">
        <v>5.4980000000000001E-2</v>
      </c>
      <c r="AF66">
        <v>7.6499999999999997E-3</v>
      </c>
      <c r="AG66">
        <v>0</v>
      </c>
      <c r="AH66">
        <v>0</v>
      </c>
      <c r="AI66">
        <v>0</v>
      </c>
      <c r="AJ66">
        <v>20.946300000000001</v>
      </c>
      <c r="AK66">
        <v>47.517949999999999</v>
      </c>
      <c r="AL66">
        <v>45.077599999999997</v>
      </c>
      <c r="AM66">
        <v>29.07</v>
      </c>
      <c r="AN66">
        <v>5.3355E-2</v>
      </c>
      <c r="AO66">
        <v>0.17738000000000001</v>
      </c>
      <c r="AP66">
        <v>0.56610000000000005</v>
      </c>
      <c r="AQ66">
        <v>1.1950000000000001E-3</v>
      </c>
      <c r="AR66">
        <v>1.673E-3</v>
      </c>
      <c r="AS66">
        <v>1.1950000000000001E-2</v>
      </c>
      <c r="AT66">
        <v>3.1788999999999998E-2</v>
      </c>
      <c r="AU66">
        <v>4.7800000000000002E-4</v>
      </c>
      <c r="AV66">
        <v>2.3900000000000001E-2</v>
      </c>
      <c r="AW66">
        <v>1.434E-2</v>
      </c>
      <c r="AX66">
        <v>0</v>
      </c>
      <c r="AY66">
        <v>0.62139999999999995</v>
      </c>
      <c r="AZ66">
        <v>0.30599999999999999</v>
      </c>
      <c r="BA66">
        <v>4.7800000000000004E-3</v>
      </c>
      <c r="BB66">
        <v>9.5600000000000004E-2</v>
      </c>
      <c r="BC66">
        <v>1.5535000000000001</v>
      </c>
      <c r="BD66">
        <v>2.3900000000000001E-2</v>
      </c>
      <c r="BE66">
        <v>36.982900000000001</v>
      </c>
      <c r="BF66">
        <v>9.1800000000000007E-2</v>
      </c>
      <c r="BG66">
        <v>0.1195</v>
      </c>
      <c r="BH66">
        <v>9.5600000000000008E-3</v>
      </c>
      <c r="BI66">
        <v>0</v>
      </c>
      <c r="BJ66">
        <v>6.5166152543365496E-2</v>
      </c>
      <c r="BK66">
        <v>3.9244836029525398E-3</v>
      </c>
      <c r="BL66">
        <v>1.31437118665649E-2</v>
      </c>
      <c r="BM66">
        <v>1.83762048317223E-3</v>
      </c>
      <c r="BN66">
        <v>1.8860278638676801E-3</v>
      </c>
      <c r="BO66" s="98">
        <v>1.11683662574053E-14</v>
      </c>
      <c r="BP66">
        <v>2.81539857043969E-3</v>
      </c>
      <c r="BQ66">
        <v>1.05158765105019E-3</v>
      </c>
      <c r="BR66">
        <v>0.100806744204962</v>
      </c>
    </row>
    <row r="67" spans="1:70" x14ac:dyDescent="0.35">
      <c r="A67" t="s">
        <v>243</v>
      </c>
      <c r="B67" t="s">
        <v>243</v>
      </c>
      <c r="C67" t="s">
        <v>1340</v>
      </c>
      <c r="D67">
        <v>92.593699999999998</v>
      </c>
      <c r="E67">
        <v>387.3107</v>
      </c>
      <c r="F67">
        <v>10.3955</v>
      </c>
      <c r="G67">
        <v>0.10772</v>
      </c>
      <c r="H67">
        <v>5.0999999999999997E-2</v>
      </c>
      <c r="I67">
        <v>0</v>
      </c>
      <c r="J67">
        <v>1.8870899999999999</v>
      </c>
      <c r="K67">
        <v>0</v>
      </c>
      <c r="L67">
        <v>7.7929999999999999E-2</v>
      </c>
      <c r="M67">
        <v>5.0999999999999997E-2</v>
      </c>
      <c r="N67">
        <v>0</v>
      </c>
      <c r="O67">
        <v>5.0999999999999997E-2</v>
      </c>
      <c r="P67">
        <v>0</v>
      </c>
      <c r="Q67">
        <v>0</v>
      </c>
      <c r="R67">
        <v>0</v>
      </c>
      <c r="S67" s="98">
        <v>6.3939199999999996</v>
      </c>
      <c r="T67">
        <v>0.82620000000000005</v>
      </c>
      <c r="U67">
        <v>0.28799000000000002</v>
      </c>
      <c r="V67">
        <v>0.92149999999999999</v>
      </c>
      <c r="W67" s="98">
        <v>3.02433</v>
      </c>
      <c r="X67">
        <v>1.03874</v>
      </c>
      <c r="Y67">
        <v>1.498E-2</v>
      </c>
      <c r="Z67">
        <v>2.86835</v>
      </c>
      <c r="AA67">
        <v>0.18756999999999999</v>
      </c>
      <c r="AB67">
        <v>2.5344799999999998</v>
      </c>
      <c r="AC67" s="98">
        <v>0.52110000000000001</v>
      </c>
      <c r="AD67" s="98">
        <v>0.41082000000000002</v>
      </c>
      <c r="AE67">
        <v>6.7729999999999999E-2</v>
      </c>
      <c r="AF67">
        <v>1.0200000000000001E-2</v>
      </c>
      <c r="AG67">
        <v>0</v>
      </c>
      <c r="AH67">
        <v>0</v>
      </c>
      <c r="AI67">
        <v>0</v>
      </c>
      <c r="AJ67">
        <v>27.474299999999999</v>
      </c>
      <c r="AK67">
        <v>63.325400000000002</v>
      </c>
      <c r="AL67">
        <v>60.071599999999997</v>
      </c>
      <c r="AM67">
        <v>38.76</v>
      </c>
      <c r="AN67">
        <v>6.6360000000000002E-2</v>
      </c>
      <c r="AO67">
        <v>0.23093</v>
      </c>
      <c r="AP67">
        <v>0.75480000000000003</v>
      </c>
      <c r="AQ67">
        <v>1.1950000000000001E-3</v>
      </c>
      <c r="AR67">
        <v>1.673E-3</v>
      </c>
      <c r="AS67">
        <v>1.1950000000000001E-2</v>
      </c>
      <c r="AT67">
        <v>3.4339000000000001E-2</v>
      </c>
      <c r="AU67">
        <v>4.7800000000000002E-4</v>
      </c>
      <c r="AV67">
        <v>2.3900000000000001E-2</v>
      </c>
      <c r="AW67">
        <v>1.434E-2</v>
      </c>
      <c r="AX67">
        <v>0</v>
      </c>
      <c r="AY67">
        <v>0.62139999999999995</v>
      </c>
      <c r="AZ67">
        <v>0.40799999999999997</v>
      </c>
      <c r="BA67">
        <v>4.7800000000000004E-3</v>
      </c>
      <c r="BB67">
        <v>9.5600000000000004E-2</v>
      </c>
      <c r="BC67">
        <v>1.5535000000000001</v>
      </c>
      <c r="BD67">
        <v>2.3900000000000001E-2</v>
      </c>
      <c r="BE67">
        <v>49.222900000000003</v>
      </c>
      <c r="BF67" s="98">
        <v>0.12239999999999999</v>
      </c>
      <c r="BG67">
        <v>0.1195</v>
      </c>
      <c r="BH67">
        <v>9.5600000000000008E-3</v>
      </c>
      <c r="BI67">
        <v>0</v>
      </c>
      <c r="BJ67">
        <v>7.2782826980140394E-2</v>
      </c>
      <c r="BK67">
        <v>4.6622959134108499E-3</v>
      </c>
      <c r="BL67">
        <v>1.45954929504331E-2</v>
      </c>
      <c r="BM67">
        <v>2.2843559176674699E-3</v>
      </c>
      <c r="BN67">
        <v>2.51470381849025E-3</v>
      </c>
      <c r="BO67" s="98">
        <v>9.4695715429240497E-15</v>
      </c>
      <c r="BP67">
        <v>5.6099289467200896E-4</v>
      </c>
      <c r="BQ67">
        <v>1.27926329168329E-3</v>
      </c>
      <c r="BR67">
        <v>0.150859439020503</v>
      </c>
    </row>
    <row r="68" spans="1:70" x14ac:dyDescent="0.35">
      <c r="A68" t="s">
        <v>243</v>
      </c>
      <c r="B68" t="s">
        <v>243</v>
      </c>
      <c r="C68" t="s">
        <v>1341</v>
      </c>
      <c r="D68">
        <v>74.004199999999997</v>
      </c>
      <c r="E68">
        <v>309.56119999999999</v>
      </c>
      <c r="F68">
        <v>8.3045000000000009</v>
      </c>
      <c r="G68">
        <v>9.7519999999999996E-2</v>
      </c>
      <c r="H68">
        <v>3.8249999999999999E-2</v>
      </c>
      <c r="I68">
        <v>0</v>
      </c>
      <c r="J68">
        <v>1.4816400000000001</v>
      </c>
      <c r="K68">
        <v>0</v>
      </c>
      <c r="L68">
        <v>6.2630000000000005E-2</v>
      </c>
      <c r="M68">
        <v>3.8249999999999999E-2</v>
      </c>
      <c r="N68">
        <v>0</v>
      </c>
      <c r="O68">
        <v>3.8249999999999999E-2</v>
      </c>
      <c r="P68">
        <v>0</v>
      </c>
      <c r="Q68">
        <v>0</v>
      </c>
      <c r="R68">
        <v>0</v>
      </c>
      <c r="S68">
        <v>4.9914199999999997</v>
      </c>
      <c r="T68">
        <v>0.61965000000000003</v>
      </c>
      <c r="U68">
        <v>0.21659</v>
      </c>
      <c r="V68">
        <v>0.69710000000000005</v>
      </c>
      <c r="W68">
        <v>2.3919299999999999</v>
      </c>
      <c r="X68">
        <v>0.84238999999999997</v>
      </c>
      <c r="Y68">
        <v>1.243E-2</v>
      </c>
      <c r="Z68">
        <v>2.3813</v>
      </c>
      <c r="AA68">
        <v>0.15442</v>
      </c>
      <c r="AB68">
        <v>2.1111800000000001</v>
      </c>
      <c r="AC68">
        <v>0.4446</v>
      </c>
      <c r="AD68">
        <v>0.35471999999999998</v>
      </c>
      <c r="AE68">
        <v>5.4980000000000001E-2</v>
      </c>
      <c r="AF68">
        <v>7.6499999999999997E-3</v>
      </c>
      <c r="AG68">
        <v>0</v>
      </c>
      <c r="AH68">
        <v>0</v>
      </c>
      <c r="AI68">
        <v>0</v>
      </c>
      <c r="AJ68">
        <v>20.946300000000001</v>
      </c>
      <c r="AK68">
        <v>47.517949999999999</v>
      </c>
      <c r="AL68">
        <v>45.077599999999997</v>
      </c>
      <c r="AM68">
        <v>29.07</v>
      </c>
      <c r="AN68">
        <v>5.3355E-2</v>
      </c>
      <c r="AO68">
        <v>0.17738000000000001</v>
      </c>
      <c r="AP68">
        <v>0.56610000000000005</v>
      </c>
      <c r="AQ68">
        <v>1.1950000000000001E-3</v>
      </c>
      <c r="AR68">
        <v>1.673E-3</v>
      </c>
      <c r="AS68">
        <v>1.1950000000000001E-2</v>
      </c>
      <c r="AT68">
        <v>3.1788999999999998E-2</v>
      </c>
      <c r="AU68">
        <v>4.7800000000000002E-4</v>
      </c>
      <c r="AV68">
        <v>2.3900000000000001E-2</v>
      </c>
      <c r="AW68">
        <v>1.434E-2</v>
      </c>
      <c r="AX68">
        <v>0</v>
      </c>
      <c r="AY68">
        <v>0.62139999999999995</v>
      </c>
      <c r="AZ68">
        <v>0.30599999999999999</v>
      </c>
      <c r="BA68">
        <v>4.7800000000000004E-3</v>
      </c>
      <c r="BB68">
        <v>9.5600000000000004E-2</v>
      </c>
      <c r="BC68">
        <v>1.5535000000000001</v>
      </c>
      <c r="BD68">
        <v>2.3900000000000001E-2</v>
      </c>
      <c r="BE68">
        <v>36.982900000000001</v>
      </c>
      <c r="BF68">
        <v>9.1800000000000007E-2</v>
      </c>
      <c r="BG68">
        <v>0.1195</v>
      </c>
      <c r="BH68">
        <v>9.5600000000000008E-3</v>
      </c>
      <c r="BI68">
        <v>0</v>
      </c>
      <c r="BJ68">
        <v>6.6773026301051294E-2</v>
      </c>
      <c r="BK68">
        <v>3.9455576342352899E-3</v>
      </c>
      <c r="BL68">
        <v>1.34480060999624E-2</v>
      </c>
      <c r="BM68">
        <v>1.83895959122201E-3</v>
      </c>
      <c r="BN68">
        <v>1.8860278638676801E-3</v>
      </c>
      <c r="BO68" s="98">
        <v>1.18857936488699E-14</v>
      </c>
      <c r="BP68">
        <v>3.2934681612132202E-3</v>
      </c>
      <c r="BQ68">
        <v>1.05158765105019E-3</v>
      </c>
      <c r="BR68">
        <v>9.6625112679975506E-2</v>
      </c>
    </row>
    <row r="69" spans="1:70" x14ac:dyDescent="0.35">
      <c r="A69" t="s">
        <v>248</v>
      </c>
      <c r="B69" t="s">
        <v>248</v>
      </c>
      <c r="C69" t="s">
        <v>1337</v>
      </c>
      <c r="D69">
        <v>312.416</v>
      </c>
      <c r="E69">
        <v>1306.0830000000001</v>
      </c>
      <c r="F69">
        <v>0</v>
      </c>
      <c r="G69">
        <v>3.0000000000000001E-3</v>
      </c>
      <c r="H69">
        <v>76.833200000000005</v>
      </c>
      <c r="I69">
        <v>0</v>
      </c>
      <c r="J69">
        <v>1.0618000000000001</v>
      </c>
      <c r="K69">
        <v>0</v>
      </c>
      <c r="L69">
        <v>2E-3</v>
      </c>
      <c r="M69">
        <v>75.883799999999994</v>
      </c>
      <c r="N69">
        <v>1.3422000000000001</v>
      </c>
      <c r="O69">
        <v>74.541600000000003</v>
      </c>
      <c r="P69">
        <v>75.131</v>
      </c>
      <c r="Q69">
        <v>75.881</v>
      </c>
      <c r="R69">
        <v>0</v>
      </c>
      <c r="S69" s="98">
        <v>0</v>
      </c>
      <c r="T69">
        <v>0</v>
      </c>
      <c r="U69">
        <v>0</v>
      </c>
      <c r="V69">
        <v>0</v>
      </c>
      <c r="W69" s="98">
        <v>0</v>
      </c>
      <c r="X69">
        <v>0</v>
      </c>
      <c r="Y69">
        <v>0</v>
      </c>
      <c r="Z69">
        <v>0</v>
      </c>
      <c r="AA69">
        <v>0</v>
      </c>
      <c r="AB69">
        <v>0</v>
      </c>
      <c r="AC69" s="98">
        <v>0</v>
      </c>
      <c r="AD69" s="98">
        <v>0</v>
      </c>
      <c r="AE69">
        <v>0</v>
      </c>
      <c r="AF69">
        <v>0</v>
      </c>
      <c r="AG69">
        <v>0</v>
      </c>
      <c r="AH69">
        <v>0</v>
      </c>
      <c r="AI69">
        <v>0</v>
      </c>
      <c r="AJ69">
        <v>0</v>
      </c>
      <c r="AK69">
        <v>0</v>
      </c>
      <c r="AL69">
        <v>0</v>
      </c>
      <c r="AM69">
        <v>0</v>
      </c>
      <c r="AN69">
        <v>0</v>
      </c>
      <c r="AO69">
        <v>0</v>
      </c>
      <c r="AP69">
        <v>0</v>
      </c>
      <c r="AQ69">
        <v>0</v>
      </c>
      <c r="AR69" s="98">
        <v>4.0000000000000002E-4</v>
      </c>
      <c r="AS69">
        <v>3.0000000000000001E-3</v>
      </c>
      <c r="AT69">
        <v>3.5000000000000001E-3</v>
      </c>
      <c r="AU69" s="98">
        <v>2.0000000000000001E-4</v>
      </c>
      <c r="AV69">
        <v>0</v>
      </c>
      <c r="AW69">
        <v>0</v>
      </c>
      <c r="AX69">
        <v>0.02</v>
      </c>
      <c r="AY69">
        <v>0.379</v>
      </c>
      <c r="AZ69">
        <v>5.0000000000000001E-3</v>
      </c>
      <c r="BA69">
        <v>5.0000000000000001E-3</v>
      </c>
      <c r="BB69">
        <v>0.79</v>
      </c>
      <c r="BC69">
        <v>1.99</v>
      </c>
      <c r="BD69">
        <v>0.03</v>
      </c>
      <c r="BE69">
        <v>0.79</v>
      </c>
      <c r="BF69" s="98">
        <v>0</v>
      </c>
      <c r="BG69">
        <v>0</v>
      </c>
      <c r="BH69">
        <v>6.0000000000000001E-3</v>
      </c>
      <c r="BI69">
        <v>0</v>
      </c>
      <c r="BJ69">
        <v>7.1061837633572503E-2</v>
      </c>
      <c r="BK69">
        <v>5.4523942745814003E-3</v>
      </c>
      <c r="BL69">
        <v>1.5297637393529E-2</v>
      </c>
      <c r="BM69">
        <v>1.6517372450938098E-2</v>
      </c>
      <c r="BN69">
        <v>6.2942579633860404E-3</v>
      </c>
      <c r="BO69" s="98">
        <v>3.8217205679641401E-14</v>
      </c>
      <c r="BP69">
        <v>1.19473635305841E-2</v>
      </c>
      <c r="BQ69">
        <v>3.0877184783059202E-3</v>
      </c>
      <c r="BR69">
        <v>9.2402393804501298E-2</v>
      </c>
    </row>
    <row r="70" spans="1:70" x14ac:dyDescent="0.35">
      <c r="A70" t="s">
        <v>248</v>
      </c>
      <c r="B70" t="s">
        <v>248</v>
      </c>
      <c r="C70" t="s">
        <v>1338</v>
      </c>
      <c r="D70">
        <v>80.513000000000005</v>
      </c>
      <c r="E70">
        <v>336.61399999999998</v>
      </c>
      <c r="F70">
        <v>0</v>
      </c>
      <c r="G70">
        <v>3.0000000000000001E-3</v>
      </c>
      <c r="H70">
        <v>19.799600000000002</v>
      </c>
      <c r="I70">
        <v>0</v>
      </c>
      <c r="J70">
        <v>0.39539999999999997</v>
      </c>
      <c r="K70">
        <v>0</v>
      </c>
      <c r="L70">
        <v>2E-3</v>
      </c>
      <c r="M70">
        <v>19.5214</v>
      </c>
      <c r="N70">
        <v>0.86260000000000003</v>
      </c>
      <c r="O70">
        <v>18.658799999999999</v>
      </c>
      <c r="P70">
        <v>18.773</v>
      </c>
      <c r="Q70">
        <v>19.523</v>
      </c>
      <c r="R70">
        <v>0</v>
      </c>
      <c r="S70" s="98">
        <v>0</v>
      </c>
      <c r="T70">
        <v>0</v>
      </c>
      <c r="U70">
        <v>0</v>
      </c>
      <c r="V70">
        <v>0</v>
      </c>
      <c r="W70" s="98">
        <v>0</v>
      </c>
      <c r="X70">
        <v>0</v>
      </c>
      <c r="Y70">
        <v>0</v>
      </c>
      <c r="Z70">
        <v>0</v>
      </c>
      <c r="AA70">
        <v>0</v>
      </c>
      <c r="AB70">
        <v>0</v>
      </c>
      <c r="AC70" s="98">
        <v>0</v>
      </c>
      <c r="AD70" s="98">
        <v>0</v>
      </c>
      <c r="AE70">
        <v>0</v>
      </c>
      <c r="AF70">
        <v>0</v>
      </c>
      <c r="AG70">
        <v>0</v>
      </c>
      <c r="AH70">
        <v>0</v>
      </c>
      <c r="AI70">
        <v>0</v>
      </c>
      <c r="AJ70">
        <v>0</v>
      </c>
      <c r="AK70">
        <v>0</v>
      </c>
      <c r="AL70">
        <v>0</v>
      </c>
      <c r="AM70">
        <v>0</v>
      </c>
      <c r="AN70">
        <v>0</v>
      </c>
      <c r="AO70">
        <v>0</v>
      </c>
      <c r="AP70">
        <v>0</v>
      </c>
      <c r="AQ70">
        <v>0</v>
      </c>
      <c r="AR70" s="98">
        <v>4.0000000000000002E-4</v>
      </c>
      <c r="AS70">
        <v>3.0000000000000001E-3</v>
      </c>
      <c r="AT70">
        <v>3.5000000000000001E-3</v>
      </c>
      <c r="AU70" s="98">
        <v>2.0000000000000001E-4</v>
      </c>
      <c r="AV70">
        <v>0</v>
      </c>
      <c r="AW70">
        <v>0</v>
      </c>
      <c r="AX70">
        <v>0.02</v>
      </c>
      <c r="AY70">
        <v>0.13700000000000001</v>
      </c>
      <c r="AZ70">
        <v>5.0000000000000001E-3</v>
      </c>
      <c r="BA70">
        <v>5.0000000000000001E-3</v>
      </c>
      <c r="BB70">
        <v>0.23499999999999999</v>
      </c>
      <c r="BC70">
        <v>0.88</v>
      </c>
      <c r="BD70">
        <v>0.03</v>
      </c>
      <c r="BE70">
        <v>0.23499999999999999</v>
      </c>
      <c r="BF70" s="98">
        <v>0</v>
      </c>
      <c r="BG70">
        <v>0</v>
      </c>
      <c r="BH70">
        <v>6.0000000000000001E-3</v>
      </c>
      <c r="BI70">
        <v>0</v>
      </c>
      <c r="BJ70">
        <v>1.78200352811788E-2</v>
      </c>
      <c r="BK70">
        <v>1.34707748897156E-3</v>
      </c>
      <c r="BL70">
        <v>3.60596630207807E-3</v>
      </c>
      <c r="BM70">
        <v>4.1267445867342297E-3</v>
      </c>
      <c r="BN70">
        <v>1.5606563689877901E-3</v>
      </c>
      <c r="BO70" s="98">
        <v>9.3882543244774407E-15</v>
      </c>
      <c r="BP70">
        <v>2.8926677674796599E-3</v>
      </c>
      <c r="BQ70">
        <v>1.1539040557963301E-3</v>
      </c>
      <c r="BR70">
        <v>2.3055945145373201E-2</v>
      </c>
    </row>
    <row r="71" spans="1:70" x14ac:dyDescent="0.35">
      <c r="A71" t="s">
        <v>248</v>
      </c>
      <c r="B71" t="s">
        <v>248</v>
      </c>
      <c r="C71" t="s">
        <v>1339</v>
      </c>
      <c r="D71">
        <v>80.513000000000005</v>
      </c>
      <c r="E71">
        <v>336.61399999999998</v>
      </c>
      <c r="F71">
        <v>0</v>
      </c>
      <c r="G71">
        <v>3.0000000000000001E-3</v>
      </c>
      <c r="H71">
        <v>19.799600000000002</v>
      </c>
      <c r="I71">
        <v>0</v>
      </c>
      <c r="J71">
        <v>0.39539999999999997</v>
      </c>
      <c r="K71">
        <v>0</v>
      </c>
      <c r="L71">
        <v>2E-3</v>
      </c>
      <c r="M71">
        <v>19.5214</v>
      </c>
      <c r="N71">
        <v>0.86260000000000003</v>
      </c>
      <c r="O71">
        <v>18.658799999999999</v>
      </c>
      <c r="P71">
        <v>18.773</v>
      </c>
      <c r="Q71">
        <v>19.523</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s="98">
        <v>4.0000000000000002E-4</v>
      </c>
      <c r="AS71">
        <v>3.0000000000000001E-3</v>
      </c>
      <c r="AT71">
        <v>3.5000000000000001E-3</v>
      </c>
      <c r="AU71" s="98">
        <v>2.0000000000000001E-4</v>
      </c>
      <c r="AV71">
        <v>0</v>
      </c>
      <c r="AW71">
        <v>0</v>
      </c>
      <c r="AX71">
        <v>0.02</v>
      </c>
      <c r="AY71">
        <v>0.13700000000000001</v>
      </c>
      <c r="AZ71">
        <v>5.0000000000000001E-3</v>
      </c>
      <c r="BA71">
        <v>5.0000000000000001E-3</v>
      </c>
      <c r="BB71">
        <v>0.23499999999999999</v>
      </c>
      <c r="BC71">
        <v>0.88</v>
      </c>
      <c r="BD71">
        <v>0.03</v>
      </c>
      <c r="BE71">
        <v>0.23499999999999999</v>
      </c>
      <c r="BF71">
        <v>0</v>
      </c>
      <c r="BG71">
        <v>0</v>
      </c>
      <c r="BH71">
        <v>6.0000000000000001E-3</v>
      </c>
      <c r="BI71">
        <v>0</v>
      </c>
      <c r="BJ71">
        <v>1.8578585276249698E-2</v>
      </c>
      <c r="BK71">
        <v>1.3721963955314E-3</v>
      </c>
      <c r="BL71">
        <v>4.0370956274684896E-3</v>
      </c>
      <c r="BM71">
        <v>4.1267445867342297E-3</v>
      </c>
      <c r="BN71">
        <v>1.5606563689877901E-3</v>
      </c>
      <c r="BO71" s="98">
        <v>9.7119497527386896E-15</v>
      </c>
      <c r="BP71">
        <v>3.2368757517667701E-3</v>
      </c>
      <c r="BQ71">
        <v>1.1539040557963301E-3</v>
      </c>
      <c r="BR71">
        <v>2.3062736304652401E-2</v>
      </c>
    </row>
    <row r="72" spans="1:70" x14ac:dyDescent="0.35">
      <c r="A72" t="s">
        <v>248</v>
      </c>
      <c r="B72" t="s">
        <v>248</v>
      </c>
      <c r="C72" t="s">
        <v>1340</v>
      </c>
      <c r="D72">
        <v>80.513000000000005</v>
      </c>
      <c r="E72">
        <v>336.61399999999998</v>
      </c>
      <c r="F72">
        <v>0</v>
      </c>
      <c r="G72">
        <v>3.0000000000000001E-3</v>
      </c>
      <c r="H72">
        <v>19.799600000000002</v>
      </c>
      <c r="I72">
        <v>0</v>
      </c>
      <c r="J72">
        <v>0.39539999999999997</v>
      </c>
      <c r="K72">
        <v>0</v>
      </c>
      <c r="L72">
        <v>2E-3</v>
      </c>
      <c r="M72">
        <v>19.5214</v>
      </c>
      <c r="N72">
        <v>0.86260000000000003</v>
      </c>
      <c r="O72">
        <v>18.658799999999999</v>
      </c>
      <c r="P72">
        <v>18.773</v>
      </c>
      <c r="Q72">
        <v>19.523</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s="98">
        <v>4.0000000000000002E-4</v>
      </c>
      <c r="AS72">
        <v>3.0000000000000001E-3</v>
      </c>
      <c r="AT72">
        <v>3.5000000000000001E-3</v>
      </c>
      <c r="AU72" s="98">
        <v>2.0000000000000001E-4</v>
      </c>
      <c r="AV72">
        <v>0</v>
      </c>
      <c r="AW72">
        <v>0</v>
      </c>
      <c r="AX72">
        <v>0.02</v>
      </c>
      <c r="AY72">
        <v>0.13700000000000001</v>
      </c>
      <c r="AZ72">
        <v>5.0000000000000001E-3</v>
      </c>
      <c r="BA72">
        <v>5.0000000000000001E-3</v>
      </c>
      <c r="BB72">
        <v>0.23499999999999999</v>
      </c>
      <c r="BC72">
        <v>0.88</v>
      </c>
      <c r="BD72">
        <v>0.03</v>
      </c>
      <c r="BE72">
        <v>0.23499999999999999</v>
      </c>
      <c r="BF72">
        <v>0</v>
      </c>
      <c r="BG72">
        <v>0</v>
      </c>
      <c r="BH72">
        <v>6.0000000000000001E-3</v>
      </c>
      <c r="BI72">
        <v>0</v>
      </c>
      <c r="BJ72">
        <v>1.7407950957269599E-2</v>
      </c>
      <c r="BK72">
        <v>1.33451803569164E-3</v>
      </c>
      <c r="BL72">
        <v>3.3904016393828599E-3</v>
      </c>
      <c r="BM72">
        <v>4.1267445867342297E-3</v>
      </c>
      <c r="BN72">
        <v>1.5606563689877901E-3</v>
      </c>
      <c r="BO72" s="98">
        <v>9.2264066103468107E-15</v>
      </c>
      <c r="BP72">
        <v>2.6877544489623899E-3</v>
      </c>
      <c r="BQ72">
        <v>1.1539040557963301E-3</v>
      </c>
      <c r="BR72">
        <v>2.3052549565733702E-2</v>
      </c>
    </row>
    <row r="73" spans="1:70" x14ac:dyDescent="0.35">
      <c r="A73" t="s">
        <v>248</v>
      </c>
      <c r="B73" t="s">
        <v>248</v>
      </c>
      <c r="C73" t="s">
        <v>1341</v>
      </c>
      <c r="D73">
        <v>80.513000000000005</v>
      </c>
      <c r="E73">
        <v>336.61399999999998</v>
      </c>
      <c r="F73">
        <v>0</v>
      </c>
      <c r="G73">
        <v>3.0000000000000001E-3</v>
      </c>
      <c r="H73">
        <v>19.799600000000002</v>
      </c>
      <c r="I73">
        <v>0</v>
      </c>
      <c r="J73">
        <v>0.39539999999999997</v>
      </c>
      <c r="K73">
        <v>0</v>
      </c>
      <c r="L73">
        <v>2E-3</v>
      </c>
      <c r="M73">
        <v>19.5214</v>
      </c>
      <c r="N73">
        <v>0.86260000000000003</v>
      </c>
      <c r="O73">
        <v>18.658799999999999</v>
      </c>
      <c r="P73">
        <v>18.773</v>
      </c>
      <c r="Q73">
        <v>19.523</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s="98">
        <v>4.0000000000000002E-4</v>
      </c>
      <c r="AS73">
        <v>3.0000000000000001E-3</v>
      </c>
      <c r="AT73">
        <v>3.5000000000000001E-3</v>
      </c>
      <c r="AU73" s="98">
        <v>2.0000000000000001E-4</v>
      </c>
      <c r="AV73">
        <v>0</v>
      </c>
      <c r="AW73">
        <v>0</v>
      </c>
      <c r="AX73">
        <v>0.02</v>
      </c>
      <c r="AY73">
        <v>0.13700000000000001</v>
      </c>
      <c r="AZ73">
        <v>5.0000000000000001E-3</v>
      </c>
      <c r="BA73">
        <v>5.0000000000000001E-3</v>
      </c>
      <c r="BB73">
        <v>0.23499999999999999</v>
      </c>
      <c r="BC73">
        <v>0.88</v>
      </c>
      <c r="BD73">
        <v>0.03</v>
      </c>
      <c r="BE73">
        <v>0.23499999999999999</v>
      </c>
      <c r="BF73">
        <v>0</v>
      </c>
      <c r="BG73">
        <v>0</v>
      </c>
      <c r="BH73">
        <v>6.0000000000000001E-3</v>
      </c>
      <c r="BI73">
        <v>0</v>
      </c>
      <c r="BJ73">
        <v>1.8957860273785199E-2</v>
      </c>
      <c r="BK73">
        <v>1.3847558488113299E-3</v>
      </c>
      <c r="BL73">
        <v>4.2526602901636901E-3</v>
      </c>
      <c r="BM73">
        <v>4.1267445867342297E-3</v>
      </c>
      <c r="BN73">
        <v>1.5606563689877901E-3</v>
      </c>
      <c r="BO73" s="98">
        <v>9.8737974668693101E-15</v>
      </c>
      <c r="BP73">
        <v>3.40897974391032E-3</v>
      </c>
      <c r="BQ73">
        <v>1.1539040557963301E-3</v>
      </c>
      <c r="BR73">
        <v>2.3066131884292101E-2</v>
      </c>
    </row>
    <row r="74" spans="1:70" x14ac:dyDescent="0.35">
      <c r="A74" t="s">
        <v>255</v>
      </c>
      <c r="B74" t="s">
        <v>255</v>
      </c>
      <c r="C74" t="s">
        <v>1337</v>
      </c>
      <c r="D74">
        <v>126.73699999999999</v>
      </c>
      <c r="E74">
        <v>529.39300000000003</v>
      </c>
      <c r="F74">
        <v>0</v>
      </c>
      <c r="G74">
        <v>0</v>
      </c>
      <c r="H74">
        <v>5.1359000000000004</v>
      </c>
      <c r="I74">
        <v>0</v>
      </c>
      <c r="J74">
        <v>187.03800000000001</v>
      </c>
      <c r="K74">
        <v>15.23868</v>
      </c>
      <c r="L74">
        <v>0.26719999999999999</v>
      </c>
      <c r="M74">
        <v>1.1687000000000001</v>
      </c>
      <c r="N74">
        <v>0.97550000000000003</v>
      </c>
      <c r="O74">
        <v>0.19320000000000001</v>
      </c>
      <c r="P74">
        <v>0.48299999999999998</v>
      </c>
      <c r="Q74">
        <v>1.3640000000000001</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3.7650000000000003E-2</v>
      </c>
      <c r="AS74">
        <v>0.95147999999999999</v>
      </c>
      <c r="AT74">
        <v>0.88780000000000003</v>
      </c>
      <c r="AU74">
        <v>0</v>
      </c>
      <c r="AV74">
        <v>15.16</v>
      </c>
      <c r="AW74">
        <v>0</v>
      </c>
      <c r="AX74">
        <v>0</v>
      </c>
      <c r="AY74">
        <v>44.712000000000003</v>
      </c>
      <c r="AZ74">
        <v>2.6448</v>
      </c>
      <c r="BA74">
        <v>0.14860000000000001</v>
      </c>
      <c r="BB74">
        <v>7.8490000000000002</v>
      </c>
      <c r="BC74">
        <v>143.548</v>
      </c>
      <c r="BD74">
        <v>17.079999999999998</v>
      </c>
      <c r="BE74">
        <v>5.0149999999999997</v>
      </c>
      <c r="BF74">
        <v>0</v>
      </c>
      <c r="BG74">
        <v>0</v>
      </c>
      <c r="BH74">
        <v>8.8099999999999998E-2</v>
      </c>
      <c r="BI74">
        <v>0</v>
      </c>
      <c r="BJ74">
        <v>0.204596134483438</v>
      </c>
      <c r="BK74">
        <v>5.0400832903492203E-3</v>
      </c>
      <c r="BL74">
        <v>2.4785951804503398E-2</v>
      </c>
      <c r="BM74">
        <v>4.9986607812088904E-3</v>
      </c>
      <c r="BN74">
        <v>3.4096996928266697E-2</v>
      </c>
      <c r="BO74" s="98">
        <v>4.7312765342745198E-14</v>
      </c>
      <c r="BP74">
        <v>1.88152577070075E-2</v>
      </c>
      <c r="BQ74">
        <v>0.105959682279354</v>
      </c>
      <c r="BR74">
        <v>0.18411771927694801</v>
      </c>
    </row>
    <row r="75" spans="1:70" x14ac:dyDescent="0.35">
      <c r="A75" t="s">
        <v>255</v>
      </c>
      <c r="B75" t="s">
        <v>255</v>
      </c>
      <c r="C75" t="s">
        <v>1338</v>
      </c>
      <c r="D75">
        <v>84.552999999999997</v>
      </c>
      <c r="E75">
        <v>353.18700000000001</v>
      </c>
      <c r="F75">
        <v>0</v>
      </c>
      <c r="G75">
        <v>0</v>
      </c>
      <c r="H75">
        <v>3.4245999999999999</v>
      </c>
      <c r="I75">
        <v>0</v>
      </c>
      <c r="J75">
        <v>124.7162</v>
      </c>
      <c r="K75">
        <v>10.167630000000001</v>
      </c>
      <c r="L75">
        <v>0.17810000000000001</v>
      </c>
      <c r="M75">
        <v>0.77890000000000004</v>
      </c>
      <c r="N75">
        <v>0.65010000000000001</v>
      </c>
      <c r="O75">
        <v>0.1288</v>
      </c>
      <c r="P75">
        <v>0.32200000000000001</v>
      </c>
      <c r="Q75">
        <v>0.90900000000000003</v>
      </c>
      <c r="R75">
        <v>0</v>
      </c>
      <c r="S75" s="98">
        <v>0</v>
      </c>
      <c r="T75">
        <v>0</v>
      </c>
      <c r="U75">
        <v>0</v>
      </c>
      <c r="V75">
        <v>0</v>
      </c>
      <c r="W75" s="98">
        <v>0</v>
      </c>
      <c r="X75">
        <v>0</v>
      </c>
      <c r="Y75">
        <v>0</v>
      </c>
      <c r="Z75">
        <v>0</v>
      </c>
      <c r="AA75">
        <v>0</v>
      </c>
      <c r="AB75">
        <v>0</v>
      </c>
      <c r="AC75" s="98">
        <v>0</v>
      </c>
      <c r="AD75" s="98">
        <v>0</v>
      </c>
      <c r="AE75">
        <v>0</v>
      </c>
      <c r="AF75">
        <v>0</v>
      </c>
      <c r="AG75">
        <v>0</v>
      </c>
      <c r="AH75">
        <v>0</v>
      </c>
      <c r="AI75">
        <v>0</v>
      </c>
      <c r="AJ75">
        <v>0</v>
      </c>
      <c r="AK75">
        <v>0</v>
      </c>
      <c r="AL75">
        <v>0</v>
      </c>
      <c r="AM75">
        <v>0</v>
      </c>
      <c r="AN75">
        <v>0</v>
      </c>
      <c r="AO75">
        <v>0</v>
      </c>
      <c r="AP75">
        <v>0</v>
      </c>
      <c r="AQ75">
        <v>0</v>
      </c>
      <c r="AR75">
        <v>2.511E-2</v>
      </c>
      <c r="AS75">
        <v>0.63446000000000002</v>
      </c>
      <c r="AT75">
        <v>0.59199999999999997</v>
      </c>
      <c r="AU75">
        <v>0</v>
      </c>
      <c r="AV75">
        <v>10.1089</v>
      </c>
      <c r="AW75">
        <v>0</v>
      </c>
      <c r="AX75">
        <v>0</v>
      </c>
      <c r="AY75">
        <v>29.808</v>
      </c>
      <c r="AZ75">
        <v>1.7636000000000001</v>
      </c>
      <c r="BA75">
        <v>9.9000000000000005E-2</v>
      </c>
      <c r="BB75">
        <v>5.2309999999999999</v>
      </c>
      <c r="BC75">
        <v>95.674999999999997</v>
      </c>
      <c r="BD75">
        <v>11.385</v>
      </c>
      <c r="BE75">
        <v>3.343</v>
      </c>
      <c r="BF75" s="98">
        <v>0</v>
      </c>
      <c r="BG75">
        <v>0</v>
      </c>
      <c r="BH75">
        <v>5.8700000000000002E-2</v>
      </c>
      <c r="BI75">
        <v>0</v>
      </c>
      <c r="BJ75">
        <v>0.13621541244136601</v>
      </c>
      <c r="BK75">
        <v>3.3402514905101701E-3</v>
      </c>
      <c r="BL75">
        <v>1.6482165931018901E-2</v>
      </c>
      <c r="BM75">
        <v>3.3343191609116001E-3</v>
      </c>
      <c r="BN75">
        <v>2.2766874322990099E-2</v>
      </c>
      <c r="BO75" s="98">
        <v>3.11821737932104E-14</v>
      </c>
      <c r="BP75">
        <v>1.23205027910089E-2</v>
      </c>
      <c r="BQ75">
        <v>7.0650261567698297E-2</v>
      </c>
      <c r="BR75">
        <v>0.123155783612032</v>
      </c>
    </row>
    <row r="76" spans="1:70" x14ac:dyDescent="0.35">
      <c r="A76" t="s">
        <v>255</v>
      </c>
      <c r="B76" t="s">
        <v>255</v>
      </c>
      <c r="C76" t="s">
        <v>1339</v>
      </c>
      <c r="D76">
        <v>84.552999999999997</v>
      </c>
      <c r="E76">
        <v>353.18700000000001</v>
      </c>
      <c r="F76">
        <v>0</v>
      </c>
      <c r="G76">
        <v>0</v>
      </c>
      <c r="H76">
        <v>3.4245999999999999</v>
      </c>
      <c r="I76">
        <v>0</v>
      </c>
      <c r="J76">
        <v>124.7162</v>
      </c>
      <c r="K76">
        <v>10.167630000000001</v>
      </c>
      <c r="L76">
        <v>0.17810000000000001</v>
      </c>
      <c r="M76">
        <v>0.77890000000000004</v>
      </c>
      <c r="N76">
        <v>0.65010000000000001</v>
      </c>
      <c r="O76">
        <v>0.1288</v>
      </c>
      <c r="P76">
        <v>0.32200000000000001</v>
      </c>
      <c r="Q76">
        <v>0.90900000000000003</v>
      </c>
      <c r="R76">
        <v>0</v>
      </c>
      <c r="S76">
        <v>0</v>
      </c>
      <c r="T76" s="98">
        <v>0</v>
      </c>
      <c r="U76" s="98">
        <v>0</v>
      </c>
      <c r="V76">
        <v>0</v>
      </c>
      <c r="W76">
        <v>0</v>
      </c>
      <c r="X76">
        <v>0</v>
      </c>
      <c r="Y76">
        <v>0</v>
      </c>
      <c r="Z76">
        <v>0</v>
      </c>
      <c r="AA76">
        <v>0</v>
      </c>
      <c r="AB76">
        <v>0</v>
      </c>
      <c r="AC76">
        <v>0</v>
      </c>
      <c r="AD76">
        <v>0</v>
      </c>
      <c r="AE76">
        <v>0</v>
      </c>
      <c r="AF76">
        <v>0</v>
      </c>
      <c r="AG76" s="98">
        <v>0</v>
      </c>
      <c r="AH76">
        <v>0</v>
      </c>
      <c r="AI76">
        <v>0</v>
      </c>
      <c r="AJ76">
        <v>0</v>
      </c>
      <c r="AK76">
        <v>0</v>
      </c>
      <c r="AL76">
        <v>0</v>
      </c>
      <c r="AM76">
        <v>0</v>
      </c>
      <c r="AN76">
        <v>0</v>
      </c>
      <c r="AO76">
        <v>0</v>
      </c>
      <c r="AP76">
        <v>0</v>
      </c>
      <c r="AQ76">
        <v>0</v>
      </c>
      <c r="AR76">
        <v>2.511E-2</v>
      </c>
      <c r="AS76">
        <v>0.63446000000000002</v>
      </c>
      <c r="AT76">
        <v>0.59199999999999997</v>
      </c>
      <c r="AU76">
        <v>0</v>
      </c>
      <c r="AV76">
        <v>10.1089</v>
      </c>
      <c r="AW76">
        <v>0</v>
      </c>
      <c r="AX76">
        <v>0</v>
      </c>
      <c r="AY76">
        <v>29.808</v>
      </c>
      <c r="AZ76">
        <v>1.7636000000000001</v>
      </c>
      <c r="BA76">
        <v>9.9000000000000005E-2</v>
      </c>
      <c r="BB76">
        <v>5.2309999999999999</v>
      </c>
      <c r="BC76">
        <v>95.674999999999997</v>
      </c>
      <c r="BD76">
        <v>11.385</v>
      </c>
      <c r="BE76">
        <v>3.343</v>
      </c>
      <c r="BF76">
        <v>0</v>
      </c>
      <c r="BG76">
        <v>0</v>
      </c>
      <c r="BH76">
        <v>5.8700000000000002E-2</v>
      </c>
      <c r="BI76">
        <v>0</v>
      </c>
      <c r="BJ76">
        <v>0.136744384137959</v>
      </c>
      <c r="BK76">
        <v>3.3996137467324798E-3</v>
      </c>
      <c r="BL76">
        <v>1.6551259292240598E-2</v>
      </c>
      <c r="BM76">
        <v>3.3343191609116001E-3</v>
      </c>
      <c r="BN76">
        <v>2.2766874322990099E-2</v>
      </c>
      <c r="BO76" s="98">
        <v>3.1985827536699199E-14</v>
      </c>
      <c r="BP76">
        <v>1.28409003815522E-2</v>
      </c>
      <c r="BQ76">
        <v>7.0650261567698297E-2</v>
      </c>
      <c r="BR76">
        <v>0.121920780700548</v>
      </c>
    </row>
    <row r="77" spans="1:70" x14ac:dyDescent="0.35">
      <c r="A77" t="s">
        <v>255</v>
      </c>
      <c r="B77" t="s">
        <v>255</v>
      </c>
      <c r="C77" t="s">
        <v>1340</v>
      </c>
      <c r="D77">
        <v>84.552999999999997</v>
      </c>
      <c r="E77">
        <v>353.18700000000001</v>
      </c>
      <c r="F77">
        <v>0</v>
      </c>
      <c r="G77">
        <v>0</v>
      </c>
      <c r="H77">
        <v>3.4245999999999999</v>
      </c>
      <c r="I77">
        <v>0</v>
      </c>
      <c r="J77">
        <v>124.7162</v>
      </c>
      <c r="K77">
        <v>10.167630000000001</v>
      </c>
      <c r="L77">
        <v>0.17810000000000001</v>
      </c>
      <c r="M77">
        <v>0.77890000000000004</v>
      </c>
      <c r="N77">
        <v>0.65010000000000001</v>
      </c>
      <c r="O77">
        <v>0.1288</v>
      </c>
      <c r="P77">
        <v>0.32200000000000001</v>
      </c>
      <c r="Q77">
        <v>0.90900000000000003</v>
      </c>
      <c r="R77">
        <v>0</v>
      </c>
      <c r="S77" s="98">
        <v>0</v>
      </c>
      <c r="T77">
        <v>0</v>
      </c>
      <c r="U77">
        <v>0</v>
      </c>
      <c r="V77">
        <v>0</v>
      </c>
      <c r="W77" s="98">
        <v>0</v>
      </c>
      <c r="X77">
        <v>0</v>
      </c>
      <c r="Y77">
        <v>0</v>
      </c>
      <c r="Z77">
        <v>0</v>
      </c>
      <c r="AA77">
        <v>0</v>
      </c>
      <c r="AB77">
        <v>0</v>
      </c>
      <c r="AC77" s="98">
        <v>0</v>
      </c>
      <c r="AD77" s="98">
        <v>0</v>
      </c>
      <c r="AE77">
        <v>0</v>
      </c>
      <c r="AF77">
        <v>0</v>
      </c>
      <c r="AG77">
        <v>0</v>
      </c>
      <c r="AH77">
        <v>0</v>
      </c>
      <c r="AI77">
        <v>0</v>
      </c>
      <c r="AJ77">
        <v>0</v>
      </c>
      <c r="AK77">
        <v>0</v>
      </c>
      <c r="AL77">
        <v>0</v>
      </c>
      <c r="AM77">
        <v>0</v>
      </c>
      <c r="AN77">
        <v>0</v>
      </c>
      <c r="AO77">
        <v>0</v>
      </c>
      <c r="AP77">
        <v>0</v>
      </c>
      <c r="AQ77">
        <v>0</v>
      </c>
      <c r="AR77">
        <v>2.511E-2</v>
      </c>
      <c r="AS77">
        <v>0.63446000000000002</v>
      </c>
      <c r="AT77">
        <v>0.59199999999999997</v>
      </c>
      <c r="AU77">
        <v>0</v>
      </c>
      <c r="AV77">
        <v>10.1089</v>
      </c>
      <c r="AW77">
        <v>0</v>
      </c>
      <c r="AX77">
        <v>0</v>
      </c>
      <c r="AY77">
        <v>29.808</v>
      </c>
      <c r="AZ77">
        <v>1.7636000000000001</v>
      </c>
      <c r="BA77">
        <v>9.9000000000000005E-2</v>
      </c>
      <c r="BB77">
        <v>5.2309999999999999</v>
      </c>
      <c r="BC77">
        <v>95.674999999999997</v>
      </c>
      <c r="BD77">
        <v>11.385</v>
      </c>
      <c r="BE77">
        <v>3.343</v>
      </c>
      <c r="BF77" s="98">
        <v>0</v>
      </c>
      <c r="BG77">
        <v>0</v>
      </c>
      <c r="BH77">
        <v>5.8700000000000002E-2</v>
      </c>
      <c r="BI77">
        <v>0</v>
      </c>
      <c r="BJ77">
        <v>0.136037520511337</v>
      </c>
      <c r="BK77">
        <v>3.32313995852753E-3</v>
      </c>
      <c r="BL77">
        <v>1.6445661615727698E-2</v>
      </c>
      <c r="BM77">
        <v>3.3343191609116001E-3</v>
      </c>
      <c r="BN77">
        <v>2.2766874322990099E-2</v>
      </c>
      <c r="BO77" s="98">
        <v>3.0919305971912602E-14</v>
      </c>
      <c r="BP77">
        <v>1.2163668061466701E-2</v>
      </c>
      <c r="BQ77">
        <v>7.0650261567698297E-2</v>
      </c>
      <c r="BR77">
        <v>0.123233506800407</v>
      </c>
    </row>
    <row r="78" spans="1:70" x14ac:dyDescent="0.35">
      <c r="A78" t="s">
        <v>255</v>
      </c>
      <c r="B78" t="s">
        <v>255</v>
      </c>
      <c r="C78" t="s">
        <v>1341</v>
      </c>
      <c r="D78">
        <v>84.552999999999997</v>
      </c>
      <c r="E78">
        <v>353.18700000000001</v>
      </c>
      <c r="F78">
        <v>0</v>
      </c>
      <c r="G78">
        <v>0</v>
      </c>
      <c r="H78">
        <v>3.4245999999999999</v>
      </c>
      <c r="I78">
        <v>0</v>
      </c>
      <c r="J78">
        <v>124.7162</v>
      </c>
      <c r="K78">
        <v>10.167630000000001</v>
      </c>
      <c r="L78">
        <v>0.17810000000000001</v>
      </c>
      <c r="M78">
        <v>0.77890000000000004</v>
      </c>
      <c r="N78">
        <v>0.65010000000000001</v>
      </c>
      <c r="O78">
        <v>0.1288</v>
      </c>
      <c r="P78">
        <v>0.32200000000000001</v>
      </c>
      <c r="Q78">
        <v>0.90900000000000003</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2.511E-2</v>
      </c>
      <c r="AS78">
        <v>0.63446000000000002</v>
      </c>
      <c r="AT78">
        <v>0.59199999999999997</v>
      </c>
      <c r="AU78">
        <v>0</v>
      </c>
      <c r="AV78">
        <v>10.1089</v>
      </c>
      <c r="AW78">
        <v>0</v>
      </c>
      <c r="AX78">
        <v>0</v>
      </c>
      <c r="AY78">
        <v>29.808</v>
      </c>
      <c r="AZ78">
        <v>1.7636000000000001</v>
      </c>
      <c r="BA78">
        <v>9.9000000000000005E-2</v>
      </c>
      <c r="BB78">
        <v>5.2309999999999999</v>
      </c>
      <c r="BC78">
        <v>95.674999999999997</v>
      </c>
      <c r="BD78">
        <v>11.385</v>
      </c>
      <c r="BE78">
        <v>3.343</v>
      </c>
      <c r="BF78">
        <v>0</v>
      </c>
      <c r="BG78">
        <v>0</v>
      </c>
      <c r="BH78">
        <v>5.8700000000000002E-2</v>
      </c>
      <c r="BI78">
        <v>0</v>
      </c>
      <c r="BJ78">
        <v>0.136993955521961</v>
      </c>
      <c r="BK78">
        <v>3.4334433292077101E-3</v>
      </c>
      <c r="BL78">
        <v>1.6582227077281499E-2</v>
      </c>
      <c r="BM78">
        <v>3.3343191609116001E-3</v>
      </c>
      <c r="BN78">
        <v>2.2766874322990099E-2</v>
      </c>
      <c r="BO78" s="98">
        <v>3.24128385339617E-14</v>
      </c>
      <c r="BP78">
        <v>1.30949469996164E-2</v>
      </c>
      <c r="BQ78">
        <v>7.0650261567698297E-2</v>
      </c>
      <c r="BR78">
        <v>0.121145890195711</v>
      </c>
    </row>
    <row r="79" spans="1:70" x14ac:dyDescent="0.35">
      <c r="A79" t="s">
        <v>266</v>
      </c>
      <c r="B79" t="s">
        <v>266</v>
      </c>
      <c r="C79" t="s">
        <v>1337</v>
      </c>
      <c r="D79">
        <v>278.93099999999998</v>
      </c>
      <c r="E79">
        <v>1167.655</v>
      </c>
      <c r="F79">
        <v>7.5747999999999998</v>
      </c>
      <c r="G79">
        <v>8.4267000000000003</v>
      </c>
      <c r="H79">
        <v>39.977400000000003</v>
      </c>
      <c r="I79">
        <v>8.0698000000000008</v>
      </c>
      <c r="J79">
        <v>4.0843999999999996</v>
      </c>
      <c r="K79">
        <v>0</v>
      </c>
      <c r="L79">
        <v>3.0878999999999999</v>
      </c>
      <c r="M79">
        <v>23.3688</v>
      </c>
      <c r="N79">
        <v>2.3016000000000001</v>
      </c>
      <c r="O79">
        <v>21.081900000000001</v>
      </c>
      <c r="P79">
        <v>20.58</v>
      </c>
      <c r="Q79">
        <v>21</v>
      </c>
      <c r="R79">
        <v>0</v>
      </c>
      <c r="S79">
        <v>4.6413000000000002</v>
      </c>
      <c r="T79">
        <v>8.4000000000000005E-2</v>
      </c>
      <c r="U79">
        <v>4.2000000000000003E-2</v>
      </c>
      <c r="V79">
        <v>0.105</v>
      </c>
      <c r="W79">
        <v>1.8959999999999999</v>
      </c>
      <c r="X79">
        <v>2.4239999999999999</v>
      </c>
      <c r="Y79">
        <v>6.93E-2</v>
      </c>
      <c r="Z79">
        <v>2.1509999999999998</v>
      </c>
      <c r="AA79">
        <v>2.1000000000000001E-2</v>
      </c>
      <c r="AB79">
        <v>2.1236999999999999</v>
      </c>
      <c r="AC79">
        <v>0.28089999999999998</v>
      </c>
      <c r="AD79">
        <v>0.27960000000000002</v>
      </c>
      <c r="AE79">
        <v>2.23E-2</v>
      </c>
      <c r="AF79">
        <v>0</v>
      </c>
      <c r="AG79">
        <v>0</v>
      </c>
      <c r="AH79" s="98">
        <v>0</v>
      </c>
      <c r="AI79">
        <v>0</v>
      </c>
      <c r="AJ79">
        <v>4.0110000000000001</v>
      </c>
      <c r="AK79">
        <v>12.717599999999999</v>
      </c>
      <c r="AL79">
        <v>12.054</v>
      </c>
      <c r="AM79">
        <v>7.3289999999999997</v>
      </c>
      <c r="AN79">
        <v>0.36246</v>
      </c>
      <c r="AO79">
        <v>0.1938</v>
      </c>
      <c r="AP79">
        <v>2.0505</v>
      </c>
      <c r="AQ79">
        <v>2.4379999999999999E-2</v>
      </c>
      <c r="AR79">
        <v>0.11298</v>
      </c>
      <c r="AS79">
        <v>10.196999999999999</v>
      </c>
      <c r="AT79">
        <v>11.610150000000001</v>
      </c>
      <c r="AU79">
        <v>5.6603500000000002</v>
      </c>
      <c r="AV79">
        <v>3.4729000000000001</v>
      </c>
      <c r="AW79">
        <v>9.2399999999999996E-2</v>
      </c>
      <c r="AX79">
        <v>0.189</v>
      </c>
      <c r="AY79">
        <v>181.666</v>
      </c>
      <c r="AZ79">
        <v>1.7084999999999999</v>
      </c>
      <c r="BA79">
        <v>2.7610000000000001</v>
      </c>
      <c r="BB79">
        <v>83.245000000000005</v>
      </c>
      <c r="BC79">
        <v>1111.598</v>
      </c>
      <c r="BD79">
        <v>136.68899999999999</v>
      </c>
      <c r="BE79">
        <v>54.43</v>
      </c>
      <c r="BF79">
        <v>0.1263</v>
      </c>
      <c r="BG79">
        <v>0.77490000000000003</v>
      </c>
      <c r="BH79">
        <v>0.83299999999999996</v>
      </c>
      <c r="BI79">
        <v>0</v>
      </c>
      <c r="BJ79">
        <v>0.273209701493557</v>
      </c>
      <c r="BK79">
        <v>2.9620517456929001E-2</v>
      </c>
      <c r="BL79">
        <v>2.22455564378614E-2</v>
      </c>
      <c r="BM79">
        <v>7.6301780356637199E-3</v>
      </c>
      <c r="BN79">
        <v>1.19471632453512E-2</v>
      </c>
      <c r="BO79" s="98">
        <v>3.4450713892053203E-13</v>
      </c>
      <c r="BP79">
        <v>1.5737834794108799E-2</v>
      </c>
      <c r="BQ79">
        <v>6.4533707815192702E-3</v>
      </c>
      <c r="BR79">
        <v>0.53538876823395098</v>
      </c>
    </row>
    <row r="80" spans="1:70" x14ac:dyDescent="0.35">
      <c r="A80" t="s">
        <v>266</v>
      </c>
      <c r="B80" t="s">
        <v>266</v>
      </c>
      <c r="C80" t="s">
        <v>1338</v>
      </c>
      <c r="D80">
        <v>139.46549999999999</v>
      </c>
      <c r="E80">
        <v>583.82749999999999</v>
      </c>
      <c r="F80">
        <v>3.7873999999999999</v>
      </c>
      <c r="G80">
        <v>4.2133500000000002</v>
      </c>
      <c r="H80">
        <v>19.988700000000001</v>
      </c>
      <c r="I80">
        <v>4.0349000000000004</v>
      </c>
      <c r="J80">
        <v>2.0421999999999998</v>
      </c>
      <c r="K80">
        <v>0</v>
      </c>
      <c r="L80">
        <v>1.5439499999999999</v>
      </c>
      <c r="M80">
        <v>11.6844</v>
      </c>
      <c r="N80">
        <v>1.1508</v>
      </c>
      <c r="O80">
        <v>10.54095</v>
      </c>
      <c r="P80">
        <v>10.29</v>
      </c>
      <c r="Q80">
        <v>10.5</v>
      </c>
      <c r="R80">
        <v>0</v>
      </c>
      <c r="S80">
        <v>2.3206500000000001</v>
      </c>
      <c r="T80">
        <v>4.2000000000000003E-2</v>
      </c>
      <c r="U80">
        <v>2.1000000000000001E-2</v>
      </c>
      <c r="V80">
        <v>5.2499999999999998E-2</v>
      </c>
      <c r="W80">
        <v>0.94799999999999995</v>
      </c>
      <c r="X80">
        <v>1.212</v>
      </c>
      <c r="Y80">
        <v>3.465E-2</v>
      </c>
      <c r="Z80">
        <v>1.0754999999999999</v>
      </c>
      <c r="AA80">
        <v>1.0500000000000001E-2</v>
      </c>
      <c r="AB80">
        <v>1.06185</v>
      </c>
      <c r="AC80">
        <v>0.14044999999999999</v>
      </c>
      <c r="AD80">
        <v>0.13980000000000001</v>
      </c>
      <c r="AE80">
        <v>1.115E-2</v>
      </c>
      <c r="AF80">
        <v>0</v>
      </c>
      <c r="AG80">
        <v>0</v>
      </c>
      <c r="AH80">
        <v>0</v>
      </c>
      <c r="AI80">
        <v>0</v>
      </c>
      <c r="AJ80">
        <v>2.0055000000000001</v>
      </c>
      <c r="AK80">
        <v>6.3587999999999996</v>
      </c>
      <c r="AL80">
        <v>6.0270000000000001</v>
      </c>
      <c r="AM80">
        <v>3.6644999999999999</v>
      </c>
      <c r="AN80">
        <v>0.18123</v>
      </c>
      <c r="AO80">
        <v>9.69E-2</v>
      </c>
      <c r="AP80">
        <v>1.02525</v>
      </c>
      <c r="AQ80">
        <v>1.2189999999999999E-2</v>
      </c>
      <c r="AR80">
        <v>5.6489999999999999E-2</v>
      </c>
      <c r="AS80">
        <v>5.0984999999999996</v>
      </c>
      <c r="AT80">
        <v>5.8050750000000004</v>
      </c>
      <c r="AU80">
        <v>2.8301750000000001</v>
      </c>
      <c r="AV80">
        <v>1.73645</v>
      </c>
      <c r="AW80">
        <v>4.6199999999999998E-2</v>
      </c>
      <c r="AX80">
        <v>9.4500000000000001E-2</v>
      </c>
      <c r="AY80">
        <v>90.832999999999998</v>
      </c>
      <c r="AZ80">
        <v>0.85424999999999995</v>
      </c>
      <c r="BA80">
        <v>1.3805000000000001</v>
      </c>
      <c r="BB80">
        <v>41.622500000000002</v>
      </c>
      <c r="BC80">
        <v>555.79899999999998</v>
      </c>
      <c r="BD80">
        <v>68.344499999999996</v>
      </c>
      <c r="BE80">
        <v>27.215</v>
      </c>
      <c r="BF80">
        <v>6.3149999999999998E-2</v>
      </c>
      <c r="BG80">
        <v>0.38745000000000002</v>
      </c>
      <c r="BH80">
        <v>0.41649999999999998</v>
      </c>
      <c r="BI80">
        <v>0</v>
      </c>
      <c r="BJ80">
        <v>0.1413608139494</v>
      </c>
      <c r="BK80">
        <v>1.4908629238446301E-2</v>
      </c>
      <c r="BL80">
        <v>1.2654135529757001E-2</v>
      </c>
      <c r="BM80">
        <v>3.8192562433568898E-3</v>
      </c>
      <c r="BN80">
        <v>5.9735816226755703E-3</v>
      </c>
      <c r="BO80" s="98">
        <v>1.7490405257017301E-13</v>
      </c>
      <c r="BP80">
        <v>8.5492352150551391E-3</v>
      </c>
      <c r="BQ80">
        <v>3.2266853907596399E-3</v>
      </c>
      <c r="BR80">
        <v>0.25468960635044502</v>
      </c>
    </row>
    <row r="81" spans="1:70" x14ac:dyDescent="0.35">
      <c r="A81" t="s">
        <v>266</v>
      </c>
      <c r="B81" t="s">
        <v>266</v>
      </c>
      <c r="C81" t="s">
        <v>1339</v>
      </c>
      <c r="D81">
        <v>139.46549999999999</v>
      </c>
      <c r="E81">
        <v>583.82749999999999</v>
      </c>
      <c r="F81">
        <v>3.7873999999999999</v>
      </c>
      <c r="G81">
        <v>4.2133500000000002</v>
      </c>
      <c r="H81">
        <v>19.988700000000001</v>
      </c>
      <c r="I81">
        <v>4.0349000000000004</v>
      </c>
      <c r="J81">
        <v>2.0421999999999998</v>
      </c>
      <c r="K81">
        <v>0</v>
      </c>
      <c r="L81">
        <v>1.5439499999999999</v>
      </c>
      <c r="M81">
        <v>11.6844</v>
      </c>
      <c r="N81">
        <v>1.1508</v>
      </c>
      <c r="O81">
        <v>10.54095</v>
      </c>
      <c r="P81">
        <v>10.29</v>
      </c>
      <c r="Q81">
        <v>10.5</v>
      </c>
      <c r="R81">
        <v>0</v>
      </c>
      <c r="S81">
        <v>2.3206500000000001</v>
      </c>
      <c r="T81">
        <v>4.2000000000000003E-2</v>
      </c>
      <c r="U81">
        <v>2.1000000000000001E-2</v>
      </c>
      <c r="V81">
        <v>5.2499999999999998E-2</v>
      </c>
      <c r="W81">
        <v>0.94799999999999995</v>
      </c>
      <c r="X81">
        <v>1.212</v>
      </c>
      <c r="Y81">
        <v>3.465E-2</v>
      </c>
      <c r="Z81">
        <v>1.0754999999999999</v>
      </c>
      <c r="AA81">
        <v>1.0500000000000001E-2</v>
      </c>
      <c r="AB81">
        <v>1.06185</v>
      </c>
      <c r="AC81">
        <v>0.14044999999999999</v>
      </c>
      <c r="AD81">
        <v>0.13980000000000001</v>
      </c>
      <c r="AE81">
        <v>1.115E-2</v>
      </c>
      <c r="AF81">
        <v>0</v>
      </c>
      <c r="AG81">
        <v>0</v>
      </c>
      <c r="AH81">
        <v>0</v>
      </c>
      <c r="AI81">
        <v>0</v>
      </c>
      <c r="AJ81">
        <v>2.0055000000000001</v>
      </c>
      <c r="AK81">
        <v>6.3587999999999996</v>
      </c>
      <c r="AL81">
        <v>6.0270000000000001</v>
      </c>
      <c r="AM81">
        <v>3.6644999999999999</v>
      </c>
      <c r="AN81">
        <v>0.18123</v>
      </c>
      <c r="AO81">
        <v>9.69E-2</v>
      </c>
      <c r="AP81">
        <v>1.02525</v>
      </c>
      <c r="AQ81">
        <v>1.2189999999999999E-2</v>
      </c>
      <c r="AR81">
        <v>5.6489999999999999E-2</v>
      </c>
      <c r="AS81">
        <v>5.0984999999999996</v>
      </c>
      <c r="AT81">
        <v>5.8050750000000004</v>
      </c>
      <c r="AU81">
        <v>2.8301750000000001</v>
      </c>
      <c r="AV81">
        <v>1.73645</v>
      </c>
      <c r="AW81">
        <v>4.6199999999999998E-2</v>
      </c>
      <c r="AX81">
        <v>9.4500000000000001E-2</v>
      </c>
      <c r="AY81">
        <v>90.832999999999998</v>
      </c>
      <c r="AZ81">
        <v>0.85424999999999995</v>
      </c>
      <c r="BA81">
        <v>1.3805000000000001</v>
      </c>
      <c r="BB81">
        <v>41.622500000000002</v>
      </c>
      <c r="BC81">
        <v>555.79899999999998</v>
      </c>
      <c r="BD81">
        <v>68.344499999999996</v>
      </c>
      <c r="BE81">
        <v>27.215</v>
      </c>
      <c r="BF81">
        <v>6.3149999999999998E-2</v>
      </c>
      <c r="BG81">
        <v>0.38745000000000002</v>
      </c>
      <c r="BH81">
        <v>0.41649999999999998</v>
      </c>
      <c r="BI81">
        <v>0</v>
      </c>
      <c r="BJ81">
        <v>0.1413608139494</v>
      </c>
      <c r="BK81">
        <v>1.4908629238446301E-2</v>
      </c>
      <c r="BL81">
        <v>1.2654135529757001E-2</v>
      </c>
      <c r="BM81">
        <v>3.8192562433568898E-3</v>
      </c>
      <c r="BN81">
        <v>5.9735816226755703E-3</v>
      </c>
      <c r="BO81" s="98">
        <v>1.7490405257017301E-13</v>
      </c>
      <c r="BP81">
        <v>8.5492352150551391E-3</v>
      </c>
      <c r="BQ81">
        <v>3.2266853907596399E-3</v>
      </c>
      <c r="BR81">
        <v>0.25468960635044502</v>
      </c>
    </row>
    <row r="82" spans="1:70" x14ac:dyDescent="0.35">
      <c r="A82" t="s">
        <v>266</v>
      </c>
      <c r="B82" t="s">
        <v>266</v>
      </c>
      <c r="C82" t="s">
        <v>1340</v>
      </c>
      <c r="D82">
        <v>139.46549999999999</v>
      </c>
      <c r="E82">
        <v>583.82749999999999</v>
      </c>
      <c r="F82">
        <v>3.7873999999999999</v>
      </c>
      <c r="G82">
        <v>4.2133500000000002</v>
      </c>
      <c r="H82">
        <v>19.988700000000001</v>
      </c>
      <c r="I82">
        <v>4.0349000000000004</v>
      </c>
      <c r="J82">
        <v>2.0421999999999998</v>
      </c>
      <c r="K82">
        <v>0</v>
      </c>
      <c r="L82">
        <v>1.5439499999999999</v>
      </c>
      <c r="M82">
        <v>11.6844</v>
      </c>
      <c r="N82">
        <v>1.1508</v>
      </c>
      <c r="O82">
        <v>10.54095</v>
      </c>
      <c r="P82">
        <v>10.29</v>
      </c>
      <c r="Q82">
        <v>10.5</v>
      </c>
      <c r="R82">
        <v>0</v>
      </c>
      <c r="S82">
        <v>2.3206500000000001</v>
      </c>
      <c r="T82">
        <v>4.2000000000000003E-2</v>
      </c>
      <c r="U82">
        <v>2.1000000000000001E-2</v>
      </c>
      <c r="V82">
        <v>5.2499999999999998E-2</v>
      </c>
      <c r="W82">
        <v>0.94799999999999995</v>
      </c>
      <c r="X82">
        <v>1.212</v>
      </c>
      <c r="Y82">
        <v>3.465E-2</v>
      </c>
      <c r="Z82">
        <v>1.0754999999999999</v>
      </c>
      <c r="AA82">
        <v>1.0500000000000001E-2</v>
      </c>
      <c r="AB82">
        <v>1.06185</v>
      </c>
      <c r="AC82">
        <v>0.14044999999999999</v>
      </c>
      <c r="AD82">
        <v>0.13980000000000001</v>
      </c>
      <c r="AE82">
        <v>1.115E-2</v>
      </c>
      <c r="AF82">
        <v>0</v>
      </c>
      <c r="AG82">
        <v>0</v>
      </c>
      <c r="AH82">
        <v>0</v>
      </c>
      <c r="AI82">
        <v>0</v>
      </c>
      <c r="AJ82">
        <v>2.0055000000000001</v>
      </c>
      <c r="AK82">
        <v>6.3587999999999996</v>
      </c>
      <c r="AL82">
        <v>6.0270000000000001</v>
      </c>
      <c r="AM82">
        <v>3.6644999999999999</v>
      </c>
      <c r="AN82">
        <v>0.18123</v>
      </c>
      <c r="AO82">
        <v>9.69E-2</v>
      </c>
      <c r="AP82">
        <v>1.02525</v>
      </c>
      <c r="AQ82">
        <v>1.2189999999999999E-2</v>
      </c>
      <c r="AR82">
        <v>5.6489999999999999E-2</v>
      </c>
      <c r="AS82">
        <v>5.0984999999999996</v>
      </c>
      <c r="AT82">
        <v>5.8050750000000004</v>
      </c>
      <c r="AU82">
        <v>2.8301750000000001</v>
      </c>
      <c r="AV82">
        <v>1.73645</v>
      </c>
      <c r="AW82">
        <v>4.6199999999999998E-2</v>
      </c>
      <c r="AX82">
        <v>9.4500000000000001E-2</v>
      </c>
      <c r="AY82">
        <v>90.832999999999998</v>
      </c>
      <c r="AZ82">
        <v>0.85424999999999995</v>
      </c>
      <c r="BA82">
        <v>1.3805000000000001</v>
      </c>
      <c r="BB82">
        <v>41.622500000000002</v>
      </c>
      <c r="BC82">
        <v>555.79899999999998</v>
      </c>
      <c r="BD82">
        <v>68.344499999999996</v>
      </c>
      <c r="BE82">
        <v>27.215</v>
      </c>
      <c r="BF82">
        <v>6.3149999999999998E-2</v>
      </c>
      <c r="BG82">
        <v>0.38745000000000002</v>
      </c>
      <c r="BH82">
        <v>0.41649999999999998</v>
      </c>
      <c r="BI82">
        <v>0</v>
      </c>
      <c r="BJ82">
        <v>0.1413608139494</v>
      </c>
      <c r="BK82">
        <v>1.4908629238446301E-2</v>
      </c>
      <c r="BL82">
        <v>1.2654135529757001E-2</v>
      </c>
      <c r="BM82">
        <v>3.8192562433568898E-3</v>
      </c>
      <c r="BN82">
        <v>5.9735816226755703E-3</v>
      </c>
      <c r="BO82" s="98">
        <v>1.7490405257017301E-13</v>
      </c>
      <c r="BP82">
        <v>8.5492352150551391E-3</v>
      </c>
      <c r="BQ82">
        <v>3.2266853907596399E-3</v>
      </c>
      <c r="BR82">
        <v>0.25468960635044502</v>
      </c>
    </row>
    <row r="83" spans="1:70" x14ac:dyDescent="0.35">
      <c r="A83" t="s">
        <v>266</v>
      </c>
      <c r="B83" t="s">
        <v>266</v>
      </c>
      <c r="C83" t="s">
        <v>1341</v>
      </c>
      <c r="D83">
        <v>139.46549999999999</v>
      </c>
      <c r="E83">
        <v>583.82749999999999</v>
      </c>
      <c r="F83">
        <v>3.7873999999999999</v>
      </c>
      <c r="G83">
        <v>4.2133500000000002</v>
      </c>
      <c r="H83">
        <v>19.988700000000001</v>
      </c>
      <c r="I83">
        <v>4.0349000000000004</v>
      </c>
      <c r="J83">
        <v>2.0421999999999998</v>
      </c>
      <c r="K83">
        <v>0</v>
      </c>
      <c r="L83">
        <v>1.5439499999999999</v>
      </c>
      <c r="M83">
        <v>11.6844</v>
      </c>
      <c r="N83">
        <v>1.1508</v>
      </c>
      <c r="O83">
        <v>10.54095</v>
      </c>
      <c r="P83">
        <v>10.29</v>
      </c>
      <c r="Q83">
        <v>10.5</v>
      </c>
      <c r="R83">
        <v>0</v>
      </c>
      <c r="S83">
        <v>2.3206500000000001</v>
      </c>
      <c r="T83" s="98">
        <v>4.2000000000000003E-2</v>
      </c>
      <c r="U83" s="98">
        <v>2.1000000000000001E-2</v>
      </c>
      <c r="V83">
        <v>5.2499999999999998E-2</v>
      </c>
      <c r="W83">
        <v>0.94799999999999995</v>
      </c>
      <c r="X83">
        <v>1.212</v>
      </c>
      <c r="Y83">
        <v>3.465E-2</v>
      </c>
      <c r="Z83">
        <v>1.0754999999999999</v>
      </c>
      <c r="AA83">
        <v>1.0500000000000001E-2</v>
      </c>
      <c r="AB83">
        <v>1.06185</v>
      </c>
      <c r="AC83">
        <v>0.14044999999999999</v>
      </c>
      <c r="AD83">
        <v>0.13980000000000001</v>
      </c>
      <c r="AE83">
        <v>1.115E-2</v>
      </c>
      <c r="AF83">
        <v>0</v>
      </c>
      <c r="AG83" s="98">
        <v>0</v>
      </c>
      <c r="AH83">
        <v>0</v>
      </c>
      <c r="AI83">
        <v>0</v>
      </c>
      <c r="AJ83">
        <v>2.0055000000000001</v>
      </c>
      <c r="AK83">
        <v>6.3587999999999996</v>
      </c>
      <c r="AL83">
        <v>6.0270000000000001</v>
      </c>
      <c r="AM83">
        <v>3.6644999999999999</v>
      </c>
      <c r="AN83">
        <v>0.18123</v>
      </c>
      <c r="AO83">
        <v>9.69E-2</v>
      </c>
      <c r="AP83">
        <v>1.02525</v>
      </c>
      <c r="AQ83">
        <v>1.2189999999999999E-2</v>
      </c>
      <c r="AR83">
        <v>5.6489999999999999E-2</v>
      </c>
      <c r="AS83">
        <v>5.0984999999999996</v>
      </c>
      <c r="AT83">
        <v>5.8050750000000004</v>
      </c>
      <c r="AU83">
        <v>2.8301750000000001</v>
      </c>
      <c r="AV83">
        <v>1.73645</v>
      </c>
      <c r="AW83">
        <v>4.6199999999999998E-2</v>
      </c>
      <c r="AX83">
        <v>9.4500000000000001E-2</v>
      </c>
      <c r="AY83">
        <v>90.832999999999998</v>
      </c>
      <c r="AZ83">
        <v>0.85424999999999995</v>
      </c>
      <c r="BA83">
        <v>1.3805000000000001</v>
      </c>
      <c r="BB83">
        <v>41.622500000000002</v>
      </c>
      <c r="BC83">
        <v>555.79899999999998</v>
      </c>
      <c r="BD83">
        <v>68.344499999999996</v>
      </c>
      <c r="BE83">
        <v>27.215</v>
      </c>
      <c r="BF83">
        <v>6.3149999999999998E-2</v>
      </c>
      <c r="BG83">
        <v>0.38745000000000002</v>
      </c>
      <c r="BH83">
        <v>0.41649999999999998</v>
      </c>
      <c r="BI83">
        <v>0</v>
      </c>
      <c r="BJ83">
        <v>0.1413608139494</v>
      </c>
      <c r="BK83">
        <v>1.4908629238446301E-2</v>
      </c>
      <c r="BL83">
        <v>1.2654135529757001E-2</v>
      </c>
      <c r="BM83">
        <v>3.8192562433568898E-3</v>
      </c>
      <c r="BN83">
        <v>5.9735816226755703E-3</v>
      </c>
      <c r="BO83" s="98">
        <v>1.7490405257017301E-13</v>
      </c>
      <c r="BP83">
        <v>8.5492352150551391E-3</v>
      </c>
      <c r="BQ83">
        <v>3.2266853907596399E-3</v>
      </c>
      <c r="BR83">
        <v>0.25468960635044502</v>
      </c>
    </row>
    <row r="84" spans="1:70" x14ac:dyDescent="0.35">
      <c r="A84" t="s">
        <v>273</v>
      </c>
      <c r="B84" t="s">
        <v>803</v>
      </c>
      <c r="C84" t="s">
        <v>1337</v>
      </c>
      <c r="D84">
        <v>0</v>
      </c>
      <c r="E84">
        <v>0</v>
      </c>
      <c r="F84">
        <v>0</v>
      </c>
      <c r="G84">
        <v>0</v>
      </c>
      <c r="H84">
        <v>0</v>
      </c>
      <c r="I84">
        <v>0</v>
      </c>
      <c r="J84">
        <v>0</v>
      </c>
      <c r="K84">
        <v>0</v>
      </c>
      <c r="L84">
        <v>0</v>
      </c>
      <c r="M84">
        <v>0</v>
      </c>
      <c r="N84">
        <v>0</v>
      </c>
      <c r="O84">
        <v>0</v>
      </c>
      <c r="P84">
        <v>0</v>
      </c>
      <c r="Q84">
        <v>0</v>
      </c>
      <c r="R84">
        <v>0</v>
      </c>
      <c r="S84">
        <v>0</v>
      </c>
      <c r="T84" s="98">
        <v>0</v>
      </c>
      <c r="U84" s="98">
        <v>0</v>
      </c>
      <c r="V84">
        <v>0</v>
      </c>
      <c r="W84">
        <v>0</v>
      </c>
      <c r="X84">
        <v>0</v>
      </c>
      <c r="Y84">
        <v>0</v>
      </c>
      <c r="Z84">
        <v>0</v>
      </c>
      <c r="AA84">
        <v>0</v>
      </c>
      <c r="AB84">
        <v>0</v>
      </c>
      <c r="AC84">
        <v>0</v>
      </c>
      <c r="AD84">
        <v>0</v>
      </c>
      <c r="AE84">
        <v>0</v>
      </c>
      <c r="AF84">
        <v>0</v>
      </c>
      <c r="AG84" s="98">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1.23168943318344E-2</v>
      </c>
      <c r="BK84">
        <v>5.6804458635274302E-4</v>
      </c>
      <c r="BL84">
        <v>4.6482761375822197E-3</v>
      </c>
      <c r="BM84">
        <v>6.2678844810921497E-4</v>
      </c>
      <c r="BN84">
        <v>2.0288660210408699E-4</v>
      </c>
      <c r="BO84" s="98">
        <v>2.2356678694555399E-14</v>
      </c>
      <c r="BP84">
        <v>8.0683431371231901E-4</v>
      </c>
      <c r="BQ84">
        <v>2.4952117358932997E-4</v>
      </c>
      <c r="BR84">
        <v>8.4468836078291296E-2</v>
      </c>
    </row>
    <row r="85" spans="1:70" x14ac:dyDescent="0.35">
      <c r="A85" t="s">
        <v>273</v>
      </c>
      <c r="B85" t="s">
        <v>803</v>
      </c>
      <c r="C85" t="s">
        <v>1338</v>
      </c>
      <c r="D85">
        <v>0</v>
      </c>
      <c r="E85">
        <v>0</v>
      </c>
      <c r="F85">
        <v>0</v>
      </c>
      <c r="G85">
        <v>0</v>
      </c>
      <c r="H85">
        <v>0</v>
      </c>
      <c r="I85">
        <v>0</v>
      </c>
      <c r="J85">
        <v>0</v>
      </c>
      <c r="K85">
        <v>0</v>
      </c>
      <c r="L85">
        <v>0</v>
      </c>
      <c r="M85">
        <v>0</v>
      </c>
      <c r="N85">
        <v>0</v>
      </c>
      <c r="O85">
        <v>0</v>
      </c>
      <c r="P85">
        <v>0</v>
      </c>
      <c r="Q85">
        <v>0</v>
      </c>
      <c r="R85">
        <v>0</v>
      </c>
      <c r="S85">
        <v>0</v>
      </c>
      <c r="T85" s="98">
        <v>0</v>
      </c>
      <c r="U85" s="98">
        <v>0</v>
      </c>
      <c r="V85">
        <v>0</v>
      </c>
      <c r="W85">
        <v>0</v>
      </c>
      <c r="X85">
        <v>0</v>
      </c>
      <c r="Y85">
        <v>0</v>
      </c>
      <c r="Z85">
        <v>0</v>
      </c>
      <c r="AA85">
        <v>0</v>
      </c>
      <c r="AB85">
        <v>0</v>
      </c>
      <c r="AC85">
        <v>0</v>
      </c>
      <c r="AD85">
        <v>0</v>
      </c>
      <c r="AE85">
        <v>0</v>
      </c>
      <c r="AF85">
        <v>0</v>
      </c>
      <c r="AG85" s="98">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1.23168943318344E-2</v>
      </c>
      <c r="BK85">
        <v>5.6804458635274302E-4</v>
      </c>
      <c r="BL85">
        <v>4.6482761375822197E-3</v>
      </c>
      <c r="BM85">
        <v>6.2678844810921497E-4</v>
      </c>
      <c r="BN85">
        <v>2.0288660210408699E-4</v>
      </c>
      <c r="BO85" s="98">
        <v>2.2356678694555399E-14</v>
      </c>
      <c r="BP85">
        <v>8.0683431371231901E-4</v>
      </c>
      <c r="BQ85">
        <v>2.4952117358932997E-4</v>
      </c>
      <c r="BR85">
        <v>8.4468836078291296E-2</v>
      </c>
    </row>
    <row r="86" spans="1:70" x14ac:dyDescent="0.35">
      <c r="A86" t="s">
        <v>273</v>
      </c>
      <c r="B86" t="s">
        <v>803</v>
      </c>
      <c r="C86" t="s">
        <v>1339</v>
      </c>
      <c r="D86">
        <v>0</v>
      </c>
      <c r="E86">
        <v>0</v>
      </c>
      <c r="F86">
        <v>0</v>
      </c>
      <c r="G86">
        <v>0</v>
      </c>
      <c r="H86">
        <v>0</v>
      </c>
      <c r="I86">
        <v>0</v>
      </c>
      <c r="J86">
        <v>0</v>
      </c>
      <c r="K86">
        <v>0</v>
      </c>
      <c r="L86">
        <v>0</v>
      </c>
      <c r="M86">
        <v>0</v>
      </c>
      <c r="N86">
        <v>0</v>
      </c>
      <c r="O86">
        <v>0</v>
      </c>
      <c r="P86">
        <v>0</v>
      </c>
      <c r="Q86">
        <v>0</v>
      </c>
      <c r="R86">
        <v>0</v>
      </c>
      <c r="S86">
        <v>0</v>
      </c>
      <c r="T86" s="98">
        <v>0</v>
      </c>
      <c r="U86" s="98">
        <v>0</v>
      </c>
      <c r="V86">
        <v>0</v>
      </c>
      <c r="W86">
        <v>0</v>
      </c>
      <c r="X86">
        <v>0</v>
      </c>
      <c r="Y86">
        <v>0</v>
      </c>
      <c r="Z86">
        <v>0</v>
      </c>
      <c r="AA86">
        <v>0</v>
      </c>
      <c r="AB86">
        <v>0</v>
      </c>
      <c r="AC86">
        <v>0</v>
      </c>
      <c r="AD86">
        <v>0</v>
      </c>
      <c r="AE86">
        <v>0</v>
      </c>
      <c r="AF86">
        <v>0</v>
      </c>
      <c r="AG86" s="98">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1.23168943318344E-2</v>
      </c>
      <c r="BK86">
        <v>5.6804458635274302E-4</v>
      </c>
      <c r="BL86">
        <v>4.6482761375822197E-3</v>
      </c>
      <c r="BM86">
        <v>6.2678844810921497E-4</v>
      </c>
      <c r="BN86">
        <v>2.0288660210408699E-4</v>
      </c>
      <c r="BO86" s="98">
        <v>2.2356678694555399E-14</v>
      </c>
      <c r="BP86">
        <v>8.0683431371231999E-4</v>
      </c>
      <c r="BQ86">
        <v>2.4952117358932997E-4</v>
      </c>
      <c r="BR86">
        <v>8.4468836078291296E-2</v>
      </c>
    </row>
    <row r="87" spans="1:70" x14ac:dyDescent="0.35">
      <c r="A87" t="s">
        <v>273</v>
      </c>
      <c r="B87" t="s">
        <v>803</v>
      </c>
      <c r="C87" t="s">
        <v>1340</v>
      </c>
      <c r="D87">
        <v>0</v>
      </c>
      <c r="E87">
        <v>0</v>
      </c>
      <c r="F87">
        <v>0</v>
      </c>
      <c r="G87">
        <v>0</v>
      </c>
      <c r="H87">
        <v>0</v>
      </c>
      <c r="I87">
        <v>0</v>
      </c>
      <c r="J87">
        <v>0</v>
      </c>
      <c r="K87">
        <v>0</v>
      </c>
      <c r="L87">
        <v>0</v>
      </c>
      <c r="M87">
        <v>0</v>
      </c>
      <c r="N87">
        <v>0</v>
      </c>
      <c r="O87">
        <v>0</v>
      </c>
      <c r="P87">
        <v>0</v>
      </c>
      <c r="Q87">
        <v>0</v>
      </c>
      <c r="R87">
        <v>0</v>
      </c>
      <c r="S87">
        <v>0</v>
      </c>
      <c r="T87">
        <v>0</v>
      </c>
      <c r="U87">
        <v>0</v>
      </c>
      <c r="V87">
        <v>0</v>
      </c>
      <c r="W87">
        <v>0</v>
      </c>
      <c r="X87" s="98">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1.23168943318344E-2</v>
      </c>
      <c r="BK87">
        <v>5.6804458635274302E-4</v>
      </c>
      <c r="BL87">
        <v>4.6482761375822197E-3</v>
      </c>
      <c r="BM87">
        <v>6.2678844810921497E-4</v>
      </c>
      <c r="BN87">
        <v>2.0288660210408699E-4</v>
      </c>
      <c r="BO87" s="98">
        <v>2.2356678694555399E-14</v>
      </c>
      <c r="BP87">
        <v>8.0683431371231901E-4</v>
      </c>
      <c r="BQ87">
        <v>2.4952117358932997E-4</v>
      </c>
      <c r="BR87">
        <v>8.4468836078291296E-2</v>
      </c>
    </row>
    <row r="88" spans="1:70" x14ac:dyDescent="0.35">
      <c r="A88" t="s">
        <v>273</v>
      </c>
      <c r="B88" t="s">
        <v>803</v>
      </c>
      <c r="C88" t="s">
        <v>1341</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1.23168943318344E-2</v>
      </c>
      <c r="BK88">
        <v>5.6804458635274302E-4</v>
      </c>
      <c r="BL88">
        <v>4.6482761375822197E-3</v>
      </c>
      <c r="BM88">
        <v>6.2678844810921497E-4</v>
      </c>
      <c r="BN88">
        <v>2.0288660210408699E-4</v>
      </c>
      <c r="BO88" s="98">
        <v>2.2356678694555399E-14</v>
      </c>
      <c r="BP88">
        <v>8.0683431371231901E-4</v>
      </c>
      <c r="BQ88">
        <v>2.4952117358932997E-4</v>
      </c>
      <c r="BR88">
        <v>8.4468836078291296E-2</v>
      </c>
    </row>
    <row r="89" spans="1:70" x14ac:dyDescent="0.35">
      <c r="A89" t="s">
        <v>282</v>
      </c>
      <c r="B89" t="s">
        <v>803</v>
      </c>
      <c r="C89" t="s">
        <v>1337</v>
      </c>
      <c r="D89">
        <v>3.1412881575360001</v>
      </c>
      <c r="E89">
        <v>13.13536347572</v>
      </c>
      <c r="F89">
        <v>0.12108755939599999</v>
      </c>
      <c r="G89">
        <v>9.2277995701600002E-2</v>
      </c>
      <c r="H89">
        <v>0.36929674614160002</v>
      </c>
      <c r="I89">
        <v>3.4867817495600001E-2</v>
      </c>
      <c r="J89">
        <v>1.1728464220528001</v>
      </c>
      <c r="K89">
        <v>1.8250560258399998E-2</v>
      </c>
      <c r="L89">
        <v>1.6436764208400002E-2</v>
      </c>
      <c r="M89">
        <v>0.19089913250439999</v>
      </c>
      <c r="N89">
        <v>3.9999076424800002E-2</v>
      </c>
      <c r="O89">
        <v>0.15057752985840001</v>
      </c>
      <c r="P89">
        <v>0.12101984</v>
      </c>
      <c r="Q89">
        <v>0.12594336707080001</v>
      </c>
      <c r="R89">
        <v>7.3397799999999999E-2</v>
      </c>
      <c r="S89">
        <v>4.7901093752800002E-2</v>
      </c>
      <c r="T89">
        <v>2.7475982880000001E-3</v>
      </c>
      <c r="U89">
        <v>1.1690335339999999E-3</v>
      </c>
      <c r="V89">
        <v>3.9780011376000001E-3</v>
      </c>
      <c r="W89">
        <v>2.63359975688E-2</v>
      </c>
      <c r="X89">
        <v>1.13357787668E-2</v>
      </c>
      <c r="Y89">
        <v>3.3500567960000001E-4</v>
      </c>
      <c r="Z89">
        <v>4.4396081272400002E-2</v>
      </c>
      <c r="AA89">
        <v>1.195440454E-3</v>
      </c>
      <c r="AB89">
        <v>4.1880547689599999E-2</v>
      </c>
      <c r="AC89">
        <v>1.9629307289599999E-2</v>
      </c>
      <c r="AD89">
        <v>1.6836692227199999E-2</v>
      </c>
      <c r="AE89">
        <v>1.7831656516000001E-3</v>
      </c>
      <c r="AF89">
        <v>1.514046968E-4</v>
      </c>
      <c r="AG89">
        <v>1.3052694200000001E-4</v>
      </c>
      <c r="AH89" s="98">
        <v>8.8497997599999993E-5</v>
      </c>
      <c r="AI89">
        <v>3.1045355560000001E-4</v>
      </c>
      <c r="AJ89">
        <v>0.36040305286840002</v>
      </c>
      <c r="AK89">
        <v>7.3160020466760001</v>
      </c>
      <c r="AL89">
        <v>6.6827564049239996</v>
      </c>
      <c r="AM89">
        <v>6.2765160328040004</v>
      </c>
      <c r="AN89">
        <v>9.0718609863999992E-3</v>
      </c>
      <c r="AO89">
        <v>2.24571480024E-2</v>
      </c>
      <c r="AP89">
        <v>7.9906684531600006E-2</v>
      </c>
      <c r="AQ89">
        <v>1.7839423856E-3</v>
      </c>
      <c r="AR89">
        <v>2.8546468924E-3</v>
      </c>
      <c r="AS89">
        <v>3.7185150346799999E-2</v>
      </c>
      <c r="AT89">
        <v>5.4078554132400002E-2</v>
      </c>
      <c r="AU89">
        <v>9.0169667615999996E-3</v>
      </c>
      <c r="AV89">
        <v>0.85850958593960003</v>
      </c>
      <c r="AW89">
        <v>2.7526432313200001E-2</v>
      </c>
      <c r="AX89">
        <v>0.12443499056640001</v>
      </c>
      <c r="AY89">
        <v>1.68488715792</v>
      </c>
      <c r="AZ89">
        <v>0.1139068019904</v>
      </c>
      <c r="BA89">
        <v>1.5416735945200001E-2</v>
      </c>
      <c r="BB89">
        <v>0.76353160360640004</v>
      </c>
      <c r="BC89">
        <v>4.8374105783279999</v>
      </c>
      <c r="BD89">
        <v>0.47654822552199999</v>
      </c>
      <c r="BE89">
        <v>0.65810714653919999</v>
      </c>
      <c r="BF89">
        <v>1.5957579596000001E-3</v>
      </c>
      <c r="BG89">
        <v>4.9974584860399997E-2</v>
      </c>
      <c r="BH89">
        <v>1.3118909602800001E-2</v>
      </c>
      <c r="BI89">
        <v>0.11857519118239999</v>
      </c>
      <c r="BJ89">
        <v>0</v>
      </c>
      <c r="BK89">
        <v>0</v>
      </c>
      <c r="BL89">
        <v>0</v>
      </c>
      <c r="BM89">
        <v>0</v>
      </c>
      <c r="BN89">
        <v>0</v>
      </c>
      <c r="BO89">
        <v>0</v>
      </c>
      <c r="BP89">
        <v>0</v>
      </c>
      <c r="BQ89">
        <v>0</v>
      </c>
      <c r="BR89">
        <v>0</v>
      </c>
    </row>
    <row r="90" spans="1:70" x14ac:dyDescent="0.35">
      <c r="A90" t="s">
        <v>282</v>
      </c>
      <c r="B90" t="s">
        <v>803</v>
      </c>
      <c r="C90" t="s">
        <v>1338</v>
      </c>
      <c r="D90">
        <v>3.1412881575360001</v>
      </c>
      <c r="E90">
        <v>13.13536347572</v>
      </c>
      <c r="F90">
        <v>0.12108755939599999</v>
      </c>
      <c r="G90">
        <v>9.2277995701600002E-2</v>
      </c>
      <c r="H90">
        <v>0.36929674614160002</v>
      </c>
      <c r="I90">
        <v>3.4867817495600001E-2</v>
      </c>
      <c r="J90">
        <v>1.1728464220528001</v>
      </c>
      <c r="K90">
        <v>1.8250560258399998E-2</v>
      </c>
      <c r="L90">
        <v>1.6436764208400002E-2</v>
      </c>
      <c r="M90">
        <v>0.19089913250439999</v>
      </c>
      <c r="N90">
        <v>3.9999076424800002E-2</v>
      </c>
      <c r="O90">
        <v>0.15057752985840001</v>
      </c>
      <c r="P90">
        <v>0.12101984</v>
      </c>
      <c r="Q90">
        <v>0.12594336707080001</v>
      </c>
      <c r="R90">
        <v>7.3397799999999999E-2</v>
      </c>
      <c r="S90">
        <v>4.7901093752800002E-2</v>
      </c>
      <c r="T90">
        <v>2.7475982880000001E-3</v>
      </c>
      <c r="U90">
        <v>1.1690335339999999E-3</v>
      </c>
      <c r="V90">
        <v>3.9780011376000001E-3</v>
      </c>
      <c r="W90">
        <v>2.63359975688E-2</v>
      </c>
      <c r="X90" s="98">
        <v>1.13357787668E-2</v>
      </c>
      <c r="Y90">
        <v>3.3500567960000001E-4</v>
      </c>
      <c r="Z90">
        <v>4.4396081272400002E-2</v>
      </c>
      <c r="AA90">
        <v>1.195440454E-3</v>
      </c>
      <c r="AB90">
        <v>4.1880547689599999E-2</v>
      </c>
      <c r="AC90">
        <v>1.9629307289599999E-2</v>
      </c>
      <c r="AD90">
        <v>1.6836692227199999E-2</v>
      </c>
      <c r="AE90">
        <v>1.7831656516000001E-3</v>
      </c>
      <c r="AF90">
        <v>1.514046968E-4</v>
      </c>
      <c r="AG90">
        <v>1.3052694200000001E-4</v>
      </c>
      <c r="AH90" s="98">
        <v>8.8497997599999993E-5</v>
      </c>
      <c r="AI90">
        <v>3.1045355560000001E-4</v>
      </c>
      <c r="AJ90">
        <v>0.36040305286840002</v>
      </c>
      <c r="AK90">
        <v>7.3160020466760001</v>
      </c>
      <c r="AL90">
        <v>6.6827564049239996</v>
      </c>
      <c r="AM90">
        <v>6.2765160328040004</v>
      </c>
      <c r="AN90">
        <v>9.0718609863999992E-3</v>
      </c>
      <c r="AO90">
        <v>2.24571480024E-2</v>
      </c>
      <c r="AP90">
        <v>7.9906684531600006E-2</v>
      </c>
      <c r="AQ90">
        <v>1.7839423856E-3</v>
      </c>
      <c r="AR90">
        <v>2.8546468924E-3</v>
      </c>
      <c r="AS90">
        <v>3.7185150346799999E-2</v>
      </c>
      <c r="AT90">
        <v>5.4078554132400002E-2</v>
      </c>
      <c r="AU90">
        <v>9.0169667615999996E-3</v>
      </c>
      <c r="AV90">
        <v>0.85850958593960003</v>
      </c>
      <c r="AW90">
        <v>2.7526432313200001E-2</v>
      </c>
      <c r="AX90">
        <v>0.12443499056640001</v>
      </c>
      <c r="AY90">
        <v>1.68488715792</v>
      </c>
      <c r="AZ90">
        <v>0.1139068019904</v>
      </c>
      <c r="BA90">
        <v>1.5416735945200001E-2</v>
      </c>
      <c r="BB90">
        <v>0.76353160360640004</v>
      </c>
      <c r="BC90">
        <v>4.8374105783279999</v>
      </c>
      <c r="BD90">
        <v>0.47654822552199999</v>
      </c>
      <c r="BE90">
        <v>0.65810714653919999</v>
      </c>
      <c r="BF90">
        <v>1.5957579596000001E-3</v>
      </c>
      <c r="BG90">
        <v>4.9974584860399997E-2</v>
      </c>
      <c r="BH90">
        <v>1.3118909602800001E-2</v>
      </c>
      <c r="BI90">
        <v>0.11857519118239999</v>
      </c>
      <c r="BJ90">
        <v>0</v>
      </c>
      <c r="BK90">
        <v>0</v>
      </c>
      <c r="BL90">
        <v>0</v>
      </c>
      <c r="BM90">
        <v>0</v>
      </c>
      <c r="BN90">
        <v>0</v>
      </c>
      <c r="BO90">
        <v>0</v>
      </c>
      <c r="BP90">
        <v>0</v>
      </c>
      <c r="BQ90">
        <v>0</v>
      </c>
      <c r="BR90">
        <v>0</v>
      </c>
    </row>
    <row r="91" spans="1:70" x14ac:dyDescent="0.35">
      <c r="A91" t="s">
        <v>282</v>
      </c>
      <c r="B91" t="s">
        <v>803</v>
      </c>
      <c r="C91" t="s">
        <v>1339</v>
      </c>
      <c r="D91">
        <v>3.1412881575360001</v>
      </c>
      <c r="E91">
        <v>13.13536347572</v>
      </c>
      <c r="F91">
        <v>0.12108755939599999</v>
      </c>
      <c r="G91">
        <v>9.2277995701600002E-2</v>
      </c>
      <c r="H91">
        <v>0.36929674614160002</v>
      </c>
      <c r="I91">
        <v>3.4867817495600001E-2</v>
      </c>
      <c r="J91">
        <v>1.1728464220528001</v>
      </c>
      <c r="K91">
        <v>1.8250560258399998E-2</v>
      </c>
      <c r="L91">
        <v>1.6436764208400002E-2</v>
      </c>
      <c r="M91">
        <v>0.19089913250439999</v>
      </c>
      <c r="N91">
        <v>3.9999076424800002E-2</v>
      </c>
      <c r="O91">
        <v>0.15057752985840001</v>
      </c>
      <c r="P91">
        <v>0.12101984</v>
      </c>
      <c r="Q91">
        <v>0.12594336707080001</v>
      </c>
      <c r="R91">
        <v>7.3397799999999999E-2</v>
      </c>
      <c r="S91">
        <v>4.7901093752800002E-2</v>
      </c>
      <c r="T91">
        <v>2.7475982880000001E-3</v>
      </c>
      <c r="U91">
        <v>1.1690335339999999E-3</v>
      </c>
      <c r="V91">
        <v>3.9780011376000001E-3</v>
      </c>
      <c r="W91">
        <v>2.63359975688E-2</v>
      </c>
      <c r="X91">
        <v>1.13357787668E-2</v>
      </c>
      <c r="Y91">
        <v>3.3500567960000001E-4</v>
      </c>
      <c r="Z91">
        <v>4.4396081272400002E-2</v>
      </c>
      <c r="AA91">
        <v>1.195440454E-3</v>
      </c>
      <c r="AB91">
        <v>4.1880547689599999E-2</v>
      </c>
      <c r="AC91">
        <v>1.9629307289599999E-2</v>
      </c>
      <c r="AD91">
        <v>1.6836692227199999E-2</v>
      </c>
      <c r="AE91">
        <v>1.7831656516000001E-3</v>
      </c>
      <c r="AF91">
        <v>1.514046968E-4</v>
      </c>
      <c r="AG91">
        <v>1.3052694200000001E-4</v>
      </c>
      <c r="AH91" s="98">
        <v>8.8497997599999993E-5</v>
      </c>
      <c r="AI91">
        <v>3.1045355560000001E-4</v>
      </c>
      <c r="AJ91">
        <v>0.36040305286840002</v>
      </c>
      <c r="AK91">
        <v>7.3160020466760001</v>
      </c>
      <c r="AL91">
        <v>6.6827564049239996</v>
      </c>
      <c r="AM91">
        <v>6.2765160328040004</v>
      </c>
      <c r="AN91">
        <v>9.0718609863999992E-3</v>
      </c>
      <c r="AO91">
        <v>2.24571480024E-2</v>
      </c>
      <c r="AP91">
        <v>7.9906684531600006E-2</v>
      </c>
      <c r="AQ91">
        <v>1.7839423856E-3</v>
      </c>
      <c r="AR91">
        <v>2.8546468924E-3</v>
      </c>
      <c r="AS91">
        <v>3.7185150346799999E-2</v>
      </c>
      <c r="AT91">
        <v>5.4078554132400002E-2</v>
      </c>
      <c r="AU91">
        <v>9.0169667615999996E-3</v>
      </c>
      <c r="AV91">
        <v>0.85850958593960003</v>
      </c>
      <c r="AW91">
        <v>2.7526432313200001E-2</v>
      </c>
      <c r="AX91">
        <v>0.12443499056640001</v>
      </c>
      <c r="AY91">
        <v>1.68488715792</v>
      </c>
      <c r="AZ91">
        <v>0.1139068019904</v>
      </c>
      <c r="BA91">
        <v>1.5416735945200001E-2</v>
      </c>
      <c r="BB91">
        <v>0.76353160360640004</v>
      </c>
      <c r="BC91">
        <v>4.8374105783279999</v>
      </c>
      <c r="BD91">
        <v>0.47654822552199999</v>
      </c>
      <c r="BE91">
        <v>0.65810714653919999</v>
      </c>
      <c r="BF91">
        <v>1.5957579596000001E-3</v>
      </c>
      <c r="BG91">
        <v>4.9974584860399997E-2</v>
      </c>
      <c r="BH91">
        <v>1.3118909602800001E-2</v>
      </c>
      <c r="BI91">
        <v>0.11857519118239999</v>
      </c>
      <c r="BJ91">
        <v>0</v>
      </c>
      <c r="BK91">
        <v>0</v>
      </c>
      <c r="BL91">
        <v>0</v>
      </c>
      <c r="BM91">
        <v>0</v>
      </c>
      <c r="BN91">
        <v>0</v>
      </c>
      <c r="BO91">
        <v>0</v>
      </c>
      <c r="BP91">
        <v>0</v>
      </c>
      <c r="BQ91">
        <v>0</v>
      </c>
      <c r="BR91">
        <v>0</v>
      </c>
    </row>
    <row r="92" spans="1:70" x14ac:dyDescent="0.35">
      <c r="A92" t="s">
        <v>282</v>
      </c>
      <c r="B92" t="s">
        <v>803</v>
      </c>
      <c r="C92" t="s">
        <v>1340</v>
      </c>
      <c r="D92">
        <v>3.1412881575360001</v>
      </c>
      <c r="E92">
        <v>13.13536347572</v>
      </c>
      <c r="F92">
        <v>0.12108755939599999</v>
      </c>
      <c r="G92">
        <v>9.2277995701600002E-2</v>
      </c>
      <c r="H92">
        <v>0.36929674614160002</v>
      </c>
      <c r="I92">
        <v>3.4867817495600001E-2</v>
      </c>
      <c r="J92">
        <v>1.1728464220528001</v>
      </c>
      <c r="K92">
        <v>1.8250560258399998E-2</v>
      </c>
      <c r="L92">
        <v>1.6436764208400002E-2</v>
      </c>
      <c r="M92">
        <v>0.19089913250439999</v>
      </c>
      <c r="N92">
        <v>3.9999076424800002E-2</v>
      </c>
      <c r="O92">
        <v>0.15057752985840001</v>
      </c>
      <c r="P92">
        <v>0.12101984</v>
      </c>
      <c r="Q92">
        <v>0.12594336707080001</v>
      </c>
      <c r="R92">
        <v>7.3397799999999999E-2</v>
      </c>
      <c r="S92">
        <v>4.7901093752800002E-2</v>
      </c>
      <c r="T92">
        <v>2.7475982880000001E-3</v>
      </c>
      <c r="U92">
        <v>1.1690335339999999E-3</v>
      </c>
      <c r="V92">
        <v>3.9780011376000001E-3</v>
      </c>
      <c r="W92">
        <v>2.63359975688E-2</v>
      </c>
      <c r="X92">
        <v>1.13357787668E-2</v>
      </c>
      <c r="Y92">
        <v>3.3500567960000001E-4</v>
      </c>
      <c r="Z92">
        <v>4.4396081272400002E-2</v>
      </c>
      <c r="AA92">
        <v>1.195440454E-3</v>
      </c>
      <c r="AB92">
        <v>4.1880547689599999E-2</v>
      </c>
      <c r="AC92">
        <v>1.9629307289599999E-2</v>
      </c>
      <c r="AD92">
        <v>1.6836692227199999E-2</v>
      </c>
      <c r="AE92">
        <v>1.7831656516000001E-3</v>
      </c>
      <c r="AF92">
        <v>1.514046968E-4</v>
      </c>
      <c r="AG92">
        <v>1.3052694200000001E-4</v>
      </c>
      <c r="AH92" s="98">
        <v>8.8497997599999993E-5</v>
      </c>
      <c r="AI92">
        <v>3.1045355560000001E-4</v>
      </c>
      <c r="AJ92">
        <v>0.36040305286840002</v>
      </c>
      <c r="AK92">
        <v>7.3160020466760001</v>
      </c>
      <c r="AL92">
        <v>6.6827564049239996</v>
      </c>
      <c r="AM92">
        <v>6.2765160328040004</v>
      </c>
      <c r="AN92">
        <v>9.0718609863999992E-3</v>
      </c>
      <c r="AO92">
        <v>2.24571480024E-2</v>
      </c>
      <c r="AP92">
        <v>7.9906684531600006E-2</v>
      </c>
      <c r="AQ92">
        <v>1.7839423856E-3</v>
      </c>
      <c r="AR92">
        <v>2.8546468924E-3</v>
      </c>
      <c r="AS92">
        <v>3.7185150346799999E-2</v>
      </c>
      <c r="AT92">
        <v>5.4078554132400002E-2</v>
      </c>
      <c r="AU92">
        <v>9.0169667615999996E-3</v>
      </c>
      <c r="AV92">
        <v>0.85850958593960003</v>
      </c>
      <c r="AW92">
        <v>2.7526432313200001E-2</v>
      </c>
      <c r="AX92">
        <v>0.12443499056640001</v>
      </c>
      <c r="AY92">
        <v>1.68488715792</v>
      </c>
      <c r="AZ92">
        <v>0.1139068019904</v>
      </c>
      <c r="BA92">
        <v>1.5416735945200001E-2</v>
      </c>
      <c r="BB92">
        <v>0.76353160360640004</v>
      </c>
      <c r="BC92">
        <v>4.8374105783279999</v>
      </c>
      <c r="BD92">
        <v>0.47654822552199999</v>
      </c>
      <c r="BE92">
        <v>0.65810714653919999</v>
      </c>
      <c r="BF92">
        <v>1.5957579596000001E-3</v>
      </c>
      <c r="BG92">
        <v>4.9974584860399997E-2</v>
      </c>
      <c r="BH92">
        <v>1.3118909602800001E-2</v>
      </c>
      <c r="BI92">
        <v>0.11857519118239999</v>
      </c>
      <c r="BJ92">
        <v>0</v>
      </c>
      <c r="BK92">
        <v>0</v>
      </c>
      <c r="BL92">
        <v>0</v>
      </c>
      <c r="BM92">
        <v>0</v>
      </c>
      <c r="BN92">
        <v>0</v>
      </c>
      <c r="BO92">
        <v>0</v>
      </c>
      <c r="BP92">
        <v>0</v>
      </c>
      <c r="BQ92">
        <v>0</v>
      </c>
      <c r="BR92">
        <v>0</v>
      </c>
    </row>
    <row r="93" spans="1:70" x14ac:dyDescent="0.35">
      <c r="A93" t="s">
        <v>282</v>
      </c>
      <c r="B93" t="s">
        <v>803</v>
      </c>
      <c r="C93" t="s">
        <v>1341</v>
      </c>
      <c r="D93">
        <v>3.1412881575360001</v>
      </c>
      <c r="E93">
        <v>13.13536347572</v>
      </c>
      <c r="F93">
        <v>0.12108755939599999</v>
      </c>
      <c r="G93">
        <v>9.2277995701600002E-2</v>
      </c>
      <c r="H93">
        <v>0.36929674614160002</v>
      </c>
      <c r="I93">
        <v>3.4867817495600001E-2</v>
      </c>
      <c r="J93">
        <v>1.1728464220528001</v>
      </c>
      <c r="K93">
        <v>1.8250560258399998E-2</v>
      </c>
      <c r="L93">
        <v>1.6436764208400002E-2</v>
      </c>
      <c r="M93">
        <v>0.19089913250439999</v>
      </c>
      <c r="N93">
        <v>3.9999076424800002E-2</v>
      </c>
      <c r="O93">
        <v>0.15057752985840001</v>
      </c>
      <c r="P93">
        <v>0.12101984</v>
      </c>
      <c r="Q93">
        <v>0.12594336707080001</v>
      </c>
      <c r="R93">
        <v>7.3397799999999999E-2</v>
      </c>
      <c r="S93">
        <v>4.7901093752800002E-2</v>
      </c>
      <c r="T93">
        <v>2.7475982880000001E-3</v>
      </c>
      <c r="U93">
        <v>1.1690335339999999E-3</v>
      </c>
      <c r="V93">
        <v>3.9780011376000001E-3</v>
      </c>
      <c r="W93">
        <v>2.63359975688E-2</v>
      </c>
      <c r="X93">
        <v>1.13357787668E-2</v>
      </c>
      <c r="Y93">
        <v>3.3500567960000001E-4</v>
      </c>
      <c r="Z93">
        <v>4.4396081272400002E-2</v>
      </c>
      <c r="AA93">
        <v>1.195440454E-3</v>
      </c>
      <c r="AB93">
        <v>4.1880547689599999E-2</v>
      </c>
      <c r="AC93">
        <v>1.9629307289599999E-2</v>
      </c>
      <c r="AD93">
        <v>1.6836692227199999E-2</v>
      </c>
      <c r="AE93">
        <v>1.7831656516000001E-3</v>
      </c>
      <c r="AF93">
        <v>1.514046968E-4</v>
      </c>
      <c r="AG93">
        <v>1.3052694200000001E-4</v>
      </c>
      <c r="AH93" s="98">
        <v>8.8497997599999993E-5</v>
      </c>
      <c r="AI93">
        <v>3.1045355560000001E-4</v>
      </c>
      <c r="AJ93">
        <v>0.36040305286840002</v>
      </c>
      <c r="AK93">
        <v>7.3160020466760001</v>
      </c>
      <c r="AL93">
        <v>6.6827564049239996</v>
      </c>
      <c r="AM93">
        <v>6.2765160328040004</v>
      </c>
      <c r="AN93">
        <v>9.0718609863999992E-3</v>
      </c>
      <c r="AO93">
        <v>2.24571480024E-2</v>
      </c>
      <c r="AP93">
        <v>7.9906684531600006E-2</v>
      </c>
      <c r="AQ93">
        <v>1.7839423856E-3</v>
      </c>
      <c r="AR93">
        <v>2.8546468924E-3</v>
      </c>
      <c r="AS93">
        <v>3.7185150346799999E-2</v>
      </c>
      <c r="AT93">
        <v>5.4078554132400002E-2</v>
      </c>
      <c r="AU93">
        <v>9.0169667615999996E-3</v>
      </c>
      <c r="AV93">
        <v>0.85850958593960003</v>
      </c>
      <c r="AW93">
        <v>2.7526432313200001E-2</v>
      </c>
      <c r="AX93">
        <v>0.12443499056640001</v>
      </c>
      <c r="AY93">
        <v>1.68488715792</v>
      </c>
      <c r="AZ93">
        <v>0.1139068019904</v>
      </c>
      <c r="BA93">
        <v>1.5416735945200001E-2</v>
      </c>
      <c r="BB93">
        <v>0.76353160360640004</v>
      </c>
      <c r="BC93">
        <v>4.8374105783279999</v>
      </c>
      <c r="BD93">
        <v>0.47654822552199999</v>
      </c>
      <c r="BE93">
        <v>0.65810714653919999</v>
      </c>
      <c r="BF93">
        <v>1.5957579596000001E-3</v>
      </c>
      <c r="BG93">
        <v>4.9974584860399997E-2</v>
      </c>
      <c r="BH93">
        <v>1.3118909602800001E-2</v>
      </c>
      <c r="BI93">
        <v>0.11857519118239999</v>
      </c>
      <c r="BJ93">
        <v>0</v>
      </c>
      <c r="BK93">
        <v>0</v>
      </c>
      <c r="BL93">
        <v>0</v>
      </c>
      <c r="BM93">
        <v>0</v>
      </c>
      <c r="BN93">
        <v>0</v>
      </c>
      <c r="BO93">
        <v>0</v>
      </c>
      <c r="BP93">
        <v>0</v>
      </c>
      <c r="BQ93">
        <v>0</v>
      </c>
      <c r="BR93">
        <v>0</v>
      </c>
    </row>
    <row r="94" spans="1:70" x14ac:dyDescent="0.35">
      <c r="A94" t="s">
        <v>285</v>
      </c>
      <c r="B94" t="s">
        <v>803</v>
      </c>
      <c r="C94" t="s">
        <v>1337</v>
      </c>
      <c r="D94">
        <v>8.2434851487999996</v>
      </c>
      <c r="E94">
        <v>34.545356435999999</v>
      </c>
      <c r="F94">
        <v>0.18378871287199999</v>
      </c>
      <c r="G94">
        <v>1.21659326736</v>
      </c>
      <c r="H94">
        <v>0.35489999999999999</v>
      </c>
      <c r="I94">
        <v>0.12089999999999999</v>
      </c>
      <c r="J94">
        <v>7.1747106930799998</v>
      </c>
      <c r="K94">
        <v>0</v>
      </c>
      <c r="L94">
        <v>6.4907326735999998E-2</v>
      </c>
      <c r="M94">
        <v>0.24959999999999999</v>
      </c>
      <c r="N94">
        <v>0.2301</v>
      </c>
      <c r="O94">
        <v>1.95E-2</v>
      </c>
      <c r="P94">
        <v>0</v>
      </c>
      <c r="Q94">
        <v>0</v>
      </c>
      <c r="R94">
        <v>0</v>
      </c>
      <c r="S94">
        <v>6.4667722767999994E-2</v>
      </c>
      <c r="T94" s="98">
        <v>8.1980196000000001E-5</v>
      </c>
      <c r="U94" s="98">
        <v>8.1980196000000001E-5</v>
      </c>
      <c r="V94">
        <v>1.8475247519999999E-3</v>
      </c>
      <c r="W94">
        <v>3.4584356435999997E-2</v>
      </c>
      <c r="X94" s="98">
        <v>2.3430099007999999E-2</v>
      </c>
      <c r="Y94">
        <v>2.5900989599999998E-4</v>
      </c>
      <c r="Z94">
        <v>5.9113465352000003E-2</v>
      </c>
      <c r="AA94">
        <v>3.47643564E-3</v>
      </c>
      <c r="AB94">
        <v>5.4141188120000003E-2</v>
      </c>
      <c r="AC94">
        <v>3.8984554451999998E-2</v>
      </c>
      <c r="AD94">
        <v>2.4660990104E-2</v>
      </c>
      <c r="AE94">
        <v>1.2194257428E-2</v>
      </c>
      <c r="AF94">
        <v>3.9465346000000002E-4</v>
      </c>
      <c r="AG94" s="98">
        <v>8.1980196000000001E-5</v>
      </c>
      <c r="AH94">
        <v>2.7207920399999999E-4</v>
      </c>
      <c r="AI94">
        <v>4.1702969999999999E-4</v>
      </c>
      <c r="AJ94">
        <v>3.3647</v>
      </c>
      <c r="AK94">
        <v>0.56410000000000005</v>
      </c>
      <c r="AL94">
        <v>0.2326</v>
      </c>
      <c r="AM94">
        <v>3.7440000000000002</v>
      </c>
      <c r="AN94">
        <v>3.0871232879999999E-3</v>
      </c>
      <c r="AO94">
        <v>5.3911232875999998E-2</v>
      </c>
      <c r="AP94">
        <v>0.78454313725199998</v>
      </c>
      <c r="AQ94">
        <v>2.2280000000000001E-2</v>
      </c>
      <c r="AR94">
        <v>2.5627722767999999E-2</v>
      </c>
      <c r="AS94">
        <v>0.34684970297599999</v>
      </c>
      <c r="AT94">
        <v>0.57038099007999998</v>
      </c>
      <c r="AU94">
        <v>2.7331287127999999E-2</v>
      </c>
      <c r="AV94">
        <v>0.50967722772799995</v>
      </c>
      <c r="AW94">
        <v>9.4454257427999996E-2</v>
      </c>
      <c r="AX94">
        <v>0.31590000000000001</v>
      </c>
      <c r="AY94">
        <v>11.872931506800001</v>
      </c>
      <c r="AZ94">
        <v>0.19196842105600001</v>
      </c>
      <c r="BA94">
        <v>0.15109205479999999</v>
      </c>
      <c r="BB94">
        <v>1.2063863013639999</v>
      </c>
      <c r="BC94">
        <v>21.194876712399999</v>
      </c>
      <c r="BD94">
        <v>1.6846438356</v>
      </c>
      <c r="BE94">
        <v>4.4222191779999998</v>
      </c>
      <c r="BF94">
        <v>1.1875616444E-2</v>
      </c>
      <c r="BG94">
        <v>0.44654191780399999</v>
      </c>
      <c r="BH94">
        <v>0.178123013696</v>
      </c>
      <c r="BI94">
        <v>1.2201386138400001</v>
      </c>
      <c r="BJ94">
        <v>9.9761498230131907E-3</v>
      </c>
      <c r="BK94">
        <v>1.51488490749548E-3</v>
      </c>
      <c r="BL94">
        <v>2.4850992800727299E-3</v>
      </c>
      <c r="BM94">
        <v>3.7793963651136297E-4</v>
      </c>
      <c r="BN94">
        <v>0</v>
      </c>
      <c r="BO94" s="98">
        <v>2.87330518509389E-15</v>
      </c>
      <c r="BP94">
        <v>1.11159118209217E-3</v>
      </c>
      <c r="BQ94">
        <v>1.1282715249211601E-3</v>
      </c>
      <c r="BR94">
        <v>3.0086922343770799E-2</v>
      </c>
    </row>
    <row r="95" spans="1:70" x14ac:dyDescent="0.35">
      <c r="A95" t="s">
        <v>285</v>
      </c>
      <c r="B95" t="s">
        <v>803</v>
      </c>
      <c r="C95" t="s">
        <v>1338</v>
      </c>
      <c r="D95">
        <v>8.2434851487999996</v>
      </c>
      <c r="E95">
        <v>34.545356435999999</v>
      </c>
      <c r="F95">
        <v>0.18378871287199999</v>
      </c>
      <c r="G95">
        <v>1.21659326736</v>
      </c>
      <c r="H95">
        <v>0.35489999999999999</v>
      </c>
      <c r="I95">
        <v>0.12089999999999999</v>
      </c>
      <c r="J95">
        <v>7.1747106930799998</v>
      </c>
      <c r="K95">
        <v>0</v>
      </c>
      <c r="L95">
        <v>6.4907326735999998E-2</v>
      </c>
      <c r="M95">
        <v>0.24959999999999999</v>
      </c>
      <c r="N95">
        <v>0.2301</v>
      </c>
      <c r="O95">
        <v>1.95E-2</v>
      </c>
      <c r="P95">
        <v>0</v>
      </c>
      <c r="Q95">
        <v>0</v>
      </c>
      <c r="R95">
        <v>0</v>
      </c>
      <c r="S95">
        <v>6.4667722767999994E-2</v>
      </c>
      <c r="T95" s="98">
        <v>8.1980196000000001E-5</v>
      </c>
      <c r="U95" s="98">
        <v>8.1980196000000001E-5</v>
      </c>
      <c r="V95">
        <v>1.8475247519999999E-3</v>
      </c>
      <c r="W95">
        <v>3.4584356435999997E-2</v>
      </c>
      <c r="X95" s="98">
        <v>2.3430099007999999E-2</v>
      </c>
      <c r="Y95">
        <v>2.5900989599999998E-4</v>
      </c>
      <c r="Z95">
        <v>5.9113465352000003E-2</v>
      </c>
      <c r="AA95">
        <v>3.47643564E-3</v>
      </c>
      <c r="AB95">
        <v>5.4141188120000003E-2</v>
      </c>
      <c r="AC95">
        <v>3.8984554451999998E-2</v>
      </c>
      <c r="AD95">
        <v>2.4660990104E-2</v>
      </c>
      <c r="AE95">
        <v>1.2194257428E-2</v>
      </c>
      <c r="AF95">
        <v>3.9465346000000002E-4</v>
      </c>
      <c r="AG95" s="98">
        <v>8.1980196000000001E-5</v>
      </c>
      <c r="AH95">
        <v>2.7207920399999999E-4</v>
      </c>
      <c r="AI95">
        <v>4.1702969999999999E-4</v>
      </c>
      <c r="AJ95">
        <v>3.3647</v>
      </c>
      <c r="AK95">
        <v>0.56410000000000005</v>
      </c>
      <c r="AL95">
        <v>0.2326</v>
      </c>
      <c r="AM95">
        <v>3.7440000000000002</v>
      </c>
      <c r="AN95">
        <v>3.0871232879999999E-3</v>
      </c>
      <c r="AO95">
        <v>5.3911232875999998E-2</v>
      </c>
      <c r="AP95">
        <v>0.78454313725199998</v>
      </c>
      <c r="AQ95">
        <v>2.2280000000000001E-2</v>
      </c>
      <c r="AR95">
        <v>2.5627722767999999E-2</v>
      </c>
      <c r="AS95">
        <v>0.34684970297599999</v>
      </c>
      <c r="AT95">
        <v>0.57038099007999998</v>
      </c>
      <c r="AU95">
        <v>2.7331287127999999E-2</v>
      </c>
      <c r="AV95">
        <v>0.50967722772799995</v>
      </c>
      <c r="AW95">
        <v>9.4454257427999996E-2</v>
      </c>
      <c r="AX95">
        <v>0.31590000000000001</v>
      </c>
      <c r="AY95">
        <v>11.872931506800001</v>
      </c>
      <c r="AZ95">
        <v>0.19196842105600001</v>
      </c>
      <c r="BA95">
        <v>0.15109205479999999</v>
      </c>
      <c r="BB95">
        <v>1.2063863013639999</v>
      </c>
      <c r="BC95">
        <v>21.194876712399999</v>
      </c>
      <c r="BD95">
        <v>1.6846438356</v>
      </c>
      <c r="BE95">
        <v>4.4222191779999998</v>
      </c>
      <c r="BF95">
        <v>1.1875616444E-2</v>
      </c>
      <c r="BG95">
        <v>0.44654191780399999</v>
      </c>
      <c r="BH95">
        <v>0.178123013696</v>
      </c>
      <c r="BI95">
        <v>1.2201386138400001</v>
      </c>
      <c r="BJ95">
        <v>9.9761498230131907E-3</v>
      </c>
      <c r="BK95">
        <v>1.51488490749548E-3</v>
      </c>
      <c r="BL95">
        <v>2.4850992800727299E-3</v>
      </c>
      <c r="BM95">
        <v>3.7793963651136297E-4</v>
      </c>
      <c r="BN95">
        <v>0</v>
      </c>
      <c r="BO95" s="98">
        <v>2.87330518509389E-15</v>
      </c>
      <c r="BP95">
        <v>1.11159118209217E-3</v>
      </c>
      <c r="BQ95">
        <v>1.1282715249211601E-3</v>
      </c>
      <c r="BR95">
        <v>3.0086922343770799E-2</v>
      </c>
    </row>
    <row r="96" spans="1:70" x14ac:dyDescent="0.35">
      <c r="A96" t="s">
        <v>285</v>
      </c>
      <c r="B96" t="s">
        <v>803</v>
      </c>
      <c r="C96" t="s">
        <v>1339</v>
      </c>
      <c r="D96">
        <v>8.2434851487999996</v>
      </c>
      <c r="E96">
        <v>34.545356435999999</v>
      </c>
      <c r="F96">
        <v>0.18378871287199999</v>
      </c>
      <c r="G96">
        <v>1.21659326736</v>
      </c>
      <c r="H96">
        <v>0.35489999999999999</v>
      </c>
      <c r="I96">
        <v>0.12089999999999999</v>
      </c>
      <c r="J96">
        <v>7.1747106930799998</v>
      </c>
      <c r="K96">
        <v>0</v>
      </c>
      <c r="L96">
        <v>6.4907326735999998E-2</v>
      </c>
      <c r="M96">
        <v>0.24959999999999999</v>
      </c>
      <c r="N96">
        <v>0.2301</v>
      </c>
      <c r="O96">
        <v>1.95E-2</v>
      </c>
      <c r="P96">
        <v>0</v>
      </c>
      <c r="Q96">
        <v>0</v>
      </c>
      <c r="R96">
        <v>0</v>
      </c>
      <c r="S96">
        <v>6.4667722767999994E-2</v>
      </c>
      <c r="T96" s="98">
        <v>8.1980196000000001E-5</v>
      </c>
      <c r="U96" s="98">
        <v>8.1980196000000001E-5</v>
      </c>
      <c r="V96">
        <v>1.8475247519999999E-3</v>
      </c>
      <c r="W96">
        <v>3.4584356435999997E-2</v>
      </c>
      <c r="X96" s="98">
        <v>2.3430099007999999E-2</v>
      </c>
      <c r="Y96">
        <v>2.5900989599999998E-4</v>
      </c>
      <c r="Z96">
        <v>5.9113465352000003E-2</v>
      </c>
      <c r="AA96">
        <v>3.47643564E-3</v>
      </c>
      <c r="AB96">
        <v>5.4141188120000003E-2</v>
      </c>
      <c r="AC96">
        <v>3.8984554451999998E-2</v>
      </c>
      <c r="AD96">
        <v>2.4660990104E-2</v>
      </c>
      <c r="AE96">
        <v>1.2194257428E-2</v>
      </c>
      <c r="AF96">
        <v>3.9465346000000002E-4</v>
      </c>
      <c r="AG96" s="98">
        <v>8.1980196000000001E-5</v>
      </c>
      <c r="AH96">
        <v>2.7207920399999999E-4</v>
      </c>
      <c r="AI96">
        <v>4.1702969999999999E-4</v>
      </c>
      <c r="AJ96">
        <v>3.3647</v>
      </c>
      <c r="AK96">
        <v>0.56410000000000005</v>
      </c>
      <c r="AL96">
        <v>0.2326</v>
      </c>
      <c r="AM96">
        <v>3.7440000000000002</v>
      </c>
      <c r="AN96">
        <v>3.0871232879999999E-3</v>
      </c>
      <c r="AO96">
        <v>5.3911232875999998E-2</v>
      </c>
      <c r="AP96">
        <v>0.78454313725199998</v>
      </c>
      <c r="AQ96">
        <v>2.2280000000000001E-2</v>
      </c>
      <c r="AR96">
        <v>2.5627722767999999E-2</v>
      </c>
      <c r="AS96">
        <v>0.34684970297599999</v>
      </c>
      <c r="AT96">
        <v>0.57038099007999998</v>
      </c>
      <c r="AU96">
        <v>2.7331287127999999E-2</v>
      </c>
      <c r="AV96">
        <v>0.50967722772799995</v>
      </c>
      <c r="AW96">
        <v>9.4454257427999996E-2</v>
      </c>
      <c r="AX96">
        <v>0.31590000000000001</v>
      </c>
      <c r="AY96">
        <v>11.872931506800001</v>
      </c>
      <c r="AZ96">
        <v>0.19196842105600001</v>
      </c>
      <c r="BA96">
        <v>0.15109205479999999</v>
      </c>
      <c r="BB96">
        <v>1.2063863013639999</v>
      </c>
      <c r="BC96">
        <v>21.194876712399999</v>
      </c>
      <c r="BD96">
        <v>1.6846438356</v>
      </c>
      <c r="BE96">
        <v>4.4222191779999998</v>
      </c>
      <c r="BF96">
        <v>1.1875616444E-2</v>
      </c>
      <c r="BG96">
        <v>0.44654191780399999</v>
      </c>
      <c r="BH96">
        <v>0.178123013696</v>
      </c>
      <c r="BI96">
        <v>1.2201386138400001</v>
      </c>
      <c r="BJ96">
        <v>9.9761498230131907E-3</v>
      </c>
      <c r="BK96">
        <v>1.51488490749548E-3</v>
      </c>
      <c r="BL96">
        <v>2.4850992800727299E-3</v>
      </c>
      <c r="BM96">
        <v>3.7793963651136297E-4</v>
      </c>
      <c r="BN96">
        <v>0</v>
      </c>
      <c r="BO96" s="98">
        <v>2.87330518509389E-15</v>
      </c>
      <c r="BP96">
        <v>1.11159118209217E-3</v>
      </c>
      <c r="BQ96">
        <v>1.1282715249211601E-3</v>
      </c>
      <c r="BR96">
        <v>3.0086922343770799E-2</v>
      </c>
    </row>
    <row r="97" spans="1:70" x14ac:dyDescent="0.35">
      <c r="A97" t="s">
        <v>285</v>
      </c>
      <c r="B97" t="s">
        <v>803</v>
      </c>
      <c r="C97" t="s">
        <v>1340</v>
      </c>
      <c r="D97">
        <v>11.318485148800001</v>
      </c>
      <c r="E97">
        <v>47.448356435999997</v>
      </c>
      <c r="F97">
        <v>0.227588712872</v>
      </c>
      <c r="G97">
        <v>1.31529326736</v>
      </c>
      <c r="H97">
        <v>0.79379999999999995</v>
      </c>
      <c r="I97">
        <v>0.37619999999999998</v>
      </c>
      <c r="J97">
        <v>14.39271069308</v>
      </c>
      <c r="K97">
        <v>0</v>
      </c>
      <c r="L97">
        <v>0.11020732673600001</v>
      </c>
      <c r="M97">
        <v>0.49919999999999998</v>
      </c>
      <c r="N97">
        <v>0.4602</v>
      </c>
      <c r="O97">
        <v>3.9E-2</v>
      </c>
      <c r="P97">
        <v>0</v>
      </c>
      <c r="Q97">
        <v>0</v>
      </c>
      <c r="R97">
        <v>0</v>
      </c>
      <c r="S97">
        <v>6.8867722768000003E-2</v>
      </c>
      <c r="T97" s="98">
        <v>8.1980196000000001E-5</v>
      </c>
      <c r="U97" s="98">
        <v>8.1980196000000001E-5</v>
      </c>
      <c r="V97">
        <v>1.8475247519999999E-3</v>
      </c>
      <c r="W97">
        <v>3.8784356435999999E-2</v>
      </c>
      <c r="X97">
        <v>2.3430099007999999E-2</v>
      </c>
      <c r="Y97">
        <v>2.5900989599999998E-4</v>
      </c>
      <c r="Z97">
        <v>6.3013465352000003E-2</v>
      </c>
      <c r="AA97">
        <v>3.47643564E-3</v>
      </c>
      <c r="AB97">
        <v>5.8041188119999997E-2</v>
      </c>
      <c r="AC97">
        <v>6.6884554452000006E-2</v>
      </c>
      <c r="AD97">
        <v>3.2460990103999998E-2</v>
      </c>
      <c r="AE97">
        <v>2.8094257428000001E-2</v>
      </c>
      <c r="AF97">
        <v>3.9465346000000002E-4</v>
      </c>
      <c r="AG97" s="98">
        <v>8.1980196000000001E-5</v>
      </c>
      <c r="AH97" s="98">
        <v>2.7207920399999999E-4</v>
      </c>
      <c r="AI97">
        <v>4.1702969999999999E-4</v>
      </c>
      <c r="AJ97">
        <v>3.3647</v>
      </c>
      <c r="AK97">
        <v>4.0624000000000002</v>
      </c>
      <c r="AL97">
        <v>0.2326</v>
      </c>
      <c r="AM97">
        <v>45.54</v>
      </c>
      <c r="AN97">
        <v>0.64862712328799998</v>
      </c>
      <c r="AO97">
        <v>5.7811232875999999E-2</v>
      </c>
      <c r="AP97">
        <v>1.3695431372519999</v>
      </c>
      <c r="AQ97">
        <v>2.5520000000000001E-2</v>
      </c>
      <c r="AR97">
        <v>3.3817722767999998E-2</v>
      </c>
      <c r="AS97">
        <v>0.52402970297600004</v>
      </c>
      <c r="AT97">
        <v>0.76442099007999997</v>
      </c>
      <c r="AU97">
        <v>3.0511287128000001E-2</v>
      </c>
      <c r="AV97">
        <v>1.083877227728</v>
      </c>
      <c r="AW97">
        <v>9.4454257427999996E-2</v>
      </c>
      <c r="AX97">
        <v>0.63180000000000003</v>
      </c>
      <c r="AY97">
        <v>14.3329315068</v>
      </c>
      <c r="AZ97">
        <v>0.358168421056</v>
      </c>
      <c r="BA97">
        <v>0.19969205479999999</v>
      </c>
      <c r="BB97">
        <v>2.2293863013639998</v>
      </c>
      <c r="BC97">
        <v>40.676876712400002</v>
      </c>
      <c r="BD97">
        <v>2.3296438356000002</v>
      </c>
      <c r="BE97">
        <v>4.5812191779999996</v>
      </c>
      <c r="BF97">
        <v>1.1875616444E-2</v>
      </c>
      <c r="BG97">
        <v>0.44654191780399999</v>
      </c>
      <c r="BH97">
        <v>0.21532301369599999</v>
      </c>
      <c r="BI97">
        <v>1.7601386138399999</v>
      </c>
      <c r="BJ97">
        <v>1.5784268349196499E-2</v>
      </c>
      <c r="BK97">
        <v>2.38228895511357E-3</v>
      </c>
      <c r="BL97">
        <v>3.6133028545331301E-3</v>
      </c>
      <c r="BM97">
        <v>5.1957867786420902E-4</v>
      </c>
      <c r="BN97">
        <v>0</v>
      </c>
      <c r="BO97" s="98">
        <v>4.7845002924186502E-15</v>
      </c>
      <c r="BP97">
        <v>3.42247409304419E-3</v>
      </c>
      <c r="BQ97">
        <v>1.80614198293147E-3</v>
      </c>
      <c r="BR97">
        <v>4.2961481378051003E-2</v>
      </c>
    </row>
    <row r="98" spans="1:70" x14ac:dyDescent="0.35">
      <c r="A98" t="s">
        <v>285</v>
      </c>
      <c r="B98" t="s">
        <v>803</v>
      </c>
      <c r="C98" t="s">
        <v>1341</v>
      </c>
      <c r="D98">
        <v>8.2434851487999996</v>
      </c>
      <c r="E98">
        <v>34.545356435999999</v>
      </c>
      <c r="F98">
        <v>0.18378871287199999</v>
      </c>
      <c r="G98">
        <v>1.21659326736</v>
      </c>
      <c r="H98">
        <v>0.35489999999999999</v>
      </c>
      <c r="I98">
        <v>0.12089999999999999</v>
      </c>
      <c r="J98">
        <v>7.1747106930799998</v>
      </c>
      <c r="K98">
        <v>0</v>
      </c>
      <c r="L98">
        <v>6.4907326735999998E-2</v>
      </c>
      <c r="M98">
        <v>0.24959999999999999</v>
      </c>
      <c r="N98">
        <v>0.2301</v>
      </c>
      <c r="O98">
        <v>1.95E-2</v>
      </c>
      <c r="P98">
        <v>0</v>
      </c>
      <c r="Q98">
        <v>0</v>
      </c>
      <c r="R98">
        <v>0</v>
      </c>
      <c r="S98">
        <v>6.4667722767999994E-2</v>
      </c>
      <c r="T98" s="98">
        <v>8.1980196000000001E-5</v>
      </c>
      <c r="U98" s="98">
        <v>8.1980196000000001E-5</v>
      </c>
      <c r="V98">
        <v>1.8475247519999999E-3</v>
      </c>
      <c r="W98">
        <v>3.4584356435999997E-2</v>
      </c>
      <c r="X98">
        <v>2.3430099007999999E-2</v>
      </c>
      <c r="Y98">
        <v>2.5900989599999998E-4</v>
      </c>
      <c r="Z98">
        <v>5.9113465352000003E-2</v>
      </c>
      <c r="AA98">
        <v>3.47643564E-3</v>
      </c>
      <c r="AB98">
        <v>5.4141188120000003E-2</v>
      </c>
      <c r="AC98">
        <v>3.8984554451999998E-2</v>
      </c>
      <c r="AD98">
        <v>2.4660990104E-2</v>
      </c>
      <c r="AE98">
        <v>1.2194257428E-2</v>
      </c>
      <c r="AF98">
        <v>3.9465346000000002E-4</v>
      </c>
      <c r="AG98" s="98">
        <v>8.1980196000000001E-5</v>
      </c>
      <c r="AH98" s="98">
        <v>2.7207920399999999E-4</v>
      </c>
      <c r="AI98">
        <v>4.1702969999999999E-4</v>
      </c>
      <c r="AJ98">
        <v>3.3647</v>
      </c>
      <c r="AK98">
        <v>0.56410000000000005</v>
      </c>
      <c r="AL98">
        <v>0.2326</v>
      </c>
      <c r="AM98">
        <v>3.7440000000000002</v>
      </c>
      <c r="AN98">
        <v>3.0871232879999999E-3</v>
      </c>
      <c r="AO98">
        <v>5.3911232875999998E-2</v>
      </c>
      <c r="AP98">
        <v>0.78454313725199998</v>
      </c>
      <c r="AQ98">
        <v>2.2280000000000001E-2</v>
      </c>
      <c r="AR98" s="98">
        <v>2.5627722767999999E-2</v>
      </c>
      <c r="AS98">
        <v>0.34684970297599999</v>
      </c>
      <c r="AT98">
        <v>0.57038099007999998</v>
      </c>
      <c r="AU98" s="98">
        <v>2.7331287127999999E-2</v>
      </c>
      <c r="AV98">
        <v>0.50967722772799995</v>
      </c>
      <c r="AW98">
        <v>9.4454257427999996E-2</v>
      </c>
      <c r="AX98">
        <v>0.31590000000000001</v>
      </c>
      <c r="AY98">
        <v>11.872931506800001</v>
      </c>
      <c r="AZ98">
        <v>0.19196842105600001</v>
      </c>
      <c r="BA98">
        <v>0.15109205479999999</v>
      </c>
      <c r="BB98">
        <v>1.2063863013639999</v>
      </c>
      <c r="BC98">
        <v>21.194876712399999</v>
      </c>
      <c r="BD98">
        <v>1.6846438356</v>
      </c>
      <c r="BE98">
        <v>4.4222191779999998</v>
      </c>
      <c r="BF98">
        <v>1.1875616444E-2</v>
      </c>
      <c r="BG98">
        <v>0.44654191780399999</v>
      </c>
      <c r="BH98">
        <v>0.178123013696</v>
      </c>
      <c r="BI98">
        <v>1.2201386138400001</v>
      </c>
      <c r="BJ98">
        <v>9.9761498230131907E-3</v>
      </c>
      <c r="BK98">
        <v>1.51488490749548E-3</v>
      </c>
      <c r="BL98">
        <v>2.4850992800727299E-3</v>
      </c>
      <c r="BM98">
        <v>3.7793963651136297E-4</v>
      </c>
      <c r="BN98">
        <v>0</v>
      </c>
      <c r="BO98" s="98">
        <v>2.87330518509389E-15</v>
      </c>
      <c r="BP98">
        <v>1.11159118209217E-3</v>
      </c>
      <c r="BQ98">
        <v>1.1282715249211601E-3</v>
      </c>
      <c r="BR98">
        <v>3.0086922343770799E-2</v>
      </c>
    </row>
    <row r="99" spans="1:70" x14ac:dyDescent="0.35">
      <c r="A99" t="s">
        <v>1524</v>
      </c>
      <c r="B99" t="s">
        <v>1524</v>
      </c>
      <c r="C99" t="s">
        <v>1337</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s="98">
        <v>0</v>
      </c>
      <c r="AI99">
        <v>0</v>
      </c>
      <c r="AJ99">
        <v>0</v>
      </c>
      <c r="AK99">
        <v>0</v>
      </c>
      <c r="AL99">
        <v>0</v>
      </c>
      <c r="AM99">
        <v>0</v>
      </c>
      <c r="AN99">
        <v>0</v>
      </c>
      <c r="AO99">
        <v>0</v>
      </c>
      <c r="AP99">
        <v>0</v>
      </c>
      <c r="AQ99">
        <v>0</v>
      </c>
      <c r="AR99" s="98">
        <v>0</v>
      </c>
      <c r="AS99">
        <v>0</v>
      </c>
      <c r="AT99">
        <v>0</v>
      </c>
      <c r="AU99" s="98">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row>
    <row r="100" spans="1:70" x14ac:dyDescent="0.35">
      <c r="A100" t="s">
        <v>1524</v>
      </c>
      <c r="B100" t="s">
        <v>1524</v>
      </c>
      <c r="C100" t="s">
        <v>1338</v>
      </c>
      <c r="D100">
        <v>184.52</v>
      </c>
      <c r="E100">
        <v>770.8</v>
      </c>
      <c r="F100">
        <v>8.3360000000000003</v>
      </c>
      <c r="G100">
        <v>12.752000000000001</v>
      </c>
      <c r="H100">
        <v>12.167999999999999</v>
      </c>
      <c r="I100">
        <v>4.9880000000000004</v>
      </c>
      <c r="J100">
        <v>155.376</v>
      </c>
      <c r="K100">
        <v>0</v>
      </c>
      <c r="L100">
        <v>2.5</v>
      </c>
      <c r="M100">
        <v>4.08</v>
      </c>
      <c r="N100">
        <v>0</v>
      </c>
      <c r="O100">
        <v>4.08</v>
      </c>
      <c r="P100">
        <v>0</v>
      </c>
      <c r="Q100">
        <v>0</v>
      </c>
      <c r="R100">
        <v>0</v>
      </c>
      <c r="S100">
        <v>1</v>
      </c>
      <c r="T100">
        <v>7.5999999999999998E-2</v>
      </c>
      <c r="U100">
        <v>0.22800000000000001</v>
      </c>
      <c r="V100">
        <v>7.5999999999999998E-2</v>
      </c>
      <c r="W100">
        <v>0.42399999999999999</v>
      </c>
      <c r="X100">
        <v>7.5999999999999998E-2</v>
      </c>
      <c r="Y100">
        <v>0</v>
      </c>
      <c r="Z100">
        <v>4.76</v>
      </c>
      <c r="AA100">
        <v>0</v>
      </c>
      <c r="AB100">
        <v>4.6079999999999997</v>
      </c>
      <c r="AC100">
        <v>2.2719999999999998</v>
      </c>
      <c r="AD100">
        <v>1.696</v>
      </c>
      <c r="AE100">
        <v>0.65200000000000002</v>
      </c>
      <c r="AF100">
        <v>0</v>
      </c>
      <c r="AG100">
        <v>0</v>
      </c>
      <c r="AH100" s="98">
        <v>0</v>
      </c>
      <c r="AI100">
        <v>0</v>
      </c>
      <c r="AJ100">
        <v>0</v>
      </c>
      <c r="AK100">
        <v>0</v>
      </c>
      <c r="AL100">
        <v>0</v>
      </c>
      <c r="AM100">
        <v>0</v>
      </c>
      <c r="AN100">
        <v>1.5840000000000001</v>
      </c>
      <c r="AO100">
        <v>2.8479999999999999</v>
      </c>
      <c r="AP100">
        <v>5.9279999999999999</v>
      </c>
      <c r="AQ100">
        <v>8.9200000000000002E-2</v>
      </c>
      <c r="AR100" s="98">
        <v>0.39360000000000001</v>
      </c>
      <c r="AS100">
        <v>0.38479999999999998</v>
      </c>
      <c r="AT100">
        <v>2.444</v>
      </c>
      <c r="AU100" s="98">
        <v>5.3199999999999997E-2</v>
      </c>
      <c r="AV100">
        <v>57.38</v>
      </c>
      <c r="AW100">
        <v>0.45600000000000002</v>
      </c>
      <c r="AX100">
        <v>0</v>
      </c>
      <c r="AY100">
        <v>230</v>
      </c>
      <c r="AZ100">
        <v>24</v>
      </c>
      <c r="BA100">
        <v>1.9</v>
      </c>
      <c r="BB100">
        <v>233.6</v>
      </c>
      <c r="BC100">
        <v>548</v>
      </c>
      <c r="BD100">
        <v>59.28</v>
      </c>
      <c r="BE100">
        <v>341.6</v>
      </c>
      <c r="BF100">
        <v>0.88</v>
      </c>
      <c r="BG100">
        <v>7.6</v>
      </c>
      <c r="BH100">
        <v>0.80400000000000005</v>
      </c>
      <c r="BI100">
        <v>0</v>
      </c>
      <c r="BJ100">
        <v>0.135261382172087</v>
      </c>
      <c r="BK100">
        <v>1.9901561228281299E-3</v>
      </c>
      <c r="BL100">
        <v>1.69092802400371E-2</v>
      </c>
      <c r="BM100">
        <v>5.3511859461074698E-3</v>
      </c>
      <c r="BN100">
        <v>4.3614179711036601E-2</v>
      </c>
      <c r="BO100" s="98">
        <v>1.5046608544995299E-13</v>
      </c>
      <c r="BP100">
        <v>4.0376580026923103E-3</v>
      </c>
      <c r="BQ100">
        <v>1.7059708318027299E-2</v>
      </c>
      <c r="BR100">
        <v>0.57450610449121498</v>
      </c>
    </row>
    <row r="101" spans="1:70" x14ac:dyDescent="0.35">
      <c r="A101" t="s">
        <v>1524</v>
      </c>
      <c r="B101" t="s">
        <v>1524</v>
      </c>
      <c r="C101" t="s">
        <v>1339</v>
      </c>
      <c r="D101">
        <v>99.9</v>
      </c>
      <c r="E101">
        <v>418.7</v>
      </c>
      <c r="F101">
        <v>4.53</v>
      </c>
      <c r="G101">
        <v>10.39</v>
      </c>
      <c r="H101">
        <v>3.13</v>
      </c>
      <c r="I101">
        <v>2.67</v>
      </c>
      <c r="J101">
        <v>37.85</v>
      </c>
      <c r="K101">
        <v>0</v>
      </c>
      <c r="L101">
        <v>1.42</v>
      </c>
      <c r="M101">
        <v>0.2</v>
      </c>
      <c r="N101">
        <v>7.0000000000000007E-2</v>
      </c>
      <c r="O101">
        <v>0.13</v>
      </c>
      <c r="P101">
        <v>0.2</v>
      </c>
      <c r="Q101">
        <v>0.2</v>
      </c>
      <c r="R101">
        <v>0</v>
      </c>
      <c r="S101">
        <v>0.56999999999999995</v>
      </c>
      <c r="T101">
        <v>0.06</v>
      </c>
      <c r="U101">
        <v>0.12</v>
      </c>
      <c r="V101">
        <v>0.04</v>
      </c>
      <c r="W101">
        <v>0.25</v>
      </c>
      <c r="X101">
        <v>7.0000000000000007E-2</v>
      </c>
      <c r="Y101">
        <v>0</v>
      </c>
      <c r="Z101">
        <v>2.25</v>
      </c>
      <c r="AA101">
        <v>0</v>
      </c>
      <c r="AB101">
        <v>2.16</v>
      </c>
      <c r="AC101">
        <v>1.48</v>
      </c>
      <c r="AD101">
        <v>1.21</v>
      </c>
      <c r="AE101">
        <v>0.31</v>
      </c>
      <c r="AF101">
        <v>0</v>
      </c>
      <c r="AG101">
        <v>0</v>
      </c>
      <c r="AH101" s="98">
        <v>0</v>
      </c>
      <c r="AI101">
        <v>0</v>
      </c>
      <c r="AJ101">
        <v>0</v>
      </c>
      <c r="AK101">
        <v>0.02</v>
      </c>
      <c r="AL101">
        <v>0</v>
      </c>
      <c r="AM101">
        <v>0.2</v>
      </c>
      <c r="AN101">
        <v>0</v>
      </c>
      <c r="AO101">
        <v>1.53</v>
      </c>
      <c r="AP101">
        <v>3.51</v>
      </c>
      <c r="AQ101">
        <v>0.11600000000000001</v>
      </c>
      <c r="AR101" s="98">
        <v>7.8E-2</v>
      </c>
      <c r="AS101">
        <v>0.38300000000000001</v>
      </c>
      <c r="AT101">
        <v>2.11</v>
      </c>
      <c r="AU101" s="98">
        <v>0.05</v>
      </c>
      <c r="AV101">
        <v>44.6</v>
      </c>
      <c r="AW101">
        <v>0</v>
      </c>
      <c r="AX101">
        <v>0.01</v>
      </c>
      <c r="AY101">
        <v>115.1</v>
      </c>
      <c r="AZ101">
        <v>0.4</v>
      </c>
      <c r="BA101">
        <v>1.84</v>
      </c>
      <c r="BB101">
        <v>65.8</v>
      </c>
      <c r="BC101">
        <v>255.7</v>
      </c>
      <c r="BD101">
        <v>36.9</v>
      </c>
      <c r="BE101">
        <v>254.2</v>
      </c>
      <c r="BF101">
        <v>0.65</v>
      </c>
      <c r="BG101">
        <v>5.16</v>
      </c>
      <c r="BH101">
        <v>1.19</v>
      </c>
      <c r="BI101">
        <v>0</v>
      </c>
      <c r="BJ101">
        <v>0.100554370650102</v>
      </c>
      <c r="BK101">
        <v>7.5470750126502501E-3</v>
      </c>
      <c r="BL101">
        <v>2.3715116613056399E-2</v>
      </c>
      <c r="BM101">
        <v>3.84238082889185E-3</v>
      </c>
      <c r="BN101">
        <v>1.43581418282665E-2</v>
      </c>
      <c r="BO101" s="98">
        <v>1.3116580297106399E-13</v>
      </c>
      <c r="BP101">
        <v>5.1234838131021098E-3</v>
      </c>
      <c r="BQ101">
        <v>5.3098323593229399E-3</v>
      </c>
      <c r="BR101">
        <v>0.33468883363525498</v>
      </c>
    </row>
    <row r="102" spans="1:70" x14ac:dyDescent="0.35">
      <c r="A102" t="s">
        <v>1524</v>
      </c>
      <c r="B102" t="s">
        <v>1524</v>
      </c>
      <c r="C102" t="s">
        <v>1340</v>
      </c>
      <c r="D102">
        <v>27.7</v>
      </c>
      <c r="E102">
        <v>115.6</v>
      </c>
      <c r="F102">
        <v>1.5</v>
      </c>
      <c r="G102">
        <v>2.52</v>
      </c>
      <c r="H102">
        <v>0.94</v>
      </c>
      <c r="I102">
        <v>0.17</v>
      </c>
      <c r="J102">
        <v>14.64</v>
      </c>
      <c r="K102">
        <v>0</v>
      </c>
      <c r="L102">
        <v>0.24</v>
      </c>
      <c r="M102">
        <v>0.13</v>
      </c>
      <c r="N102">
        <v>0.02</v>
      </c>
      <c r="O102">
        <v>0.11</v>
      </c>
      <c r="P102">
        <v>0</v>
      </c>
      <c r="Q102">
        <v>0</v>
      </c>
      <c r="R102">
        <v>0</v>
      </c>
      <c r="S102">
        <v>0.3</v>
      </c>
      <c r="T102">
        <v>0</v>
      </c>
      <c r="U102">
        <v>0</v>
      </c>
      <c r="V102">
        <v>0</v>
      </c>
      <c r="W102">
        <v>0.21</v>
      </c>
      <c r="X102">
        <v>0.09</v>
      </c>
      <c r="Y102">
        <v>0</v>
      </c>
      <c r="Z102">
        <v>0.42</v>
      </c>
      <c r="AA102">
        <v>0</v>
      </c>
      <c r="AB102">
        <v>0.41</v>
      </c>
      <c r="AC102">
        <v>0.48</v>
      </c>
      <c r="AD102">
        <v>0.4</v>
      </c>
      <c r="AE102">
        <v>0.06</v>
      </c>
      <c r="AF102">
        <v>0</v>
      </c>
      <c r="AG102">
        <v>0</v>
      </c>
      <c r="AH102" s="98">
        <v>0</v>
      </c>
      <c r="AI102">
        <v>0</v>
      </c>
      <c r="AJ102">
        <v>0</v>
      </c>
      <c r="AK102">
        <v>0</v>
      </c>
      <c r="AL102">
        <v>0</v>
      </c>
      <c r="AM102">
        <v>0</v>
      </c>
      <c r="AN102">
        <v>0</v>
      </c>
      <c r="AO102">
        <v>0.02</v>
      </c>
      <c r="AP102">
        <v>2.6</v>
      </c>
      <c r="AQ102">
        <v>1.4999999999999999E-2</v>
      </c>
      <c r="AR102" s="98">
        <v>3.9E-2</v>
      </c>
      <c r="AS102">
        <v>0.27</v>
      </c>
      <c r="AT102">
        <v>0.69</v>
      </c>
      <c r="AU102" s="98">
        <v>2.7E-2</v>
      </c>
      <c r="AV102">
        <v>3.6</v>
      </c>
      <c r="AW102">
        <v>8.0000000000000002E-3</v>
      </c>
      <c r="AX102">
        <v>0</v>
      </c>
      <c r="AY102">
        <v>37.6</v>
      </c>
      <c r="AZ102">
        <v>0.5</v>
      </c>
      <c r="BA102">
        <v>0.36</v>
      </c>
      <c r="BB102">
        <v>19.7</v>
      </c>
      <c r="BC102">
        <v>55.2</v>
      </c>
      <c r="BD102">
        <v>21.1</v>
      </c>
      <c r="BE102">
        <v>6.8</v>
      </c>
      <c r="BF102">
        <v>0.02</v>
      </c>
      <c r="BG102">
        <v>0.4</v>
      </c>
      <c r="BH102">
        <v>0.17</v>
      </c>
      <c r="BI102">
        <v>0</v>
      </c>
      <c r="BJ102">
        <v>2.32541055968488E-3</v>
      </c>
      <c r="BK102" s="98">
        <v>4.2767354032220998E-5</v>
      </c>
      <c r="BL102">
        <v>1.02783772257517E-3</v>
      </c>
      <c r="BM102">
        <v>2.5234246656604401E-4</v>
      </c>
      <c r="BN102">
        <v>4.28160033400202E-4</v>
      </c>
      <c r="BO102" s="98">
        <v>8.6544626790078598E-16</v>
      </c>
      <c r="BP102" s="98">
        <v>5.4216654912071199E-5</v>
      </c>
      <c r="BQ102">
        <v>0</v>
      </c>
      <c r="BR102">
        <v>4.2296777830651403E-2</v>
      </c>
    </row>
    <row r="103" spans="1:70" x14ac:dyDescent="0.35">
      <c r="A103" t="s">
        <v>1524</v>
      </c>
      <c r="B103" t="s">
        <v>1524</v>
      </c>
      <c r="C103" t="s">
        <v>1341</v>
      </c>
      <c r="D103">
        <v>141.41999999999999</v>
      </c>
      <c r="E103">
        <v>589.9</v>
      </c>
      <c r="F103">
        <v>6.1760000000000002</v>
      </c>
      <c r="G103">
        <v>8.8520000000000003</v>
      </c>
      <c r="H103">
        <v>10.848000000000001</v>
      </c>
      <c r="I103">
        <v>3.4380000000000002</v>
      </c>
      <c r="J103">
        <v>144.976</v>
      </c>
      <c r="K103">
        <v>0</v>
      </c>
      <c r="L103">
        <v>1.83</v>
      </c>
      <c r="M103">
        <v>4.0999999999999996</v>
      </c>
      <c r="N103">
        <v>0</v>
      </c>
      <c r="O103">
        <v>4.0999999999999996</v>
      </c>
      <c r="P103">
        <v>0</v>
      </c>
      <c r="Q103">
        <v>0</v>
      </c>
      <c r="R103">
        <v>0</v>
      </c>
      <c r="S103">
        <v>0.76</v>
      </c>
      <c r="T103">
        <v>4.5999999999999999E-2</v>
      </c>
      <c r="U103">
        <v>0.13800000000000001</v>
      </c>
      <c r="V103">
        <v>4.5999999999999999E-2</v>
      </c>
      <c r="W103">
        <v>0.34399999999999997</v>
      </c>
      <c r="X103">
        <v>6.6000000000000003E-2</v>
      </c>
      <c r="Y103">
        <v>0</v>
      </c>
      <c r="Z103">
        <v>3.36</v>
      </c>
      <c r="AA103">
        <v>0</v>
      </c>
      <c r="AB103">
        <v>3.2679999999999998</v>
      </c>
      <c r="AC103">
        <v>1.8520000000000001</v>
      </c>
      <c r="AD103">
        <v>1.4159999999999999</v>
      </c>
      <c r="AE103">
        <v>0.47199999999999998</v>
      </c>
      <c r="AF103">
        <v>0</v>
      </c>
      <c r="AG103">
        <v>0</v>
      </c>
      <c r="AH103" s="98">
        <v>0</v>
      </c>
      <c r="AI103">
        <v>0</v>
      </c>
      <c r="AJ103">
        <v>0</v>
      </c>
      <c r="AK103">
        <v>0</v>
      </c>
      <c r="AL103">
        <v>0</v>
      </c>
      <c r="AM103">
        <v>0</v>
      </c>
      <c r="AN103">
        <v>1.5840000000000001</v>
      </c>
      <c r="AO103">
        <v>2.028</v>
      </c>
      <c r="AP103">
        <v>4.8879999999999999</v>
      </c>
      <c r="AQ103">
        <v>7.5200000000000003E-2</v>
      </c>
      <c r="AR103">
        <v>0.37859999999999999</v>
      </c>
      <c r="AS103">
        <v>0.28079999999999999</v>
      </c>
      <c r="AT103">
        <v>1.694</v>
      </c>
      <c r="AU103">
        <v>3.7199999999999997E-2</v>
      </c>
      <c r="AV103">
        <v>35.93</v>
      </c>
      <c r="AW103">
        <v>0.45600000000000002</v>
      </c>
      <c r="AX103">
        <v>0</v>
      </c>
      <c r="AY103">
        <v>181</v>
      </c>
      <c r="AZ103">
        <v>24.5</v>
      </c>
      <c r="BA103">
        <v>1.24</v>
      </c>
      <c r="BB103">
        <v>209.2</v>
      </c>
      <c r="BC103">
        <v>394</v>
      </c>
      <c r="BD103">
        <v>48.88</v>
      </c>
      <c r="BE103">
        <v>233.5</v>
      </c>
      <c r="BF103">
        <v>0.6</v>
      </c>
      <c r="BG103">
        <v>5</v>
      </c>
      <c r="BH103">
        <v>0.59399999999999997</v>
      </c>
      <c r="BI103">
        <v>0</v>
      </c>
      <c r="BJ103">
        <v>0.123596376293841</v>
      </c>
      <c r="BK103">
        <v>2.2622555741196098E-3</v>
      </c>
      <c r="BL103">
        <v>9.1897838908520796E-3</v>
      </c>
      <c r="BM103">
        <v>2.8234916051666898E-3</v>
      </c>
      <c r="BN103">
        <v>3.6409055732990102E-2</v>
      </c>
      <c r="BO103" s="98">
        <v>1.8432412103064299E-13</v>
      </c>
      <c r="BP103">
        <v>6.4066368527152797E-3</v>
      </c>
      <c r="BQ103">
        <v>1.52583580244402E-2</v>
      </c>
      <c r="BR103">
        <v>0.28815844929058698</v>
      </c>
    </row>
    <row r="104" spans="1:70" x14ac:dyDescent="0.35">
      <c r="A104" t="s">
        <v>1523</v>
      </c>
      <c r="B104" t="s">
        <v>1523</v>
      </c>
      <c r="C104" t="s">
        <v>1337</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row>
    <row r="105" spans="1:70" x14ac:dyDescent="0.35">
      <c r="A105" t="s">
        <v>1523</v>
      </c>
      <c r="B105" t="s">
        <v>1523</v>
      </c>
      <c r="C105" t="s">
        <v>1338</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row>
    <row r="106" spans="1:70" x14ac:dyDescent="0.35">
      <c r="A106" t="s">
        <v>1523</v>
      </c>
      <c r="B106" t="s">
        <v>1523</v>
      </c>
      <c r="C106" t="s">
        <v>1339</v>
      </c>
      <c r="D106">
        <v>216.64671229999999</v>
      </c>
      <c r="E106">
        <v>908.01773969999999</v>
      </c>
      <c r="F106">
        <v>11.779263698599999</v>
      </c>
      <c r="G106">
        <v>21.009503425999998</v>
      </c>
      <c r="H106">
        <v>7.2</v>
      </c>
      <c r="I106">
        <v>0</v>
      </c>
      <c r="J106">
        <v>192.959921232</v>
      </c>
      <c r="K106">
        <v>0</v>
      </c>
      <c r="L106">
        <v>2.1530787671999998</v>
      </c>
      <c r="M106">
        <v>7.3979999999999997</v>
      </c>
      <c r="N106">
        <v>4.8000000000000001E-2</v>
      </c>
      <c r="O106">
        <v>7.35</v>
      </c>
      <c r="P106">
        <v>0</v>
      </c>
      <c r="Q106">
        <v>0</v>
      </c>
      <c r="R106">
        <v>0</v>
      </c>
      <c r="S106">
        <v>4.2901541097999996</v>
      </c>
      <c r="T106">
        <v>0.15</v>
      </c>
      <c r="U106">
        <v>3.2054796E-3</v>
      </c>
      <c r="V106">
        <v>0.45821575320000002</v>
      </c>
      <c r="W106">
        <v>2.2471438358000002</v>
      </c>
      <c r="X106">
        <v>1.1826438356</v>
      </c>
      <c r="Y106">
        <v>3.1431506999999997E-2</v>
      </c>
      <c r="Z106">
        <v>5.4219006847999998</v>
      </c>
      <c r="AA106">
        <v>0.22793493179999999</v>
      </c>
      <c r="AB106">
        <v>4.8663013700000004</v>
      </c>
      <c r="AC106">
        <v>1.3316506848</v>
      </c>
      <c r="AD106">
        <v>0.87020547960000005</v>
      </c>
      <c r="AE106">
        <v>0.35781849300000002</v>
      </c>
      <c r="AF106">
        <v>2.0054794800000001E-2</v>
      </c>
      <c r="AG106">
        <v>1.5852739800000001E-2</v>
      </c>
      <c r="AH106">
        <v>1.0301370000000001E-2</v>
      </c>
      <c r="AI106">
        <v>2.8750000000000001E-2</v>
      </c>
      <c r="AJ106">
        <v>60.650068496000003</v>
      </c>
      <c r="AK106">
        <v>25.809863013200001</v>
      </c>
      <c r="AL106">
        <v>24.4598630138</v>
      </c>
      <c r="AM106">
        <v>30.335616437999999</v>
      </c>
      <c r="AN106">
        <v>2.1268561643999999</v>
      </c>
      <c r="AO106">
        <v>1.6893116438</v>
      </c>
      <c r="AP106">
        <v>9.3621568625999991</v>
      </c>
      <c r="AQ106">
        <v>0.1453510274</v>
      </c>
      <c r="AR106">
        <v>0.42391095880000002</v>
      </c>
      <c r="AS106">
        <v>3.6433219177999998</v>
      </c>
      <c r="AT106">
        <v>7.8236119865999996</v>
      </c>
      <c r="AU106">
        <v>0.30295719199999999</v>
      </c>
      <c r="AV106">
        <v>26.735342465599999</v>
      </c>
      <c r="AW106">
        <v>2.5320342463999999</v>
      </c>
      <c r="AX106">
        <v>1.425</v>
      </c>
      <c r="AY106">
        <v>291.01657533999997</v>
      </c>
      <c r="AZ106">
        <v>28.6009210528</v>
      </c>
      <c r="BA106">
        <v>1.4221027399999999</v>
      </c>
      <c r="BB106">
        <v>189.27681506819999</v>
      </c>
      <c r="BC106">
        <v>463.73383561999998</v>
      </c>
      <c r="BD106">
        <v>32.599691780000001</v>
      </c>
      <c r="BE106">
        <v>179.52595890000001</v>
      </c>
      <c r="BF106">
        <v>0.45303082220000002</v>
      </c>
      <c r="BG106">
        <v>13.4470958902</v>
      </c>
      <c r="BH106">
        <v>3.5749006847999998</v>
      </c>
      <c r="BI106">
        <v>4.4986301370000001</v>
      </c>
      <c r="BJ106">
        <v>0.56461675668122902</v>
      </c>
      <c r="BK106">
        <v>4.7638964266598097E-2</v>
      </c>
      <c r="BL106">
        <v>0.38384102495927702</v>
      </c>
      <c r="BM106">
        <v>3.8232307126776298E-2</v>
      </c>
      <c r="BN106">
        <v>0</v>
      </c>
      <c r="BO106" s="98">
        <v>5.4706569115987002E-14</v>
      </c>
      <c r="BP106">
        <v>1.5161499354298899E-2</v>
      </c>
      <c r="BQ106">
        <v>2.01758055117175E-2</v>
      </c>
      <c r="BR106">
        <v>0.58689433922776502</v>
      </c>
    </row>
    <row r="107" spans="1:70" x14ac:dyDescent="0.35">
      <c r="A107" t="s">
        <v>1523</v>
      </c>
      <c r="B107" t="s">
        <v>1523</v>
      </c>
      <c r="C107" t="s">
        <v>1340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row>
    <row r="108" spans="1:70" x14ac:dyDescent="0.35">
      <c r="A108" t="s">
        <v>1523</v>
      </c>
      <c r="B108" t="s">
        <v>1523</v>
      </c>
      <c r="C108" t="s">
        <v>1341</v>
      </c>
      <c r="D108">
        <v>52.86</v>
      </c>
      <c r="E108">
        <v>221.44</v>
      </c>
      <c r="F108">
        <v>0.46</v>
      </c>
      <c r="G108">
        <v>12.096</v>
      </c>
      <c r="H108">
        <v>0</v>
      </c>
      <c r="I108">
        <v>0</v>
      </c>
      <c r="J108">
        <v>43.015999999999998</v>
      </c>
      <c r="K108">
        <v>0</v>
      </c>
      <c r="L108">
        <v>0.75</v>
      </c>
      <c r="M108">
        <v>0.04</v>
      </c>
      <c r="N108">
        <v>0.04</v>
      </c>
      <c r="O108">
        <v>0</v>
      </c>
      <c r="P108">
        <v>0</v>
      </c>
      <c r="Q108">
        <v>0</v>
      </c>
      <c r="R108">
        <v>0</v>
      </c>
      <c r="S108">
        <v>9.1999999999999998E-2</v>
      </c>
      <c r="T108">
        <v>0</v>
      </c>
      <c r="U108">
        <v>0</v>
      </c>
      <c r="V108">
        <v>0</v>
      </c>
      <c r="W108">
        <v>4.5999999999999999E-2</v>
      </c>
      <c r="X108">
        <v>4.5999999999999999E-2</v>
      </c>
      <c r="Y108">
        <v>0</v>
      </c>
      <c r="Z108">
        <v>4.5999999999999999E-2</v>
      </c>
      <c r="AA108">
        <v>0</v>
      </c>
      <c r="AB108">
        <v>4.5999999999999999E-2</v>
      </c>
      <c r="AC108">
        <v>0.13800000000000001</v>
      </c>
      <c r="AD108">
        <v>0</v>
      </c>
      <c r="AE108">
        <v>0</v>
      </c>
      <c r="AF108">
        <v>0</v>
      </c>
      <c r="AG108">
        <v>0</v>
      </c>
      <c r="AH108">
        <v>0</v>
      </c>
      <c r="AI108">
        <v>9.1999999999999998E-2</v>
      </c>
      <c r="AJ108">
        <v>25.713999999999999</v>
      </c>
      <c r="AK108">
        <v>3.496</v>
      </c>
      <c r="AL108">
        <v>3.496</v>
      </c>
      <c r="AM108">
        <v>0</v>
      </c>
      <c r="AN108">
        <v>1.9319999999999999</v>
      </c>
      <c r="AO108">
        <v>0.184</v>
      </c>
      <c r="AP108">
        <v>0.27600000000000002</v>
      </c>
      <c r="AQ108">
        <v>4.5999999999999999E-3</v>
      </c>
      <c r="AR108">
        <v>8.1799999999999998E-2</v>
      </c>
      <c r="AS108">
        <v>5.5759999999999996</v>
      </c>
      <c r="AT108">
        <v>7.8529999999999998</v>
      </c>
      <c r="AU108">
        <v>0.22539999999999999</v>
      </c>
      <c r="AV108">
        <v>2.4159999999999999</v>
      </c>
      <c r="AW108">
        <v>1.1738</v>
      </c>
      <c r="AX108">
        <v>0</v>
      </c>
      <c r="AY108">
        <v>95.86</v>
      </c>
      <c r="AZ108">
        <v>12.36</v>
      </c>
      <c r="BA108">
        <v>0.59799999999999998</v>
      </c>
      <c r="BB108">
        <v>8</v>
      </c>
      <c r="BC108">
        <v>114.9</v>
      </c>
      <c r="BD108">
        <v>13.78</v>
      </c>
      <c r="BE108">
        <v>191.84</v>
      </c>
      <c r="BF108">
        <v>0.5</v>
      </c>
      <c r="BG108">
        <v>37.42</v>
      </c>
      <c r="BH108">
        <v>0.41399999999999998</v>
      </c>
      <c r="BI108">
        <v>0</v>
      </c>
      <c r="BJ108">
        <v>0.30382143255727601</v>
      </c>
      <c r="BK108">
        <v>1.7581098127647399E-2</v>
      </c>
      <c r="BL108">
        <v>0.23982352673493301</v>
      </c>
      <c r="BM108">
        <v>1.4109583480459801E-2</v>
      </c>
      <c r="BN108">
        <v>0</v>
      </c>
      <c r="BO108" s="98">
        <v>2.0189388553299299E-14</v>
      </c>
      <c r="BP108">
        <v>5.4017444596398201E-3</v>
      </c>
      <c r="BQ108">
        <v>4.9222980986829597E-3</v>
      </c>
      <c r="BR108">
        <v>0.21659259657243801</v>
      </c>
    </row>
  </sheetData>
  <autoFilter ref="A3:BR3" xr:uid="{777359AB-8883-4BF9-BAD3-9043EAFE356B}"/>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9F2A5-D54A-4501-98BC-1A3A7227FDCD}">
  <dimension ref="A1:BP68"/>
  <sheetViews>
    <sheetView workbookViewId="0">
      <pane xSplit="1" ySplit="3" topLeftCell="BD4" activePane="bottomRight" state="frozen"/>
      <selection pane="topRight" activeCell="B1" sqref="B1"/>
      <selection pane="bottomLeft" activeCell="A2" sqref="A2"/>
      <selection pane="bottomRight" activeCell="BH2" sqref="BH2:BP2"/>
    </sheetView>
  </sheetViews>
  <sheetFormatPr defaultRowHeight="14.5" x14ac:dyDescent="0.35"/>
  <cols>
    <col min="2" max="2" width="18.453125" customWidth="1"/>
    <col min="3" max="6" width="8.90625" bestFit="1" customWidth="1"/>
    <col min="7" max="7" width="16" customWidth="1"/>
    <col min="8" max="8" width="8.90625" bestFit="1" customWidth="1"/>
    <col min="9" max="9" width="15" customWidth="1"/>
    <col min="10" max="10" width="15.36328125" customWidth="1"/>
    <col min="11" max="13" width="13.08984375" customWidth="1"/>
    <col min="22" max="59" width="8.7265625" customWidth="1"/>
    <col min="60" max="60" width="16.90625" style="209" customWidth="1"/>
    <col min="61" max="64" width="8.7265625" style="209"/>
    <col min="65" max="65" width="15.54296875" style="209" customWidth="1"/>
    <col min="66" max="67" width="8.7265625" style="209"/>
    <col min="68" max="68" width="24.453125" style="209" customWidth="1"/>
  </cols>
  <sheetData>
    <row r="1" spans="1:68" s="219" customFormat="1" ht="20" thickBot="1" x14ac:dyDescent="0.5">
      <c r="A1" s="224" t="s">
        <v>1831</v>
      </c>
      <c r="BH1" s="209"/>
      <c r="BI1" s="209"/>
      <c r="BJ1" s="209"/>
      <c r="BK1" s="209"/>
      <c r="BL1" s="209"/>
      <c r="BM1" s="209"/>
      <c r="BN1" s="209"/>
      <c r="BO1" s="209"/>
      <c r="BP1" s="209"/>
    </row>
    <row r="2" spans="1:68" s="219" customFormat="1" ht="15" thickTop="1" x14ac:dyDescent="0.35">
      <c r="BH2" s="209"/>
      <c r="BI2" s="209"/>
      <c r="BJ2" s="209"/>
      <c r="BK2" s="209"/>
      <c r="BL2" s="209"/>
      <c r="BM2" s="209"/>
      <c r="BN2" s="209"/>
      <c r="BO2" s="209"/>
      <c r="BP2" s="209"/>
    </row>
    <row r="3" spans="1:68" x14ac:dyDescent="0.35">
      <c r="A3" s="205" t="s">
        <v>1455</v>
      </c>
      <c r="B3" s="205" t="s">
        <v>1456</v>
      </c>
      <c r="C3" s="205" t="s">
        <v>1457</v>
      </c>
      <c r="D3" s="205" t="s">
        <v>1458</v>
      </c>
      <c r="E3" s="205" t="s">
        <v>1459</v>
      </c>
      <c r="F3" s="205" t="s">
        <v>1460</v>
      </c>
      <c r="G3" s="205" t="s">
        <v>1461</v>
      </c>
      <c r="H3" s="205" t="s">
        <v>1462</v>
      </c>
      <c r="I3" s="205" t="s">
        <v>1463</v>
      </c>
      <c r="J3" s="205" t="s">
        <v>1464</v>
      </c>
      <c r="K3" s="205" t="s">
        <v>1465</v>
      </c>
      <c r="L3" s="205" t="s">
        <v>1466</v>
      </c>
      <c r="M3" s="205" t="s">
        <v>1467</v>
      </c>
      <c r="N3" s="205" t="s">
        <v>1468</v>
      </c>
      <c r="O3" s="205" t="s">
        <v>1469</v>
      </c>
      <c r="P3" s="205" t="s">
        <v>1470</v>
      </c>
      <c r="Q3" s="205" t="s">
        <v>1471</v>
      </c>
      <c r="R3" s="205" t="s">
        <v>1472</v>
      </c>
      <c r="S3" s="205" t="s">
        <v>1473</v>
      </c>
      <c r="T3" s="205" t="s">
        <v>1474</v>
      </c>
      <c r="U3" s="205" t="s">
        <v>1475</v>
      </c>
      <c r="V3" s="205" t="s">
        <v>1476</v>
      </c>
      <c r="W3" s="205" t="s">
        <v>1477</v>
      </c>
      <c r="X3" s="205" t="s">
        <v>1478</v>
      </c>
      <c r="Y3" s="205" t="s">
        <v>1479</v>
      </c>
      <c r="Z3" s="205" t="s">
        <v>1480</v>
      </c>
      <c r="AA3" s="205" t="s">
        <v>1481</v>
      </c>
      <c r="AB3" s="205" t="s">
        <v>1482</v>
      </c>
      <c r="AC3" s="205" t="s">
        <v>1483</v>
      </c>
      <c r="AD3" s="205" t="s">
        <v>1484</v>
      </c>
      <c r="AE3" s="205" t="s">
        <v>1485</v>
      </c>
      <c r="AF3" s="205" t="s">
        <v>1486</v>
      </c>
      <c r="AG3" s="205" t="s">
        <v>1487</v>
      </c>
      <c r="AH3" s="205" t="s">
        <v>1488</v>
      </c>
      <c r="AI3" s="205" t="s">
        <v>1489</v>
      </c>
      <c r="AJ3" s="205" t="s">
        <v>1490</v>
      </c>
      <c r="AK3" s="205" t="s">
        <v>1491</v>
      </c>
      <c r="AL3" s="205" t="s">
        <v>1492</v>
      </c>
      <c r="AM3" s="205" t="s">
        <v>1493</v>
      </c>
      <c r="AN3" s="205" t="s">
        <v>1494</v>
      </c>
      <c r="AO3" s="205" t="s">
        <v>1495</v>
      </c>
      <c r="AP3" s="205" t="s">
        <v>1496</v>
      </c>
      <c r="AQ3" s="205" t="s">
        <v>1497</v>
      </c>
      <c r="AR3" s="205" t="s">
        <v>1498</v>
      </c>
      <c r="AS3" s="205" t="s">
        <v>1499</v>
      </c>
      <c r="AT3" s="205" t="s">
        <v>1500</v>
      </c>
      <c r="AU3" s="205" t="s">
        <v>1501</v>
      </c>
      <c r="AV3" s="205" t="s">
        <v>1502</v>
      </c>
      <c r="AW3" s="205" t="s">
        <v>1503</v>
      </c>
      <c r="AX3" s="205" t="s">
        <v>1504</v>
      </c>
      <c r="AY3" s="205" t="s">
        <v>1505</v>
      </c>
      <c r="AZ3" s="205" t="s">
        <v>1506</v>
      </c>
      <c r="BA3" s="205" t="s">
        <v>1507</v>
      </c>
      <c r="BB3" s="205" t="s">
        <v>1508</v>
      </c>
      <c r="BC3" s="205" t="s">
        <v>1509</v>
      </c>
      <c r="BD3" s="205" t="s">
        <v>1510</v>
      </c>
      <c r="BE3" s="205" t="s">
        <v>1511</v>
      </c>
      <c r="BF3" s="205" t="s">
        <v>1512</v>
      </c>
      <c r="BG3" s="205" t="s">
        <v>1513</v>
      </c>
      <c r="BH3" s="209" t="s">
        <v>1514</v>
      </c>
      <c r="BI3" s="209" t="s">
        <v>1515</v>
      </c>
      <c r="BJ3" s="209" t="s">
        <v>1516</v>
      </c>
      <c r="BK3" s="209" t="s">
        <v>1517</v>
      </c>
      <c r="BL3" s="209" t="s">
        <v>1518</v>
      </c>
      <c r="BM3" s="209" t="s">
        <v>1804</v>
      </c>
      <c r="BN3" s="209" t="s">
        <v>1519</v>
      </c>
      <c r="BO3" s="209" t="s">
        <v>1520</v>
      </c>
      <c r="BP3" s="209" t="s">
        <v>1805</v>
      </c>
    </row>
    <row r="4" spans="1:68" x14ac:dyDescent="0.35">
      <c r="A4" s="205" t="s">
        <v>1337</v>
      </c>
      <c r="B4" s="205">
        <v>2644.9110870002401</v>
      </c>
      <c r="C4" s="205">
        <v>11060.932641830201</v>
      </c>
      <c r="D4" s="205">
        <v>107.98464038187301</v>
      </c>
      <c r="E4" s="205">
        <v>95.1275572930316</v>
      </c>
      <c r="F4" s="205">
        <v>282.10761674614201</v>
      </c>
      <c r="G4" s="205">
        <v>26.559067817495599</v>
      </c>
      <c r="H4" s="205">
        <v>983.27619848495306</v>
      </c>
      <c r="I4" s="205">
        <v>15.2569305602584</v>
      </c>
      <c r="J4" s="205">
        <v>14.9176227213004</v>
      </c>
      <c r="K4" s="205">
        <v>140.918699132504</v>
      </c>
      <c r="L4" s="205">
        <v>20.788299076424799</v>
      </c>
      <c r="M4" s="205">
        <v>120.109677529858</v>
      </c>
      <c r="N4" s="205">
        <v>96.417019839999995</v>
      </c>
      <c r="O4" s="205">
        <v>99.780943367070805</v>
      </c>
      <c r="P4" s="205">
        <v>48.858397799999999</v>
      </c>
      <c r="Q4" s="205">
        <v>45.398240049321799</v>
      </c>
      <c r="R4" s="205">
        <v>3.4734695783820002</v>
      </c>
      <c r="S4" s="205">
        <v>1.307412657562</v>
      </c>
      <c r="T4" s="205">
        <v>4.4465452517435997</v>
      </c>
      <c r="U4" s="205">
        <v>24.8821935048298</v>
      </c>
      <c r="V4" s="205">
        <v>9.6749190283528002</v>
      </c>
      <c r="W4" s="205">
        <v>0.29167346747860001</v>
      </c>
      <c r="X4" s="205">
        <v>37.910684752292397</v>
      </c>
      <c r="Y4" s="205">
        <v>1.2314773555609999</v>
      </c>
      <c r="Z4" s="205">
        <v>35.167432146919602</v>
      </c>
      <c r="AA4" s="205">
        <v>16.4021990669596</v>
      </c>
      <c r="AB4" s="205">
        <v>14.0676493265172</v>
      </c>
      <c r="AC4" s="205">
        <v>1.3609079710386001</v>
      </c>
      <c r="AD4" s="205">
        <v>0.1025624964288</v>
      </c>
      <c r="AE4" s="205">
        <v>0.12985332900300001</v>
      </c>
      <c r="AF4" s="205">
        <v>4.9230988053600003E-2</v>
      </c>
      <c r="AG4" s="205">
        <v>0.2776474831056</v>
      </c>
      <c r="AH4" s="205">
        <v>345.28677360270802</v>
      </c>
      <c r="AI4" s="205">
        <v>1028.3805809504499</v>
      </c>
      <c r="AJ4" s="205">
        <v>502.27921530910101</v>
      </c>
      <c r="AK4" s="205">
        <v>5215.5642009640696</v>
      </c>
      <c r="AL4" s="205">
        <v>6.3270215596444004</v>
      </c>
      <c r="AM4" s="205">
        <v>19.379224134243401</v>
      </c>
      <c r="AN4" s="205">
        <v>65.465912566638593</v>
      </c>
      <c r="AO4" s="205">
        <v>1.4777347506066001</v>
      </c>
      <c r="AP4" s="205">
        <v>1.5198286570463999</v>
      </c>
      <c r="AQ4" s="205">
        <v>30.361311428947801</v>
      </c>
      <c r="AR4" s="205">
        <v>48.449949639341398</v>
      </c>
      <c r="AS4" s="205">
        <v>7.5553629115336003</v>
      </c>
      <c r="AT4" s="205">
        <v>274.29458955355602</v>
      </c>
      <c r="AU4" s="205">
        <v>5.9235209637111996</v>
      </c>
      <c r="AV4" s="205">
        <v>102.004994990566</v>
      </c>
      <c r="AW4" s="205">
        <v>1646.1658323592201</v>
      </c>
      <c r="AX4" s="205">
        <v>99.483760486486403</v>
      </c>
      <c r="AY4" s="205">
        <v>10.502748380245199</v>
      </c>
      <c r="AZ4" s="205">
        <v>988.64172064420495</v>
      </c>
      <c r="BA4" s="205">
        <v>3936.5212119542298</v>
      </c>
      <c r="BB4" s="205">
        <v>407.09456329262201</v>
      </c>
      <c r="BC4" s="205">
        <v>815.343982482039</v>
      </c>
      <c r="BD4" s="205">
        <v>2.0401542515886</v>
      </c>
      <c r="BE4" s="205">
        <v>50.931402118749403</v>
      </c>
      <c r="BF4" s="205">
        <v>13.1855193203388</v>
      </c>
      <c r="BG4" s="205">
        <v>102.26670284504701</v>
      </c>
      <c r="BH4" s="209">
        <v>4.05929653214206</v>
      </c>
      <c r="BI4" s="209">
        <v>0.36982724224242097</v>
      </c>
      <c r="BJ4" s="209">
        <v>0.78332635790393501</v>
      </c>
      <c r="BK4" s="209">
        <v>0.143890522563246</v>
      </c>
      <c r="BL4" s="209">
        <v>0.115605475640362</v>
      </c>
      <c r="BM4" s="227">
        <v>1.30957481770845E-12</v>
      </c>
      <c r="BN4" s="209">
        <v>0.16396241991417099</v>
      </c>
      <c r="BO4" s="209">
        <v>0.231304253826428</v>
      </c>
      <c r="BP4" s="209">
        <v>5.7256214990274801</v>
      </c>
    </row>
    <row r="5" spans="1:68" x14ac:dyDescent="0.35">
      <c r="A5" s="205" t="s">
        <v>1338</v>
      </c>
      <c r="B5" s="205">
        <v>2340.5344774135401</v>
      </c>
      <c r="C5" s="205">
        <v>9786.7068998207196</v>
      </c>
      <c r="D5" s="205">
        <v>93.055100838485998</v>
      </c>
      <c r="E5" s="205">
        <v>87.578082405901597</v>
      </c>
      <c r="F5" s="205">
        <v>250.04701674614199</v>
      </c>
      <c r="G5" s="205">
        <v>38.472067817495599</v>
      </c>
      <c r="H5" s="205">
        <v>1105.1984508594001</v>
      </c>
      <c r="I5" s="205">
        <v>10.185880560258401</v>
      </c>
      <c r="J5" s="205">
        <v>15.1903070134284</v>
      </c>
      <c r="K5" s="205">
        <v>80.062799132504395</v>
      </c>
      <c r="L5" s="205">
        <v>24.9494990764248</v>
      </c>
      <c r="M5" s="205">
        <v>55.0490275298584</v>
      </c>
      <c r="N5" s="205">
        <v>29.662019839999999</v>
      </c>
      <c r="O5" s="205">
        <v>33.9229433670708</v>
      </c>
      <c r="P5" s="205">
        <v>97.258397799999997</v>
      </c>
      <c r="Q5" s="205">
        <v>30.130576853012801</v>
      </c>
      <c r="R5" s="205">
        <v>2.4351995784330001</v>
      </c>
      <c r="S5" s="205">
        <v>1.280679506879</v>
      </c>
      <c r="T5" s="205">
        <v>3.0502641102775998</v>
      </c>
      <c r="U5" s="205">
        <v>15.8262316326138</v>
      </c>
      <c r="V5" s="205">
        <v>6.1485238229268004</v>
      </c>
      <c r="W5" s="205">
        <v>0.24942118444959999</v>
      </c>
      <c r="X5" s="205">
        <v>36.908433108362402</v>
      </c>
      <c r="Y5" s="205">
        <v>0.81573018660399998</v>
      </c>
      <c r="Z5" s="205">
        <v>34.640635525839599</v>
      </c>
      <c r="AA5" s="205">
        <v>18.921187423254601</v>
      </c>
      <c r="AB5" s="205">
        <v>15.8016661756572</v>
      </c>
      <c r="AC5" s="205">
        <v>2.3826702541365998</v>
      </c>
      <c r="AD5" s="205">
        <v>7.3370989621799998E-2</v>
      </c>
      <c r="AE5" s="205">
        <v>0.124756753687</v>
      </c>
      <c r="AF5" s="205">
        <v>3.2144367102599998E-2</v>
      </c>
      <c r="AG5" s="205">
        <v>0.2217174831806</v>
      </c>
      <c r="AH5" s="205">
        <v>242.52992588486799</v>
      </c>
      <c r="AI5" s="205">
        <v>1192.32479305108</v>
      </c>
      <c r="AJ5" s="205">
        <v>385.73377740952401</v>
      </c>
      <c r="AK5" s="205">
        <v>8185.7983881788005</v>
      </c>
      <c r="AL5" s="205">
        <v>6.3236869020963997</v>
      </c>
      <c r="AM5" s="205">
        <v>21.776654225597401</v>
      </c>
      <c r="AN5" s="205">
        <v>109.392857991597</v>
      </c>
      <c r="AO5" s="205">
        <v>1.4648006181855999</v>
      </c>
      <c r="AP5" s="205">
        <v>1.5448756891524</v>
      </c>
      <c r="AQ5" s="205">
        <v>21.167818826066799</v>
      </c>
      <c r="AR5" s="205">
        <v>37.164439205932403</v>
      </c>
      <c r="AS5" s="205">
        <v>4.6227373178716</v>
      </c>
      <c r="AT5" s="205">
        <v>374.43055096900002</v>
      </c>
      <c r="AU5" s="205">
        <v>5.5000054385982002</v>
      </c>
      <c r="AV5" s="205">
        <v>120.84114499056599</v>
      </c>
      <c r="AW5" s="205">
        <v>1641.83353099142</v>
      </c>
      <c r="AX5" s="205">
        <v>109.13541487230999</v>
      </c>
      <c r="AY5" s="205">
        <v>12.143080754445201</v>
      </c>
      <c r="AZ5" s="205">
        <v>980.67139370381096</v>
      </c>
      <c r="BA5" s="205">
        <v>4017.2002028188299</v>
      </c>
      <c r="BB5" s="205">
        <v>433.082296170022</v>
      </c>
      <c r="BC5" s="205">
        <v>980.58514686903902</v>
      </c>
      <c r="BD5" s="205">
        <v>2.4723742970145999</v>
      </c>
      <c r="BE5" s="205">
        <v>52.5228318906154</v>
      </c>
      <c r="BF5" s="205">
        <v>11.7066565807228</v>
      </c>
      <c r="BG5" s="205">
        <v>92.029657183482399</v>
      </c>
      <c r="BH5" s="209">
        <v>2.73287795233714</v>
      </c>
      <c r="BI5" s="209">
        <v>0.24117041811268999</v>
      </c>
      <c r="BJ5" s="209">
        <v>0.58123596909111896</v>
      </c>
      <c r="BK5" s="209">
        <v>0.10206950698125</v>
      </c>
      <c r="BL5" s="209">
        <v>0.13217079437262</v>
      </c>
      <c r="BM5" s="227">
        <v>7.64806749781229E-13</v>
      </c>
      <c r="BN5" s="209">
        <v>0.122386143542589</v>
      </c>
      <c r="BO5" s="209">
        <v>0.20264702971318399</v>
      </c>
      <c r="BP5" s="209">
        <v>4.7219000434869001</v>
      </c>
    </row>
    <row r="6" spans="1:68" x14ac:dyDescent="0.35">
      <c r="A6" s="205" t="s">
        <v>1339</v>
      </c>
      <c r="B6" s="205">
        <v>2387.6545732713398</v>
      </c>
      <c r="C6" s="205">
        <v>9986.2159865467202</v>
      </c>
      <c r="D6" s="205">
        <v>93.709072938898004</v>
      </c>
      <c r="E6" s="205">
        <v>92.483867931361601</v>
      </c>
      <c r="F6" s="205">
        <v>254.94831674614201</v>
      </c>
      <c r="G6" s="205">
        <v>40.252567817495603</v>
      </c>
      <c r="H6" s="205">
        <v>1175.61612378073</v>
      </c>
      <c r="I6" s="205">
        <v>10.185880560258401</v>
      </c>
      <c r="J6" s="205">
        <v>15.886070757704401</v>
      </c>
      <c r="K6" s="205">
        <v>89.934649132504404</v>
      </c>
      <c r="L6" s="205">
        <v>30.7993490764248</v>
      </c>
      <c r="M6" s="205">
        <v>59.037827529858397</v>
      </c>
      <c r="N6" s="205">
        <v>29.862019839999999</v>
      </c>
      <c r="O6" s="205">
        <v>33.375943367070803</v>
      </c>
      <c r="P6" s="205">
        <v>120.1583978</v>
      </c>
      <c r="Q6" s="205">
        <v>28.459132150110801</v>
      </c>
      <c r="R6" s="205">
        <v>2.0154795784839998</v>
      </c>
      <c r="S6" s="205">
        <v>0.99194101391</v>
      </c>
      <c r="T6" s="205">
        <v>2.7932088589495998</v>
      </c>
      <c r="U6" s="205">
        <v>15.1478870208948</v>
      </c>
      <c r="V6" s="205">
        <v>6.1521158777547997</v>
      </c>
      <c r="W6" s="205">
        <v>0.27572068242559999</v>
      </c>
      <c r="X6" s="205">
        <v>37.670859546464399</v>
      </c>
      <c r="Y6" s="205">
        <v>0.80655520978399997</v>
      </c>
      <c r="Z6" s="205">
        <v>35.285295069309598</v>
      </c>
      <c r="AA6" s="205">
        <v>20.223993861581601</v>
      </c>
      <c r="AB6" s="205">
        <v>16.9525076825112</v>
      </c>
      <c r="AC6" s="205">
        <v>2.4334007562296001</v>
      </c>
      <c r="AD6" s="205">
        <v>7.3396058496800004E-2</v>
      </c>
      <c r="AE6" s="205">
        <v>0.16520250722800001</v>
      </c>
      <c r="AF6" s="205">
        <v>3.8573910701600003E-2</v>
      </c>
      <c r="AG6" s="205">
        <v>0.26873748325559998</v>
      </c>
      <c r="AH6" s="205">
        <v>207.976036389668</v>
      </c>
      <c r="AI6" s="205">
        <v>1151.7288387127401</v>
      </c>
      <c r="AJ6" s="205">
        <v>330.16252307171402</v>
      </c>
      <c r="AK6" s="205">
        <v>8361.8278493656999</v>
      </c>
      <c r="AL6" s="205">
        <v>6.4524599842943999</v>
      </c>
      <c r="AM6" s="205">
        <v>22.3866917141684</v>
      </c>
      <c r="AN6" s="205">
        <v>111.127474004614</v>
      </c>
      <c r="AO6" s="205">
        <v>1.5143536090556</v>
      </c>
      <c r="AP6" s="205">
        <v>1.4321770362004</v>
      </c>
      <c r="AQ6" s="205">
        <v>21.446269853312799</v>
      </c>
      <c r="AR6" s="205">
        <v>38.433885211242398</v>
      </c>
      <c r="AS6" s="205">
        <v>4.8031365874896004</v>
      </c>
      <c r="AT6" s="205">
        <v>398.166653480148</v>
      </c>
      <c r="AU6" s="205">
        <v>7.2344340228612003</v>
      </c>
      <c r="AV6" s="205">
        <v>161.786194990566</v>
      </c>
      <c r="AW6" s="205">
        <v>1704.0308186617201</v>
      </c>
      <c r="AX6" s="205">
        <v>113.754500837286</v>
      </c>
      <c r="AY6" s="205">
        <v>13.4197554577452</v>
      </c>
      <c r="AZ6" s="205">
        <v>896.67228457127999</v>
      </c>
      <c r="BA6" s="205">
        <v>4268.7049539617301</v>
      </c>
      <c r="BB6" s="205">
        <v>466.59139206012202</v>
      </c>
      <c r="BC6" s="205">
        <v>934.30112631953898</v>
      </c>
      <c r="BD6" s="205">
        <v>2.3336380414136002</v>
      </c>
      <c r="BE6" s="205">
        <v>57.005583169074399</v>
      </c>
      <c r="BF6" s="205">
        <v>13.8441919231388</v>
      </c>
      <c r="BG6" s="205">
        <v>119.59194713837201</v>
      </c>
      <c r="BH6" s="209">
        <v>2.9318284478052599</v>
      </c>
      <c r="BI6" s="209">
        <v>0.26113435498967502</v>
      </c>
      <c r="BJ6" s="209">
        <v>0.96111560028181597</v>
      </c>
      <c r="BK6" s="209">
        <v>0.12139544269545</v>
      </c>
      <c r="BL6" s="209">
        <v>9.8369087227807794E-2</v>
      </c>
      <c r="BM6" s="227">
        <v>9.9601703037646691E-13</v>
      </c>
      <c r="BN6" s="209">
        <v>0.21211490355135501</v>
      </c>
      <c r="BO6" s="209">
        <v>0.20600889358636901</v>
      </c>
      <c r="BP6" s="209">
        <v>3.7675652295316602</v>
      </c>
    </row>
    <row r="7" spans="1:68" x14ac:dyDescent="0.35">
      <c r="A7" s="205" t="s">
        <v>1340</v>
      </c>
      <c r="B7" s="205">
        <v>2354.6964609727802</v>
      </c>
      <c r="C7" s="205">
        <v>9846.9046468485194</v>
      </c>
      <c r="D7" s="205">
        <v>92.122437240301593</v>
      </c>
      <c r="E7" s="205">
        <v>83.882600505529595</v>
      </c>
      <c r="F7" s="205">
        <v>254.962236746142</v>
      </c>
      <c r="G7" s="205">
        <v>47.449567817495598</v>
      </c>
      <c r="H7" s="205">
        <v>948.55464654878699</v>
      </c>
      <c r="I7" s="205">
        <v>10.185880560258401</v>
      </c>
      <c r="J7" s="205">
        <v>14.8499139905212</v>
      </c>
      <c r="K7" s="205">
        <v>77.119899132504401</v>
      </c>
      <c r="L7" s="205">
        <v>25.648099076424799</v>
      </c>
      <c r="M7" s="205">
        <v>51.365427529858401</v>
      </c>
      <c r="N7" s="205">
        <v>29.59601984</v>
      </c>
      <c r="O7" s="205">
        <v>33.034943367070802</v>
      </c>
      <c r="P7" s="205">
        <v>139.05839779999999</v>
      </c>
      <c r="Q7" s="205">
        <v>28.192010040289201</v>
      </c>
      <c r="R7" s="205">
        <v>2.2287435784738001</v>
      </c>
      <c r="S7" s="205">
        <v>0.88094953429980005</v>
      </c>
      <c r="T7" s="205">
        <v>2.7931231057471999</v>
      </c>
      <c r="U7" s="205">
        <v>15.2846291850966</v>
      </c>
      <c r="V7" s="205">
        <v>5.8433840421451997</v>
      </c>
      <c r="W7" s="205">
        <v>0.23814717540040001</v>
      </c>
      <c r="X7" s="205">
        <v>33.366146861692002</v>
      </c>
      <c r="Y7" s="205">
        <v>0.72920627796600002</v>
      </c>
      <c r="Z7" s="205">
        <v>31.3698416993156</v>
      </c>
      <c r="AA7" s="205">
        <v>23.121405176764199</v>
      </c>
      <c r="AB7" s="205">
        <v>19.620300202936399</v>
      </c>
      <c r="AC7" s="205">
        <v>2.5757682632410002</v>
      </c>
      <c r="AD7" s="205">
        <v>7.2179263669800001E-2</v>
      </c>
      <c r="AE7" s="205">
        <v>0.1681037674178</v>
      </c>
      <c r="AF7" s="205">
        <v>3.2426540681800002E-2</v>
      </c>
      <c r="AG7" s="205">
        <v>0.26235348324059998</v>
      </c>
      <c r="AH7" s="205">
        <v>226.98396789366799</v>
      </c>
      <c r="AI7" s="205">
        <v>1298.33089569954</v>
      </c>
      <c r="AJ7" s="205">
        <v>487.38556005791401</v>
      </c>
      <c r="AK7" s="205">
        <v>8240.4562329276996</v>
      </c>
      <c r="AL7" s="205">
        <v>5.8839347924987999</v>
      </c>
      <c r="AM7" s="205">
        <v>22.555091796392201</v>
      </c>
      <c r="AN7" s="205">
        <v>109.30871498513601</v>
      </c>
      <c r="AO7" s="205">
        <v>1.6153545816556001</v>
      </c>
      <c r="AP7" s="205">
        <v>1.2853650773787999</v>
      </c>
      <c r="AQ7" s="205">
        <v>19.218936935541599</v>
      </c>
      <c r="AR7" s="205">
        <v>34.493563224546399</v>
      </c>
      <c r="AS7" s="205">
        <v>4.6225243954859998</v>
      </c>
      <c r="AT7" s="205">
        <v>494.59094101457401</v>
      </c>
      <c r="AU7" s="205">
        <v>5.8445437764725998</v>
      </c>
      <c r="AV7" s="205">
        <v>126.242704990566</v>
      </c>
      <c r="AW7" s="205">
        <v>1749.59714743106</v>
      </c>
      <c r="AX7" s="205">
        <v>94.889210310819195</v>
      </c>
      <c r="AY7" s="205">
        <v>15.2542975944852</v>
      </c>
      <c r="AZ7" s="205">
        <v>823.91457032496896</v>
      </c>
      <c r="BA7" s="205">
        <v>4282.1760457393502</v>
      </c>
      <c r="BB7" s="205">
        <v>545.58090164990199</v>
      </c>
      <c r="BC7" s="205">
        <v>610.83737426843902</v>
      </c>
      <c r="BD7" s="205">
        <v>1.5103790822558001</v>
      </c>
      <c r="BE7" s="205">
        <v>43.802043963784598</v>
      </c>
      <c r="BF7" s="205">
        <v>12.5707974575036</v>
      </c>
      <c r="BG7" s="205">
        <v>98.307217001264405</v>
      </c>
      <c r="BH7" s="209">
        <v>2.38817911319701</v>
      </c>
      <c r="BI7" s="209">
        <v>0.28430627467078301</v>
      </c>
      <c r="BJ7" s="209">
        <v>0.50967503316484097</v>
      </c>
      <c r="BK7" s="209">
        <v>8.5772544025145503E-2</v>
      </c>
      <c r="BL7" s="209">
        <v>8.9112545967928697E-2</v>
      </c>
      <c r="BM7" s="227">
        <v>6.6438624465490804E-13</v>
      </c>
      <c r="BN7" s="209">
        <v>0.114602569880353</v>
      </c>
      <c r="BO7" s="209">
        <v>0.18555979863389099</v>
      </c>
      <c r="BP7" s="209">
        <v>4.0475323767060098</v>
      </c>
    </row>
    <row r="8" spans="1:68" x14ac:dyDescent="0.35">
      <c r="A8" s="205" t="s">
        <v>1341</v>
      </c>
      <c r="B8" s="205">
        <v>2380.4098253635402</v>
      </c>
      <c r="C8" s="205">
        <v>9952.5541098707199</v>
      </c>
      <c r="D8" s="205">
        <v>89.118298555386005</v>
      </c>
      <c r="E8" s="205">
        <v>98.9906568349016</v>
      </c>
      <c r="F8" s="205">
        <v>257.24901674614199</v>
      </c>
      <c r="G8" s="205">
        <v>38.116467817495597</v>
      </c>
      <c r="H8" s="205">
        <v>1009.6770389874</v>
      </c>
      <c r="I8" s="205">
        <v>10.185880560258401</v>
      </c>
      <c r="J8" s="205">
        <v>14.8546855522284</v>
      </c>
      <c r="K8" s="205">
        <v>74.132749132504401</v>
      </c>
      <c r="L8" s="205">
        <v>21.717849076424798</v>
      </c>
      <c r="M8" s="205">
        <v>52.326977529858397</v>
      </c>
      <c r="N8" s="205">
        <v>29.656019839999999</v>
      </c>
      <c r="O8" s="205">
        <v>32.515943367070797</v>
      </c>
      <c r="P8" s="205">
        <v>113.55839779999999</v>
      </c>
      <c r="Q8" s="205">
        <v>26.9517328347128</v>
      </c>
      <c r="R8" s="205">
        <v>1.8563995784330001</v>
      </c>
      <c r="S8" s="205">
        <v>1.007845260279</v>
      </c>
      <c r="T8" s="205">
        <v>2.3476198180775998</v>
      </c>
      <c r="U8" s="205">
        <v>14.760410993313799</v>
      </c>
      <c r="V8" s="205">
        <v>5.7650898503267998</v>
      </c>
      <c r="W8" s="205">
        <v>0.22933259994960001</v>
      </c>
      <c r="X8" s="205">
        <v>32.170671327562403</v>
      </c>
      <c r="Y8" s="205">
        <v>0.730346031304</v>
      </c>
      <c r="Z8" s="205">
        <v>30.2460286308396</v>
      </c>
      <c r="AA8" s="205">
        <v>22.810555642454599</v>
      </c>
      <c r="AB8" s="205">
        <v>19.5218319290572</v>
      </c>
      <c r="AC8" s="205">
        <v>2.4907588386366002</v>
      </c>
      <c r="AD8" s="205">
        <v>6.4578523821800002E-2</v>
      </c>
      <c r="AE8" s="205">
        <v>9.8889630386999994E-2</v>
      </c>
      <c r="AF8" s="205">
        <v>2.8227472102600001E-2</v>
      </c>
      <c r="AG8" s="205">
        <v>0.30151748318060001</v>
      </c>
      <c r="AH8" s="205">
        <v>258.09371446886797</v>
      </c>
      <c r="AI8" s="205">
        <v>815.748182548876</v>
      </c>
      <c r="AJ8" s="205">
        <v>342.619316907224</v>
      </c>
      <c r="AK8" s="205">
        <v>4786.5724521058</v>
      </c>
      <c r="AL8" s="205">
        <v>7.3587608746963999</v>
      </c>
      <c r="AM8" s="205">
        <v>19.861790618297398</v>
      </c>
      <c r="AN8" s="205">
        <v>70.604588514496598</v>
      </c>
      <c r="AO8" s="205">
        <v>1.6063012802856</v>
      </c>
      <c r="AP8" s="205">
        <v>1.5467905293524</v>
      </c>
      <c r="AQ8" s="205">
        <v>28.270121839766801</v>
      </c>
      <c r="AR8" s="205">
        <v>46.279336374832397</v>
      </c>
      <c r="AS8" s="205">
        <v>4.8674502858716</v>
      </c>
      <c r="AT8" s="205">
        <v>376.44634389139998</v>
      </c>
      <c r="AU8" s="205">
        <v>5.3258830641981998</v>
      </c>
      <c r="AV8" s="205">
        <v>132.027694990566</v>
      </c>
      <c r="AW8" s="205">
        <v>1699.95593510142</v>
      </c>
      <c r="AX8" s="205">
        <v>110.24566136351</v>
      </c>
      <c r="AY8" s="205">
        <v>12.918196964445199</v>
      </c>
      <c r="AZ8" s="205">
        <v>840.392007859111</v>
      </c>
      <c r="BA8" s="205">
        <v>3969.58256354883</v>
      </c>
      <c r="BB8" s="205">
        <v>470.21909754002201</v>
      </c>
      <c r="BC8" s="205">
        <v>970.72565371903897</v>
      </c>
      <c r="BD8" s="205">
        <v>2.4517274933145998</v>
      </c>
      <c r="BE8" s="205">
        <v>86.582365908915406</v>
      </c>
      <c r="BF8" s="205">
        <v>11.743514799922799</v>
      </c>
      <c r="BG8" s="205">
        <v>96.838885493982403</v>
      </c>
      <c r="BH8" s="209">
        <v>2.8098135420953398</v>
      </c>
      <c r="BI8" s="209">
        <v>0.27036334147891999</v>
      </c>
      <c r="BJ8" s="209">
        <v>0.78367724912146197</v>
      </c>
      <c r="BK8" s="209">
        <v>0.10011256985615501</v>
      </c>
      <c r="BL8" s="209">
        <v>0.12224756129195601</v>
      </c>
      <c r="BM8" s="227">
        <v>1.1956418320776699E-12</v>
      </c>
      <c r="BN8" s="209">
        <v>0.18628288665267501</v>
      </c>
      <c r="BO8" s="209">
        <v>0.196376916863201</v>
      </c>
      <c r="BP8" s="209">
        <v>4.0742505000172899</v>
      </c>
    </row>
    <row r="12" spans="1:68" x14ac:dyDescent="0.35">
      <c r="A12" t="s">
        <v>1734</v>
      </c>
    </row>
    <row r="14" spans="1:68" x14ac:dyDescent="0.35">
      <c r="B14" s="253" t="s">
        <v>1525</v>
      </c>
      <c r="C14" s="253"/>
      <c r="D14" s="253"/>
      <c r="E14" s="253" t="s">
        <v>1735</v>
      </c>
      <c r="F14" s="253"/>
      <c r="G14" s="253"/>
      <c r="H14" s="253" t="s">
        <v>1736</v>
      </c>
      <c r="I14" s="253"/>
      <c r="J14" s="253"/>
      <c r="K14" s="253" t="s">
        <v>1737</v>
      </c>
      <c r="L14" s="253"/>
      <c r="M14" s="253"/>
    </row>
    <row r="15" spans="1:68" x14ac:dyDescent="0.35">
      <c r="A15" s="131" t="s">
        <v>1455</v>
      </c>
      <c r="B15" t="s">
        <v>1528</v>
      </c>
      <c r="C15" t="s">
        <v>1530</v>
      </c>
      <c r="D15" t="s">
        <v>1529</v>
      </c>
      <c r="E15" t="s">
        <v>1528</v>
      </c>
      <c r="F15" t="s">
        <v>1530</v>
      </c>
      <c r="G15" t="s">
        <v>1529</v>
      </c>
      <c r="H15" t="s">
        <v>1528</v>
      </c>
      <c r="I15" t="s">
        <v>1738</v>
      </c>
      <c r="J15" t="s">
        <v>1529</v>
      </c>
      <c r="K15" t="s">
        <v>1528</v>
      </c>
      <c r="L15" t="s">
        <v>1738</v>
      </c>
      <c r="M15" t="s">
        <v>1529</v>
      </c>
    </row>
    <row r="16" spans="1:68" x14ac:dyDescent="0.35">
      <c r="A16" s="131" t="s">
        <v>1337</v>
      </c>
      <c r="B16" s="84">
        <f>'10.Results-diet_totals'!BH4</f>
        <v>4.4557274233306101</v>
      </c>
      <c r="C16" s="84">
        <f>'10.Results-diet_totals'!BQ4</f>
        <v>6.2967211116521904</v>
      </c>
      <c r="D16" s="98">
        <f>'10.Results-diet_totals'!BM4</f>
        <v>1.436990126588E-12</v>
      </c>
      <c r="E16" s="84">
        <f>BH4</f>
        <v>4.05929653214206</v>
      </c>
      <c r="F16" s="84">
        <f>BP4</f>
        <v>5.7256214990274801</v>
      </c>
      <c r="G16" s="98">
        <f>BM4</f>
        <v>1.30957481770845E-12</v>
      </c>
      <c r="H16" s="84">
        <f>((E16-B16)/B16)*100</f>
        <v>-8.8971082277789364</v>
      </c>
      <c r="I16" s="84">
        <f t="shared" ref="I16:J20" si="0">((F16-C16)/C16)*100</f>
        <v>-9.0697936671814894</v>
      </c>
      <c r="J16" s="84">
        <f t="shared" si="0"/>
        <v>-8.8668186734230297</v>
      </c>
      <c r="K16" s="84">
        <f>B16-E16</f>
        <v>0.39643089118855013</v>
      </c>
      <c r="L16" s="84">
        <f t="shared" ref="L16:M20" si="1">C16-F16</f>
        <v>0.57109961262471032</v>
      </c>
      <c r="M16" s="84">
        <f t="shared" si="1"/>
        <v>1.2741530887955001E-13</v>
      </c>
    </row>
    <row r="17" spans="1:21" x14ac:dyDescent="0.35">
      <c r="A17" s="131" t="s">
        <v>1338</v>
      </c>
      <c r="B17" s="84">
        <f>'10.Results-diet_totals'!BH5</f>
        <v>3.0225248728962502</v>
      </c>
      <c r="C17" s="84">
        <f>'10.Results-diet_totals'!BQ5</f>
        <v>5.2313274590931602</v>
      </c>
      <c r="D17" s="98">
        <f>'10.Results-diet_totals'!BM5</f>
        <v>8.4195482198400005E-13</v>
      </c>
      <c r="E17" s="84">
        <f>BH5</f>
        <v>2.73287795233714</v>
      </c>
      <c r="F17" s="84">
        <f>BP5</f>
        <v>4.7219000434869001</v>
      </c>
      <c r="G17" s="98">
        <f>BM5</f>
        <v>7.64806749781229E-13</v>
      </c>
      <c r="H17" s="84">
        <f>((E17-B17)/B17)*100</f>
        <v>-9.582945806548949</v>
      </c>
      <c r="I17" s="84">
        <f t="shared" si="0"/>
        <v>-9.7380142915880157</v>
      </c>
      <c r="J17" s="84">
        <f t="shared" si="0"/>
        <v>-9.1629705286297565</v>
      </c>
      <c r="K17" s="84">
        <f>B17-E17</f>
        <v>0.28964692055911012</v>
      </c>
      <c r="L17" s="84">
        <f t="shared" si="1"/>
        <v>0.50942741560626015</v>
      </c>
      <c r="M17" s="84">
        <f t="shared" si="1"/>
        <v>7.7148072202771052E-14</v>
      </c>
    </row>
    <row r="18" spans="1:21" x14ac:dyDescent="0.35">
      <c r="A18" s="131" t="s">
        <v>1339</v>
      </c>
      <c r="B18" s="84">
        <f>'10.Results-diet_totals'!BH6</f>
        <v>3.24636439131559</v>
      </c>
      <c r="C18" s="84">
        <f>'10.Results-diet_totals'!BQ6</f>
        <v>4.1744274303687297</v>
      </c>
      <c r="D18" s="98">
        <f>'10.Results-diet_totals'!BM6</f>
        <v>1.111134550364E-12</v>
      </c>
      <c r="E18" s="84">
        <f>BH6</f>
        <v>2.9318284478052599</v>
      </c>
      <c r="F18" s="84">
        <f>BP6</f>
        <v>3.7675652295316602</v>
      </c>
      <c r="G18" s="98">
        <f>BM6</f>
        <v>9.9601703037646691E-13</v>
      </c>
      <c r="H18" s="84">
        <f>((E18-B18)/B18)*100</f>
        <v>-9.6888674713088605</v>
      </c>
      <c r="I18" s="84">
        <f t="shared" si="0"/>
        <v>-9.7465390792799376</v>
      </c>
      <c r="J18" s="84">
        <f t="shared" si="0"/>
        <v>-10.360358243726772</v>
      </c>
      <c r="K18" s="84">
        <f>B18-E18</f>
        <v>0.3145359435103301</v>
      </c>
      <c r="L18" s="84">
        <f t="shared" si="1"/>
        <v>0.40686220083706948</v>
      </c>
      <c r="M18" s="84">
        <f t="shared" si="1"/>
        <v>1.1511751998753308E-13</v>
      </c>
    </row>
    <row r="19" spans="1:21" x14ac:dyDescent="0.35">
      <c r="A19" s="131" t="s">
        <v>1340</v>
      </c>
      <c r="B19" s="84">
        <f>'10.Results-diet_totals'!BH7</f>
        <v>2.6437248142850902</v>
      </c>
      <c r="C19" s="84">
        <f>'10.Results-diet_totals'!BQ7</f>
        <v>4.4867567163075899</v>
      </c>
      <c r="D19" s="98">
        <f>'10.Results-diet_totals'!BM7</f>
        <v>7.3589481142400005E-13</v>
      </c>
      <c r="E19" s="84">
        <f>BH7</f>
        <v>2.38817911319701</v>
      </c>
      <c r="F19" s="84">
        <f>BP7</f>
        <v>4.0475323767060098</v>
      </c>
      <c r="G19" s="98">
        <f>BM7</f>
        <v>6.6438624465490804E-13</v>
      </c>
      <c r="H19" s="84">
        <f>((E19-B19)/B19)*100</f>
        <v>-9.6661233312660126</v>
      </c>
      <c r="I19" s="84">
        <f t="shared" si="0"/>
        <v>-9.7893504679041961</v>
      </c>
      <c r="J19" s="84">
        <f t="shared" si="0"/>
        <v>-9.7172266550865736</v>
      </c>
      <c r="K19" s="84">
        <f>B19-E19</f>
        <v>0.25554570108808017</v>
      </c>
      <c r="L19" s="84">
        <f t="shared" si="1"/>
        <v>0.43922433960158003</v>
      </c>
      <c r="M19" s="84">
        <f t="shared" si="1"/>
        <v>7.1508566769092009E-14</v>
      </c>
    </row>
    <row r="20" spans="1:21" x14ac:dyDescent="0.35">
      <c r="A20" s="131" t="s">
        <v>1341</v>
      </c>
      <c r="B20" s="84">
        <f>'10.Results-diet_totals'!BH8</f>
        <v>3.1124080577214799</v>
      </c>
      <c r="C20" s="84">
        <f>'10.Results-diet_totals'!BQ8</f>
        <v>4.5391021921395502</v>
      </c>
      <c r="D20" s="98">
        <f>'10.Results-diet_totals'!BM8</f>
        <v>1.33200181051E-12</v>
      </c>
      <c r="E20" s="84">
        <f>BH8</f>
        <v>2.8098135420953398</v>
      </c>
      <c r="F20" s="84">
        <f>BP8</f>
        <v>4.0742505000172899</v>
      </c>
      <c r="G20" s="98">
        <f>BM8</f>
        <v>1.1956418320776699E-12</v>
      </c>
      <c r="H20" s="84">
        <f>((E20-B20)/B20)*100</f>
        <v>-9.7221993393649768</v>
      </c>
      <c r="I20" s="84">
        <f t="shared" si="0"/>
        <v>-10.241049274617628</v>
      </c>
      <c r="J20" s="84">
        <f t="shared" si="0"/>
        <v>-10.237221703183737</v>
      </c>
      <c r="K20" s="84">
        <f>B20-E20</f>
        <v>0.30259451562614004</v>
      </c>
      <c r="L20" s="84">
        <f t="shared" si="1"/>
        <v>0.4648516921222603</v>
      </c>
      <c r="M20" s="84">
        <f t="shared" si="1"/>
        <v>1.3635997843233003E-13</v>
      </c>
    </row>
    <row r="22" spans="1:21" x14ac:dyDescent="0.35">
      <c r="B22" s="219"/>
      <c r="C22" s="219"/>
      <c r="D22" s="219"/>
      <c r="E22" s="219"/>
      <c r="F22" s="219"/>
      <c r="G22" s="219"/>
      <c r="H22" s="219"/>
      <c r="I22" s="219"/>
    </row>
    <row r="23" spans="1:21" x14ac:dyDescent="0.35">
      <c r="B23" s="219"/>
      <c r="C23" s="219"/>
      <c r="D23" s="219"/>
      <c r="E23" s="219"/>
      <c r="F23" s="219"/>
      <c r="G23" s="219"/>
      <c r="H23" s="219"/>
      <c r="I23" s="219"/>
    </row>
    <row r="24" spans="1:21" x14ac:dyDescent="0.35">
      <c r="B24" s="219"/>
      <c r="C24" s="219"/>
      <c r="D24" s="219"/>
      <c r="E24" s="219"/>
      <c r="F24" s="219"/>
      <c r="G24" s="219"/>
      <c r="H24" s="219"/>
      <c r="I24" s="219"/>
    </row>
    <row r="25" spans="1:21" x14ac:dyDescent="0.35">
      <c r="B25" s="219"/>
      <c r="C25" s="219"/>
      <c r="D25" s="219"/>
      <c r="E25" s="219"/>
      <c r="F25" s="219"/>
      <c r="G25" s="219"/>
      <c r="H25" s="219"/>
      <c r="I25" s="219"/>
    </row>
    <row r="26" spans="1:21" x14ac:dyDescent="0.35">
      <c r="B26" s="219"/>
      <c r="C26" s="219"/>
      <c r="D26" s="219"/>
      <c r="E26" s="219"/>
      <c r="F26" s="219"/>
      <c r="G26" s="219"/>
      <c r="H26" s="131"/>
      <c r="I26" s="219"/>
    </row>
    <row r="27" spans="1:21" x14ac:dyDescent="0.35">
      <c r="B27" s="219"/>
      <c r="C27" s="219"/>
      <c r="D27" s="219"/>
      <c r="E27" s="219"/>
      <c r="F27" s="219"/>
      <c r="G27" s="219"/>
      <c r="H27" s="131"/>
      <c r="I27" s="219"/>
    </row>
    <row r="28" spans="1:21" x14ac:dyDescent="0.35">
      <c r="B28" s="131" t="s">
        <v>1739</v>
      </c>
      <c r="C28" s="253" t="s">
        <v>1740</v>
      </c>
      <c r="D28" s="253"/>
      <c r="E28" s="253"/>
      <c r="F28" s="253"/>
      <c r="G28" s="253"/>
      <c r="H28" s="253"/>
      <c r="I28" s="131" t="s">
        <v>1741</v>
      </c>
      <c r="J28" s="131" t="s">
        <v>1742</v>
      </c>
      <c r="M28" s="254" t="s">
        <v>1743</v>
      </c>
      <c r="N28" s="254"/>
    </row>
    <row r="29" spans="1:21" x14ac:dyDescent="0.35">
      <c r="A29" t="s">
        <v>1455</v>
      </c>
      <c r="B29" t="str">
        <f>'10.Results-diet_totals'!BH3</f>
        <v>Carbon_footprint_total_(kg_CO2e)</v>
      </c>
      <c r="C29" t="str">
        <f>'10.Results-diet_totals'!BI3</f>
        <v>Mineral_fertiliser_production_(kg_CO2e)</v>
      </c>
      <c r="D29" t="str">
        <f>'10.Results-diet_totals'!BJ3</f>
        <v>Energy_primary_production_(kg_CO2e)</v>
      </c>
      <c r="E29" t="str">
        <f>'10.Results-diet_totals'!BK3</f>
        <v>Capital_goods_(kg_CO2e)</v>
      </c>
      <c r="F29" t="str">
        <f>'10.Results-diet_totals'!BL3</f>
        <v>Processing_(kg_CO2e)</v>
      </c>
      <c r="G29" t="str">
        <f>'10.Results-diet_totals'!BN3</f>
        <v>Transports_(kg_CO2e)</v>
      </c>
      <c r="H29" t="str">
        <f>'10.Results-diet_totals'!BO3</f>
        <v>Packaging_(kg_CO2e)</v>
      </c>
      <c r="I29" t="s">
        <v>1744</v>
      </c>
      <c r="J29" t="s">
        <v>1745</v>
      </c>
      <c r="L29" t="s">
        <v>1746</v>
      </c>
      <c r="M29" s="191" t="s">
        <v>1747</v>
      </c>
      <c r="O29" t="s">
        <v>1748</v>
      </c>
      <c r="P29" t="s">
        <v>1749</v>
      </c>
      <c r="Q29" s="189" t="s">
        <v>1750</v>
      </c>
      <c r="R29" t="s">
        <v>1814</v>
      </c>
      <c r="T29" s="220" t="s">
        <v>1521</v>
      </c>
      <c r="U29" t="s">
        <v>1813</v>
      </c>
    </row>
    <row r="30" spans="1:21" x14ac:dyDescent="0.35">
      <c r="A30" t="s">
        <v>1337</v>
      </c>
      <c r="B30" s="206">
        <f>'10.Results-diet_totals'!BH4</f>
        <v>4.4557274233306101</v>
      </c>
      <c r="C30" s="219">
        <f>'10.Results-diet_totals'!BI4</f>
        <v>0.41123669555032699</v>
      </c>
      <c r="D30" s="206">
        <f>'10.Results-diet_totals'!BJ4</f>
        <v>0.86709310269013995</v>
      </c>
      <c r="E30" s="206">
        <f>'10.Results-diet_totals'!BK4</f>
        <v>0.159945988565662</v>
      </c>
      <c r="F30" s="206">
        <f>'10.Results-diet_totals'!BL4</f>
        <v>0.12287637157212999</v>
      </c>
      <c r="G30" s="206">
        <f>'10.Results-diet_totals'!BN4</f>
        <v>0.18092177374111701</v>
      </c>
      <c r="H30" s="206">
        <f>'10.Results-diet_totals'!BO4</f>
        <v>0.24540450322814</v>
      </c>
      <c r="I30" s="84">
        <f>B16-E16</f>
        <v>0.39643089118855013</v>
      </c>
      <c r="J30">
        <f>B30-SUM(C30:H30)</f>
        <v>2.4682489879830944</v>
      </c>
      <c r="L30">
        <f>SUM(C30:H30)</f>
        <v>1.9874784353475159</v>
      </c>
      <c r="M30" s="191">
        <f>L30+J30</f>
        <v>4.4557274233306101</v>
      </c>
      <c r="O30">
        <f>(I30/B30)*100</f>
        <v>8.8971082277789364</v>
      </c>
      <c r="P30" s="84">
        <f>(J30/B30)*100</f>
        <v>55.39497266056064</v>
      </c>
      <c r="Q30" s="189">
        <f>(SUM(C30:H30)/B30)*100</f>
        <v>44.605027339439367</v>
      </c>
      <c r="T30" s="221">
        <v>0.30973830349030002</v>
      </c>
      <c r="U30" s="222">
        <f>(T30/B30)*100</f>
        <v>6.9514643527896478</v>
      </c>
    </row>
    <row r="31" spans="1:21" x14ac:dyDescent="0.35">
      <c r="A31" t="s">
        <v>1338</v>
      </c>
      <c r="B31" s="206">
        <f>'10.Results-diet_totals'!BH5</f>
        <v>3.0225248728962502</v>
      </c>
      <c r="C31" s="219">
        <f>'10.Results-diet_totals'!BI5</f>
        <v>0.26990405638168502</v>
      </c>
      <c r="D31" s="206">
        <f>'10.Results-diet_totals'!BJ5</f>
        <v>0.65057358083597705</v>
      </c>
      <c r="E31" s="206">
        <f>'10.Results-diet_totals'!BK5</f>
        <v>0.11572690331487</v>
      </c>
      <c r="F31" s="206">
        <f>'10.Results-diet_totals'!BL5</f>
        <v>0.14237052905113001</v>
      </c>
      <c r="G31" s="206">
        <f>'10.Results-diet_totals'!BN5</f>
        <v>0.13742819987836999</v>
      </c>
      <c r="H31" s="206">
        <f>'10.Results-diet_totals'!BO5</f>
        <v>0.21830487283118999</v>
      </c>
      <c r="I31" s="84">
        <f>B17-E17</f>
        <v>0.28964692055911012</v>
      </c>
      <c r="J31" s="206">
        <f>B31-SUM(C31:H31)</f>
        <v>1.4882167306030283</v>
      </c>
      <c r="L31">
        <f>SUM(C31:H31)</f>
        <v>1.5343081422932219</v>
      </c>
      <c r="M31" s="191">
        <f>L31+J31</f>
        <v>3.0225248728962502</v>
      </c>
      <c r="O31">
        <f>(I31/B31)*100</f>
        <v>9.582945806548949</v>
      </c>
      <c r="P31" s="84">
        <f>(J31/B31)*100</f>
        <v>49.23753461710924</v>
      </c>
      <c r="Q31" s="189">
        <f>(SUM(C31:H31)/B31)*100</f>
        <v>50.762465382890753</v>
      </c>
      <c r="R31" s="219"/>
      <c r="T31" s="221">
        <v>0.179374467888888</v>
      </c>
      <c r="U31" s="222">
        <f t="shared" ref="U31:U34" si="2">(T31/B31)*100</f>
        <v>5.9345902989048831</v>
      </c>
    </row>
    <row r="32" spans="1:21" x14ac:dyDescent="0.35">
      <c r="A32" t="s">
        <v>1339</v>
      </c>
      <c r="B32" s="206">
        <f>'10.Results-diet_totals'!BH6</f>
        <v>3.24636439131559</v>
      </c>
      <c r="C32" s="219">
        <f>'10.Results-diet_totals'!BI6</f>
        <v>0.29185861644467098</v>
      </c>
      <c r="D32" s="206">
        <f>'10.Results-diet_totals'!BJ6</f>
        <v>1.0690849682447201</v>
      </c>
      <c r="E32" s="206">
        <f>'10.Results-diet_totals'!BK6</f>
        <v>0.136565998496849</v>
      </c>
      <c r="F32" s="206">
        <f>'10.Results-diet_totals'!BL6</f>
        <v>0.10700897469572999</v>
      </c>
      <c r="G32" s="206">
        <f>'10.Results-diet_totals'!BN6</f>
        <v>0.239687190043674</v>
      </c>
      <c r="H32" s="206">
        <f>'10.Results-diet_totals'!BO6</f>
        <v>0.22272290690513999</v>
      </c>
      <c r="I32" s="84">
        <f>B18-E18</f>
        <v>0.3145359435103301</v>
      </c>
      <c r="J32" s="206">
        <f>B32-SUM(C32:H32)</f>
        <v>1.1794357364848058</v>
      </c>
      <c r="L32">
        <f>SUM(C32:H32)</f>
        <v>2.0669286548307841</v>
      </c>
      <c r="M32" s="191">
        <f>L32+J32</f>
        <v>3.24636439131559</v>
      </c>
      <c r="O32">
        <f>(I32/B32)*100</f>
        <v>9.6888674713088605</v>
      </c>
      <c r="P32" s="84">
        <f>(J32/B32)*100</f>
        <v>36.330971952499738</v>
      </c>
      <c r="Q32" s="189">
        <f>(SUM(C32:H32)/B32)*100</f>
        <v>63.669028047500262</v>
      </c>
      <c r="R32" s="219"/>
      <c r="T32" s="221">
        <v>0.169800644024651</v>
      </c>
      <c r="U32" s="222">
        <f t="shared" si="2"/>
        <v>5.2304862780927452</v>
      </c>
    </row>
    <row r="33" spans="1:21" x14ac:dyDescent="0.35">
      <c r="A33" t="s">
        <v>1340</v>
      </c>
      <c r="B33" s="206">
        <f>'10.Results-diet_totals'!BH7</f>
        <v>2.6437248142850902</v>
      </c>
      <c r="C33" s="219">
        <f>'10.Results-diet_totals'!BI7</f>
        <v>0.31920816648047101</v>
      </c>
      <c r="D33" s="206">
        <f>'10.Results-diet_totals'!BJ7</f>
        <v>0.57021903599059998</v>
      </c>
      <c r="E33" s="206">
        <f>'10.Results-diet_totals'!BK7</f>
        <v>9.7441830787396003E-2</v>
      </c>
      <c r="F33" s="206">
        <f>'10.Results-diet_totals'!BL7</f>
        <v>9.6613284192230003E-2</v>
      </c>
      <c r="G33" s="206">
        <f>'10.Results-diet_totals'!BN7</f>
        <v>0.128026886776723</v>
      </c>
      <c r="H33" s="206">
        <f>'10.Results-diet_totals'!BO7</f>
        <v>0.20003765696691</v>
      </c>
      <c r="I33" s="84">
        <f>B19-E19</f>
        <v>0.25554570108808017</v>
      </c>
      <c r="J33" s="206">
        <f>B33-SUM(C33:H33)</f>
        <v>1.2321779530907604</v>
      </c>
      <c r="L33">
        <f>SUM(C33:H33)</f>
        <v>1.4115468611943298</v>
      </c>
      <c r="M33" s="191">
        <f>L33+J33</f>
        <v>2.6437248142850902</v>
      </c>
      <c r="O33">
        <f>(I33/B33)*100</f>
        <v>9.6661233312660126</v>
      </c>
      <c r="P33" s="84">
        <f>(J33/B33)*100</f>
        <v>46.607647907710209</v>
      </c>
      <c r="Q33" s="189">
        <f>(SUM(C33:H33)/B33)*100</f>
        <v>53.392352092289798</v>
      </c>
      <c r="R33" s="219"/>
      <c r="T33" s="221">
        <v>0.188820992061146</v>
      </c>
      <c r="U33" s="222">
        <f t="shared" si="2"/>
        <v>7.142233224913257</v>
      </c>
    </row>
    <row r="34" spans="1:21" x14ac:dyDescent="0.35">
      <c r="A34" t="s">
        <v>1341</v>
      </c>
      <c r="B34" s="206">
        <f>'10.Results-diet_totals'!BH8</f>
        <v>3.1124080577214799</v>
      </c>
      <c r="C34" s="219">
        <f>'10.Results-diet_totals'!BI8</f>
        <v>0.30430553200675697</v>
      </c>
      <c r="D34" s="206">
        <f>'10.Results-diet_totals'!BJ8</f>
        <v>0.87390863204013602</v>
      </c>
      <c r="E34" s="206">
        <f>'10.Results-diet_totals'!BK8</f>
        <v>0.113279013775672</v>
      </c>
      <c r="F34" s="206">
        <f>'10.Results-diet_totals'!BL8</f>
        <v>0.13207934823904999</v>
      </c>
      <c r="G34" s="206">
        <f>'10.Results-diet_totals'!BN8</f>
        <v>0.208997844521839</v>
      </c>
      <c r="H34" s="206">
        <f>'10.Results-diet_totals'!BO8</f>
        <v>0.21081944545702</v>
      </c>
      <c r="I34" s="84">
        <f>B20-E20</f>
        <v>0.30259451562614004</v>
      </c>
      <c r="J34" s="206">
        <f>B34-SUM(C34:H34)</f>
        <v>1.2690182416810056</v>
      </c>
      <c r="L34">
        <f>SUM(C34:H34)</f>
        <v>1.8433898160404742</v>
      </c>
      <c r="M34" s="191">
        <f>L34+J34</f>
        <v>3.1124080577214799</v>
      </c>
      <c r="O34">
        <f>(I34/B34)*100</f>
        <v>9.7221993393649768</v>
      </c>
      <c r="P34" s="84">
        <f>(J34/B34)*100</f>
        <v>40.772874833450459</v>
      </c>
      <c r="Q34" s="189">
        <f>(SUM(C34:H34)/B34)*100</f>
        <v>59.227125166549534</v>
      </c>
      <c r="R34" s="219"/>
      <c r="T34" s="221">
        <v>0.26506805619464702</v>
      </c>
      <c r="U34" s="222">
        <f t="shared" si="2"/>
        <v>8.5164943438906615</v>
      </c>
    </row>
    <row r="36" spans="1:21" x14ac:dyDescent="0.35">
      <c r="B36" s="251" t="s">
        <v>1751</v>
      </c>
      <c r="C36" s="251"/>
      <c r="D36" s="251"/>
      <c r="E36" s="251"/>
      <c r="F36" s="251"/>
    </row>
    <row r="37" spans="1:21" x14ac:dyDescent="0.35">
      <c r="A37" t="s">
        <v>1455</v>
      </c>
      <c r="B37" t="s">
        <v>1752</v>
      </c>
      <c r="C37" t="str">
        <f t="shared" ref="C37:C42" si="3">B29</f>
        <v>Carbon_footprint_total_(kg_CO2e)</v>
      </c>
      <c r="E37" t="s">
        <v>1753</v>
      </c>
      <c r="F37" t="s">
        <v>1754</v>
      </c>
    </row>
    <row r="38" spans="1:21" x14ac:dyDescent="0.35">
      <c r="A38" t="s">
        <v>1337</v>
      </c>
      <c r="B38">
        <v>1.4654285979999999</v>
      </c>
      <c r="C38" s="206">
        <f t="shared" si="3"/>
        <v>4.4557274233306101</v>
      </c>
      <c r="E38">
        <f>ABS(B38-C38)</f>
        <v>2.9902988253306102</v>
      </c>
      <c r="F38">
        <f>(C38/B38)*100</f>
        <v>304.05626240758068</v>
      </c>
      <c r="I38" s="190"/>
    </row>
    <row r="39" spans="1:21" x14ac:dyDescent="0.35">
      <c r="A39" t="s">
        <v>1338</v>
      </c>
      <c r="B39">
        <v>1.4654285979999999</v>
      </c>
      <c r="C39" s="206">
        <f t="shared" si="3"/>
        <v>3.0225248728962502</v>
      </c>
      <c r="E39">
        <f>ABS(B39-C39)</f>
        <v>1.5570962748962502</v>
      </c>
      <c r="F39">
        <f>(C39/B39)*100</f>
        <v>206.25534925559373</v>
      </c>
      <c r="I39" s="190"/>
    </row>
    <row r="40" spans="1:21" x14ac:dyDescent="0.35">
      <c r="A40" t="s">
        <v>1339</v>
      </c>
      <c r="B40">
        <v>1.4654285979999999</v>
      </c>
      <c r="C40" s="206">
        <f t="shared" si="3"/>
        <v>3.24636439131559</v>
      </c>
      <c r="E40">
        <f>ABS(B40-C40)</f>
        <v>1.78093579331559</v>
      </c>
      <c r="F40">
        <f>(C40/B40)*100</f>
        <v>221.53002853541898</v>
      </c>
      <c r="I40" s="190"/>
    </row>
    <row r="41" spans="1:21" x14ac:dyDescent="0.35">
      <c r="A41" t="s">
        <v>1340</v>
      </c>
      <c r="B41">
        <v>1.4654285979999999</v>
      </c>
      <c r="C41" s="206">
        <f t="shared" si="3"/>
        <v>2.6437248142850902</v>
      </c>
      <c r="E41">
        <f>ABS(B41-C41)</f>
        <v>1.1782962162850903</v>
      </c>
      <c r="F41">
        <f>(C41/B41)*100</f>
        <v>180.40625233417825</v>
      </c>
      <c r="I41" s="190"/>
    </row>
    <row r="42" spans="1:21" x14ac:dyDescent="0.35">
      <c r="A42" t="s">
        <v>1341</v>
      </c>
      <c r="B42">
        <v>1.4654285979999999</v>
      </c>
      <c r="C42" s="206">
        <f t="shared" si="3"/>
        <v>3.1124080577214799</v>
      </c>
      <c r="E42">
        <f>ABS(B42-C42)</f>
        <v>1.64697945972148</v>
      </c>
      <c r="F42">
        <f>(C42/B42)*100</f>
        <v>212.38892580431815</v>
      </c>
      <c r="I42" s="190"/>
    </row>
    <row r="45" spans="1:21" x14ac:dyDescent="0.35">
      <c r="B45" s="251" t="s">
        <v>1755</v>
      </c>
      <c r="C45" s="251"/>
      <c r="D45" s="251"/>
      <c r="E45" s="251"/>
      <c r="F45" s="251"/>
    </row>
    <row r="46" spans="1:21" x14ac:dyDescent="0.35">
      <c r="A46" t="s">
        <v>1455</v>
      </c>
      <c r="B46" t="s">
        <v>1752</v>
      </c>
      <c r="C46" t="str">
        <f t="shared" ref="C46:C51" si="4">J29</f>
        <v>Carbon_footprint_diet_change_(kg_CO2e)</v>
      </c>
      <c r="E46" t="s">
        <v>1753</v>
      </c>
      <c r="F46" t="s">
        <v>1756</v>
      </c>
    </row>
    <row r="47" spans="1:21" x14ac:dyDescent="0.35">
      <c r="A47" t="s">
        <v>1337</v>
      </c>
      <c r="B47">
        <v>1.4654285979999999</v>
      </c>
      <c r="C47" s="206">
        <f t="shared" si="4"/>
        <v>2.4682489879830944</v>
      </c>
      <c r="E47">
        <f>ABS(B47-C47)</f>
        <v>1.0028203899830945</v>
      </c>
      <c r="F47">
        <f>(C47/B47)*100</f>
        <v>168.43188343340182</v>
      </c>
      <c r="H47">
        <f>F38-F47</f>
        <v>135.62437897417885</v>
      </c>
    </row>
    <row r="48" spans="1:21" x14ac:dyDescent="0.35">
      <c r="A48" t="s">
        <v>1338</v>
      </c>
      <c r="B48">
        <v>1.4654285979999999</v>
      </c>
      <c r="C48" s="206">
        <f t="shared" si="4"/>
        <v>1.4882167306030283</v>
      </c>
      <c r="E48">
        <f>ABS(B48-C48)</f>
        <v>2.2788132603028366E-2</v>
      </c>
      <c r="F48">
        <f>(C48/B48)*100</f>
        <v>101.55504898936252</v>
      </c>
      <c r="H48">
        <f>F39-F48</f>
        <v>104.70030026623121</v>
      </c>
    </row>
    <row r="49" spans="1:10" x14ac:dyDescent="0.35">
      <c r="A49" t="s">
        <v>1339</v>
      </c>
      <c r="B49">
        <v>1.4654285979999999</v>
      </c>
      <c r="C49" s="206">
        <f t="shared" si="4"/>
        <v>1.1794357364848058</v>
      </c>
      <c r="E49">
        <f>ABS(B49-C49)</f>
        <v>0.2859928615151941</v>
      </c>
      <c r="F49">
        <f>(C49/B49)*100</f>
        <v>80.484012533567721</v>
      </c>
      <c r="H49">
        <f>F40-F49</f>
        <v>141.04601600185126</v>
      </c>
    </row>
    <row r="50" spans="1:10" x14ac:dyDescent="0.35">
      <c r="A50" t="s">
        <v>1340</v>
      </c>
      <c r="B50">
        <v>1.4654285979999999</v>
      </c>
      <c r="C50" s="206">
        <f t="shared" si="4"/>
        <v>1.2321779530907604</v>
      </c>
      <c r="E50">
        <f>ABS(B50-C50)</f>
        <v>0.23325064490923952</v>
      </c>
      <c r="F50">
        <f>(C50/B50)*100</f>
        <v>84.083110891409021</v>
      </c>
      <c r="H50">
        <f>F41-F50</f>
        <v>96.323141442769227</v>
      </c>
    </row>
    <row r="51" spans="1:10" x14ac:dyDescent="0.35">
      <c r="A51" t="s">
        <v>1341</v>
      </c>
      <c r="B51">
        <v>1.4654285979999999</v>
      </c>
      <c r="C51" s="206">
        <f t="shared" si="4"/>
        <v>1.2690182416810056</v>
      </c>
      <c r="E51">
        <f>ABS(B51-C51)</f>
        <v>0.19641035631899428</v>
      </c>
      <c r="F51">
        <f>(C51/B51)*100</f>
        <v>86.597070878304621</v>
      </c>
      <c r="H51">
        <f>F42-F51</f>
        <v>125.79185492601353</v>
      </c>
    </row>
    <row r="53" spans="1:10" x14ac:dyDescent="0.35">
      <c r="B53" s="251" t="s">
        <v>1757</v>
      </c>
      <c r="C53" s="251"/>
      <c r="D53" s="251"/>
      <c r="E53" s="251"/>
      <c r="F53" s="251"/>
    </row>
    <row r="54" spans="1:10" x14ac:dyDescent="0.35">
      <c r="A54" t="s">
        <v>1455</v>
      </c>
      <c r="B54" t="s">
        <v>1752</v>
      </c>
      <c r="C54" t="str">
        <f t="shared" ref="C54:C59" si="5">I29</f>
        <v>Carbon_footprint_waste_reduced_(kg_CO2e)</v>
      </c>
      <c r="E54" t="s">
        <v>1758</v>
      </c>
      <c r="F54" t="s">
        <v>1759</v>
      </c>
      <c r="I54" s="206" t="s">
        <v>1811</v>
      </c>
    </row>
    <row r="55" spans="1:10" x14ac:dyDescent="0.35">
      <c r="A55" t="s">
        <v>1337</v>
      </c>
      <c r="B55">
        <v>1.4654285979999999</v>
      </c>
      <c r="C55" s="206">
        <f t="shared" si="5"/>
        <v>0.39643089118855013</v>
      </c>
      <c r="E55">
        <f>ABS(B55-C55)</f>
        <v>1.0689977068114498</v>
      </c>
      <c r="F55">
        <f>(C55/B55)*100</f>
        <v>27.052214739741977</v>
      </c>
      <c r="I55">
        <f>F38-F55</f>
        <v>277.00404766783868</v>
      </c>
      <c r="J55" t="s">
        <v>1760</v>
      </c>
    </row>
    <row r="56" spans="1:10" x14ac:dyDescent="0.35">
      <c r="A56" t="s">
        <v>1338</v>
      </c>
      <c r="B56">
        <v>1.4654285979999999</v>
      </c>
      <c r="C56" s="206">
        <f t="shared" si="5"/>
        <v>0.28964692055911012</v>
      </c>
      <c r="E56">
        <f>ABS(B56-C56)</f>
        <v>1.1757816774408898</v>
      </c>
      <c r="F56">
        <f>(C56/B56)*100</f>
        <v>19.765338342271804</v>
      </c>
      <c r="I56">
        <f>F39-F56</f>
        <v>186.49001091332192</v>
      </c>
    </row>
    <row r="57" spans="1:10" x14ac:dyDescent="0.35">
      <c r="A57" t="s">
        <v>1339</v>
      </c>
      <c r="B57">
        <v>1.4654285979999999</v>
      </c>
      <c r="C57" s="206">
        <f t="shared" si="5"/>
        <v>0.3145359435103301</v>
      </c>
      <c r="E57">
        <f>ABS(B57-C57)</f>
        <v>1.1508926544896698</v>
      </c>
      <c r="F57">
        <f>(C57/B57)*100</f>
        <v>21.463750873949447</v>
      </c>
      <c r="I57">
        <f>F40-F57</f>
        <v>200.06627766146954</v>
      </c>
    </row>
    <row r="58" spans="1:10" x14ac:dyDescent="0.35">
      <c r="A58" t="s">
        <v>1340</v>
      </c>
      <c r="B58">
        <v>1.4654285979999999</v>
      </c>
      <c r="C58" s="206">
        <f t="shared" si="5"/>
        <v>0.25554570108808017</v>
      </c>
      <c r="E58">
        <f>ABS(B58-C58)</f>
        <v>1.2098828969119197</v>
      </c>
      <c r="F58">
        <f>(C58/B58)*100</f>
        <v>17.438290847936639</v>
      </c>
      <c r="I58">
        <f>F41-F58</f>
        <v>162.96796148624162</v>
      </c>
    </row>
    <row r="59" spans="1:10" x14ac:dyDescent="0.35">
      <c r="A59" t="s">
        <v>1341</v>
      </c>
      <c r="B59">
        <v>1.4654285979999999</v>
      </c>
      <c r="C59" s="206">
        <f t="shared" si="5"/>
        <v>0.30259451562614004</v>
      </c>
      <c r="E59">
        <f>ABS(B59-C59)</f>
        <v>1.1628340823738599</v>
      </c>
      <c r="F59">
        <f>(C59/B59)*100</f>
        <v>20.648874741431793</v>
      </c>
      <c r="I59">
        <f>F42-F59</f>
        <v>191.74005106288635</v>
      </c>
    </row>
    <row r="62" spans="1:10" x14ac:dyDescent="0.35">
      <c r="B62" s="251" t="s">
        <v>1740</v>
      </c>
      <c r="C62" s="251"/>
      <c r="D62" s="251"/>
      <c r="E62" s="251"/>
      <c r="F62" s="251"/>
    </row>
    <row r="63" spans="1:10" x14ac:dyDescent="0.35">
      <c r="A63" t="s">
        <v>1455</v>
      </c>
      <c r="B63" t="s">
        <v>1752</v>
      </c>
      <c r="C63" t="str">
        <f t="shared" ref="C63:C68" si="6">L29</f>
        <v>Total Other FS CF (kg CO2e)</v>
      </c>
      <c r="E63" t="s">
        <v>1761</v>
      </c>
      <c r="F63" t="s">
        <v>1762</v>
      </c>
      <c r="I63" t="s">
        <v>1812</v>
      </c>
    </row>
    <row r="64" spans="1:10" ht="43.5" x14ac:dyDescent="0.35">
      <c r="A64" t="s">
        <v>1337</v>
      </c>
      <c r="B64">
        <v>1.4654285979999999</v>
      </c>
      <c r="C64" s="206">
        <f t="shared" si="6"/>
        <v>1.9874784353475159</v>
      </c>
      <c r="E64">
        <f>ABS(B64-C64)</f>
        <v>0.52204983734751598</v>
      </c>
      <c r="F64" s="189">
        <f>(C64/B64)*100</f>
        <v>135.62437897417885</v>
      </c>
      <c r="G64" s="137" t="s">
        <v>1763</v>
      </c>
      <c r="I64">
        <f>I55-F64</f>
        <v>141.37966869365982</v>
      </c>
      <c r="J64" t="s">
        <v>1764</v>
      </c>
    </row>
    <row r="65" spans="1:9" x14ac:dyDescent="0.35">
      <c r="A65" t="s">
        <v>1338</v>
      </c>
      <c r="B65">
        <v>1.4654285979999999</v>
      </c>
      <c r="C65" s="206">
        <f t="shared" si="6"/>
        <v>1.5343081422932219</v>
      </c>
      <c r="E65">
        <f>ABS(B65-C65)</f>
        <v>6.8879544293221961E-2</v>
      </c>
      <c r="F65" s="189">
        <f>(C65/B65)*100</f>
        <v>104.70030026623118</v>
      </c>
      <c r="I65">
        <f>I56-F65</f>
        <v>81.789710647090743</v>
      </c>
    </row>
    <row r="66" spans="1:9" x14ac:dyDescent="0.35">
      <c r="A66" t="s">
        <v>1339</v>
      </c>
      <c r="B66">
        <v>1.4654285979999999</v>
      </c>
      <c r="C66" s="206">
        <f t="shared" si="6"/>
        <v>2.0669286548307841</v>
      </c>
      <c r="E66">
        <f>ABS(B66-C66)</f>
        <v>0.60150005683078422</v>
      </c>
      <c r="F66" s="189">
        <f>(C66/B66)*100</f>
        <v>141.04601600185126</v>
      </c>
      <c r="I66">
        <f>I57-F66</f>
        <v>59.020261659618285</v>
      </c>
    </row>
    <row r="67" spans="1:9" x14ac:dyDescent="0.35">
      <c r="A67" t="s">
        <v>1340</v>
      </c>
      <c r="B67">
        <v>1.4654285979999999</v>
      </c>
      <c r="C67" s="206">
        <f t="shared" si="6"/>
        <v>1.4115468611943298</v>
      </c>
      <c r="E67">
        <f>ABS(B67-C67)</f>
        <v>5.38817368056701E-2</v>
      </c>
      <c r="F67" s="189">
        <f>(C67/B67)*100</f>
        <v>96.323141442769213</v>
      </c>
      <c r="I67">
        <f>I58-F67</f>
        <v>66.644820043472407</v>
      </c>
    </row>
    <row r="68" spans="1:9" x14ac:dyDescent="0.35">
      <c r="A68" t="s">
        <v>1341</v>
      </c>
      <c r="B68">
        <v>1.4654285979999999</v>
      </c>
      <c r="C68" s="206">
        <f t="shared" si="6"/>
        <v>1.8433898160404742</v>
      </c>
      <c r="E68">
        <f>ABS(B68-C68)</f>
        <v>0.37796121804047433</v>
      </c>
      <c r="F68" s="189">
        <f>(C68/B68)*100</f>
        <v>125.79185492601354</v>
      </c>
      <c r="I68">
        <f>I59-F68</f>
        <v>65.948196136872809</v>
      </c>
    </row>
  </sheetData>
  <mergeCells count="10">
    <mergeCell ref="H14:J14"/>
    <mergeCell ref="K14:M14"/>
    <mergeCell ref="M28:N28"/>
    <mergeCell ref="C28:H28"/>
    <mergeCell ref="B62:F62"/>
    <mergeCell ref="B45:F45"/>
    <mergeCell ref="B53:F53"/>
    <mergeCell ref="B36:F36"/>
    <mergeCell ref="E14:G14"/>
    <mergeCell ref="B14:D14"/>
  </mergeCells>
  <conditionalFormatting sqref="H16:J20">
    <cfRule type="dataBar" priority="1">
      <dataBar>
        <cfvo type="min"/>
        <cfvo type="max"/>
        <color rgb="FF63C384"/>
      </dataBar>
      <extLst>
        <ext xmlns:x14="http://schemas.microsoft.com/office/spreadsheetml/2009/9/main" uri="{B025F937-C7B1-47D3-B67F-A62EFF666E3E}">
          <x14:id>{63B769FD-814E-4653-936C-36972CA504E1}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63B769FD-814E-4653-936C-36972CA504E1}">
            <x14:dataBar minLength="0" maxLength="100" border="1" negativeBarBorderColorSameAsPositive="0">
              <x14:cfvo type="autoMin"/>
              <x14:cfvo type="autoMax"/>
              <x14:borderColor rgb="FF63C384"/>
              <x14:negativeFillColor rgb="FFFF0000"/>
              <x14:negativeBorderColor rgb="FFFF0000"/>
              <x14:axisColor rgb="FF000000"/>
            </x14:dataBar>
          </x14:cfRule>
          <xm:sqref>H16:J20</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12839-3163-4F23-B7BA-4F9AEFE9A54B}">
  <dimension ref="A1:CR241"/>
  <sheetViews>
    <sheetView workbookViewId="0"/>
  </sheetViews>
  <sheetFormatPr defaultRowHeight="14.5" x14ac:dyDescent="0.35"/>
  <cols>
    <col min="3" max="3" width="14.54296875" customWidth="1"/>
    <col min="5" max="5" width="24.6328125" customWidth="1"/>
    <col min="88" max="96" width="9.36328125" bestFit="1" customWidth="1"/>
  </cols>
  <sheetData>
    <row r="1" spans="1:96" s="219" customFormat="1" ht="20" thickBot="1" x14ac:dyDescent="0.5">
      <c r="A1" s="224" t="s">
        <v>1827</v>
      </c>
    </row>
    <row r="2" spans="1:96" s="219" customFormat="1" ht="15.5" thickTop="1" thickBot="1" x14ac:dyDescent="0.4"/>
    <row r="3" spans="1:96" ht="15.5" x14ac:dyDescent="0.35">
      <c r="A3" s="19" t="s">
        <v>31</v>
      </c>
      <c r="B3" s="20"/>
      <c r="C3" s="20"/>
      <c r="D3" s="20"/>
      <c r="E3" s="21"/>
      <c r="F3" s="19" t="s">
        <v>32</v>
      </c>
      <c r="G3" s="19" t="s">
        <v>33</v>
      </c>
      <c r="H3" s="19" t="s">
        <v>34</v>
      </c>
      <c r="I3" s="19" t="s">
        <v>35</v>
      </c>
      <c r="J3" s="19" t="s">
        <v>36</v>
      </c>
      <c r="K3" s="1" t="s">
        <v>1765</v>
      </c>
      <c r="L3" s="19" t="s">
        <v>32</v>
      </c>
      <c r="M3" s="19" t="s">
        <v>33</v>
      </c>
      <c r="N3" s="19" t="s">
        <v>34</v>
      </c>
      <c r="O3" s="19" t="s">
        <v>35</v>
      </c>
      <c r="P3" s="19" t="s">
        <v>36</v>
      </c>
      <c r="Q3" s="157"/>
      <c r="R3" s="19" t="s">
        <v>32</v>
      </c>
      <c r="S3" s="19" t="s">
        <v>33</v>
      </c>
      <c r="T3" s="19" t="s">
        <v>34</v>
      </c>
      <c r="U3" s="19" t="s">
        <v>35</v>
      </c>
      <c r="V3" s="19" t="s">
        <v>36</v>
      </c>
      <c r="W3" s="157"/>
      <c r="Z3" t="str">
        <f>F3</f>
        <v xml:space="preserve">Current Swedish consumption </v>
      </c>
      <c r="AJ3" t="str">
        <f>G3</f>
        <v>Food as Industry</v>
      </c>
      <c r="AT3" t="str">
        <f>H3</f>
        <v>Food as Food Tech</v>
      </c>
      <c r="BD3" t="str">
        <f>I3</f>
        <v>Food as culture</v>
      </c>
      <c r="BN3" t="str">
        <f>J3</f>
        <v>Food Forgotten</v>
      </c>
    </row>
    <row r="4" spans="1:96" ht="15.5" x14ac:dyDescent="0.35">
      <c r="A4" s="158"/>
      <c r="B4" s="156"/>
      <c r="C4" s="156"/>
      <c r="D4" s="156"/>
      <c r="E4" s="157"/>
      <c r="F4" s="255" t="s">
        <v>1766</v>
      </c>
      <c r="G4" s="255"/>
      <c r="H4" s="255"/>
      <c r="I4" s="255"/>
      <c r="J4" s="255"/>
      <c r="K4" s="1"/>
      <c r="L4" s="255" t="s">
        <v>1767</v>
      </c>
      <c r="M4" s="255"/>
      <c r="N4" s="255"/>
      <c r="O4" s="255"/>
      <c r="P4" s="255"/>
      <c r="Q4" s="159"/>
      <c r="R4" s="255" t="s">
        <v>1768</v>
      </c>
      <c r="S4" s="255"/>
      <c r="T4" s="255"/>
      <c r="U4" s="255"/>
      <c r="V4" s="255"/>
      <c r="W4" s="159"/>
      <c r="Z4" t="s">
        <v>1769</v>
      </c>
      <c r="AJ4" t="s">
        <v>1769</v>
      </c>
      <c r="AT4" t="s">
        <v>1769</v>
      </c>
      <c r="BD4" t="s">
        <v>1769</v>
      </c>
      <c r="BN4" t="s">
        <v>1769</v>
      </c>
    </row>
    <row r="5" spans="1:96" x14ac:dyDescent="0.35">
      <c r="A5" s="26"/>
      <c r="B5" s="27" t="s">
        <v>37</v>
      </c>
      <c r="C5" s="27" t="s">
        <v>38</v>
      </c>
      <c r="D5" s="27" t="s">
        <v>39</v>
      </c>
      <c r="E5" s="28"/>
      <c r="F5" s="30" t="s">
        <v>22</v>
      </c>
      <c r="G5" s="30" t="s">
        <v>22</v>
      </c>
      <c r="H5" s="30" t="s">
        <v>22</v>
      </c>
      <c r="I5" s="30" t="s">
        <v>22</v>
      </c>
      <c r="J5" s="30" t="s">
        <v>22</v>
      </c>
      <c r="K5" s="1" t="s">
        <v>45</v>
      </c>
      <c r="L5" t="s">
        <v>22</v>
      </c>
      <c r="M5" t="s">
        <v>22</v>
      </c>
      <c r="N5" t="s">
        <v>22</v>
      </c>
      <c r="O5" t="s">
        <v>22</v>
      </c>
      <c r="P5" t="s">
        <v>22</v>
      </c>
      <c r="R5" t="s">
        <v>1770</v>
      </c>
      <c r="S5" t="s">
        <v>1770</v>
      </c>
      <c r="T5" t="s">
        <v>1770</v>
      </c>
      <c r="U5" t="s">
        <v>1770</v>
      </c>
      <c r="V5" t="s">
        <v>1770</v>
      </c>
      <c r="Z5" t="s">
        <v>1771</v>
      </c>
      <c r="AJ5" t="s">
        <v>22</v>
      </c>
      <c r="AT5" t="s">
        <v>22</v>
      </c>
      <c r="BD5" t="s">
        <v>22</v>
      </c>
      <c r="BN5" t="s">
        <v>22</v>
      </c>
      <c r="BX5" t="s">
        <v>1772</v>
      </c>
      <c r="CI5" t="s">
        <v>1773</v>
      </c>
    </row>
    <row r="6" spans="1:96" x14ac:dyDescent="0.35">
      <c r="A6" s="27"/>
      <c r="B6" s="27"/>
      <c r="C6" s="27"/>
      <c r="D6" s="28"/>
      <c r="E6" s="29"/>
      <c r="F6" s="30"/>
      <c r="G6" s="31"/>
      <c r="H6" s="31"/>
      <c r="I6" s="31"/>
      <c r="J6" s="31"/>
      <c r="K6" s="155"/>
      <c r="Z6">
        <v>1</v>
      </c>
      <c r="AA6">
        <v>2</v>
      </c>
      <c r="AB6">
        <v>3</v>
      </c>
      <c r="AC6">
        <v>4</v>
      </c>
      <c r="AD6">
        <v>5</v>
      </c>
      <c r="AE6">
        <v>6</v>
      </c>
      <c r="AF6">
        <v>7</v>
      </c>
      <c r="AG6">
        <v>8</v>
      </c>
      <c r="AH6">
        <v>9</v>
      </c>
      <c r="AJ6">
        <v>1</v>
      </c>
      <c r="AK6">
        <v>2</v>
      </c>
      <c r="AL6">
        <v>3</v>
      </c>
      <c r="AM6">
        <v>4</v>
      </c>
      <c r="AN6">
        <v>5</v>
      </c>
      <c r="AO6">
        <v>6</v>
      </c>
      <c r="AP6">
        <v>7</v>
      </c>
      <c r="AQ6">
        <v>8</v>
      </c>
      <c r="AR6">
        <v>9</v>
      </c>
      <c r="AT6">
        <v>1</v>
      </c>
      <c r="AU6">
        <v>2</v>
      </c>
      <c r="AV6">
        <v>3</v>
      </c>
      <c r="AW6">
        <v>4</v>
      </c>
      <c r="AX6">
        <v>5</v>
      </c>
      <c r="AY6">
        <v>6</v>
      </c>
      <c r="AZ6">
        <v>7</v>
      </c>
      <c r="BA6">
        <v>8</v>
      </c>
      <c r="BB6">
        <v>9</v>
      </c>
      <c r="BD6">
        <v>1</v>
      </c>
      <c r="BE6">
        <v>2</v>
      </c>
      <c r="BF6">
        <v>3</v>
      </c>
      <c r="BG6">
        <v>4</v>
      </c>
      <c r="BH6">
        <v>5</v>
      </c>
      <c r="BI6">
        <v>6</v>
      </c>
      <c r="BJ6">
        <v>7</v>
      </c>
      <c r="BK6">
        <v>8</v>
      </c>
      <c r="BL6">
        <v>9</v>
      </c>
      <c r="BN6">
        <v>1</v>
      </c>
      <c r="BO6">
        <v>2</v>
      </c>
      <c r="BP6">
        <v>3</v>
      </c>
      <c r="BQ6">
        <v>4</v>
      </c>
      <c r="BR6">
        <v>5</v>
      </c>
      <c r="BS6">
        <v>6</v>
      </c>
      <c r="BT6">
        <v>7</v>
      </c>
      <c r="BU6">
        <v>8</v>
      </c>
      <c r="BV6">
        <v>9</v>
      </c>
    </row>
    <row r="7" spans="1:96" x14ac:dyDescent="0.35">
      <c r="A7" s="27"/>
      <c r="B7" s="27"/>
      <c r="C7" s="27"/>
      <c r="D7" s="28"/>
      <c r="E7" s="161"/>
      <c r="F7" s="30"/>
      <c r="G7" s="27"/>
      <c r="H7" s="27"/>
      <c r="I7" s="27"/>
      <c r="J7" s="27"/>
      <c r="K7" s="155"/>
      <c r="X7" t="s">
        <v>1774</v>
      </c>
      <c r="Z7" t="s">
        <v>1775</v>
      </c>
      <c r="AA7" t="s">
        <v>1776</v>
      </c>
      <c r="AB7" t="s">
        <v>1777</v>
      </c>
      <c r="AC7" t="s">
        <v>1778</v>
      </c>
      <c r="AD7" t="s">
        <v>1779</v>
      </c>
      <c r="AE7" t="s">
        <v>1780</v>
      </c>
      <c r="AF7" t="s">
        <v>1781</v>
      </c>
      <c r="AG7" t="s">
        <v>1782</v>
      </c>
      <c r="AH7" t="s">
        <v>1783</v>
      </c>
      <c r="AJ7" t="s">
        <v>1775</v>
      </c>
      <c r="AK7" t="s">
        <v>1776</v>
      </c>
      <c r="AL7" t="s">
        <v>1777</v>
      </c>
      <c r="AM7" t="s">
        <v>1778</v>
      </c>
      <c r="AN7" t="s">
        <v>1779</v>
      </c>
      <c r="AO7" t="s">
        <v>1780</v>
      </c>
      <c r="AP7" t="s">
        <v>1781</v>
      </c>
      <c r="AQ7" t="s">
        <v>1782</v>
      </c>
      <c r="AR7" t="s">
        <v>1783</v>
      </c>
      <c r="AT7" t="s">
        <v>1775</v>
      </c>
      <c r="AU7" t="s">
        <v>1776</v>
      </c>
      <c r="AV7" t="s">
        <v>1777</v>
      </c>
      <c r="AW7" t="s">
        <v>1778</v>
      </c>
      <c r="AX7" t="s">
        <v>1779</v>
      </c>
      <c r="AY7" t="s">
        <v>1780</v>
      </c>
      <c r="AZ7" t="s">
        <v>1781</v>
      </c>
      <c r="BA7" t="s">
        <v>1782</v>
      </c>
      <c r="BB7" t="s">
        <v>1783</v>
      </c>
      <c r="BD7" t="s">
        <v>1775</v>
      </c>
      <c r="BE7" t="s">
        <v>1776</v>
      </c>
      <c r="BF7" t="s">
        <v>1777</v>
      </c>
      <c r="BG7" t="s">
        <v>1778</v>
      </c>
      <c r="BH7" t="s">
        <v>1779</v>
      </c>
      <c r="BI7" t="s">
        <v>1780</v>
      </c>
      <c r="BJ7" t="s">
        <v>1781</v>
      </c>
      <c r="BK7" t="s">
        <v>1782</v>
      </c>
      <c r="BL7" t="s">
        <v>1783</v>
      </c>
      <c r="BN7" t="s">
        <v>1775</v>
      </c>
      <c r="BO7" t="s">
        <v>1776</v>
      </c>
      <c r="BP7" t="s">
        <v>1777</v>
      </c>
      <c r="BQ7" t="s">
        <v>1778</v>
      </c>
      <c r="BR7" t="s">
        <v>1779</v>
      </c>
      <c r="BS7" t="s">
        <v>1780</v>
      </c>
      <c r="BT7" t="s">
        <v>1781</v>
      </c>
      <c r="BU7" t="s">
        <v>1782</v>
      </c>
      <c r="BV7" t="s">
        <v>1783</v>
      </c>
      <c r="BX7" t="s">
        <v>1784</v>
      </c>
      <c r="BY7" t="s">
        <v>1775</v>
      </c>
      <c r="BZ7" t="s">
        <v>1776</v>
      </c>
      <c r="CA7" t="s">
        <v>1777</v>
      </c>
      <c r="CB7" t="s">
        <v>1778</v>
      </c>
      <c r="CC7" t="s">
        <v>1779</v>
      </c>
      <c r="CD7" t="s">
        <v>1780</v>
      </c>
      <c r="CE7" t="s">
        <v>1781</v>
      </c>
      <c r="CF7" t="s">
        <v>1782</v>
      </c>
      <c r="CG7" t="s">
        <v>1783</v>
      </c>
      <c r="CJ7" t="s">
        <v>1775</v>
      </c>
      <c r="CK7" t="s">
        <v>1776</v>
      </c>
      <c r="CL7" t="s">
        <v>1777</v>
      </c>
      <c r="CM7" t="s">
        <v>1778</v>
      </c>
      <c r="CN7" t="s">
        <v>1779</v>
      </c>
      <c r="CO7" t="s">
        <v>1780</v>
      </c>
      <c r="CP7" t="s">
        <v>1781</v>
      </c>
      <c r="CQ7" t="s">
        <v>1782</v>
      </c>
      <c r="CR7" t="s">
        <v>1783</v>
      </c>
    </row>
    <row r="8" spans="1:96" x14ac:dyDescent="0.35">
      <c r="A8" s="27"/>
      <c r="B8" s="27"/>
      <c r="C8" s="27"/>
      <c r="D8" s="28"/>
      <c r="E8" s="162" t="s">
        <v>1785</v>
      </c>
      <c r="F8" s="30"/>
      <c r="G8" s="27"/>
      <c r="H8" s="27"/>
      <c r="I8" s="27"/>
      <c r="J8" s="27"/>
      <c r="K8" s="155"/>
      <c r="L8" s="138">
        <f>SUM(L11:L234)</f>
        <v>90.197614000000016</v>
      </c>
      <c r="M8" s="138">
        <f>SUM(M11:M234)</f>
        <v>89.906763999999995</v>
      </c>
      <c r="N8" s="138">
        <f>SUM(N11:N234)</f>
        <v>87.578327999999985</v>
      </c>
      <c r="O8" s="138">
        <f>SUM(O11:O234)</f>
        <v>84.567869999999942</v>
      </c>
      <c r="P8" s="138">
        <f>SUM(P11:P234)</f>
        <v>95.262664000000029</v>
      </c>
      <c r="Q8" s="84"/>
      <c r="R8" s="84"/>
      <c r="S8" s="84"/>
      <c r="T8" s="84"/>
      <c r="U8" s="84"/>
      <c r="V8" s="84"/>
      <c r="Z8" s="138"/>
      <c r="AA8" s="138"/>
      <c r="AB8" s="138"/>
      <c r="AC8" s="138"/>
      <c r="AD8" s="138"/>
      <c r="AE8" s="138"/>
      <c r="AF8" s="138"/>
      <c r="AG8" s="138"/>
      <c r="AH8" s="138"/>
      <c r="AI8" s="138"/>
      <c r="AJ8" s="138"/>
      <c r="AK8" s="138"/>
      <c r="AL8" s="138"/>
      <c r="AM8" s="138"/>
      <c r="AN8" s="138"/>
      <c r="AO8" s="138"/>
      <c r="AP8" s="138"/>
      <c r="AQ8" s="138"/>
      <c r="AR8" s="138"/>
      <c r="AS8" s="138"/>
      <c r="AT8" s="138"/>
      <c r="AU8" s="138"/>
      <c r="AV8" s="138"/>
      <c r="AW8" s="138"/>
      <c r="AX8" s="138"/>
      <c r="AY8" s="138"/>
      <c r="AZ8" s="138"/>
      <c r="BA8" s="138"/>
      <c r="BB8" s="138"/>
      <c r="BC8" s="138"/>
      <c r="BD8" s="138"/>
      <c r="BE8" s="138"/>
      <c r="BF8" s="138"/>
      <c r="BG8" s="138"/>
      <c r="BH8" s="138"/>
      <c r="BI8" s="138"/>
      <c r="BJ8" s="138"/>
      <c r="BK8" s="138"/>
      <c r="BL8" s="138"/>
      <c r="BM8" s="138"/>
      <c r="BN8" s="138"/>
      <c r="BO8" s="138"/>
      <c r="BP8" s="138"/>
      <c r="BQ8" s="138"/>
      <c r="BR8" s="138"/>
      <c r="BS8" s="138"/>
      <c r="BT8" s="138"/>
      <c r="BU8" s="138"/>
      <c r="BV8" s="138"/>
    </row>
    <row r="9" spans="1:96" x14ac:dyDescent="0.35">
      <c r="A9" s="27"/>
      <c r="B9" s="27"/>
      <c r="C9" s="27"/>
      <c r="D9" s="28"/>
      <c r="E9" s="161" t="s">
        <v>1786</v>
      </c>
      <c r="F9" s="30"/>
      <c r="G9" s="27"/>
      <c r="H9" s="27"/>
      <c r="I9" s="27"/>
      <c r="J9" s="27"/>
      <c r="K9" s="155"/>
      <c r="L9" s="204">
        <f>SUMIFS(L11:L234,$X11:$X234,"=*")/L8</f>
        <v>0.8988509829095922</v>
      </c>
      <c r="M9" s="204">
        <f>SUMIFS(M11:M234,$X11:$X234,"=*")/M8</f>
        <v>0.89990797577810722</v>
      </c>
      <c r="N9" s="204">
        <f>SUMIFS(N11:N234,$X11:$X234,"=*")/N8</f>
        <v>0.86338172612749586</v>
      </c>
      <c r="O9" s="204">
        <f>SUMIFS(O11:O234,$X11:$X234,"=*")/O8</f>
        <v>0.88623752732568539</v>
      </c>
      <c r="P9" s="204">
        <f>SUMIFS(P11:P234,$X11:$X234,"=*")/P8</f>
        <v>0.91432845086087455</v>
      </c>
      <c r="Q9" s="84"/>
      <c r="R9" s="84" cm="1">
        <f t="array" ref="R9">IFERROR(MIN((Z9:AH9/(L8*L9))/$CJ$11:$CR$11),"")</f>
        <v>1.2370082951533354</v>
      </c>
      <c r="S9" s="84" cm="1">
        <f t="array" ref="S9">IFERROR(MIN((AJ9:AR9/(M8*M9))/$CJ$11:$CR$11),"")</f>
        <v>1.1386003480394855</v>
      </c>
      <c r="T9" s="84" cm="1">
        <f t="array" ref="T9">IFERROR(MIN((AT9:BB9/(N8*N9))/$CJ$11:$CR$11),"")</f>
        <v>1.1465620911963332</v>
      </c>
      <c r="U9" s="84" cm="1">
        <f t="array" ref="U9">IFERROR(MIN((BD9:BL9/(O8*O9))/$CJ$11:$CR$11),"")</f>
        <v>1.1402941247280791</v>
      </c>
      <c r="V9" s="84" cm="1">
        <f t="array" ref="V9">IFERROR(MIN((BN9:BV9/(P8*P9))/$CJ$11:$CR$11),"")</f>
        <v>1.1447757109065757</v>
      </c>
      <c r="Z9" s="138">
        <f t="shared" ref="Z9:AH9" si="0">SUMIFS(Z11:Z234,$X11:$X234,"=*")</f>
        <v>2253.4816305484132</v>
      </c>
      <c r="AA9" s="138">
        <f t="shared" si="0"/>
        <v>3776.0913397952104</v>
      </c>
      <c r="AB9" s="138">
        <f t="shared" si="0"/>
        <v>7029.8860487528527</v>
      </c>
      <c r="AC9" s="138">
        <f t="shared" si="0"/>
        <v>5666.2394761436126</v>
      </c>
      <c r="AD9" s="138">
        <f t="shared" si="0"/>
        <v>2740.6143146818254</v>
      </c>
      <c r="AE9" s="138">
        <f t="shared" si="0"/>
        <v>6218.1180529857365</v>
      </c>
      <c r="AF9" s="138">
        <f t="shared" si="0"/>
        <v>3356.496256715212</v>
      </c>
      <c r="AG9" s="138">
        <f t="shared" si="0"/>
        <v>1105.2334883394651</v>
      </c>
      <c r="AH9" s="138">
        <f t="shared" si="0"/>
        <v>4011.5790096414676</v>
      </c>
      <c r="AI9" s="138"/>
      <c r="AJ9" s="138">
        <f t="shared" ref="AJ9:AR9" si="1">SUMIFS(AJ11:AJ234,$X11:$X234,"=*")</f>
        <v>2071.9687862372161</v>
      </c>
      <c r="AK9" s="138">
        <f t="shared" si="1"/>
        <v>3449.8504514361753</v>
      </c>
      <c r="AL9" s="138">
        <f t="shared" si="1"/>
        <v>6786.1626163243473</v>
      </c>
      <c r="AM9" s="138">
        <f t="shared" si="1"/>
        <v>4855.1409962299294</v>
      </c>
      <c r="AN9" s="138">
        <f t="shared" si="1"/>
        <v>2487.284959846877</v>
      </c>
      <c r="AO9" s="138">
        <f t="shared" si="1"/>
        <v>5932.8553208358035</v>
      </c>
      <c r="AP9" s="138">
        <f t="shared" si="1"/>
        <v>2973.9725006569365</v>
      </c>
      <c r="AQ9" s="138">
        <f t="shared" si="1"/>
        <v>977.98640161358992</v>
      </c>
      <c r="AR9" s="138">
        <f t="shared" si="1"/>
        <v>3727.1320522842343</v>
      </c>
      <c r="AS9" s="138"/>
      <c r="AT9" s="138">
        <f t="shared" ref="AT9:BB9" si="2">SUMIFS(AT11:AT234,$X11:$X234,"=*")</f>
        <v>1959.6547450672547</v>
      </c>
      <c r="AU9" s="138">
        <f t="shared" si="2"/>
        <v>3181.317010217947</v>
      </c>
      <c r="AV9" s="138">
        <f t="shared" si="2"/>
        <v>6219.3640143044749</v>
      </c>
      <c r="AW9" s="138">
        <f t="shared" si="2"/>
        <v>4483.6709051594189</v>
      </c>
      <c r="AX9" s="138">
        <f t="shared" si="2"/>
        <v>2355.3534865567094</v>
      </c>
      <c r="AY9" s="138">
        <f t="shared" si="2"/>
        <v>5547.5813409372458</v>
      </c>
      <c r="AZ9" s="138">
        <f t="shared" si="2"/>
        <v>2756.6100771871634</v>
      </c>
      <c r="BA9" s="138">
        <f t="shared" si="2"/>
        <v>900.60411072195211</v>
      </c>
      <c r="BB9" s="138">
        <f t="shared" si="2"/>
        <v>3467.8241914564992</v>
      </c>
      <c r="BC9" s="138"/>
      <c r="BD9" s="138">
        <f t="shared" ref="BD9:BL9" si="3">SUMIFS(BD11:BD234,$X11:$X234,"=*")</f>
        <v>1850.6923829805999</v>
      </c>
      <c r="BE9" s="138">
        <f t="shared" si="3"/>
        <v>3156.5610922212818</v>
      </c>
      <c r="BF9" s="138">
        <f t="shared" si="3"/>
        <v>6273.0723937715338</v>
      </c>
      <c r="BG9" s="138">
        <f t="shared" si="3"/>
        <v>4329.5775422331153</v>
      </c>
      <c r="BH9" s="138">
        <f t="shared" si="3"/>
        <v>2307.470615028974</v>
      </c>
      <c r="BI9" s="138">
        <f t="shared" si="3"/>
        <v>5492.9231514163785</v>
      </c>
      <c r="BJ9" s="138">
        <f t="shared" si="3"/>
        <v>2697.1827177247128</v>
      </c>
      <c r="BK9" s="138">
        <f t="shared" si="3"/>
        <v>901.83987742661861</v>
      </c>
      <c r="BL9" s="138">
        <f t="shared" si="3"/>
        <v>3432.3825606059863</v>
      </c>
      <c r="BM9" s="138"/>
      <c r="BN9" s="138">
        <f t="shared" ref="BN9:BV9" si="4">SUMIFS(BN11:BN234,$X11:$X234,"=*")</f>
        <v>2312.8248398753399</v>
      </c>
      <c r="BO9" s="138">
        <f t="shared" si="4"/>
        <v>3654.0712139610919</v>
      </c>
      <c r="BP9" s="138">
        <f t="shared" si="4"/>
        <v>7043.3278057915795</v>
      </c>
      <c r="BQ9" s="138">
        <f t="shared" si="4"/>
        <v>5252.2275204623893</v>
      </c>
      <c r="BR9" s="138">
        <f t="shared" si="4"/>
        <v>2692.716062442928</v>
      </c>
      <c r="BS9" s="138">
        <f t="shared" si="4"/>
        <v>6363.1010034000146</v>
      </c>
      <c r="BT9" s="138">
        <f t="shared" si="4"/>
        <v>3167.864607624389</v>
      </c>
      <c r="BU9" s="138">
        <f t="shared" si="4"/>
        <v>1029.1123255234036</v>
      </c>
      <c r="BV9" s="138">
        <f t="shared" si="4"/>
        <v>3988.4610357612983</v>
      </c>
    </row>
    <row r="10" spans="1:96" x14ac:dyDescent="0.35">
      <c r="A10" s="27"/>
      <c r="B10" s="27"/>
      <c r="C10" s="27"/>
      <c r="D10" s="28"/>
      <c r="E10" s="161" t="s">
        <v>1787</v>
      </c>
      <c r="F10" s="30"/>
      <c r="G10" s="27"/>
      <c r="H10" s="27"/>
      <c r="I10" s="27"/>
      <c r="J10" s="27"/>
      <c r="K10" s="155"/>
      <c r="L10" s="84">
        <f>L8/70</f>
        <v>1.2885373428571432</v>
      </c>
      <c r="M10" s="84">
        <f>M8/70</f>
        <v>1.2843823428571428</v>
      </c>
      <c r="N10" s="84">
        <f>N8/70</f>
        <v>1.2511189714285713</v>
      </c>
      <c r="O10" s="84">
        <f>O8/70</f>
        <v>1.2081124285714278</v>
      </c>
      <c r="P10" s="84">
        <f>P8/70</f>
        <v>1.3608952000000005</v>
      </c>
      <c r="R10" s="84"/>
      <c r="S10" s="84"/>
      <c r="T10" s="84"/>
      <c r="U10" s="84"/>
      <c r="V10" s="84"/>
      <c r="Z10" s="138"/>
      <c r="AA10" s="138"/>
      <c r="AB10" s="138"/>
      <c r="AC10" s="138"/>
      <c r="AD10" s="138"/>
      <c r="AE10" s="138"/>
      <c r="AF10" s="138"/>
      <c r="AG10" s="138"/>
      <c r="AH10" s="138"/>
      <c r="AI10" s="138"/>
      <c r="AJ10" s="138"/>
      <c r="AK10" s="138"/>
      <c r="AL10" s="138"/>
      <c r="AM10" s="138"/>
      <c r="AN10" s="138"/>
      <c r="AO10" s="138"/>
      <c r="AP10" s="138"/>
      <c r="AQ10" s="138"/>
      <c r="AR10" s="138"/>
      <c r="AS10" s="138"/>
      <c r="AT10" s="138"/>
      <c r="AU10" s="138"/>
      <c r="AV10" s="138"/>
      <c r="AW10" s="138"/>
      <c r="AX10" s="138"/>
      <c r="AY10" s="138"/>
      <c r="AZ10" s="138"/>
      <c r="BA10" s="138"/>
      <c r="BB10" s="138"/>
      <c r="BC10" s="138"/>
      <c r="BD10" s="138"/>
      <c r="BE10" s="138"/>
      <c r="BF10" s="138"/>
      <c r="BG10" s="138"/>
      <c r="BH10" s="138"/>
      <c r="BI10" s="138"/>
      <c r="BJ10" s="138"/>
      <c r="BK10" s="138"/>
      <c r="BL10" s="138"/>
      <c r="BM10" s="138"/>
      <c r="BN10" s="138"/>
      <c r="BO10" s="138"/>
      <c r="BP10" s="138"/>
      <c r="BQ10" s="138"/>
      <c r="BR10" s="138"/>
      <c r="BS10" s="138"/>
      <c r="BT10" s="138"/>
      <c r="BU10" s="138"/>
      <c r="BV10" s="138"/>
    </row>
    <row r="11" spans="1:96" x14ac:dyDescent="0.35">
      <c r="A11" s="203" t="s">
        <v>46</v>
      </c>
      <c r="B11" s="202"/>
      <c r="C11" s="202"/>
      <c r="D11" s="202"/>
      <c r="E11" s="201" t="s">
        <v>47</v>
      </c>
      <c r="F11" s="3"/>
      <c r="G11" s="3"/>
      <c r="H11" s="3"/>
      <c r="I11" s="3"/>
      <c r="J11" s="3"/>
      <c r="K11" s="1"/>
      <c r="R11" s="84" t="str" cm="1">
        <f t="array" ref="R11">IFERROR(MIN((Z11:AH11/L11)/$CJ$11:$CR$11),"")</f>
        <v/>
      </c>
      <c r="S11" s="84" t="str" cm="1">
        <f t="array" ref="S11">IFERROR(MIN((AJ11:AR11/M11)/$CJ$11:$CR$11),"")</f>
        <v/>
      </c>
      <c r="T11" s="84" t="str" cm="1">
        <f t="array" ref="T11">IFERROR(MIN((AT11:BB11/N11)/$CJ$11:$CR$11),"")</f>
        <v/>
      </c>
      <c r="U11" s="84" t="str" cm="1">
        <f t="array" ref="U11">IFERROR(MIN((BD11:BL11/O11)/$CJ$11:$CR$11),"")</f>
        <v/>
      </c>
      <c r="V11" s="84" t="str" cm="1">
        <f t="array" ref="V11">IFERROR(MIN((BN11:BV11/P11)/$CJ$11:$CR$11),"")</f>
        <v/>
      </c>
      <c r="Z11" s="138"/>
      <c r="AA11" s="138"/>
      <c r="AB11" s="138"/>
      <c r="AC11" s="138"/>
      <c r="AD11" s="138"/>
      <c r="AE11" s="138"/>
      <c r="AF11" s="138"/>
      <c r="AG11" s="138"/>
      <c r="AH11" s="138"/>
      <c r="AI11" s="138"/>
      <c r="AJ11" s="138"/>
      <c r="AK11" s="138"/>
      <c r="AL11" s="138"/>
      <c r="AM11" s="138"/>
      <c r="AN11" s="138"/>
      <c r="AO11" s="138"/>
      <c r="AP11" s="138"/>
      <c r="AQ11" s="138"/>
      <c r="AR11" s="138"/>
      <c r="AS11" s="138"/>
      <c r="AT11" s="138"/>
      <c r="AU11" s="138"/>
      <c r="AV11" s="138"/>
      <c r="AW11" s="138"/>
      <c r="AX11" s="138"/>
      <c r="AY11" s="138"/>
      <c r="AZ11" s="138"/>
      <c r="BA11" s="138"/>
      <c r="BB11" s="138"/>
      <c r="BC11" s="138"/>
      <c r="BD11" s="138"/>
      <c r="BE11" s="138"/>
      <c r="BF11" s="138"/>
      <c r="BG11" s="138"/>
      <c r="BH11" s="138"/>
      <c r="BI11" s="138"/>
      <c r="BJ11" s="138"/>
      <c r="BK11" s="138"/>
      <c r="BL11" s="138"/>
      <c r="BM11" s="138"/>
      <c r="BN11" s="138"/>
      <c r="BO11" s="138"/>
      <c r="BP11" s="138"/>
      <c r="BQ11" s="138"/>
      <c r="BR11" s="138"/>
      <c r="BS11" s="138"/>
      <c r="BT11" s="138"/>
      <c r="BU11" s="138"/>
      <c r="BV11" s="138"/>
      <c r="BX11" t="s">
        <v>1342</v>
      </c>
      <c r="BY11" s="160">
        <v>32.023563394395595</v>
      </c>
      <c r="BZ11" s="160">
        <v>41.562687264409504</v>
      </c>
      <c r="CA11" s="160">
        <v>70.167918926068495</v>
      </c>
      <c r="CB11" s="160">
        <v>72.42358162781521</v>
      </c>
      <c r="CC11" s="160">
        <v>31.3183182450123</v>
      </c>
      <c r="CD11" s="160">
        <v>67.780723169405206</v>
      </c>
      <c r="CE11" s="160">
        <v>39.412316760997498</v>
      </c>
      <c r="CF11" s="160">
        <v>11.1837876561478</v>
      </c>
      <c r="CG11" s="160">
        <v>43.140694677561406</v>
      </c>
      <c r="CI11" t="s">
        <v>1788</v>
      </c>
      <c r="CJ11">
        <v>16</v>
      </c>
      <c r="CK11">
        <v>30</v>
      </c>
      <c r="CL11">
        <v>61</v>
      </c>
      <c r="CM11">
        <v>48</v>
      </c>
      <c r="CN11">
        <v>27</v>
      </c>
      <c r="CO11">
        <v>52</v>
      </c>
      <c r="CP11">
        <v>25</v>
      </c>
      <c r="CQ11">
        <v>6.6</v>
      </c>
      <c r="CR11">
        <v>40</v>
      </c>
    </row>
    <row r="12" spans="1:96" x14ac:dyDescent="0.35">
      <c r="A12" s="200" t="s">
        <v>48</v>
      </c>
      <c r="B12" s="199">
        <v>232</v>
      </c>
      <c r="C12" s="202"/>
      <c r="D12" s="202"/>
      <c r="E12" s="198" t="s">
        <v>49</v>
      </c>
      <c r="F12" s="37">
        <v>133.1</v>
      </c>
      <c r="G12" s="37">
        <v>179.6</v>
      </c>
      <c r="H12" s="37">
        <v>180.5</v>
      </c>
      <c r="I12" s="37">
        <v>180.7</v>
      </c>
      <c r="J12" s="37">
        <v>202.9</v>
      </c>
      <c r="K12" s="1"/>
      <c r="L12" s="160" cm="1">
        <f t="array" ref="L12:P12">K12*F12:J12/1000</f>
        <v>0</v>
      </c>
      <c r="M12" s="160">
        <v>0</v>
      </c>
      <c r="N12" s="160">
        <v>0</v>
      </c>
      <c r="O12" s="160">
        <v>0</v>
      </c>
      <c r="P12" s="160">
        <v>0</v>
      </c>
      <c r="R12" s="84" t="str" cm="1">
        <f t="array" ref="R12">IFERROR(MIN((Z12:AH12/L12)/$CJ$11:$CR$11),"")</f>
        <v/>
      </c>
      <c r="S12" s="84" t="str" cm="1">
        <f t="array" ref="S12">IFERROR(MIN((AJ12:AR12/M12)/$CJ$11:$CR$11),"")</f>
        <v/>
      </c>
      <c r="T12" s="84" t="str" cm="1">
        <f t="array" ref="T12">IFERROR(MIN((AT12:BB12/N12)/$CJ$11:$CR$11),"")</f>
        <v/>
      </c>
      <c r="U12" s="84" t="str" cm="1">
        <f t="array" ref="U12">IFERROR(MIN((BD12:BL12/O12)/$CJ$11:$CR$11),"")</f>
        <v/>
      </c>
      <c r="V12" s="84" t="str" cm="1">
        <f t="array" ref="V12">IFERROR(MIN((BN12:BV12/P12)/$CJ$11:$CR$11),"")</f>
        <v/>
      </c>
      <c r="Z12" s="138" t="str">
        <f t="shared" ref="Z12:AH13" si="5">IFERROR(VLOOKUP($X12,$BX$11:$CG$40,1+Z$6,FALSE)*$L12,"")</f>
        <v/>
      </c>
      <c r="AA12" s="138" t="str">
        <f t="shared" si="5"/>
        <v/>
      </c>
      <c r="AB12" s="138" t="str">
        <f t="shared" si="5"/>
        <v/>
      </c>
      <c r="AC12" s="138" t="str">
        <f t="shared" si="5"/>
        <v/>
      </c>
      <c r="AD12" s="138" t="str">
        <f t="shared" si="5"/>
        <v/>
      </c>
      <c r="AE12" s="138" t="str">
        <f t="shared" si="5"/>
        <v/>
      </c>
      <c r="AF12" s="138" t="str">
        <f t="shared" si="5"/>
        <v/>
      </c>
      <c r="AG12" s="138" t="str">
        <f t="shared" si="5"/>
        <v/>
      </c>
      <c r="AH12" s="138" t="str">
        <f t="shared" si="5"/>
        <v/>
      </c>
      <c r="AI12" s="138"/>
      <c r="AJ12" s="138" t="str">
        <f t="shared" ref="AJ12:AR21" si="6">IFERROR(VLOOKUP($X12,$BX$11:$CG$40,1+AJ$6,FALSE)*$M12,"")</f>
        <v/>
      </c>
      <c r="AK12" s="138" t="str">
        <f t="shared" si="6"/>
        <v/>
      </c>
      <c r="AL12" s="138" t="str">
        <f t="shared" si="6"/>
        <v/>
      </c>
      <c r="AM12" s="138" t="str">
        <f t="shared" si="6"/>
        <v/>
      </c>
      <c r="AN12" s="138" t="str">
        <f t="shared" si="6"/>
        <v/>
      </c>
      <c r="AO12" s="138" t="str">
        <f t="shared" si="6"/>
        <v/>
      </c>
      <c r="AP12" s="138" t="str">
        <f t="shared" si="6"/>
        <v/>
      </c>
      <c r="AQ12" s="138" t="str">
        <f t="shared" si="6"/>
        <v/>
      </c>
      <c r="AR12" s="138" t="str">
        <f t="shared" si="6"/>
        <v/>
      </c>
      <c r="AS12" s="138"/>
      <c r="AT12" s="138" t="str">
        <f t="shared" ref="AT12:BB21" si="7">IFERROR(VLOOKUP($X12,$BX$11:$CG$40,1+AT$6,FALSE)*$N12,"")</f>
        <v/>
      </c>
      <c r="AU12" s="138" t="str">
        <f t="shared" si="7"/>
        <v/>
      </c>
      <c r="AV12" s="138" t="str">
        <f t="shared" si="7"/>
        <v/>
      </c>
      <c r="AW12" s="138" t="str">
        <f t="shared" si="7"/>
        <v/>
      </c>
      <c r="AX12" s="138" t="str">
        <f t="shared" si="7"/>
        <v/>
      </c>
      <c r="AY12" s="138" t="str">
        <f t="shared" si="7"/>
        <v/>
      </c>
      <c r="AZ12" s="138" t="str">
        <f t="shared" si="7"/>
        <v/>
      </c>
      <c r="BA12" s="138" t="str">
        <f t="shared" si="7"/>
        <v/>
      </c>
      <c r="BB12" s="138" t="str">
        <f t="shared" si="7"/>
        <v/>
      </c>
      <c r="BC12" s="138"/>
      <c r="BD12" s="138" t="str">
        <f t="shared" ref="BD12:BL21" si="8">IFERROR(VLOOKUP($X12,$BX$11:$CG$40,1+BD$6,FALSE)*$O12,"")</f>
        <v/>
      </c>
      <c r="BE12" s="138" t="str">
        <f t="shared" si="8"/>
        <v/>
      </c>
      <c r="BF12" s="138" t="str">
        <f t="shared" si="8"/>
        <v/>
      </c>
      <c r="BG12" s="138" t="str">
        <f t="shared" si="8"/>
        <v/>
      </c>
      <c r="BH12" s="138" t="str">
        <f t="shared" si="8"/>
        <v/>
      </c>
      <c r="BI12" s="138" t="str">
        <f t="shared" si="8"/>
        <v/>
      </c>
      <c r="BJ12" s="138" t="str">
        <f t="shared" si="8"/>
        <v/>
      </c>
      <c r="BK12" s="138" t="str">
        <f t="shared" si="8"/>
        <v/>
      </c>
      <c r="BL12" s="138" t="str">
        <f t="shared" si="8"/>
        <v/>
      </c>
      <c r="BM12" s="138"/>
      <c r="BN12" s="138" t="str">
        <f t="shared" ref="BN12:BV21" si="9">IFERROR(VLOOKUP($X12,$BX$11:$CG$40,1+BN$6,FALSE)*$P12,"")</f>
        <v/>
      </c>
      <c r="BO12" s="138" t="str">
        <f t="shared" si="9"/>
        <v/>
      </c>
      <c r="BP12" s="138" t="str">
        <f t="shared" si="9"/>
        <v/>
      </c>
      <c r="BQ12" s="138" t="str">
        <f t="shared" si="9"/>
        <v/>
      </c>
      <c r="BR12" s="138" t="str">
        <f t="shared" si="9"/>
        <v/>
      </c>
      <c r="BS12" s="138" t="str">
        <f t="shared" si="9"/>
        <v/>
      </c>
      <c r="BT12" s="138" t="str">
        <f t="shared" si="9"/>
        <v/>
      </c>
      <c r="BU12" s="138" t="str">
        <f t="shared" si="9"/>
        <v/>
      </c>
      <c r="BV12" s="138" t="str">
        <f t="shared" si="9"/>
        <v/>
      </c>
      <c r="BX12" t="s">
        <v>387</v>
      </c>
      <c r="BY12" s="160">
        <v>19.704129879787601</v>
      </c>
      <c r="BZ12" s="160">
        <v>30.773113715994199</v>
      </c>
      <c r="CA12" s="160">
        <v>76.664542500457898</v>
      </c>
      <c r="CB12" s="160">
        <v>24.8956311123045</v>
      </c>
      <c r="CC12" s="160">
        <v>29.035949583847401</v>
      </c>
      <c r="CD12" s="160">
        <v>70.983380611147794</v>
      </c>
      <c r="CE12" s="160">
        <v>24.332819038643198</v>
      </c>
      <c r="CF12" s="160">
        <v>7.9295883432921093</v>
      </c>
      <c r="CG12" s="160">
        <v>39.372782676109601</v>
      </c>
    </row>
    <row r="13" spans="1:96" x14ac:dyDescent="0.35">
      <c r="A13" s="200"/>
      <c r="B13" s="197" t="s">
        <v>50</v>
      </c>
      <c r="C13" s="202"/>
      <c r="D13" s="202"/>
      <c r="E13" s="202" t="s">
        <v>51</v>
      </c>
      <c r="F13" s="39">
        <v>69.8</v>
      </c>
      <c r="G13" s="39">
        <v>69.8</v>
      </c>
      <c r="H13" s="39">
        <v>48.9</v>
      </c>
      <c r="I13" s="39">
        <v>32.6</v>
      </c>
      <c r="J13" s="39">
        <v>89.6</v>
      </c>
      <c r="K13" s="1">
        <v>85</v>
      </c>
      <c r="L13" s="160" cm="1">
        <f t="array" ref="L13:P13">K13*F13:J13/1000</f>
        <v>5.9329999999999998</v>
      </c>
      <c r="M13" s="160">
        <v>5.9329999999999998</v>
      </c>
      <c r="N13" s="160">
        <v>4.1565000000000003</v>
      </c>
      <c r="O13" s="160">
        <v>2.7709999999999999</v>
      </c>
      <c r="P13" s="160">
        <v>7.6159999999999988</v>
      </c>
      <c r="R13" s="84" cm="1">
        <f t="array" ref="R13">IFERROR(MIN((Z13:AH13/L13)/$CJ$11:$CR$11),"")</f>
        <v>0.51865898150634371</v>
      </c>
      <c r="S13" s="84" cm="1">
        <f t="array" ref="S13">IFERROR(MIN((AJ13:AR13/M13)/$CJ$11:$CR$11),"")</f>
        <v>0.51865898150634371</v>
      </c>
      <c r="T13" s="84" cm="1">
        <f t="array" ref="T13">IFERROR(MIN((AT13:BB13/N13)/$CJ$11:$CR$11),"")</f>
        <v>0.51865898150634371</v>
      </c>
      <c r="U13" s="84" cm="1">
        <f t="array" ref="U13">IFERROR(MIN((BD13:BL13/O13)/$CJ$11:$CR$11),"")</f>
        <v>0.51865898150634371</v>
      </c>
      <c r="V13" s="84" cm="1">
        <f t="array" ref="V13">IFERROR(MIN((BN13:BV13/P13)/$CJ$11:$CR$11),"")</f>
        <v>0.51865898150634371</v>
      </c>
      <c r="X13" t="s">
        <v>387</v>
      </c>
      <c r="Z13" s="138">
        <f>IFERROR(VLOOKUP($X13,$BX$11:$CG$40,1+Z$6,FALSE)*$L13,"")</f>
        <v>116.90460257677984</v>
      </c>
      <c r="AA13" s="138">
        <f t="shared" si="5"/>
        <v>182.57688367699359</v>
      </c>
      <c r="AB13" s="138">
        <f t="shared" si="5"/>
        <v>454.85073065521669</v>
      </c>
      <c r="AC13" s="138">
        <f t="shared" si="5"/>
        <v>147.70577938930259</v>
      </c>
      <c r="AD13" s="138">
        <f t="shared" si="5"/>
        <v>172.27028888096663</v>
      </c>
      <c r="AE13" s="138">
        <f t="shared" si="5"/>
        <v>421.14439716593984</v>
      </c>
      <c r="AF13" s="138">
        <f t="shared" si="5"/>
        <v>144.36661535627007</v>
      </c>
      <c r="AG13" s="138">
        <f t="shared" si="5"/>
        <v>47.046247640752085</v>
      </c>
      <c r="AH13" s="138">
        <f t="shared" si="5"/>
        <v>233.59871961735826</v>
      </c>
      <c r="AI13" s="138"/>
      <c r="AJ13" s="138">
        <f t="shared" si="6"/>
        <v>116.90460257677984</v>
      </c>
      <c r="AK13" s="138">
        <f t="shared" si="6"/>
        <v>182.57688367699359</v>
      </c>
      <c r="AL13" s="138">
        <f t="shared" si="6"/>
        <v>454.85073065521669</v>
      </c>
      <c r="AM13" s="138">
        <f t="shared" si="6"/>
        <v>147.70577938930259</v>
      </c>
      <c r="AN13" s="138">
        <f t="shared" si="6"/>
        <v>172.27028888096663</v>
      </c>
      <c r="AO13" s="138">
        <f t="shared" si="6"/>
        <v>421.14439716593984</v>
      </c>
      <c r="AP13" s="138">
        <f t="shared" si="6"/>
        <v>144.36661535627007</v>
      </c>
      <c r="AQ13" s="138">
        <f t="shared" si="6"/>
        <v>47.046247640752085</v>
      </c>
      <c r="AR13" s="138">
        <f t="shared" si="6"/>
        <v>233.59871961735826</v>
      </c>
      <c r="AS13" s="138"/>
      <c r="AT13" s="138">
        <f t="shared" si="7"/>
        <v>81.900215845337172</v>
      </c>
      <c r="AU13" s="138">
        <f t="shared" si="7"/>
        <v>127.9084471605299</v>
      </c>
      <c r="AV13" s="138">
        <f t="shared" si="7"/>
        <v>318.65617090315328</v>
      </c>
      <c r="AW13" s="138">
        <f t="shared" si="7"/>
        <v>103.47869071829366</v>
      </c>
      <c r="AX13" s="138">
        <f t="shared" si="7"/>
        <v>120.68792444526173</v>
      </c>
      <c r="AY13" s="138">
        <f t="shared" si="7"/>
        <v>295.04242151023584</v>
      </c>
      <c r="AZ13" s="138">
        <f t="shared" si="7"/>
        <v>101.13936233412046</v>
      </c>
      <c r="BA13" s="138">
        <f t="shared" si="7"/>
        <v>32.959333948893658</v>
      </c>
      <c r="BB13" s="138">
        <f t="shared" si="7"/>
        <v>163.65297119324956</v>
      </c>
      <c r="BC13" s="138"/>
      <c r="BD13" s="138">
        <f t="shared" si="8"/>
        <v>54.600143896891439</v>
      </c>
      <c r="BE13" s="138">
        <f t="shared" si="8"/>
        <v>85.272298107019921</v>
      </c>
      <c r="BF13" s="138">
        <f t="shared" si="8"/>
        <v>212.43744726876884</v>
      </c>
      <c r="BG13" s="138">
        <f t="shared" si="8"/>
        <v>68.985793812195766</v>
      </c>
      <c r="BH13" s="138">
        <f t="shared" si="8"/>
        <v>80.458616296841143</v>
      </c>
      <c r="BI13" s="138">
        <f t="shared" si="8"/>
        <v>196.69494767349053</v>
      </c>
      <c r="BJ13" s="138">
        <f t="shared" si="8"/>
        <v>67.426241556080299</v>
      </c>
      <c r="BK13" s="138">
        <f t="shared" si="8"/>
        <v>21.972889299262434</v>
      </c>
      <c r="BL13" s="138">
        <f t="shared" si="8"/>
        <v>109.1019807954997</v>
      </c>
      <c r="BM13" s="138"/>
      <c r="BN13" s="138">
        <f t="shared" si="9"/>
        <v>150.06665316446234</v>
      </c>
      <c r="BO13" s="138">
        <f t="shared" si="9"/>
        <v>234.3680340610118</v>
      </c>
      <c r="BP13" s="138">
        <f t="shared" si="9"/>
        <v>583.87715568348722</v>
      </c>
      <c r="BQ13" s="138">
        <f t="shared" si="9"/>
        <v>189.60512655131103</v>
      </c>
      <c r="BR13" s="138">
        <f t="shared" si="9"/>
        <v>221.13779203058178</v>
      </c>
      <c r="BS13" s="138">
        <f t="shared" si="9"/>
        <v>540.60942673450154</v>
      </c>
      <c r="BT13" s="138">
        <f t="shared" si="9"/>
        <v>185.31874979830656</v>
      </c>
      <c r="BU13" s="138">
        <f t="shared" si="9"/>
        <v>60.391744822512692</v>
      </c>
      <c r="BV13" s="138">
        <f t="shared" si="9"/>
        <v>299.86311286125067</v>
      </c>
      <c r="BX13" t="s">
        <v>612</v>
      </c>
      <c r="BY13" s="160">
        <v>25.2175343438631</v>
      </c>
      <c r="BZ13" s="160">
        <v>60.009722149735303</v>
      </c>
      <c r="CA13" s="160">
        <v>116.902751931594</v>
      </c>
      <c r="CB13" s="160">
        <v>86.312199973359498</v>
      </c>
      <c r="CC13" s="160">
        <v>40.096076784159003</v>
      </c>
      <c r="CD13" s="160">
        <v>87.829296424759605</v>
      </c>
      <c r="CE13" s="160">
        <v>54.172114659749603</v>
      </c>
      <c r="CF13" s="160">
        <v>18.960632301775401</v>
      </c>
      <c r="CG13" s="160">
        <v>59.570333270479402</v>
      </c>
    </row>
    <row r="14" spans="1:96" x14ac:dyDescent="0.35">
      <c r="A14" s="200"/>
      <c r="B14" s="197"/>
      <c r="C14" s="202"/>
      <c r="D14" s="202"/>
      <c r="E14" s="202" t="s">
        <v>52</v>
      </c>
      <c r="F14" s="41">
        <v>23.3</v>
      </c>
      <c r="G14" s="41">
        <v>69.8</v>
      </c>
      <c r="H14" s="41">
        <v>90.8</v>
      </c>
      <c r="I14" s="167">
        <v>97.8</v>
      </c>
      <c r="J14" s="41">
        <v>73.3</v>
      </c>
      <c r="K14" s="1">
        <v>107</v>
      </c>
      <c r="L14" s="160" cm="1">
        <f t="array" ref="L14:P14">K14*F14:J14/1000</f>
        <v>2.4931000000000001</v>
      </c>
      <c r="M14" s="160">
        <v>7.4685999999999995</v>
      </c>
      <c r="N14" s="160">
        <v>9.7156000000000002</v>
      </c>
      <c r="O14" s="160">
        <v>10.464600000000001</v>
      </c>
      <c r="P14" s="160">
        <v>7.8430999999999997</v>
      </c>
      <c r="R14" s="84" cm="1">
        <f t="array" ref="R14">IFERROR(MIN((Z14:AH14/L14)/$CJ$11:$CR$11),"")</f>
        <v>0.51865898150634371</v>
      </c>
      <c r="S14" s="84" cm="1">
        <f t="array" ref="S14">IFERROR(MIN((AJ14:AR14/M14)/$CJ$11:$CR$11),"")</f>
        <v>0.51865898150634371</v>
      </c>
      <c r="T14" s="84" cm="1">
        <f t="array" ref="T14">IFERROR(MIN((AT14:BB14/N14)/$CJ$11:$CR$11),"")</f>
        <v>0.51865898150634371</v>
      </c>
      <c r="U14" s="84" cm="1">
        <f t="array" ref="U14">IFERROR(MIN((BD14:BL14/O14)/$CJ$11:$CR$11),"")</f>
        <v>0.51865898150634382</v>
      </c>
      <c r="V14" s="84" cm="1">
        <f t="array" ref="V14">IFERROR(MIN((BN14:BV14/P14)/$CJ$11:$CR$11),"")</f>
        <v>0.51865898150634371</v>
      </c>
      <c r="X14" t="s">
        <v>387</v>
      </c>
      <c r="Z14" s="138">
        <f t="shared" ref="Z14:AH23" si="10">_xlfn.IFNA(VLOOKUP($X14,$BX$11:$CG$40,1+Z$6,FALSE)*$L14,"")</f>
        <v>49.124366203298472</v>
      </c>
      <c r="AA14" s="138">
        <f t="shared" si="10"/>
        <v>76.72044980534514</v>
      </c>
      <c r="AB14" s="138">
        <f t="shared" si="10"/>
        <v>191.13237090789158</v>
      </c>
      <c r="AC14" s="138">
        <f t="shared" si="10"/>
        <v>62.067297926086354</v>
      </c>
      <c r="AD14" s="138">
        <f t="shared" si="10"/>
        <v>72.389525907489954</v>
      </c>
      <c r="AE14" s="138">
        <f t="shared" si="10"/>
        <v>176.96866620165258</v>
      </c>
      <c r="AF14" s="138">
        <f t="shared" si="10"/>
        <v>60.664151145241355</v>
      </c>
      <c r="AG14" s="138">
        <f t="shared" si="10"/>
        <v>19.769256698661557</v>
      </c>
      <c r="AH14" s="138">
        <f t="shared" si="10"/>
        <v>98.160284489808845</v>
      </c>
      <c r="AI14" s="138"/>
      <c r="AJ14" s="138">
        <f t="shared" si="6"/>
        <v>147.16226442018166</v>
      </c>
      <c r="AK14" s="138">
        <f t="shared" si="6"/>
        <v>229.83207709927427</v>
      </c>
      <c r="AL14" s="138">
        <f t="shared" si="6"/>
        <v>572.57680211891977</v>
      </c>
      <c r="AM14" s="138">
        <f t="shared" si="6"/>
        <v>185.93551052535739</v>
      </c>
      <c r="AN14" s="138">
        <f t="shared" si="6"/>
        <v>216.85789306192268</v>
      </c>
      <c r="AO14" s="138">
        <f t="shared" si="6"/>
        <v>530.14647643241835</v>
      </c>
      <c r="AP14" s="138">
        <f t="shared" si="6"/>
        <v>181.73209227201056</v>
      </c>
      <c r="AQ14" s="138">
        <f t="shared" si="6"/>
        <v>59.222923500711445</v>
      </c>
      <c r="AR14" s="138">
        <f t="shared" si="6"/>
        <v>294.05956469479213</v>
      </c>
      <c r="AS14" s="138"/>
      <c r="AT14" s="138">
        <f t="shared" si="7"/>
        <v>191.43744426006441</v>
      </c>
      <c r="AU14" s="138">
        <f t="shared" si="7"/>
        <v>298.97926361911323</v>
      </c>
      <c r="AV14" s="138">
        <f t="shared" si="7"/>
        <v>744.84202911744876</v>
      </c>
      <c r="AW14" s="138">
        <f t="shared" si="7"/>
        <v>241.87599363470559</v>
      </c>
      <c r="AX14" s="138">
        <f t="shared" si="7"/>
        <v>282.1016717768278</v>
      </c>
      <c r="AY14" s="138">
        <f t="shared" si="7"/>
        <v>689.64613266566755</v>
      </c>
      <c r="AZ14" s="138">
        <f t="shared" si="7"/>
        <v>236.40793665184185</v>
      </c>
      <c r="BA14" s="138">
        <f t="shared" si="7"/>
        <v>77.040708508088812</v>
      </c>
      <c r="BB14" s="138">
        <f t="shared" si="7"/>
        <v>382.53020736801045</v>
      </c>
      <c r="BC14" s="138"/>
      <c r="BD14" s="138">
        <f t="shared" si="8"/>
        <v>206.19583754002534</v>
      </c>
      <c r="BE14" s="138">
        <f t="shared" si="8"/>
        <v>322.02832579239293</v>
      </c>
      <c r="BF14" s="138">
        <f t="shared" si="8"/>
        <v>802.26377145029176</v>
      </c>
      <c r="BG14" s="138">
        <f t="shared" si="8"/>
        <v>260.52282133782171</v>
      </c>
      <c r="BH14" s="138">
        <f t="shared" si="8"/>
        <v>303.84959801512952</v>
      </c>
      <c r="BI14" s="138">
        <f t="shared" si="8"/>
        <v>742.81268474341721</v>
      </c>
      <c r="BJ14" s="138">
        <f t="shared" si="8"/>
        <v>254.63321811178562</v>
      </c>
      <c r="BK14" s="138">
        <f t="shared" si="8"/>
        <v>82.979970177214611</v>
      </c>
      <c r="BL14" s="138">
        <f t="shared" si="8"/>
        <v>412.02042159241654</v>
      </c>
      <c r="BM14" s="138"/>
      <c r="BN14" s="138">
        <f t="shared" si="9"/>
        <v>154.54146106016213</v>
      </c>
      <c r="BO14" s="138">
        <f t="shared" si="9"/>
        <v>241.3566081859141</v>
      </c>
      <c r="BP14" s="138">
        <f t="shared" si="9"/>
        <v>601.28767328534127</v>
      </c>
      <c r="BQ14" s="138">
        <f t="shared" si="9"/>
        <v>195.25892437691542</v>
      </c>
      <c r="BR14" s="138">
        <f t="shared" si="9"/>
        <v>227.73185618107354</v>
      </c>
      <c r="BS14" s="138">
        <f t="shared" si="9"/>
        <v>556.7297524712933</v>
      </c>
      <c r="BT14" s="138">
        <f t="shared" si="9"/>
        <v>190.84473300198246</v>
      </c>
      <c r="BU14" s="138">
        <f t="shared" si="9"/>
        <v>62.192554335274338</v>
      </c>
      <c r="BV14" s="138">
        <f t="shared" si="9"/>
        <v>308.8046718069952</v>
      </c>
      <c r="BX14" t="s">
        <v>170</v>
      </c>
      <c r="BY14" s="160">
        <v>18.782602807964398</v>
      </c>
      <c r="BZ14" s="160">
        <v>42.280481479331996</v>
      </c>
      <c r="CA14" s="160">
        <v>71.124470786239698</v>
      </c>
      <c r="CB14" s="160">
        <v>56.061927803490903</v>
      </c>
      <c r="CC14" s="160">
        <v>45.394666511904603</v>
      </c>
      <c r="CD14" s="160">
        <v>76.839459977075904</v>
      </c>
      <c r="CE14" s="160">
        <v>34.864204015108704</v>
      </c>
      <c r="CF14" s="160">
        <v>15.176178343948999</v>
      </c>
      <c r="CG14" s="160">
        <v>50.760101127344996</v>
      </c>
    </row>
    <row r="15" spans="1:96" x14ac:dyDescent="0.35">
      <c r="A15" s="200"/>
      <c r="B15" s="202"/>
      <c r="C15" s="202"/>
      <c r="D15" s="202"/>
      <c r="E15" s="202" t="s">
        <v>53</v>
      </c>
      <c r="F15" s="41">
        <v>14.1</v>
      </c>
      <c r="G15" s="41">
        <v>14.1</v>
      </c>
      <c r="H15" s="41">
        <v>14.1</v>
      </c>
      <c r="I15" s="41">
        <v>0</v>
      </c>
      <c r="J15" s="41">
        <v>0</v>
      </c>
      <c r="K15" s="1">
        <v>67</v>
      </c>
      <c r="L15" s="160" cm="1">
        <f t="array" ref="L15:P15">K15*F15:J15/1000</f>
        <v>0.94469999999999998</v>
      </c>
      <c r="M15" s="160">
        <v>0.94469999999999998</v>
      </c>
      <c r="N15" s="160">
        <v>0.94469999999999998</v>
      </c>
      <c r="O15" s="160">
        <v>0</v>
      </c>
      <c r="P15" s="160">
        <v>0</v>
      </c>
      <c r="R15" s="84" cm="1">
        <f t="array" ref="R15">IFERROR(MIN((Z15:AH15/L15)/$CJ$11:$CR$11),"")</f>
        <v>0.51865898150634371</v>
      </c>
      <c r="S15" s="84" cm="1">
        <f t="array" ref="S15">IFERROR(MIN((AJ15:AR15/M15)/$CJ$11:$CR$11),"")</f>
        <v>0.51865898150634371</v>
      </c>
      <c r="T15" s="84" cm="1">
        <f t="array" ref="T15">IFERROR(MIN((AT15:BB15/N15)/$CJ$11:$CR$11),"")</f>
        <v>0.51865898150634371</v>
      </c>
      <c r="U15" s="84" t="str" cm="1">
        <f t="array" ref="U15">IFERROR(MIN((BD15:BL15/O15)/$CJ$11:$CR$11),"")</f>
        <v/>
      </c>
      <c r="V15" s="84" t="str" cm="1">
        <f t="array" ref="V15">IFERROR(MIN((BN15:BV15/P15)/$CJ$11:$CR$11),"")</f>
        <v/>
      </c>
      <c r="X15" t="s">
        <v>387</v>
      </c>
      <c r="Z15" s="138">
        <f t="shared" si="10"/>
        <v>18.614491497435345</v>
      </c>
      <c r="AA15" s="138">
        <f t="shared" si="10"/>
        <v>29.071360527499721</v>
      </c>
      <c r="AB15" s="138">
        <f t="shared" si="10"/>
        <v>72.424993300182578</v>
      </c>
      <c r="AC15" s="138">
        <f t="shared" si="10"/>
        <v>23.518902711794059</v>
      </c>
      <c r="AD15" s="138">
        <f t="shared" si="10"/>
        <v>27.43026157186064</v>
      </c>
      <c r="AE15" s="138">
        <f t="shared" si="10"/>
        <v>67.057999663351325</v>
      </c>
      <c r="AF15" s="138">
        <f t="shared" si="10"/>
        <v>22.987214145806227</v>
      </c>
      <c r="AG15" s="138">
        <f t="shared" si="10"/>
        <v>7.4910821079080554</v>
      </c>
      <c r="AH15" s="138">
        <f t="shared" si="10"/>
        <v>37.195467794120738</v>
      </c>
      <c r="AI15" s="138"/>
      <c r="AJ15" s="138">
        <f t="shared" si="6"/>
        <v>18.614491497435345</v>
      </c>
      <c r="AK15" s="138">
        <f t="shared" si="6"/>
        <v>29.071360527499721</v>
      </c>
      <c r="AL15" s="138">
        <f t="shared" si="6"/>
        <v>72.424993300182578</v>
      </c>
      <c r="AM15" s="138">
        <f t="shared" si="6"/>
        <v>23.518902711794059</v>
      </c>
      <c r="AN15" s="138">
        <f t="shared" si="6"/>
        <v>27.43026157186064</v>
      </c>
      <c r="AO15" s="138">
        <f t="shared" si="6"/>
        <v>67.057999663351325</v>
      </c>
      <c r="AP15" s="138">
        <f t="shared" si="6"/>
        <v>22.987214145806227</v>
      </c>
      <c r="AQ15" s="138">
        <f t="shared" si="6"/>
        <v>7.4910821079080554</v>
      </c>
      <c r="AR15" s="138">
        <f t="shared" si="6"/>
        <v>37.195467794120738</v>
      </c>
      <c r="AS15" s="138"/>
      <c r="AT15" s="138">
        <f t="shared" si="7"/>
        <v>18.614491497435345</v>
      </c>
      <c r="AU15" s="138">
        <f t="shared" si="7"/>
        <v>29.071360527499721</v>
      </c>
      <c r="AV15" s="138">
        <f t="shared" si="7"/>
        <v>72.424993300182578</v>
      </c>
      <c r="AW15" s="138">
        <f t="shared" si="7"/>
        <v>23.518902711794059</v>
      </c>
      <c r="AX15" s="138">
        <f t="shared" si="7"/>
        <v>27.43026157186064</v>
      </c>
      <c r="AY15" s="138">
        <f t="shared" si="7"/>
        <v>67.057999663351325</v>
      </c>
      <c r="AZ15" s="138">
        <f t="shared" si="7"/>
        <v>22.987214145806227</v>
      </c>
      <c r="BA15" s="138">
        <f t="shared" si="7"/>
        <v>7.4910821079080554</v>
      </c>
      <c r="BB15" s="138">
        <f t="shared" si="7"/>
        <v>37.195467794120738</v>
      </c>
      <c r="BC15" s="138"/>
      <c r="BD15" s="138">
        <f t="shared" si="8"/>
        <v>0</v>
      </c>
      <c r="BE15" s="138">
        <f t="shared" si="8"/>
        <v>0</v>
      </c>
      <c r="BF15" s="138">
        <f t="shared" si="8"/>
        <v>0</v>
      </c>
      <c r="BG15" s="138">
        <f t="shared" si="8"/>
        <v>0</v>
      </c>
      <c r="BH15" s="138">
        <f t="shared" si="8"/>
        <v>0</v>
      </c>
      <c r="BI15" s="138">
        <f t="shared" si="8"/>
        <v>0</v>
      </c>
      <c r="BJ15" s="138">
        <f t="shared" si="8"/>
        <v>0</v>
      </c>
      <c r="BK15" s="138">
        <f t="shared" si="8"/>
        <v>0</v>
      </c>
      <c r="BL15" s="138">
        <f t="shared" si="8"/>
        <v>0</v>
      </c>
      <c r="BM15" s="138"/>
      <c r="BN15" s="138">
        <f t="shared" si="9"/>
        <v>0</v>
      </c>
      <c r="BO15" s="138">
        <f t="shared" si="9"/>
        <v>0</v>
      </c>
      <c r="BP15" s="138">
        <f t="shared" si="9"/>
        <v>0</v>
      </c>
      <c r="BQ15" s="138">
        <f t="shared" si="9"/>
        <v>0</v>
      </c>
      <c r="BR15" s="138">
        <f t="shared" si="9"/>
        <v>0</v>
      </c>
      <c r="BS15" s="138">
        <f t="shared" si="9"/>
        <v>0</v>
      </c>
      <c r="BT15" s="138">
        <f t="shared" si="9"/>
        <v>0</v>
      </c>
      <c r="BU15" s="138">
        <f t="shared" si="9"/>
        <v>0</v>
      </c>
      <c r="BV15" s="138">
        <f t="shared" si="9"/>
        <v>0</v>
      </c>
      <c r="BX15" t="s">
        <v>1789</v>
      </c>
      <c r="BY15" s="160">
        <v>24.225370408178399</v>
      </c>
      <c r="BZ15" s="160">
        <v>38.199375327749799</v>
      </c>
      <c r="CA15" s="160">
        <v>78.746755718030101</v>
      </c>
      <c r="CB15" s="160">
        <v>53.843434259553099</v>
      </c>
      <c r="CC15" s="160">
        <v>22.5752418453567</v>
      </c>
      <c r="CD15" s="160">
        <v>64.866298308711606</v>
      </c>
      <c r="CE15" s="160">
        <v>31.073710140182701</v>
      </c>
      <c r="CF15" s="160">
        <v>9.8373937427518889</v>
      </c>
      <c r="CG15" s="160">
        <v>40.027251661300298</v>
      </c>
    </row>
    <row r="16" spans="1:96" x14ac:dyDescent="0.35">
      <c r="A16" s="200"/>
      <c r="B16" s="202"/>
      <c r="C16" s="202"/>
      <c r="D16" s="202"/>
      <c r="E16" s="202" t="s">
        <v>54</v>
      </c>
      <c r="F16" s="41">
        <v>3.5</v>
      </c>
      <c r="G16" s="41">
        <v>3.5</v>
      </c>
      <c r="H16" s="41">
        <v>3.5</v>
      </c>
      <c r="I16" s="41">
        <v>3.5</v>
      </c>
      <c r="J16" s="41">
        <v>3.5</v>
      </c>
      <c r="K16" s="1">
        <v>92</v>
      </c>
      <c r="L16" s="160" cm="1">
        <f t="array" ref="L16:P16">K16*F16:J16/1000</f>
        <v>0.32200000000000001</v>
      </c>
      <c r="M16" s="160">
        <v>0.32200000000000001</v>
      </c>
      <c r="N16" s="160">
        <v>0.32200000000000001</v>
      </c>
      <c r="O16" s="160">
        <v>0.32200000000000001</v>
      </c>
      <c r="P16" s="160">
        <v>0.32200000000000001</v>
      </c>
      <c r="R16" s="84" cm="1">
        <f t="array" ref="R16">IFERROR(MIN((Z16:AH16/L16)/$CJ$11:$CR$11),"")</f>
        <v>0.51865898150634371</v>
      </c>
      <c r="S16" s="84" cm="1">
        <f t="array" ref="S16">IFERROR(MIN((AJ16:AR16/M16)/$CJ$11:$CR$11),"")</f>
        <v>0.51865898150634371</v>
      </c>
      <c r="T16" s="84" cm="1">
        <f t="array" ref="T16">IFERROR(MIN((AT16:BB16/N16)/$CJ$11:$CR$11),"")</f>
        <v>0.51865898150634371</v>
      </c>
      <c r="U16" s="84" cm="1">
        <f t="array" ref="U16">IFERROR(MIN((BD16:BL16/O16)/$CJ$11:$CR$11),"")</f>
        <v>0.51865898150634371</v>
      </c>
      <c r="V16" s="84" cm="1">
        <f t="array" ref="V16">IFERROR(MIN((BN16:BV16/P16)/$CJ$11:$CR$11),"")</f>
        <v>0.51865898150634371</v>
      </c>
      <c r="X16" t="s">
        <v>387</v>
      </c>
      <c r="Z16" s="138">
        <f t="shared" si="10"/>
        <v>6.3447298212916081</v>
      </c>
      <c r="AA16" s="138">
        <f t="shared" si="10"/>
        <v>9.9089426165501333</v>
      </c>
      <c r="AB16" s="138">
        <f t="shared" si="10"/>
        <v>24.685982685147444</v>
      </c>
      <c r="AC16" s="138">
        <f t="shared" si="10"/>
        <v>8.0163932181620492</v>
      </c>
      <c r="AD16" s="138">
        <f t="shared" si="10"/>
        <v>9.3495757659988641</v>
      </c>
      <c r="AE16" s="138">
        <f t="shared" si="10"/>
        <v>22.85664855678959</v>
      </c>
      <c r="AF16" s="138">
        <f t="shared" si="10"/>
        <v>7.8351677304431098</v>
      </c>
      <c r="AG16" s="138">
        <f t="shared" si="10"/>
        <v>2.5533274465400591</v>
      </c>
      <c r="AH16" s="138">
        <f t="shared" si="10"/>
        <v>12.678036021707292</v>
      </c>
      <c r="AI16" s="138"/>
      <c r="AJ16" s="138">
        <f t="shared" si="6"/>
        <v>6.3447298212916081</v>
      </c>
      <c r="AK16" s="138">
        <f t="shared" si="6"/>
        <v>9.9089426165501333</v>
      </c>
      <c r="AL16" s="138">
        <f t="shared" si="6"/>
        <v>24.685982685147444</v>
      </c>
      <c r="AM16" s="138">
        <f t="shared" si="6"/>
        <v>8.0163932181620492</v>
      </c>
      <c r="AN16" s="138">
        <f t="shared" si="6"/>
        <v>9.3495757659988641</v>
      </c>
      <c r="AO16" s="138">
        <f t="shared" si="6"/>
        <v>22.85664855678959</v>
      </c>
      <c r="AP16" s="138">
        <f t="shared" si="6"/>
        <v>7.8351677304431098</v>
      </c>
      <c r="AQ16" s="138">
        <f t="shared" si="6"/>
        <v>2.5533274465400591</v>
      </c>
      <c r="AR16" s="138">
        <f t="shared" si="6"/>
        <v>12.678036021707292</v>
      </c>
      <c r="AS16" s="138"/>
      <c r="AT16" s="138">
        <f t="shared" si="7"/>
        <v>6.3447298212916081</v>
      </c>
      <c r="AU16" s="138">
        <f t="shared" si="7"/>
        <v>9.9089426165501333</v>
      </c>
      <c r="AV16" s="138">
        <f t="shared" si="7"/>
        <v>24.685982685147444</v>
      </c>
      <c r="AW16" s="138">
        <f t="shared" si="7"/>
        <v>8.0163932181620492</v>
      </c>
      <c r="AX16" s="138">
        <f t="shared" si="7"/>
        <v>9.3495757659988641</v>
      </c>
      <c r="AY16" s="138">
        <f t="shared" si="7"/>
        <v>22.85664855678959</v>
      </c>
      <c r="AZ16" s="138">
        <f t="shared" si="7"/>
        <v>7.8351677304431098</v>
      </c>
      <c r="BA16" s="138">
        <f t="shared" si="7"/>
        <v>2.5533274465400591</v>
      </c>
      <c r="BB16" s="138">
        <f t="shared" si="7"/>
        <v>12.678036021707292</v>
      </c>
      <c r="BC16" s="138"/>
      <c r="BD16" s="138">
        <f t="shared" si="8"/>
        <v>6.3447298212916081</v>
      </c>
      <c r="BE16" s="138">
        <f t="shared" si="8"/>
        <v>9.9089426165501333</v>
      </c>
      <c r="BF16" s="138">
        <f t="shared" si="8"/>
        <v>24.685982685147444</v>
      </c>
      <c r="BG16" s="138">
        <f t="shared" si="8"/>
        <v>8.0163932181620492</v>
      </c>
      <c r="BH16" s="138">
        <f t="shared" si="8"/>
        <v>9.3495757659988641</v>
      </c>
      <c r="BI16" s="138">
        <f t="shared" si="8"/>
        <v>22.85664855678959</v>
      </c>
      <c r="BJ16" s="138">
        <f t="shared" si="8"/>
        <v>7.8351677304431098</v>
      </c>
      <c r="BK16" s="138">
        <f t="shared" si="8"/>
        <v>2.5533274465400591</v>
      </c>
      <c r="BL16" s="138">
        <f t="shared" si="8"/>
        <v>12.678036021707292</v>
      </c>
      <c r="BM16" s="138"/>
      <c r="BN16" s="138">
        <f t="shared" si="9"/>
        <v>6.3447298212916081</v>
      </c>
      <c r="BO16" s="138">
        <f t="shared" si="9"/>
        <v>9.9089426165501333</v>
      </c>
      <c r="BP16" s="138">
        <f t="shared" si="9"/>
        <v>24.685982685147444</v>
      </c>
      <c r="BQ16" s="138">
        <f t="shared" si="9"/>
        <v>8.0163932181620492</v>
      </c>
      <c r="BR16" s="138">
        <f t="shared" si="9"/>
        <v>9.3495757659988641</v>
      </c>
      <c r="BS16" s="138">
        <f t="shared" si="9"/>
        <v>22.85664855678959</v>
      </c>
      <c r="BT16" s="138">
        <f t="shared" si="9"/>
        <v>7.8351677304431098</v>
      </c>
      <c r="BU16" s="138">
        <f t="shared" si="9"/>
        <v>2.5533274465400591</v>
      </c>
      <c r="BV16" s="138">
        <f t="shared" si="9"/>
        <v>12.678036021707292</v>
      </c>
      <c r="BX16" t="s">
        <v>1357</v>
      </c>
      <c r="BY16" s="160">
        <v>18.575321718741801</v>
      </c>
      <c r="BZ16" s="160">
        <v>32.3560054402163</v>
      </c>
      <c r="CA16" s="160">
        <v>53.960425388991901</v>
      </c>
      <c r="CB16" s="160">
        <v>40.481897722762106</v>
      </c>
      <c r="CC16" s="160">
        <v>25.675391420609699</v>
      </c>
      <c r="CD16" s="160">
        <v>66.753364227027504</v>
      </c>
      <c r="CE16" s="160">
        <v>21.6381066973786</v>
      </c>
      <c r="CF16" s="160">
        <v>10.4979194440466</v>
      </c>
      <c r="CG16" s="160">
        <v>39.617533311236798</v>
      </c>
    </row>
    <row r="17" spans="1:85" x14ac:dyDescent="0.35">
      <c r="A17" s="200"/>
      <c r="B17" s="202"/>
      <c r="C17" s="202"/>
      <c r="D17" s="202"/>
      <c r="E17" s="202" t="s">
        <v>55</v>
      </c>
      <c r="F17" s="41">
        <v>3.8</v>
      </c>
      <c r="G17" s="41">
        <v>3.8</v>
      </c>
      <c r="H17" s="41">
        <v>3.8</v>
      </c>
      <c r="I17" s="41">
        <v>3.8</v>
      </c>
      <c r="J17" s="41">
        <v>3.8</v>
      </c>
      <c r="K17" s="1">
        <v>60</v>
      </c>
      <c r="L17" s="160" cm="1">
        <f t="array" ref="L17:P17">K17*F17:J17/1000</f>
        <v>0.22800000000000001</v>
      </c>
      <c r="M17" s="160">
        <v>0.22800000000000001</v>
      </c>
      <c r="N17" s="160">
        <v>0.22800000000000001</v>
      </c>
      <c r="O17" s="160">
        <v>0.22800000000000001</v>
      </c>
      <c r="P17" s="160">
        <v>0.22800000000000001</v>
      </c>
      <c r="Q17" s="160"/>
      <c r="R17" s="84" cm="1">
        <f t="array" ref="R17">IFERROR(MIN((Z17:AH17/L17)/$CJ$11:$CR$11),"")</f>
        <v>0.51865898150634371</v>
      </c>
      <c r="S17" s="84" cm="1">
        <f t="array" ref="S17">IFERROR(MIN((AJ17:AR17/M17)/$CJ$11:$CR$11),"")</f>
        <v>0.51865898150634371</v>
      </c>
      <c r="T17" s="84" cm="1">
        <f t="array" ref="T17">IFERROR(MIN((AT17:BB17/N17)/$CJ$11:$CR$11),"")</f>
        <v>0.51865898150634371</v>
      </c>
      <c r="U17" s="84" cm="1">
        <f t="array" ref="U17">IFERROR(MIN((BD17:BL17/O17)/$CJ$11:$CR$11),"")</f>
        <v>0.51865898150634371</v>
      </c>
      <c r="V17" s="84" cm="1">
        <f t="array" ref="V17">IFERROR(MIN((BN17:BV17/P17)/$CJ$11:$CR$11),"")</f>
        <v>0.51865898150634371</v>
      </c>
      <c r="X17" t="s">
        <v>387</v>
      </c>
      <c r="Z17" s="138">
        <f t="shared" si="10"/>
        <v>4.4925416125915731</v>
      </c>
      <c r="AA17" s="138">
        <f t="shared" si="10"/>
        <v>7.016269927246678</v>
      </c>
      <c r="AB17" s="138">
        <f t="shared" si="10"/>
        <v>17.479515690104403</v>
      </c>
      <c r="AC17" s="138">
        <f t="shared" si="10"/>
        <v>5.6762038936054262</v>
      </c>
      <c r="AD17" s="138">
        <f t="shared" si="10"/>
        <v>6.6201965051172076</v>
      </c>
      <c r="AE17" s="138">
        <f t="shared" si="10"/>
        <v>16.184210779341697</v>
      </c>
      <c r="AF17" s="138">
        <f t="shared" si="10"/>
        <v>5.5478827408106497</v>
      </c>
      <c r="AG17" s="138">
        <f t="shared" si="10"/>
        <v>1.8079461422706009</v>
      </c>
      <c r="AH17" s="138">
        <f t="shared" si="10"/>
        <v>8.9769944501529899</v>
      </c>
      <c r="AI17" s="138"/>
      <c r="AJ17" s="138">
        <f t="shared" si="6"/>
        <v>4.4925416125915731</v>
      </c>
      <c r="AK17" s="138">
        <f t="shared" si="6"/>
        <v>7.016269927246678</v>
      </c>
      <c r="AL17" s="138">
        <f t="shared" si="6"/>
        <v>17.479515690104403</v>
      </c>
      <c r="AM17" s="138">
        <f t="shared" si="6"/>
        <v>5.6762038936054262</v>
      </c>
      <c r="AN17" s="138">
        <f t="shared" si="6"/>
        <v>6.6201965051172076</v>
      </c>
      <c r="AO17" s="138">
        <f t="shared" si="6"/>
        <v>16.184210779341697</v>
      </c>
      <c r="AP17" s="138">
        <f t="shared" si="6"/>
        <v>5.5478827408106497</v>
      </c>
      <c r="AQ17" s="138">
        <f t="shared" si="6"/>
        <v>1.8079461422706009</v>
      </c>
      <c r="AR17" s="138">
        <f t="shared" si="6"/>
        <v>8.9769944501529899</v>
      </c>
      <c r="AS17" s="138"/>
      <c r="AT17" s="138">
        <f t="shared" si="7"/>
        <v>4.4925416125915731</v>
      </c>
      <c r="AU17" s="138">
        <f t="shared" si="7"/>
        <v>7.016269927246678</v>
      </c>
      <c r="AV17" s="138">
        <f t="shared" si="7"/>
        <v>17.479515690104403</v>
      </c>
      <c r="AW17" s="138">
        <f t="shared" si="7"/>
        <v>5.6762038936054262</v>
      </c>
      <c r="AX17" s="138">
        <f t="shared" si="7"/>
        <v>6.6201965051172076</v>
      </c>
      <c r="AY17" s="138">
        <f t="shared" si="7"/>
        <v>16.184210779341697</v>
      </c>
      <c r="AZ17" s="138">
        <f t="shared" si="7"/>
        <v>5.5478827408106497</v>
      </c>
      <c r="BA17" s="138">
        <f t="shared" si="7"/>
        <v>1.8079461422706009</v>
      </c>
      <c r="BB17" s="138">
        <f t="shared" si="7"/>
        <v>8.9769944501529899</v>
      </c>
      <c r="BC17" s="138"/>
      <c r="BD17" s="138">
        <f t="shared" si="8"/>
        <v>4.4925416125915731</v>
      </c>
      <c r="BE17" s="138">
        <f t="shared" si="8"/>
        <v>7.016269927246678</v>
      </c>
      <c r="BF17" s="138">
        <f t="shared" si="8"/>
        <v>17.479515690104403</v>
      </c>
      <c r="BG17" s="138">
        <f t="shared" si="8"/>
        <v>5.6762038936054262</v>
      </c>
      <c r="BH17" s="138">
        <f t="shared" si="8"/>
        <v>6.6201965051172076</v>
      </c>
      <c r="BI17" s="138">
        <f t="shared" si="8"/>
        <v>16.184210779341697</v>
      </c>
      <c r="BJ17" s="138">
        <f t="shared" si="8"/>
        <v>5.5478827408106497</v>
      </c>
      <c r="BK17" s="138">
        <f t="shared" si="8"/>
        <v>1.8079461422706009</v>
      </c>
      <c r="BL17" s="138">
        <f t="shared" si="8"/>
        <v>8.9769944501529899</v>
      </c>
      <c r="BM17" s="138"/>
      <c r="BN17" s="138">
        <f t="shared" si="9"/>
        <v>4.4925416125915731</v>
      </c>
      <c r="BO17" s="138">
        <f t="shared" si="9"/>
        <v>7.016269927246678</v>
      </c>
      <c r="BP17" s="138">
        <f t="shared" si="9"/>
        <v>17.479515690104403</v>
      </c>
      <c r="BQ17" s="138">
        <f t="shared" si="9"/>
        <v>5.6762038936054262</v>
      </c>
      <c r="BR17" s="138">
        <f t="shared" si="9"/>
        <v>6.6201965051172076</v>
      </c>
      <c r="BS17" s="138">
        <f t="shared" si="9"/>
        <v>16.184210779341697</v>
      </c>
      <c r="BT17" s="138">
        <f t="shared" si="9"/>
        <v>5.5478827408106497</v>
      </c>
      <c r="BU17" s="138">
        <f t="shared" si="9"/>
        <v>1.8079461422706009</v>
      </c>
      <c r="BV17" s="138">
        <f t="shared" si="9"/>
        <v>8.9769944501529899</v>
      </c>
      <c r="BX17" t="s">
        <v>160</v>
      </c>
      <c r="BY17" s="160">
        <v>34.281340607093298</v>
      </c>
      <c r="BZ17" s="160">
        <v>46.366363187092503</v>
      </c>
      <c r="CA17" s="160">
        <v>75.915814293370204</v>
      </c>
      <c r="CB17" s="160">
        <v>79.552999199075003</v>
      </c>
      <c r="CC17" s="160">
        <v>30.816949010720197</v>
      </c>
      <c r="CD17" s="160">
        <v>76.365815986502</v>
      </c>
      <c r="CE17" s="160">
        <v>40.882269056812696</v>
      </c>
      <c r="CF17" s="160">
        <v>13.0035428170966</v>
      </c>
      <c r="CG17" s="160">
        <v>50.163921175632204</v>
      </c>
    </row>
    <row r="18" spans="1:85" x14ac:dyDescent="0.35">
      <c r="A18" s="200"/>
      <c r="B18" s="202"/>
      <c r="C18" s="202"/>
      <c r="D18" s="202"/>
      <c r="E18" s="202" t="s">
        <v>56</v>
      </c>
      <c r="F18" s="41">
        <v>12.8</v>
      </c>
      <c r="G18" s="41">
        <v>12.8</v>
      </c>
      <c r="H18" s="41">
        <v>12.8</v>
      </c>
      <c r="I18" s="41">
        <v>19.8</v>
      </c>
      <c r="J18" s="41">
        <v>12.8</v>
      </c>
      <c r="K18" s="1">
        <v>81</v>
      </c>
      <c r="L18" s="160" cm="1">
        <f t="array" ref="L18:P18">K18*F18:J18/1000</f>
        <v>1.0367999999999999</v>
      </c>
      <c r="M18" s="160">
        <v>1.0367999999999999</v>
      </c>
      <c r="N18" s="160">
        <v>1.0367999999999999</v>
      </c>
      <c r="O18" s="160">
        <v>1.6037999999999999</v>
      </c>
      <c r="P18" s="160">
        <v>1.0367999999999999</v>
      </c>
      <c r="Q18" s="160"/>
      <c r="R18" s="84" cm="1">
        <f t="array" ref="R18">IFERROR(MIN((Z18:AH18/L18)/$CJ$11:$CR$11),"")</f>
        <v>0.51865898150634371</v>
      </c>
      <c r="S18" s="84" cm="1">
        <f t="array" ref="S18">IFERROR(MIN((AJ18:AR18/M18)/$CJ$11:$CR$11),"")</f>
        <v>0.51865898150634371</v>
      </c>
      <c r="T18" s="84" cm="1">
        <f t="array" ref="T18">IFERROR(MIN((AT18:BB18/N18)/$CJ$11:$CR$11),"")</f>
        <v>0.51865898150634371</v>
      </c>
      <c r="U18" s="84" cm="1">
        <f t="array" ref="U18">IFERROR(MIN((BD18:BL18/O18)/$CJ$11:$CR$11),"")</f>
        <v>0.51865898150634371</v>
      </c>
      <c r="V18" s="84" cm="1">
        <f t="array" ref="V18">IFERROR(MIN((BN18:BV18/P18)/$CJ$11:$CR$11),"")</f>
        <v>0.51865898150634371</v>
      </c>
      <c r="X18" t="s">
        <v>387</v>
      </c>
      <c r="Z18" s="138">
        <f t="shared" si="10"/>
        <v>20.429241859363785</v>
      </c>
      <c r="AA18" s="138">
        <f t="shared" si="10"/>
        <v>31.905564300742785</v>
      </c>
      <c r="AB18" s="138">
        <f t="shared" si="10"/>
        <v>79.485797664474745</v>
      </c>
      <c r="AC18" s="138">
        <f t="shared" si="10"/>
        <v>25.811790337237305</v>
      </c>
      <c r="AD18" s="138">
        <f t="shared" si="10"/>
        <v>30.104472528532984</v>
      </c>
      <c r="AE18" s="138">
        <f t="shared" si="10"/>
        <v>73.595569017638027</v>
      </c>
      <c r="AF18" s="138">
        <f t="shared" si="10"/>
        <v>25.228266779265265</v>
      </c>
      <c r="AG18" s="138">
        <f t="shared" si="10"/>
        <v>8.2213971943252577</v>
      </c>
      <c r="AH18" s="138">
        <f t="shared" si="10"/>
        <v>40.821701078590429</v>
      </c>
      <c r="AI18" s="138"/>
      <c r="AJ18" s="138">
        <f t="shared" si="6"/>
        <v>20.429241859363785</v>
      </c>
      <c r="AK18" s="138">
        <f t="shared" si="6"/>
        <v>31.905564300742785</v>
      </c>
      <c r="AL18" s="138">
        <f t="shared" si="6"/>
        <v>79.485797664474745</v>
      </c>
      <c r="AM18" s="138">
        <f t="shared" si="6"/>
        <v>25.811790337237305</v>
      </c>
      <c r="AN18" s="138">
        <f t="shared" si="6"/>
        <v>30.104472528532984</v>
      </c>
      <c r="AO18" s="138">
        <f t="shared" si="6"/>
        <v>73.595569017638027</v>
      </c>
      <c r="AP18" s="138">
        <f t="shared" si="6"/>
        <v>25.228266779265265</v>
      </c>
      <c r="AQ18" s="138">
        <f t="shared" si="6"/>
        <v>8.2213971943252577</v>
      </c>
      <c r="AR18" s="138">
        <f t="shared" si="6"/>
        <v>40.821701078590429</v>
      </c>
      <c r="AS18" s="138"/>
      <c r="AT18" s="138">
        <f t="shared" si="7"/>
        <v>20.429241859363785</v>
      </c>
      <c r="AU18" s="138">
        <f t="shared" si="7"/>
        <v>31.905564300742785</v>
      </c>
      <c r="AV18" s="138">
        <f t="shared" si="7"/>
        <v>79.485797664474745</v>
      </c>
      <c r="AW18" s="138">
        <f t="shared" si="7"/>
        <v>25.811790337237305</v>
      </c>
      <c r="AX18" s="138">
        <f t="shared" si="7"/>
        <v>30.104472528532984</v>
      </c>
      <c r="AY18" s="138">
        <f t="shared" si="7"/>
        <v>73.595569017638027</v>
      </c>
      <c r="AZ18" s="138">
        <f t="shared" si="7"/>
        <v>25.228266779265265</v>
      </c>
      <c r="BA18" s="138">
        <f t="shared" si="7"/>
        <v>8.2213971943252577</v>
      </c>
      <c r="BB18" s="138">
        <f t="shared" si="7"/>
        <v>40.821701078590429</v>
      </c>
      <c r="BC18" s="138"/>
      <c r="BD18" s="138">
        <f t="shared" si="8"/>
        <v>31.601483501203351</v>
      </c>
      <c r="BE18" s="138">
        <f t="shared" si="8"/>
        <v>49.353919777711496</v>
      </c>
      <c r="BF18" s="138">
        <f t="shared" si="8"/>
        <v>122.95459326223437</v>
      </c>
      <c r="BG18" s="138">
        <f t="shared" si="8"/>
        <v>39.927613177913955</v>
      </c>
      <c r="BH18" s="138">
        <f t="shared" si="8"/>
        <v>46.567855942574461</v>
      </c>
      <c r="BI18" s="138">
        <f t="shared" si="8"/>
        <v>113.84314582415882</v>
      </c>
      <c r="BJ18" s="138">
        <f t="shared" si="8"/>
        <v>39.024975174175957</v>
      </c>
      <c r="BK18" s="138">
        <f t="shared" si="8"/>
        <v>12.717473784971885</v>
      </c>
      <c r="BL18" s="138">
        <f t="shared" si="8"/>
        <v>63.146068855944577</v>
      </c>
      <c r="BM18" s="138"/>
      <c r="BN18" s="138">
        <f t="shared" si="9"/>
        <v>20.429241859363785</v>
      </c>
      <c r="BO18" s="138">
        <f t="shared" si="9"/>
        <v>31.905564300742785</v>
      </c>
      <c r="BP18" s="138">
        <f t="shared" si="9"/>
        <v>79.485797664474745</v>
      </c>
      <c r="BQ18" s="138">
        <f t="shared" si="9"/>
        <v>25.811790337237305</v>
      </c>
      <c r="BR18" s="138">
        <f t="shared" si="9"/>
        <v>30.104472528532984</v>
      </c>
      <c r="BS18" s="138">
        <f t="shared" si="9"/>
        <v>73.595569017638027</v>
      </c>
      <c r="BT18" s="138">
        <f t="shared" si="9"/>
        <v>25.228266779265265</v>
      </c>
      <c r="BU18" s="138">
        <f t="shared" si="9"/>
        <v>8.2213971943252577</v>
      </c>
      <c r="BV18" s="138">
        <f t="shared" si="9"/>
        <v>40.821701078590429</v>
      </c>
      <c r="BY18" s="160"/>
      <c r="BZ18" s="160"/>
      <c r="CA18" s="160"/>
      <c r="CB18" s="160"/>
      <c r="CC18" s="160"/>
      <c r="CD18" s="160"/>
      <c r="CE18" s="160"/>
      <c r="CF18" s="160"/>
      <c r="CG18" s="160"/>
    </row>
    <row r="19" spans="1:85" x14ac:dyDescent="0.35">
      <c r="A19" s="200"/>
      <c r="B19" s="202"/>
      <c r="C19" s="202"/>
      <c r="D19" s="202"/>
      <c r="E19" s="202" t="s">
        <v>57</v>
      </c>
      <c r="F19" s="41">
        <v>5.2</v>
      </c>
      <c r="G19" s="41">
        <v>5.2</v>
      </c>
      <c r="H19" s="41">
        <v>5.2</v>
      </c>
      <c r="I19" s="41">
        <v>15.8</v>
      </c>
      <c r="J19" s="41">
        <v>12.3</v>
      </c>
      <c r="K19" s="1">
        <v>130</v>
      </c>
      <c r="L19" s="160" cm="1">
        <f t="array" ref="L19:P19">K19*F19:J19/1000</f>
        <v>0.67600000000000005</v>
      </c>
      <c r="M19" s="160">
        <v>0.67600000000000005</v>
      </c>
      <c r="N19" s="160">
        <v>0.67600000000000005</v>
      </c>
      <c r="O19" s="160">
        <v>2.0539999999999998</v>
      </c>
      <c r="P19" s="160">
        <v>1.599</v>
      </c>
      <c r="Q19" s="160"/>
      <c r="R19" s="84" cm="1">
        <f t="array" ref="R19">IFERROR(MIN((Z19:AH19/L19)/$CJ$11:$CR$11),"")</f>
        <v>0.51865898150634371</v>
      </c>
      <c r="S19" s="84" cm="1">
        <f t="array" ref="S19">IFERROR(MIN((AJ19:AR19/M19)/$CJ$11:$CR$11),"")</f>
        <v>0.51865898150634371</v>
      </c>
      <c r="T19" s="84" cm="1">
        <f t="array" ref="T19">IFERROR(MIN((AT19:BB19/N19)/$CJ$11:$CR$11),"")</f>
        <v>0.51865898150634371</v>
      </c>
      <c r="U19" s="84" cm="1">
        <f t="array" ref="U19">IFERROR(MIN((BD19:BL19/O19)/$CJ$11:$CR$11),"")</f>
        <v>0.51865898150634371</v>
      </c>
      <c r="V19" s="84" cm="1">
        <f t="array" ref="V19">IFERROR(MIN((BN19:BV19/P19)/$CJ$11:$CR$11),"")</f>
        <v>0.51865898150634371</v>
      </c>
      <c r="X19" t="s">
        <v>387</v>
      </c>
      <c r="Z19" s="138">
        <f t="shared" si="10"/>
        <v>13.319991798736419</v>
      </c>
      <c r="AA19" s="138">
        <f t="shared" si="10"/>
        <v>20.802624872012082</v>
      </c>
      <c r="AB19" s="138">
        <f t="shared" si="10"/>
        <v>51.825230730309542</v>
      </c>
      <c r="AC19" s="138">
        <f t="shared" si="10"/>
        <v>16.829446631917843</v>
      </c>
      <c r="AD19" s="138">
        <f t="shared" si="10"/>
        <v>19.628301918680844</v>
      </c>
      <c r="AE19" s="138">
        <f t="shared" si="10"/>
        <v>47.984765293135915</v>
      </c>
      <c r="AF19" s="138">
        <f t="shared" si="10"/>
        <v>16.448985670122802</v>
      </c>
      <c r="AG19" s="138">
        <f t="shared" si="10"/>
        <v>5.3604017200654663</v>
      </c>
      <c r="AH19" s="138">
        <f t="shared" si="10"/>
        <v>26.616001089050091</v>
      </c>
      <c r="AI19" s="138"/>
      <c r="AJ19" s="138">
        <f t="shared" si="6"/>
        <v>13.319991798736419</v>
      </c>
      <c r="AK19" s="138">
        <f t="shared" si="6"/>
        <v>20.802624872012082</v>
      </c>
      <c r="AL19" s="138">
        <f t="shared" si="6"/>
        <v>51.825230730309542</v>
      </c>
      <c r="AM19" s="138">
        <f t="shared" si="6"/>
        <v>16.829446631917843</v>
      </c>
      <c r="AN19" s="138">
        <f t="shared" si="6"/>
        <v>19.628301918680844</v>
      </c>
      <c r="AO19" s="138">
        <f t="shared" si="6"/>
        <v>47.984765293135915</v>
      </c>
      <c r="AP19" s="138">
        <f t="shared" si="6"/>
        <v>16.448985670122802</v>
      </c>
      <c r="AQ19" s="138">
        <f t="shared" si="6"/>
        <v>5.3604017200654663</v>
      </c>
      <c r="AR19" s="138">
        <f t="shared" si="6"/>
        <v>26.616001089050091</v>
      </c>
      <c r="AS19" s="138"/>
      <c r="AT19" s="138">
        <f t="shared" si="7"/>
        <v>13.319991798736419</v>
      </c>
      <c r="AU19" s="138">
        <f t="shared" si="7"/>
        <v>20.802624872012082</v>
      </c>
      <c r="AV19" s="138">
        <f t="shared" si="7"/>
        <v>51.825230730309542</v>
      </c>
      <c r="AW19" s="138">
        <f t="shared" si="7"/>
        <v>16.829446631917843</v>
      </c>
      <c r="AX19" s="138">
        <f t="shared" si="7"/>
        <v>19.628301918680844</v>
      </c>
      <c r="AY19" s="138">
        <f t="shared" si="7"/>
        <v>47.984765293135915</v>
      </c>
      <c r="AZ19" s="138">
        <f t="shared" si="7"/>
        <v>16.448985670122802</v>
      </c>
      <c r="BA19" s="138">
        <f t="shared" si="7"/>
        <v>5.3604017200654663</v>
      </c>
      <c r="BB19" s="138">
        <f t="shared" si="7"/>
        <v>26.616001089050091</v>
      </c>
      <c r="BC19" s="138"/>
      <c r="BD19" s="138">
        <f t="shared" si="8"/>
        <v>40.472282773083727</v>
      </c>
      <c r="BE19" s="138">
        <f t="shared" si="8"/>
        <v>63.207975572652082</v>
      </c>
      <c r="BF19" s="138">
        <f t="shared" si="8"/>
        <v>157.46897029594052</v>
      </c>
      <c r="BG19" s="138">
        <f t="shared" si="8"/>
        <v>51.135626304673437</v>
      </c>
      <c r="BH19" s="138">
        <f t="shared" si="8"/>
        <v>59.639840445222553</v>
      </c>
      <c r="BI19" s="138">
        <f t="shared" si="8"/>
        <v>145.79986377529755</v>
      </c>
      <c r="BJ19" s="138">
        <f t="shared" si="8"/>
        <v>49.979610305373122</v>
      </c>
      <c r="BK19" s="138">
        <f t="shared" si="8"/>
        <v>16.287374457121992</v>
      </c>
      <c r="BL19" s="138">
        <f t="shared" si="8"/>
        <v>80.871695616729113</v>
      </c>
      <c r="BM19" s="138"/>
      <c r="BN19" s="138">
        <f t="shared" si="9"/>
        <v>31.506903677780375</v>
      </c>
      <c r="BO19" s="138">
        <f t="shared" si="9"/>
        <v>49.206208831874726</v>
      </c>
      <c r="BP19" s="138">
        <f t="shared" si="9"/>
        <v>122.58660345823218</v>
      </c>
      <c r="BQ19" s="138">
        <f t="shared" si="9"/>
        <v>39.808114148574894</v>
      </c>
      <c r="BR19" s="138">
        <f t="shared" si="9"/>
        <v>46.42848338457199</v>
      </c>
      <c r="BS19" s="138">
        <f t="shared" si="9"/>
        <v>113.50242559722533</v>
      </c>
      <c r="BT19" s="138">
        <f t="shared" si="9"/>
        <v>38.90817764279047</v>
      </c>
      <c r="BU19" s="138">
        <f t="shared" si="9"/>
        <v>12.679411760924083</v>
      </c>
      <c r="BV19" s="138">
        <f t="shared" si="9"/>
        <v>62.957079499099251</v>
      </c>
      <c r="BX19" t="s">
        <v>1790</v>
      </c>
      <c r="BY19" s="160">
        <f t="shared" ref="BY19:CG19" si="11">AVERAGE(BY11,BY17)</f>
        <v>33.152452000744447</v>
      </c>
      <c r="BZ19" s="160">
        <f t="shared" si="11"/>
        <v>43.964525225751004</v>
      </c>
      <c r="CA19" s="160">
        <f t="shared" si="11"/>
        <v>73.041866609719349</v>
      </c>
      <c r="CB19" s="160">
        <f t="shared" si="11"/>
        <v>75.9882904134451</v>
      </c>
      <c r="CC19" s="160">
        <f t="shared" si="11"/>
        <v>31.06763362786625</v>
      </c>
      <c r="CD19" s="160">
        <f t="shared" si="11"/>
        <v>72.073269577953596</v>
      </c>
      <c r="CE19" s="160">
        <f t="shared" si="11"/>
        <v>40.147292908905101</v>
      </c>
      <c r="CF19" s="160">
        <f t="shared" si="11"/>
        <v>12.093665236622201</v>
      </c>
      <c r="CG19" s="160">
        <f t="shared" si="11"/>
        <v>46.652307926596805</v>
      </c>
    </row>
    <row r="20" spans="1:85" x14ac:dyDescent="0.35">
      <c r="A20" s="200"/>
      <c r="B20" s="202"/>
      <c r="C20" s="202"/>
      <c r="D20" s="202"/>
      <c r="E20" s="198" t="s">
        <v>58</v>
      </c>
      <c r="F20" s="41">
        <v>0.1</v>
      </c>
      <c r="G20" s="41">
        <v>0.1</v>
      </c>
      <c r="H20" s="41">
        <v>1</v>
      </c>
      <c r="I20" s="41">
        <v>7.1</v>
      </c>
      <c r="J20" s="41">
        <v>7.2</v>
      </c>
      <c r="K20" s="1">
        <v>120</v>
      </c>
      <c r="L20" s="160" cm="1">
        <f t="array" ref="L20:P20">K20*F20:J20/1000</f>
        <v>1.2E-2</v>
      </c>
      <c r="M20" s="160">
        <v>1.2E-2</v>
      </c>
      <c r="N20" s="160">
        <v>0.12</v>
      </c>
      <c r="O20" s="160">
        <v>0.85199999999999998</v>
      </c>
      <c r="P20" s="160">
        <v>0.86399999999999999</v>
      </c>
      <c r="Q20" s="160"/>
      <c r="R20" s="84" cm="1">
        <f t="array" ref="R20">IFERROR(MIN((Z20:AH20/L20)/$CJ$11:$CR$11),"")</f>
        <v>0.51865898150634371</v>
      </c>
      <c r="S20" s="84" cm="1">
        <f t="array" ref="S20">IFERROR(MIN((AJ20:AR20/M20)/$CJ$11:$CR$11),"")</f>
        <v>0.51865898150634371</v>
      </c>
      <c r="T20" s="84" cm="1">
        <f t="array" ref="T20">IFERROR(MIN((AT20:BB20/N20)/$CJ$11:$CR$11),"")</f>
        <v>0.51865898150634371</v>
      </c>
      <c r="U20" s="84" cm="1">
        <f t="array" ref="U20">IFERROR(MIN((BD20:BL20/O20)/$CJ$11:$CR$11),"")</f>
        <v>0.51865898150634371</v>
      </c>
      <c r="V20" s="84" cm="1">
        <f t="array" ref="V20">IFERROR(MIN((BN20:BV20/P20)/$CJ$11:$CR$11),"")</f>
        <v>0.51865898150634371</v>
      </c>
      <c r="X20" t="s">
        <v>387</v>
      </c>
      <c r="Z20" s="138">
        <f t="shared" si="10"/>
        <v>0.23644955855745123</v>
      </c>
      <c r="AA20" s="138">
        <f t="shared" si="10"/>
        <v>0.36927736459193039</v>
      </c>
      <c r="AB20" s="138">
        <f t="shared" si="10"/>
        <v>0.91997451000549479</v>
      </c>
      <c r="AC20" s="138">
        <f t="shared" si="10"/>
        <v>0.29874757334765401</v>
      </c>
      <c r="AD20" s="138">
        <f t="shared" si="10"/>
        <v>0.34843139500616882</v>
      </c>
      <c r="AE20" s="138">
        <f t="shared" si="10"/>
        <v>0.85180056733377352</v>
      </c>
      <c r="AF20" s="138">
        <f t="shared" si="10"/>
        <v>0.29199382846371835</v>
      </c>
      <c r="AG20" s="138">
        <f t="shared" si="10"/>
        <v>9.5155060119505308E-2</v>
      </c>
      <c r="AH20" s="138">
        <f t="shared" si="10"/>
        <v>0.47247339211331524</v>
      </c>
      <c r="AI20" s="138"/>
      <c r="AJ20" s="138">
        <f t="shared" si="6"/>
        <v>0.23644955855745123</v>
      </c>
      <c r="AK20" s="138">
        <f t="shared" si="6"/>
        <v>0.36927736459193039</v>
      </c>
      <c r="AL20" s="138">
        <f t="shared" si="6"/>
        <v>0.91997451000549479</v>
      </c>
      <c r="AM20" s="138">
        <f t="shared" si="6"/>
        <v>0.29874757334765401</v>
      </c>
      <c r="AN20" s="138">
        <f t="shared" si="6"/>
        <v>0.34843139500616882</v>
      </c>
      <c r="AO20" s="138">
        <f t="shared" si="6"/>
        <v>0.85180056733377352</v>
      </c>
      <c r="AP20" s="138">
        <f t="shared" si="6"/>
        <v>0.29199382846371835</v>
      </c>
      <c r="AQ20" s="138">
        <f t="shared" si="6"/>
        <v>9.5155060119505308E-2</v>
      </c>
      <c r="AR20" s="138">
        <f t="shared" si="6"/>
        <v>0.47247339211331524</v>
      </c>
      <c r="AS20" s="138"/>
      <c r="AT20" s="138">
        <f t="shared" si="7"/>
        <v>2.3644955855745122</v>
      </c>
      <c r="AU20" s="138">
        <f t="shared" si="7"/>
        <v>3.6927736459193037</v>
      </c>
      <c r="AV20" s="138">
        <f t="shared" si="7"/>
        <v>9.1997451000549475</v>
      </c>
      <c r="AW20" s="138">
        <f t="shared" si="7"/>
        <v>2.9874757334765398</v>
      </c>
      <c r="AX20" s="138">
        <f t="shared" si="7"/>
        <v>3.4843139500616882</v>
      </c>
      <c r="AY20" s="138">
        <f t="shared" si="7"/>
        <v>8.5180056733377345</v>
      </c>
      <c r="AZ20" s="138">
        <f t="shared" si="7"/>
        <v>2.9199382846371837</v>
      </c>
      <c r="BA20" s="138">
        <f t="shared" si="7"/>
        <v>0.95155060119505308</v>
      </c>
      <c r="BB20" s="138">
        <f t="shared" si="7"/>
        <v>4.7247339211331516</v>
      </c>
      <c r="BC20" s="138"/>
      <c r="BD20" s="138">
        <f t="shared" si="8"/>
        <v>16.787918657579034</v>
      </c>
      <c r="BE20" s="138">
        <f t="shared" si="8"/>
        <v>26.218692886027057</v>
      </c>
      <c r="BF20" s="138">
        <f t="shared" si="8"/>
        <v>65.318190210390128</v>
      </c>
      <c r="BG20" s="138">
        <f t="shared" si="8"/>
        <v>21.211077707683433</v>
      </c>
      <c r="BH20" s="138">
        <f t="shared" si="8"/>
        <v>24.738629045437985</v>
      </c>
      <c r="BI20" s="138">
        <f t="shared" si="8"/>
        <v>60.477840280697919</v>
      </c>
      <c r="BJ20" s="138">
        <f t="shared" si="8"/>
        <v>20.731561820924004</v>
      </c>
      <c r="BK20" s="138">
        <f t="shared" si="8"/>
        <v>6.7560092684848767</v>
      </c>
      <c r="BL20" s="138">
        <f t="shared" si="8"/>
        <v>33.545610840045377</v>
      </c>
      <c r="BM20" s="138"/>
      <c r="BN20" s="138">
        <f t="shared" si="9"/>
        <v>17.024368216136487</v>
      </c>
      <c r="BO20" s="138">
        <f t="shared" si="9"/>
        <v>26.587970250618987</v>
      </c>
      <c r="BP20" s="138">
        <f t="shared" si="9"/>
        <v>66.238164720395616</v>
      </c>
      <c r="BQ20" s="138">
        <f t="shared" si="9"/>
        <v>21.509825281031087</v>
      </c>
      <c r="BR20" s="138">
        <f t="shared" si="9"/>
        <v>25.087060440444155</v>
      </c>
      <c r="BS20" s="138">
        <f t="shared" si="9"/>
        <v>61.329640848031694</v>
      </c>
      <c r="BT20" s="138">
        <f t="shared" si="9"/>
        <v>21.023555649387724</v>
      </c>
      <c r="BU20" s="138">
        <f t="shared" si="9"/>
        <v>6.8511643286043826</v>
      </c>
      <c r="BV20" s="138">
        <f t="shared" si="9"/>
        <v>34.018084232158692</v>
      </c>
      <c r="BY20" s="160"/>
      <c r="BZ20" s="160"/>
      <c r="CA20" s="160"/>
      <c r="CB20" s="160"/>
      <c r="CC20" s="160"/>
      <c r="CD20" s="160"/>
      <c r="CE20" s="160"/>
      <c r="CF20" s="160"/>
      <c r="CG20" s="160"/>
    </row>
    <row r="21" spans="1:85" x14ac:dyDescent="0.35">
      <c r="A21" s="200"/>
      <c r="B21" s="202"/>
      <c r="C21" s="202"/>
      <c r="D21" s="202"/>
      <c r="E21" s="198" t="s">
        <v>59</v>
      </c>
      <c r="F21" s="43">
        <v>0.5</v>
      </c>
      <c r="G21" s="43">
        <v>0.5</v>
      </c>
      <c r="H21" s="43">
        <v>0.5</v>
      </c>
      <c r="I21" s="43">
        <v>0.5</v>
      </c>
      <c r="J21" s="43">
        <v>0.5</v>
      </c>
      <c r="K21" s="1">
        <v>86</v>
      </c>
      <c r="L21" s="160" cm="1">
        <f t="array" ref="L21:P21">K21*F21:J21/1000</f>
        <v>4.2999999999999997E-2</v>
      </c>
      <c r="M21" s="160">
        <v>4.2999999999999997E-2</v>
      </c>
      <c r="N21" s="160">
        <v>4.2999999999999997E-2</v>
      </c>
      <c r="O21" s="160">
        <v>4.2999999999999997E-2</v>
      </c>
      <c r="P21" s="160">
        <v>4.2999999999999997E-2</v>
      </c>
      <c r="Q21" s="160"/>
      <c r="R21" s="84" cm="1">
        <f t="array" ref="R21">IFERROR(MIN((Z21:AH21/L21)/$CJ$11:$CR$11),"")</f>
        <v>0.51865898150634371</v>
      </c>
      <c r="S21" s="84" cm="1">
        <f t="array" ref="S21">IFERROR(MIN((AJ21:AR21/M21)/$CJ$11:$CR$11),"")</f>
        <v>0.51865898150634371</v>
      </c>
      <c r="T21" s="84" cm="1">
        <f t="array" ref="T21">IFERROR(MIN((AT21:BB21/N21)/$CJ$11:$CR$11),"")</f>
        <v>0.51865898150634371</v>
      </c>
      <c r="U21" s="84" cm="1">
        <f t="array" ref="U21">IFERROR(MIN((BD21:BL21/O21)/$CJ$11:$CR$11),"")</f>
        <v>0.51865898150634371</v>
      </c>
      <c r="V21" s="84" cm="1">
        <f t="array" ref="V21">IFERROR(MIN((BN21:BV21/P21)/$CJ$11:$CR$11),"")</f>
        <v>0.51865898150634371</v>
      </c>
      <c r="X21" t="s">
        <v>387</v>
      </c>
      <c r="Z21" s="138">
        <f t="shared" si="10"/>
        <v>0.84727758483086679</v>
      </c>
      <c r="AA21" s="138">
        <f t="shared" si="10"/>
        <v>1.3232438897877505</v>
      </c>
      <c r="AB21" s="138">
        <f t="shared" si="10"/>
        <v>3.2965753275196894</v>
      </c>
      <c r="AC21" s="138">
        <f t="shared" si="10"/>
        <v>1.0705121378290934</v>
      </c>
      <c r="AD21" s="138">
        <f t="shared" si="10"/>
        <v>1.2485458321054381</v>
      </c>
      <c r="AE21" s="138">
        <f t="shared" si="10"/>
        <v>3.0522853662793548</v>
      </c>
      <c r="AF21" s="138">
        <f t="shared" si="10"/>
        <v>1.0463112186616574</v>
      </c>
      <c r="AG21" s="138">
        <f t="shared" si="10"/>
        <v>0.34097229876156065</v>
      </c>
      <c r="AH21" s="138">
        <f t="shared" si="10"/>
        <v>1.6930296550727126</v>
      </c>
      <c r="AI21" s="138"/>
      <c r="AJ21" s="138">
        <f t="shared" si="6"/>
        <v>0.84727758483086679</v>
      </c>
      <c r="AK21" s="138">
        <f t="shared" si="6"/>
        <v>1.3232438897877505</v>
      </c>
      <c r="AL21" s="138">
        <f t="shared" si="6"/>
        <v>3.2965753275196894</v>
      </c>
      <c r="AM21" s="138">
        <f t="shared" si="6"/>
        <v>1.0705121378290934</v>
      </c>
      <c r="AN21" s="138">
        <f t="shared" si="6"/>
        <v>1.2485458321054381</v>
      </c>
      <c r="AO21" s="138">
        <f t="shared" si="6"/>
        <v>3.0522853662793548</v>
      </c>
      <c r="AP21" s="138">
        <f t="shared" si="6"/>
        <v>1.0463112186616574</v>
      </c>
      <c r="AQ21" s="138">
        <f t="shared" si="6"/>
        <v>0.34097229876156065</v>
      </c>
      <c r="AR21" s="138">
        <f t="shared" si="6"/>
        <v>1.6930296550727126</v>
      </c>
      <c r="AS21" s="138"/>
      <c r="AT21" s="138">
        <f t="shared" si="7"/>
        <v>0.84727758483086679</v>
      </c>
      <c r="AU21" s="138">
        <f t="shared" si="7"/>
        <v>1.3232438897877505</v>
      </c>
      <c r="AV21" s="138">
        <f t="shared" si="7"/>
        <v>3.2965753275196894</v>
      </c>
      <c r="AW21" s="138">
        <f t="shared" si="7"/>
        <v>1.0705121378290934</v>
      </c>
      <c r="AX21" s="138">
        <f t="shared" si="7"/>
        <v>1.2485458321054381</v>
      </c>
      <c r="AY21" s="138">
        <f t="shared" si="7"/>
        <v>3.0522853662793548</v>
      </c>
      <c r="AZ21" s="138">
        <f t="shared" si="7"/>
        <v>1.0463112186616574</v>
      </c>
      <c r="BA21" s="138">
        <f t="shared" si="7"/>
        <v>0.34097229876156065</v>
      </c>
      <c r="BB21" s="138">
        <f t="shared" si="7"/>
        <v>1.6930296550727126</v>
      </c>
      <c r="BC21" s="138"/>
      <c r="BD21" s="138">
        <f t="shared" si="8"/>
        <v>0.84727758483086679</v>
      </c>
      <c r="BE21" s="138">
        <f t="shared" si="8"/>
        <v>1.3232438897877505</v>
      </c>
      <c r="BF21" s="138">
        <f t="shared" si="8"/>
        <v>3.2965753275196894</v>
      </c>
      <c r="BG21" s="138">
        <f t="shared" si="8"/>
        <v>1.0705121378290934</v>
      </c>
      <c r="BH21" s="138">
        <f t="shared" si="8"/>
        <v>1.2485458321054381</v>
      </c>
      <c r="BI21" s="138">
        <f t="shared" si="8"/>
        <v>3.0522853662793548</v>
      </c>
      <c r="BJ21" s="138">
        <f t="shared" si="8"/>
        <v>1.0463112186616574</v>
      </c>
      <c r="BK21" s="138">
        <f t="shared" si="8"/>
        <v>0.34097229876156065</v>
      </c>
      <c r="BL21" s="138">
        <f t="shared" si="8"/>
        <v>1.6930296550727126</v>
      </c>
      <c r="BM21" s="138"/>
      <c r="BN21" s="138">
        <f t="shared" si="9"/>
        <v>0.84727758483086679</v>
      </c>
      <c r="BO21" s="138">
        <f t="shared" si="9"/>
        <v>1.3232438897877505</v>
      </c>
      <c r="BP21" s="138">
        <f t="shared" si="9"/>
        <v>3.2965753275196894</v>
      </c>
      <c r="BQ21" s="138">
        <f t="shared" si="9"/>
        <v>1.0705121378290934</v>
      </c>
      <c r="BR21" s="138">
        <f t="shared" si="9"/>
        <v>1.2485458321054381</v>
      </c>
      <c r="BS21" s="138">
        <f t="shared" si="9"/>
        <v>3.0522853662793548</v>
      </c>
      <c r="BT21" s="138">
        <f t="shared" si="9"/>
        <v>1.0463112186616574</v>
      </c>
      <c r="BU21" s="138">
        <f t="shared" si="9"/>
        <v>0.34097229876156065</v>
      </c>
      <c r="BV21" s="138">
        <f t="shared" si="9"/>
        <v>1.6930296550727126</v>
      </c>
      <c r="BY21" s="160"/>
      <c r="BZ21" s="160"/>
      <c r="CA21" s="160"/>
      <c r="CB21" s="160"/>
      <c r="CC21" s="160"/>
      <c r="CD21" s="160"/>
      <c r="CE21" s="160"/>
      <c r="CF21" s="160"/>
      <c r="CG21" s="160"/>
    </row>
    <row r="22" spans="1:85" x14ac:dyDescent="0.35">
      <c r="A22" s="203" t="s">
        <v>60</v>
      </c>
      <c r="B22" s="202"/>
      <c r="C22" s="202"/>
      <c r="D22" s="202"/>
      <c r="E22" s="201" t="s">
        <v>61</v>
      </c>
      <c r="F22" s="3"/>
      <c r="G22" s="3"/>
      <c r="H22" s="3"/>
      <c r="I22" s="3"/>
      <c r="J22" s="3"/>
      <c r="K22" s="1"/>
      <c r="L22" s="160" cm="1">
        <f t="array" ref="L22:P22">K22*F22:J22/1000</f>
        <v>0</v>
      </c>
      <c r="M22" s="160">
        <v>0</v>
      </c>
      <c r="N22" s="160">
        <v>0</v>
      </c>
      <c r="O22" s="160">
        <v>0</v>
      </c>
      <c r="P22" s="160">
        <v>0</v>
      </c>
      <c r="Q22" s="160"/>
      <c r="R22" s="84" t="str" cm="1">
        <f t="array" ref="R22">IFERROR(MIN((Z22:AH22/L22)/$CJ$11:$CR$11),"")</f>
        <v/>
      </c>
      <c r="S22" s="84" t="str" cm="1">
        <f t="array" ref="S22">IFERROR(MIN((AJ22:AR22/M22)/$CJ$11:$CR$11),"")</f>
        <v/>
      </c>
      <c r="T22" s="84" t="str" cm="1">
        <f t="array" ref="T22">IFERROR(MIN((AT22:BB22/N22)/$CJ$11:$CR$11),"")</f>
        <v/>
      </c>
      <c r="U22" s="84" t="str" cm="1">
        <f t="array" ref="U22">IFERROR(MIN((BD22:BL22/O22)/$CJ$11:$CR$11),"")</f>
        <v/>
      </c>
      <c r="V22" s="84" t="str" cm="1">
        <f t="array" ref="V22">IFERROR(MIN((BN22:BV22/P22)/$CJ$11:$CR$11),"")</f>
        <v/>
      </c>
      <c r="Z22" s="138" t="str">
        <f t="shared" si="10"/>
        <v/>
      </c>
      <c r="AA22" s="138" t="str">
        <f t="shared" si="10"/>
        <v/>
      </c>
      <c r="AB22" s="138" t="str">
        <f t="shared" si="10"/>
        <v/>
      </c>
      <c r="AC22" s="138" t="str">
        <f t="shared" si="10"/>
        <v/>
      </c>
      <c r="AD22" s="138" t="str">
        <f t="shared" si="10"/>
        <v/>
      </c>
      <c r="AE22" s="138" t="str">
        <f t="shared" si="10"/>
        <v/>
      </c>
      <c r="AF22" s="138" t="str">
        <f t="shared" si="10"/>
        <v/>
      </c>
      <c r="AG22" s="138" t="str">
        <f t="shared" si="10"/>
        <v/>
      </c>
      <c r="AH22" s="138" t="str">
        <f t="shared" si="10"/>
        <v/>
      </c>
      <c r="AI22" s="138"/>
      <c r="AJ22" s="138" t="str">
        <f t="shared" ref="AJ22:AR31" si="12">IFERROR(VLOOKUP($X22,$BX$11:$CG$40,1+AJ$6,FALSE)*$M22,"")</f>
        <v/>
      </c>
      <c r="AK22" s="138" t="str">
        <f t="shared" si="12"/>
        <v/>
      </c>
      <c r="AL22" s="138" t="str">
        <f t="shared" si="12"/>
        <v/>
      </c>
      <c r="AM22" s="138" t="str">
        <f t="shared" si="12"/>
        <v/>
      </c>
      <c r="AN22" s="138" t="str">
        <f t="shared" si="12"/>
        <v/>
      </c>
      <c r="AO22" s="138" t="str">
        <f t="shared" si="12"/>
        <v/>
      </c>
      <c r="AP22" s="138" t="str">
        <f t="shared" si="12"/>
        <v/>
      </c>
      <c r="AQ22" s="138" t="str">
        <f t="shared" si="12"/>
        <v/>
      </c>
      <c r="AR22" s="138" t="str">
        <f t="shared" si="12"/>
        <v/>
      </c>
      <c r="AS22" s="138"/>
      <c r="AT22" s="138" t="str">
        <f t="shared" ref="AT22:BB31" si="13">IFERROR(VLOOKUP($X22,$BX$11:$CG$40,1+AT$6,FALSE)*$N22,"")</f>
        <v/>
      </c>
      <c r="AU22" s="138" t="str">
        <f t="shared" si="13"/>
        <v/>
      </c>
      <c r="AV22" s="138" t="str">
        <f t="shared" si="13"/>
        <v/>
      </c>
      <c r="AW22" s="138" t="str">
        <f t="shared" si="13"/>
        <v/>
      </c>
      <c r="AX22" s="138" t="str">
        <f t="shared" si="13"/>
        <v/>
      </c>
      <c r="AY22" s="138" t="str">
        <f t="shared" si="13"/>
        <v/>
      </c>
      <c r="AZ22" s="138" t="str">
        <f t="shared" si="13"/>
        <v/>
      </c>
      <c r="BA22" s="138" t="str">
        <f t="shared" si="13"/>
        <v/>
      </c>
      <c r="BB22" s="138" t="str">
        <f t="shared" si="13"/>
        <v/>
      </c>
      <c r="BC22" s="138"/>
      <c r="BD22" s="138" t="str">
        <f t="shared" ref="BD22:BL31" si="14">IFERROR(VLOOKUP($X22,$BX$11:$CG$40,1+BD$6,FALSE)*$O22,"")</f>
        <v/>
      </c>
      <c r="BE22" s="138" t="str">
        <f t="shared" si="14"/>
        <v/>
      </c>
      <c r="BF22" s="138" t="str">
        <f t="shared" si="14"/>
        <v/>
      </c>
      <c r="BG22" s="138" t="str">
        <f t="shared" si="14"/>
        <v/>
      </c>
      <c r="BH22" s="138" t="str">
        <f t="shared" si="14"/>
        <v/>
      </c>
      <c r="BI22" s="138" t="str">
        <f t="shared" si="14"/>
        <v/>
      </c>
      <c r="BJ22" s="138" t="str">
        <f t="shared" si="14"/>
        <v/>
      </c>
      <c r="BK22" s="138" t="str">
        <f t="shared" si="14"/>
        <v/>
      </c>
      <c r="BL22" s="138" t="str">
        <f t="shared" si="14"/>
        <v/>
      </c>
      <c r="BM22" s="138"/>
      <c r="BN22" s="138" t="str">
        <f t="shared" ref="BN22:BV31" si="15">IFERROR(VLOOKUP($X22,$BX$11:$CG$40,1+BN$6,FALSE)*$P22,"")</f>
        <v/>
      </c>
      <c r="BO22" s="138" t="str">
        <f t="shared" si="15"/>
        <v/>
      </c>
      <c r="BP22" s="138" t="str">
        <f t="shared" si="15"/>
        <v/>
      </c>
      <c r="BQ22" s="138" t="str">
        <f t="shared" si="15"/>
        <v/>
      </c>
      <c r="BR22" s="138" t="str">
        <f t="shared" si="15"/>
        <v/>
      </c>
      <c r="BS22" s="138" t="str">
        <f t="shared" si="15"/>
        <v/>
      </c>
      <c r="BT22" s="138" t="str">
        <f t="shared" si="15"/>
        <v/>
      </c>
      <c r="BU22" s="138" t="str">
        <f t="shared" si="15"/>
        <v/>
      </c>
      <c r="BV22" s="138" t="str">
        <f t="shared" si="15"/>
        <v/>
      </c>
      <c r="BY22" s="160"/>
      <c r="BZ22" s="160"/>
      <c r="CA22" s="160"/>
      <c r="CB22" s="160"/>
      <c r="CC22" s="160"/>
      <c r="CD22" s="160"/>
      <c r="CE22" s="160"/>
      <c r="CF22" s="160"/>
      <c r="CG22" s="160"/>
    </row>
    <row r="23" spans="1:85" x14ac:dyDescent="0.35">
      <c r="A23" s="200" t="s">
        <v>62</v>
      </c>
      <c r="B23" s="199">
        <v>50</v>
      </c>
      <c r="C23" s="202">
        <v>0</v>
      </c>
      <c r="D23" s="202">
        <v>100</v>
      </c>
      <c r="E23" s="198" t="s">
        <v>63</v>
      </c>
      <c r="F23" s="37">
        <v>137.30000000000001</v>
      </c>
      <c r="G23" s="37">
        <v>137.30000000000001</v>
      </c>
      <c r="H23" s="37">
        <v>137.30000000000001</v>
      </c>
      <c r="I23" s="37">
        <v>137.30000000000001</v>
      </c>
      <c r="J23" s="37">
        <v>137.30000000000001</v>
      </c>
      <c r="K23" s="1"/>
      <c r="L23" s="160" cm="1">
        <f t="array" ref="L23:P23">K23*F23:J23/1000</f>
        <v>0</v>
      </c>
      <c r="M23" s="160">
        <v>0</v>
      </c>
      <c r="N23" s="160">
        <v>0</v>
      </c>
      <c r="O23" s="160">
        <v>0</v>
      </c>
      <c r="P23" s="160">
        <v>0</v>
      </c>
      <c r="Q23" s="160"/>
      <c r="R23" s="84" t="str" cm="1">
        <f t="array" ref="R23">IFERROR(MIN((Z23:AH23/L23)/$CJ$11:$CR$11),"")</f>
        <v/>
      </c>
      <c r="S23" s="84" t="str" cm="1">
        <f t="array" ref="S23">IFERROR(MIN((AJ23:AR23/M23)/$CJ$11:$CR$11),"")</f>
        <v/>
      </c>
      <c r="T23" s="84" t="str" cm="1">
        <f t="array" ref="T23">IFERROR(MIN((AT23:BB23/N23)/$CJ$11:$CR$11),"")</f>
        <v/>
      </c>
      <c r="U23" s="84" t="str" cm="1">
        <f t="array" ref="U23">IFERROR(MIN((BD23:BL23/O23)/$CJ$11:$CR$11),"")</f>
        <v/>
      </c>
      <c r="V23" s="84" t="str" cm="1">
        <f t="array" ref="V23">IFERROR(MIN((BN23:BV23/P23)/$CJ$11:$CR$11),"")</f>
        <v/>
      </c>
      <c r="Z23" s="138" t="str">
        <f t="shared" si="10"/>
        <v/>
      </c>
      <c r="AA23" s="138" t="str">
        <f t="shared" si="10"/>
        <v/>
      </c>
      <c r="AB23" s="138" t="str">
        <f t="shared" si="10"/>
        <v/>
      </c>
      <c r="AC23" s="138" t="str">
        <f t="shared" si="10"/>
        <v/>
      </c>
      <c r="AD23" s="138" t="str">
        <f t="shared" si="10"/>
        <v/>
      </c>
      <c r="AE23" s="138" t="str">
        <f t="shared" si="10"/>
        <v/>
      </c>
      <c r="AF23" s="138" t="str">
        <f t="shared" si="10"/>
        <v/>
      </c>
      <c r="AG23" s="138" t="str">
        <f t="shared" si="10"/>
        <v/>
      </c>
      <c r="AH23" s="138" t="str">
        <f t="shared" si="10"/>
        <v/>
      </c>
      <c r="AI23" s="138"/>
      <c r="AJ23" s="138" t="str">
        <f t="shared" si="12"/>
        <v/>
      </c>
      <c r="AK23" s="138" t="str">
        <f t="shared" si="12"/>
        <v/>
      </c>
      <c r="AL23" s="138" t="str">
        <f t="shared" si="12"/>
        <v/>
      </c>
      <c r="AM23" s="138" t="str">
        <f t="shared" si="12"/>
        <v/>
      </c>
      <c r="AN23" s="138" t="str">
        <f t="shared" si="12"/>
        <v/>
      </c>
      <c r="AO23" s="138" t="str">
        <f t="shared" si="12"/>
        <v/>
      </c>
      <c r="AP23" s="138" t="str">
        <f t="shared" si="12"/>
        <v/>
      </c>
      <c r="AQ23" s="138" t="str">
        <f t="shared" si="12"/>
        <v/>
      </c>
      <c r="AR23" s="138" t="str">
        <f t="shared" si="12"/>
        <v/>
      </c>
      <c r="AS23" s="138"/>
      <c r="AT23" s="138" t="str">
        <f t="shared" si="13"/>
        <v/>
      </c>
      <c r="AU23" s="138" t="str">
        <f t="shared" si="13"/>
        <v/>
      </c>
      <c r="AV23" s="138" t="str">
        <f t="shared" si="13"/>
        <v/>
      </c>
      <c r="AW23" s="138" t="str">
        <f t="shared" si="13"/>
        <v/>
      </c>
      <c r="AX23" s="138" t="str">
        <f t="shared" si="13"/>
        <v/>
      </c>
      <c r="AY23" s="138" t="str">
        <f t="shared" si="13"/>
        <v/>
      </c>
      <c r="AZ23" s="138" t="str">
        <f t="shared" si="13"/>
        <v/>
      </c>
      <c r="BA23" s="138" t="str">
        <f t="shared" si="13"/>
        <v/>
      </c>
      <c r="BB23" s="138" t="str">
        <f t="shared" si="13"/>
        <v/>
      </c>
      <c r="BC23" s="138"/>
      <c r="BD23" s="138" t="str">
        <f t="shared" si="14"/>
        <v/>
      </c>
      <c r="BE23" s="138" t="str">
        <f t="shared" si="14"/>
        <v/>
      </c>
      <c r="BF23" s="138" t="str">
        <f t="shared" si="14"/>
        <v/>
      </c>
      <c r="BG23" s="138" t="str">
        <f t="shared" si="14"/>
        <v/>
      </c>
      <c r="BH23" s="138" t="str">
        <f t="shared" si="14"/>
        <v/>
      </c>
      <c r="BI23" s="138" t="str">
        <f t="shared" si="14"/>
        <v/>
      </c>
      <c r="BJ23" s="138" t="str">
        <f t="shared" si="14"/>
        <v/>
      </c>
      <c r="BK23" s="138" t="str">
        <f t="shared" si="14"/>
        <v/>
      </c>
      <c r="BL23" s="138" t="str">
        <f t="shared" si="14"/>
        <v/>
      </c>
      <c r="BM23" s="138"/>
      <c r="BN23" s="138" t="str">
        <f t="shared" si="15"/>
        <v/>
      </c>
      <c r="BO23" s="138" t="str">
        <f t="shared" si="15"/>
        <v/>
      </c>
      <c r="BP23" s="138" t="str">
        <f t="shared" si="15"/>
        <v/>
      </c>
      <c r="BQ23" s="138" t="str">
        <f t="shared" si="15"/>
        <v/>
      </c>
      <c r="BR23" s="138" t="str">
        <f t="shared" si="15"/>
        <v/>
      </c>
      <c r="BS23" s="138" t="str">
        <f t="shared" si="15"/>
        <v/>
      </c>
      <c r="BT23" s="138" t="str">
        <f t="shared" si="15"/>
        <v/>
      </c>
      <c r="BU23" s="138" t="str">
        <f t="shared" si="15"/>
        <v/>
      </c>
      <c r="BV23" s="138" t="str">
        <f t="shared" si="15"/>
        <v/>
      </c>
      <c r="BY23" s="160"/>
      <c r="BZ23" s="160"/>
      <c r="CA23" s="160"/>
      <c r="CB23" s="160"/>
      <c r="CC23" s="160"/>
      <c r="CD23" s="160"/>
      <c r="CE23" s="160"/>
      <c r="CF23" s="160"/>
      <c r="CG23" s="160"/>
    </row>
    <row r="24" spans="1:85" x14ac:dyDescent="0.35">
      <c r="A24" s="200"/>
      <c r="B24" s="202"/>
      <c r="C24" s="202"/>
      <c r="D24" s="202"/>
      <c r="E24" s="202" t="s">
        <v>64</v>
      </c>
      <c r="F24" s="39">
        <v>108.1</v>
      </c>
      <c r="G24" s="39">
        <v>66.099999999999994</v>
      </c>
      <c r="H24" s="39">
        <v>66.099999999999994</v>
      </c>
      <c r="I24" s="39">
        <v>108.1</v>
      </c>
      <c r="J24" s="39">
        <v>108.1</v>
      </c>
      <c r="K24" s="1">
        <v>18</v>
      </c>
      <c r="L24" s="160" cm="1">
        <f t="array" ref="L24:P24">K24*F24:J24/1000</f>
        <v>1.9458</v>
      </c>
      <c r="M24" s="160">
        <v>1.1898</v>
      </c>
      <c r="N24" s="160">
        <v>1.1898</v>
      </c>
      <c r="O24" s="160">
        <v>1.9458</v>
      </c>
      <c r="P24" s="160">
        <v>1.9458</v>
      </c>
      <c r="Q24" s="160"/>
      <c r="R24" s="84" t="str" cm="1">
        <f t="array" ref="R24">IFERROR(MIN((Z24:AH24/L24)/$CJ$11:$CR$11),"")</f>
        <v/>
      </c>
      <c r="S24" s="84" t="str" cm="1">
        <f t="array" ref="S24">IFERROR(MIN((AJ24:AR24/M24)/$CJ$11:$CR$11),"")</f>
        <v/>
      </c>
      <c r="T24" s="84" t="str" cm="1">
        <f t="array" ref="T24">IFERROR(MIN((AT24:BB24/N24)/$CJ$11:$CR$11),"")</f>
        <v/>
      </c>
      <c r="U24" s="84" t="str" cm="1">
        <f t="array" ref="U24">IFERROR(MIN((BD24:BL24/O24)/$CJ$11:$CR$11),"")</f>
        <v/>
      </c>
      <c r="V24" s="84" t="str" cm="1">
        <f t="array" ref="V24">IFERROR(MIN((BN24:BV24/P24)/$CJ$11:$CR$11),"")</f>
        <v/>
      </c>
      <c r="Z24" s="138" t="str">
        <f t="shared" ref="Z24:AH33" si="16">_xlfn.IFNA(VLOOKUP($X24,$BX$11:$CG$40,1+Z$6,FALSE)*$L24,"")</f>
        <v/>
      </c>
      <c r="AA24" s="138" t="str">
        <f t="shared" si="16"/>
        <v/>
      </c>
      <c r="AB24" s="138" t="str">
        <f t="shared" si="16"/>
        <v/>
      </c>
      <c r="AC24" s="138" t="str">
        <f t="shared" si="16"/>
        <v/>
      </c>
      <c r="AD24" s="138" t="str">
        <f t="shared" si="16"/>
        <v/>
      </c>
      <c r="AE24" s="138" t="str">
        <f t="shared" si="16"/>
        <v/>
      </c>
      <c r="AF24" s="138" t="str">
        <f t="shared" si="16"/>
        <v/>
      </c>
      <c r="AG24" s="138" t="str">
        <f t="shared" si="16"/>
        <v/>
      </c>
      <c r="AH24" s="138" t="str">
        <f t="shared" si="16"/>
        <v/>
      </c>
      <c r="AI24" s="138"/>
      <c r="AJ24" s="138" t="str">
        <f t="shared" si="12"/>
        <v/>
      </c>
      <c r="AK24" s="138" t="str">
        <f t="shared" si="12"/>
        <v/>
      </c>
      <c r="AL24" s="138" t="str">
        <f t="shared" si="12"/>
        <v/>
      </c>
      <c r="AM24" s="138" t="str">
        <f t="shared" si="12"/>
        <v/>
      </c>
      <c r="AN24" s="138" t="str">
        <f t="shared" si="12"/>
        <v/>
      </c>
      <c r="AO24" s="138" t="str">
        <f t="shared" si="12"/>
        <v/>
      </c>
      <c r="AP24" s="138" t="str">
        <f t="shared" si="12"/>
        <v/>
      </c>
      <c r="AQ24" s="138" t="str">
        <f t="shared" si="12"/>
        <v/>
      </c>
      <c r="AR24" s="138" t="str">
        <f t="shared" si="12"/>
        <v/>
      </c>
      <c r="AS24" s="138"/>
      <c r="AT24" s="138" t="str">
        <f t="shared" si="13"/>
        <v/>
      </c>
      <c r="AU24" s="138" t="str">
        <f t="shared" si="13"/>
        <v/>
      </c>
      <c r="AV24" s="138" t="str">
        <f t="shared" si="13"/>
        <v/>
      </c>
      <c r="AW24" s="138" t="str">
        <f t="shared" si="13"/>
        <v/>
      </c>
      <c r="AX24" s="138" t="str">
        <f t="shared" si="13"/>
        <v/>
      </c>
      <c r="AY24" s="138" t="str">
        <f t="shared" si="13"/>
        <v/>
      </c>
      <c r="AZ24" s="138" t="str">
        <f t="shared" si="13"/>
        <v/>
      </c>
      <c r="BA24" s="138" t="str">
        <f t="shared" si="13"/>
        <v/>
      </c>
      <c r="BB24" s="138" t="str">
        <f t="shared" si="13"/>
        <v/>
      </c>
      <c r="BC24" s="138"/>
      <c r="BD24" s="138" t="str">
        <f t="shared" si="14"/>
        <v/>
      </c>
      <c r="BE24" s="138" t="str">
        <f t="shared" si="14"/>
        <v/>
      </c>
      <c r="BF24" s="138" t="str">
        <f t="shared" si="14"/>
        <v/>
      </c>
      <c r="BG24" s="138" t="str">
        <f t="shared" si="14"/>
        <v/>
      </c>
      <c r="BH24" s="138" t="str">
        <f t="shared" si="14"/>
        <v/>
      </c>
      <c r="BI24" s="138" t="str">
        <f t="shared" si="14"/>
        <v/>
      </c>
      <c r="BJ24" s="138" t="str">
        <f t="shared" si="14"/>
        <v/>
      </c>
      <c r="BK24" s="138" t="str">
        <f t="shared" si="14"/>
        <v/>
      </c>
      <c r="BL24" s="138" t="str">
        <f t="shared" si="14"/>
        <v/>
      </c>
      <c r="BM24" s="138"/>
      <c r="BN24" s="138" t="str">
        <f t="shared" si="15"/>
        <v/>
      </c>
      <c r="BO24" s="138" t="str">
        <f t="shared" si="15"/>
        <v/>
      </c>
      <c r="BP24" s="138" t="str">
        <f t="shared" si="15"/>
        <v/>
      </c>
      <c r="BQ24" s="138" t="str">
        <f t="shared" si="15"/>
        <v/>
      </c>
      <c r="BR24" s="138" t="str">
        <f t="shared" si="15"/>
        <v/>
      </c>
      <c r="BS24" s="138" t="str">
        <f t="shared" si="15"/>
        <v/>
      </c>
      <c r="BT24" s="138" t="str">
        <f t="shared" si="15"/>
        <v/>
      </c>
      <c r="BU24" s="138" t="str">
        <f t="shared" si="15"/>
        <v/>
      </c>
      <c r="BV24" s="138" t="str">
        <f t="shared" si="15"/>
        <v/>
      </c>
      <c r="BY24" s="160"/>
      <c r="BZ24" s="160"/>
      <c r="CA24" s="160"/>
      <c r="CB24" s="160"/>
      <c r="CC24" s="160"/>
      <c r="CD24" s="160"/>
      <c r="CE24" s="160"/>
      <c r="CF24" s="160"/>
      <c r="CG24" s="160"/>
    </row>
    <row r="25" spans="1:85" x14ac:dyDescent="0.35">
      <c r="A25" s="200"/>
      <c r="B25" s="202"/>
      <c r="C25" s="202"/>
      <c r="D25" s="202"/>
      <c r="E25" s="202" t="s">
        <v>65</v>
      </c>
      <c r="F25" s="41">
        <v>0.9</v>
      </c>
      <c r="G25" s="41">
        <v>0.9</v>
      </c>
      <c r="H25" s="41">
        <v>0.9</v>
      </c>
      <c r="I25" s="41">
        <v>0.9</v>
      </c>
      <c r="J25" s="41">
        <v>0.9</v>
      </c>
      <c r="K25" s="1">
        <v>0</v>
      </c>
      <c r="L25" s="160" cm="1">
        <f t="array" ref="L25:P25">K25*F25:J25/1000</f>
        <v>0</v>
      </c>
      <c r="M25" s="160">
        <v>0</v>
      </c>
      <c r="N25" s="160">
        <v>0</v>
      </c>
      <c r="O25" s="160">
        <v>0</v>
      </c>
      <c r="P25" s="160">
        <v>0</v>
      </c>
      <c r="Q25" s="160"/>
      <c r="R25" s="84" t="str" cm="1">
        <f t="array" ref="R25">IFERROR(MIN((Z25:AH25/L25)/$CJ$11:$CR$11),"")</f>
        <v/>
      </c>
      <c r="S25" s="84" t="str" cm="1">
        <f t="array" ref="S25">IFERROR(MIN((AJ25:AR25/M25)/$CJ$11:$CR$11),"")</f>
        <v/>
      </c>
      <c r="T25" s="84" t="str" cm="1">
        <f t="array" ref="T25">IFERROR(MIN((AT25:BB25/N25)/$CJ$11:$CR$11),"")</f>
        <v/>
      </c>
      <c r="U25" s="84" t="str" cm="1">
        <f t="array" ref="U25">IFERROR(MIN((BD25:BL25/O25)/$CJ$11:$CR$11),"")</f>
        <v/>
      </c>
      <c r="V25" s="84" t="str" cm="1">
        <f t="array" ref="V25">IFERROR(MIN((BN25:BV25/P25)/$CJ$11:$CR$11),"")</f>
        <v/>
      </c>
      <c r="Z25" s="138" t="str">
        <f t="shared" si="16"/>
        <v/>
      </c>
      <c r="AA25" s="138" t="str">
        <f t="shared" si="16"/>
        <v/>
      </c>
      <c r="AB25" s="138" t="str">
        <f t="shared" si="16"/>
        <v/>
      </c>
      <c r="AC25" s="138" t="str">
        <f t="shared" si="16"/>
        <v/>
      </c>
      <c r="AD25" s="138" t="str">
        <f t="shared" si="16"/>
        <v/>
      </c>
      <c r="AE25" s="138" t="str">
        <f t="shared" si="16"/>
        <v/>
      </c>
      <c r="AF25" s="138" t="str">
        <f t="shared" si="16"/>
        <v/>
      </c>
      <c r="AG25" s="138" t="str">
        <f t="shared" si="16"/>
        <v/>
      </c>
      <c r="AH25" s="138" t="str">
        <f t="shared" si="16"/>
        <v/>
      </c>
      <c r="AI25" s="138"/>
      <c r="AJ25" s="138" t="str">
        <f t="shared" si="12"/>
        <v/>
      </c>
      <c r="AK25" s="138" t="str">
        <f t="shared" si="12"/>
        <v/>
      </c>
      <c r="AL25" s="138" t="str">
        <f t="shared" si="12"/>
        <v/>
      </c>
      <c r="AM25" s="138" t="str">
        <f t="shared" si="12"/>
        <v/>
      </c>
      <c r="AN25" s="138" t="str">
        <f t="shared" si="12"/>
        <v/>
      </c>
      <c r="AO25" s="138" t="str">
        <f t="shared" si="12"/>
        <v/>
      </c>
      <c r="AP25" s="138" t="str">
        <f t="shared" si="12"/>
        <v/>
      </c>
      <c r="AQ25" s="138" t="str">
        <f t="shared" si="12"/>
        <v/>
      </c>
      <c r="AR25" s="138" t="str">
        <f t="shared" si="12"/>
        <v/>
      </c>
      <c r="AS25" s="138"/>
      <c r="AT25" s="138" t="str">
        <f t="shared" si="13"/>
        <v/>
      </c>
      <c r="AU25" s="138" t="str">
        <f t="shared" si="13"/>
        <v/>
      </c>
      <c r="AV25" s="138" t="str">
        <f t="shared" si="13"/>
        <v/>
      </c>
      <c r="AW25" s="138" t="str">
        <f t="shared" si="13"/>
        <v/>
      </c>
      <c r="AX25" s="138" t="str">
        <f t="shared" si="13"/>
        <v/>
      </c>
      <c r="AY25" s="138" t="str">
        <f t="shared" si="13"/>
        <v/>
      </c>
      <c r="AZ25" s="138" t="str">
        <f t="shared" si="13"/>
        <v/>
      </c>
      <c r="BA25" s="138" t="str">
        <f t="shared" si="13"/>
        <v/>
      </c>
      <c r="BB25" s="138" t="str">
        <f t="shared" si="13"/>
        <v/>
      </c>
      <c r="BC25" s="138"/>
      <c r="BD25" s="138" t="str">
        <f t="shared" si="14"/>
        <v/>
      </c>
      <c r="BE25" s="138" t="str">
        <f t="shared" si="14"/>
        <v/>
      </c>
      <c r="BF25" s="138" t="str">
        <f t="shared" si="14"/>
        <v/>
      </c>
      <c r="BG25" s="138" t="str">
        <f t="shared" si="14"/>
        <v/>
      </c>
      <c r="BH25" s="138" t="str">
        <f t="shared" si="14"/>
        <v/>
      </c>
      <c r="BI25" s="138" t="str">
        <f t="shared" si="14"/>
        <v/>
      </c>
      <c r="BJ25" s="138" t="str">
        <f t="shared" si="14"/>
        <v/>
      </c>
      <c r="BK25" s="138" t="str">
        <f t="shared" si="14"/>
        <v/>
      </c>
      <c r="BL25" s="138" t="str">
        <f t="shared" si="14"/>
        <v/>
      </c>
      <c r="BM25" s="138"/>
      <c r="BN25" s="138" t="str">
        <f t="shared" si="15"/>
        <v/>
      </c>
      <c r="BO25" s="138" t="str">
        <f t="shared" si="15"/>
        <v/>
      </c>
      <c r="BP25" s="138" t="str">
        <f t="shared" si="15"/>
        <v/>
      </c>
      <c r="BQ25" s="138" t="str">
        <f t="shared" si="15"/>
        <v/>
      </c>
      <c r="BR25" s="138" t="str">
        <f t="shared" si="15"/>
        <v/>
      </c>
      <c r="BS25" s="138" t="str">
        <f t="shared" si="15"/>
        <v/>
      </c>
      <c r="BT25" s="138" t="str">
        <f t="shared" si="15"/>
        <v/>
      </c>
      <c r="BU25" s="138" t="str">
        <f t="shared" si="15"/>
        <v/>
      </c>
      <c r="BV25" s="138" t="str">
        <f t="shared" si="15"/>
        <v/>
      </c>
      <c r="BY25" s="160"/>
      <c r="BZ25" s="160"/>
      <c r="CA25" s="160"/>
      <c r="CB25" s="160"/>
      <c r="CC25" s="160"/>
      <c r="CD25" s="160"/>
      <c r="CE25" s="160"/>
      <c r="CF25" s="160"/>
      <c r="CG25" s="160"/>
    </row>
    <row r="26" spans="1:85" x14ac:dyDescent="0.35">
      <c r="A26" s="200"/>
      <c r="B26" s="202"/>
      <c r="C26" s="202"/>
      <c r="D26" s="202"/>
      <c r="E26" s="202" t="s">
        <v>66</v>
      </c>
      <c r="F26" s="41">
        <v>24.1</v>
      </c>
      <c r="G26" s="41">
        <v>66.099999999999994</v>
      </c>
      <c r="H26" s="41">
        <v>66.099999999999994</v>
      </c>
      <c r="I26" s="41">
        <v>24.1</v>
      </c>
      <c r="J26" s="41">
        <v>24.1</v>
      </c>
      <c r="K26" s="1">
        <v>18</v>
      </c>
      <c r="L26" s="160" cm="1">
        <f t="array" ref="L26:P26">K26*F26:J26/1000</f>
        <v>0.43380000000000002</v>
      </c>
      <c r="M26" s="160">
        <v>1.1898</v>
      </c>
      <c r="N26" s="160">
        <v>1.1898</v>
      </c>
      <c r="O26" s="160">
        <v>0.43380000000000002</v>
      </c>
      <c r="P26" s="160">
        <v>0.43380000000000002</v>
      </c>
      <c r="Q26" s="160"/>
      <c r="R26" s="84" t="str" cm="1">
        <f t="array" ref="R26">IFERROR(MIN((Z26:AH26/L26)/$CJ$11:$CR$11),"")</f>
        <v/>
      </c>
      <c r="S26" s="84" t="str" cm="1">
        <f t="array" ref="S26">IFERROR(MIN((AJ26:AR26/M26)/$CJ$11:$CR$11),"")</f>
        <v/>
      </c>
      <c r="T26" s="84" t="str" cm="1">
        <f t="array" ref="T26">IFERROR(MIN((AT26:BB26/N26)/$CJ$11:$CR$11),"")</f>
        <v/>
      </c>
      <c r="U26" s="84" t="str" cm="1">
        <f t="array" ref="U26">IFERROR(MIN((BD26:BL26/O26)/$CJ$11:$CR$11),"")</f>
        <v/>
      </c>
      <c r="V26" s="84" t="str" cm="1">
        <f t="array" ref="V26">IFERROR(MIN((BN26:BV26/P26)/$CJ$11:$CR$11),"")</f>
        <v/>
      </c>
      <c r="Z26" s="138" t="str">
        <f t="shared" si="16"/>
        <v/>
      </c>
      <c r="AA26" s="138" t="str">
        <f t="shared" si="16"/>
        <v/>
      </c>
      <c r="AB26" s="138" t="str">
        <f t="shared" si="16"/>
        <v/>
      </c>
      <c r="AC26" s="138" t="str">
        <f t="shared" si="16"/>
        <v/>
      </c>
      <c r="AD26" s="138" t="str">
        <f t="shared" si="16"/>
        <v/>
      </c>
      <c r="AE26" s="138" t="str">
        <f t="shared" si="16"/>
        <v/>
      </c>
      <c r="AF26" s="138" t="str">
        <f t="shared" si="16"/>
        <v/>
      </c>
      <c r="AG26" s="138" t="str">
        <f t="shared" si="16"/>
        <v/>
      </c>
      <c r="AH26" s="138" t="str">
        <f t="shared" si="16"/>
        <v/>
      </c>
      <c r="AI26" s="138"/>
      <c r="AJ26" s="138" t="str">
        <f t="shared" si="12"/>
        <v/>
      </c>
      <c r="AK26" s="138" t="str">
        <f t="shared" si="12"/>
        <v/>
      </c>
      <c r="AL26" s="138" t="str">
        <f t="shared" si="12"/>
        <v/>
      </c>
      <c r="AM26" s="138" t="str">
        <f t="shared" si="12"/>
        <v/>
      </c>
      <c r="AN26" s="138" t="str">
        <f t="shared" si="12"/>
        <v/>
      </c>
      <c r="AO26" s="138" t="str">
        <f t="shared" si="12"/>
        <v/>
      </c>
      <c r="AP26" s="138" t="str">
        <f t="shared" si="12"/>
        <v/>
      </c>
      <c r="AQ26" s="138" t="str">
        <f t="shared" si="12"/>
        <v/>
      </c>
      <c r="AR26" s="138" t="str">
        <f t="shared" si="12"/>
        <v/>
      </c>
      <c r="AS26" s="138"/>
      <c r="AT26" s="138" t="str">
        <f t="shared" si="13"/>
        <v/>
      </c>
      <c r="AU26" s="138" t="str">
        <f t="shared" si="13"/>
        <v/>
      </c>
      <c r="AV26" s="138" t="str">
        <f t="shared" si="13"/>
        <v/>
      </c>
      <c r="AW26" s="138" t="str">
        <f t="shared" si="13"/>
        <v/>
      </c>
      <c r="AX26" s="138" t="str">
        <f t="shared" si="13"/>
        <v/>
      </c>
      <c r="AY26" s="138" t="str">
        <f t="shared" si="13"/>
        <v/>
      </c>
      <c r="AZ26" s="138" t="str">
        <f t="shared" si="13"/>
        <v/>
      </c>
      <c r="BA26" s="138" t="str">
        <f t="shared" si="13"/>
        <v/>
      </c>
      <c r="BB26" s="138" t="str">
        <f t="shared" si="13"/>
        <v/>
      </c>
      <c r="BC26" s="138"/>
      <c r="BD26" s="138" t="str">
        <f t="shared" si="14"/>
        <v/>
      </c>
      <c r="BE26" s="138" t="str">
        <f t="shared" si="14"/>
        <v/>
      </c>
      <c r="BF26" s="138" t="str">
        <f t="shared" si="14"/>
        <v/>
      </c>
      <c r="BG26" s="138" t="str">
        <f t="shared" si="14"/>
        <v/>
      </c>
      <c r="BH26" s="138" t="str">
        <f t="shared" si="14"/>
        <v/>
      </c>
      <c r="BI26" s="138" t="str">
        <f t="shared" si="14"/>
        <v/>
      </c>
      <c r="BJ26" s="138" t="str">
        <f t="shared" si="14"/>
        <v/>
      </c>
      <c r="BK26" s="138" t="str">
        <f t="shared" si="14"/>
        <v/>
      </c>
      <c r="BL26" s="138" t="str">
        <f t="shared" si="14"/>
        <v/>
      </c>
      <c r="BM26" s="138"/>
      <c r="BN26" s="138" t="str">
        <f t="shared" si="15"/>
        <v/>
      </c>
      <c r="BO26" s="138" t="str">
        <f t="shared" si="15"/>
        <v/>
      </c>
      <c r="BP26" s="138" t="str">
        <f t="shared" si="15"/>
        <v/>
      </c>
      <c r="BQ26" s="138" t="str">
        <f t="shared" si="15"/>
        <v/>
      </c>
      <c r="BR26" s="138" t="str">
        <f t="shared" si="15"/>
        <v/>
      </c>
      <c r="BS26" s="138" t="str">
        <f t="shared" si="15"/>
        <v/>
      </c>
      <c r="BT26" s="138" t="str">
        <f t="shared" si="15"/>
        <v/>
      </c>
      <c r="BU26" s="138" t="str">
        <f t="shared" si="15"/>
        <v/>
      </c>
      <c r="BV26" s="138" t="str">
        <f t="shared" si="15"/>
        <v/>
      </c>
      <c r="BY26" s="160"/>
      <c r="BZ26" s="160"/>
      <c r="CA26" s="160"/>
      <c r="CB26" s="160"/>
      <c r="CC26" s="160"/>
      <c r="CD26" s="160"/>
      <c r="CE26" s="160"/>
      <c r="CF26" s="160"/>
      <c r="CG26" s="160"/>
    </row>
    <row r="27" spans="1:85" x14ac:dyDescent="0.35">
      <c r="A27" s="200"/>
      <c r="B27" s="202"/>
      <c r="C27" s="202"/>
      <c r="D27" s="202"/>
      <c r="E27" s="202" t="s">
        <v>67</v>
      </c>
      <c r="F27" s="41">
        <v>0.3</v>
      </c>
      <c r="G27" s="41">
        <v>0.3</v>
      </c>
      <c r="H27" s="41">
        <v>0.3</v>
      </c>
      <c r="I27" s="41">
        <v>0.3</v>
      </c>
      <c r="J27" s="41">
        <v>0.3</v>
      </c>
      <c r="K27" s="1">
        <v>0</v>
      </c>
      <c r="L27" s="160" cm="1">
        <f t="array" ref="L27:P27">K27*F27:J27/1000</f>
        <v>0</v>
      </c>
      <c r="M27" s="160">
        <v>0</v>
      </c>
      <c r="N27" s="160">
        <v>0</v>
      </c>
      <c r="O27" s="160">
        <v>0</v>
      </c>
      <c r="P27" s="160">
        <v>0</v>
      </c>
      <c r="Q27" s="160"/>
      <c r="R27" s="84" t="str" cm="1">
        <f t="array" ref="R27">IFERROR(MIN((Z27:AH27/L27)/$CJ$11:$CR$11),"")</f>
        <v/>
      </c>
      <c r="S27" s="84" t="str" cm="1">
        <f t="array" ref="S27">IFERROR(MIN((AJ27:AR27/M27)/$CJ$11:$CR$11),"")</f>
        <v/>
      </c>
      <c r="T27" s="84" t="str" cm="1">
        <f t="array" ref="T27">IFERROR(MIN((AT27:BB27/N27)/$CJ$11:$CR$11),"")</f>
        <v/>
      </c>
      <c r="U27" s="84" t="str" cm="1">
        <f t="array" ref="U27">IFERROR(MIN((BD27:BL27/O27)/$CJ$11:$CR$11),"")</f>
        <v/>
      </c>
      <c r="V27" s="84" t="str" cm="1">
        <f t="array" ref="V27">IFERROR(MIN((BN27:BV27/P27)/$CJ$11:$CR$11),"")</f>
        <v/>
      </c>
      <c r="Z27" s="138" t="str">
        <f t="shared" si="16"/>
        <v/>
      </c>
      <c r="AA27" s="138" t="str">
        <f t="shared" si="16"/>
        <v/>
      </c>
      <c r="AB27" s="138" t="str">
        <f t="shared" si="16"/>
        <v/>
      </c>
      <c r="AC27" s="138" t="str">
        <f t="shared" si="16"/>
        <v/>
      </c>
      <c r="AD27" s="138" t="str">
        <f t="shared" si="16"/>
        <v/>
      </c>
      <c r="AE27" s="138" t="str">
        <f t="shared" si="16"/>
        <v/>
      </c>
      <c r="AF27" s="138" t="str">
        <f t="shared" si="16"/>
        <v/>
      </c>
      <c r="AG27" s="138" t="str">
        <f t="shared" si="16"/>
        <v/>
      </c>
      <c r="AH27" s="138" t="str">
        <f t="shared" si="16"/>
        <v/>
      </c>
      <c r="AI27" s="138"/>
      <c r="AJ27" s="138" t="str">
        <f t="shared" si="12"/>
        <v/>
      </c>
      <c r="AK27" s="138" t="str">
        <f t="shared" si="12"/>
        <v/>
      </c>
      <c r="AL27" s="138" t="str">
        <f t="shared" si="12"/>
        <v/>
      </c>
      <c r="AM27" s="138" t="str">
        <f t="shared" si="12"/>
        <v/>
      </c>
      <c r="AN27" s="138" t="str">
        <f t="shared" si="12"/>
        <v/>
      </c>
      <c r="AO27" s="138" t="str">
        <f t="shared" si="12"/>
        <v/>
      </c>
      <c r="AP27" s="138" t="str">
        <f t="shared" si="12"/>
        <v/>
      </c>
      <c r="AQ27" s="138" t="str">
        <f t="shared" si="12"/>
        <v/>
      </c>
      <c r="AR27" s="138" t="str">
        <f t="shared" si="12"/>
        <v/>
      </c>
      <c r="AS27" s="138"/>
      <c r="AT27" s="138" t="str">
        <f t="shared" si="13"/>
        <v/>
      </c>
      <c r="AU27" s="138" t="str">
        <f t="shared" si="13"/>
        <v/>
      </c>
      <c r="AV27" s="138" t="str">
        <f t="shared" si="13"/>
        <v/>
      </c>
      <c r="AW27" s="138" t="str">
        <f t="shared" si="13"/>
        <v/>
      </c>
      <c r="AX27" s="138" t="str">
        <f t="shared" si="13"/>
        <v/>
      </c>
      <c r="AY27" s="138" t="str">
        <f t="shared" si="13"/>
        <v/>
      </c>
      <c r="AZ27" s="138" t="str">
        <f t="shared" si="13"/>
        <v/>
      </c>
      <c r="BA27" s="138" t="str">
        <f t="shared" si="13"/>
        <v/>
      </c>
      <c r="BB27" s="138" t="str">
        <f t="shared" si="13"/>
        <v/>
      </c>
      <c r="BC27" s="138"/>
      <c r="BD27" s="138" t="str">
        <f t="shared" si="14"/>
        <v/>
      </c>
      <c r="BE27" s="138" t="str">
        <f t="shared" si="14"/>
        <v/>
      </c>
      <c r="BF27" s="138" t="str">
        <f t="shared" si="14"/>
        <v/>
      </c>
      <c r="BG27" s="138" t="str">
        <f t="shared" si="14"/>
        <v/>
      </c>
      <c r="BH27" s="138" t="str">
        <f t="shared" si="14"/>
        <v/>
      </c>
      <c r="BI27" s="138" t="str">
        <f t="shared" si="14"/>
        <v/>
      </c>
      <c r="BJ27" s="138" t="str">
        <f t="shared" si="14"/>
        <v/>
      </c>
      <c r="BK27" s="138" t="str">
        <f t="shared" si="14"/>
        <v/>
      </c>
      <c r="BL27" s="138" t="str">
        <f t="shared" si="14"/>
        <v/>
      </c>
      <c r="BM27" s="138"/>
      <c r="BN27" s="138" t="str">
        <f t="shared" si="15"/>
        <v/>
      </c>
      <c r="BO27" s="138" t="str">
        <f t="shared" si="15"/>
        <v/>
      </c>
      <c r="BP27" s="138" t="str">
        <f t="shared" si="15"/>
        <v/>
      </c>
      <c r="BQ27" s="138" t="str">
        <f t="shared" si="15"/>
        <v/>
      </c>
      <c r="BR27" s="138" t="str">
        <f t="shared" si="15"/>
        <v/>
      </c>
      <c r="BS27" s="138" t="str">
        <f t="shared" si="15"/>
        <v/>
      </c>
      <c r="BT27" s="138" t="str">
        <f t="shared" si="15"/>
        <v/>
      </c>
      <c r="BU27" s="138" t="str">
        <f t="shared" si="15"/>
        <v/>
      </c>
      <c r="BV27" s="138" t="str">
        <f t="shared" si="15"/>
        <v/>
      </c>
      <c r="BY27" s="160"/>
      <c r="BZ27" s="160"/>
      <c r="CA27" s="160"/>
      <c r="CB27" s="160"/>
      <c r="CC27" s="160"/>
      <c r="CD27" s="160"/>
      <c r="CE27" s="160"/>
      <c r="CF27" s="160"/>
      <c r="CG27" s="160"/>
    </row>
    <row r="28" spans="1:85" x14ac:dyDescent="0.35">
      <c r="A28" s="200"/>
      <c r="B28" s="202"/>
      <c r="C28" s="202"/>
      <c r="D28" s="202"/>
      <c r="E28" s="202" t="s">
        <v>68</v>
      </c>
      <c r="F28" s="41">
        <v>0.3</v>
      </c>
      <c r="G28" s="41">
        <v>0.3</v>
      </c>
      <c r="H28" s="41">
        <v>0.3</v>
      </c>
      <c r="I28" s="41">
        <v>0.3</v>
      </c>
      <c r="J28" s="41">
        <v>0.3</v>
      </c>
      <c r="K28" s="1">
        <v>13</v>
      </c>
      <c r="L28" s="160" cm="1">
        <f t="array" ref="L28:P28">K28*F28:J28/1000</f>
        <v>3.8999999999999998E-3</v>
      </c>
      <c r="M28" s="160">
        <v>3.8999999999999998E-3</v>
      </c>
      <c r="N28" s="160">
        <v>3.8999999999999998E-3</v>
      </c>
      <c r="O28" s="160">
        <v>3.8999999999999998E-3</v>
      </c>
      <c r="P28" s="160">
        <v>3.8999999999999998E-3</v>
      </c>
      <c r="Q28" s="160"/>
      <c r="R28" s="84" t="str" cm="1">
        <f t="array" ref="R28">IFERROR(MIN((Z28:AH28/L28)/$CJ$11:$CR$11),"")</f>
        <v/>
      </c>
      <c r="S28" s="84" t="str" cm="1">
        <f t="array" ref="S28">IFERROR(MIN((AJ28:AR28/M28)/$CJ$11:$CR$11),"")</f>
        <v/>
      </c>
      <c r="T28" s="84" t="str" cm="1">
        <f t="array" ref="T28">IFERROR(MIN((AT28:BB28/N28)/$CJ$11:$CR$11),"")</f>
        <v/>
      </c>
      <c r="U28" s="84" t="str" cm="1">
        <f t="array" ref="U28">IFERROR(MIN((BD28:BL28/O28)/$CJ$11:$CR$11),"")</f>
        <v/>
      </c>
      <c r="V28" s="84" t="str" cm="1">
        <f t="array" ref="V28">IFERROR(MIN((BN28:BV28/P28)/$CJ$11:$CR$11),"")</f>
        <v/>
      </c>
      <c r="Z28" s="138" t="str">
        <f t="shared" si="16"/>
        <v/>
      </c>
      <c r="AA28" s="138" t="str">
        <f t="shared" si="16"/>
        <v/>
      </c>
      <c r="AB28" s="138" t="str">
        <f t="shared" si="16"/>
        <v/>
      </c>
      <c r="AC28" s="138" t="str">
        <f t="shared" si="16"/>
        <v/>
      </c>
      <c r="AD28" s="138" t="str">
        <f t="shared" si="16"/>
        <v/>
      </c>
      <c r="AE28" s="138" t="str">
        <f t="shared" si="16"/>
        <v/>
      </c>
      <c r="AF28" s="138" t="str">
        <f t="shared" si="16"/>
        <v/>
      </c>
      <c r="AG28" s="138" t="str">
        <f t="shared" si="16"/>
        <v/>
      </c>
      <c r="AH28" s="138" t="str">
        <f t="shared" si="16"/>
        <v/>
      </c>
      <c r="AI28" s="138"/>
      <c r="AJ28" s="138" t="str">
        <f t="shared" si="12"/>
        <v/>
      </c>
      <c r="AK28" s="138" t="str">
        <f t="shared" si="12"/>
        <v/>
      </c>
      <c r="AL28" s="138" t="str">
        <f t="shared" si="12"/>
        <v/>
      </c>
      <c r="AM28" s="138" t="str">
        <f t="shared" si="12"/>
        <v/>
      </c>
      <c r="AN28" s="138" t="str">
        <f t="shared" si="12"/>
        <v/>
      </c>
      <c r="AO28" s="138" t="str">
        <f t="shared" si="12"/>
        <v/>
      </c>
      <c r="AP28" s="138" t="str">
        <f t="shared" si="12"/>
        <v/>
      </c>
      <c r="AQ28" s="138" t="str">
        <f t="shared" si="12"/>
        <v/>
      </c>
      <c r="AR28" s="138" t="str">
        <f t="shared" si="12"/>
        <v/>
      </c>
      <c r="AS28" s="138"/>
      <c r="AT28" s="138" t="str">
        <f t="shared" si="13"/>
        <v/>
      </c>
      <c r="AU28" s="138" t="str">
        <f t="shared" si="13"/>
        <v/>
      </c>
      <c r="AV28" s="138" t="str">
        <f t="shared" si="13"/>
        <v/>
      </c>
      <c r="AW28" s="138" t="str">
        <f t="shared" si="13"/>
        <v/>
      </c>
      <c r="AX28" s="138" t="str">
        <f t="shared" si="13"/>
        <v/>
      </c>
      <c r="AY28" s="138" t="str">
        <f t="shared" si="13"/>
        <v/>
      </c>
      <c r="AZ28" s="138" t="str">
        <f t="shared" si="13"/>
        <v/>
      </c>
      <c r="BA28" s="138" t="str">
        <f t="shared" si="13"/>
        <v/>
      </c>
      <c r="BB28" s="138" t="str">
        <f t="shared" si="13"/>
        <v/>
      </c>
      <c r="BC28" s="138"/>
      <c r="BD28" s="138" t="str">
        <f t="shared" si="14"/>
        <v/>
      </c>
      <c r="BE28" s="138" t="str">
        <f t="shared" si="14"/>
        <v/>
      </c>
      <c r="BF28" s="138" t="str">
        <f t="shared" si="14"/>
        <v/>
      </c>
      <c r="BG28" s="138" t="str">
        <f t="shared" si="14"/>
        <v/>
      </c>
      <c r="BH28" s="138" t="str">
        <f t="shared" si="14"/>
        <v/>
      </c>
      <c r="BI28" s="138" t="str">
        <f t="shared" si="14"/>
        <v/>
      </c>
      <c r="BJ28" s="138" t="str">
        <f t="shared" si="14"/>
        <v/>
      </c>
      <c r="BK28" s="138" t="str">
        <f t="shared" si="14"/>
        <v/>
      </c>
      <c r="BL28" s="138" t="str">
        <f t="shared" si="14"/>
        <v/>
      </c>
      <c r="BM28" s="138"/>
      <c r="BN28" s="138" t="str">
        <f t="shared" si="15"/>
        <v/>
      </c>
      <c r="BO28" s="138" t="str">
        <f t="shared" si="15"/>
        <v/>
      </c>
      <c r="BP28" s="138" t="str">
        <f t="shared" si="15"/>
        <v/>
      </c>
      <c r="BQ28" s="138" t="str">
        <f t="shared" si="15"/>
        <v/>
      </c>
      <c r="BR28" s="138" t="str">
        <f t="shared" si="15"/>
        <v/>
      </c>
      <c r="BS28" s="138" t="str">
        <f t="shared" si="15"/>
        <v/>
      </c>
      <c r="BT28" s="138" t="str">
        <f t="shared" si="15"/>
        <v/>
      </c>
      <c r="BU28" s="138" t="str">
        <f t="shared" si="15"/>
        <v/>
      </c>
      <c r="BV28" s="138" t="str">
        <f t="shared" si="15"/>
        <v/>
      </c>
      <c r="BY28" s="160"/>
      <c r="BZ28" s="160"/>
      <c r="CA28" s="160"/>
      <c r="CB28" s="160"/>
      <c r="CC28" s="160"/>
      <c r="CD28" s="160"/>
      <c r="CE28" s="160"/>
      <c r="CF28" s="160"/>
      <c r="CG28" s="160"/>
    </row>
    <row r="29" spans="1:85" x14ac:dyDescent="0.35">
      <c r="A29" s="200"/>
      <c r="B29" s="202"/>
      <c r="C29" s="202"/>
      <c r="D29" s="202"/>
      <c r="E29" s="202" t="s">
        <v>69</v>
      </c>
      <c r="F29" s="43">
        <v>3.6</v>
      </c>
      <c r="G29" s="43">
        <v>3.6</v>
      </c>
      <c r="H29" s="43">
        <v>3.6</v>
      </c>
      <c r="I29" s="43">
        <v>3.6</v>
      </c>
      <c r="J29" s="43">
        <v>3.6</v>
      </c>
      <c r="K29" s="1">
        <v>12</v>
      </c>
      <c r="L29" s="160" cm="1">
        <f t="array" ref="L29:P29">K29*F29:J29/1000</f>
        <v>4.3200000000000002E-2</v>
      </c>
      <c r="M29" s="160">
        <v>4.3200000000000002E-2</v>
      </c>
      <c r="N29" s="160">
        <v>4.3200000000000002E-2</v>
      </c>
      <c r="O29" s="160">
        <v>4.3200000000000002E-2</v>
      </c>
      <c r="P29" s="160">
        <v>4.3200000000000002E-2</v>
      </c>
      <c r="Q29" s="160"/>
      <c r="R29" s="84" t="str" cm="1">
        <f t="array" ref="R29">IFERROR(MIN((Z29:AH29/L29)/$CJ$11:$CR$11),"")</f>
        <v/>
      </c>
      <c r="S29" s="84"/>
      <c r="T29" s="84"/>
      <c r="U29" s="84"/>
      <c r="V29" s="84"/>
      <c r="Z29" s="138" t="str">
        <f t="shared" si="16"/>
        <v/>
      </c>
      <c r="AA29" s="138" t="str">
        <f t="shared" si="16"/>
        <v/>
      </c>
      <c r="AB29" s="138" t="str">
        <f t="shared" si="16"/>
        <v/>
      </c>
      <c r="AC29" s="138" t="str">
        <f t="shared" si="16"/>
        <v/>
      </c>
      <c r="AD29" s="138" t="str">
        <f t="shared" si="16"/>
        <v/>
      </c>
      <c r="AE29" s="138" t="str">
        <f t="shared" si="16"/>
        <v/>
      </c>
      <c r="AF29" s="138" t="str">
        <f t="shared" si="16"/>
        <v/>
      </c>
      <c r="AG29" s="138" t="str">
        <f t="shared" si="16"/>
        <v/>
      </c>
      <c r="AH29" s="138" t="str">
        <f t="shared" si="16"/>
        <v/>
      </c>
      <c r="AI29" s="138"/>
      <c r="AJ29" s="138" t="str">
        <f t="shared" si="12"/>
        <v/>
      </c>
      <c r="AK29" s="138" t="str">
        <f t="shared" si="12"/>
        <v/>
      </c>
      <c r="AL29" s="138" t="str">
        <f t="shared" si="12"/>
        <v/>
      </c>
      <c r="AM29" s="138" t="str">
        <f t="shared" si="12"/>
        <v/>
      </c>
      <c r="AN29" s="138" t="str">
        <f t="shared" si="12"/>
        <v/>
      </c>
      <c r="AO29" s="138" t="str">
        <f t="shared" si="12"/>
        <v/>
      </c>
      <c r="AP29" s="138" t="str">
        <f t="shared" si="12"/>
        <v/>
      </c>
      <c r="AQ29" s="138" t="str">
        <f t="shared" si="12"/>
        <v/>
      </c>
      <c r="AR29" s="138" t="str">
        <f t="shared" si="12"/>
        <v/>
      </c>
      <c r="AS29" s="138"/>
      <c r="AT29" s="138" t="str">
        <f t="shared" si="13"/>
        <v/>
      </c>
      <c r="AU29" s="138" t="str">
        <f t="shared" si="13"/>
        <v/>
      </c>
      <c r="AV29" s="138" t="str">
        <f t="shared" si="13"/>
        <v/>
      </c>
      <c r="AW29" s="138" t="str">
        <f t="shared" si="13"/>
        <v/>
      </c>
      <c r="AX29" s="138" t="str">
        <f t="shared" si="13"/>
        <v/>
      </c>
      <c r="AY29" s="138" t="str">
        <f t="shared" si="13"/>
        <v/>
      </c>
      <c r="AZ29" s="138" t="str">
        <f t="shared" si="13"/>
        <v/>
      </c>
      <c r="BA29" s="138" t="str">
        <f t="shared" si="13"/>
        <v/>
      </c>
      <c r="BB29" s="138" t="str">
        <f t="shared" si="13"/>
        <v/>
      </c>
      <c r="BC29" s="138"/>
      <c r="BD29" s="138" t="str">
        <f t="shared" si="14"/>
        <v/>
      </c>
      <c r="BE29" s="138" t="str">
        <f t="shared" si="14"/>
        <v/>
      </c>
      <c r="BF29" s="138" t="str">
        <f t="shared" si="14"/>
        <v/>
      </c>
      <c r="BG29" s="138" t="str">
        <f t="shared" si="14"/>
        <v/>
      </c>
      <c r="BH29" s="138" t="str">
        <f t="shared" si="14"/>
        <v/>
      </c>
      <c r="BI29" s="138" t="str">
        <f t="shared" si="14"/>
        <v/>
      </c>
      <c r="BJ29" s="138" t="str">
        <f t="shared" si="14"/>
        <v/>
      </c>
      <c r="BK29" s="138" t="str">
        <f t="shared" si="14"/>
        <v/>
      </c>
      <c r="BL29" s="138" t="str">
        <f t="shared" si="14"/>
        <v/>
      </c>
      <c r="BM29" s="138"/>
      <c r="BN29" s="138" t="str">
        <f t="shared" si="15"/>
        <v/>
      </c>
      <c r="BO29" s="138" t="str">
        <f t="shared" si="15"/>
        <v/>
      </c>
      <c r="BP29" s="138" t="str">
        <f t="shared" si="15"/>
        <v/>
      </c>
      <c r="BQ29" s="138" t="str">
        <f t="shared" si="15"/>
        <v/>
      </c>
      <c r="BR29" s="138" t="str">
        <f t="shared" si="15"/>
        <v/>
      </c>
      <c r="BS29" s="138" t="str">
        <f t="shared" si="15"/>
        <v/>
      </c>
      <c r="BT29" s="138" t="str">
        <f t="shared" si="15"/>
        <v/>
      </c>
      <c r="BU29" s="138" t="str">
        <f t="shared" si="15"/>
        <v/>
      </c>
      <c r="BV29" s="138" t="str">
        <f t="shared" si="15"/>
        <v/>
      </c>
      <c r="BY29" s="160"/>
      <c r="BZ29" s="160"/>
      <c r="CA29" s="160"/>
      <c r="CB29" s="160"/>
      <c r="CC29" s="160"/>
      <c r="CD29" s="160"/>
      <c r="CE29" s="160"/>
      <c r="CF29" s="160"/>
      <c r="CG29" s="160"/>
    </row>
    <row r="30" spans="1:85" x14ac:dyDescent="0.35">
      <c r="A30" s="203" t="s">
        <v>70</v>
      </c>
      <c r="B30" s="202"/>
      <c r="C30" s="202"/>
      <c r="D30" s="202"/>
      <c r="E30" s="201" t="s">
        <v>71</v>
      </c>
      <c r="F30" s="3"/>
      <c r="G30" s="3"/>
      <c r="H30" s="3"/>
      <c r="I30" s="3"/>
      <c r="J30" s="3"/>
      <c r="K30" s="1"/>
      <c r="L30" s="160" cm="1">
        <f t="array" ref="L30:P30">K30*F30:J30/1000</f>
        <v>0</v>
      </c>
      <c r="M30" s="160">
        <v>0</v>
      </c>
      <c r="N30" s="160">
        <v>0</v>
      </c>
      <c r="O30" s="160">
        <v>0</v>
      </c>
      <c r="P30" s="160">
        <v>0</v>
      </c>
      <c r="Q30" s="160"/>
      <c r="R30" s="84" t="str" cm="1">
        <f t="array" ref="R30">IFERROR(MIN((Z30:AH30/L30)/$CJ$11:$CR$11),"")</f>
        <v/>
      </c>
      <c r="S30" s="84"/>
      <c r="T30" s="84"/>
      <c r="U30" s="84"/>
      <c r="V30" s="84"/>
      <c r="Z30" s="138" t="str">
        <f t="shared" si="16"/>
        <v/>
      </c>
      <c r="AA30" s="138" t="str">
        <f t="shared" si="16"/>
        <v/>
      </c>
      <c r="AB30" s="138" t="str">
        <f t="shared" si="16"/>
        <v/>
      </c>
      <c r="AC30" s="138" t="str">
        <f t="shared" si="16"/>
        <v/>
      </c>
      <c r="AD30" s="138" t="str">
        <f t="shared" si="16"/>
        <v/>
      </c>
      <c r="AE30" s="138" t="str">
        <f t="shared" si="16"/>
        <v/>
      </c>
      <c r="AF30" s="138" t="str">
        <f t="shared" si="16"/>
        <v/>
      </c>
      <c r="AG30" s="138" t="str">
        <f t="shared" si="16"/>
        <v/>
      </c>
      <c r="AH30" s="138" t="str">
        <f t="shared" si="16"/>
        <v/>
      </c>
      <c r="AI30" s="138"/>
      <c r="AJ30" s="138" t="str">
        <f t="shared" si="12"/>
        <v/>
      </c>
      <c r="AK30" s="138" t="str">
        <f t="shared" si="12"/>
        <v/>
      </c>
      <c r="AL30" s="138" t="str">
        <f t="shared" si="12"/>
        <v/>
      </c>
      <c r="AM30" s="138" t="str">
        <f t="shared" si="12"/>
        <v/>
      </c>
      <c r="AN30" s="138" t="str">
        <f t="shared" si="12"/>
        <v/>
      </c>
      <c r="AO30" s="138" t="str">
        <f t="shared" si="12"/>
        <v/>
      </c>
      <c r="AP30" s="138" t="str">
        <f t="shared" si="12"/>
        <v/>
      </c>
      <c r="AQ30" s="138" t="str">
        <f t="shared" si="12"/>
        <v/>
      </c>
      <c r="AR30" s="138" t="str">
        <f t="shared" si="12"/>
        <v/>
      </c>
      <c r="AS30" s="138"/>
      <c r="AT30" s="138" t="str">
        <f t="shared" si="13"/>
        <v/>
      </c>
      <c r="AU30" s="138" t="str">
        <f t="shared" si="13"/>
        <v/>
      </c>
      <c r="AV30" s="138" t="str">
        <f t="shared" si="13"/>
        <v/>
      </c>
      <c r="AW30" s="138" t="str">
        <f t="shared" si="13"/>
        <v/>
      </c>
      <c r="AX30" s="138" t="str">
        <f t="shared" si="13"/>
        <v/>
      </c>
      <c r="AY30" s="138" t="str">
        <f t="shared" si="13"/>
        <v/>
      </c>
      <c r="AZ30" s="138" t="str">
        <f t="shared" si="13"/>
        <v/>
      </c>
      <c r="BA30" s="138" t="str">
        <f t="shared" si="13"/>
        <v/>
      </c>
      <c r="BB30" s="138" t="str">
        <f t="shared" si="13"/>
        <v/>
      </c>
      <c r="BC30" s="138"/>
      <c r="BD30" s="138" t="str">
        <f t="shared" si="14"/>
        <v/>
      </c>
      <c r="BE30" s="138" t="str">
        <f t="shared" si="14"/>
        <v/>
      </c>
      <c r="BF30" s="138" t="str">
        <f t="shared" si="14"/>
        <v/>
      </c>
      <c r="BG30" s="138" t="str">
        <f t="shared" si="14"/>
        <v/>
      </c>
      <c r="BH30" s="138" t="str">
        <f t="shared" si="14"/>
        <v/>
      </c>
      <c r="BI30" s="138" t="str">
        <f t="shared" si="14"/>
        <v/>
      </c>
      <c r="BJ30" s="138" t="str">
        <f t="shared" si="14"/>
        <v/>
      </c>
      <c r="BK30" s="138" t="str">
        <f t="shared" si="14"/>
        <v/>
      </c>
      <c r="BL30" s="138" t="str">
        <f t="shared" si="14"/>
        <v/>
      </c>
      <c r="BM30" s="138"/>
      <c r="BN30" s="138" t="str">
        <f t="shared" si="15"/>
        <v/>
      </c>
      <c r="BO30" s="138" t="str">
        <f t="shared" si="15"/>
        <v/>
      </c>
      <c r="BP30" s="138" t="str">
        <f t="shared" si="15"/>
        <v/>
      </c>
      <c r="BQ30" s="138" t="str">
        <f t="shared" si="15"/>
        <v/>
      </c>
      <c r="BR30" s="138" t="str">
        <f t="shared" si="15"/>
        <v/>
      </c>
      <c r="BS30" s="138" t="str">
        <f t="shared" si="15"/>
        <v/>
      </c>
      <c r="BT30" s="138" t="str">
        <f t="shared" si="15"/>
        <v/>
      </c>
      <c r="BU30" s="138" t="str">
        <f t="shared" si="15"/>
        <v/>
      </c>
      <c r="BV30" s="138" t="str">
        <f t="shared" si="15"/>
        <v/>
      </c>
      <c r="BY30" s="160"/>
      <c r="BZ30" s="160"/>
      <c r="CA30" s="160"/>
      <c r="CB30" s="160"/>
      <c r="CC30" s="160"/>
      <c r="CD30" s="160"/>
      <c r="CE30" s="160"/>
      <c r="CF30" s="160"/>
      <c r="CG30" s="160"/>
    </row>
    <row r="31" spans="1:85" x14ac:dyDescent="0.35">
      <c r="A31" s="200" t="s">
        <v>72</v>
      </c>
      <c r="B31" s="199">
        <v>300</v>
      </c>
      <c r="C31" s="202">
        <v>200</v>
      </c>
      <c r="D31" s="202">
        <v>600</v>
      </c>
      <c r="E31" s="198" t="s">
        <v>73</v>
      </c>
      <c r="F31" s="37">
        <v>143</v>
      </c>
      <c r="G31" s="37">
        <v>327.9</v>
      </c>
      <c r="H31" s="37">
        <v>361.6</v>
      </c>
      <c r="I31" s="37">
        <v>303.8</v>
      </c>
      <c r="J31" s="37">
        <v>221.6</v>
      </c>
      <c r="K31" s="1"/>
      <c r="L31" s="160" cm="1">
        <f t="array" ref="L31:P31">K31*F31:J31/1000</f>
        <v>0</v>
      </c>
      <c r="M31" s="160">
        <v>0</v>
      </c>
      <c r="N31" s="160">
        <v>0</v>
      </c>
      <c r="O31" s="160">
        <v>0</v>
      </c>
      <c r="P31" s="160">
        <v>0</v>
      </c>
      <c r="Q31" s="160"/>
      <c r="R31" s="84" t="str" cm="1">
        <f t="array" ref="R31">IFERROR(MIN((Z31:AH31/L31)/$CJ$11:$CR$11),"")</f>
        <v/>
      </c>
      <c r="S31" s="84"/>
      <c r="T31" s="84"/>
      <c r="U31" s="84"/>
      <c r="V31" s="84"/>
      <c r="Z31" s="138" t="str">
        <f t="shared" si="16"/>
        <v/>
      </c>
      <c r="AA31" s="138" t="str">
        <f t="shared" si="16"/>
        <v/>
      </c>
      <c r="AB31" s="138" t="str">
        <f t="shared" si="16"/>
        <v/>
      </c>
      <c r="AC31" s="138" t="str">
        <f t="shared" si="16"/>
        <v/>
      </c>
      <c r="AD31" s="138" t="str">
        <f t="shared" si="16"/>
        <v/>
      </c>
      <c r="AE31" s="138" t="str">
        <f t="shared" si="16"/>
        <v/>
      </c>
      <c r="AF31" s="138" t="str">
        <f t="shared" si="16"/>
        <v/>
      </c>
      <c r="AG31" s="138" t="str">
        <f t="shared" si="16"/>
        <v/>
      </c>
      <c r="AH31" s="138" t="str">
        <f t="shared" si="16"/>
        <v/>
      </c>
      <c r="AI31" s="138"/>
      <c r="AJ31" s="138" t="str">
        <f t="shared" si="12"/>
        <v/>
      </c>
      <c r="AK31" s="138" t="str">
        <f t="shared" si="12"/>
        <v/>
      </c>
      <c r="AL31" s="138" t="str">
        <f t="shared" si="12"/>
        <v/>
      </c>
      <c r="AM31" s="138" t="str">
        <f t="shared" si="12"/>
        <v/>
      </c>
      <c r="AN31" s="138" t="str">
        <f t="shared" si="12"/>
        <v/>
      </c>
      <c r="AO31" s="138" t="str">
        <f t="shared" si="12"/>
        <v/>
      </c>
      <c r="AP31" s="138" t="str">
        <f t="shared" si="12"/>
        <v/>
      </c>
      <c r="AQ31" s="138" t="str">
        <f t="shared" si="12"/>
        <v/>
      </c>
      <c r="AR31" s="138" t="str">
        <f t="shared" si="12"/>
        <v/>
      </c>
      <c r="AS31" s="138"/>
      <c r="AT31" s="138" t="str">
        <f t="shared" si="13"/>
        <v/>
      </c>
      <c r="AU31" s="138" t="str">
        <f t="shared" si="13"/>
        <v/>
      </c>
      <c r="AV31" s="138" t="str">
        <f t="shared" si="13"/>
        <v/>
      </c>
      <c r="AW31" s="138" t="str">
        <f t="shared" si="13"/>
        <v/>
      </c>
      <c r="AX31" s="138" t="str">
        <f t="shared" si="13"/>
        <v/>
      </c>
      <c r="AY31" s="138" t="str">
        <f t="shared" si="13"/>
        <v/>
      </c>
      <c r="AZ31" s="138" t="str">
        <f t="shared" si="13"/>
        <v/>
      </c>
      <c r="BA31" s="138" t="str">
        <f t="shared" si="13"/>
        <v/>
      </c>
      <c r="BB31" s="138" t="str">
        <f t="shared" si="13"/>
        <v/>
      </c>
      <c r="BC31" s="138"/>
      <c r="BD31" s="138" t="str">
        <f t="shared" si="14"/>
        <v/>
      </c>
      <c r="BE31" s="138" t="str">
        <f t="shared" si="14"/>
        <v/>
      </c>
      <c r="BF31" s="138" t="str">
        <f t="shared" si="14"/>
        <v/>
      </c>
      <c r="BG31" s="138" t="str">
        <f t="shared" si="14"/>
        <v/>
      </c>
      <c r="BH31" s="138" t="str">
        <f t="shared" si="14"/>
        <v/>
      </c>
      <c r="BI31" s="138" t="str">
        <f t="shared" si="14"/>
        <v/>
      </c>
      <c r="BJ31" s="138" t="str">
        <f t="shared" si="14"/>
        <v/>
      </c>
      <c r="BK31" s="138" t="str">
        <f t="shared" si="14"/>
        <v/>
      </c>
      <c r="BL31" s="138" t="str">
        <f t="shared" si="14"/>
        <v/>
      </c>
      <c r="BM31" s="138"/>
      <c r="BN31" s="138" t="str">
        <f t="shared" si="15"/>
        <v/>
      </c>
      <c r="BO31" s="138" t="str">
        <f t="shared" si="15"/>
        <v/>
      </c>
      <c r="BP31" s="138" t="str">
        <f t="shared" si="15"/>
        <v/>
      </c>
      <c r="BQ31" s="138" t="str">
        <f t="shared" si="15"/>
        <v/>
      </c>
      <c r="BR31" s="138" t="str">
        <f t="shared" si="15"/>
        <v/>
      </c>
      <c r="BS31" s="138" t="str">
        <f t="shared" si="15"/>
        <v/>
      </c>
      <c r="BT31" s="138" t="str">
        <f t="shared" si="15"/>
        <v/>
      </c>
      <c r="BU31" s="138" t="str">
        <f t="shared" si="15"/>
        <v/>
      </c>
      <c r="BV31" s="138" t="str">
        <f t="shared" si="15"/>
        <v/>
      </c>
      <c r="BY31" s="160"/>
      <c r="BZ31" s="160"/>
      <c r="CA31" s="160"/>
      <c r="CB31" s="160"/>
      <c r="CC31" s="160"/>
      <c r="CD31" s="160"/>
      <c r="CE31" s="160"/>
      <c r="CF31" s="160"/>
      <c r="CG31" s="160"/>
    </row>
    <row r="32" spans="1:85" x14ac:dyDescent="0.35">
      <c r="A32" s="200"/>
      <c r="B32" s="202"/>
      <c r="C32" s="202"/>
      <c r="D32" s="202"/>
      <c r="E32" s="196" t="s">
        <v>74</v>
      </c>
      <c r="F32" s="3"/>
      <c r="G32" s="3"/>
      <c r="H32" s="3"/>
      <c r="I32" s="3"/>
      <c r="J32" s="3"/>
      <c r="K32" s="1"/>
      <c r="L32" s="160" cm="1">
        <f t="array" ref="L32:P32">K32*F32:J32/1000</f>
        <v>0</v>
      </c>
      <c r="M32" s="160">
        <v>0</v>
      </c>
      <c r="N32" s="160">
        <v>0</v>
      </c>
      <c r="O32" s="160">
        <v>0</v>
      </c>
      <c r="P32" s="160">
        <v>0</v>
      </c>
      <c r="Q32" s="160"/>
      <c r="R32" s="84" t="str" cm="1">
        <f t="array" ref="R32">IFERROR(MIN((Z32:AH32/L32)/$CJ$11:$CR$11),"")</f>
        <v/>
      </c>
      <c r="S32" s="84"/>
      <c r="T32" s="84"/>
      <c r="U32" s="84"/>
      <c r="V32" s="84"/>
      <c r="Z32" s="138" t="str">
        <f t="shared" si="16"/>
        <v/>
      </c>
      <c r="AA32" s="138" t="str">
        <f t="shared" si="16"/>
        <v/>
      </c>
      <c r="AB32" s="138" t="str">
        <f t="shared" si="16"/>
        <v/>
      </c>
      <c r="AC32" s="138" t="str">
        <f t="shared" si="16"/>
        <v/>
      </c>
      <c r="AD32" s="138" t="str">
        <f t="shared" si="16"/>
        <v/>
      </c>
      <c r="AE32" s="138" t="str">
        <f t="shared" si="16"/>
        <v/>
      </c>
      <c r="AF32" s="138" t="str">
        <f t="shared" si="16"/>
        <v/>
      </c>
      <c r="AG32" s="138" t="str">
        <f t="shared" si="16"/>
        <v/>
      </c>
      <c r="AH32" s="138" t="str">
        <f t="shared" si="16"/>
        <v/>
      </c>
      <c r="AI32" s="138"/>
      <c r="AJ32" s="138" t="str">
        <f t="shared" ref="AJ32:AR41" si="17">IFERROR(VLOOKUP($X32,$BX$11:$CG$40,1+AJ$6,FALSE)*$M32,"")</f>
        <v/>
      </c>
      <c r="AK32" s="138" t="str">
        <f t="shared" si="17"/>
        <v/>
      </c>
      <c r="AL32" s="138" t="str">
        <f t="shared" si="17"/>
        <v/>
      </c>
      <c r="AM32" s="138" t="str">
        <f t="shared" si="17"/>
        <v/>
      </c>
      <c r="AN32" s="138" t="str">
        <f t="shared" si="17"/>
        <v/>
      </c>
      <c r="AO32" s="138" t="str">
        <f t="shared" si="17"/>
        <v/>
      </c>
      <c r="AP32" s="138" t="str">
        <f t="shared" si="17"/>
        <v/>
      </c>
      <c r="AQ32" s="138" t="str">
        <f t="shared" si="17"/>
        <v/>
      </c>
      <c r="AR32" s="138" t="str">
        <f t="shared" si="17"/>
        <v/>
      </c>
      <c r="AS32" s="138"/>
      <c r="AT32" s="138" t="str">
        <f t="shared" ref="AT32:BB41" si="18">IFERROR(VLOOKUP($X32,$BX$11:$CG$40,1+AT$6,FALSE)*$N32,"")</f>
        <v/>
      </c>
      <c r="AU32" s="138" t="str">
        <f t="shared" si="18"/>
        <v/>
      </c>
      <c r="AV32" s="138" t="str">
        <f t="shared" si="18"/>
        <v/>
      </c>
      <c r="AW32" s="138" t="str">
        <f t="shared" si="18"/>
        <v/>
      </c>
      <c r="AX32" s="138" t="str">
        <f t="shared" si="18"/>
        <v/>
      </c>
      <c r="AY32" s="138" t="str">
        <f t="shared" si="18"/>
        <v/>
      </c>
      <c r="AZ32" s="138" t="str">
        <f t="shared" si="18"/>
        <v/>
      </c>
      <c r="BA32" s="138" t="str">
        <f t="shared" si="18"/>
        <v/>
      </c>
      <c r="BB32" s="138" t="str">
        <f t="shared" si="18"/>
        <v/>
      </c>
      <c r="BC32" s="138"/>
      <c r="BD32" s="138" t="str">
        <f t="shared" ref="BD32:BL41" si="19">IFERROR(VLOOKUP($X32,$BX$11:$CG$40,1+BD$6,FALSE)*$O32,"")</f>
        <v/>
      </c>
      <c r="BE32" s="138" t="str">
        <f t="shared" si="19"/>
        <v/>
      </c>
      <c r="BF32" s="138" t="str">
        <f t="shared" si="19"/>
        <v/>
      </c>
      <c r="BG32" s="138" t="str">
        <f t="shared" si="19"/>
        <v/>
      </c>
      <c r="BH32" s="138" t="str">
        <f t="shared" si="19"/>
        <v/>
      </c>
      <c r="BI32" s="138" t="str">
        <f t="shared" si="19"/>
        <v/>
      </c>
      <c r="BJ32" s="138" t="str">
        <f t="shared" si="19"/>
        <v/>
      </c>
      <c r="BK32" s="138" t="str">
        <f t="shared" si="19"/>
        <v/>
      </c>
      <c r="BL32" s="138" t="str">
        <f t="shared" si="19"/>
        <v/>
      </c>
      <c r="BM32" s="138"/>
      <c r="BN32" s="138" t="str">
        <f t="shared" ref="BN32:BV41" si="20">IFERROR(VLOOKUP($X32,$BX$11:$CG$40,1+BN$6,FALSE)*$P32,"")</f>
        <v/>
      </c>
      <c r="BO32" s="138" t="str">
        <f t="shared" si="20"/>
        <v/>
      </c>
      <c r="BP32" s="138" t="str">
        <f t="shared" si="20"/>
        <v/>
      </c>
      <c r="BQ32" s="138" t="str">
        <f t="shared" si="20"/>
        <v/>
      </c>
      <c r="BR32" s="138" t="str">
        <f t="shared" si="20"/>
        <v/>
      </c>
      <c r="BS32" s="138" t="str">
        <f t="shared" si="20"/>
        <v/>
      </c>
      <c r="BT32" s="138" t="str">
        <f t="shared" si="20"/>
        <v/>
      </c>
      <c r="BU32" s="138" t="str">
        <f t="shared" si="20"/>
        <v/>
      </c>
      <c r="BV32" s="138" t="str">
        <f t="shared" si="20"/>
        <v/>
      </c>
      <c r="BY32" s="160"/>
      <c r="BZ32" s="160"/>
      <c r="CA32" s="160"/>
      <c r="CB32" s="160"/>
      <c r="CC32" s="160"/>
      <c r="CD32" s="160"/>
      <c r="CE32" s="160"/>
      <c r="CF32" s="160"/>
      <c r="CG32" s="160"/>
    </row>
    <row r="33" spans="1:85" x14ac:dyDescent="0.35">
      <c r="A33" s="200" t="s">
        <v>75</v>
      </c>
      <c r="B33" s="202">
        <v>100</v>
      </c>
      <c r="C33" s="202"/>
      <c r="D33" s="202"/>
      <c r="E33" s="202" t="s">
        <v>76</v>
      </c>
      <c r="F33" s="39">
        <v>37</v>
      </c>
      <c r="G33" s="39">
        <v>55.5</v>
      </c>
      <c r="H33" s="39">
        <v>74</v>
      </c>
      <c r="I33" s="39">
        <v>37</v>
      </c>
      <c r="J33" s="39">
        <v>49.2</v>
      </c>
      <c r="K33" s="1">
        <v>8</v>
      </c>
      <c r="L33" s="160" cm="1">
        <f t="array" ref="L33:P33">K33*F33:J33/1000</f>
        <v>0.29599999999999999</v>
      </c>
      <c r="M33" s="160">
        <v>0.44400000000000001</v>
      </c>
      <c r="N33" s="160">
        <v>0.59199999999999997</v>
      </c>
      <c r="O33" s="160">
        <v>0.29599999999999999</v>
      </c>
      <c r="P33" s="160">
        <v>0.39360000000000001</v>
      </c>
      <c r="Q33" s="160"/>
      <c r="R33" s="84" t="str" cm="1">
        <f t="array" ref="R33">IFERROR(MIN((Z33:AH33/L33)/$CJ$11:$CR$11),"")</f>
        <v/>
      </c>
      <c r="S33" s="84"/>
      <c r="T33" s="84"/>
      <c r="U33" s="84"/>
      <c r="V33" s="84"/>
      <c r="Z33" s="138" t="str">
        <f t="shared" si="16"/>
        <v/>
      </c>
      <c r="AA33" s="138" t="str">
        <f t="shared" si="16"/>
        <v/>
      </c>
      <c r="AB33" s="138" t="str">
        <f t="shared" si="16"/>
        <v/>
      </c>
      <c r="AC33" s="138" t="str">
        <f t="shared" si="16"/>
        <v/>
      </c>
      <c r="AD33" s="138" t="str">
        <f t="shared" si="16"/>
        <v/>
      </c>
      <c r="AE33" s="138" t="str">
        <f t="shared" si="16"/>
        <v/>
      </c>
      <c r="AF33" s="138" t="str">
        <f t="shared" si="16"/>
        <v/>
      </c>
      <c r="AG33" s="138" t="str">
        <f t="shared" si="16"/>
        <v/>
      </c>
      <c r="AH33" s="138" t="str">
        <f t="shared" si="16"/>
        <v/>
      </c>
      <c r="AI33" s="138"/>
      <c r="AJ33" s="138" t="str">
        <f t="shared" si="17"/>
        <v/>
      </c>
      <c r="AK33" s="138" t="str">
        <f t="shared" si="17"/>
        <v/>
      </c>
      <c r="AL33" s="138" t="str">
        <f t="shared" si="17"/>
        <v/>
      </c>
      <c r="AM33" s="138" t="str">
        <f t="shared" si="17"/>
        <v/>
      </c>
      <c r="AN33" s="138" t="str">
        <f t="shared" si="17"/>
        <v/>
      </c>
      <c r="AO33" s="138" t="str">
        <f t="shared" si="17"/>
        <v/>
      </c>
      <c r="AP33" s="138" t="str">
        <f t="shared" si="17"/>
        <v/>
      </c>
      <c r="AQ33" s="138" t="str">
        <f t="shared" si="17"/>
        <v/>
      </c>
      <c r="AR33" s="138" t="str">
        <f t="shared" si="17"/>
        <v/>
      </c>
      <c r="AS33" s="138"/>
      <c r="AT33" s="138" t="str">
        <f t="shared" si="18"/>
        <v/>
      </c>
      <c r="AU33" s="138" t="str">
        <f t="shared" si="18"/>
        <v/>
      </c>
      <c r="AV33" s="138" t="str">
        <f t="shared" si="18"/>
        <v/>
      </c>
      <c r="AW33" s="138" t="str">
        <f t="shared" si="18"/>
        <v/>
      </c>
      <c r="AX33" s="138" t="str">
        <f t="shared" si="18"/>
        <v/>
      </c>
      <c r="AY33" s="138" t="str">
        <f t="shared" si="18"/>
        <v/>
      </c>
      <c r="AZ33" s="138" t="str">
        <f t="shared" si="18"/>
        <v/>
      </c>
      <c r="BA33" s="138" t="str">
        <f t="shared" si="18"/>
        <v/>
      </c>
      <c r="BB33" s="138" t="str">
        <f t="shared" si="18"/>
        <v/>
      </c>
      <c r="BC33" s="138"/>
      <c r="BD33" s="138" t="str">
        <f t="shared" si="19"/>
        <v/>
      </c>
      <c r="BE33" s="138" t="str">
        <f t="shared" si="19"/>
        <v/>
      </c>
      <c r="BF33" s="138" t="str">
        <f t="shared" si="19"/>
        <v/>
      </c>
      <c r="BG33" s="138" t="str">
        <f t="shared" si="19"/>
        <v/>
      </c>
      <c r="BH33" s="138" t="str">
        <f t="shared" si="19"/>
        <v/>
      </c>
      <c r="BI33" s="138" t="str">
        <f t="shared" si="19"/>
        <v/>
      </c>
      <c r="BJ33" s="138" t="str">
        <f t="shared" si="19"/>
        <v/>
      </c>
      <c r="BK33" s="138" t="str">
        <f t="shared" si="19"/>
        <v/>
      </c>
      <c r="BL33" s="138" t="str">
        <f t="shared" si="19"/>
        <v/>
      </c>
      <c r="BM33" s="138"/>
      <c r="BN33" s="138" t="str">
        <f t="shared" si="20"/>
        <v/>
      </c>
      <c r="BO33" s="138" t="str">
        <f t="shared" si="20"/>
        <v/>
      </c>
      <c r="BP33" s="138" t="str">
        <f t="shared" si="20"/>
        <v/>
      </c>
      <c r="BQ33" s="138" t="str">
        <f t="shared" si="20"/>
        <v/>
      </c>
      <c r="BR33" s="138" t="str">
        <f t="shared" si="20"/>
        <v/>
      </c>
      <c r="BS33" s="138" t="str">
        <f t="shared" si="20"/>
        <v/>
      </c>
      <c r="BT33" s="138" t="str">
        <f t="shared" si="20"/>
        <v/>
      </c>
      <c r="BU33" s="138" t="str">
        <f t="shared" si="20"/>
        <v/>
      </c>
      <c r="BV33" s="138" t="str">
        <f t="shared" si="20"/>
        <v/>
      </c>
      <c r="BY33" s="160"/>
      <c r="BZ33" s="160"/>
      <c r="CA33" s="160"/>
      <c r="CB33" s="160"/>
      <c r="CC33" s="160"/>
      <c r="CD33" s="160"/>
      <c r="CE33" s="160"/>
      <c r="CF33" s="160"/>
      <c r="CG33" s="160"/>
    </row>
    <row r="34" spans="1:85" x14ac:dyDescent="0.35">
      <c r="A34" s="200" t="s">
        <v>77</v>
      </c>
      <c r="B34" s="202">
        <v>100</v>
      </c>
      <c r="C34" s="202"/>
      <c r="D34" s="202"/>
      <c r="E34" s="202" t="s">
        <v>78</v>
      </c>
      <c r="F34" s="43">
        <v>19.3</v>
      </c>
      <c r="G34" s="43">
        <v>29</v>
      </c>
      <c r="H34" s="43">
        <v>38.6</v>
      </c>
      <c r="I34" s="43">
        <v>38.6</v>
      </c>
      <c r="J34" s="43">
        <v>25.7</v>
      </c>
      <c r="K34" s="1">
        <v>12</v>
      </c>
      <c r="L34" s="160" cm="1">
        <f t="array" ref="L34:P34">K34*F34:J34/1000</f>
        <v>0.23160000000000003</v>
      </c>
      <c r="M34" s="160">
        <v>0.34799999999999998</v>
      </c>
      <c r="N34" s="160">
        <v>0.46320000000000006</v>
      </c>
      <c r="O34" s="160">
        <v>0.46320000000000006</v>
      </c>
      <c r="P34" s="160">
        <v>0.30839999999999995</v>
      </c>
      <c r="Q34" s="160"/>
      <c r="R34" s="84" t="str" cm="1">
        <f t="array" ref="R34">IFERROR(MIN((Z34:AH34/L34)/$CJ$11:$CR$11),"")</f>
        <v/>
      </c>
      <c r="S34" s="84"/>
      <c r="T34" s="84"/>
      <c r="U34" s="84"/>
      <c r="V34" s="84"/>
      <c r="Z34" s="138" t="str">
        <f t="shared" ref="Z34:AH43" si="21">_xlfn.IFNA(VLOOKUP($X34,$BX$11:$CG$40,1+Z$6,FALSE)*$L34,"")</f>
        <v/>
      </c>
      <c r="AA34" s="138" t="str">
        <f t="shared" si="21"/>
        <v/>
      </c>
      <c r="AB34" s="138" t="str">
        <f t="shared" si="21"/>
        <v/>
      </c>
      <c r="AC34" s="138" t="str">
        <f t="shared" si="21"/>
        <v/>
      </c>
      <c r="AD34" s="138" t="str">
        <f t="shared" si="21"/>
        <v/>
      </c>
      <c r="AE34" s="138" t="str">
        <f t="shared" si="21"/>
        <v/>
      </c>
      <c r="AF34" s="138" t="str">
        <f t="shared" si="21"/>
        <v/>
      </c>
      <c r="AG34" s="138" t="str">
        <f t="shared" si="21"/>
        <v/>
      </c>
      <c r="AH34" s="138" t="str">
        <f t="shared" si="21"/>
        <v/>
      </c>
      <c r="AI34" s="138"/>
      <c r="AJ34" s="138" t="str">
        <f t="shared" si="17"/>
        <v/>
      </c>
      <c r="AK34" s="138" t="str">
        <f t="shared" si="17"/>
        <v/>
      </c>
      <c r="AL34" s="138" t="str">
        <f t="shared" si="17"/>
        <v/>
      </c>
      <c r="AM34" s="138" t="str">
        <f t="shared" si="17"/>
        <v/>
      </c>
      <c r="AN34" s="138" t="str">
        <f t="shared" si="17"/>
        <v/>
      </c>
      <c r="AO34" s="138" t="str">
        <f t="shared" si="17"/>
        <v/>
      </c>
      <c r="AP34" s="138" t="str">
        <f t="shared" si="17"/>
        <v/>
      </c>
      <c r="AQ34" s="138" t="str">
        <f t="shared" si="17"/>
        <v/>
      </c>
      <c r="AR34" s="138" t="str">
        <f t="shared" si="17"/>
        <v/>
      </c>
      <c r="AS34" s="138"/>
      <c r="AT34" s="138" t="str">
        <f t="shared" si="18"/>
        <v/>
      </c>
      <c r="AU34" s="138" t="str">
        <f t="shared" si="18"/>
        <v/>
      </c>
      <c r="AV34" s="138" t="str">
        <f t="shared" si="18"/>
        <v/>
      </c>
      <c r="AW34" s="138" t="str">
        <f t="shared" si="18"/>
        <v/>
      </c>
      <c r="AX34" s="138" t="str">
        <f t="shared" si="18"/>
        <v/>
      </c>
      <c r="AY34" s="138" t="str">
        <f t="shared" si="18"/>
        <v/>
      </c>
      <c r="AZ34" s="138" t="str">
        <f t="shared" si="18"/>
        <v/>
      </c>
      <c r="BA34" s="138" t="str">
        <f t="shared" si="18"/>
        <v/>
      </c>
      <c r="BB34" s="138" t="str">
        <f t="shared" si="18"/>
        <v/>
      </c>
      <c r="BC34" s="138"/>
      <c r="BD34" s="138" t="str">
        <f t="shared" si="19"/>
        <v/>
      </c>
      <c r="BE34" s="138" t="str">
        <f t="shared" si="19"/>
        <v/>
      </c>
      <c r="BF34" s="138" t="str">
        <f t="shared" si="19"/>
        <v/>
      </c>
      <c r="BG34" s="138" t="str">
        <f t="shared" si="19"/>
        <v/>
      </c>
      <c r="BH34" s="138" t="str">
        <f t="shared" si="19"/>
        <v/>
      </c>
      <c r="BI34" s="138" t="str">
        <f t="shared" si="19"/>
        <v/>
      </c>
      <c r="BJ34" s="138" t="str">
        <f t="shared" si="19"/>
        <v/>
      </c>
      <c r="BK34" s="138" t="str">
        <f t="shared" si="19"/>
        <v/>
      </c>
      <c r="BL34" s="138" t="str">
        <f t="shared" si="19"/>
        <v/>
      </c>
      <c r="BM34" s="138"/>
      <c r="BN34" s="138" t="str">
        <f t="shared" si="20"/>
        <v/>
      </c>
      <c r="BO34" s="138" t="str">
        <f t="shared" si="20"/>
        <v/>
      </c>
      <c r="BP34" s="138" t="str">
        <f t="shared" si="20"/>
        <v/>
      </c>
      <c r="BQ34" s="138" t="str">
        <f t="shared" si="20"/>
        <v/>
      </c>
      <c r="BR34" s="138" t="str">
        <f t="shared" si="20"/>
        <v/>
      </c>
      <c r="BS34" s="138" t="str">
        <f t="shared" si="20"/>
        <v/>
      </c>
      <c r="BT34" s="138" t="str">
        <f t="shared" si="20"/>
        <v/>
      </c>
      <c r="BU34" s="138" t="str">
        <f t="shared" si="20"/>
        <v/>
      </c>
      <c r="BV34" s="138" t="str">
        <f t="shared" si="20"/>
        <v/>
      </c>
      <c r="BY34" s="160"/>
      <c r="BZ34" s="160"/>
      <c r="CA34" s="160"/>
      <c r="CB34" s="160"/>
      <c r="CC34" s="160"/>
      <c r="CD34" s="160"/>
      <c r="CE34" s="160"/>
      <c r="CF34" s="160"/>
      <c r="CG34" s="160"/>
    </row>
    <row r="35" spans="1:85" x14ac:dyDescent="0.35">
      <c r="A35" s="200"/>
      <c r="B35" s="202"/>
      <c r="C35" s="202"/>
      <c r="D35" s="202"/>
      <c r="E35" s="198" t="s">
        <v>79</v>
      </c>
      <c r="F35" s="3">
        <v>75.599999999999994</v>
      </c>
      <c r="G35" s="3">
        <v>226.8</v>
      </c>
      <c r="H35" s="3">
        <v>226.8</v>
      </c>
      <c r="I35" s="3">
        <v>222.6</v>
      </c>
      <c r="J35" s="3">
        <v>113.4</v>
      </c>
      <c r="K35" s="1"/>
      <c r="L35" s="160" cm="1">
        <f t="array" ref="L35:P35">K35*F35:J35/1000</f>
        <v>0</v>
      </c>
      <c r="M35" s="160">
        <v>0</v>
      </c>
      <c r="N35" s="160">
        <v>0</v>
      </c>
      <c r="O35" s="160">
        <v>0</v>
      </c>
      <c r="P35" s="160">
        <v>0</v>
      </c>
      <c r="Q35" s="160"/>
      <c r="R35" s="84" t="str" cm="1">
        <f t="array" ref="R35">IFERROR(MIN((Z35:AH35/L35)/$CJ$11:$CR$11),"")</f>
        <v/>
      </c>
      <c r="S35" s="84"/>
      <c r="T35" s="84"/>
      <c r="U35" s="84"/>
      <c r="V35" s="84"/>
      <c r="Z35" s="138" t="str">
        <f t="shared" si="21"/>
        <v/>
      </c>
      <c r="AA35" s="138" t="str">
        <f t="shared" si="21"/>
        <v/>
      </c>
      <c r="AB35" s="138" t="str">
        <f t="shared" si="21"/>
        <v/>
      </c>
      <c r="AC35" s="138" t="str">
        <f t="shared" si="21"/>
        <v/>
      </c>
      <c r="AD35" s="138" t="str">
        <f t="shared" si="21"/>
        <v/>
      </c>
      <c r="AE35" s="138" t="str">
        <f t="shared" si="21"/>
        <v/>
      </c>
      <c r="AF35" s="138" t="str">
        <f t="shared" si="21"/>
        <v/>
      </c>
      <c r="AG35" s="138" t="str">
        <f t="shared" si="21"/>
        <v/>
      </c>
      <c r="AH35" s="138" t="str">
        <f t="shared" si="21"/>
        <v/>
      </c>
      <c r="AI35" s="138"/>
      <c r="AJ35" s="138" t="str">
        <f t="shared" si="17"/>
        <v/>
      </c>
      <c r="AK35" s="138" t="str">
        <f t="shared" si="17"/>
        <v/>
      </c>
      <c r="AL35" s="138" t="str">
        <f t="shared" si="17"/>
        <v/>
      </c>
      <c r="AM35" s="138" t="str">
        <f t="shared" si="17"/>
        <v/>
      </c>
      <c r="AN35" s="138" t="str">
        <f t="shared" si="17"/>
        <v/>
      </c>
      <c r="AO35" s="138" t="str">
        <f t="shared" si="17"/>
        <v/>
      </c>
      <c r="AP35" s="138" t="str">
        <f t="shared" si="17"/>
        <v/>
      </c>
      <c r="AQ35" s="138" t="str">
        <f t="shared" si="17"/>
        <v/>
      </c>
      <c r="AR35" s="138" t="str">
        <f t="shared" si="17"/>
        <v/>
      </c>
      <c r="AS35" s="138"/>
      <c r="AT35" s="138" t="str">
        <f t="shared" si="18"/>
        <v/>
      </c>
      <c r="AU35" s="138" t="str">
        <f t="shared" si="18"/>
        <v/>
      </c>
      <c r="AV35" s="138" t="str">
        <f t="shared" si="18"/>
        <v/>
      </c>
      <c r="AW35" s="138" t="str">
        <f t="shared" si="18"/>
        <v/>
      </c>
      <c r="AX35" s="138" t="str">
        <f t="shared" si="18"/>
        <v/>
      </c>
      <c r="AY35" s="138" t="str">
        <f t="shared" si="18"/>
        <v/>
      </c>
      <c r="AZ35" s="138" t="str">
        <f t="shared" si="18"/>
        <v/>
      </c>
      <c r="BA35" s="138" t="str">
        <f t="shared" si="18"/>
        <v/>
      </c>
      <c r="BB35" s="138" t="str">
        <f t="shared" si="18"/>
        <v/>
      </c>
      <c r="BC35" s="138"/>
      <c r="BD35" s="138" t="str">
        <f t="shared" si="19"/>
        <v/>
      </c>
      <c r="BE35" s="138" t="str">
        <f t="shared" si="19"/>
        <v/>
      </c>
      <c r="BF35" s="138" t="str">
        <f t="shared" si="19"/>
        <v/>
      </c>
      <c r="BG35" s="138" t="str">
        <f t="shared" si="19"/>
        <v/>
      </c>
      <c r="BH35" s="138" t="str">
        <f t="shared" si="19"/>
        <v/>
      </c>
      <c r="BI35" s="138" t="str">
        <f t="shared" si="19"/>
        <v/>
      </c>
      <c r="BJ35" s="138" t="str">
        <f t="shared" si="19"/>
        <v/>
      </c>
      <c r="BK35" s="138" t="str">
        <f t="shared" si="19"/>
        <v/>
      </c>
      <c r="BL35" s="138" t="str">
        <f t="shared" si="19"/>
        <v/>
      </c>
      <c r="BM35" s="138"/>
      <c r="BN35" s="138" t="str">
        <f t="shared" si="20"/>
        <v/>
      </c>
      <c r="BO35" s="138" t="str">
        <f t="shared" si="20"/>
        <v/>
      </c>
      <c r="BP35" s="138" t="str">
        <f t="shared" si="20"/>
        <v/>
      </c>
      <c r="BQ35" s="138" t="str">
        <f t="shared" si="20"/>
        <v/>
      </c>
      <c r="BR35" s="138" t="str">
        <f t="shared" si="20"/>
        <v/>
      </c>
      <c r="BS35" s="138" t="str">
        <f t="shared" si="20"/>
        <v/>
      </c>
      <c r="BT35" s="138" t="str">
        <f t="shared" si="20"/>
        <v/>
      </c>
      <c r="BU35" s="138" t="str">
        <f t="shared" si="20"/>
        <v/>
      </c>
      <c r="BV35" s="138" t="str">
        <f t="shared" si="20"/>
        <v/>
      </c>
      <c r="BY35" s="160"/>
      <c r="BZ35" s="160"/>
      <c r="CA35" s="160"/>
      <c r="CB35" s="160"/>
      <c r="CC35" s="160"/>
      <c r="CD35" s="160"/>
      <c r="CE35" s="160"/>
      <c r="CF35" s="160"/>
      <c r="CG35" s="160"/>
    </row>
    <row r="36" spans="1:85" x14ac:dyDescent="0.35">
      <c r="A36" s="200"/>
      <c r="B36" s="202"/>
      <c r="C36" s="202"/>
      <c r="D36" s="202"/>
      <c r="E36" s="202" t="s">
        <v>80</v>
      </c>
      <c r="F36" s="45">
        <v>14.6</v>
      </c>
      <c r="G36" s="45">
        <v>43.8</v>
      </c>
      <c r="H36" s="45">
        <v>43.8</v>
      </c>
      <c r="I36" s="45">
        <v>43.8</v>
      </c>
      <c r="J36" s="45">
        <v>21.9</v>
      </c>
      <c r="K36" s="1">
        <v>11</v>
      </c>
      <c r="L36" s="160" cm="1">
        <f t="array" ref="L36:P36">K36*F36:J36/1000</f>
        <v>0.16059999999999999</v>
      </c>
      <c r="M36" s="160">
        <v>0.48179999999999995</v>
      </c>
      <c r="N36" s="160">
        <v>0.48179999999999995</v>
      </c>
      <c r="O36" s="160">
        <v>0.48179999999999995</v>
      </c>
      <c r="P36" s="160">
        <v>0.24089999999999998</v>
      </c>
      <c r="Q36" s="160"/>
      <c r="R36" s="84" t="str" cm="1">
        <f t="array" ref="R36">IFERROR(MIN((Z36:AH36/L36)/$CJ$11:$CR$11),"")</f>
        <v/>
      </c>
      <c r="S36" s="84"/>
      <c r="T36" s="84"/>
      <c r="U36" s="84"/>
      <c r="V36" s="84"/>
      <c r="Z36" s="138" t="str">
        <f t="shared" si="21"/>
        <v/>
      </c>
      <c r="AA36" s="138" t="str">
        <f t="shared" si="21"/>
        <v/>
      </c>
      <c r="AB36" s="138" t="str">
        <f t="shared" si="21"/>
        <v/>
      </c>
      <c r="AC36" s="138" t="str">
        <f t="shared" si="21"/>
        <v/>
      </c>
      <c r="AD36" s="138" t="str">
        <f t="shared" si="21"/>
        <v/>
      </c>
      <c r="AE36" s="138" t="str">
        <f t="shared" si="21"/>
        <v/>
      </c>
      <c r="AF36" s="138" t="str">
        <f t="shared" si="21"/>
        <v/>
      </c>
      <c r="AG36" s="138" t="str">
        <f t="shared" si="21"/>
        <v/>
      </c>
      <c r="AH36" s="138" t="str">
        <f t="shared" si="21"/>
        <v/>
      </c>
      <c r="AI36" s="138"/>
      <c r="AJ36" s="138" t="str">
        <f t="shared" si="17"/>
        <v/>
      </c>
      <c r="AK36" s="138" t="str">
        <f t="shared" si="17"/>
        <v/>
      </c>
      <c r="AL36" s="138" t="str">
        <f t="shared" si="17"/>
        <v/>
      </c>
      <c r="AM36" s="138" t="str">
        <f t="shared" si="17"/>
        <v/>
      </c>
      <c r="AN36" s="138" t="str">
        <f t="shared" si="17"/>
        <v/>
      </c>
      <c r="AO36" s="138" t="str">
        <f t="shared" si="17"/>
        <v/>
      </c>
      <c r="AP36" s="138" t="str">
        <f t="shared" si="17"/>
        <v/>
      </c>
      <c r="AQ36" s="138" t="str">
        <f t="shared" si="17"/>
        <v/>
      </c>
      <c r="AR36" s="138" t="str">
        <f t="shared" si="17"/>
        <v/>
      </c>
      <c r="AS36" s="138"/>
      <c r="AT36" s="138" t="str">
        <f t="shared" si="18"/>
        <v/>
      </c>
      <c r="AU36" s="138" t="str">
        <f t="shared" si="18"/>
        <v/>
      </c>
      <c r="AV36" s="138" t="str">
        <f t="shared" si="18"/>
        <v/>
      </c>
      <c r="AW36" s="138" t="str">
        <f t="shared" si="18"/>
        <v/>
      </c>
      <c r="AX36" s="138" t="str">
        <f t="shared" si="18"/>
        <v/>
      </c>
      <c r="AY36" s="138" t="str">
        <f t="shared" si="18"/>
        <v/>
      </c>
      <c r="AZ36" s="138" t="str">
        <f t="shared" si="18"/>
        <v/>
      </c>
      <c r="BA36" s="138" t="str">
        <f t="shared" si="18"/>
        <v/>
      </c>
      <c r="BB36" s="138" t="str">
        <f t="shared" si="18"/>
        <v/>
      </c>
      <c r="BC36" s="138"/>
      <c r="BD36" s="138" t="str">
        <f t="shared" si="19"/>
        <v/>
      </c>
      <c r="BE36" s="138" t="str">
        <f t="shared" si="19"/>
        <v/>
      </c>
      <c r="BF36" s="138" t="str">
        <f t="shared" si="19"/>
        <v/>
      </c>
      <c r="BG36" s="138" t="str">
        <f t="shared" si="19"/>
        <v/>
      </c>
      <c r="BH36" s="138" t="str">
        <f t="shared" si="19"/>
        <v/>
      </c>
      <c r="BI36" s="138" t="str">
        <f t="shared" si="19"/>
        <v/>
      </c>
      <c r="BJ36" s="138" t="str">
        <f t="shared" si="19"/>
        <v/>
      </c>
      <c r="BK36" s="138" t="str">
        <f t="shared" si="19"/>
        <v/>
      </c>
      <c r="BL36" s="138" t="str">
        <f t="shared" si="19"/>
        <v/>
      </c>
      <c r="BM36" s="138"/>
      <c r="BN36" s="138" t="str">
        <f t="shared" si="20"/>
        <v/>
      </c>
      <c r="BO36" s="138" t="str">
        <f t="shared" si="20"/>
        <v/>
      </c>
      <c r="BP36" s="138" t="str">
        <f t="shared" si="20"/>
        <v/>
      </c>
      <c r="BQ36" s="138" t="str">
        <f t="shared" si="20"/>
        <v/>
      </c>
      <c r="BR36" s="138" t="str">
        <f t="shared" si="20"/>
        <v/>
      </c>
      <c r="BS36" s="138" t="str">
        <f t="shared" si="20"/>
        <v/>
      </c>
      <c r="BT36" s="138" t="str">
        <f t="shared" si="20"/>
        <v/>
      </c>
      <c r="BU36" s="138" t="str">
        <f t="shared" si="20"/>
        <v/>
      </c>
      <c r="BV36" s="138" t="str">
        <f t="shared" si="20"/>
        <v/>
      </c>
      <c r="BY36" s="160"/>
      <c r="BZ36" s="160"/>
      <c r="CA36" s="160"/>
      <c r="CB36" s="160"/>
      <c r="CC36" s="160"/>
      <c r="CD36" s="160"/>
      <c r="CE36" s="160"/>
      <c r="CF36" s="160"/>
      <c r="CG36" s="160"/>
    </row>
    <row r="37" spans="1:85" x14ac:dyDescent="0.35">
      <c r="A37" s="200"/>
      <c r="B37" s="202"/>
      <c r="C37" s="202"/>
      <c r="D37" s="202"/>
      <c r="E37" s="202" t="s">
        <v>81</v>
      </c>
      <c r="F37" s="46">
        <v>11.3</v>
      </c>
      <c r="G37" s="46">
        <v>33.9</v>
      </c>
      <c r="H37" s="46">
        <v>33.9</v>
      </c>
      <c r="I37" s="46">
        <v>33.9</v>
      </c>
      <c r="J37" s="46">
        <v>17</v>
      </c>
      <c r="K37" s="1">
        <v>8</v>
      </c>
      <c r="L37" s="160" cm="1">
        <f t="array" ref="L37:P37">K37*F37:J37/1000</f>
        <v>9.0400000000000008E-2</v>
      </c>
      <c r="M37" s="160">
        <v>0.2712</v>
      </c>
      <c r="N37" s="160">
        <v>0.2712</v>
      </c>
      <c r="O37" s="160">
        <v>0.2712</v>
      </c>
      <c r="P37" s="160">
        <v>0.13600000000000001</v>
      </c>
      <c r="Q37" s="160"/>
      <c r="R37" s="84" t="str" cm="1">
        <f t="array" ref="R37">IFERROR(MIN((Z37:AH37/L37)/$CJ$11:$CR$11),"")</f>
        <v/>
      </c>
      <c r="S37" s="84"/>
      <c r="T37" s="84"/>
      <c r="U37" s="84"/>
      <c r="V37" s="84"/>
      <c r="Z37" s="138" t="str">
        <f t="shared" si="21"/>
        <v/>
      </c>
      <c r="AA37" s="138" t="str">
        <f t="shared" si="21"/>
        <v/>
      </c>
      <c r="AB37" s="138" t="str">
        <f t="shared" si="21"/>
        <v/>
      </c>
      <c r="AC37" s="138" t="str">
        <f t="shared" si="21"/>
        <v/>
      </c>
      <c r="AD37" s="138" t="str">
        <f t="shared" si="21"/>
        <v/>
      </c>
      <c r="AE37" s="138" t="str">
        <f t="shared" si="21"/>
        <v/>
      </c>
      <c r="AF37" s="138" t="str">
        <f t="shared" si="21"/>
        <v/>
      </c>
      <c r="AG37" s="138" t="str">
        <f t="shared" si="21"/>
        <v/>
      </c>
      <c r="AH37" s="138" t="str">
        <f t="shared" si="21"/>
        <v/>
      </c>
      <c r="AI37" s="138"/>
      <c r="AJ37" s="138" t="str">
        <f t="shared" si="17"/>
        <v/>
      </c>
      <c r="AK37" s="138" t="str">
        <f t="shared" si="17"/>
        <v/>
      </c>
      <c r="AL37" s="138" t="str">
        <f t="shared" si="17"/>
        <v/>
      </c>
      <c r="AM37" s="138" t="str">
        <f t="shared" si="17"/>
        <v/>
      </c>
      <c r="AN37" s="138" t="str">
        <f t="shared" si="17"/>
        <v/>
      </c>
      <c r="AO37" s="138" t="str">
        <f t="shared" si="17"/>
        <v/>
      </c>
      <c r="AP37" s="138" t="str">
        <f t="shared" si="17"/>
        <v/>
      </c>
      <c r="AQ37" s="138" t="str">
        <f t="shared" si="17"/>
        <v/>
      </c>
      <c r="AR37" s="138" t="str">
        <f t="shared" si="17"/>
        <v/>
      </c>
      <c r="AS37" s="138"/>
      <c r="AT37" s="138" t="str">
        <f t="shared" si="18"/>
        <v/>
      </c>
      <c r="AU37" s="138" t="str">
        <f t="shared" si="18"/>
        <v/>
      </c>
      <c r="AV37" s="138" t="str">
        <f t="shared" si="18"/>
        <v/>
      </c>
      <c r="AW37" s="138" t="str">
        <f t="shared" si="18"/>
        <v/>
      </c>
      <c r="AX37" s="138" t="str">
        <f t="shared" si="18"/>
        <v/>
      </c>
      <c r="AY37" s="138" t="str">
        <f t="shared" si="18"/>
        <v/>
      </c>
      <c r="AZ37" s="138" t="str">
        <f t="shared" si="18"/>
        <v/>
      </c>
      <c r="BA37" s="138" t="str">
        <f t="shared" si="18"/>
        <v/>
      </c>
      <c r="BB37" s="138" t="str">
        <f t="shared" si="18"/>
        <v/>
      </c>
      <c r="BC37" s="138"/>
      <c r="BD37" s="138" t="str">
        <f t="shared" si="19"/>
        <v/>
      </c>
      <c r="BE37" s="138" t="str">
        <f t="shared" si="19"/>
        <v/>
      </c>
      <c r="BF37" s="138" t="str">
        <f t="shared" si="19"/>
        <v/>
      </c>
      <c r="BG37" s="138" t="str">
        <f t="shared" si="19"/>
        <v/>
      </c>
      <c r="BH37" s="138" t="str">
        <f t="shared" si="19"/>
        <v/>
      </c>
      <c r="BI37" s="138" t="str">
        <f t="shared" si="19"/>
        <v/>
      </c>
      <c r="BJ37" s="138" t="str">
        <f t="shared" si="19"/>
        <v/>
      </c>
      <c r="BK37" s="138" t="str">
        <f t="shared" si="19"/>
        <v/>
      </c>
      <c r="BL37" s="138" t="str">
        <f t="shared" si="19"/>
        <v/>
      </c>
      <c r="BM37" s="138"/>
      <c r="BN37" s="138" t="str">
        <f t="shared" si="20"/>
        <v/>
      </c>
      <c r="BO37" s="138" t="str">
        <f t="shared" si="20"/>
        <v/>
      </c>
      <c r="BP37" s="138" t="str">
        <f t="shared" si="20"/>
        <v/>
      </c>
      <c r="BQ37" s="138" t="str">
        <f t="shared" si="20"/>
        <v/>
      </c>
      <c r="BR37" s="138" t="str">
        <f t="shared" si="20"/>
        <v/>
      </c>
      <c r="BS37" s="138" t="str">
        <f t="shared" si="20"/>
        <v/>
      </c>
      <c r="BT37" s="138" t="str">
        <f t="shared" si="20"/>
        <v/>
      </c>
      <c r="BU37" s="138" t="str">
        <f t="shared" si="20"/>
        <v/>
      </c>
      <c r="BV37" s="138" t="str">
        <f t="shared" si="20"/>
        <v/>
      </c>
      <c r="BY37" s="160"/>
      <c r="BZ37" s="160"/>
      <c r="CA37" s="160"/>
      <c r="CB37" s="160"/>
      <c r="CC37" s="160"/>
      <c r="CD37" s="160"/>
      <c r="CE37" s="160"/>
      <c r="CF37" s="160"/>
      <c r="CG37" s="160"/>
    </row>
    <row r="38" spans="1:85" x14ac:dyDescent="0.35">
      <c r="A38" s="200"/>
      <c r="B38" s="202"/>
      <c r="C38" s="202"/>
      <c r="D38" s="202"/>
      <c r="E38" s="202" t="s">
        <v>82</v>
      </c>
      <c r="F38" s="46">
        <v>3.8</v>
      </c>
      <c r="G38" s="46">
        <v>11.4</v>
      </c>
      <c r="H38" s="46">
        <v>11.4</v>
      </c>
      <c r="I38" s="46">
        <v>11.4</v>
      </c>
      <c r="J38" s="46">
        <v>5.7</v>
      </c>
      <c r="K38" s="1">
        <v>10</v>
      </c>
      <c r="L38" s="160" cm="1">
        <f t="array" ref="L38:P38">K38*F38:J38/1000</f>
        <v>3.7999999999999999E-2</v>
      </c>
      <c r="M38" s="160">
        <v>0.114</v>
      </c>
      <c r="N38" s="160">
        <v>0.114</v>
      </c>
      <c r="O38" s="160">
        <v>0.114</v>
      </c>
      <c r="P38" s="160">
        <v>5.7000000000000002E-2</v>
      </c>
      <c r="Q38" s="160"/>
      <c r="R38" s="84" t="str" cm="1">
        <f t="array" ref="R38">IFERROR(MIN((Z38:AH38/L38)/$CJ$11:$CR$11),"")</f>
        <v/>
      </c>
      <c r="S38" s="84"/>
      <c r="T38" s="84"/>
      <c r="U38" s="84"/>
      <c r="V38" s="84"/>
      <c r="Z38" s="138" t="str">
        <f t="shared" si="21"/>
        <v/>
      </c>
      <c r="AA38" s="138" t="str">
        <f t="shared" si="21"/>
        <v/>
      </c>
      <c r="AB38" s="138" t="str">
        <f t="shared" si="21"/>
        <v/>
      </c>
      <c r="AC38" s="138" t="str">
        <f t="shared" si="21"/>
        <v/>
      </c>
      <c r="AD38" s="138" t="str">
        <f t="shared" si="21"/>
        <v/>
      </c>
      <c r="AE38" s="138" t="str">
        <f t="shared" si="21"/>
        <v/>
      </c>
      <c r="AF38" s="138" t="str">
        <f t="shared" si="21"/>
        <v/>
      </c>
      <c r="AG38" s="138" t="str">
        <f t="shared" si="21"/>
        <v/>
      </c>
      <c r="AH38" s="138" t="str">
        <f t="shared" si="21"/>
        <v/>
      </c>
      <c r="AI38" s="138"/>
      <c r="AJ38" s="138" t="str">
        <f t="shared" si="17"/>
        <v/>
      </c>
      <c r="AK38" s="138" t="str">
        <f t="shared" si="17"/>
        <v/>
      </c>
      <c r="AL38" s="138" t="str">
        <f t="shared" si="17"/>
        <v/>
      </c>
      <c r="AM38" s="138" t="str">
        <f t="shared" si="17"/>
        <v/>
      </c>
      <c r="AN38" s="138" t="str">
        <f t="shared" si="17"/>
        <v/>
      </c>
      <c r="AO38" s="138" t="str">
        <f t="shared" si="17"/>
        <v/>
      </c>
      <c r="AP38" s="138" t="str">
        <f t="shared" si="17"/>
        <v/>
      </c>
      <c r="AQ38" s="138" t="str">
        <f t="shared" si="17"/>
        <v/>
      </c>
      <c r="AR38" s="138" t="str">
        <f t="shared" si="17"/>
        <v/>
      </c>
      <c r="AS38" s="138"/>
      <c r="AT38" s="138" t="str">
        <f t="shared" si="18"/>
        <v/>
      </c>
      <c r="AU38" s="138" t="str">
        <f t="shared" si="18"/>
        <v/>
      </c>
      <c r="AV38" s="138" t="str">
        <f t="shared" si="18"/>
        <v/>
      </c>
      <c r="AW38" s="138" t="str">
        <f t="shared" si="18"/>
        <v/>
      </c>
      <c r="AX38" s="138" t="str">
        <f t="shared" si="18"/>
        <v/>
      </c>
      <c r="AY38" s="138" t="str">
        <f t="shared" si="18"/>
        <v/>
      </c>
      <c r="AZ38" s="138" t="str">
        <f t="shared" si="18"/>
        <v/>
      </c>
      <c r="BA38" s="138" t="str">
        <f t="shared" si="18"/>
        <v/>
      </c>
      <c r="BB38" s="138" t="str">
        <f t="shared" si="18"/>
        <v/>
      </c>
      <c r="BC38" s="138"/>
      <c r="BD38" s="138" t="str">
        <f t="shared" si="19"/>
        <v/>
      </c>
      <c r="BE38" s="138" t="str">
        <f t="shared" si="19"/>
        <v/>
      </c>
      <c r="BF38" s="138" t="str">
        <f t="shared" si="19"/>
        <v/>
      </c>
      <c r="BG38" s="138" t="str">
        <f t="shared" si="19"/>
        <v/>
      </c>
      <c r="BH38" s="138" t="str">
        <f t="shared" si="19"/>
        <v/>
      </c>
      <c r="BI38" s="138" t="str">
        <f t="shared" si="19"/>
        <v/>
      </c>
      <c r="BJ38" s="138" t="str">
        <f t="shared" si="19"/>
        <v/>
      </c>
      <c r="BK38" s="138" t="str">
        <f t="shared" si="19"/>
        <v/>
      </c>
      <c r="BL38" s="138" t="str">
        <f t="shared" si="19"/>
        <v/>
      </c>
      <c r="BM38" s="138"/>
      <c r="BN38" s="138" t="str">
        <f t="shared" si="20"/>
        <v/>
      </c>
      <c r="BO38" s="138" t="str">
        <f t="shared" si="20"/>
        <v/>
      </c>
      <c r="BP38" s="138" t="str">
        <f t="shared" si="20"/>
        <v/>
      </c>
      <c r="BQ38" s="138" t="str">
        <f t="shared" si="20"/>
        <v/>
      </c>
      <c r="BR38" s="138" t="str">
        <f t="shared" si="20"/>
        <v/>
      </c>
      <c r="BS38" s="138" t="str">
        <f t="shared" si="20"/>
        <v/>
      </c>
      <c r="BT38" s="138" t="str">
        <f t="shared" si="20"/>
        <v/>
      </c>
      <c r="BU38" s="138" t="str">
        <f t="shared" si="20"/>
        <v/>
      </c>
      <c r="BV38" s="138" t="str">
        <f t="shared" si="20"/>
        <v/>
      </c>
      <c r="BY38" s="160"/>
      <c r="BZ38" s="160"/>
      <c r="CA38" s="160"/>
      <c r="CB38" s="160"/>
      <c r="CC38" s="160"/>
      <c r="CD38" s="160"/>
      <c r="CE38" s="160"/>
      <c r="CF38" s="160"/>
      <c r="CG38" s="160"/>
    </row>
    <row r="39" spans="1:85" x14ac:dyDescent="0.35">
      <c r="A39" s="200"/>
      <c r="B39" s="202"/>
      <c r="C39" s="202"/>
      <c r="D39" s="202"/>
      <c r="E39" s="202" t="s">
        <v>83</v>
      </c>
      <c r="F39" s="46">
        <v>14.3</v>
      </c>
      <c r="G39" s="46">
        <v>42.9</v>
      </c>
      <c r="H39" s="46">
        <v>42.9</v>
      </c>
      <c r="I39" s="46">
        <v>42.9</v>
      </c>
      <c r="J39" s="46">
        <v>21.5</v>
      </c>
      <c r="K39" s="1">
        <v>8</v>
      </c>
      <c r="L39" s="160" cm="1">
        <f t="array" ref="L39:P39">K39*F39:J39/1000</f>
        <v>0.1144</v>
      </c>
      <c r="M39" s="160">
        <v>0.34320000000000001</v>
      </c>
      <c r="N39" s="160">
        <v>0.34320000000000001</v>
      </c>
      <c r="O39" s="160">
        <v>0.34320000000000001</v>
      </c>
      <c r="P39" s="160">
        <v>0.17199999999999999</v>
      </c>
      <c r="Q39" s="160"/>
      <c r="R39" s="84" t="str" cm="1">
        <f t="array" ref="R39">IFERROR(MIN((Z39:AH39/L39)/$CJ$11:$CR$11),"")</f>
        <v/>
      </c>
      <c r="S39" s="84" t="str" cm="1">
        <f t="array" ref="S39">IFERROR(MIN((AJ39:AR39/M39)/$CJ$11:$CR$11),"")</f>
        <v/>
      </c>
      <c r="T39" s="84" t="str" cm="1">
        <f t="array" ref="T39">IFERROR(MIN((AT39:BB39/N39)/$CJ$11:$CR$11),"")</f>
        <v/>
      </c>
      <c r="U39" s="84" t="str" cm="1">
        <f t="array" ref="U39">IFERROR(MIN((BD39:BL39/O39)/$CJ$11:$CR$11),"")</f>
        <v/>
      </c>
      <c r="V39" s="84" t="str" cm="1">
        <f t="array" ref="V39">IFERROR(MIN((BN39:BV39/P39)/$CJ$11:$CR$11),"")</f>
        <v/>
      </c>
      <c r="Z39" s="138" t="str">
        <f t="shared" si="21"/>
        <v/>
      </c>
      <c r="AA39" s="138" t="str">
        <f t="shared" si="21"/>
        <v/>
      </c>
      <c r="AB39" s="138" t="str">
        <f t="shared" si="21"/>
        <v/>
      </c>
      <c r="AC39" s="138" t="str">
        <f t="shared" si="21"/>
        <v/>
      </c>
      <c r="AD39" s="138" t="str">
        <f t="shared" si="21"/>
        <v/>
      </c>
      <c r="AE39" s="138" t="str">
        <f t="shared" si="21"/>
        <v/>
      </c>
      <c r="AF39" s="138" t="str">
        <f t="shared" si="21"/>
        <v/>
      </c>
      <c r="AG39" s="138" t="str">
        <f t="shared" si="21"/>
        <v/>
      </c>
      <c r="AH39" s="138" t="str">
        <f t="shared" si="21"/>
        <v/>
      </c>
      <c r="AI39" s="138"/>
      <c r="AJ39" s="138" t="str">
        <f t="shared" si="17"/>
        <v/>
      </c>
      <c r="AK39" s="138" t="str">
        <f t="shared" si="17"/>
        <v/>
      </c>
      <c r="AL39" s="138" t="str">
        <f t="shared" si="17"/>
        <v/>
      </c>
      <c r="AM39" s="138" t="str">
        <f t="shared" si="17"/>
        <v/>
      </c>
      <c r="AN39" s="138" t="str">
        <f t="shared" si="17"/>
        <v/>
      </c>
      <c r="AO39" s="138" t="str">
        <f t="shared" si="17"/>
        <v/>
      </c>
      <c r="AP39" s="138" t="str">
        <f t="shared" si="17"/>
        <v/>
      </c>
      <c r="AQ39" s="138" t="str">
        <f t="shared" si="17"/>
        <v/>
      </c>
      <c r="AR39" s="138" t="str">
        <f t="shared" si="17"/>
        <v/>
      </c>
      <c r="AS39" s="138"/>
      <c r="AT39" s="138" t="str">
        <f t="shared" si="18"/>
        <v/>
      </c>
      <c r="AU39" s="138" t="str">
        <f t="shared" si="18"/>
        <v/>
      </c>
      <c r="AV39" s="138" t="str">
        <f t="shared" si="18"/>
        <v/>
      </c>
      <c r="AW39" s="138" t="str">
        <f t="shared" si="18"/>
        <v/>
      </c>
      <c r="AX39" s="138" t="str">
        <f t="shared" si="18"/>
        <v/>
      </c>
      <c r="AY39" s="138" t="str">
        <f t="shared" si="18"/>
        <v/>
      </c>
      <c r="AZ39" s="138" t="str">
        <f t="shared" si="18"/>
        <v/>
      </c>
      <c r="BA39" s="138" t="str">
        <f t="shared" si="18"/>
        <v/>
      </c>
      <c r="BB39" s="138" t="str">
        <f t="shared" si="18"/>
        <v/>
      </c>
      <c r="BC39" s="138"/>
      <c r="BD39" s="138" t="str">
        <f t="shared" si="19"/>
        <v/>
      </c>
      <c r="BE39" s="138" t="str">
        <f t="shared" si="19"/>
        <v/>
      </c>
      <c r="BF39" s="138" t="str">
        <f t="shared" si="19"/>
        <v/>
      </c>
      <c r="BG39" s="138" t="str">
        <f t="shared" si="19"/>
        <v/>
      </c>
      <c r="BH39" s="138" t="str">
        <f t="shared" si="19"/>
        <v/>
      </c>
      <c r="BI39" s="138" t="str">
        <f t="shared" si="19"/>
        <v/>
      </c>
      <c r="BJ39" s="138" t="str">
        <f t="shared" si="19"/>
        <v/>
      </c>
      <c r="BK39" s="138" t="str">
        <f t="shared" si="19"/>
        <v/>
      </c>
      <c r="BL39" s="138" t="str">
        <f t="shared" si="19"/>
        <v/>
      </c>
      <c r="BM39" s="138"/>
      <c r="BN39" s="138" t="str">
        <f t="shared" si="20"/>
        <v/>
      </c>
      <c r="BO39" s="138" t="str">
        <f t="shared" si="20"/>
        <v/>
      </c>
      <c r="BP39" s="138" t="str">
        <f t="shared" si="20"/>
        <v/>
      </c>
      <c r="BQ39" s="138" t="str">
        <f t="shared" si="20"/>
        <v/>
      </c>
      <c r="BR39" s="138" t="str">
        <f t="shared" si="20"/>
        <v/>
      </c>
      <c r="BS39" s="138" t="str">
        <f t="shared" si="20"/>
        <v/>
      </c>
      <c r="BT39" s="138" t="str">
        <f t="shared" si="20"/>
        <v/>
      </c>
      <c r="BU39" s="138" t="str">
        <f t="shared" si="20"/>
        <v/>
      </c>
      <c r="BV39" s="138" t="str">
        <f t="shared" si="20"/>
        <v/>
      </c>
      <c r="BY39" s="160"/>
      <c r="BZ39" s="160"/>
      <c r="CA39" s="160"/>
      <c r="CB39" s="160"/>
      <c r="CC39" s="160"/>
      <c r="CD39" s="160"/>
      <c r="CE39" s="160"/>
      <c r="CF39" s="160"/>
      <c r="CG39" s="160"/>
    </row>
    <row r="40" spans="1:85" x14ac:dyDescent="0.35">
      <c r="A40" s="200"/>
      <c r="B40" s="202"/>
      <c r="C40" s="202"/>
      <c r="D40" s="202"/>
      <c r="E40" s="202" t="s">
        <v>84</v>
      </c>
      <c r="F40" s="46">
        <v>0.3</v>
      </c>
      <c r="G40" s="46">
        <v>0.9</v>
      </c>
      <c r="H40" s="46">
        <v>0.9</v>
      </c>
      <c r="I40" s="46">
        <v>0.9</v>
      </c>
      <c r="J40" s="46">
        <v>0.5</v>
      </c>
      <c r="K40" s="1">
        <v>21</v>
      </c>
      <c r="L40" s="160" cm="1">
        <f t="array" ref="L40:P40">K40*F40:J40/1000</f>
        <v>6.3E-3</v>
      </c>
      <c r="M40" s="160">
        <v>1.8900000000000004E-2</v>
      </c>
      <c r="N40" s="160">
        <v>1.8900000000000004E-2</v>
      </c>
      <c r="O40" s="160">
        <v>1.8900000000000004E-2</v>
      </c>
      <c r="P40" s="160">
        <v>1.0500000000000001E-2</v>
      </c>
      <c r="Q40" s="160"/>
      <c r="R40" s="84" t="str" cm="1">
        <f t="array" ref="R40">IFERROR(MIN((Z40:AH40/L40)/$CJ$11:$CR$11),"")</f>
        <v/>
      </c>
      <c r="S40" s="84" t="str" cm="1">
        <f t="array" ref="S40">IFERROR(MIN((AJ40:AR40/M40)/$CJ$11:$CR$11),"")</f>
        <v/>
      </c>
      <c r="T40" s="84" t="str" cm="1">
        <f t="array" ref="T40">IFERROR(MIN((AT40:BB40/N40)/$CJ$11:$CR$11),"")</f>
        <v/>
      </c>
      <c r="U40" s="84" t="str" cm="1">
        <f t="array" ref="U40">IFERROR(MIN((BD40:BL40/O40)/$CJ$11:$CR$11),"")</f>
        <v/>
      </c>
      <c r="V40" s="84" t="str" cm="1">
        <f t="array" ref="V40">IFERROR(MIN((BN40:BV40/P40)/$CJ$11:$CR$11),"")</f>
        <v/>
      </c>
      <c r="Z40" s="138" t="str">
        <f t="shared" si="21"/>
        <v/>
      </c>
      <c r="AA40" s="138" t="str">
        <f t="shared" si="21"/>
        <v/>
      </c>
      <c r="AB40" s="138" t="str">
        <f t="shared" si="21"/>
        <v/>
      </c>
      <c r="AC40" s="138" t="str">
        <f t="shared" si="21"/>
        <v/>
      </c>
      <c r="AD40" s="138" t="str">
        <f t="shared" si="21"/>
        <v/>
      </c>
      <c r="AE40" s="138" t="str">
        <f t="shared" si="21"/>
        <v/>
      </c>
      <c r="AF40" s="138" t="str">
        <f t="shared" si="21"/>
        <v/>
      </c>
      <c r="AG40" s="138" t="str">
        <f t="shared" si="21"/>
        <v/>
      </c>
      <c r="AH40" s="138" t="str">
        <f t="shared" si="21"/>
        <v/>
      </c>
      <c r="AI40" s="138"/>
      <c r="AJ40" s="138" t="str">
        <f t="shared" si="17"/>
        <v/>
      </c>
      <c r="AK40" s="138" t="str">
        <f t="shared" si="17"/>
        <v/>
      </c>
      <c r="AL40" s="138" t="str">
        <f t="shared" si="17"/>
        <v/>
      </c>
      <c r="AM40" s="138" t="str">
        <f t="shared" si="17"/>
        <v/>
      </c>
      <c r="AN40" s="138" t="str">
        <f t="shared" si="17"/>
        <v/>
      </c>
      <c r="AO40" s="138" t="str">
        <f t="shared" si="17"/>
        <v/>
      </c>
      <c r="AP40" s="138" t="str">
        <f t="shared" si="17"/>
        <v/>
      </c>
      <c r="AQ40" s="138" t="str">
        <f t="shared" si="17"/>
        <v/>
      </c>
      <c r="AR40" s="138" t="str">
        <f t="shared" si="17"/>
        <v/>
      </c>
      <c r="AS40" s="138"/>
      <c r="AT40" s="138" t="str">
        <f t="shared" si="18"/>
        <v/>
      </c>
      <c r="AU40" s="138" t="str">
        <f t="shared" si="18"/>
        <v/>
      </c>
      <c r="AV40" s="138" t="str">
        <f t="shared" si="18"/>
        <v/>
      </c>
      <c r="AW40" s="138" t="str">
        <f t="shared" si="18"/>
        <v/>
      </c>
      <c r="AX40" s="138" t="str">
        <f t="shared" si="18"/>
        <v/>
      </c>
      <c r="AY40" s="138" t="str">
        <f t="shared" si="18"/>
        <v/>
      </c>
      <c r="AZ40" s="138" t="str">
        <f t="shared" si="18"/>
        <v/>
      </c>
      <c r="BA40" s="138" t="str">
        <f t="shared" si="18"/>
        <v/>
      </c>
      <c r="BB40" s="138" t="str">
        <f t="shared" si="18"/>
        <v/>
      </c>
      <c r="BC40" s="138"/>
      <c r="BD40" s="138" t="str">
        <f t="shared" si="19"/>
        <v/>
      </c>
      <c r="BE40" s="138" t="str">
        <f t="shared" si="19"/>
        <v/>
      </c>
      <c r="BF40" s="138" t="str">
        <f t="shared" si="19"/>
        <v/>
      </c>
      <c r="BG40" s="138" t="str">
        <f t="shared" si="19"/>
        <v/>
      </c>
      <c r="BH40" s="138" t="str">
        <f t="shared" si="19"/>
        <v/>
      </c>
      <c r="BI40" s="138" t="str">
        <f t="shared" si="19"/>
        <v/>
      </c>
      <c r="BJ40" s="138" t="str">
        <f t="shared" si="19"/>
        <v/>
      </c>
      <c r="BK40" s="138" t="str">
        <f t="shared" si="19"/>
        <v/>
      </c>
      <c r="BL40" s="138" t="str">
        <f t="shared" si="19"/>
        <v/>
      </c>
      <c r="BM40" s="138"/>
      <c r="BN40" s="138" t="str">
        <f t="shared" si="20"/>
        <v/>
      </c>
      <c r="BO40" s="138" t="str">
        <f t="shared" si="20"/>
        <v/>
      </c>
      <c r="BP40" s="138" t="str">
        <f t="shared" si="20"/>
        <v/>
      </c>
      <c r="BQ40" s="138" t="str">
        <f t="shared" si="20"/>
        <v/>
      </c>
      <c r="BR40" s="138" t="str">
        <f t="shared" si="20"/>
        <v/>
      </c>
      <c r="BS40" s="138" t="str">
        <f t="shared" si="20"/>
        <v/>
      </c>
      <c r="BT40" s="138" t="str">
        <f t="shared" si="20"/>
        <v/>
      </c>
      <c r="BU40" s="138" t="str">
        <f t="shared" si="20"/>
        <v/>
      </c>
      <c r="BV40" s="138" t="str">
        <f t="shared" si="20"/>
        <v/>
      </c>
      <c r="BY40" s="160"/>
      <c r="BZ40" s="160"/>
      <c r="CA40" s="160"/>
      <c r="CB40" s="160"/>
      <c r="CC40" s="160"/>
      <c r="CD40" s="160"/>
      <c r="CE40" s="160"/>
      <c r="CF40" s="160"/>
      <c r="CG40" s="160"/>
    </row>
    <row r="41" spans="1:85" x14ac:dyDescent="0.35">
      <c r="A41" s="200"/>
      <c r="B41" s="202"/>
      <c r="C41" s="202"/>
      <c r="D41" s="202"/>
      <c r="E41" s="202" t="s">
        <v>85</v>
      </c>
      <c r="F41" s="46">
        <v>3.5</v>
      </c>
      <c r="G41" s="46">
        <v>10.5</v>
      </c>
      <c r="H41" s="46">
        <v>10.5</v>
      </c>
      <c r="I41" s="46">
        <v>10.5</v>
      </c>
      <c r="J41" s="46">
        <v>5.3</v>
      </c>
      <c r="K41" s="1">
        <v>52</v>
      </c>
      <c r="L41" s="160" cm="1">
        <f t="array" ref="L41:P41">K41*F41:J41/1000</f>
        <v>0.182</v>
      </c>
      <c r="M41" s="160">
        <v>0.54600000000000004</v>
      </c>
      <c r="N41" s="160">
        <v>0.54600000000000004</v>
      </c>
      <c r="O41" s="160">
        <v>0.54600000000000004</v>
      </c>
      <c r="P41" s="160">
        <v>0.27559999999999996</v>
      </c>
      <c r="Q41" s="160"/>
      <c r="R41" s="84" t="str" cm="1">
        <f t="array" ref="R41">IFERROR(MIN((Z41:AH41/L41)/$CJ$11:$CR$11),"")</f>
        <v/>
      </c>
      <c r="S41" s="84" t="str" cm="1">
        <f t="array" ref="S41">IFERROR(MIN((AJ41:AR41/M41)/$CJ$11:$CR$11),"")</f>
        <v/>
      </c>
      <c r="T41" s="84" t="str" cm="1">
        <f t="array" ref="T41">IFERROR(MIN((AT41:BB41/N41)/$CJ$11:$CR$11),"")</f>
        <v/>
      </c>
      <c r="U41" s="84" t="str" cm="1">
        <f t="array" ref="U41">IFERROR(MIN((BD41:BL41/O41)/$CJ$11:$CR$11),"")</f>
        <v/>
      </c>
      <c r="V41" s="84" t="str" cm="1">
        <f t="array" ref="V41">IFERROR(MIN((BN41:BV41/P41)/$CJ$11:$CR$11),"")</f>
        <v/>
      </c>
      <c r="Z41" s="138" t="str">
        <f t="shared" si="21"/>
        <v/>
      </c>
      <c r="AA41" s="138" t="str">
        <f t="shared" si="21"/>
        <v/>
      </c>
      <c r="AB41" s="138" t="str">
        <f t="shared" si="21"/>
        <v/>
      </c>
      <c r="AC41" s="138" t="str">
        <f t="shared" si="21"/>
        <v/>
      </c>
      <c r="AD41" s="138" t="str">
        <f t="shared" si="21"/>
        <v/>
      </c>
      <c r="AE41" s="138" t="str">
        <f t="shared" si="21"/>
        <v/>
      </c>
      <c r="AF41" s="138" t="str">
        <f t="shared" si="21"/>
        <v/>
      </c>
      <c r="AG41" s="138" t="str">
        <f t="shared" si="21"/>
        <v/>
      </c>
      <c r="AH41" s="138" t="str">
        <f t="shared" si="21"/>
        <v/>
      </c>
      <c r="AI41" s="138"/>
      <c r="AJ41" s="138" t="str">
        <f t="shared" si="17"/>
        <v/>
      </c>
      <c r="AK41" s="138" t="str">
        <f t="shared" si="17"/>
        <v/>
      </c>
      <c r="AL41" s="138" t="str">
        <f t="shared" si="17"/>
        <v/>
      </c>
      <c r="AM41" s="138" t="str">
        <f t="shared" si="17"/>
        <v/>
      </c>
      <c r="AN41" s="138" t="str">
        <f t="shared" si="17"/>
        <v/>
      </c>
      <c r="AO41" s="138" t="str">
        <f t="shared" si="17"/>
        <v/>
      </c>
      <c r="AP41" s="138" t="str">
        <f t="shared" si="17"/>
        <v/>
      </c>
      <c r="AQ41" s="138" t="str">
        <f t="shared" si="17"/>
        <v/>
      </c>
      <c r="AR41" s="138" t="str">
        <f t="shared" si="17"/>
        <v/>
      </c>
      <c r="AS41" s="138"/>
      <c r="AT41" s="138" t="str">
        <f t="shared" si="18"/>
        <v/>
      </c>
      <c r="AU41" s="138" t="str">
        <f t="shared" si="18"/>
        <v/>
      </c>
      <c r="AV41" s="138" t="str">
        <f t="shared" si="18"/>
        <v/>
      </c>
      <c r="AW41" s="138" t="str">
        <f t="shared" si="18"/>
        <v/>
      </c>
      <c r="AX41" s="138" t="str">
        <f t="shared" si="18"/>
        <v/>
      </c>
      <c r="AY41" s="138" t="str">
        <f t="shared" si="18"/>
        <v/>
      </c>
      <c r="AZ41" s="138" t="str">
        <f t="shared" si="18"/>
        <v/>
      </c>
      <c r="BA41" s="138" t="str">
        <f t="shared" si="18"/>
        <v/>
      </c>
      <c r="BB41" s="138" t="str">
        <f t="shared" si="18"/>
        <v/>
      </c>
      <c r="BC41" s="138"/>
      <c r="BD41" s="138" t="str">
        <f t="shared" si="19"/>
        <v/>
      </c>
      <c r="BE41" s="138" t="str">
        <f t="shared" si="19"/>
        <v/>
      </c>
      <c r="BF41" s="138" t="str">
        <f t="shared" si="19"/>
        <v/>
      </c>
      <c r="BG41" s="138" t="str">
        <f t="shared" si="19"/>
        <v/>
      </c>
      <c r="BH41" s="138" t="str">
        <f t="shared" si="19"/>
        <v/>
      </c>
      <c r="BI41" s="138" t="str">
        <f t="shared" si="19"/>
        <v/>
      </c>
      <c r="BJ41" s="138" t="str">
        <f t="shared" si="19"/>
        <v/>
      </c>
      <c r="BK41" s="138" t="str">
        <f t="shared" si="19"/>
        <v/>
      </c>
      <c r="BL41" s="138" t="str">
        <f t="shared" si="19"/>
        <v/>
      </c>
      <c r="BM41" s="138"/>
      <c r="BN41" s="138" t="str">
        <f t="shared" si="20"/>
        <v/>
      </c>
      <c r="BO41" s="138" t="str">
        <f t="shared" si="20"/>
        <v/>
      </c>
      <c r="BP41" s="138" t="str">
        <f t="shared" si="20"/>
        <v/>
      </c>
      <c r="BQ41" s="138" t="str">
        <f t="shared" si="20"/>
        <v/>
      </c>
      <c r="BR41" s="138" t="str">
        <f t="shared" si="20"/>
        <v/>
      </c>
      <c r="BS41" s="138" t="str">
        <f t="shared" si="20"/>
        <v/>
      </c>
      <c r="BT41" s="138" t="str">
        <f t="shared" si="20"/>
        <v/>
      </c>
      <c r="BU41" s="138" t="str">
        <f t="shared" si="20"/>
        <v/>
      </c>
      <c r="BV41" s="138" t="str">
        <f t="shared" si="20"/>
        <v/>
      </c>
    </row>
    <row r="42" spans="1:85" x14ac:dyDescent="0.35">
      <c r="A42" s="200"/>
      <c r="B42" s="202"/>
      <c r="C42" s="202"/>
      <c r="D42" s="202"/>
      <c r="E42" s="202" t="s">
        <v>86</v>
      </c>
      <c r="F42" s="46">
        <v>0</v>
      </c>
      <c r="G42" s="46">
        <v>0</v>
      </c>
      <c r="H42" s="46">
        <v>0</v>
      </c>
      <c r="I42" s="46">
        <v>0</v>
      </c>
      <c r="J42" s="46">
        <v>0</v>
      </c>
      <c r="K42" s="1">
        <v>21</v>
      </c>
      <c r="L42" s="160" cm="1">
        <f t="array" ref="L42:P42">K42*F42:J42/1000</f>
        <v>0</v>
      </c>
      <c r="M42" s="160">
        <v>0</v>
      </c>
      <c r="N42" s="160">
        <v>0</v>
      </c>
      <c r="O42" s="160">
        <v>0</v>
      </c>
      <c r="P42" s="160">
        <v>0</v>
      </c>
      <c r="Q42" s="160"/>
      <c r="R42" s="84" t="str" cm="1">
        <f t="array" ref="R42">IFERROR(MIN((Z42:AH42/L42)/$CJ$11:$CR$11),"")</f>
        <v/>
      </c>
      <c r="S42" s="84" t="str" cm="1">
        <f t="array" ref="S42">IFERROR(MIN((AJ42:AR42/M42)/$CJ$11:$CR$11),"")</f>
        <v/>
      </c>
      <c r="T42" s="84" t="str" cm="1">
        <f t="array" ref="T42">IFERROR(MIN((AT42:BB42/N42)/$CJ$11:$CR$11),"")</f>
        <v/>
      </c>
      <c r="U42" s="84" t="str" cm="1">
        <f t="array" ref="U42">IFERROR(MIN((BD42:BL42/O42)/$CJ$11:$CR$11),"")</f>
        <v/>
      </c>
      <c r="V42" s="84" t="str" cm="1">
        <f t="array" ref="V42">IFERROR(MIN((BN42:BV42/P42)/$CJ$11:$CR$11),"")</f>
        <v/>
      </c>
      <c r="Z42" s="138" t="str">
        <f t="shared" si="21"/>
        <v/>
      </c>
      <c r="AA42" s="138" t="str">
        <f t="shared" si="21"/>
        <v/>
      </c>
      <c r="AB42" s="138" t="str">
        <f t="shared" si="21"/>
        <v/>
      </c>
      <c r="AC42" s="138" t="str">
        <f t="shared" si="21"/>
        <v/>
      </c>
      <c r="AD42" s="138" t="str">
        <f t="shared" si="21"/>
        <v/>
      </c>
      <c r="AE42" s="138" t="str">
        <f t="shared" si="21"/>
        <v/>
      </c>
      <c r="AF42" s="138" t="str">
        <f t="shared" si="21"/>
        <v/>
      </c>
      <c r="AG42" s="138" t="str">
        <f t="shared" si="21"/>
        <v/>
      </c>
      <c r="AH42" s="138" t="str">
        <f t="shared" si="21"/>
        <v/>
      </c>
      <c r="AI42" s="138"/>
      <c r="AJ42" s="138" t="str">
        <f t="shared" ref="AJ42:AR51" si="22">IFERROR(VLOOKUP($X42,$BX$11:$CG$40,1+AJ$6,FALSE)*$M42,"")</f>
        <v/>
      </c>
      <c r="AK42" s="138" t="str">
        <f t="shared" si="22"/>
        <v/>
      </c>
      <c r="AL42" s="138" t="str">
        <f t="shared" si="22"/>
        <v/>
      </c>
      <c r="AM42" s="138" t="str">
        <f t="shared" si="22"/>
        <v/>
      </c>
      <c r="AN42" s="138" t="str">
        <f t="shared" si="22"/>
        <v/>
      </c>
      <c r="AO42" s="138" t="str">
        <f t="shared" si="22"/>
        <v/>
      </c>
      <c r="AP42" s="138" t="str">
        <f t="shared" si="22"/>
        <v/>
      </c>
      <c r="AQ42" s="138" t="str">
        <f t="shared" si="22"/>
        <v/>
      </c>
      <c r="AR42" s="138" t="str">
        <f t="shared" si="22"/>
        <v/>
      </c>
      <c r="AS42" s="138"/>
      <c r="AT42" s="138" t="str">
        <f t="shared" ref="AT42:BB51" si="23">IFERROR(VLOOKUP($X42,$BX$11:$CG$40,1+AT$6,FALSE)*$N42,"")</f>
        <v/>
      </c>
      <c r="AU42" s="138" t="str">
        <f t="shared" si="23"/>
        <v/>
      </c>
      <c r="AV42" s="138" t="str">
        <f t="shared" si="23"/>
        <v/>
      </c>
      <c r="AW42" s="138" t="str">
        <f t="shared" si="23"/>
        <v/>
      </c>
      <c r="AX42" s="138" t="str">
        <f t="shared" si="23"/>
        <v/>
      </c>
      <c r="AY42" s="138" t="str">
        <f t="shared" si="23"/>
        <v/>
      </c>
      <c r="AZ42" s="138" t="str">
        <f t="shared" si="23"/>
        <v/>
      </c>
      <c r="BA42" s="138" t="str">
        <f t="shared" si="23"/>
        <v/>
      </c>
      <c r="BB42" s="138" t="str">
        <f t="shared" si="23"/>
        <v/>
      </c>
      <c r="BC42" s="138"/>
      <c r="BD42" s="138" t="str">
        <f t="shared" ref="BD42:BL51" si="24">IFERROR(VLOOKUP($X42,$BX$11:$CG$40,1+BD$6,FALSE)*$O42,"")</f>
        <v/>
      </c>
      <c r="BE42" s="138" t="str">
        <f t="shared" si="24"/>
        <v/>
      </c>
      <c r="BF42" s="138" t="str">
        <f t="shared" si="24"/>
        <v/>
      </c>
      <c r="BG42" s="138" t="str">
        <f t="shared" si="24"/>
        <v/>
      </c>
      <c r="BH42" s="138" t="str">
        <f t="shared" si="24"/>
        <v/>
      </c>
      <c r="BI42" s="138" t="str">
        <f t="shared" si="24"/>
        <v/>
      </c>
      <c r="BJ42" s="138" t="str">
        <f t="shared" si="24"/>
        <v/>
      </c>
      <c r="BK42" s="138" t="str">
        <f t="shared" si="24"/>
        <v/>
      </c>
      <c r="BL42" s="138" t="str">
        <f t="shared" si="24"/>
        <v/>
      </c>
      <c r="BM42" s="138"/>
      <c r="BN42" s="138" t="str">
        <f t="shared" ref="BN42:BV51" si="25">IFERROR(VLOOKUP($X42,$BX$11:$CG$40,1+BN$6,FALSE)*$P42,"")</f>
        <v/>
      </c>
      <c r="BO42" s="138" t="str">
        <f t="shared" si="25"/>
        <v/>
      </c>
      <c r="BP42" s="138" t="str">
        <f t="shared" si="25"/>
        <v/>
      </c>
      <c r="BQ42" s="138" t="str">
        <f t="shared" si="25"/>
        <v/>
      </c>
      <c r="BR42" s="138" t="str">
        <f t="shared" si="25"/>
        <v/>
      </c>
      <c r="BS42" s="138" t="str">
        <f t="shared" si="25"/>
        <v/>
      </c>
      <c r="BT42" s="138" t="str">
        <f t="shared" si="25"/>
        <v/>
      </c>
      <c r="BU42" s="138" t="str">
        <f t="shared" si="25"/>
        <v/>
      </c>
      <c r="BV42" s="138" t="str">
        <f t="shared" si="25"/>
        <v/>
      </c>
    </row>
    <row r="43" spans="1:85" x14ac:dyDescent="0.35">
      <c r="A43" s="200"/>
      <c r="B43" s="202"/>
      <c r="C43" s="202"/>
      <c r="D43" s="202"/>
      <c r="E43" s="202" t="s">
        <v>87</v>
      </c>
      <c r="F43" s="46">
        <v>25</v>
      </c>
      <c r="G43" s="46">
        <v>75</v>
      </c>
      <c r="H43" s="46">
        <v>75</v>
      </c>
      <c r="I43" s="46">
        <v>75</v>
      </c>
      <c r="J43" s="46">
        <v>37.5</v>
      </c>
      <c r="K43" s="1">
        <v>7</v>
      </c>
      <c r="L43" s="160" cm="1">
        <f t="array" ref="L43:P43">K43*F43:J43/1000</f>
        <v>0.17499999999999999</v>
      </c>
      <c r="M43" s="160">
        <v>0.52500000000000002</v>
      </c>
      <c r="N43" s="160">
        <v>0.52500000000000002</v>
      </c>
      <c r="O43" s="160">
        <v>0.52500000000000002</v>
      </c>
      <c r="P43" s="160">
        <v>0.26250000000000001</v>
      </c>
      <c r="Q43" s="160"/>
      <c r="R43" s="84" t="str" cm="1">
        <f t="array" ref="R43">IFERROR(MIN((Z43:AH43/L43)/$CJ$11:$CR$11),"")</f>
        <v/>
      </c>
      <c r="S43" s="84" t="str" cm="1">
        <f t="array" ref="S43">IFERROR(MIN((AJ43:AR43/M43)/$CJ$11:$CR$11),"")</f>
        <v/>
      </c>
      <c r="T43" s="84" t="str" cm="1">
        <f t="array" ref="T43">IFERROR(MIN((AT43:BB43/N43)/$CJ$11:$CR$11),"")</f>
        <v/>
      </c>
      <c r="U43" s="84" t="str" cm="1">
        <f t="array" ref="U43">IFERROR(MIN((BD43:BL43/O43)/$CJ$11:$CR$11),"")</f>
        <v/>
      </c>
      <c r="V43" s="84" t="str" cm="1">
        <f t="array" ref="V43">IFERROR(MIN((BN43:BV43/P43)/$CJ$11:$CR$11),"")</f>
        <v/>
      </c>
      <c r="Z43" s="138" t="str">
        <f t="shared" si="21"/>
        <v/>
      </c>
      <c r="AA43" s="138" t="str">
        <f t="shared" si="21"/>
        <v/>
      </c>
      <c r="AB43" s="138" t="str">
        <f t="shared" si="21"/>
        <v/>
      </c>
      <c r="AC43" s="138" t="str">
        <f t="shared" si="21"/>
        <v/>
      </c>
      <c r="AD43" s="138" t="str">
        <f t="shared" si="21"/>
        <v/>
      </c>
      <c r="AE43" s="138" t="str">
        <f t="shared" si="21"/>
        <v/>
      </c>
      <c r="AF43" s="138" t="str">
        <f t="shared" si="21"/>
        <v/>
      </c>
      <c r="AG43" s="138" t="str">
        <f t="shared" si="21"/>
        <v/>
      </c>
      <c r="AH43" s="138" t="str">
        <f t="shared" si="21"/>
        <v/>
      </c>
      <c r="AI43" s="138"/>
      <c r="AJ43" s="138" t="str">
        <f t="shared" si="22"/>
        <v/>
      </c>
      <c r="AK43" s="138" t="str">
        <f t="shared" si="22"/>
        <v/>
      </c>
      <c r="AL43" s="138" t="str">
        <f t="shared" si="22"/>
        <v/>
      </c>
      <c r="AM43" s="138" t="str">
        <f t="shared" si="22"/>
        <v/>
      </c>
      <c r="AN43" s="138" t="str">
        <f t="shared" si="22"/>
        <v/>
      </c>
      <c r="AO43" s="138" t="str">
        <f t="shared" si="22"/>
        <v/>
      </c>
      <c r="AP43" s="138" t="str">
        <f t="shared" si="22"/>
        <v/>
      </c>
      <c r="AQ43" s="138" t="str">
        <f t="shared" si="22"/>
        <v/>
      </c>
      <c r="AR43" s="138" t="str">
        <f t="shared" si="22"/>
        <v/>
      </c>
      <c r="AS43" s="138"/>
      <c r="AT43" s="138" t="str">
        <f t="shared" si="23"/>
        <v/>
      </c>
      <c r="AU43" s="138" t="str">
        <f t="shared" si="23"/>
        <v/>
      </c>
      <c r="AV43" s="138" t="str">
        <f t="shared" si="23"/>
        <v/>
      </c>
      <c r="AW43" s="138" t="str">
        <f t="shared" si="23"/>
        <v/>
      </c>
      <c r="AX43" s="138" t="str">
        <f t="shared" si="23"/>
        <v/>
      </c>
      <c r="AY43" s="138" t="str">
        <f t="shared" si="23"/>
        <v/>
      </c>
      <c r="AZ43" s="138" t="str">
        <f t="shared" si="23"/>
        <v/>
      </c>
      <c r="BA43" s="138" t="str">
        <f t="shared" si="23"/>
        <v/>
      </c>
      <c r="BB43" s="138" t="str">
        <f t="shared" si="23"/>
        <v/>
      </c>
      <c r="BC43" s="138"/>
      <c r="BD43" s="138" t="str">
        <f t="shared" si="24"/>
        <v/>
      </c>
      <c r="BE43" s="138" t="str">
        <f t="shared" si="24"/>
        <v/>
      </c>
      <c r="BF43" s="138" t="str">
        <f t="shared" si="24"/>
        <v/>
      </c>
      <c r="BG43" s="138" t="str">
        <f t="shared" si="24"/>
        <v/>
      </c>
      <c r="BH43" s="138" t="str">
        <f t="shared" si="24"/>
        <v/>
      </c>
      <c r="BI43" s="138" t="str">
        <f t="shared" si="24"/>
        <v/>
      </c>
      <c r="BJ43" s="138" t="str">
        <f t="shared" si="24"/>
        <v/>
      </c>
      <c r="BK43" s="138" t="str">
        <f t="shared" si="24"/>
        <v/>
      </c>
      <c r="BL43" s="138" t="str">
        <f t="shared" si="24"/>
        <v/>
      </c>
      <c r="BM43" s="138"/>
      <c r="BN43" s="138" t="str">
        <f t="shared" si="25"/>
        <v/>
      </c>
      <c r="BO43" s="138" t="str">
        <f t="shared" si="25"/>
        <v/>
      </c>
      <c r="BP43" s="138" t="str">
        <f t="shared" si="25"/>
        <v/>
      </c>
      <c r="BQ43" s="138" t="str">
        <f t="shared" si="25"/>
        <v/>
      </c>
      <c r="BR43" s="138" t="str">
        <f t="shared" si="25"/>
        <v/>
      </c>
      <c r="BS43" s="138" t="str">
        <f t="shared" si="25"/>
        <v/>
      </c>
      <c r="BT43" s="138" t="str">
        <f t="shared" si="25"/>
        <v/>
      </c>
      <c r="BU43" s="138" t="str">
        <f t="shared" si="25"/>
        <v/>
      </c>
      <c r="BV43" s="138" t="str">
        <f t="shared" si="25"/>
        <v/>
      </c>
    </row>
    <row r="44" spans="1:85" x14ac:dyDescent="0.35">
      <c r="A44" s="200"/>
      <c r="B44" s="202"/>
      <c r="C44" s="202"/>
      <c r="D44" s="202"/>
      <c r="E44" s="202" t="s">
        <v>88</v>
      </c>
      <c r="F44" s="47">
        <v>2.8</v>
      </c>
      <c r="G44" s="47">
        <v>8.4</v>
      </c>
      <c r="H44" s="47">
        <v>8.4</v>
      </c>
      <c r="I44" s="47">
        <v>4.2</v>
      </c>
      <c r="J44" s="47">
        <v>4.2</v>
      </c>
      <c r="K44" s="1">
        <v>24</v>
      </c>
      <c r="L44" s="160" cm="1">
        <f t="array" ref="L44:P44">K44*F44:J44/1000</f>
        <v>6.7199999999999982E-2</v>
      </c>
      <c r="M44" s="160">
        <v>0.20160000000000003</v>
      </c>
      <c r="N44" s="160">
        <v>0.20160000000000003</v>
      </c>
      <c r="O44" s="160">
        <v>0.10080000000000001</v>
      </c>
      <c r="P44" s="160">
        <v>0.10080000000000001</v>
      </c>
      <c r="Q44" s="160"/>
      <c r="R44" s="84" t="str" cm="1">
        <f t="array" ref="R44">IFERROR(MIN((Z44:AH44/L44)/$CJ$11:$CR$11),"")</f>
        <v/>
      </c>
      <c r="S44" s="84" t="str" cm="1">
        <f t="array" ref="S44">IFERROR(MIN((AJ44:AR44/M44)/$CJ$11:$CR$11),"")</f>
        <v/>
      </c>
      <c r="T44" s="84" t="str" cm="1">
        <f t="array" ref="T44">IFERROR(MIN((AT44:BB44/N44)/$CJ$11:$CR$11),"")</f>
        <v/>
      </c>
      <c r="U44" s="84" t="str" cm="1">
        <f t="array" ref="U44">IFERROR(MIN((BD44:BL44/O44)/$CJ$11:$CR$11),"")</f>
        <v/>
      </c>
      <c r="V44" s="84" t="str" cm="1">
        <f t="array" ref="V44">IFERROR(MIN((BN44:BV44/P44)/$CJ$11:$CR$11),"")</f>
        <v/>
      </c>
      <c r="Z44" s="138" t="str">
        <f t="shared" ref="Z44:AH53" si="26">_xlfn.IFNA(VLOOKUP($X44,$BX$11:$CG$40,1+Z$6,FALSE)*$L44,"")</f>
        <v/>
      </c>
      <c r="AA44" s="138" t="str">
        <f t="shared" si="26"/>
        <v/>
      </c>
      <c r="AB44" s="138" t="str">
        <f t="shared" si="26"/>
        <v/>
      </c>
      <c r="AC44" s="138" t="str">
        <f t="shared" si="26"/>
        <v/>
      </c>
      <c r="AD44" s="138" t="str">
        <f t="shared" si="26"/>
        <v/>
      </c>
      <c r="AE44" s="138" t="str">
        <f t="shared" si="26"/>
        <v/>
      </c>
      <c r="AF44" s="138" t="str">
        <f t="shared" si="26"/>
        <v/>
      </c>
      <c r="AG44" s="138" t="str">
        <f t="shared" si="26"/>
        <v/>
      </c>
      <c r="AH44" s="138" t="str">
        <f t="shared" si="26"/>
        <v/>
      </c>
      <c r="AI44" s="138"/>
      <c r="AJ44" s="138" t="str">
        <f t="shared" si="22"/>
        <v/>
      </c>
      <c r="AK44" s="138" t="str">
        <f t="shared" si="22"/>
        <v/>
      </c>
      <c r="AL44" s="138" t="str">
        <f t="shared" si="22"/>
        <v/>
      </c>
      <c r="AM44" s="138" t="str">
        <f t="shared" si="22"/>
        <v/>
      </c>
      <c r="AN44" s="138" t="str">
        <f t="shared" si="22"/>
        <v/>
      </c>
      <c r="AO44" s="138" t="str">
        <f t="shared" si="22"/>
        <v/>
      </c>
      <c r="AP44" s="138" t="str">
        <f t="shared" si="22"/>
        <v/>
      </c>
      <c r="AQ44" s="138" t="str">
        <f t="shared" si="22"/>
        <v/>
      </c>
      <c r="AR44" s="138" t="str">
        <f t="shared" si="22"/>
        <v/>
      </c>
      <c r="AS44" s="138"/>
      <c r="AT44" s="138" t="str">
        <f t="shared" si="23"/>
        <v/>
      </c>
      <c r="AU44" s="138" t="str">
        <f t="shared" si="23"/>
        <v/>
      </c>
      <c r="AV44" s="138" t="str">
        <f t="shared" si="23"/>
        <v/>
      </c>
      <c r="AW44" s="138" t="str">
        <f t="shared" si="23"/>
        <v/>
      </c>
      <c r="AX44" s="138" t="str">
        <f t="shared" si="23"/>
        <v/>
      </c>
      <c r="AY44" s="138" t="str">
        <f t="shared" si="23"/>
        <v/>
      </c>
      <c r="AZ44" s="138" t="str">
        <f t="shared" si="23"/>
        <v/>
      </c>
      <c r="BA44" s="138" t="str">
        <f t="shared" si="23"/>
        <v/>
      </c>
      <c r="BB44" s="138" t="str">
        <f t="shared" si="23"/>
        <v/>
      </c>
      <c r="BC44" s="138"/>
      <c r="BD44" s="138" t="str">
        <f t="shared" si="24"/>
        <v/>
      </c>
      <c r="BE44" s="138" t="str">
        <f t="shared" si="24"/>
        <v/>
      </c>
      <c r="BF44" s="138" t="str">
        <f t="shared" si="24"/>
        <v/>
      </c>
      <c r="BG44" s="138" t="str">
        <f t="shared" si="24"/>
        <v/>
      </c>
      <c r="BH44" s="138" t="str">
        <f t="shared" si="24"/>
        <v/>
      </c>
      <c r="BI44" s="138" t="str">
        <f t="shared" si="24"/>
        <v/>
      </c>
      <c r="BJ44" s="138" t="str">
        <f t="shared" si="24"/>
        <v/>
      </c>
      <c r="BK44" s="138" t="str">
        <f t="shared" si="24"/>
        <v/>
      </c>
      <c r="BL44" s="138" t="str">
        <f t="shared" si="24"/>
        <v/>
      </c>
      <c r="BM44" s="138"/>
      <c r="BN44" s="138" t="str">
        <f t="shared" si="25"/>
        <v/>
      </c>
      <c r="BO44" s="138" t="str">
        <f t="shared" si="25"/>
        <v/>
      </c>
      <c r="BP44" s="138" t="str">
        <f t="shared" si="25"/>
        <v/>
      </c>
      <c r="BQ44" s="138" t="str">
        <f t="shared" si="25"/>
        <v/>
      </c>
      <c r="BR44" s="138" t="str">
        <f t="shared" si="25"/>
        <v/>
      </c>
      <c r="BS44" s="138" t="str">
        <f t="shared" si="25"/>
        <v/>
      </c>
      <c r="BT44" s="138" t="str">
        <f t="shared" si="25"/>
        <v/>
      </c>
      <c r="BU44" s="138" t="str">
        <f t="shared" si="25"/>
        <v/>
      </c>
      <c r="BV44" s="138" t="str">
        <f t="shared" si="25"/>
        <v/>
      </c>
    </row>
    <row r="45" spans="1:85" x14ac:dyDescent="0.35">
      <c r="A45" s="200"/>
      <c r="B45" s="202"/>
      <c r="C45" s="202"/>
      <c r="D45" s="202"/>
      <c r="E45" s="202"/>
      <c r="F45" s="3"/>
      <c r="G45" s="3"/>
      <c r="H45" s="3"/>
      <c r="I45" s="3"/>
      <c r="J45" s="3"/>
      <c r="K45" s="1"/>
      <c r="L45" s="160" cm="1">
        <f t="array" ref="L45:P45">K45*F45:J45/1000</f>
        <v>0</v>
      </c>
      <c r="M45" s="160">
        <v>0</v>
      </c>
      <c r="N45" s="160">
        <v>0</v>
      </c>
      <c r="O45" s="160">
        <v>0</v>
      </c>
      <c r="P45" s="160">
        <v>0</v>
      </c>
      <c r="Q45" s="160"/>
      <c r="R45" s="84" t="str" cm="1">
        <f t="array" ref="R45">IFERROR(MIN((Z45:AH45/L45)/$CJ$11:$CR$11),"")</f>
        <v/>
      </c>
      <c r="S45" s="84" t="str" cm="1">
        <f t="array" ref="S45">IFERROR(MIN((AJ45:AR45/M45)/$CJ$11:$CR$11),"")</f>
        <v/>
      </c>
      <c r="T45" s="84" t="str" cm="1">
        <f t="array" ref="T45">IFERROR(MIN((AT45:BB45/N45)/$CJ$11:$CR$11),"")</f>
        <v/>
      </c>
      <c r="U45" s="84" t="str" cm="1">
        <f t="array" ref="U45">IFERROR(MIN((BD45:BL45/O45)/$CJ$11:$CR$11),"")</f>
        <v/>
      </c>
      <c r="V45" s="84" t="str" cm="1">
        <f t="array" ref="V45">IFERROR(MIN((BN45:BV45/P45)/$CJ$11:$CR$11),"")</f>
        <v/>
      </c>
      <c r="Z45" s="138" t="str">
        <f t="shared" si="26"/>
        <v/>
      </c>
      <c r="AA45" s="138" t="str">
        <f t="shared" si="26"/>
        <v/>
      </c>
      <c r="AB45" s="138" t="str">
        <f t="shared" si="26"/>
        <v/>
      </c>
      <c r="AC45" s="138" t="str">
        <f t="shared" si="26"/>
        <v/>
      </c>
      <c r="AD45" s="138" t="str">
        <f t="shared" si="26"/>
        <v/>
      </c>
      <c r="AE45" s="138" t="str">
        <f t="shared" si="26"/>
        <v/>
      </c>
      <c r="AF45" s="138" t="str">
        <f t="shared" si="26"/>
        <v/>
      </c>
      <c r="AG45" s="138" t="str">
        <f t="shared" si="26"/>
        <v/>
      </c>
      <c r="AH45" s="138" t="str">
        <f t="shared" si="26"/>
        <v/>
      </c>
      <c r="AI45" s="138"/>
      <c r="AJ45" s="138" t="str">
        <f t="shared" si="22"/>
        <v/>
      </c>
      <c r="AK45" s="138" t="str">
        <f t="shared" si="22"/>
        <v/>
      </c>
      <c r="AL45" s="138" t="str">
        <f t="shared" si="22"/>
        <v/>
      </c>
      <c r="AM45" s="138" t="str">
        <f t="shared" si="22"/>
        <v/>
      </c>
      <c r="AN45" s="138" t="str">
        <f t="shared" si="22"/>
        <v/>
      </c>
      <c r="AO45" s="138" t="str">
        <f t="shared" si="22"/>
        <v/>
      </c>
      <c r="AP45" s="138" t="str">
        <f t="shared" si="22"/>
        <v/>
      </c>
      <c r="AQ45" s="138" t="str">
        <f t="shared" si="22"/>
        <v/>
      </c>
      <c r="AR45" s="138" t="str">
        <f t="shared" si="22"/>
        <v/>
      </c>
      <c r="AS45" s="138"/>
      <c r="AT45" s="138" t="str">
        <f t="shared" si="23"/>
        <v/>
      </c>
      <c r="AU45" s="138" t="str">
        <f t="shared" si="23"/>
        <v/>
      </c>
      <c r="AV45" s="138" t="str">
        <f t="shared" si="23"/>
        <v/>
      </c>
      <c r="AW45" s="138" t="str">
        <f t="shared" si="23"/>
        <v/>
      </c>
      <c r="AX45" s="138" t="str">
        <f t="shared" si="23"/>
        <v/>
      </c>
      <c r="AY45" s="138" t="str">
        <f t="shared" si="23"/>
        <v/>
      </c>
      <c r="AZ45" s="138" t="str">
        <f t="shared" si="23"/>
        <v/>
      </c>
      <c r="BA45" s="138" t="str">
        <f t="shared" si="23"/>
        <v/>
      </c>
      <c r="BB45" s="138" t="str">
        <f t="shared" si="23"/>
        <v/>
      </c>
      <c r="BC45" s="138"/>
      <c r="BD45" s="138" t="str">
        <f t="shared" si="24"/>
        <v/>
      </c>
      <c r="BE45" s="138" t="str">
        <f t="shared" si="24"/>
        <v/>
      </c>
      <c r="BF45" s="138" t="str">
        <f t="shared" si="24"/>
        <v/>
      </c>
      <c r="BG45" s="138" t="str">
        <f t="shared" si="24"/>
        <v/>
      </c>
      <c r="BH45" s="138" t="str">
        <f t="shared" si="24"/>
        <v/>
      </c>
      <c r="BI45" s="138" t="str">
        <f t="shared" si="24"/>
        <v/>
      </c>
      <c r="BJ45" s="138" t="str">
        <f t="shared" si="24"/>
        <v/>
      </c>
      <c r="BK45" s="138" t="str">
        <f t="shared" si="24"/>
        <v/>
      </c>
      <c r="BL45" s="138" t="str">
        <f t="shared" si="24"/>
        <v/>
      </c>
      <c r="BM45" s="138"/>
      <c r="BN45" s="138" t="str">
        <f t="shared" si="25"/>
        <v/>
      </c>
      <c r="BO45" s="138" t="str">
        <f t="shared" si="25"/>
        <v/>
      </c>
      <c r="BP45" s="138" t="str">
        <f t="shared" si="25"/>
        <v/>
      </c>
      <c r="BQ45" s="138" t="str">
        <f t="shared" si="25"/>
        <v/>
      </c>
      <c r="BR45" s="138" t="str">
        <f t="shared" si="25"/>
        <v/>
      </c>
      <c r="BS45" s="138" t="str">
        <f t="shared" si="25"/>
        <v/>
      </c>
      <c r="BT45" s="138" t="str">
        <f t="shared" si="25"/>
        <v/>
      </c>
      <c r="BU45" s="138" t="str">
        <f t="shared" si="25"/>
        <v/>
      </c>
      <c r="BV45" s="138" t="str">
        <f t="shared" si="25"/>
        <v/>
      </c>
    </row>
    <row r="46" spans="1:85" x14ac:dyDescent="0.35">
      <c r="A46" s="200"/>
      <c r="B46" s="202"/>
      <c r="C46" s="202"/>
      <c r="D46" s="202"/>
      <c r="E46" s="198" t="s">
        <v>89</v>
      </c>
      <c r="F46" s="3">
        <v>11.1</v>
      </c>
      <c r="G46" s="3">
        <v>16.649999999999999</v>
      </c>
      <c r="H46" s="3">
        <v>22.2</v>
      </c>
      <c r="I46" s="3">
        <v>5.55</v>
      </c>
      <c r="J46" s="3">
        <v>33.299999999999997</v>
      </c>
      <c r="K46" s="1"/>
      <c r="L46" s="160" cm="1">
        <f t="array" ref="L46:P46">K46*F46:J46/1000</f>
        <v>0</v>
      </c>
      <c r="M46" s="160">
        <v>0</v>
      </c>
      <c r="N46" s="160">
        <v>0</v>
      </c>
      <c r="O46" s="160">
        <v>0</v>
      </c>
      <c r="P46" s="160">
        <v>0</v>
      </c>
      <c r="Q46" s="160"/>
      <c r="R46" s="84" t="str" cm="1">
        <f t="array" ref="R46">IFERROR(MIN((Z46:AH46/L46)/$CJ$11:$CR$11),"")</f>
        <v/>
      </c>
      <c r="S46" s="84" t="str" cm="1">
        <f t="array" ref="S46">IFERROR(MIN((AJ46:AR46/M46)/$CJ$11:$CR$11),"")</f>
        <v/>
      </c>
      <c r="T46" s="84" t="str" cm="1">
        <f t="array" ref="T46">IFERROR(MIN((AT46:BB46/N46)/$CJ$11:$CR$11),"")</f>
        <v/>
      </c>
      <c r="U46" s="84" t="str" cm="1">
        <f t="array" ref="U46">IFERROR(MIN((BD46:BL46/O46)/$CJ$11:$CR$11),"")</f>
        <v/>
      </c>
      <c r="V46" s="84" t="str" cm="1">
        <f t="array" ref="V46">IFERROR(MIN((BN46:BV46/P46)/$CJ$11:$CR$11),"")</f>
        <v/>
      </c>
      <c r="Z46" s="138" t="str">
        <f t="shared" si="26"/>
        <v/>
      </c>
      <c r="AA46" s="138" t="str">
        <f t="shared" si="26"/>
        <v/>
      </c>
      <c r="AB46" s="138" t="str">
        <f t="shared" si="26"/>
        <v/>
      </c>
      <c r="AC46" s="138" t="str">
        <f t="shared" si="26"/>
        <v/>
      </c>
      <c r="AD46" s="138" t="str">
        <f t="shared" si="26"/>
        <v/>
      </c>
      <c r="AE46" s="138" t="str">
        <f t="shared" si="26"/>
        <v/>
      </c>
      <c r="AF46" s="138" t="str">
        <f t="shared" si="26"/>
        <v/>
      </c>
      <c r="AG46" s="138" t="str">
        <f t="shared" si="26"/>
        <v/>
      </c>
      <c r="AH46" s="138" t="str">
        <f t="shared" si="26"/>
        <v/>
      </c>
      <c r="AI46" s="138"/>
      <c r="AJ46" s="138" t="str">
        <f t="shared" si="22"/>
        <v/>
      </c>
      <c r="AK46" s="138" t="str">
        <f t="shared" si="22"/>
        <v/>
      </c>
      <c r="AL46" s="138" t="str">
        <f t="shared" si="22"/>
        <v/>
      </c>
      <c r="AM46" s="138" t="str">
        <f t="shared" si="22"/>
        <v/>
      </c>
      <c r="AN46" s="138" t="str">
        <f t="shared" si="22"/>
        <v/>
      </c>
      <c r="AO46" s="138" t="str">
        <f t="shared" si="22"/>
        <v/>
      </c>
      <c r="AP46" s="138" t="str">
        <f t="shared" si="22"/>
        <v/>
      </c>
      <c r="AQ46" s="138" t="str">
        <f t="shared" si="22"/>
        <v/>
      </c>
      <c r="AR46" s="138" t="str">
        <f t="shared" si="22"/>
        <v/>
      </c>
      <c r="AS46" s="138"/>
      <c r="AT46" s="138" t="str">
        <f t="shared" si="23"/>
        <v/>
      </c>
      <c r="AU46" s="138" t="str">
        <f t="shared" si="23"/>
        <v/>
      </c>
      <c r="AV46" s="138" t="str">
        <f t="shared" si="23"/>
        <v/>
      </c>
      <c r="AW46" s="138" t="str">
        <f t="shared" si="23"/>
        <v/>
      </c>
      <c r="AX46" s="138" t="str">
        <f t="shared" si="23"/>
        <v/>
      </c>
      <c r="AY46" s="138" t="str">
        <f t="shared" si="23"/>
        <v/>
      </c>
      <c r="AZ46" s="138" t="str">
        <f t="shared" si="23"/>
        <v/>
      </c>
      <c r="BA46" s="138" t="str">
        <f t="shared" si="23"/>
        <v/>
      </c>
      <c r="BB46" s="138" t="str">
        <f t="shared" si="23"/>
        <v/>
      </c>
      <c r="BC46" s="138"/>
      <c r="BD46" s="138" t="str">
        <f t="shared" si="24"/>
        <v/>
      </c>
      <c r="BE46" s="138" t="str">
        <f t="shared" si="24"/>
        <v/>
      </c>
      <c r="BF46" s="138" t="str">
        <f t="shared" si="24"/>
        <v/>
      </c>
      <c r="BG46" s="138" t="str">
        <f t="shared" si="24"/>
        <v/>
      </c>
      <c r="BH46" s="138" t="str">
        <f t="shared" si="24"/>
        <v/>
      </c>
      <c r="BI46" s="138" t="str">
        <f t="shared" si="24"/>
        <v/>
      </c>
      <c r="BJ46" s="138" t="str">
        <f t="shared" si="24"/>
        <v/>
      </c>
      <c r="BK46" s="138" t="str">
        <f t="shared" si="24"/>
        <v/>
      </c>
      <c r="BL46" s="138" t="str">
        <f t="shared" si="24"/>
        <v/>
      </c>
      <c r="BM46" s="138"/>
      <c r="BN46" s="138" t="str">
        <f t="shared" si="25"/>
        <v/>
      </c>
      <c r="BO46" s="138" t="str">
        <f t="shared" si="25"/>
        <v/>
      </c>
      <c r="BP46" s="138" t="str">
        <f t="shared" si="25"/>
        <v/>
      </c>
      <c r="BQ46" s="138" t="str">
        <f t="shared" si="25"/>
        <v/>
      </c>
      <c r="BR46" s="138" t="str">
        <f t="shared" si="25"/>
        <v/>
      </c>
      <c r="BS46" s="138" t="str">
        <f t="shared" si="25"/>
        <v/>
      </c>
      <c r="BT46" s="138" t="str">
        <f t="shared" si="25"/>
        <v/>
      </c>
      <c r="BU46" s="138" t="str">
        <f t="shared" si="25"/>
        <v/>
      </c>
      <c r="BV46" s="138" t="str">
        <f t="shared" si="25"/>
        <v/>
      </c>
    </row>
    <row r="47" spans="1:85" x14ac:dyDescent="0.35">
      <c r="A47" s="200"/>
      <c r="B47" s="202"/>
      <c r="C47" s="202"/>
      <c r="D47" s="202"/>
      <c r="E47" s="202" t="s">
        <v>90</v>
      </c>
      <c r="F47" s="48">
        <v>0.1</v>
      </c>
      <c r="G47" s="45">
        <v>0.15</v>
      </c>
      <c r="H47" s="45">
        <v>0.2</v>
      </c>
      <c r="I47" s="45">
        <v>0.05</v>
      </c>
      <c r="J47" s="45">
        <v>0.3</v>
      </c>
      <c r="K47" s="1">
        <v>27</v>
      </c>
      <c r="L47" s="160" cm="1">
        <f t="array" ref="L47:P47">K47*F47:J47/1000</f>
        <v>2.7000000000000001E-3</v>
      </c>
      <c r="M47" s="160">
        <v>4.0499999999999998E-3</v>
      </c>
      <c r="N47" s="160">
        <v>5.4000000000000003E-3</v>
      </c>
      <c r="O47" s="160">
        <v>1.3500000000000001E-3</v>
      </c>
      <c r="P47" s="160">
        <v>8.0999999999999996E-3</v>
      </c>
      <c r="Q47" s="160"/>
      <c r="R47" s="84" t="str" cm="1">
        <f t="array" ref="R47">IFERROR(MIN((Z47:AH47/L47)/$CJ$11:$CR$11),"")</f>
        <v/>
      </c>
      <c r="S47" s="84" t="str" cm="1">
        <f t="array" ref="S47">IFERROR(MIN((AJ47:AR47/M47)/$CJ$11:$CR$11),"")</f>
        <v/>
      </c>
      <c r="T47" s="84" t="str" cm="1">
        <f t="array" ref="T47">IFERROR(MIN((AT47:BB47/N47)/$CJ$11:$CR$11),"")</f>
        <v/>
      </c>
      <c r="U47" s="84" t="str" cm="1">
        <f t="array" ref="U47">IFERROR(MIN((BD47:BL47/O47)/$CJ$11:$CR$11),"")</f>
        <v/>
      </c>
      <c r="V47" s="84" t="str" cm="1">
        <f t="array" ref="V47">IFERROR(MIN((BN47:BV47/P47)/$CJ$11:$CR$11),"")</f>
        <v/>
      </c>
      <c r="Z47" s="138" t="str">
        <f t="shared" si="26"/>
        <v/>
      </c>
      <c r="AA47" s="138" t="str">
        <f t="shared" si="26"/>
        <v/>
      </c>
      <c r="AB47" s="138" t="str">
        <f t="shared" si="26"/>
        <v/>
      </c>
      <c r="AC47" s="138" t="str">
        <f t="shared" si="26"/>
        <v/>
      </c>
      <c r="AD47" s="138" t="str">
        <f t="shared" si="26"/>
        <v/>
      </c>
      <c r="AE47" s="138" t="str">
        <f t="shared" si="26"/>
        <v/>
      </c>
      <c r="AF47" s="138" t="str">
        <f t="shared" si="26"/>
        <v/>
      </c>
      <c r="AG47" s="138" t="str">
        <f t="shared" si="26"/>
        <v/>
      </c>
      <c r="AH47" s="138" t="str">
        <f t="shared" si="26"/>
        <v/>
      </c>
      <c r="AI47" s="138"/>
      <c r="AJ47" s="138" t="str">
        <f t="shared" si="22"/>
        <v/>
      </c>
      <c r="AK47" s="138" t="str">
        <f t="shared" si="22"/>
        <v/>
      </c>
      <c r="AL47" s="138" t="str">
        <f t="shared" si="22"/>
        <v/>
      </c>
      <c r="AM47" s="138" t="str">
        <f t="shared" si="22"/>
        <v/>
      </c>
      <c r="AN47" s="138" t="str">
        <f t="shared" si="22"/>
        <v/>
      </c>
      <c r="AO47" s="138" t="str">
        <f t="shared" si="22"/>
        <v/>
      </c>
      <c r="AP47" s="138" t="str">
        <f t="shared" si="22"/>
        <v/>
      </c>
      <c r="AQ47" s="138" t="str">
        <f t="shared" si="22"/>
        <v/>
      </c>
      <c r="AR47" s="138" t="str">
        <f t="shared" si="22"/>
        <v/>
      </c>
      <c r="AS47" s="138"/>
      <c r="AT47" s="138" t="str">
        <f t="shared" si="23"/>
        <v/>
      </c>
      <c r="AU47" s="138" t="str">
        <f t="shared" si="23"/>
        <v/>
      </c>
      <c r="AV47" s="138" t="str">
        <f t="shared" si="23"/>
        <v/>
      </c>
      <c r="AW47" s="138" t="str">
        <f t="shared" si="23"/>
        <v/>
      </c>
      <c r="AX47" s="138" t="str">
        <f t="shared" si="23"/>
        <v/>
      </c>
      <c r="AY47" s="138" t="str">
        <f t="shared" si="23"/>
        <v/>
      </c>
      <c r="AZ47" s="138" t="str">
        <f t="shared" si="23"/>
        <v/>
      </c>
      <c r="BA47" s="138" t="str">
        <f t="shared" si="23"/>
        <v/>
      </c>
      <c r="BB47" s="138" t="str">
        <f t="shared" si="23"/>
        <v/>
      </c>
      <c r="BC47" s="138"/>
      <c r="BD47" s="138" t="str">
        <f t="shared" si="24"/>
        <v/>
      </c>
      <c r="BE47" s="138" t="str">
        <f t="shared" si="24"/>
        <v/>
      </c>
      <c r="BF47" s="138" t="str">
        <f t="shared" si="24"/>
        <v/>
      </c>
      <c r="BG47" s="138" t="str">
        <f t="shared" si="24"/>
        <v/>
      </c>
      <c r="BH47" s="138" t="str">
        <f t="shared" si="24"/>
        <v/>
      </c>
      <c r="BI47" s="138" t="str">
        <f t="shared" si="24"/>
        <v/>
      </c>
      <c r="BJ47" s="138" t="str">
        <f t="shared" si="24"/>
        <v/>
      </c>
      <c r="BK47" s="138" t="str">
        <f t="shared" si="24"/>
        <v/>
      </c>
      <c r="BL47" s="138" t="str">
        <f t="shared" si="24"/>
        <v/>
      </c>
      <c r="BM47" s="138"/>
      <c r="BN47" s="138" t="str">
        <f t="shared" si="25"/>
        <v/>
      </c>
      <c r="BO47" s="138" t="str">
        <f t="shared" si="25"/>
        <v/>
      </c>
      <c r="BP47" s="138" t="str">
        <f t="shared" si="25"/>
        <v/>
      </c>
      <c r="BQ47" s="138" t="str">
        <f t="shared" si="25"/>
        <v/>
      </c>
      <c r="BR47" s="138" t="str">
        <f t="shared" si="25"/>
        <v/>
      </c>
      <c r="BS47" s="138" t="str">
        <f t="shared" si="25"/>
        <v/>
      </c>
      <c r="BT47" s="138" t="str">
        <f t="shared" si="25"/>
        <v/>
      </c>
      <c r="BU47" s="138" t="str">
        <f t="shared" si="25"/>
        <v/>
      </c>
      <c r="BV47" s="138" t="str">
        <f t="shared" si="25"/>
        <v/>
      </c>
    </row>
    <row r="48" spans="1:85" x14ac:dyDescent="0.35">
      <c r="A48" s="200"/>
      <c r="B48" s="202"/>
      <c r="C48" s="202"/>
      <c r="D48" s="202"/>
      <c r="E48" s="202" t="s">
        <v>91</v>
      </c>
      <c r="F48" s="49">
        <v>0.6</v>
      </c>
      <c r="G48" s="46">
        <v>0.9</v>
      </c>
      <c r="H48" s="46">
        <v>1.2</v>
      </c>
      <c r="I48" s="46">
        <v>0.3</v>
      </c>
      <c r="J48" s="46">
        <v>1.8</v>
      </c>
      <c r="K48" s="1">
        <v>31</v>
      </c>
      <c r="L48" s="160" cm="1">
        <f t="array" ref="L48:P48">K48*F48:J48/1000</f>
        <v>1.8599999999999998E-2</v>
      </c>
      <c r="M48" s="160">
        <v>2.7900000000000001E-2</v>
      </c>
      <c r="N48" s="160">
        <v>3.7199999999999997E-2</v>
      </c>
      <c r="O48" s="160">
        <v>9.2999999999999992E-3</v>
      </c>
      <c r="P48" s="160">
        <v>5.5800000000000002E-2</v>
      </c>
      <c r="Q48" s="160"/>
      <c r="R48" s="84" t="str" cm="1">
        <f t="array" ref="R48">IFERROR(MIN((Z48:AH48/L48)/$CJ$11:$CR$11),"")</f>
        <v/>
      </c>
      <c r="S48" s="84" t="str" cm="1">
        <f t="array" ref="S48">IFERROR(MIN((AJ48:AR48/M48)/$CJ$11:$CR$11),"")</f>
        <v/>
      </c>
      <c r="T48" s="84" t="str" cm="1">
        <f t="array" ref="T48">IFERROR(MIN((AT48:BB48/N48)/$CJ$11:$CR$11),"")</f>
        <v/>
      </c>
      <c r="U48" s="84" t="str" cm="1">
        <f t="array" ref="U48">IFERROR(MIN((BD48:BL48/O48)/$CJ$11:$CR$11),"")</f>
        <v/>
      </c>
      <c r="V48" s="84" t="str" cm="1">
        <f t="array" ref="V48">IFERROR(MIN((BN48:BV48/P48)/$CJ$11:$CR$11),"")</f>
        <v/>
      </c>
      <c r="Z48" s="138" t="str">
        <f t="shared" si="26"/>
        <v/>
      </c>
      <c r="AA48" s="138" t="str">
        <f t="shared" si="26"/>
        <v/>
      </c>
      <c r="AB48" s="138" t="str">
        <f t="shared" si="26"/>
        <v/>
      </c>
      <c r="AC48" s="138" t="str">
        <f t="shared" si="26"/>
        <v/>
      </c>
      <c r="AD48" s="138" t="str">
        <f t="shared" si="26"/>
        <v/>
      </c>
      <c r="AE48" s="138" t="str">
        <f t="shared" si="26"/>
        <v/>
      </c>
      <c r="AF48" s="138" t="str">
        <f t="shared" si="26"/>
        <v/>
      </c>
      <c r="AG48" s="138" t="str">
        <f t="shared" si="26"/>
        <v/>
      </c>
      <c r="AH48" s="138" t="str">
        <f t="shared" si="26"/>
        <v/>
      </c>
      <c r="AI48" s="138"/>
      <c r="AJ48" s="138" t="str">
        <f t="shared" si="22"/>
        <v/>
      </c>
      <c r="AK48" s="138" t="str">
        <f t="shared" si="22"/>
        <v/>
      </c>
      <c r="AL48" s="138" t="str">
        <f t="shared" si="22"/>
        <v/>
      </c>
      <c r="AM48" s="138" t="str">
        <f t="shared" si="22"/>
        <v/>
      </c>
      <c r="AN48" s="138" t="str">
        <f t="shared" si="22"/>
        <v/>
      </c>
      <c r="AO48" s="138" t="str">
        <f t="shared" si="22"/>
        <v/>
      </c>
      <c r="AP48" s="138" t="str">
        <f t="shared" si="22"/>
        <v/>
      </c>
      <c r="AQ48" s="138" t="str">
        <f t="shared" si="22"/>
        <v/>
      </c>
      <c r="AR48" s="138" t="str">
        <f t="shared" si="22"/>
        <v/>
      </c>
      <c r="AS48" s="138"/>
      <c r="AT48" s="138" t="str">
        <f t="shared" si="23"/>
        <v/>
      </c>
      <c r="AU48" s="138" t="str">
        <f t="shared" si="23"/>
        <v/>
      </c>
      <c r="AV48" s="138" t="str">
        <f t="shared" si="23"/>
        <v/>
      </c>
      <c r="AW48" s="138" t="str">
        <f t="shared" si="23"/>
        <v/>
      </c>
      <c r="AX48" s="138" t="str">
        <f t="shared" si="23"/>
        <v/>
      </c>
      <c r="AY48" s="138" t="str">
        <f t="shared" si="23"/>
        <v/>
      </c>
      <c r="AZ48" s="138" t="str">
        <f t="shared" si="23"/>
        <v/>
      </c>
      <c r="BA48" s="138" t="str">
        <f t="shared" si="23"/>
        <v/>
      </c>
      <c r="BB48" s="138" t="str">
        <f t="shared" si="23"/>
        <v/>
      </c>
      <c r="BC48" s="138"/>
      <c r="BD48" s="138" t="str">
        <f t="shared" si="24"/>
        <v/>
      </c>
      <c r="BE48" s="138" t="str">
        <f t="shared" si="24"/>
        <v/>
      </c>
      <c r="BF48" s="138" t="str">
        <f t="shared" si="24"/>
        <v/>
      </c>
      <c r="BG48" s="138" t="str">
        <f t="shared" si="24"/>
        <v/>
      </c>
      <c r="BH48" s="138" t="str">
        <f t="shared" si="24"/>
        <v/>
      </c>
      <c r="BI48" s="138" t="str">
        <f t="shared" si="24"/>
        <v/>
      </c>
      <c r="BJ48" s="138" t="str">
        <f t="shared" si="24"/>
        <v/>
      </c>
      <c r="BK48" s="138" t="str">
        <f t="shared" si="24"/>
        <v/>
      </c>
      <c r="BL48" s="138" t="str">
        <f t="shared" si="24"/>
        <v/>
      </c>
      <c r="BM48" s="138"/>
      <c r="BN48" s="138" t="str">
        <f t="shared" si="25"/>
        <v/>
      </c>
      <c r="BO48" s="138" t="str">
        <f t="shared" si="25"/>
        <v/>
      </c>
      <c r="BP48" s="138" t="str">
        <f t="shared" si="25"/>
        <v/>
      </c>
      <c r="BQ48" s="138" t="str">
        <f t="shared" si="25"/>
        <v/>
      </c>
      <c r="BR48" s="138" t="str">
        <f t="shared" si="25"/>
        <v/>
      </c>
      <c r="BS48" s="138" t="str">
        <f t="shared" si="25"/>
        <v/>
      </c>
      <c r="BT48" s="138" t="str">
        <f t="shared" si="25"/>
        <v/>
      </c>
      <c r="BU48" s="138" t="str">
        <f t="shared" si="25"/>
        <v/>
      </c>
      <c r="BV48" s="138" t="str">
        <f t="shared" si="25"/>
        <v/>
      </c>
    </row>
    <row r="49" spans="1:74" x14ac:dyDescent="0.35">
      <c r="A49" s="200"/>
      <c r="B49" s="202"/>
      <c r="C49" s="202"/>
      <c r="D49" s="202"/>
      <c r="E49" s="202" t="s">
        <v>92</v>
      </c>
      <c r="F49" s="49">
        <v>6.6</v>
      </c>
      <c r="G49" s="46">
        <v>9.9</v>
      </c>
      <c r="H49" s="46">
        <v>13.2</v>
      </c>
      <c r="I49" s="46">
        <v>3.3</v>
      </c>
      <c r="J49" s="46">
        <v>19.8</v>
      </c>
      <c r="K49" s="1">
        <v>5</v>
      </c>
      <c r="L49" s="160" cm="1">
        <f t="array" ref="L49:P49">K49*F49:J49/1000</f>
        <v>3.3000000000000002E-2</v>
      </c>
      <c r="M49" s="160">
        <v>4.9500000000000002E-2</v>
      </c>
      <c r="N49" s="160">
        <v>6.6000000000000003E-2</v>
      </c>
      <c r="O49" s="160">
        <v>1.6500000000000001E-2</v>
      </c>
      <c r="P49" s="160">
        <v>9.9000000000000005E-2</v>
      </c>
      <c r="Q49" s="160"/>
      <c r="R49" s="84" t="str" cm="1">
        <f t="array" ref="R49">IFERROR(MIN((Z49:AH49/L49)/$CJ$11:$CR$11),"")</f>
        <v/>
      </c>
      <c r="S49" s="84" t="str" cm="1">
        <f t="array" ref="S49">IFERROR(MIN((AJ49:AR49/M49)/$CJ$11:$CR$11),"")</f>
        <v/>
      </c>
      <c r="T49" s="84" t="str" cm="1">
        <f t="array" ref="T49">IFERROR(MIN((AT49:BB49/N49)/$CJ$11:$CR$11),"")</f>
        <v/>
      </c>
      <c r="U49" s="84" t="str" cm="1">
        <f t="array" ref="U49">IFERROR(MIN((BD49:BL49/O49)/$CJ$11:$CR$11),"")</f>
        <v/>
      </c>
      <c r="V49" s="84" t="str" cm="1">
        <f t="array" ref="V49">IFERROR(MIN((BN49:BV49/P49)/$CJ$11:$CR$11),"")</f>
        <v/>
      </c>
      <c r="Z49" s="138" t="str">
        <f t="shared" si="26"/>
        <v/>
      </c>
      <c r="AA49" s="138" t="str">
        <f t="shared" si="26"/>
        <v/>
      </c>
      <c r="AB49" s="138" t="str">
        <f t="shared" si="26"/>
        <v/>
      </c>
      <c r="AC49" s="138" t="str">
        <f t="shared" si="26"/>
        <v/>
      </c>
      <c r="AD49" s="138" t="str">
        <f t="shared" si="26"/>
        <v/>
      </c>
      <c r="AE49" s="138" t="str">
        <f t="shared" si="26"/>
        <v/>
      </c>
      <c r="AF49" s="138" t="str">
        <f t="shared" si="26"/>
        <v/>
      </c>
      <c r="AG49" s="138" t="str">
        <f t="shared" si="26"/>
        <v/>
      </c>
      <c r="AH49" s="138" t="str">
        <f t="shared" si="26"/>
        <v/>
      </c>
      <c r="AI49" s="138"/>
      <c r="AJ49" s="138" t="str">
        <f t="shared" si="22"/>
        <v/>
      </c>
      <c r="AK49" s="138" t="str">
        <f t="shared" si="22"/>
        <v/>
      </c>
      <c r="AL49" s="138" t="str">
        <f t="shared" si="22"/>
        <v/>
      </c>
      <c r="AM49" s="138" t="str">
        <f t="shared" si="22"/>
        <v/>
      </c>
      <c r="AN49" s="138" t="str">
        <f t="shared" si="22"/>
        <v/>
      </c>
      <c r="AO49" s="138" t="str">
        <f t="shared" si="22"/>
        <v/>
      </c>
      <c r="AP49" s="138" t="str">
        <f t="shared" si="22"/>
        <v/>
      </c>
      <c r="AQ49" s="138" t="str">
        <f t="shared" si="22"/>
        <v/>
      </c>
      <c r="AR49" s="138" t="str">
        <f t="shared" si="22"/>
        <v/>
      </c>
      <c r="AS49" s="138"/>
      <c r="AT49" s="138" t="str">
        <f t="shared" si="23"/>
        <v/>
      </c>
      <c r="AU49" s="138" t="str">
        <f t="shared" si="23"/>
        <v/>
      </c>
      <c r="AV49" s="138" t="str">
        <f t="shared" si="23"/>
        <v/>
      </c>
      <c r="AW49" s="138" t="str">
        <f t="shared" si="23"/>
        <v/>
      </c>
      <c r="AX49" s="138" t="str">
        <f t="shared" si="23"/>
        <v/>
      </c>
      <c r="AY49" s="138" t="str">
        <f t="shared" si="23"/>
        <v/>
      </c>
      <c r="AZ49" s="138" t="str">
        <f t="shared" si="23"/>
        <v/>
      </c>
      <c r="BA49" s="138" t="str">
        <f t="shared" si="23"/>
        <v/>
      </c>
      <c r="BB49" s="138" t="str">
        <f t="shared" si="23"/>
        <v/>
      </c>
      <c r="BC49" s="138"/>
      <c r="BD49" s="138" t="str">
        <f t="shared" si="24"/>
        <v/>
      </c>
      <c r="BE49" s="138" t="str">
        <f t="shared" si="24"/>
        <v/>
      </c>
      <c r="BF49" s="138" t="str">
        <f t="shared" si="24"/>
        <v/>
      </c>
      <c r="BG49" s="138" t="str">
        <f t="shared" si="24"/>
        <v/>
      </c>
      <c r="BH49" s="138" t="str">
        <f t="shared" si="24"/>
        <v/>
      </c>
      <c r="BI49" s="138" t="str">
        <f t="shared" si="24"/>
        <v/>
      </c>
      <c r="BJ49" s="138" t="str">
        <f t="shared" si="24"/>
        <v/>
      </c>
      <c r="BK49" s="138" t="str">
        <f t="shared" si="24"/>
        <v/>
      </c>
      <c r="BL49" s="138" t="str">
        <f t="shared" si="24"/>
        <v/>
      </c>
      <c r="BM49" s="138"/>
      <c r="BN49" s="138" t="str">
        <f t="shared" si="25"/>
        <v/>
      </c>
      <c r="BO49" s="138" t="str">
        <f t="shared" si="25"/>
        <v/>
      </c>
      <c r="BP49" s="138" t="str">
        <f t="shared" si="25"/>
        <v/>
      </c>
      <c r="BQ49" s="138" t="str">
        <f t="shared" si="25"/>
        <v/>
      </c>
      <c r="BR49" s="138" t="str">
        <f t="shared" si="25"/>
        <v/>
      </c>
      <c r="BS49" s="138" t="str">
        <f t="shared" si="25"/>
        <v/>
      </c>
      <c r="BT49" s="138" t="str">
        <f t="shared" si="25"/>
        <v/>
      </c>
      <c r="BU49" s="138" t="str">
        <f t="shared" si="25"/>
        <v/>
      </c>
      <c r="BV49" s="138" t="str">
        <f t="shared" si="25"/>
        <v/>
      </c>
    </row>
    <row r="50" spans="1:74" x14ac:dyDescent="0.35">
      <c r="A50" s="200"/>
      <c r="B50" s="202"/>
      <c r="C50" s="202"/>
      <c r="D50" s="202"/>
      <c r="E50" s="202" t="s">
        <v>93</v>
      </c>
      <c r="F50" s="49">
        <v>0.4</v>
      </c>
      <c r="G50" s="46">
        <v>0.6</v>
      </c>
      <c r="H50" s="46">
        <v>0.8</v>
      </c>
      <c r="I50" s="46">
        <v>0.2</v>
      </c>
      <c r="J50" s="46">
        <v>1.2</v>
      </c>
      <c r="K50" s="1">
        <v>21</v>
      </c>
      <c r="L50" s="160" cm="1">
        <f t="array" ref="L50:P50">K50*F50:J50/1000</f>
        <v>8.4000000000000012E-3</v>
      </c>
      <c r="M50" s="160">
        <v>1.26E-2</v>
      </c>
      <c r="N50" s="160">
        <v>1.6800000000000002E-2</v>
      </c>
      <c r="O50" s="160">
        <v>4.2000000000000006E-3</v>
      </c>
      <c r="P50" s="160">
        <v>2.52E-2</v>
      </c>
      <c r="Q50" s="160"/>
      <c r="R50" s="84" t="str" cm="1">
        <f t="array" ref="R50">IFERROR(MIN((Z50:AH50/L50)/$CJ$11:$CR$11),"")</f>
        <v/>
      </c>
      <c r="S50" s="84" t="str" cm="1">
        <f t="array" ref="S50">IFERROR(MIN((AJ50:AR50/M50)/$CJ$11:$CR$11),"")</f>
        <v/>
      </c>
      <c r="T50" s="84" t="str" cm="1">
        <f t="array" ref="T50">IFERROR(MIN((AT50:BB50/N50)/$CJ$11:$CR$11),"")</f>
        <v/>
      </c>
      <c r="U50" s="84" t="str" cm="1">
        <f t="array" ref="U50">IFERROR(MIN((BD50:BL50/O50)/$CJ$11:$CR$11),"")</f>
        <v/>
      </c>
      <c r="V50" s="84" t="str" cm="1">
        <f t="array" ref="V50">IFERROR(MIN((BN50:BV50/P50)/$CJ$11:$CR$11),"")</f>
        <v/>
      </c>
      <c r="Z50" s="138" t="str">
        <f t="shared" si="26"/>
        <v/>
      </c>
      <c r="AA50" s="138" t="str">
        <f t="shared" si="26"/>
        <v/>
      </c>
      <c r="AB50" s="138" t="str">
        <f t="shared" si="26"/>
        <v/>
      </c>
      <c r="AC50" s="138" t="str">
        <f t="shared" si="26"/>
        <v/>
      </c>
      <c r="AD50" s="138" t="str">
        <f t="shared" si="26"/>
        <v/>
      </c>
      <c r="AE50" s="138" t="str">
        <f t="shared" si="26"/>
        <v/>
      </c>
      <c r="AF50" s="138" t="str">
        <f t="shared" si="26"/>
        <v/>
      </c>
      <c r="AG50" s="138" t="str">
        <f t="shared" si="26"/>
        <v/>
      </c>
      <c r="AH50" s="138" t="str">
        <f t="shared" si="26"/>
        <v/>
      </c>
      <c r="AI50" s="138"/>
      <c r="AJ50" s="138" t="str">
        <f t="shared" si="22"/>
        <v/>
      </c>
      <c r="AK50" s="138" t="str">
        <f t="shared" si="22"/>
        <v/>
      </c>
      <c r="AL50" s="138" t="str">
        <f t="shared" si="22"/>
        <v/>
      </c>
      <c r="AM50" s="138" t="str">
        <f t="shared" si="22"/>
        <v/>
      </c>
      <c r="AN50" s="138" t="str">
        <f t="shared" si="22"/>
        <v/>
      </c>
      <c r="AO50" s="138" t="str">
        <f t="shared" si="22"/>
        <v/>
      </c>
      <c r="AP50" s="138" t="str">
        <f t="shared" si="22"/>
        <v/>
      </c>
      <c r="AQ50" s="138" t="str">
        <f t="shared" si="22"/>
        <v/>
      </c>
      <c r="AR50" s="138" t="str">
        <f t="shared" si="22"/>
        <v/>
      </c>
      <c r="AS50" s="138"/>
      <c r="AT50" s="138" t="str">
        <f t="shared" si="23"/>
        <v/>
      </c>
      <c r="AU50" s="138" t="str">
        <f t="shared" si="23"/>
        <v/>
      </c>
      <c r="AV50" s="138" t="str">
        <f t="shared" si="23"/>
        <v/>
      </c>
      <c r="AW50" s="138" t="str">
        <f t="shared" si="23"/>
        <v/>
      </c>
      <c r="AX50" s="138" t="str">
        <f t="shared" si="23"/>
        <v/>
      </c>
      <c r="AY50" s="138" t="str">
        <f t="shared" si="23"/>
        <v/>
      </c>
      <c r="AZ50" s="138" t="str">
        <f t="shared" si="23"/>
        <v/>
      </c>
      <c r="BA50" s="138" t="str">
        <f t="shared" si="23"/>
        <v/>
      </c>
      <c r="BB50" s="138" t="str">
        <f t="shared" si="23"/>
        <v/>
      </c>
      <c r="BC50" s="138"/>
      <c r="BD50" s="138" t="str">
        <f t="shared" si="24"/>
        <v/>
      </c>
      <c r="BE50" s="138" t="str">
        <f t="shared" si="24"/>
        <v/>
      </c>
      <c r="BF50" s="138" t="str">
        <f t="shared" si="24"/>
        <v/>
      </c>
      <c r="BG50" s="138" t="str">
        <f t="shared" si="24"/>
        <v/>
      </c>
      <c r="BH50" s="138" t="str">
        <f t="shared" si="24"/>
        <v/>
      </c>
      <c r="BI50" s="138" t="str">
        <f t="shared" si="24"/>
        <v/>
      </c>
      <c r="BJ50" s="138" t="str">
        <f t="shared" si="24"/>
        <v/>
      </c>
      <c r="BK50" s="138" t="str">
        <f t="shared" si="24"/>
        <v/>
      </c>
      <c r="BL50" s="138" t="str">
        <f t="shared" si="24"/>
        <v/>
      </c>
      <c r="BM50" s="138"/>
      <c r="BN50" s="138" t="str">
        <f t="shared" si="25"/>
        <v/>
      </c>
      <c r="BO50" s="138" t="str">
        <f t="shared" si="25"/>
        <v/>
      </c>
      <c r="BP50" s="138" t="str">
        <f t="shared" si="25"/>
        <v/>
      </c>
      <c r="BQ50" s="138" t="str">
        <f t="shared" si="25"/>
        <v/>
      </c>
      <c r="BR50" s="138" t="str">
        <f t="shared" si="25"/>
        <v/>
      </c>
      <c r="BS50" s="138" t="str">
        <f t="shared" si="25"/>
        <v/>
      </c>
      <c r="BT50" s="138" t="str">
        <f t="shared" si="25"/>
        <v/>
      </c>
      <c r="BU50" s="138" t="str">
        <f t="shared" si="25"/>
        <v/>
      </c>
      <c r="BV50" s="138" t="str">
        <f t="shared" si="25"/>
        <v/>
      </c>
    </row>
    <row r="51" spans="1:74" x14ac:dyDescent="0.35">
      <c r="A51" s="200"/>
      <c r="B51" s="202"/>
      <c r="C51" s="202"/>
      <c r="D51" s="202"/>
      <c r="E51" s="202" t="s">
        <v>94</v>
      </c>
      <c r="F51" s="50">
        <v>3.4</v>
      </c>
      <c r="G51" s="47">
        <v>5.0999999999999996</v>
      </c>
      <c r="H51" s="47">
        <v>6.8</v>
      </c>
      <c r="I51" s="47">
        <v>1.7</v>
      </c>
      <c r="J51" s="47">
        <v>10.199999999999999</v>
      </c>
      <c r="K51" s="1">
        <v>21</v>
      </c>
      <c r="L51" s="160" cm="1">
        <f t="array" ref="L51:P51">K51*F51:J51/1000</f>
        <v>7.1399999999999991E-2</v>
      </c>
      <c r="M51" s="160">
        <v>0.1071</v>
      </c>
      <c r="N51" s="160">
        <v>0.14279999999999998</v>
      </c>
      <c r="O51" s="160">
        <v>3.5699999999999996E-2</v>
      </c>
      <c r="P51" s="160">
        <v>0.2142</v>
      </c>
      <c r="Q51" s="160"/>
      <c r="R51" s="84" t="str" cm="1">
        <f t="array" ref="R51">IFERROR(MIN((Z51:AH51/L51)/$CJ$11:$CR$11),"")</f>
        <v/>
      </c>
      <c r="S51" s="84" t="str" cm="1">
        <f t="array" ref="S51">IFERROR(MIN((AJ51:AR51/M51)/$CJ$11:$CR$11),"")</f>
        <v/>
      </c>
      <c r="T51" s="84" t="str" cm="1">
        <f t="array" ref="T51">IFERROR(MIN((AT51:BB51/N51)/$CJ$11:$CR$11),"")</f>
        <v/>
      </c>
      <c r="U51" s="84" t="str" cm="1">
        <f t="array" ref="U51">IFERROR(MIN((BD51:BL51/O51)/$CJ$11:$CR$11),"")</f>
        <v/>
      </c>
      <c r="V51" s="84" t="str" cm="1">
        <f t="array" ref="V51">IFERROR(MIN((BN51:BV51/P51)/$CJ$11:$CR$11),"")</f>
        <v/>
      </c>
      <c r="Z51" s="138" t="str">
        <f t="shared" si="26"/>
        <v/>
      </c>
      <c r="AA51" s="138" t="str">
        <f t="shared" si="26"/>
        <v/>
      </c>
      <c r="AB51" s="138" t="str">
        <f t="shared" si="26"/>
        <v/>
      </c>
      <c r="AC51" s="138" t="str">
        <f t="shared" si="26"/>
        <v/>
      </c>
      <c r="AD51" s="138" t="str">
        <f t="shared" si="26"/>
        <v/>
      </c>
      <c r="AE51" s="138" t="str">
        <f t="shared" si="26"/>
        <v/>
      </c>
      <c r="AF51" s="138" t="str">
        <f t="shared" si="26"/>
        <v/>
      </c>
      <c r="AG51" s="138" t="str">
        <f t="shared" si="26"/>
        <v/>
      </c>
      <c r="AH51" s="138" t="str">
        <f t="shared" si="26"/>
        <v/>
      </c>
      <c r="AI51" s="138"/>
      <c r="AJ51" s="138" t="str">
        <f t="shared" si="22"/>
        <v/>
      </c>
      <c r="AK51" s="138" t="str">
        <f t="shared" si="22"/>
        <v/>
      </c>
      <c r="AL51" s="138" t="str">
        <f t="shared" si="22"/>
        <v/>
      </c>
      <c r="AM51" s="138" t="str">
        <f t="shared" si="22"/>
        <v/>
      </c>
      <c r="AN51" s="138" t="str">
        <f t="shared" si="22"/>
        <v/>
      </c>
      <c r="AO51" s="138" t="str">
        <f t="shared" si="22"/>
        <v/>
      </c>
      <c r="AP51" s="138" t="str">
        <f t="shared" si="22"/>
        <v/>
      </c>
      <c r="AQ51" s="138" t="str">
        <f t="shared" si="22"/>
        <v/>
      </c>
      <c r="AR51" s="138" t="str">
        <f t="shared" si="22"/>
        <v/>
      </c>
      <c r="AS51" s="138"/>
      <c r="AT51" s="138" t="str">
        <f t="shared" si="23"/>
        <v/>
      </c>
      <c r="AU51" s="138" t="str">
        <f t="shared" si="23"/>
        <v/>
      </c>
      <c r="AV51" s="138" t="str">
        <f t="shared" si="23"/>
        <v/>
      </c>
      <c r="AW51" s="138" t="str">
        <f t="shared" si="23"/>
        <v/>
      </c>
      <c r="AX51" s="138" t="str">
        <f t="shared" si="23"/>
        <v/>
      </c>
      <c r="AY51" s="138" t="str">
        <f t="shared" si="23"/>
        <v/>
      </c>
      <c r="AZ51" s="138" t="str">
        <f t="shared" si="23"/>
        <v/>
      </c>
      <c r="BA51" s="138" t="str">
        <f t="shared" si="23"/>
        <v/>
      </c>
      <c r="BB51" s="138" t="str">
        <f t="shared" si="23"/>
        <v/>
      </c>
      <c r="BC51" s="138"/>
      <c r="BD51" s="138" t="str">
        <f t="shared" si="24"/>
        <v/>
      </c>
      <c r="BE51" s="138" t="str">
        <f t="shared" si="24"/>
        <v/>
      </c>
      <c r="BF51" s="138" t="str">
        <f t="shared" si="24"/>
        <v/>
      </c>
      <c r="BG51" s="138" t="str">
        <f t="shared" si="24"/>
        <v/>
      </c>
      <c r="BH51" s="138" t="str">
        <f t="shared" si="24"/>
        <v/>
      </c>
      <c r="BI51" s="138" t="str">
        <f t="shared" si="24"/>
        <v/>
      </c>
      <c r="BJ51" s="138" t="str">
        <f t="shared" si="24"/>
        <v/>
      </c>
      <c r="BK51" s="138" t="str">
        <f t="shared" si="24"/>
        <v/>
      </c>
      <c r="BL51" s="138" t="str">
        <f t="shared" si="24"/>
        <v/>
      </c>
      <c r="BM51" s="138"/>
      <c r="BN51" s="138" t="str">
        <f t="shared" si="25"/>
        <v/>
      </c>
      <c r="BO51" s="138" t="str">
        <f t="shared" si="25"/>
        <v/>
      </c>
      <c r="BP51" s="138" t="str">
        <f t="shared" si="25"/>
        <v/>
      </c>
      <c r="BQ51" s="138" t="str">
        <f t="shared" si="25"/>
        <v/>
      </c>
      <c r="BR51" s="138" t="str">
        <f t="shared" si="25"/>
        <v/>
      </c>
      <c r="BS51" s="138" t="str">
        <f t="shared" si="25"/>
        <v/>
      </c>
      <c r="BT51" s="138" t="str">
        <f t="shared" si="25"/>
        <v/>
      </c>
      <c r="BU51" s="138" t="str">
        <f t="shared" si="25"/>
        <v/>
      </c>
      <c r="BV51" s="138" t="str">
        <f t="shared" si="25"/>
        <v/>
      </c>
    </row>
    <row r="52" spans="1:74" x14ac:dyDescent="0.35">
      <c r="A52" s="203" t="s">
        <v>95</v>
      </c>
      <c r="B52" s="202"/>
      <c r="C52" s="202"/>
      <c r="D52" s="202"/>
      <c r="E52" s="201" t="s">
        <v>96</v>
      </c>
      <c r="F52" s="3"/>
      <c r="G52" s="3"/>
      <c r="H52" s="3"/>
      <c r="I52" s="3"/>
      <c r="J52" s="3"/>
      <c r="K52" s="1"/>
      <c r="L52" s="160" cm="1">
        <f t="array" ref="L52:P52">K52*F52:J52/1000</f>
        <v>0</v>
      </c>
      <c r="M52" s="160">
        <v>0</v>
      </c>
      <c r="N52" s="160">
        <v>0</v>
      </c>
      <c r="O52" s="160">
        <v>0</v>
      </c>
      <c r="P52" s="160">
        <v>0</v>
      </c>
      <c r="Q52" s="160"/>
      <c r="R52" s="84" t="str" cm="1">
        <f t="array" ref="R52">IFERROR(MIN((Z52:AH52/L52)/$CJ$11:$CR$11),"")</f>
        <v/>
      </c>
      <c r="S52" s="84" t="str" cm="1">
        <f t="array" ref="S52">IFERROR(MIN((AJ52:AR52/M52)/$CJ$11:$CR$11),"")</f>
        <v/>
      </c>
      <c r="T52" s="84" t="str" cm="1">
        <f t="array" ref="T52">IFERROR(MIN((AT52:BB52/N52)/$CJ$11:$CR$11),"")</f>
        <v/>
      </c>
      <c r="U52" s="84" t="str" cm="1">
        <f t="array" ref="U52">IFERROR(MIN((BD52:BL52/O52)/$CJ$11:$CR$11),"")</f>
        <v/>
      </c>
      <c r="V52" s="84" t="str" cm="1">
        <f t="array" ref="V52">IFERROR(MIN((BN52:BV52/P52)/$CJ$11:$CR$11),"")</f>
        <v/>
      </c>
      <c r="Z52" s="138" t="str">
        <f t="shared" si="26"/>
        <v/>
      </c>
      <c r="AA52" s="138" t="str">
        <f t="shared" si="26"/>
        <v/>
      </c>
      <c r="AB52" s="138" t="str">
        <f t="shared" si="26"/>
        <v/>
      </c>
      <c r="AC52" s="138" t="str">
        <f t="shared" si="26"/>
        <v/>
      </c>
      <c r="AD52" s="138" t="str">
        <f t="shared" si="26"/>
        <v/>
      </c>
      <c r="AE52" s="138" t="str">
        <f t="shared" si="26"/>
        <v/>
      </c>
      <c r="AF52" s="138" t="str">
        <f t="shared" si="26"/>
        <v/>
      </c>
      <c r="AG52" s="138" t="str">
        <f t="shared" si="26"/>
        <v/>
      </c>
      <c r="AH52" s="138" t="str">
        <f t="shared" si="26"/>
        <v/>
      </c>
      <c r="AI52" s="138"/>
      <c r="AJ52" s="138" t="str">
        <f t="shared" ref="AJ52:AR61" si="27">IFERROR(VLOOKUP($X52,$BX$11:$CG$40,1+AJ$6,FALSE)*$M52,"")</f>
        <v/>
      </c>
      <c r="AK52" s="138" t="str">
        <f t="shared" si="27"/>
        <v/>
      </c>
      <c r="AL52" s="138" t="str">
        <f t="shared" si="27"/>
        <v/>
      </c>
      <c r="AM52" s="138" t="str">
        <f t="shared" si="27"/>
        <v/>
      </c>
      <c r="AN52" s="138" t="str">
        <f t="shared" si="27"/>
        <v/>
      </c>
      <c r="AO52" s="138" t="str">
        <f t="shared" si="27"/>
        <v/>
      </c>
      <c r="AP52" s="138" t="str">
        <f t="shared" si="27"/>
        <v/>
      </c>
      <c r="AQ52" s="138" t="str">
        <f t="shared" si="27"/>
        <v/>
      </c>
      <c r="AR52" s="138" t="str">
        <f t="shared" si="27"/>
        <v/>
      </c>
      <c r="AS52" s="138"/>
      <c r="AT52" s="138" t="str">
        <f t="shared" ref="AT52:BB61" si="28">IFERROR(VLOOKUP($X52,$BX$11:$CG$40,1+AT$6,FALSE)*$N52,"")</f>
        <v/>
      </c>
      <c r="AU52" s="138" t="str">
        <f t="shared" si="28"/>
        <v/>
      </c>
      <c r="AV52" s="138" t="str">
        <f t="shared" si="28"/>
        <v/>
      </c>
      <c r="AW52" s="138" t="str">
        <f t="shared" si="28"/>
        <v/>
      </c>
      <c r="AX52" s="138" t="str">
        <f t="shared" si="28"/>
        <v/>
      </c>
      <c r="AY52" s="138" t="str">
        <f t="shared" si="28"/>
        <v/>
      </c>
      <c r="AZ52" s="138" t="str">
        <f t="shared" si="28"/>
        <v/>
      </c>
      <c r="BA52" s="138" t="str">
        <f t="shared" si="28"/>
        <v/>
      </c>
      <c r="BB52" s="138" t="str">
        <f t="shared" si="28"/>
        <v/>
      </c>
      <c r="BC52" s="138"/>
      <c r="BD52" s="138" t="str">
        <f t="shared" ref="BD52:BL61" si="29">IFERROR(VLOOKUP($X52,$BX$11:$CG$40,1+BD$6,FALSE)*$O52,"")</f>
        <v/>
      </c>
      <c r="BE52" s="138" t="str">
        <f t="shared" si="29"/>
        <v/>
      </c>
      <c r="BF52" s="138" t="str">
        <f t="shared" si="29"/>
        <v/>
      </c>
      <c r="BG52" s="138" t="str">
        <f t="shared" si="29"/>
        <v/>
      </c>
      <c r="BH52" s="138" t="str">
        <f t="shared" si="29"/>
        <v/>
      </c>
      <c r="BI52" s="138" t="str">
        <f t="shared" si="29"/>
        <v/>
      </c>
      <c r="BJ52" s="138" t="str">
        <f t="shared" si="29"/>
        <v/>
      </c>
      <c r="BK52" s="138" t="str">
        <f t="shared" si="29"/>
        <v/>
      </c>
      <c r="BL52" s="138" t="str">
        <f t="shared" si="29"/>
        <v/>
      </c>
      <c r="BM52" s="138"/>
      <c r="BN52" s="138" t="str">
        <f t="shared" ref="BN52:BV61" si="30">IFERROR(VLOOKUP($X52,$BX$11:$CG$40,1+BN$6,FALSE)*$P52,"")</f>
        <v/>
      </c>
      <c r="BO52" s="138" t="str">
        <f t="shared" si="30"/>
        <v/>
      </c>
      <c r="BP52" s="138" t="str">
        <f t="shared" si="30"/>
        <v/>
      </c>
      <c r="BQ52" s="138" t="str">
        <f t="shared" si="30"/>
        <v/>
      </c>
      <c r="BR52" s="138" t="str">
        <f t="shared" si="30"/>
        <v/>
      </c>
      <c r="BS52" s="138" t="str">
        <f t="shared" si="30"/>
        <v/>
      </c>
      <c r="BT52" s="138" t="str">
        <f t="shared" si="30"/>
        <v/>
      </c>
      <c r="BU52" s="138" t="str">
        <f t="shared" si="30"/>
        <v/>
      </c>
      <c r="BV52" s="138" t="str">
        <f t="shared" si="30"/>
        <v/>
      </c>
    </row>
    <row r="53" spans="1:74" x14ac:dyDescent="0.35">
      <c r="A53" s="200" t="s">
        <v>97</v>
      </c>
      <c r="B53" s="199">
        <v>200</v>
      </c>
      <c r="C53" s="202">
        <v>100</v>
      </c>
      <c r="D53" s="202">
        <v>300</v>
      </c>
      <c r="E53" s="198" t="s">
        <v>98</v>
      </c>
      <c r="F53" s="37">
        <v>129.69999999999999</v>
      </c>
      <c r="G53" s="37">
        <v>129.55000000000001</v>
      </c>
      <c r="H53" s="37">
        <v>194.55</v>
      </c>
      <c r="I53" s="37">
        <v>146.75</v>
      </c>
      <c r="J53" s="37">
        <v>129.69999999999999</v>
      </c>
      <c r="K53" s="1"/>
      <c r="L53" s="160" cm="1">
        <f t="array" ref="L53:P53">K53*F53:J53/1000</f>
        <v>0</v>
      </c>
      <c r="M53" s="160">
        <v>0</v>
      </c>
      <c r="N53" s="160">
        <v>0</v>
      </c>
      <c r="O53" s="160">
        <v>0</v>
      </c>
      <c r="P53" s="160">
        <v>0</v>
      </c>
      <c r="Q53" s="160"/>
      <c r="R53" s="84" t="str" cm="1">
        <f t="array" ref="R53">IFERROR(MIN((Z53:AH53/L53)/$CJ$11:$CR$11),"")</f>
        <v/>
      </c>
      <c r="S53" s="84" t="str" cm="1">
        <f t="array" ref="S53">IFERROR(MIN((AJ53:AR53/M53)/$CJ$11:$CR$11),"")</f>
        <v/>
      </c>
      <c r="T53" s="84" t="str" cm="1">
        <f t="array" ref="T53">IFERROR(MIN((AT53:BB53/N53)/$CJ$11:$CR$11),"")</f>
        <v/>
      </c>
      <c r="U53" s="84" t="str" cm="1">
        <f t="array" ref="U53">IFERROR(MIN((BD53:BL53/O53)/$CJ$11:$CR$11),"")</f>
        <v/>
      </c>
      <c r="V53" s="84" t="str" cm="1">
        <f t="array" ref="V53">IFERROR(MIN((BN53:BV53/P53)/$CJ$11:$CR$11),"")</f>
        <v/>
      </c>
      <c r="Z53" s="138" t="str">
        <f t="shared" si="26"/>
        <v/>
      </c>
      <c r="AA53" s="138" t="str">
        <f t="shared" si="26"/>
        <v/>
      </c>
      <c r="AB53" s="138" t="str">
        <f t="shared" si="26"/>
        <v/>
      </c>
      <c r="AC53" s="138" t="str">
        <f t="shared" si="26"/>
        <v/>
      </c>
      <c r="AD53" s="138" t="str">
        <f t="shared" si="26"/>
        <v/>
      </c>
      <c r="AE53" s="138" t="str">
        <f t="shared" si="26"/>
        <v/>
      </c>
      <c r="AF53" s="138" t="str">
        <f t="shared" si="26"/>
        <v/>
      </c>
      <c r="AG53" s="138" t="str">
        <f t="shared" si="26"/>
        <v/>
      </c>
      <c r="AH53" s="138" t="str">
        <f t="shared" si="26"/>
        <v/>
      </c>
      <c r="AI53" s="138"/>
      <c r="AJ53" s="138" t="str">
        <f t="shared" si="27"/>
        <v/>
      </c>
      <c r="AK53" s="138" t="str">
        <f t="shared" si="27"/>
        <v/>
      </c>
      <c r="AL53" s="138" t="str">
        <f t="shared" si="27"/>
        <v/>
      </c>
      <c r="AM53" s="138" t="str">
        <f t="shared" si="27"/>
        <v/>
      </c>
      <c r="AN53" s="138" t="str">
        <f t="shared" si="27"/>
        <v/>
      </c>
      <c r="AO53" s="138" t="str">
        <f t="shared" si="27"/>
        <v/>
      </c>
      <c r="AP53" s="138" t="str">
        <f t="shared" si="27"/>
        <v/>
      </c>
      <c r="AQ53" s="138" t="str">
        <f t="shared" si="27"/>
        <v/>
      </c>
      <c r="AR53" s="138" t="str">
        <f t="shared" si="27"/>
        <v/>
      </c>
      <c r="AS53" s="138"/>
      <c r="AT53" s="138" t="str">
        <f t="shared" si="28"/>
        <v/>
      </c>
      <c r="AU53" s="138" t="str">
        <f t="shared" si="28"/>
        <v/>
      </c>
      <c r="AV53" s="138" t="str">
        <f t="shared" si="28"/>
        <v/>
      </c>
      <c r="AW53" s="138" t="str">
        <f t="shared" si="28"/>
        <v/>
      </c>
      <c r="AX53" s="138" t="str">
        <f t="shared" si="28"/>
        <v/>
      </c>
      <c r="AY53" s="138" t="str">
        <f t="shared" si="28"/>
        <v/>
      </c>
      <c r="AZ53" s="138" t="str">
        <f t="shared" si="28"/>
        <v/>
      </c>
      <c r="BA53" s="138" t="str">
        <f t="shared" si="28"/>
        <v/>
      </c>
      <c r="BB53" s="138" t="str">
        <f t="shared" si="28"/>
        <v/>
      </c>
      <c r="BC53" s="138"/>
      <c r="BD53" s="138" t="str">
        <f t="shared" si="29"/>
        <v/>
      </c>
      <c r="BE53" s="138" t="str">
        <f t="shared" si="29"/>
        <v/>
      </c>
      <c r="BF53" s="138" t="str">
        <f t="shared" si="29"/>
        <v/>
      </c>
      <c r="BG53" s="138" t="str">
        <f t="shared" si="29"/>
        <v/>
      </c>
      <c r="BH53" s="138" t="str">
        <f t="shared" si="29"/>
        <v/>
      </c>
      <c r="BI53" s="138" t="str">
        <f t="shared" si="29"/>
        <v/>
      </c>
      <c r="BJ53" s="138" t="str">
        <f t="shared" si="29"/>
        <v/>
      </c>
      <c r="BK53" s="138" t="str">
        <f t="shared" si="29"/>
        <v/>
      </c>
      <c r="BL53" s="138" t="str">
        <f t="shared" si="29"/>
        <v/>
      </c>
      <c r="BM53" s="138"/>
      <c r="BN53" s="138" t="str">
        <f t="shared" si="30"/>
        <v/>
      </c>
      <c r="BO53" s="138" t="str">
        <f t="shared" si="30"/>
        <v/>
      </c>
      <c r="BP53" s="138" t="str">
        <f t="shared" si="30"/>
        <v/>
      </c>
      <c r="BQ53" s="138" t="str">
        <f t="shared" si="30"/>
        <v/>
      </c>
      <c r="BR53" s="138" t="str">
        <f t="shared" si="30"/>
        <v/>
      </c>
      <c r="BS53" s="138" t="str">
        <f t="shared" si="30"/>
        <v/>
      </c>
      <c r="BT53" s="138" t="str">
        <f t="shared" si="30"/>
        <v/>
      </c>
      <c r="BU53" s="138" t="str">
        <f t="shared" si="30"/>
        <v/>
      </c>
      <c r="BV53" s="138" t="str">
        <f t="shared" si="30"/>
        <v/>
      </c>
    </row>
    <row r="54" spans="1:74" x14ac:dyDescent="0.35">
      <c r="A54" s="200"/>
      <c r="B54" s="202"/>
      <c r="C54" s="202"/>
      <c r="D54" s="202"/>
      <c r="E54" s="198" t="s">
        <v>99</v>
      </c>
      <c r="F54" s="3">
        <v>28.6</v>
      </c>
      <c r="G54" s="3">
        <v>79</v>
      </c>
      <c r="H54" s="3">
        <v>42.9</v>
      </c>
      <c r="I54" s="3">
        <v>96.2</v>
      </c>
      <c r="J54" s="3">
        <v>28.6</v>
      </c>
      <c r="K54" s="1"/>
      <c r="L54" s="160" cm="1">
        <f t="array" ref="L54:P54">K54*F54:J54/1000</f>
        <v>0</v>
      </c>
      <c r="M54" s="160">
        <v>0</v>
      </c>
      <c r="N54" s="160">
        <v>0</v>
      </c>
      <c r="O54" s="160">
        <v>0</v>
      </c>
      <c r="P54" s="160">
        <v>0</v>
      </c>
      <c r="Q54" s="160"/>
      <c r="R54" s="84" t="str" cm="1">
        <f t="array" ref="R54">IFERROR(MIN((Z54:AH54/L54)/$CJ$11:$CR$11),"")</f>
        <v/>
      </c>
      <c r="S54" s="84" t="str" cm="1">
        <f t="array" ref="S54">IFERROR(MIN((AJ54:AR54/M54)/$CJ$11:$CR$11),"")</f>
        <v/>
      </c>
      <c r="T54" s="84" t="str" cm="1">
        <f t="array" ref="T54">IFERROR(MIN((AT54:BB54/N54)/$CJ$11:$CR$11),"")</f>
        <v/>
      </c>
      <c r="U54" s="84" t="str" cm="1">
        <f t="array" ref="U54">IFERROR(MIN((BD54:BL54/O54)/$CJ$11:$CR$11),"")</f>
        <v/>
      </c>
      <c r="V54" s="84" t="str" cm="1">
        <f t="array" ref="V54">IFERROR(MIN((BN54:BV54/P54)/$CJ$11:$CR$11),"")</f>
        <v/>
      </c>
      <c r="Z54" s="138" t="str">
        <f t="shared" ref="Z54:AH63" si="31">_xlfn.IFNA(VLOOKUP($X54,$BX$11:$CG$40,1+Z$6,FALSE)*$L54,"")</f>
        <v/>
      </c>
      <c r="AA54" s="138" t="str">
        <f t="shared" si="31"/>
        <v/>
      </c>
      <c r="AB54" s="138" t="str">
        <f t="shared" si="31"/>
        <v/>
      </c>
      <c r="AC54" s="138" t="str">
        <f t="shared" si="31"/>
        <v/>
      </c>
      <c r="AD54" s="138" t="str">
        <f t="shared" si="31"/>
        <v/>
      </c>
      <c r="AE54" s="138" t="str">
        <f t="shared" si="31"/>
        <v/>
      </c>
      <c r="AF54" s="138" t="str">
        <f t="shared" si="31"/>
        <v/>
      </c>
      <c r="AG54" s="138" t="str">
        <f t="shared" si="31"/>
        <v/>
      </c>
      <c r="AH54" s="138" t="str">
        <f t="shared" si="31"/>
        <v/>
      </c>
      <c r="AI54" s="138"/>
      <c r="AJ54" s="138" t="str">
        <f t="shared" si="27"/>
        <v/>
      </c>
      <c r="AK54" s="138" t="str">
        <f t="shared" si="27"/>
        <v/>
      </c>
      <c r="AL54" s="138" t="str">
        <f t="shared" si="27"/>
        <v/>
      </c>
      <c r="AM54" s="138" t="str">
        <f t="shared" si="27"/>
        <v/>
      </c>
      <c r="AN54" s="138" t="str">
        <f t="shared" si="27"/>
        <v/>
      </c>
      <c r="AO54" s="138" t="str">
        <f t="shared" si="27"/>
        <v/>
      </c>
      <c r="AP54" s="138" t="str">
        <f t="shared" si="27"/>
        <v/>
      </c>
      <c r="AQ54" s="138" t="str">
        <f t="shared" si="27"/>
        <v/>
      </c>
      <c r="AR54" s="138" t="str">
        <f t="shared" si="27"/>
        <v/>
      </c>
      <c r="AS54" s="138"/>
      <c r="AT54" s="138" t="str">
        <f t="shared" si="28"/>
        <v/>
      </c>
      <c r="AU54" s="138" t="str">
        <f t="shared" si="28"/>
        <v/>
      </c>
      <c r="AV54" s="138" t="str">
        <f t="shared" si="28"/>
        <v/>
      </c>
      <c r="AW54" s="138" t="str">
        <f t="shared" si="28"/>
        <v/>
      </c>
      <c r="AX54" s="138" t="str">
        <f t="shared" si="28"/>
        <v/>
      </c>
      <c r="AY54" s="138" t="str">
        <f t="shared" si="28"/>
        <v/>
      </c>
      <c r="AZ54" s="138" t="str">
        <f t="shared" si="28"/>
        <v/>
      </c>
      <c r="BA54" s="138" t="str">
        <f t="shared" si="28"/>
        <v/>
      </c>
      <c r="BB54" s="138" t="str">
        <f t="shared" si="28"/>
        <v/>
      </c>
      <c r="BC54" s="138"/>
      <c r="BD54" s="138" t="str">
        <f t="shared" si="29"/>
        <v/>
      </c>
      <c r="BE54" s="138" t="str">
        <f t="shared" si="29"/>
        <v/>
      </c>
      <c r="BF54" s="138" t="str">
        <f t="shared" si="29"/>
        <v/>
      </c>
      <c r="BG54" s="138" t="str">
        <f t="shared" si="29"/>
        <v/>
      </c>
      <c r="BH54" s="138" t="str">
        <f t="shared" si="29"/>
        <v/>
      </c>
      <c r="BI54" s="138" t="str">
        <f t="shared" si="29"/>
        <v/>
      </c>
      <c r="BJ54" s="138" t="str">
        <f t="shared" si="29"/>
        <v/>
      </c>
      <c r="BK54" s="138" t="str">
        <f t="shared" si="29"/>
        <v/>
      </c>
      <c r="BL54" s="138" t="str">
        <f t="shared" si="29"/>
        <v/>
      </c>
      <c r="BM54" s="138"/>
      <c r="BN54" s="138" t="str">
        <f t="shared" si="30"/>
        <v/>
      </c>
      <c r="BO54" s="138" t="str">
        <f t="shared" si="30"/>
        <v/>
      </c>
      <c r="BP54" s="138" t="str">
        <f t="shared" si="30"/>
        <v/>
      </c>
      <c r="BQ54" s="138" t="str">
        <f t="shared" si="30"/>
        <v/>
      </c>
      <c r="BR54" s="138" t="str">
        <f t="shared" si="30"/>
        <v/>
      </c>
      <c r="BS54" s="138" t="str">
        <f t="shared" si="30"/>
        <v/>
      </c>
      <c r="BT54" s="138" t="str">
        <f t="shared" si="30"/>
        <v/>
      </c>
      <c r="BU54" s="138" t="str">
        <f t="shared" si="30"/>
        <v/>
      </c>
      <c r="BV54" s="138" t="str">
        <f t="shared" si="30"/>
        <v/>
      </c>
    </row>
    <row r="55" spans="1:74" x14ac:dyDescent="0.35">
      <c r="A55" s="200"/>
      <c r="B55" s="202"/>
      <c r="C55" s="202"/>
      <c r="D55" s="202"/>
      <c r="E55" s="198" t="s">
        <v>100</v>
      </c>
      <c r="F55" s="51">
        <v>12.9</v>
      </c>
      <c r="G55" s="39">
        <v>38.700000000000003</v>
      </c>
      <c r="H55" s="39">
        <v>19.350000000000001</v>
      </c>
      <c r="I55" s="39">
        <v>25.8</v>
      </c>
      <c r="J55" s="39">
        <v>12.9</v>
      </c>
      <c r="K55" s="1">
        <v>0</v>
      </c>
      <c r="L55" s="160" cm="1">
        <f t="array" ref="L55:P55">K55*F55:J55/1000</f>
        <v>0</v>
      </c>
      <c r="M55" s="160">
        <v>0</v>
      </c>
      <c r="N55" s="160">
        <v>0</v>
      </c>
      <c r="O55" s="160">
        <v>0</v>
      </c>
      <c r="P55" s="160">
        <v>0</v>
      </c>
      <c r="Q55" s="160"/>
      <c r="R55" s="84" t="str" cm="1">
        <f t="array" ref="R55">IFERROR(MIN((Z55:AH55/L55)/$CJ$11:$CR$11),"")</f>
        <v/>
      </c>
      <c r="S55" s="84" t="str" cm="1">
        <f t="array" ref="S55">IFERROR(MIN((AJ55:AR55/M55)/$CJ$11:$CR$11),"")</f>
        <v/>
      </c>
      <c r="T55" s="84" t="str" cm="1">
        <f t="array" ref="T55">IFERROR(MIN((AT55:BB55/N55)/$CJ$11:$CR$11),"")</f>
        <v/>
      </c>
      <c r="U55" s="84" t="str" cm="1">
        <f t="array" ref="U55">IFERROR(MIN((BD55:BL55/O55)/$CJ$11:$CR$11),"")</f>
        <v/>
      </c>
      <c r="V55" s="84" t="str" cm="1">
        <f t="array" ref="V55">IFERROR(MIN((BN55:BV55/P55)/$CJ$11:$CR$11),"")</f>
        <v/>
      </c>
      <c r="Z55" s="138" t="str">
        <f t="shared" si="31"/>
        <v/>
      </c>
      <c r="AA55" s="138" t="str">
        <f t="shared" si="31"/>
        <v/>
      </c>
      <c r="AB55" s="138" t="str">
        <f t="shared" si="31"/>
        <v/>
      </c>
      <c r="AC55" s="138" t="str">
        <f t="shared" si="31"/>
        <v/>
      </c>
      <c r="AD55" s="138" t="str">
        <f t="shared" si="31"/>
        <v/>
      </c>
      <c r="AE55" s="138" t="str">
        <f t="shared" si="31"/>
        <v/>
      </c>
      <c r="AF55" s="138" t="str">
        <f t="shared" si="31"/>
        <v/>
      </c>
      <c r="AG55" s="138" t="str">
        <f t="shared" si="31"/>
        <v/>
      </c>
      <c r="AH55" s="138" t="str">
        <f t="shared" si="31"/>
        <v/>
      </c>
      <c r="AI55" s="138"/>
      <c r="AJ55" s="138" t="str">
        <f t="shared" si="27"/>
        <v/>
      </c>
      <c r="AK55" s="138" t="str">
        <f t="shared" si="27"/>
        <v/>
      </c>
      <c r="AL55" s="138" t="str">
        <f t="shared" si="27"/>
        <v/>
      </c>
      <c r="AM55" s="138" t="str">
        <f t="shared" si="27"/>
        <v/>
      </c>
      <c r="AN55" s="138" t="str">
        <f t="shared" si="27"/>
        <v/>
      </c>
      <c r="AO55" s="138" t="str">
        <f t="shared" si="27"/>
        <v/>
      </c>
      <c r="AP55" s="138" t="str">
        <f t="shared" si="27"/>
        <v/>
      </c>
      <c r="AQ55" s="138" t="str">
        <f t="shared" si="27"/>
        <v/>
      </c>
      <c r="AR55" s="138" t="str">
        <f t="shared" si="27"/>
        <v/>
      </c>
      <c r="AS55" s="138"/>
      <c r="AT55" s="138" t="str">
        <f t="shared" si="28"/>
        <v/>
      </c>
      <c r="AU55" s="138" t="str">
        <f t="shared" si="28"/>
        <v/>
      </c>
      <c r="AV55" s="138" t="str">
        <f t="shared" si="28"/>
        <v/>
      </c>
      <c r="AW55" s="138" t="str">
        <f t="shared" si="28"/>
        <v/>
      </c>
      <c r="AX55" s="138" t="str">
        <f t="shared" si="28"/>
        <v/>
      </c>
      <c r="AY55" s="138" t="str">
        <f t="shared" si="28"/>
        <v/>
      </c>
      <c r="AZ55" s="138" t="str">
        <f t="shared" si="28"/>
        <v/>
      </c>
      <c r="BA55" s="138" t="str">
        <f t="shared" si="28"/>
        <v/>
      </c>
      <c r="BB55" s="138" t="str">
        <f t="shared" si="28"/>
        <v/>
      </c>
      <c r="BC55" s="138"/>
      <c r="BD55" s="138" t="str">
        <f t="shared" si="29"/>
        <v/>
      </c>
      <c r="BE55" s="138" t="str">
        <f t="shared" si="29"/>
        <v/>
      </c>
      <c r="BF55" s="138" t="str">
        <f t="shared" si="29"/>
        <v/>
      </c>
      <c r="BG55" s="138" t="str">
        <f t="shared" si="29"/>
        <v/>
      </c>
      <c r="BH55" s="138" t="str">
        <f t="shared" si="29"/>
        <v/>
      </c>
      <c r="BI55" s="138" t="str">
        <f t="shared" si="29"/>
        <v/>
      </c>
      <c r="BJ55" s="138" t="str">
        <f t="shared" si="29"/>
        <v/>
      </c>
      <c r="BK55" s="138" t="str">
        <f t="shared" si="29"/>
        <v/>
      </c>
      <c r="BL55" s="138" t="str">
        <f t="shared" si="29"/>
        <v/>
      </c>
      <c r="BM55" s="138"/>
      <c r="BN55" s="138" t="str">
        <f t="shared" si="30"/>
        <v/>
      </c>
      <c r="BO55" s="138" t="str">
        <f t="shared" si="30"/>
        <v/>
      </c>
      <c r="BP55" s="138" t="str">
        <f t="shared" si="30"/>
        <v/>
      </c>
      <c r="BQ55" s="138" t="str">
        <f t="shared" si="30"/>
        <v/>
      </c>
      <c r="BR55" s="138" t="str">
        <f t="shared" si="30"/>
        <v/>
      </c>
      <c r="BS55" s="138" t="str">
        <f t="shared" si="30"/>
        <v/>
      </c>
      <c r="BT55" s="138" t="str">
        <f t="shared" si="30"/>
        <v/>
      </c>
      <c r="BU55" s="138" t="str">
        <f t="shared" si="30"/>
        <v/>
      </c>
      <c r="BV55" s="138" t="str">
        <f t="shared" si="30"/>
        <v/>
      </c>
    </row>
    <row r="56" spans="1:74" x14ac:dyDescent="0.35">
      <c r="A56" s="200"/>
      <c r="B56" s="202"/>
      <c r="C56" s="202"/>
      <c r="D56" s="202"/>
      <c r="E56" s="198" t="s">
        <v>101</v>
      </c>
      <c r="F56" s="52">
        <v>2.1</v>
      </c>
      <c r="G56" s="41">
        <v>6.3</v>
      </c>
      <c r="H56" s="41">
        <v>3.15</v>
      </c>
      <c r="I56" s="41">
        <v>4.2</v>
      </c>
      <c r="J56" s="41">
        <v>2.1</v>
      </c>
      <c r="K56" s="1">
        <v>3</v>
      </c>
      <c r="L56" s="160" cm="1">
        <f t="array" ref="L56:P56">K56*F56:J56/1000</f>
        <v>6.3000000000000009E-3</v>
      </c>
      <c r="M56" s="160">
        <v>1.89E-2</v>
      </c>
      <c r="N56" s="160">
        <v>9.4500000000000001E-3</v>
      </c>
      <c r="O56" s="160">
        <v>1.2600000000000002E-2</v>
      </c>
      <c r="P56" s="160">
        <v>6.3000000000000009E-3</v>
      </c>
      <c r="Q56" s="160"/>
      <c r="R56" s="84" t="str" cm="1">
        <f t="array" ref="R56">IFERROR(MIN((Z56:AH56/L56)/$CJ$11:$CR$11),"")</f>
        <v/>
      </c>
      <c r="S56" s="84" t="str" cm="1">
        <f t="array" ref="S56">IFERROR(MIN((AJ56:AR56/M56)/$CJ$11:$CR$11),"")</f>
        <v/>
      </c>
      <c r="T56" s="84" t="str" cm="1">
        <f t="array" ref="T56">IFERROR(MIN((AT56:BB56/N56)/$CJ$11:$CR$11),"")</f>
        <v/>
      </c>
      <c r="U56" s="84" t="str" cm="1">
        <f t="array" ref="U56">IFERROR(MIN((BD56:BL56/O56)/$CJ$11:$CR$11),"")</f>
        <v/>
      </c>
      <c r="V56" s="84" t="str" cm="1">
        <f t="array" ref="V56">IFERROR(MIN((BN56:BV56/P56)/$CJ$11:$CR$11),"")</f>
        <v/>
      </c>
      <c r="Z56" s="138" t="str">
        <f t="shared" si="31"/>
        <v/>
      </c>
      <c r="AA56" s="138" t="str">
        <f t="shared" si="31"/>
        <v/>
      </c>
      <c r="AB56" s="138" t="str">
        <f t="shared" si="31"/>
        <v/>
      </c>
      <c r="AC56" s="138" t="str">
        <f t="shared" si="31"/>
        <v/>
      </c>
      <c r="AD56" s="138" t="str">
        <f t="shared" si="31"/>
        <v/>
      </c>
      <c r="AE56" s="138" t="str">
        <f t="shared" si="31"/>
        <v/>
      </c>
      <c r="AF56" s="138" t="str">
        <f t="shared" si="31"/>
        <v/>
      </c>
      <c r="AG56" s="138" t="str">
        <f t="shared" si="31"/>
        <v/>
      </c>
      <c r="AH56" s="138" t="str">
        <f t="shared" si="31"/>
        <v/>
      </c>
      <c r="AI56" s="138"/>
      <c r="AJ56" s="138" t="str">
        <f t="shared" si="27"/>
        <v/>
      </c>
      <c r="AK56" s="138" t="str">
        <f t="shared" si="27"/>
        <v/>
      </c>
      <c r="AL56" s="138" t="str">
        <f t="shared" si="27"/>
        <v/>
      </c>
      <c r="AM56" s="138" t="str">
        <f t="shared" si="27"/>
        <v/>
      </c>
      <c r="AN56" s="138" t="str">
        <f t="shared" si="27"/>
        <v/>
      </c>
      <c r="AO56" s="138" t="str">
        <f t="shared" si="27"/>
        <v/>
      </c>
      <c r="AP56" s="138" t="str">
        <f t="shared" si="27"/>
        <v/>
      </c>
      <c r="AQ56" s="138" t="str">
        <f t="shared" si="27"/>
        <v/>
      </c>
      <c r="AR56" s="138" t="str">
        <f t="shared" si="27"/>
        <v/>
      </c>
      <c r="AS56" s="138"/>
      <c r="AT56" s="138" t="str">
        <f t="shared" si="28"/>
        <v/>
      </c>
      <c r="AU56" s="138" t="str">
        <f t="shared" si="28"/>
        <v/>
      </c>
      <c r="AV56" s="138" t="str">
        <f t="shared" si="28"/>
        <v/>
      </c>
      <c r="AW56" s="138" t="str">
        <f t="shared" si="28"/>
        <v/>
      </c>
      <c r="AX56" s="138" t="str">
        <f t="shared" si="28"/>
        <v/>
      </c>
      <c r="AY56" s="138" t="str">
        <f t="shared" si="28"/>
        <v/>
      </c>
      <c r="AZ56" s="138" t="str">
        <f t="shared" si="28"/>
        <v/>
      </c>
      <c r="BA56" s="138" t="str">
        <f t="shared" si="28"/>
        <v/>
      </c>
      <c r="BB56" s="138" t="str">
        <f t="shared" si="28"/>
        <v/>
      </c>
      <c r="BC56" s="138"/>
      <c r="BD56" s="138" t="str">
        <f t="shared" si="29"/>
        <v/>
      </c>
      <c r="BE56" s="138" t="str">
        <f t="shared" si="29"/>
        <v/>
      </c>
      <c r="BF56" s="138" t="str">
        <f t="shared" si="29"/>
        <v/>
      </c>
      <c r="BG56" s="138" t="str">
        <f t="shared" si="29"/>
        <v/>
      </c>
      <c r="BH56" s="138" t="str">
        <f t="shared" si="29"/>
        <v/>
      </c>
      <c r="BI56" s="138" t="str">
        <f t="shared" si="29"/>
        <v/>
      </c>
      <c r="BJ56" s="138" t="str">
        <f t="shared" si="29"/>
        <v/>
      </c>
      <c r="BK56" s="138" t="str">
        <f t="shared" si="29"/>
        <v/>
      </c>
      <c r="BL56" s="138" t="str">
        <f t="shared" si="29"/>
        <v/>
      </c>
      <c r="BM56" s="138"/>
      <c r="BN56" s="138" t="str">
        <f t="shared" si="30"/>
        <v/>
      </c>
      <c r="BO56" s="138" t="str">
        <f t="shared" si="30"/>
        <v/>
      </c>
      <c r="BP56" s="138" t="str">
        <f t="shared" si="30"/>
        <v/>
      </c>
      <c r="BQ56" s="138" t="str">
        <f t="shared" si="30"/>
        <v/>
      </c>
      <c r="BR56" s="138" t="str">
        <f t="shared" si="30"/>
        <v/>
      </c>
      <c r="BS56" s="138" t="str">
        <f t="shared" si="30"/>
        <v/>
      </c>
      <c r="BT56" s="138" t="str">
        <f t="shared" si="30"/>
        <v/>
      </c>
      <c r="BU56" s="138" t="str">
        <f t="shared" si="30"/>
        <v/>
      </c>
      <c r="BV56" s="138" t="str">
        <f t="shared" si="30"/>
        <v/>
      </c>
    </row>
    <row r="57" spans="1:74" x14ac:dyDescent="0.35">
      <c r="A57" s="200"/>
      <c r="B57" s="202"/>
      <c r="C57" s="202"/>
      <c r="D57" s="202"/>
      <c r="E57" s="198" t="s">
        <v>102</v>
      </c>
      <c r="F57" s="52">
        <v>1.8</v>
      </c>
      <c r="G57" s="41">
        <v>5.4</v>
      </c>
      <c r="H57" s="41">
        <v>2.7</v>
      </c>
      <c r="I57" s="41">
        <v>3.6</v>
      </c>
      <c r="J57" s="41">
        <v>1.8</v>
      </c>
      <c r="K57" s="1">
        <v>13</v>
      </c>
      <c r="L57" s="160" cm="1">
        <f t="array" ref="L57:P57">K57*F57:J57/1000</f>
        <v>2.3400000000000001E-2</v>
      </c>
      <c r="M57" s="160">
        <v>7.0199999999999999E-2</v>
      </c>
      <c r="N57" s="160">
        <v>3.5099999999999999E-2</v>
      </c>
      <c r="O57" s="160">
        <v>4.6800000000000001E-2</v>
      </c>
      <c r="P57" s="160">
        <v>2.3400000000000001E-2</v>
      </c>
      <c r="Q57" s="160"/>
      <c r="R57" s="84" t="str" cm="1">
        <f t="array" ref="R57">IFERROR(MIN((Z57:AH57/L57)/$CJ$11:$CR$11),"")</f>
        <v/>
      </c>
      <c r="S57" s="84" t="str" cm="1">
        <f t="array" ref="S57">IFERROR(MIN((AJ57:AR57/M57)/$CJ$11:$CR$11),"")</f>
        <v/>
      </c>
      <c r="T57" s="84" t="str" cm="1">
        <f t="array" ref="T57">IFERROR(MIN((AT57:BB57/N57)/$CJ$11:$CR$11),"")</f>
        <v/>
      </c>
      <c r="U57" s="84" t="str" cm="1">
        <f t="array" ref="U57">IFERROR(MIN((BD57:BL57/O57)/$CJ$11:$CR$11),"")</f>
        <v/>
      </c>
      <c r="V57" s="84" t="str" cm="1">
        <f t="array" ref="V57">IFERROR(MIN((BN57:BV57/P57)/$CJ$11:$CR$11),"")</f>
        <v/>
      </c>
      <c r="Z57" s="138" t="str">
        <f t="shared" si="31"/>
        <v/>
      </c>
      <c r="AA57" s="138" t="str">
        <f t="shared" si="31"/>
        <v/>
      </c>
      <c r="AB57" s="138" t="str">
        <f t="shared" si="31"/>
        <v/>
      </c>
      <c r="AC57" s="138" t="str">
        <f t="shared" si="31"/>
        <v/>
      </c>
      <c r="AD57" s="138" t="str">
        <f t="shared" si="31"/>
        <v/>
      </c>
      <c r="AE57" s="138" t="str">
        <f t="shared" si="31"/>
        <v/>
      </c>
      <c r="AF57" s="138" t="str">
        <f t="shared" si="31"/>
        <v/>
      </c>
      <c r="AG57" s="138" t="str">
        <f t="shared" si="31"/>
        <v/>
      </c>
      <c r="AH57" s="138" t="str">
        <f t="shared" si="31"/>
        <v/>
      </c>
      <c r="AI57" s="138"/>
      <c r="AJ57" s="138" t="str">
        <f t="shared" si="27"/>
        <v/>
      </c>
      <c r="AK57" s="138" t="str">
        <f t="shared" si="27"/>
        <v/>
      </c>
      <c r="AL57" s="138" t="str">
        <f t="shared" si="27"/>
        <v/>
      </c>
      <c r="AM57" s="138" t="str">
        <f t="shared" si="27"/>
        <v/>
      </c>
      <c r="AN57" s="138" t="str">
        <f t="shared" si="27"/>
        <v/>
      </c>
      <c r="AO57" s="138" t="str">
        <f t="shared" si="27"/>
        <v/>
      </c>
      <c r="AP57" s="138" t="str">
        <f t="shared" si="27"/>
        <v/>
      </c>
      <c r="AQ57" s="138" t="str">
        <f t="shared" si="27"/>
        <v/>
      </c>
      <c r="AR57" s="138" t="str">
        <f t="shared" si="27"/>
        <v/>
      </c>
      <c r="AS57" s="138"/>
      <c r="AT57" s="138" t="str">
        <f t="shared" si="28"/>
        <v/>
      </c>
      <c r="AU57" s="138" t="str">
        <f t="shared" si="28"/>
        <v/>
      </c>
      <c r="AV57" s="138" t="str">
        <f t="shared" si="28"/>
        <v/>
      </c>
      <c r="AW57" s="138" t="str">
        <f t="shared" si="28"/>
        <v/>
      </c>
      <c r="AX57" s="138" t="str">
        <f t="shared" si="28"/>
        <v/>
      </c>
      <c r="AY57" s="138" t="str">
        <f t="shared" si="28"/>
        <v/>
      </c>
      <c r="AZ57" s="138" t="str">
        <f t="shared" si="28"/>
        <v/>
      </c>
      <c r="BA57" s="138" t="str">
        <f t="shared" si="28"/>
        <v/>
      </c>
      <c r="BB57" s="138" t="str">
        <f t="shared" si="28"/>
        <v/>
      </c>
      <c r="BC57" s="138"/>
      <c r="BD57" s="138" t="str">
        <f t="shared" si="29"/>
        <v/>
      </c>
      <c r="BE57" s="138" t="str">
        <f t="shared" si="29"/>
        <v/>
      </c>
      <c r="BF57" s="138" t="str">
        <f t="shared" si="29"/>
        <v/>
      </c>
      <c r="BG57" s="138" t="str">
        <f t="shared" si="29"/>
        <v/>
      </c>
      <c r="BH57" s="138" t="str">
        <f t="shared" si="29"/>
        <v/>
      </c>
      <c r="BI57" s="138" t="str">
        <f t="shared" si="29"/>
        <v/>
      </c>
      <c r="BJ57" s="138" t="str">
        <f t="shared" si="29"/>
        <v/>
      </c>
      <c r="BK57" s="138" t="str">
        <f t="shared" si="29"/>
        <v/>
      </c>
      <c r="BL57" s="138" t="str">
        <f t="shared" si="29"/>
        <v/>
      </c>
      <c r="BM57" s="138"/>
      <c r="BN57" s="138" t="str">
        <f t="shared" si="30"/>
        <v/>
      </c>
      <c r="BO57" s="138" t="str">
        <f t="shared" si="30"/>
        <v/>
      </c>
      <c r="BP57" s="138" t="str">
        <f t="shared" si="30"/>
        <v/>
      </c>
      <c r="BQ57" s="138" t="str">
        <f t="shared" si="30"/>
        <v/>
      </c>
      <c r="BR57" s="138" t="str">
        <f t="shared" si="30"/>
        <v/>
      </c>
      <c r="BS57" s="138" t="str">
        <f t="shared" si="30"/>
        <v/>
      </c>
      <c r="BT57" s="138" t="str">
        <f t="shared" si="30"/>
        <v/>
      </c>
      <c r="BU57" s="138" t="str">
        <f t="shared" si="30"/>
        <v/>
      </c>
      <c r="BV57" s="138" t="str">
        <f t="shared" si="30"/>
        <v/>
      </c>
    </row>
    <row r="58" spans="1:74" x14ac:dyDescent="0.35">
      <c r="A58" s="200"/>
      <c r="B58" s="202"/>
      <c r="C58" s="202"/>
      <c r="D58" s="202"/>
      <c r="E58" s="198" t="s">
        <v>103</v>
      </c>
      <c r="F58" s="52">
        <v>5</v>
      </c>
      <c r="G58" s="41">
        <v>15</v>
      </c>
      <c r="H58" s="41">
        <v>7.5</v>
      </c>
      <c r="I58" s="41">
        <v>10</v>
      </c>
      <c r="J58" s="41">
        <v>5</v>
      </c>
      <c r="K58" s="1">
        <v>3</v>
      </c>
      <c r="L58" s="160" cm="1">
        <f t="array" ref="L58:P58">K58*F58:J58/1000</f>
        <v>1.4999999999999999E-2</v>
      </c>
      <c r="M58" s="160">
        <v>4.4999999999999998E-2</v>
      </c>
      <c r="N58" s="160">
        <v>2.2499999999999999E-2</v>
      </c>
      <c r="O58" s="160">
        <v>0.03</v>
      </c>
      <c r="P58" s="160">
        <v>1.4999999999999999E-2</v>
      </c>
      <c r="Q58" s="160"/>
      <c r="R58" s="84" t="str" cm="1">
        <f t="array" ref="R58">IFERROR(MIN((Z58:AH58/L58)/$CJ$11:$CR$11),"")</f>
        <v/>
      </c>
      <c r="S58" s="84" t="str" cm="1">
        <f t="array" ref="S58">IFERROR(MIN((AJ58:AR58/M58)/$CJ$11:$CR$11),"")</f>
        <v/>
      </c>
      <c r="T58" s="84" t="str" cm="1">
        <f t="array" ref="T58">IFERROR(MIN((AT58:BB58/N58)/$CJ$11:$CR$11),"")</f>
        <v/>
      </c>
      <c r="U58" s="84" t="str" cm="1">
        <f t="array" ref="U58">IFERROR(MIN((BD58:BL58/O58)/$CJ$11:$CR$11),"")</f>
        <v/>
      </c>
      <c r="V58" s="84" t="str" cm="1">
        <f t="array" ref="V58">IFERROR(MIN((BN58:BV58/P58)/$CJ$11:$CR$11),"")</f>
        <v/>
      </c>
      <c r="Z58" s="138" t="str">
        <f t="shared" si="31"/>
        <v/>
      </c>
      <c r="AA58" s="138" t="str">
        <f t="shared" si="31"/>
        <v/>
      </c>
      <c r="AB58" s="138" t="str">
        <f t="shared" si="31"/>
        <v/>
      </c>
      <c r="AC58" s="138" t="str">
        <f t="shared" si="31"/>
        <v/>
      </c>
      <c r="AD58" s="138" t="str">
        <f t="shared" si="31"/>
        <v/>
      </c>
      <c r="AE58" s="138" t="str">
        <f t="shared" si="31"/>
        <v/>
      </c>
      <c r="AF58" s="138" t="str">
        <f t="shared" si="31"/>
        <v/>
      </c>
      <c r="AG58" s="138" t="str">
        <f t="shared" si="31"/>
        <v/>
      </c>
      <c r="AH58" s="138" t="str">
        <f t="shared" si="31"/>
        <v/>
      </c>
      <c r="AI58" s="138"/>
      <c r="AJ58" s="138" t="str">
        <f t="shared" si="27"/>
        <v/>
      </c>
      <c r="AK58" s="138" t="str">
        <f t="shared" si="27"/>
        <v/>
      </c>
      <c r="AL58" s="138" t="str">
        <f t="shared" si="27"/>
        <v/>
      </c>
      <c r="AM58" s="138" t="str">
        <f t="shared" si="27"/>
        <v/>
      </c>
      <c r="AN58" s="138" t="str">
        <f t="shared" si="27"/>
        <v/>
      </c>
      <c r="AO58" s="138" t="str">
        <f t="shared" si="27"/>
        <v/>
      </c>
      <c r="AP58" s="138" t="str">
        <f t="shared" si="27"/>
        <v/>
      </c>
      <c r="AQ58" s="138" t="str">
        <f t="shared" si="27"/>
        <v/>
      </c>
      <c r="AR58" s="138" t="str">
        <f t="shared" si="27"/>
        <v/>
      </c>
      <c r="AS58" s="138"/>
      <c r="AT58" s="138" t="str">
        <f t="shared" si="28"/>
        <v/>
      </c>
      <c r="AU58" s="138" t="str">
        <f t="shared" si="28"/>
        <v/>
      </c>
      <c r="AV58" s="138" t="str">
        <f t="shared" si="28"/>
        <v/>
      </c>
      <c r="AW58" s="138" t="str">
        <f t="shared" si="28"/>
        <v/>
      </c>
      <c r="AX58" s="138" t="str">
        <f t="shared" si="28"/>
        <v/>
      </c>
      <c r="AY58" s="138" t="str">
        <f t="shared" si="28"/>
        <v/>
      </c>
      <c r="AZ58" s="138" t="str">
        <f t="shared" si="28"/>
        <v/>
      </c>
      <c r="BA58" s="138" t="str">
        <f t="shared" si="28"/>
        <v/>
      </c>
      <c r="BB58" s="138" t="str">
        <f t="shared" si="28"/>
        <v/>
      </c>
      <c r="BC58" s="138"/>
      <c r="BD58" s="138" t="str">
        <f t="shared" si="29"/>
        <v/>
      </c>
      <c r="BE58" s="138" t="str">
        <f t="shared" si="29"/>
        <v/>
      </c>
      <c r="BF58" s="138" t="str">
        <f t="shared" si="29"/>
        <v/>
      </c>
      <c r="BG58" s="138" t="str">
        <f t="shared" si="29"/>
        <v/>
      </c>
      <c r="BH58" s="138" t="str">
        <f t="shared" si="29"/>
        <v/>
      </c>
      <c r="BI58" s="138" t="str">
        <f t="shared" si="29"/>
        <v/>
      </c>
      <c r="BJ58" s="138" t="str">
        <f t="shared" si="29"/>
        <v/>
      </c>
      <c r="BK58" s="138" t="str">
        <f t="shared" si="29"/>
        <v/>
      </c>
      <c r="BL58" s="138" t="str">
        <f t="shared" si="29"/>
        <v/>
      </c>
      <c r="BM58" s="138"/>
      <c r="BN58" s="138" t="str">
        <f t="shared" si="30"/>
        <v/>
      </c>
      <c r="BO58" s="138" t="str">
        <f t="shared" si="30"/>
        <v/>
      </c>
      <c r="BP58" s="138" t="str">
        <f t="shared" si="30"/>
        <v/>
      </c>
      <c r="BQ58" s="138" t="str">
        <f t="shared" si="30"/>
        <v/>
      </c>
      <c r="BR58" s="138" t="str">
        <f t="shared" si="30"/>
        <v/>
      </c>
      <c r="BS58" s="138" t="str">
        <f t="shared" si="30"/>
        <v/>
      </c>
      <c r="BT58" s="138" t="str">
        <f t="shared" si="30"/>
        <v/>
      </c>
      <c r="BU58" s="138" t="str">
        <f t="shared" si="30"/>
        <v/>
      </c>
      <c r="BV58" s="138" t="str">
        <f t="shared" si="30"/>
        <v/>
      </c>
    </row>
    <row r="59" spans="1:74" x14ac:dyDescent="0.35">
      <c r="A59" s="200"/>
      <c r="B59" s="202"/>
      <c r="C59" s="202"/>
      <c r="D59" s="202"/>
      <c r="E59" s="198" t="s">
        <v>104</v>
      </c>
      <c r="F59" s="52">
        <v>0</v>
      </c>
      <c r="G59" s="41">
        <v>0</v>
      </c>
      <c r="H59" s="41">
        <v>0</v>
      </c>
      <c r="I59" s="41">
        <v>0</v>
      </c>
      <c r="J59" s="41">
        <v>0</v>
      </c>
      <c r="K59" s="1">
        <v>9</v>
      </c>
      <c r="L59" s="160" cm="1">
        <f t="array" ref="L59:P59">K59*F59:J59/1000</f>
        <v>0</v>
      </c>
      <c r="M59" s="160">
        <v>0</v>
      </c>
      <c r="N59" s="160">
        <v>0</v>
      </c>
      <c r="O59" s="160">
        <v>0</v>
      </c>
      <c r="P59" s="160">
        <v>0</v>
      </c>
      <c r="Q59" s="160"/>
      <c r="R59" s="84" t="str" cm="1">
        <f t="array" ref="R59">IFERROR(MIN((Z59:AH59/L59)/$CJ$11:$CR$11),"")</f>
        <v/>
      </c>
      <c r="S59" s="84" t="str" cm="1">
        <f t="array" ref="S59">IFERROR(MIN((AJ59:AR59/M59)/$CJ$11:$CR$11),"")</f>
        <v/>
      </c>
      <c r="T59" s="84" t="str" cm="1">
        <f t="array" ref="T59">IFERROR(MIN((AT59:BB59/N59)/$CJ$11:$CR$11),"")</f>
        <v/>
      </c>
      <c r="U59" s="84" t="str" cm="1">
        <f t="array" ref="U59">IFERROR(MIN((BD59:BL59/O59)/$CJ$11:$CR$11),"")</f>
        <v/>
      </c>
      <c r="V59" s="84" t="str" cm="1">
        <f t="array" ref="V59">IFERROR(MIN((BN59:BV59/P59)/$CJ$11:$CR$11),"")</f>
        <v/>
      </c>
      <c r="Z59" s="138" t="str">
        <f t="shared" si="31"/>
        <v/>
      </c>
      <c r="AA59" s="138" t="str">
        <f t="shared" si="31"/>
        <v/>
      </c>
      <c r="AB59" s="138" t="str">
        <f t="shared" si="31"/>
        <v/>
      </c>
      <c r="AC59" s="138" t="str">
        <f t="shared" si="31"/>
        <v/>
      </c>
      <c r="AD59" s="138" t="str">
        <f t="shared" si="31"/>
        <v/>
      </c>
      <c r="AE59" s="138" t="str">
        <f t="shared" si="31"/>
        <v/>
      </c>
      <c r="AF59" s="138" t="str">
        <f t="shared" si="31"/>
        <v/>
      </c>
      <c r="AG59" s="138" t="str">
        <f t="shared" si="31"/>
        <v/>
      </c>
      <c r="AH59" s="138" t="str">
        <f t="shared" si="31"/>
        <v/>
      </c>
      <c r="AI59" s="138"/>
      <c r="AJ59" s="138" t="str">
        <f t="shared" si="27"/>
        <v/>
      </c>
      <c r="AK59" s="138" t="str">
        <f t="shared" si="27"/>
        <v/>
      </c>
      <c r="AL59" s="138" t="str">
        <f t="shared" si="27"/>
        <v/>
      </c>
      <c r="AM59" s="138" t="str">
        <f t="shared" si="27"/>
        <v/>
      </c>
      <c r="AN59" s="138" t="str">
        <f t="shared" si="27"/>
        <v/>
      </c>
      <c r="AO59" s="138" t="str">
        <f t="shared" si="27"/>
        <v/>
      </c>
      <c r="AP59" s="138" t="str">
        <f t="shared" si="27"/>
        <v/>
      </c>
      <c r="AQ59" s="138" t="str">
        <f t="shared" si="27"/>
        <v/>
      </c>
      <c r="AR59" s="138" t="str">
        <f t="shared" si="27"/>
        <v/>
      </c>
      <c r="AS59" s="138"/>
      <c r="AT59" s="138" t="str">
        <f t="shared" si="28"/>
        <v/>
      </c>
      <c r="AU59" s="138" t="str">
        <f t="shared" si="28"/>
        <v/>
      </c>
      <c r="AV59" s="138" t="str">
        <f t="shared" si="28"/>
        <v/>
      </c>
      <c r="AW59" s="138" t="str">
        <f t="shared" si="28"/>
        <v/>
      </c>
      <c r="AX59" s="138" t="str">
        <f t="shared" si="28"/>
        <v/>
      </c>
      <c r="AY59" s="138" t="str">
        <f t="shared" si="28"/>
        <v/>
      </c>
      <c r="AZ59" s="138" t="str">
        <f t="shared" si="28"/>
        <v/>
      </c>
      <c r="BA59" s="138" t="str">
        <f t="shared" si="28"/>
        <v/>
      </c>
      <c r="BB59" s="138" t="str">
        <f t="shared" si="28"/>
        <v/>
      </c>
      <c r="BC59" s="138"/>
      <c r="BD59" s="138" t="str">
        <f t="shared" si="29"/>
        <v/>
      </c>
      <c r="BE59" s="138" t="str">
        <f t="shared" si="29"/>
        <v/>
      </c>
      <c r="BF59" s="138" t="str">
        <f t="shared" si="29"/>
        <v/>
      </c>
      <c r="BG59" s="138" t="str">
        <f t="shared" si="29"/>
        <v/>
      </c>
      <c r="BH59" s="138" t="str">
        <f t="shared" si="29"/>
        <v/>
      </c>
      <c r="BI59" s="138" t="str">
        <f t="shared" si="29"/>
        <v/>
      </c>
      <c r="BJ59" s="138" t="str">
        <f t="shared" si="29"/>
        <v/>
      </c>
      <c r="BK59" s="138" t="str">
        <f t="shared" si="29"/>
        <v/>
      </c>
      <c r="BL59" s="138" t="str">
        <f t="shared" si="29"/>
        <v/>
      </c>
      <c r="BM59" s="138"/>
      <c r="BN59" s="138" t="str">
        <f t="shared" si="30"/>
        <v/>
      </c>
      <c r="BO59" s="138" t="str">
        <f t="shared" si="30"/>
        <v/>
      </c>
      <c r="BP59" s="138" t="str">
        <f t="shared" si="30"/>
        <v/>
      </c>
      <c r="BQ59" s="138" t="str">
        <f t="shared" si="30"/>
        <v/>
      </c>
      <c r="BR59" s="138" t="str">
        <f t="shared" si="30"/>
        <v/>
      </c>
      <c r="BS59" s="138" t="str">
        <f t="shared" si="30"/>
        <v/>
      </c>
      <c r="BT59" s="138" t="str">
        <f t="shared" si="30"/>
        <v/>
      </c>
      <c r="BU59" s="138" t="str">
        <f t="shared" si="30"/>
        <v/>
      </c>
      <c r="BV59" s="138" t="str">
        <f t="shared" si="30"/>
        <v/>
      </c>
    </row>
    <row r="60" spans="1:74" x14ac:dyDescent="0.35">
      <c r="A60" s="200"/>
      <c r="B60" s="202"/>
      <c r="C60" s="202"/>
      <c r="D60" s="202"/>
      <c r="E60" s="198" t="s">
        <v>105</v>
      </c>
      <c r="F60" s="52">
        <v>0.3</v>
      </c>
      <c r="G60" s="41">
        <v>0.6</v>
      </c>
      <c r="H60" s="41">
        <v>0.45</v>
      </c>
      <c r="I60" s="41">
        <v>0.6</v>
      </c>
      <c r="J60" s="41">
        <v>0.3</v>
      </c>
      <c r="K60" s="1">
        <v>11</v>
      </c>
      <c r="L60" s="160" cm="1">
        <f t="array" ref="L60:P60">K60*F60:J60/1000</f>
        <v>3.3E-3</v>
      </c>
      <c r="M60" s="160">
        <v>6.6E-3</v>
      </c>
      <c r="N60" s="160">
        <v>4.9500000000000004E-3</v>
      </c>
      <c r="O60" s="160">
        <v>6.6E-3</v>
      </c>
      <c r="P60" s="160">
        <v>3.3E-3</v>
      </c>
      <c r="Q60" s="160"/>
      <c r="R60" s="84" t="str" cm="1">
        <f t="array" ref="R60">IFERROR(MIN((Z60:AH60/L60)/$CJ$11:$CR$11),"")</f>
        <v/>
      </c>
      <c r="S60" s="84" t="str" cm="1">
        <f t="array" ref="S60">IFERROR(MIN((AJ60:AR60/M60)/$CJ$11:$CR$11),"")</f>
        <v/>
      </c>
      <c r="T60" s="84" t="str" cm="1">
        <f t="array" ref="T60">IFERROR(MIN((AT60:BB60/N60)/$CJ$11:$CR$11),"")</f>
        <v/>
      </c>
      <c r="U60" s="84" t="str" cm="1">
        <f t="array" ref="U60">IFERROR(MIN((BD60:BL60/O60)/$CJ$11:$CR$11),"")</f>
        <v/>
      </c>
      <c r="V60" s="84" t="str" cm="1">
        <f t="array" ref="V60">IFERROR(MIN((BN60:BV60/P60)/$CJ$11:$CR$11),"")</f>
        <v/>
      </c>
      <c r="Z60" s="138" t="str">
        <f t="shared" si="31"/>
        <v/>
      </c>
      <c r="AA60" s="138" t="str">
        <f t="shared" si="31"/>
        <v/>
      </c>
      <c r="AB60" s="138" t="str">
        <f t="shared" si="31"/>
        <v/>
      </c>
      <c r="AC60" s="138" t="str">
        <f t="shared" si="31"/>
        <v/>
      </c>
      <c r="AD60" s="138" t="str">
        <f t="shared" si="31"/>
        <v/>
      </c>
      <c r="AE60" s="138" t="str">
        <f t="shared" si="31"/>
        <v/>
      </c>
      <c r="AF60" s="138" t="str">
        <f t="shared" si="31"/>
        <v/>
      </c>
      <c r="AG60" s="138" t="str">
        <f t="shared" si="31"/>
        <v/>
      </c>
      <c r="AH60" s="138" t="str">
        <f t="shared" si="31"/>
        <v/>
      </c>
      <c r="AI60" s="138"/>
      <c r="AJ60" s="138" t="str">
        <f t="shared" si="27"/>
        <v/>
      </c>
      <c r="AK60" s="138" t="str">
        <f t="shared" si="27"/>
        <v/>
      </c>
      <c r="AL60" s="138" t="str">
        <f t="shared" si="27"/>
        <v/>
      </c>
      <c r="AM60" s="138" t="str">
        <f t="shared" si="27"/>
        <v/>
      </c>
      <c r="AN60" s="138" t="str">
        <f t="shared" si="27"/>
        <v/>
      </c>
      <c r="AO60" s="138" t="str">
        <f t="shared" si="27"/>
        <v/>
      </c>
      <c r="AP60" s="138" t="str">
        <f t="shared" si="27"/>
        <v/>
      </c>
      <c r="AQ60" s="138" t="str">
        <f t="shared" si="27"/>
        <v/>
      </c>
      <c r="AR60" s="138" t="str">
        <f t="shared" si="27"/>
        <v/>
      </c>
      <c r="AS60" s="138"/>
      <c r="AT60" s="138" t="str">
        <f t="shared" si="28"/>
        <v/>
      </c>
      <c r="AU60" s="138" t="str">
        <f t="shared" si="28"/>
        <v/>
      </c>
      <c r="AV60" s="138" t="str">
        <f t="shared" si="28"/>
        <v/>
      </c>
      <c r="AW60" s="138" t="str">
        <f t="shared" si="28"/>
        <v/>
      </c>
      <c r="AX60" s="138" t="str">
        <f t="shared" si="28"/>
        <v/>
      </c>
      <c r="AY60" s="138" t="str">
        <f t="shared" si="28"/>
        <v/>
      </c>
      <c r="AZ60" s="138" t="str">
        <f t="shared" si="28"/>
        <v/>
      </c>
      <c r="BA60" s="138" t="str">
        <f t="shared" si="28"/>
        <v/>
      </c>
      <c r="BB60" s="138" t="str">
        <f t="shared" si="28"/>
        <v/>
      </c>
      <c r="BC60" s="138"/>
      <c r="BD60" s="138" t="str">
        <f t="shared" si="29"/>
        <v/>
      </c>
      <c r="BE60" s="138" t="str">
        <f t="shared" si="29"/>
        <v/>
      </c>
      <c r="BF60" s="138" t="str">
        <f t="shared" si="29"/>
        <v/>
      </c>
      <c r="BG60" s="138" t="str">
        <f t="shared" si="29"/>
        <v/>
      </c>
      <c r="BH60" s="138" t="str">
        <f t="shared" si="29"/>
        <v/>
      </c>
      <c r="BI60" s="138" t="str">
        <f t="shared" si="29"/>
        <v/>
      </c>
      <c r="BJ60" s="138" t="str">
        <f t="shared" si="29"/>
        <v/>
      </c>
      <c r="BK60" s="138" t="str">
        <f t="shared" si="29"/>
        <v/>
      </c>
      <c r="BL60" s="138" t="str">
        <f t="shared" si="29"/>
        <v/>
      </c>
      <c r="BM60" s="138"/>
      <c r="BN60" s="138" t="str">
        <f t="shared" si="30"/>
        <v/>
      </c>
      <c r="BO60" s="138" t="str">
        <f t="shared" si="30"/>
        <v/>
      </c>
      <c r="BP60" s="138" t="str">
        <f t="shared" si="30"/>
        <v/>
      </c>
      <c r="BQ60" s="138" t="str">
        <f t="shared" si="30"/>
        <v/>
      </c>
      <c r="BR60" s="138" t="str">
        <f t="shared" si="30"/>
        <v/>
      </c>
      <c r="BS60" s="138" t="str">
        <f t="shared" si="30"/>
        <v/>
      </c>
      <c r="BT60" s="138" t="str">
        <f t="shared" si="30"/>
        <v/>
      </c>
      <c r="BU60" s="138" t="str">
        <f t="shared" si="30"/>
        <v/>
      </c>
      <c r="BV60" s="138" t="str">
        <f t="shared" si="30"/>
        <v/>
      </c>
    </row>
    <row r="61" spans="1:74" x14ac:dyDescent="0.35">
      <c r="A61" s="200"/>
      <c r="B61" s="202"/>
      <c r="C61" s="202"/>
      <c r="D61" s="202"/>
      <c r="E61" s="198" t="s">
        <v>106</v>
      </c>
      <c r="F61" s="52">
        <v>0.8</v>
      </c>
      <c r="G61" s="41">
        <v>1.6</v>
      </c>
      <c r="H61" s="41">
        <v>1.2</v>
      </c>
      <c r="I61" s="41">
        <v>1.6</v>
      </c>
      <c r="J61" s="41">
        <v>0.8</v>
      </c>
      <c r="K61" s="1">
        <v>5</v>
      </c>
      <c r="L61" s="160" cm="1">
        <f t="array" ref="L61:P61">K61*F61:J61/1000</f>
        <v>4.0000000000000001E-3</v>
      </c>
      <c r="M61" s="160">
        <v>8.0000000000000002E-3</v>
      </c>
      <c r="N61" s="160">
        <v>6.0000000000000001E-3</v>
      </c>
      <c r="O61" s="160">
        <v>8.0000000000000002E-3</v>
      </c>
      <c r="P61" s="160">
        <v>4.0000000000000001E-3</v>
      </c>
      <c r="Q61" s="160"/>
      <c r="R61" s="84" t="str" cm="1">
        <f t="array" ref="R61">IFERROR(MIN((Z61:AH61/L61)/$CJ$11:$CR$11),"")</f>
        <v/>
      </c>
      <c r="S61" s="84" t="str" cm="1">
        <f t="array" ref="S61">IFERROR(MIN((AJ61:AR61/M61)/$CJ$11:$CR$11),"")</f>
        <v/>
      </c>
      <c r="T61" s="84" t="str" cm="1">
        <f t="array" ref="T61">IFERROR(MIN((AT61:BB61/N61)/$CJ$11:$CR$11),"")</f>
        <v/>
      </c>
      <c r="U61" s="84" t="str" cm="1">
        <f t="array" ref="U61">IFERROR(MIN((BD61:BL61/O61)/$CJ$11:$CR$11),"")</f>
        <v/>
      </c>
      <c r="V61" s="84" t="str" cm="1">
        <f t="array" ref="V61">IFERROR(MIN((BN61:BV61/P61)/$CJ$11:$CR$11),"")</f>
        <v/>
      </c>
      <c r="Z61" s="138" t="str">
        <f t="shared" si="31"/>
        <v/>
      </c>
      <c r="AA61" s="138" t="str">
        <f t="shared" si="31"/>
        <v/>
      </c>
      <c r="AB61" s="138" t="str">
        <f t="shared" si="31"/>
        <v/>
      </c>
      <c r="AC61" s="138" t="str">
        <f t="shared" si="31"/>
        <v/>
      </c>
      <c r="AD61" s="138" t="str">
        <f t="shared" si="31"/>
        <v/>
      </c>
      <c r="AE61" s="138" t="str">
        <f t="shared" si="31"/>
        <v/>
      </c>
      <c r="AF61" s="138" t="str">
        <f t="shared" si="31"/>
        <v/>
      </c>
      <c r="AG61" s="138" t="str">
        <f t="shared" si="31"/>
        <v/>
      </c>
      <c r="AH61" s="138" t="str">
        <f t="shared" si="31"/>
        <v/>
      </c>
      <c r="AI61" s="138"/>
      <c r="AJ61" s="138" t="str">
        <f t="shared" si="27"/>
        <v/>
      </c>
      <c r="AK61" s="138" t="str">
        <f t="shared" si="27"/>
        <v/>
      </c>
      <c r="AL61" s="138" t="str">
        <f t="shared" si="27"/>
        <v/>
      </c>
      <c r="AM61" s="138" t="str">
        <f t="shared" si="27"/>
        <v/>
      </c>
      <c r="AN61" s="138" t="str">
        <f t="shared" si="27"/>
        <v/>
      </c>
      <c r="AO61" s="138" t="str">
        <f t="shared" si="27"/>
        <v/>
      </c>
      <c r="AP61" s="138" t="str">
        <f t="shared" si="27"/>
        <v/>
      </c>
      <c r="AQ61" s="138" t="str">
        <f t="shared" si="27"/>
        <v/>
      </c>
      <c r="AR61" s="138" t="str">
        <f t="shared" si="27"/>
        <v/>
      </c>
      <c r="AS61" s="138"/>
      <c r="AT61" s="138" t="str">
        <f t="shared" si="28"/>
        <v/>
      </c>
      <c r="AU61" s="138" t="str">
        <f t="shared" si="28"/>
        <v/>
      </c>
      <c r="AV61" s="138" t="str">
        <f t="shared" si="28"/>
        <v/>
      </c>
      <c r="AW61" s="138" t="str">
        <f t="shared" si="28"/>
        <v/>
      </c>
      <c r="AX61" s="138" t="str">
        <f t="shared" si="28"/>
        <v/>
      </c>
      <c r="AY61" s="138" t="str">
        <f t="shared" si="28"/>
        <v/>
      </c>
      <c r="AZ61" s="138" t="str">
        <f t="shared" si="28"/>
        <v/>
      </c>
      <c r="BA61" s="138" t="str">
        <f t="shared" si="28"/>
        <v/>
      </c>
      <c r="BB61" s="138" t="str">
        <f t="shared" si="28"/>
        <v/>
      </c>
      <c r="BC61" s="138"/>
      <c r="BD61" s="138" t="str">
        <f t="shared" si="29"/>
        <v/>
      </c>
      <c r="BE61" s="138" t="str">
        <f t="shared" si="29"/>
        <v/>
      </c>
      <c r="BF61" s="138" t="str">
        <f t="shared" si="29"/>
        <v/>
      </c>
      <c r="BG61" s="138" t="str">
        <f t="shared" si="29"/>
        <v/>
      </c>
      <c r="BH61" s="138" t="str">
        <f t="shared" si="29"/>
        <v/>
      </c>
      <c r="BI61" s="138" t="str">
        <f t="shared" si="29"/>
        <v/>
      </c>
      <c r="BJ61" s="138" t="str">
        <f t="shared" si="29"/>
        <v/>
      </c>
      <c r="BK61" s="138" t="str">
        <f t="shared" si="29"/>
        <v/>
      </c>
      <c r="BL61" s="138" t="str">
        <f t="shared" si="29"/>
        <v/>
      </c>
      <c r="BM61" s="138"/>
      <c r="BN61" s="138" t="str">
        <f t="shared" si="30"/>
        <v/>
      </c>
      <c r="BO61" s="138" t="str">
        <f t="shared" si="30"/>
        <v/>
      </c>
      <c r="BP61" s="138" t="str">
        <f t="shared" si="30"/>
        <v/>
      </c>
      <c r="BQ61" s="138" t="str">
        <f t="shared" si="30"/>
        <v/>
      </c>
      <c r="BR61" s="138" t="str">
        <f t="shared" si="30"/>
        <v/>
      </c>
      <c r="BS61" s="138" t="str">
        <f t="shared" si="30"/>
        <v/>
      </c>
      <c r="BT61" s="138" t="str">
        <f t="shared" si="30"/>
        <v/>
      </c>
      <c r="BU61" s="138" t="str">
        <f t="shared" si="30"/>
        <v/>
      </c>
      <c r="BV61" s="138" t="str">
        <f t="shared" si="30"/>
        <v/>
      </c>
    </row>
    <row r="62" spans="1:74" x14ac:dyDescent="0.35">
      <c r="A62" s="200"/>
      <c r="B62" s="202"/>
      <c r="C62" s="202"/>
      <c r="D62" s="202"/>
      <c r="E62" s="198" t="s">
        <v>107</v>
      </c>
      <c r="F62" s="52">
        <v>0.3</v>
      </c>
      <c r="G62" s="41">
        <v>0.6</v>
      </c>
      <c r="H62" s="41">
        <v>0.45</v>
      </c>
      <c r="I62" s="41">
        <v>0.6</v>
      </c>
      <c r="J62" s="41">
        <v>0.3</v>
      </c>
      <c r="K62" s="1">
        <v>23</v>
      </c>
      <c r="L62" s="160" cm="1">
        <f t="array" ref="L62:P62">K62*F62:J62/1000</f>
        <v>6.8999999999999999E-3</v>
      </c>
      <c r="M62" s="160">
        <v>1.38E-2</v>
      </c>
      <c r="N62" s="160">
        <v>1.035E-2</v>
      </c>
      <c r="O62" s="160">
        <v>1.38E-2</v>
      </c>
      <c r="P62" s="160">
        <v>6.8999999999999999E-3</v>
      </c>
      <c r="Q62" s="160"/>
      <c r="R62" s="84" t="str" cm="1">
        <f t="array" ref="R62">IFERROR(MIN((Z62:AH62/L62)/$CJ$11:$CR$11),"")</f>
        <v/>
      </c>
      <c r="S62" s="84" t="str" cm="1">
        <f t="array" ref="S62">IFERROR(MIN((AJ62:AR62/M62)/$CJ$11:$CR$11),"")</f>
        <v/>
      </c>
      <c r="T62" s="84" t="str" cm="1">
        <f t="array" ref="T62">IFERROR(MIN((AT62:BB62/N62)/$CJ$11:$CR$11),"")</f>
        <v/>
      </c>
      <c r="U62" s="84" t="str" cm="1">
        <f t="array" ref="U62">IFERROR(MIN((BD62:BL62/O62)/$CJ$11:$CR$11),"")</f>
        <v/>
      </c>
      <c r="V62" s="84" t="str" cm="1">
        <f t="array" ref="V62">IFERROR(MIN((BN62:BV62/P62)/$CJ$11:$CR$11),"")</f>
        <v/>
      </c>
      <c r="Z62" s="138" t="str">
        <f t="shared" si="31"/>
        <v/>
      </c>
      <c r="AA62" s="138" t="str">
        <f t="shared" si="31"/>
        <v/>
      </c>
      <c r="AB62" s="138" t="str">
        <f t="shared" si="31"/>
        <v/>
      </c>
      <c r="AC62" s="138" t="str">
        <f t="shared" si="31"/>
        <v/>
      </c>
      <c r="AD62" s="138" t="str">
        <f t="shared" si="31"/>
        <v/>
      </c>
      <c r="AE62" s="138" t="str">
        <f t="shared" si="31"/>
        <v/>
      </c>
      <c r="AF62" s="138" t="str">
        <f t="shared" si="31"/>
        <v/>
      </c>
      <c r="AG62" s="138" t="str">
        <f t="shared" si="31"/>
        <v/>
      </c>
      <c r="AH62" s="138" t="str">
        <f t="shared" si="31"/>
        <v/>
      </c>
      <c r="AI62" s="138"/>
      <c r="AJ62" s="138" t="str">
        <f t="shared" ref="AJ62:AR71" si="32">IFERROR(VLOOKUP($X62,$BX$11:$CG$40,1+AJ$6,FALSE)*$M62,"")</f>
        <v/>
      </c>
      <c r="AK62" s="138" t="str">
        <f t="shared" si="32"/>
        <v/>
      </c>
      <c r="AL62" s="138" t="str">
        <f t="shared" si="32"/>
        <v/>
      </c>
      <c r="AM62" s="138" t="str">
        <f t="shared" si="32"/>
        <v/>
      </c>
      <c r="AN62" s="138" t="str">
        <f t="shared" si="32"/>
        <v/>
      </c>
      <c r="AO62" s="138" t="str">
        <f t="shared" si="32"/>
        <v/>
      </c>
      <c r="AP62" s="138" t="str">
        <f t="shared" si="32"/>
        <v/>
      </c>
      <c r="AQ62" s="138" t="str">
        <f t="shared" si="32"/>
        <v/>
      </c>
      <c r="AR62" s="138" t="str">
        <f t="shared" si="32"/>
        <v/>
      </c>
      <c r="AS62" s="138"/>
      <c r="AT62" s="138" t="str">
        <f t="shared" ref="AT62:BB71" si="33">IFERROR(VLOOKUP($X62,$BX$11:$CG$40,1+AT$6,FALSE)*$N62,"")</f>
        <v/>
      </c>
      <c r="AU62" s="138" t="str">
        <f t="shared" si="33"/>
        <v/>
      </c>
      <c r="AV62" s="138" t="str">
        <f t="shared" si="33"/>
        <v/>
      </c>
      <c r="AW62" s="138" t="str">
        <f t="shared" si="33"/>
        <v/>
      </c>
      <c r="AX62" s="138" t="str">
        <f t="shared" si="33"/>
        <v/>
      </c>
      <c r="AY62" s="138" t="str">
        <f t="shared" si="33"/>
        <v/>
      </c>
      <c r="AZ62" s="138" t="str">
        <f t="shared" si="33"/>
        <v/>
      </c>
      <c r="BA62" s="138" t="str">
        <f t="shared" si="33"/>
        <v/>
      </c>
      <c r="BB62" s="138" t="str">
        <f t="shared" si="33"/>
        <v/>
      </c>
      <c r="BC62" s="138"/>
      <c r="BD62" s="138" t="str">
        <f t="shared" ref="BD62:BL71" si="34">IFERROR(VLOOKUP($X62,$BX$11:$CG$40,1+BD$6,FALSE)*$O62,"")</f>
        <v/>
      </c>
      <c r="BE62" s="138" t="str">
        <f t="shared" si="34"/>
        <v/>
      </c>
      <c r="BF62" s="138" t="str">
        <f t="shared" si="34"/>
        <v/>
      </c>
      <c r="BG62" s="138" t="str">
        <f t="shared" si="34"/>
        <v/>
      </c>
      <c r="BH62" s="138" t="str">
        <f t="shared" si="34"/>
        <v/>
      </c>
      <c r="BI62" s="138" t="str">
        <f t="shared" si="34"/>
        <v/>
      </c>
      <c r="BJ62" s="138" t="str">
        <f t="shared" si="34"/>
        <v/>
      </c>
      <c r="BK62" s="138" t="str">
        <f t="shared" si="34"/>
        <v/>
      </c>
      <c r="BL62" s="138" t="str">
        <f t="shared" si="34"/>
        <v/>
      </c>
      <c r="BM62" s="138"/>
      <c r="BN62" s="138" t="str">
        <f t="shared" ref="BN62:BV71" si="35">IFERROR(VLOOKUP($X62,$BX$11:$CG$40,1+BN$6,FALSE)*$P62,"")</f>
        <v/>
      </c>
      <c r="BO62" s="138" t="str">
        <f t="shared" si="35"/>
        <v/>
      </c>
      <c r="BP62" s="138" t="str">
        <f t="shared" si="35"/>
        <v/>
      </c>
      <c r="BQ62" s="138" t="str">
        <f t="shared" si="35"/>
        <v/>
      </c>
      <c r="BR62" s="138" t="str">
        <f t="shared" si="35"/>
        <v/>
      </c>
      <c r="BS62" s="138" t="str">
        <f t="shared" si="35"/>
        <v/>
      </c>
      <c r="BT62" s="138" t="str">
        <f t="shared" si="35"/>
        <v/>
      </c>
      <c r="BU62" s="138" t="str">
        <f t="shared" si="35"/>
        <v/>
      </c>
      <c r="BV62" s="138" t="str">
        <f t="shared" si="35"/>
        <v/>
      </c>
    </row>
    <row r="63" spans="1:74" x14ac:dyDescent="0.35">
      <c r="A63" s="200"/>
      <c r="B63" s="202"/>
      <c r="C63" s="202"/>
      <c r="D63" s="202"/>
      <c r="E63" s="198" t="s">
        <v>108</v>
      </c>
      <c r="F63" s="52">
        <v>4.9000000000000004</v>
      </c>
      <c r="G63" s="41">
        <v>9.8000000000000007</v>
      </c>
      <c r="H63" s="41">
        <v>7.35</v>
      </c>
      <c r="I63" s="41">
        <v>9.8000000000000007</v>
      </c>
      <c r="J63" s="41">
        <v>4.9000000000000004</v>
      </c>
      <c r="K63" s="1">
        <v>5</v>
      </c>
      <c r="L63" s="160" cm="1">
        <f t="array" ref="L63:P63">K63*F63:J63/1000</f>
        <v>2.4500000000000001E-2</v>
      </c>
      <c r="M63" s="160">
        <v>4.9000000000000002E-2</v>
      </c>
      <c r="N63" s="160">
        <v>3.6749999999999998E-2</v>
      </c>
      <c r="O63" s="160">
        <v>4.9000000000000002E-2</v>
      </c>
      <c r="P63" s="160">
        <v>2.4500000000000001E-2</v>
      </c>
      <c r="Q63" s="160"/>
      <c r="R63" s="84" t="str" cm="1">
        <f t="array" ref="R63">IFERROR(MIN((Z63:AH63/L63)/$CJ$11:$CR$11),"")</f>
        <v/>
      </c>
      <c r="S63" s="84" t="str" cm="1">
        <f t="array" ref="S63">IFERROR(MIN((AJ63:AR63/M63)/$CJ$11:$CR$11),"")</f>
        <v/>
      </c>
      <c r="T63" s="84" t="str" cm="1">
        <f t="array" ref="T63">IFERROR(MIN((AT63:BB63/N63)/$CJ$11:$CR$11),"")</f>
        <v/>
      </c>
      <c r="U63" s="84" t="str" cm="1">
        <f t="array" ref="U63">IFERROR(MIN((BD63:BL63/O63)/$CJ$11:$CR$11),"")</f>
        <v/>
      </c>
      <c r="V63" s="84" t="str" cm="1">
        <f t="array" ref="V63">IFERROR(MIN((BN63:BV63/P63)/$CJ$11:$CR$11),"")</f>
        <v/>
      </c>
      <c r="Z63" s="138" t="str">
        <f t="shared" si="31"/>
        <v/>
      </c>
      <c r="AA63" s="138" t="str">
        <f t="shared" si="31"/>
        <v/>
      </c>
      <c r="AB63" s="138" t="str">
        <f t="shared" si="31"/>
        <v/>
      </c>
      <c r="AC63" s="138" t="str">
        <f t="shared" si="31"/>
        <v/>
      </c>
      <c r="AD63" s="138" t="str">
        <f t="shared" si="31"/>
        <v/>
      </c>
      <c r="AE63" s="138" t="str">
        <f t="shared" si="31"/>
        <v/>
      </c>
      <c r="AF63" s="138" t="str">
        <f t="shared" si="31"/>
        <v/>
      </c>
      <c r="AG63" s="138" t="str">
        <f t="shared" si="31"/>
        <v/>
      </c>
      <c r="AH63" s="138" t="str">
        <f t="shared" si="31"/>
        <v/>
      </c>
      <c r="AI63" s="138"/>
      <c r="AJ63" s="138" t="str">
        <f t="shared" si="32"/>
        <v/>
      </c>
      <c r="AK63" s="138" t="str">
        <f t="shared" si="32"/>
        <v/>
      </c>
      <c r="AL63" s="138" t="str">
        <f t="shared" si="32"/>
        <v/>
      </c>
      <c r="AM63" s="138" t="str">
        <f t="shared" si="32"/>
        <v/>
      </c>
      <c r="AN63" s="138" t="str">
        <f t="shared" si="32"/>
        <v/>
      </c>
      <c r="AO63" s="138" t="str">
        <f t="shared" si="32"/>
        <v/>
      </c>
      <c r="AP63" s="138" t="str">
        <f t="shared" si="32"/>
        <v/>
      </c>
      <c r="AQ63" s="138" t="str">
        <f t="shared" si="32"/>
        <v/>
      </c>
      <c r="AR63" s="138" t="str">
        <f t="shared" si="32"/>
        <v/>
      </c>
      <c r="AS63" s="138"/>
      <c r="AT63" s="138" t="str">
        <f t="shared" si="33"/>
        <v/>
      </c>
      <c r="AU63" s="138" t="str">
        <f t="shared" si="33"/>
        <v/>
      </c>
      <c r="AV63" s="138" t="str">
        <f t="shared" si="33"/>
        <v/>
      </c>
      <c r="AW63" s="138" t="str">
        <f t="shared" si="33"/>
        <v/>
      </c>
      <c r="AX63" s="138" t="str">
        <f t="shared" si="33"/>
        <v/>
      </c>
      <c r="AY63" s="138" t="str">
        <f t="shared" si="33"/>
        <v/>
      </c>
      <c r="AZ63" s="138" t="str">
        <f t="shared" si="33"/>
        <v/>
      </c>
      <c r="BA63" s="138" t="str">
        <f t="shared" si="33"/>
        <v/>
      </c>
      <c r="BB63" s="138" t="str">
        <f t="shared" si="33"/>
        <v/>
      </c>
      <c r="BC63" s="138"/>
      <c r="BD63" s="138" t="str">
        <f t="shared" si="34"/>
        <v/>
      </c>
      <c r="BE63" s="138" t="str">
        <f t="shared" si="34"/>
        <v/>
      </c>
      <c r="BF63" s="138" t="str">
        <f t="shared" si="34"/>
        <v/>
      </c>
      <c r="BG63" s="138" t="str">
        <f t="shared" si="34"/>
        <v/>
      </c>
      <c r="BH63" s="138" t="str">
        <f t="shared" si="34"/>
        <v/>
      </c>
      <c r="BI63" s="138" t="str">
        <f t="shared" si="34"/>
        <v/>
      </c>
      <c r="BJ63" s="138" t="str">
        <f t="shared" si="34"/>
        <v/>
      </c>
      <c r="BK63" s="138" t="str">
        <f t="shared" si="34"/>
        <v/>
      </c>
      <c r="BL63" s="138" t="str">
        <f t="shared" si="34"/>
        <v/>
      </c>
      <c r="BM63" s="138"/>
      <c r="BN63" s="138" t="str">
        <f t="shared" si="35"/>
        <v/>
      </c>
      <c r="BO63" s="138" t="str">
        <f t="shared" si="35"/>
        <v/>
      </c>
      <c r="BP63" s="138" t="str">
        <f t="shared" si="35"/>
        <v/>
      </c>
      <c r="BQ63" s="138" t="str">
        <f t="shared" si="35"/>
        <v/>
      </c>
      <c r="BR63" s="138" t="str">
        <f t="shared" si="35"/>
        <v/>
      </c>
      <c r="BS63" s="138" t="str">
        <f t="shared" si="35"/>
        <v/>
      </c>
      <c r="BT63" s="138" t="str">
        <f t="shared" si="35"/>
        <v/>
      </c>
      <c r="BU63" s="138" t="str">
        <f t="shared" si="35"/>
        <v/>
      </c>
      <c r="BV63" s="138" t="str">
        <f t="shared" si="35"/>
        <v/>
      </c>
    </row>
    <row r="64" spans="1:74" x14ac:dyDescent="0.35">
      <c r="A64" s="200"/>
      <c r="B64" s="202"/>
      <c r="C64" s="202"/>
      <c r="D64" s="202"/>
      <c r="E64" s="198" t="s">
        <v>109</v>
      </c>
      <c r="F64" s="52">
        <v>0.5</v>
      </c>
      <c r="G64" s="41">
        <v>1</v>
      </c>
      <c r="H64" s="41">
        <v>0.75</v>
      </c>
      <c r="I64" s="41">
        <v>10</v>
      </c>
      <c r="J64" s="41">
        <v>0.5</v>
      </c>
      <c r="K64" s="1">
        <v>12</v>
      </c>
      <c r="L64" s="160" cm="1">
        <f t="array" ref="L64:P64">K64*F64:J64/1000</f>
        <v>6.0000000000000001E-3</v>
      </c>
      <c r="M64" s="160">
        <v>1.2E-2</v>
      </c>
      <c r="N64" s="160">
        <v>8.9999999999999993E-3</v>
      </c>
      <c r="O64" s="160">
        <v>0.12</v>
      </c>
      <c r="P64" s="160">
        <v>6.0000000000000001E-3</v>
      </c>
      <c r="Q64" s="160"/>
      <c r="R64" s="84" t="str" cm="1">
        <f t="array" ref="R64">IFERROR(MIN((Z64:AH64/L64)/$CJ$11:$CR$11),"")</f>
        <v/>
      </c>
      <c r="S64" s="84" t="str" cm="1">
        <f t="array" ref="S64">IFERROR(MIN((AJ64:AR64/M64)/$CJ$11:$CR$11),"")</f>
        <v/>
      </c>
      <c r="T64" s="84" t="str" cm="1">
        <f t="array" ref="T64">IFERROR(MIN((AT64:BB64/N64)/$CJ$11:$CR$11),"")</f>
        <v/>
      </c>
      <c r="U64" s="84" t="str" cm="1">
        <f t="array" ref="U64">IFERROR(MIN((BD64:BL64/O64)/$CJ$11:$CR$11),"")</f>
        <v/>
      </c>
      <c r="V64" s="84" t="str" cm="1">
        <f t="array" ref="V64">IFERROR(MIN((BN64:BV64/P64)/$CJ$11:$CR$11),"")</f>
        <v/>
      </c>
      <c r="Z64" s="138" t="str">
        <f t="shared" ref="Z64:AH73" si="36">_xlfn.IFNA(VLOOKUP($X64,$BX$11:$CG$40,1+Z$6,FALSE)*$L64,"")</f>
        <v/>
      </c>
      <c r="AA64" s="138" t="str">
        <f t="shared" si="36"/>
        <v/>
      </c>
      <c r="AB64" s="138" t="str">
        <f t="shared" si="36"/>
        <v/>
      </c>
      <c r="AC64" s="138" t="str">
        <f t="shared" si="36"/>
        <v/>
      </c>
      <c r="AD64" s="138" t="str">
        <f t="shared" si="36"/>
        <v/>
      </c>
      <c r="AE64" s="138" t="str">
        <f t="shared" si="36"/>
        <v/>
      </c>
      <c r="AF64" s="138" t="str">
        <f t="shared" si="36"/>
        <v/>
      </c>
      <c r="AG64" s="138" t="str">
        <f t="shared" si="36"/>
        <v/>
      </c>
      <c r="AH64" s="138" t="str">
        <f t="shared" si="36"/>
        <v/>
      </c>
      <c r="AI64" s="138"/>
      <c r="AJ64" s="138" t="str">
        <f t="shared" si="32"/>
        <v/>
      </c>
      <c r="AK64" s="138" t="str">
        <f t="shared" si="32"/>
        <v/>
      </c>
      <c r="AL64" s="138" t="str">
        <f t="shared" si="32"/>
        <v/>
      </c>
      <c r="AM64" s="138" t="str">
        <f t="shared" si="32"/>
        <v/>
      </c>
      <c r="AN64" s="138" t="str">
        <f t="shared" si="32"/>
        <v/>
      </c>
      <c r="AO64" s="138" t="str">
        <f t="shared" si="32"/>
        <v/>
      </c>
      <c r="AP64" s="138" t="str">
        <f t="shared" si="32"/>
        <v/>
      </c>
      <c r="AQ64" s="138" t="str">
        <f t="shared" si="32"/>
        <v/>
      </c>
      <c r="AR64" s="138" t="str">
        <f t="shared" si="32"/>
        <v/>
      </c>
      <c r="AS64" s="138"/>
      <c r="AT64" s="138" t="str">
        <f t="shared" si="33"/>
        <v/>
      </c>
      <c r="AU64" s="138" t="str">
        <f t="shared" si="33"/>
        <v/>
      </c>
      <c r="AV64" s="138" t="str">
        <f t="shared" si="33"/>
        <v/>
      </c>
      <c r="AW64" s="138" t="str">
        <f t="shared" si="33"/>
        <v/>
      </c>
      <c r="AX64" s="138" t="str">
        <f t="shared" si="33"/>
        <v/>
      </c>
      <c r="AY64" s="138" t="str">
        <f t="shared" si="33"/>
        <v/>
      </c>
      <c r="AZ64" s="138" t="str">
        <f t="shared" si="33"/>
        <v/>
      </c>
      <c r="BA64" s="138" t="str">
        <f t="shared" si="33"/>
        <v/>
      </c>
      <c r="BB64" s="138" t="str">
        <f t="shared" si="33"/>
        <v/>
      </c>
      <c r="BC64" s="138"/>
      <c r="BD64" s="138" t="str">
        <f t="shared" si="34"/>
        <v/>
      </c>
      <c r="BE64" s="138" t="str">
        <f t="shared" si="34"/>
        <v/>
      </c>
      <c r="BF64" s="138" t="str">
        <f t="shared" si="34"/>
        <v/>
      </c>
      <c r="BG64" s="138" t="str">
        <f t="shared" si="34"/>
        <v/>
      </c>
      <c r="BH64" s="138" t="str">
        <f t="shared" si="34"/>
        <v/>
      </c>
      <c r="BI64" s="138" t="str">
        <f t="shared" si="34"/>
        <v/>
      </c>
      <c r="BJ64" s="138" t="str">
        <f t="shared" si="34"/>
        <v/>
      </c>
      <c r="BK64" s="138" t="str">
        <f t="shared" si="34"/>
        <v/>
      </c>
      <c r="BL64" s="138" t="str">
        <f t="shared" si="34"/>
        <v/>
      </c>
      <c r="BM64" s="138"/>
      <c r="BN64" s="138" t="str">
        <f t="shared" si="35"/>
        <v/>
      </c>
      <c r="BO64" s="138" t="str">
        <f t="shared" si="35"/>
        <v/>
      </c>
      <c r="BP64" s="138" t="str">
        <f t="shared" si="35"/>
        <v/>
      </c>
      <c r="BQ64" s="138" t="str">
        <f t="shared" si="35"/>
        <v/>
      </c>
      <c r="BR64" s="138" t="str">
        <f t="shared" si="35"/>
        <v/>
      </c>
      <c r="BS64" s="138" t="str">
        <f t="shared" si="35"/>
        <v/>
      </c>
      <c r="BT64" s="138" t="str">
        <f t="shared" si="35"/>
        <v/>
      </c>
      <c r="BU64" s="138" t="str">
        <f t="shared" si="35"/>
        <v/>
      </c>
      <c r="BV64" s="138" t="str">
        <f t="shared" si="35"/>
        <v/>
      </c>
    </row>
    <row r="65" spans="1:74" x14ac:dyDescent="0.35">
      <c r="A65" s="200"/>
      <c r="B65" s="202"/>
      <c r="C65" s="202"/>
      <c r="D65" s="202"/>
      <c r="E65" s="198" t="s">
        <v>110</v>
      </c>
      <c r="F65" s="52">
        <v>0</v>
      </c>
      <c r="G65" s="41">
        <v>0</v>
      </c>
      <c r="H65" s="41">
        <v>0</v>
      </c>
      <c r="I65" s="41">
        <v>10</v>
      </c>
      <c r="J65" s="41">
        <v>0</v>
      </c>
      <c r="K65" s="1">
        <v>8</v>
      </c>
      <c r="L65" s="160" cm="1">
        <f t="array" ref="L65:P65">K65*F65:J65/1000</f>
        <v>0</v>
      </c>
      <c r="M65" s="160">
        <v>0</v>
      </c>
      <c r="N65" s="160">
        <v>0</v>
      </c>
      <c r="O65" s="160">
        <v>0.08</v>
      </c>
      <c r="P65" s="160">
        <v>0</v>
      </c>
      <c r="Q65" s="160"/>
      <c r="R65" s="84" t="str" cm="1">
        <f t="array" ref="R65">IFERROR(MIN((Z65:AH65/L65)/$CJ$11:$CR$11),"")</f>
        <v/>
      </c>
      <c r="S65" s="84" t="str" cm="1">
        <f t="array" ref="S65">IFERROR(MIN((AJ65:AR65/M65)/$CJ$11:$CR$11),"")</f>
        <v/>
      </c>
      <c r="T65" s="84" t="str" cm="1">
        <f t="array" ref="T65">IFERROR(MIN((AT65:BB65/N65)/$CJ$11:$CR$11),"")</f>
        <v/>
      </c>
      <c r="U65" s="84" t="str" cm="1">
        <f t="array" ref="U65">IFERROR(MIN((BD65:BL65/O65)/$CJ$11:$CR$11),"")</f>
        <v/>
      </c>
      <c r="V65" s="84" t="str" cm="1">
        <f t="array" ref="V65">IFERROR(MIN((BN65:BV65/P65)/$CJ$11:$CR$11),"")</f>
        <v/>
      </c>
      <c r="Z65" s="138" t="str">
        <f t="shared" si="36"/>
        <v/>
      </c>
      <c r="AA65" s="138" t="str">
        <f t="shared" si="36"/>
        <v/>
      </c>
      <c r="AB65" s="138" t="str">
        <f t="shared" si="36"/>
        <v/>
      </c>
      <c r="AC65" s="138" t="str">
        <f t="shared" si="36"/>
        <v/>
      </c>
      <c r="AD65" s="138" t="str">
        <f t="shared" si="36"/>
        <v/>
      </c>
      <c r="AE65" s="138" t="str">
        <f t="shared" si="36"/>
        <v/>
      </c>
      <c r="AF65" s="138" t="str">
        <f t="shared" si="36"/>
        <v/>
      </c>
      <c r="AG65" s="138" t="str">
        <f t="shared" si="36"/>
        <v/>
      </c>
      <c r="AH65" s="138" t="str">
        <f t="shared" si="36"/>
        <v/>
      </c>
      <c r="AI65" s="138"/>
      <c r="AJ65" s="138" t="str">
        <f t="shared" si="32"/>
        <v/>
      </c>
      <c r="AK65" s="138" t="str">
        <f t="shared" si="32"/>
        <v/>
      </c>
      <c r="AL65" s="138" t="str">
        <f t="shared" si="32"/>
        <v/>
      </c>
      <c r="AM65" s="138" t="str">
        <f t="shared" si="32"/>
        <v/>
      </c>
      <c r="AN65" s="138" t="str">
        <f t="shared" si="32"/>
        <v/>
      </c>
      <c r="AO65" s="138" t="str">
        <f t="shared" si="32"/>
        <v/>
      </c>
      <c r="AP65" s="138" t="str">
        <f t="shared" si="32"/>
        <v/>
      </c>
      <c r="AQ65" s="138" t="str">
        <f t="shared" si="32"/>
        <v/>
      </c>
      <c r="AR65" s="138" t="str">
        <f t="shared" si="32"/>
        <v/>
      </c>
      <c r="AS65" s="138"/>
      <c r="AT65" s="138" t="str">
        <f t="shared" si="33"/>
        <v/>
      </c>
      <c r="AU65" s="138" t="str">
        <f t="shared" si="33"/>
        <v/>
      </c>
      <c r="AV65" s="138" t="str">
        <f t="shared" si="33"/>
        <v/>
      </c>
      <c r="AW65" s="138" t="str">
        <f t="shared" si="33"/>
        <v/>
      </c>
      <c r="AX65" s="138" t="str">
        <f t="shared" si="33"/>
        <v/>
      </c>
      <c r="AY65" s="138" t="str">
        <f t="shared" si="33"/>
        <v/>
      </c>
      <c r="AZ65" s="138" t="str">
        <f t="shared" si="33"/>
        <v/>
      </c>
      <c r="BA65" s="138" t="str">
        <f t="shared" si="33"/>
        <v/>
      </c>
      <c r="BB65" s="138" t="str">
        <f t="shared" si="33"/>
        <v/>
      </c>
      <c r="BC65" s="138"/>
      <c r="BD65" s="138" t="str">
        <f t="shared" si="34"/>
        <v/>
      </c>
      <c r="BE65" s="138" t="str">
        <f t="shared" si="34"/>
        <v/>
      </c>
      <c r="BF65" s="138" t="str">
        <f t="shared" si="34"/>
        <v/>
      </c>
      <c r="BG65" s="138" t="str">
        <f t="shared" si="34"/>
        <v/>
      </c>
      <c r="BH65" s="138" t="str">
        <f t="shared" si="34"/>
        <v/>
      </c>
      <c r="BI65" s="138" t="str">
        <f t="shared" si="34"/>
        <v/>
      </c>
      <c r="BJ65" s="138" t="str">
        <f t="shared" si="34"/>
        <v/>
      </c>
      <c r="BK65" s="138" t="str">
        <f t="shared" si="34"/>
        <v/>
      </c>
      <c r="BL65" s="138" t="str">
        <f t="shared" si="34"/>
        <v/>
      </c>
      <c r="BM65" s="138"/>
      <c r="BN65" s="138" t="str">
        <f t="shared" si="35"/>
        <v/>
      </c>
      <c r="BO65" s="138" t="str">
        <f t="shared" si="35"/>
        <v/>
      </c>
      <c r="BP65" s="138" t="str">
        <f t="shared" si="35"/>
        <v/>
      </c>
      <c r="BQ65" s="138" t="str">
        <f t="shared" si="35"/>
        <v/>
      </c>
      <c r="BR65" s="138" t="str">
        <f t="shared" si="35"/>
        <v/>
      </c>
      <c r="BS65" s="138" t="str">
        <f t="shared" si="35"/>
        <v/>
      </c>
      <c r="BT65" s="138" t="str">
        <f t="shared" si="35"/>
        <v/>
      </c>
      <c r="BU65" s="138" t="str">
        <f t="shared" si="35"/>
        <v/>
      </c>
      <c r="BV65" s="138" t="str">
        <f t="shared" si="35"/>
        <v/>
      </c>
    </row>
    <row r="66" spans="1:74" x14ac:dyDescent="0.35">
      <c r="A66" s="200"/>
      <c r="B66" s="202"/>
      <c r="C66" s="202"/>
      <c r="D66" s="202"/>
      <c r="E66" s="198" t="s">
        <v>111</v>
      </c>
      <c r="F66" s="52">
        <v>0</v>
      </c>
      <c r="G66" s="41">
        <v>0</v>
      </c>
      <c r="H66" s="41">
        <v>0</v>
      </c>
      <c r="I66" s="41">
        <v>10</v>
      </c>
      <c r="J66" s="41">
        <v>0</v>
      </c>
      <c r="K66" s="1">
        <v>12</v>
      </c>
      <c r="L66" s="160" cm="1">
        <f t="array" ref="L66:P66">K66*F66:J66/1000</f>
        <v>0</v>
      </c>
      <c r="M66" s="160">
        <v>0</v>
      </c>
      <c r="N66" s="160">
        <v>0</v>
      </c>
      <c r="O66" s="160">
        <v>0.12</v>
      </c>
      <c r="P66" s="160">
        <v>0</v>
      </c>
      <c r="Q66" s="160"/>
      <c r="R66" s="84" t="str" cm="1">
        <f t="array" ref="R66">IFERROR(MIN((Z66:AH66/L66)/$CJ$11:$CR$11),"")</f>
        <v/>
      </c>
      <c r="S66" s="84" t="str" cm="1">
        <f t="array" ref="S66">IFERROR(MIN((AJ66:AR66/M66)/$CJ$11:$CR$11),"")</f>
        <v/>
      </c>
      <c r="T66" s="84" t="str" cm="1">
        <f t="array" ref="T66">IFERROR(MIN((AT66:BB66/N66)/$CJ$11:$CR$11),"")</f>
        <v/>
      </c>
      <c r="U66" s="84" t="str" cm="1">
        <f t="array" ref="U66">IFERROR(MIN((BD66:BL66/O66)/$CJ$11:$CR$11),"")</f>
        <v/>
      </c>
      <c r="V66" s="84" t="str" cm="1">
        <f t="array" ref="V66">IFERROR(MIN((BN66:BV66/P66)/$CJ$11:$CR$11),"")</f>
        <v/>
      </c>
      <c r="Z66" s="138" t="str">
        <f t="shared" si="36"/>
        <v/>
      </c>
      <c r="AA66" s="138" t="str">
        <f t="shared" si="36"/>
        <v/>
      </c>
      <c r="AB66" s="138" t="str">
        <f t="shared" si="36"/>
        <v/>
      </c>
      <c r="AC66" s="138" t="str">
        <f t="shared" si="36"/>
        <v/>
      </c>
      <c r="AD66" s="138" t="str">
        <f t="shared" si="36"/>
        <v/>
      </c>
      <c r="AE66" s="138" t="str">
        <f t="shared" si="36"/>
        <v/>
      </c>
      <c r="AF66" s="138" t="str">
        <f t="shared" si="36"/>
        <v/>
      </c>
      <c r="AG66" s="138" t="str">
        <f t="shared" si="36"/>
        <v/>
      </c>
      <c r="AH66" s="138" t="str">
        <f t="shared" si="36"/>
        <v/>
      </c>
      <c r="AI66" s="138"/>
      <c r="AJ66" s="138" t="str">
        <f t="shared" si="32"/>
        <v/>
      </c>
      <c r="AK66" s="138" t="str">
        <f t="shared" si="32"/>
        <v/>
      </c>
      <c r="AL66" s="138" t="str">
        <f t="shared" si="32"/>
        <v/>
      </c>
      <c r="AM66" s="138" t="str">
        <f t="shared" si="32"/>
        <v/>
      </c>
      <c r="AN66" s="138" t="str">
        <f t="shared" si="32"/>
        <v/>
      </c>
      <c r="AO66" s="138" t="str">
        <f t="shared" si="32"/>
        <v/>
      </c>
      <c r="AP66" s="138" t="str">
        <f t="shared" si="32"/>
        <v/>
      </c>
      <c r="AQ66" s="138" t="str">
        <f t="shared" si="32"/>
        <v/>
      </c>
      <c r="AR66" s="138" t="str">
        <f t="shared" si="32"/>
        <v/>
      </c>
      <c r="AS66" s="138"/>
      <c r="AT66" s="138" t="str">
        <f t="shared" si="33"/>
        <v/>
      </c>
      <c r="AU66" s="138" t="str">
        <f t="shared" si="33"/>
        <v/>
      </c>
      <c r="AV66" s="138" t="str">
        <f t="shared" si="33"/>
        <v/>
      </c>
      <c r="AW66" s="138" t="str">
        <f t="shared" si="33"/>
        <v/>
      </c>
      <c r="AX66" s="138" t="str">
        <f t="shared" si="33"/>
        <v/>
      </c>
      <c r="AY66" s="138" t="str">
        <f t="shared" si="33"/>
        <v/>
      </c>
      <c r="AZ66" s="138" t="str">
        <f t="shared" si="33"/>
        <v/>
      </c>
      <c r="BA66" s="138" t="str">
        <f t="shared" si="33"/>
        <v/>
      </c>
      <c r="BB66" s="138" t="str">
        <f t="shared" si="33"/>
        <v/>
      </c>
      <c r="BC66" s="138"/>
      <c r="BD66" s="138" t="str">
        <f t="shared" si="34"/>
        <v/>
      </c>
      <c r="BE66" s="138" t="str">
        <f t="shared" si="34"/>
        <v/>
      </c>
      <c r="BF66" s="138" t="str">
        <f t="shared" si="34"/>
        <v/>
      </c>
      <c r="BG66" s="138" t="str">
        <f t="shared" si="34"/>
        <v/>
      </c>
      <c r="BH66" s="138" t="str">
        <f t="shared" si="34"/>
        <v/>
      </c>
      <c r="BI66" s="138" t="str">
        <f t="shared" si="34"/>
        <v/>
      </c>
      <c r="BJ66" s="138" t="str">
        <f t="shared" si="34"/>
        <v/>
      </c>
      <c r="BK66" s="138" t="str">
        <f t="shared" si="34"/>
        <v/>
      </c>
      <c r="BL66" s="138" t="str">
        <f t="shared" si="34"/>
        <v/>
      </c>
      <c r="BM66" s="138"/>
      <c r="BN66" s="138" t="str">
        <f t="shared" si="35"/>
        <v/>
      </c>
      <c r="BO66" s="138" t="str">
        <f t="shared" si="35"/>
        <v/>
      </c>
      <c r="BP66" s="138" t="str">
        <f t="shared" si="35"/>
        <v/>
      </c>
      <c r="BQ66" s="138" t="str">
        <f t="shared" si="35"/>
        <v/>
      </c>
      <c r="BR66" s="138" t="str">
        <f t="shared" si="35"/>
        <v/>
      </c>
      <c r="BS66" s="138" t="str">
        <f t="shared" si="35"/>
        <v/>
      </c>
      <c r="BT66" s="138" t="str">
        <f t="shared" si="35"/>
        <v/>
      </c>
      <c r="BU66" s="138" t="str">
        <f t="shared" si="35"/>
        <v/>
      </c>
      <c r="BV66" s="138" t="str">
        <f t="shared" si="35"/>
        <v/>
      </c>
    </row>
    <row r="67" spans="1:74" x14ac:dyDescent="0.35">
      <c r="A67" s="200"/>
      <c r="B67" s="202"/>
      <c r="C67" s="202"/>
      <c r="D67" s="202"/>
      <c r="E67" s="198" t="s">
        <v>112</v>
      </c>
      <c r="F67" s="53">
        <v>0</v>
      </c>
      <c r="G67" s="43">
        <v>0</v>
      </c>
      <c r="H67" s="43">
        <v>0</v>
      </c>
      <c r="I67" s="43">
        <v>10</v>
      </c>
      <c r="J67" s="43">
        <v>0</v>
      </c>
      <c r="K67" s="1">
        <v>7</v>
      </c>
      <c r="L67" s="160" cm="1">
        <f t="array" ref="L67:P67">K67*F67:J67/1000</f>
        <v>0</v>
      </c>
      <c r="M67" s="160">
        <v>0</v>
      </c>
      <c r="N67" s="160">
        <v>0</v>
      </c>
      <c r="O67" s="160">
        <v>7.0000000000000007E-2</v>
      </c>
      <c r="P67" s="160">
        <v>0</v>
      </c>
      <c r="Q67" s="160"/>
      <c r="R67" s="84" t="str" cm="1">
        <f t="array" ref="R67">IFERROR(MIN((Z67:AH67/L67)/$CJ$11:$CR$11),"")</f>
        <v/>
      </c>
      <c r="S67" s="84" t="str" cm="1">
        <f t="array" ref="S67">IFERROR(MIN((AJ67:AR67/M67)/$CJ$11:$CR$11),"")</f>
        <v/>
      </c>
      <c r="T67" s="84" t="str" cm="1">
        <f t="array" ref="T67">IFERROR(MIN((AT67:BB67/N67)/$CJ$11:$CR$11),"")</f>
        <v/>
      </c>
      <c r="U67" s="84" t="str" cm="1">
        <f t="array" ref="U67">IFERROR(MIN((BD67:BL67/O67)/$CJ$11:$CR$11),"")</f>
        <v/>
      </c>
      <c r="V67" s="84" t="str" cm="1">
        <f t="array" ref="V67">IFERROR(MIN((BN67:BV67/P67)/$CJ$11:$CR$11),"")</f>
        <v/>
      </c>
      <c r="Z67" s="138" t="str">
        <f t="shared" si="36"/>
        <v/>
      </c>
      <c r="AA67" s="138" t="str">
        <f t="shared" si="36"/>
        <v/>
      </c>
      <c r="AB67" s="138" t="str">
        <f t="shared" si="36"/>
        <v/>
      </c>
      <c r="AC67" s="138" t="str">
        <f t="shared" si="36"/>
        <v/>
      </c>
      <c r="AD67" s="138" t="str">
        <f t="shared" si="36"/>
        <v/>
      </c>
      <c r="AE67" s="138" t="str">
        <f t="shared" si="36"/>
        <v/>
      </c>
      <c r="AF67" s="138" t="str">
        <f t="shared" si="36"/>
        <v/>
      </c>
      <c r="AG67" s="138" t="str">
        <f t="shared" si="36"/>
        <v/>
      </c>
      <c r="AH67" s="138" t="str">
        <f t="shared" si="36"/>
        <v/>
      </c>
      <c r="AI67" s="138"/>
      <c r="AJ67" s="138" t="str">
        <f t="shared" si="32"/>
        <v/>
      </c>
      <c r="AK67" s="138" t="str">
        <f t="shared" si="32"/>
        <v/>
      </c>
      <c r="AL67" s="138" t="str">
        <f t="shared" si="32"/>
        <v/>
      </c>
      <c r="AM67" s="138" t="str">
        <f t="shared" si="32"/>
        <v/>
      </c>
      <c r="AN67" s="138" t="str">
        <f t="shared" si="32"/>
        <v/>
      </c>
      <c r="AO67" s="138" t="str">
        <f t="shared" si="32"/>
        <v/>
      </c>
      <c r="AP67" s="138" t="str">
        <f t="shared" si="32"/>
        <v/>
      </c>
      <c r="AQ67" s="138" t="str">
        <f t="shared" si="32"/>
        <v/>
      </c>
      <c r="AR67" s="138" t="str">
        <f t="shared" si="32"/>
        <v/>
      </c>
      <c r="AS67" s="138"/>
      <c r="AT67" s="138" t="str">
        <f t="shared" si="33"/>
        <v/>
      </c>
      <c r="AU67" s="138" t="str">
        <f t="shared" si="33"/>
        <v/>
      </c>
      <c r="AV67" s="138" t="str">
        <f t="shared" si="33"/>
        <v/>
      </c>
      <c r="AW67" s="138" t="str">
        <f t="shared" si="33"/>
        <v/>
      </c>
      <c r="AX67" s="138" t="str">
        <f t="shared" si="33"/>
        <v/>
      </c>
      <c r="AY67" s="138" t="str">
        <f t="shared" si="33"/>
        <v/>
      </c>
      <c r="AZ67" s="138" t="str">
        <f t="shared" si="33"/>
        <v/>
      </c>
      <c r="BA67" s="138" t="str">
        <f t="shared" si="33"/>
        <v/>
      </c>
      <c r="BB67" s="138" t="str">
        <f t="shared" si="33"/>
        <v/>
      </c>
      <c r="BC67" s="138"/>
      <c r="BD67" s="138" t="str">
        <f t="shared" si="34"/>
        <v/>
      </c>
      <c r="BE67" s="138" t="str">
        <f t="shared" si="34"/>
        <v/>
      </c>
      <c r="BF67" s="138" t="str">
        <f t="shared" si="34"/>
        <v/>
      </c>
      <c r="BG67" s="138" t="str">
        <f t="shared" si="34"/>
        <v/>
      </c>
      <c r="BH67" s="138" t="str">
        <f t="shared" si="34"/>
        <v/>
      </c>
      <c r="BI67" s="138" t="str">
        <f t="shared" si="34"/>
        <v/>
      </c>
      <c r="BJ67" s="138" t="str">
        <f t="shared" si="34"/>
        <v/>
      </c>
      <c r="BK67" s="138" t="str">
        <f t="shared" si="34"/>
        <v/>
      </c>
      <c r="BL67" s="138" t="str">
        <f t="shared" si="34"/>
        <v/>
      </c>
      <c r="BM67" s="138"/>
      <c r="BN67" s="138" t="str">
        <f t="shared" si="35"/>
        <v/>
      </c>
      <c r="BO67" s="138" t="str">
        <f t="shared" si="35"/>
        <v/>
      </c>
      <c r="BP67" s="138" t="str">
        <f t="shared" si="35"/>
        <v/>
      </c>
      <c r="BQ67" s="138" t="str">
        <f t="shared" si="35"/>
        <v/>
      </c>
      <c r="BR67" s="138" t="str">
        <f t="shared" si="35"/>
        <v/>
      </c>
      <c r="BS67" s="138" t="str">
        <f t="shared" si="35"/>
        <v/>
      </c>
      <c r="BT67" s="138" t="str">
        <f t="shared" si="35"/>
        <v/>
      </c>
      <c r="BU67" s="138" t="str">
        <f t="shared" si="35"/>
        <v/>
      </c>
      <c r="BV67" s="138" t="str">
        <f t="shared" si="35"/>
        <v/>
      </c>
    </row>
    <row r="68" spans="1:74" x14ac:dyDescent="0.35">
      <c r="A68" s="200"/>
      <c r="B68" s="202"/>
      <c r="C68" s="202"/>
      <c r="D68" s="202"/>
      <c r="E68" s="198"/>
      <c r="F68" s="3"/>
      <c r="G68" s="3"/>
      <c r="H68" s="3"/>
      <c r="I68" s="3"/>
      <c r="J68" s="3"/>
      <c r="K68" s="1"/>
      <c r="L68" s="160" cm="1">
        <f t="array" ref="L68:P68">K68*F68:J68/1000</f>
        <v>0</v>
      </c>
      <c r="M68" s="160">
        <v>0</v>
      </c>
      <c r="N68" s="160">
        <v>0</v>
      </c>
      <c r="O68" s="160">
        <v>0</v>
      </c>
      <c r="P68" s="160">
        <v>0</v>
      </c>
      <c r="Q68" s="160"/>
      <c r="R68" s="84" t="str" cm="1">
        <f t="array" ref="R68">IFERROR(MIN((Z68:AH68/L68)/$CJ$11:$CR$11),"")</f>
        <v/>
      </c>
      <c r="S68" s="84" t="str" cm="1">
        <f t="array" ref="S68">IFERROR(MIN((AJ68:AR68/M68)/$CJ$11:$CR$11),"")</f>
        <v/>
      </c>
      <c r="T68" s="84" t="str" cm="1">
        <f t="array" ref="T68">IFERROR(MIN((AT68:BB68/N68)/$CJ$11:$CR$11),"")</f>
        <v/>
      </c>
      <c r="U68" s="84" t="str" cm="1">
        <f t="array" ref="U68">IFERROR(MIN((BD68:BL68/O68)/$CJ$11:$CR$11),"")</f>
        <v/>
      </c>
      <c r="V68" s="84" t="str" cm="1">
        <f t="array" ref="V68">IFERROR(MIN((BN68:BV68/P68)/$CJ$11:$CR$11),"")</f>
        <v/>
      </c>
      <c r="Z68" s="138" t="str">
        <f t="shared" si="36"/>
        <v/>
      </c>
      <c r="AA68" s="138" t="str">
        <f t="shared" si="36"/>
        <v/>
      </c>
      <c r="AB68" s="138" t="str">
        <f t="shared" si="36"/>
        <v/>
      </c>
      <c r="AC68" s="138" t="str">
        <f t="shared" si="36"/>
        <v/>
      </c>
      <c r="AD68" s="138" t="str">
        <f t="shared" si="36"/>
        <v/>
      </c>
      <c r="AE68" s="138" t="str">
        <f t="shared" si="36"/>
        <v/>
      </c>
      <c r="AF68" s="138" t="str">
        <f t="shared" si="36"/>
        <v/>
      </c>
      <c r="AG68" s="138" t="str">
        <f t="shared" si="36"/>
        <v/>
      </c>
      <c r="AH68" s="138" t="str">
        <f t="shared" si="36"/>
        <v/>
      </c>
      <c r="AI68" s="138"/>
      <c r="AJ68" s="138" t="str">
        <f t="shared" si="32"/>
        <v/>
      </c>
      <c r="AK68" s="138" t="str">
        <f t="shared" si="32"/>
        <v/>
      </c>
      <c r="AL68" s="138" t="str">
        <f t="shared" si="32"/>
        <v/>
      </c>
      <c r="AM68" s="138" t="str">
        <f t="shared" si="32"/>
        <v/>
      </c>
      <c r="AN68" s="138" t="str">
        <f t="shared" si="32"/>
        <v/>
      </c>
      <c r="AO68" s="138" t="str">
        <f t="shared" si="32"/>
        <v/>
      </c>
      <c r="AP68" s="138" t="str">
        <f t="shared" si="32"/>
        <v/>
      </c>
      <c r="AQ68" s="138" t="str">
        <f t="shared" si="32"/>
        <v/>
      </c>
      <c r="AR68" s="138" t="str">
        <f t="shared" si="32"/>
        <v/>
      </c>
      <c r="AS68" s="138"/>
      <c r="AT68" s="138" t="str">
        <f t="shared" si="33"/>
        <v/>
      </c>
      <c r="AU68" s="138" t="str">
        <f t="shared" si="33"/>
        <v/>
      </c>
      <c r="AV68" s="138" t="str">
        <f t="shared" si="33"/>
        <v/>
      </c>
      <c r="AW68" s="138" t="str">
        <f t="shared" si="33"/>
        <v/>
      </c>
      <c r="AX68" s="138" t="str">
        <f t="shared" si="33"/>
        <v/>
      </c>
      <c r="AY68" s="138" t="str">
        <f t="shared" si="33"/>
        <v/>
      </c>
      <c r="AZ68" s="138" t="str">
        <f t="shared" si="33"/>
        <v/>
      </c>
      <c r="BA68" s="138" t="str">
        <f t="shared" si="33"/>
        <v/>
      </c>
      <c r="BB68" s="138" t="str">
        <f t="shared" si="33"/>
        <v/>
      </c>
      <c r="BC68" s="138"/>
      <c r="BD68" s="138" t="str">
        <f t="shared" si="34"/>
        <v/>
      </c>
      <c r="BE68" s="138" t="str">
        <f t="shared" si="34"/>
        <v/>
      </c>
      <c r="BF68" s="138" t="str">
        <f t="shared" si="34"/>
        <v/>
      </c>
      <c r="BG68" s="138" t="str">
        <f t="shared" si="34"/>
        <v/>
      </c>
      <c r="BH68" s="138" t="str">
        <f t="shared" si="34"/>
        <v/>
      </c>
      <c r="BI68" s="138" t="str">
        <f t="shared" si="34"/>
        <v/>
      </c>
      <c r="BJ68" s="138" t="str">
        <f t="shared" si="34"/>
        <v/>
      </c>
      <c r="BK68" s="138" t="str">
        <f t="shared" si="34"/>
        <v/>
      </c>
      <c r="BL68" s="138" t="str">
        <f t="shared" si="34"/>
        <v/>
      </c>
      <c r="BM68" s="138"/>
      <c r="BN68" s="138" t="str">
        <f t="shared" si="35"/>
        <v/>
      </c>
      <c r="BO68" s="138" t="str">
        <f t="shared" si="35"/>
        <v/>
      </c>
      <c r="BP68" s="138" t="str">
        <f t="shared" si="35"/>
        <v/>
      </c>
      <c r="BQ68" s="138" t="str">
        <f t="shared" si="35"/>
        <v/>
      </c>
      <c r="BR68" s="138" t="str">
        <f t="shared" si="35"/>
        <v/>
      </c>
      <c r="BS68" s="138" t="str">
        <f t="shared" si="35"/>
        <v/>
      </c>
      <c r="BT68" s="138" t="str">
        <f t="shared" si="35"/>
        <v/>
      </c>
      <c r="BU68" s="138" t="str">
        <f t="shared" si="35"/>
        <v/>
      </c>
      <c r="BV68" s="138" t="str">
        <f t="shared" si="35"/>
        <v/>
      </c>
    </row>
    <row r="69" spans="1:74" x14ac:dyDescent="0.35">
      <c r="A69" s="200"/>
      <c r="B69" s="202"/>
      <c r="C69" s="202"/>
      <c r="D69" s="202"/>
      <c r="E69" s="198" t="s">
        <v>113</v>
      </c>
      <c r="F69" s="3">
        <v>101.1</v>
      </c>
      <c r="G69" s="3">
        <v>50.55</v>
      </c>
      <c r="H69" s="3">
        <v>151.65</v>
      </c>
      <c r="I69" s="3">
        <v>50.55</v>
      </c>
      <c r="J69" s="3">
        <v>101.1</v>
      </c>
      <c r="K69" s="1"/>
      <c r="L69" s="160" cm="1">
        <f t="array" ref="L69:P69">K69*F69:J69/1000</f>
        <v>0</v>
      </c>
      <c r="M69" s="160">
        <v>0</v>
      </c>
      <c r="N69" s="160">
        <v>0</v>
      </c>
      <c r="O69" s="160">
        <v>0</v>
      </c>
      <c r="P69" s="160">
        <v>0</v>
      </c>
      <c r="Q69" s="160"/>
      <c r="R69" s="84" t="str" cm="1">
        <f t="array" ref="R69">IFERROR(MIN((Z69:AH69/L69)/$CJ$11:$CR$11),"")</f>
        <v/>
      </c>
      <c r="S69" s="84" t="str" cm="1">
        <f t="array" ref="S69">IFERROR(MIN((AJ69:AR69/M69)/$CJ$11:$CR$11),"")</f>
        <v/>
      </c>
      <c r="T69" s="84" t="str" cm="1">
        <f t="array" ref="T69">IFERROR(MIN((AT69:BB69/N69)/$CJ$11:$CR$11),"")</f>
        <v/>
      </c>
      <c r="U69" s="84" t="str" cm="1">
        <f t="array" ref="U69">IFERROR(MIN((BD69:BL69/O69)/$CJ$11:$CR$11),"")</f>
        <v/>
      </c>
      <c r="V69" s="84" t="str" cm="1">
        <f t="array" ref="V69">IFERROR(MIN((BN69:BV69/P69)/$CJ$11:$CR$11),"")</f>
        <v/>
      </c>
      <c r="Z69" s="138" t="str">
        <f t="shared" si="36"/>
        <v/>
      </c>
      <c r="AA69" s="138" t="str">
        <f t="shared" si="36"/>
        <v/>
      </c>
      <c r="AB69" s="138" t="str">
        <f t="shared" si="36"/>
        <v/>
      </c>
      <c r="AC69" s="138" t="str">
        <f t="shared" si="36"/>
        <v/>
      </c>
      <c r="AD69" s="138" t="str">
        <f t="shared" si="36"/>
        <v/>
      </c>
      <c r="AE69" s="138" t="str">
        <f t="shared" si="36"/>
        <v/>
      </c>
      <c r="AF69" s="138" t="str">
        <f t="shared" si="36"/>
        <v/>
      </c>
      <c r="AG69" s="138" t="str">
        <f t="shared" si="36"/>
        <v/>
      </c>
      <c r="AH69" s="138" t="str">
        <f t="shared" si="36"/>
        <v/>
      </c>
      <c r="AI69" s="138"/>
      <c r="AJ69" s="138" t="str">
        <f t="shared" si="32"/>
        <v/>
      </c>
      <c r="AK69" s="138" t="str">
        <f t="shared" si="32"/>
        <v/>
      </c>
      <c r="AL69" s="138" t="str">
        <f t="shared" si="32"/>
        <v/>
      </c>
      <c r="AM69" s="138" t="str">
        <f t="shared" si="32"/>
        <v/>
      </c>
      <c r="AN69" s="138" t="str">
        <f t="shared" si="32"/>
        <v/>
      </c>
      <c r="AO69" s="138" t="str">
        <f t="shared" si="32"/>
        <v/>
      </c>
      <c r="AP69" s="138" t="str">
        <f t="shared" si="32"/>
        <v/>
      </c>
      <c r="AQ69" s="138" t="str">
        <f t="shared" si="32"/>
        <v/>
      </c>
      <c r="AR69" s="138" t="str">
        <f t="shared" si="32"/>
        <v/>
      </c>
      <c r="AS69" s="138"/>
      <c r="AT69" s="138" t="str">
        <f t="shared" si="33"/>
        <v/>
      </c>
      <c r="AU69" s="138" t="str">
        <f t="shared" si="33"/>
        <v/>
      </c>
      <c r="AV69" s="138" t="str">
        <f t="shared" si="33"/>
        <v/>
      </c>
      <c r="AW69" s="138" t="str">
        <f t="shared" si="33"/>
        <v/>
      </c>
      <c r="AX69" s="138" t="str">
        <f t="shared" si="33"/>
        <v/>
      </c>
      <c r="AY69" s="138" t="str">
        <f t="shared" si="33"/>
        <v/>
      </c>
      <c r="AZ69" s="138" t="str">
        <f t="shared" si="33"/>
        <v/>
      </c>
      <c r="BA69" s="138" t="str">
        <f t="shared" si="33"/>
        <v/>
      </c>
      <c r="BB69" s="138" t="str">
        <f t="shared" si="33"/>
        <v/>
      </c>
      <c r="BC69" s="138"/>
      <c r="BD69" s="138" t="str">
        <f t="shared" si="34"/>
        <v/>
      </c>
      <c r="BE69" s="138" t="str">
        <f t="shared" si="34"/>
        <v/>
      </c>
      <c r="BF69" s="138" t="str">
        <f t="shared" si="34"/>
        <v/>
      </c>
      <c r="BG69" s="138" t="str">
        <f t="shared" si="34"/>
        <v/>
      </c>
      <c r="BH69" s="138" t="str">
        <f t="shared" si="34"/>
        <v/>
      </c>
      <c r="BI69" s="138" t="str">
        <f t="shared" si="34"/>
        <v/>
      </c>
      <c r="BJ69" s="138" t="str">
        <f t="shared" si="34"/>
        <v/>
      </c>
      <c r="BK69" s="138" t="str">
        <f t="shared" si="34"/>
        <v/>
      </c>
      <c r="BL69" s="138" t="str">
        <f t="shared" si="34"/>
        <v/>
      </c>
      <c r="BM69" s="138"/>
      <c r="BN69" s="138" t="str">
        <f t="shared" si="35"/>
        <v/>
      </c>
      <c r="BO69" s="138" t="str">
        <f t="shared" si="35"/>
        <v/>
      </c>
      <c r="BP69" s="138" t="str">
        <f t="shared" si="35"/>
        <v/>
      </c>
      <c r="BQ69" s="138" t="str">
        <f t="shared" si="35"/>
        <v/>
      </c>
      <c r="BR69" s="138" t="str">
        <f t="shared" si="35"/>
        <v/>
      </c>
      <c r="BS69" s="138" t="str">
        <f t="shared" si="35"/>
        <v/>
      </c>
      <c r="BT69" s="138" t="str">
        <f t="shared" si="35"/>
        <v/>
      </c>
      <c r="BU69" s="138" t="str">
        <f t="shared" si="35"/>
        <v/>
      </c>
      <c r="BV69" s="138" t="str">
        <f t="shared" si="35"/>
        <v/>
      </c>
    </row>
    <row r="70" spans="1:74" x14ac:dyDescent="0.35">
      <c r="A70" s="200"/>
      <c r="B70" s="202"/>
      <c r="C70" s="202"/>
      <c r="D70" s="202"/>
      <c r="E70" s="202" t="s">
        <v>114</v>
      </c>
      <c r="F70" s="39">
        <v>13.9</v>
      </c>
      <c r="G70" s="39">
        <v>6.95</v>
      </c>
      <c r="H70" s="39">
        <v>20.85</v>
      </c>
      <c r="I70" s="39">
        <v>6.95</v>
      </c>
      <c r="J70" s="39">
        <v>13.9</v>
      </c>
      <c r="K70" s="1">
        <v>8</v>
      </c>
      <c r="L70" s="160" cm="1">
        <f t="array" ref="L70:P70">K70*F70:J70/1000</f>
        <v>0.11120000000000001</v>
      </c>
      <c r="M70" s="160">
        <v>5.5600000000000004E-2</v>
      </c>
      <c r="N70" s="160">
        <v>0.1668</v>
      </c>
      <c r="O70" s="160">
        <v>5.5600000000000004E-2</v>
      </c>
      <c r="P70" s="160">
        <v>0.11120000000000001</v>
      </c>
      <c r="Q70" s="160"/>
      <c r="R70" s="84" t="str" cm="1">
        <f t="array" ref="R70">IFERROR(MIN((Z70:AH70/L70)/$CJ$11:$CR$11),"")</f>
        <v/>
      </c>
      <c r="S70" s="84" t="str" cm="1">
        <f t="array" ref="S70">IFERROR(MIN((AJ70:AR70/M70)/$CJ$11:$CR$11),"")</f>
        <v/>
      </c>
      <c r="T70" s="84" t="str" cm="1">
        <f t="array" ref="T70">IFERROR(MIN((AT70:BB70/N70)/$CJ$11:$CR$11),"")</f>
        <v/>
      </c>
      <c r="U70" s="84" t="str" cm="1">
        <f t="array" ref="U70">IFERROR(MIN((BD70:BL70/O70)/$CJ$11:$CR$11),"")</f>
        <v/>
      </c>
      <c r="V70" s="84" t="str" cm="1">
        <f t="array" ref="V70">IFERROR(MIN((BN70:BV70/P70)/$CJ$11:$CR$11),"")</f>
        <v/>
      </c>
      <c r="Z70" s="138" t="str">
        <f t="shared" si="36"/>
        <v/>
      </c>
      <c r="AA70" s="138" t="str">
        <f t="shared" si="36"/>
        <v/>
      </c>
      <c r="AB70" s="138" t="str">
        <f t="shared" si="36"/>
        <v/>
      </c>
      <c r="AC70" s="138" t="str">
        <f t="shared" si="36"/>
        <v/>
      </c>
      <c r="AD70" s="138" t="str">
        <f t="shared" si="36"/>
        <v/>
      </c>
      <c r="AE70" s="138" t="str">
        <f t="shared" si="36"/>
        <v/>
      </c>
      <c r="AF70" s="138" t="str">
        <f t="shared" si="36"/>
        <v/>
      </c>
      <c r="AG70" s="138" t="str">
        <f t="shared" si="36"/>
        <v/>
      </c>
      <c r="AH70" s="138" t="str">
        <f t="shared" si="36"/>
        <v/>
      </c>
      <c r="AI70" s="138"/>
      <c r="AJ70" s="138" t="str">
        <f t="shared" si="32"/>
        <v/>
      </c>
      <c r="AK70" s="138" t="str">
        <f t="shared" si="32"/>
        <v/>
      </c>
      <c r="AL70" s="138" t="str">
        <f t="shared" si="32"/>
        <v/>
      </c>
      <c r="AM70" s="138" t="str">
        <f t="shared" si="32"/>
        <v/>
      </c>
      <c r="AN70" s="138" t="str">
        <f t="shared" si="32"/>
        <v/>
      </c>
      <c r="AO70" s="138" t="str">
        <f t="shared" si="32"/>
        <v/>
      </c>
      <c r="AP70" s="138" t="str">
        <f t="shared" si="32"/>
        <v/>
      </c>
      <c r="AQ70" s="138" t="str">
        <f t="shared" si="32"/>
        <v/>
      </c>
      <c r="AR70" s="138" t="str">
        <f t="shared" si="32"/>
        <v/>
      </c>
      <c r="AS70" s="138"/>
      <c r="AT70" s="138" t="str">
        <f t="shared" si="33"/>
        <v/>
      </c>
      <c r="AU70" s="138" t="str">
        <f t="shared" si="33"/>
        <v/>
      </c>
      <c r="AV70" s="138" t="str">
        <f t="shared" si="33"/>
        <v/>
      </c>
      <c r="AW70" s="138" t="str">
        <f t="shared" si="33"/>
        <v/>
      </c>
      <c r="AX70" s="138" t="str">
        <f t="shared" si="33"/>
        <v/>
      </c>
      <c r="AY70" s="138" t="str">
        <f t="shared" si="33"/>
        <v/>
      </c>
      <c r="AZ70" s="138" t="str">
        <f t="shared" si="33"/>
        <v/>
      </c>
      <c r="BA70" s="138" t="str">
        <f t="shared" si="33"/>
        <v/>
      </c>
      <c r="BB70" s="138" t="str">
        <f t="shared" si="33"/>
        <v/>
      </c>
      <c r="BC70" s="138"/>
      <c r="BD70" s="138" t="str">
        <f t="shared" si="34"/>
        <v/>
      </c>
      <c r="BE70" s="138" t="str">
        <f t="shared" si="34"/>
        <v/>
      </c>
      <c r="BF70" s="138" t="str">
        <f t="shared" si="34"/>
        <v/>
      </c>
      <c r="BG70" s="138" t="str">
        <f t="shared" si="34"/>
        <v/>
      </c>
      <c r="BH70" s="138" t="str">
        <f t="shared" si="34"/>
        <v/>
      </c>
      <c r="BI70" s="138" t="str">
        <f t="shared" si="34"/>
        <v/>
      </c>
      <c r="BJ70" s="138" t="str">
        <f t="shared" si="34"/>
        <v/>
      </c>
      <c r="BK70" s="138" t="str">
        <f t="shared" si="34"/>
        <v/>
      </c>
      <c r="BL70" s="138" t="str">
        <f t="shared" si="34"/>
        <v/>
      </c>
      <c r="BM70" s="138"/>
      <c r="BN70" s="138" t="str">
        <f t="shared" si="35"/>
        <v/>
      </c>
      <c r="BO70" s="138" t="str">
        <f t="shared" si="35"/>
        <v/>
      </c>
      <c r="BP70" s="138" t="str">
        <f t="shared" si="35"/>
        <v/>
      </c>
      <c r="BQ70" s="138" t="str">
        <f t="shared" si="35"/>
        <v/>
      </c>
      <c r="BR70" s="138" t="str">
        <f t="shared" si="35"/>
        <v/>
      </c>
      <c r="BS70" s="138" t="str">
        <f t="shared" si="35"/>
        <v/>
      </c>
      <c r="BT70" s="138" t="str">
        <f t="shared" si="35"/>
        <v/>
      </c>
      <c r="BU70" s="138" t="str">
        <f t="shared" si="35"/>
        <v/>
      </c>
      <c r="BV70" s="138" t="str">
        <f t="shared" si="35"/>
        <v/>
      </c>
    </row>
    <row r="71" spans="1:74" x14ac:dyDescent="0.35">
      <c r="A71" s="200"/>
      <c r="B71" s="202"/>
      <c r="C71" s="202"/>
      <c r="D71" s="202"/>
      <c r="E71" s="202" t="s">
        <v>115</v>
      </c>
      <c r="F71" s="41">
        <v>8.1</v>
      </c>
      <c r="G71" s="41">
        <v>4.05</v>
      </c>
      <c r="H71" s="41">
        <v>12.15</v>
      </c>
      <c r="I71" s="41">
        <v>4.05</v>
      </c>
      <c r="J71" s="41">
        <v>8.1</v>
      </c>
      <c r="K71" s="1">
        <v>7</v>
      </c>
      <c r="L71" s="160" cm="1">
        <f t="array" ref="L71:P71">K71*F71:J71/1000</f>
        <v>5.6699999999999993E-2</v>
      </c>
      <c r="M71" s="160">
        <v>2.8349999999999997E-2</v>
      </c>
      <c r="N71" s="160">
        <v>8.5050000000000001E-2</v>
      </c>
      <c r="O71" s="160">
        <v>2.8349999999999997E-2</v>
      </c>
      <c r="P71" s="160">
        <v>5.6699999999999993E-2</v>
      </c>
      <c r="Q71" s="160"/>
      <c r="R71" s="84" t="str" cm="1">
        <f t="array" ref="R71">IFERROR(MIN((Z71:AH71/L71)/$CJ$11:$CR$11),"")</f>
        <v/>
      </c>
      <c r="S71" s="84" t="str" cm="1">
        <f t="array" ref="S71">IFERROR(MIN((AJ71:AR71/M71)/$CJ$11:$CR$11),"")</f>
        <v/>
      </c>
      <c r="T71" s="84" t="str" cm="1">
        <f t="array" ref="T71">IFERROR(MIN((AT71:BB71/N71)/$CJ$11:$CR$11),"")</f>
        <v/>
      </c>
      <c r="U71" s="84" t="str" cm="1">
        <f t="array" ref="U71">IFERROR(MIN((BD71:BL71/O71)/$CJ$11:$CR$11),"")</f>
        <v/>
      </c>
      <c r="V71" s="84" t="str" cm="1">
        <f t="array" ref="V71">IFERROR(MIN((BN71:BV71/P71)/$CJ$11:$CR$11),"")</f>
        <v/>
      </c>
      <c r="Z71" s="138" t="str">
        <f t="shared" si="36"/>
        <v/>
      </c>
      <c r="AA71" s="138" t="str">
        <f t="shared" si="36"/>
        <v/>
      </c>
      <c r="AB71" s="138" t="str">
        <f t="shared" si="36"/>
        <v/>
      </c>
      <c r="AC71" s="138" t="str">
        <f t="shared" si="36"/>
        <v/>
      </c>
      <c r="AD71" s="138" t="str">
        <f t="shared" si="36"/>
        <v/>
      </c>
      <c r="AE71" s="138" t="str">
        <f t="shared" si="36"/>
        <v/>
      </c>
      <c r="AF71" s="138" t="str">
        <f t="shared" si="36"/>
        <v/>
      </c>
      <c r="AG71" s="138" t="str">
        <f t="shared" si="36"/>
        <v/>
      </c>
      <c r="AH71" s="138" t="str">
        <f t="shared" si="36"/>
        <v/>
      </c>
      <c r="AI71" s="138"/>
      <c r="AJ71" s="138" t="str">
        <f t="shared" si="32"/>
        <v/>
      </c>
      <c r="AK71" s="138" t="str">
        <f t="shared" si="32"/>
        <v/>
      </c>
      <c r="AL71" s="138" t="str">
        <f t="shared" si="32"/>
        <v/>
      </c>
      <c r="AM71" s="138" t="str">
        <f t="shared" si="32"/>
        <v/>
      </c>
      <c r="AN71" s="138" t="str">
        <f t="shared" si="32"/>
        <v/>
      </c>
      <c r="AO71" s="138" t="str">
        <f t="shared" si="32"/>
        <v/>
      </c>
      <c r="AP71" s="138" t="str">
        <f t="shared" si="32"/>
        <v/>
      </c>
      <c r="AQ71" s="138" t="str">
        <f t="shared" si="32"/>
        <v/>
      </c>
      <c r="AR71" s="138" t="str">
        <f t="shared" si="32"/>
        <v/>
      </c>
      <c r="AS71" s="138"/>
      <c r="AT71" s="138" t="str">
        <f t="shared" si="33"/>
        <v/>
      </c>
      <c r="AU71" s="138" t="str">
        <f t="shared" si="33"/>
        <v/>
      </c>
      <c r="AV71" s="138" t="str">
        <f t="shared" si="33"/>
        <v/>
      </c>
      <c r="AW71" s="138" t="str">
        <f t="shared" si="33"/>
        <v/>
      </c>
      <c r="AX71" s="138" t="str">
        <f t="shared" si="33"/>
        <v/>
      </c>
      <c r="AY71" s="138" t="str">
        <f t="shared" si="33"/>
        <v/>
      </c>
      <c r="AZ71" s="138" t="str">
        <f t="shared" si="33"/>
        <v/>
      </c>
      <c r="BA71" s="138" t="str">
        <f t="shared" si="33"/>
        <v/>
      </c>
      <c r="BB71" s="138" t="str">
        <f t="shared" si="33"/>
        <v/>
      </c>
      <c r="BC71" s="138"/>
      <c r="BD71" s="138" t="str">
        <f t="shared" si="34"/>
        <v/>
      </c>
      <c r="BE71" s="138" t="str">
        <f t="shared" si="34"/>
        <v/>
      </c>
      <c r="BF71" s="138" t="str">
        <f t="shared" si="34"/>
        <v/>
      </c>
      <c r="BG71" s="138" t="str">
        <f t="shared" si="34"/>
        <v/>
      </c>
      <c r="BH71" s="138" t="str">
        <f t="shared" si="34"/>
        <v/>
      </c>
      <c r="BI71" s="138" t="str">
        <f t="shared" si="34"/>
        <v/>
      </c>
      <c r="BJ71" s="138" t="str">
        <f t="shared" si="34"/>
        <v/>
      </c>
      <c r="BK71" s="138" t="str">
        <f t="shared" si="34"/>
        <v/>
      </c>
      <c r="BL71" s="138" t="str">
        <f t="shared" si="34"/>
        <v/>
      </c>
      <c r="BM71" s="138"/>
      <c r="BN71" s="138" t="str">
        <f t="shared" si="35"/>
        <v/>
      </c>
      <c r="BO71" s="138" t="str">
        <f t="shared" si="35"/>
        <v/>
      </c>
      <c r="BP71" s="138" t="str">
        <f t="shared" si="35"/>
        <v/>
      </c>
      <c r="BQ71" s="138" t="str">
        <f t="shared" si="35"/>
        <v/>
      </c>
      <c r="BR71" s="138" t="str">
        <f t="shared" si="35"/>
        <v/>
      </c>
      <c r="BS71" s="138" t="str">
        <f t="shared" si="35"/>
        <v/>
      </c>
      <c r="BT71" s="138" t="str">
        <f t="shared" si="35"/>
        <v/>
      </c>
      <c r="BU71" s="138" t="str">
        <f t="shared" si="35"/>
        <v/>
      </c>
      <c r="BV71" s="138" t="str">
        <f t="shared" si="35"/>
        <v/>
      </c>
    </row>
    <row r="72" spans="1:74" x14ac:dyDescent="0.35">
      <c r="A72" s="200"/>
      <c r="B72" s="202"/>
      <c r="C72" s="202"/>
      <c r="D72" s="202"/>
      <c r="E72" s="202" t="s">
        <v>116</v>
      </c>
      <c r="F72" s="41">
        <v>3</v>
      </c>
      <c r="G72" s="41">
        <v>1.5</v>
      </c>
      <c r="H72" s="41">
        <v>4.5</v>
      </c>
      <c r="I72" s="41">
        <v>1.5</v>
      </c>
      <c r="J72" s="41">
        <v>3</v>
      </c>
      <c r="K72" s="1">
        <v>24</v>
      </c>
      <c r="L72" s="160" cm="1">
        <f t="array" ref="L72:P72">K72*F72:J72/1000</f>
        <v>7.1999999999999995E-2</v>
      </c>
      <c r="M72" s="160">
        <v>3.5999999999999997E-2</v>
      </c>
      <c r="N72" s="160">
        <v>0.108</v>
      </c>
      <c r="O72" s="160">
        <v>3.5999999999999997E-2</v>
      </c>
      <c r="P72" s="160">
        <v>7.1999999999999995E-2</v>
      </c>
      <c r="Q72" s="160"/>
      <c r="R72" s="84" t="str" cm="1">
        <f t="array" ref="R72">IFERROR(MIN((Z72:AH72/L72)/$CJ$11:$CR$11),"")</f>
        <v/>
      </c>
      <c r="S72" s="84" t="str" cm="1">
        <f t="array" ref="S72">IFERROR(MIN((AJ72:AR72/M72)/$CJ$11:$CR$11),"")</f>
        <v/>
      </c>
      <c r="T72" s="84" t="str" cm="1">
        <f t="array" ref="T72">IFERROR(MIN((AT72:BB72/N72)/$CJ$11:$CR$11),"")</f>
        <v/>
      </c>
      <c r="U72" s="84" t="str" cm="1">
        <f t="array" ref="U72">IFERROR(MIN((BD72:BL72/O72)/$CJ$11:$CR$11),"")</f>
        <v/>
      </c>
      <c r="V72" s="84" t="str" cm="1">
        <f t="array" ref="V72">IFERROR(MIN((BN72:BV72/P72)/$CJ$11:$CR$11),"")</f>
        <v/>
      </c>
      <c r="Z72" s="138" t="str">
        <f t="shared" si="36"/>
        <v/>
      </c>
      <c r="AA72" s="138" t="str">
        <f t="shared" si="36"/>
        <v/>
      </c>
      <c r="AB72" s="138" t="str">
        <f t="shared" si="36"/>
        <v/>
      </c>
      <c r="AC72" s="138" t="str">
        <f t="shared" si="36"/>
        <v/>
      </c>
      <c r="AD72" s="138" t="str">
        <f t="shared" si="36"/>
        <v/>
      </c>
      <c r="AE72" s="138" t="str">
        <f t="shared" si="36"/>
        <v/>
      </c>
      <c r="AF72" s="138" t="str">
        <f t="shared" si="36"/>
        <v/>
      </c>
      <c r="AG72" s="138" t="str">
        <f t="shared" si="36"/>
        <v/>
      </c>
      <c r="AH72" s="138" t="str">
        <f t="shared" si="36"/>
        <v/>
      </c>
      <c r="AI72" s="138"/>
      <c r="AJ72" s="138" t="str">
        <f t="shared" ref="AJ72:AR81" si="37">IFERROR(VLOOKUP($X72,$BX$11:$CG$40,1+AJ$6,FALSE)*$M72,"")</f>
        <v/>
      </c>
      <c r="AK72" s="138" t="str">
        <f t="shared" si="37"/>
        <v/>
      </c>
      <c r="AL72" s="138" t="str">
        <f t="shared" si="37"/>
        <v/>
      </c>
      <c r="AM72" s="138" t="str">
        <f t="shared" si="37"/>
        <v/>
      </c>
      <c r="AN72" s="138" t="str">
        <f t="shared" si="37"/>
        <v/>
      </c>
      <c r="AO72" s="138" t="str">
        <f t="shared" si="37"/>
        <v/>
      </c>
      <c r="AP72" s="138" t="str">
        <f t="shared" si="37"/>
        <v/>
      </c>
      <c r="AQ72" s="138" t="str">
        <f t="shared" si="37"/>
        <v/>
      </c>
      <c r="AR72" s="138" t="str">
        <f t="shared" si="37"/>
        <v/>
      </c>
      <c r="AS72" s="138"/>
      <c r="AT72" s="138" t="str">
        <f t="shared" ref="AT72:BB81" si="38">IFERROR(VLOOKUP($X72,$BX$11:$CG$40,1+AT$6,FALSE)*$N72,"")</f>
        <v/>
      </c>
      <c r="AU72" s="138" t="str">
        <f t="shared" si="38"/>
        <v/>
      </c>
      <c r="AV72" s="138" t="str">
        <f t="shared" si="38"/>
        <v/>
      </c>
      <c r="AW72" s="138" t="str">
        <f t="shared" si="38"/>
        <v/>
      </c>
      <c r="AX72" s="138" t="str">
        <f t="shared" si="38"/>
        <v/>
      </c>
      <c r="AY72" s="138" t="str">
        <f t="shared" si="38"/>
        <v/>
      </c>
      <c r="AZ72" s="138" t="str">
        <f t="shared" si="38"/>
        <v/>
      </c>
      <c r="BA72" s="138" t="str">
        <f t="shared" si="38"/>
        <v/>
      </c>
      <c r="BB72" s="138" t="str">
        <f t="shared" si="38"/>
        <v/>
      </c>
      <c r="BC72" s="138"/>
      <c r="BD72" s="138" t="str">
        <f t="shared" ref="BD72:BL81" si="39">IFERROR(VLOOKUP($X72,$BX$11:$CG$40,1+BD$6,FALSE)*$O72,"")</f>
        <v/>
      </c>
      <c r="BE72" s="138" t="str">
        <f t="shared" si="39"/>
        <v/>
      </c>
      <c r="BF72" s="138" t="str">
        <f t="shared" si="39"/>
        <v/>
      </c>
      <c r="BG72" s="138" t="str">
        <f t="shared" si="39"/>
        <v/>
      </c>
      <c r="BH72" s="138" t="str">
        <f t="shared" si="39"/>
        <v/>
      </c>
      <c r="BI72" s="138" t="str">
        <f t="shared" si="39"/>
        <v/>
      </c>
      <c r="BJ72" s="138" t="str">
        <f t="shared" si="39"/>
        <v/>
      </c>
      <c r="BK72" s="138" t="str">
        <f t="shared" si="39"/>
        <v/>
      </c>
      <c r="BL72" s="138" t="str">
        <f t="shared" si="39"/>
        <v/>
      </c>
      <c r="BM72" s="138"/>
      <c r="BN72" s="138" t="str">
        <f t="shared" ref="BN72:BV81" si="40">IFERROR(VLOOKUP($X72,$BX$11:$CG$40,1+BN$6,FALSE)*$P72,"")</f>
        <v/>
      </c>
      <c r="BO72" s="138" t="str">
        <f t="shared" si="40"/>
        <v/>
      </c>
      <c r="BP72" s="138" t="str">
        <f t="shared" si="40"/>
        <v/>
      </c>
      <c r="BQ72" s="138" t="str">
        <f t="shared" si="40"/>
        <v/>
      </c>
      <c r="BR72" s="138" t="str">
        <f t="shared" si="40"/>
        <v/>
      </c>
      <c r="BS72" s="138" t="str">
        <f t="shared" si="40"/>
        <v/>
      </c>
      <c r="BT72" s="138" t="str">
        <f t="shared" si="40"/>
        <v/>
      </c>
      <c r="BU72" s="138" t="str">
        <f t="shared" si="40"/>
        <v/>
      </c>
      <c r="BV72" s="138" t="str">
        <f t="shared" si="40"/>
        <v/>
      </c>
    </row>
    <row r="73" spans="1:74" x14ac:dyDescent="0.35">
      <c r="A73" s="200"/>
      <c r="B73" s="202"/>
      <c r="C73" s="202"/>
      <c r="D73" s="202"/>
      <c r="E73" s="202" t="s">
        <v>117</v>
      </c>
      <c r="F73" s="41">
        <v>11.2</v>
      </c>
      <c r="G73" s="41">
        <v>5.6</v>
      </c>
      <c r="H73" s="41">
        <v>16.8</v>
      </c>
      <c r="I73" s="41">
        <v>5.6</v>
      </c>
      <c r="J73" s="41">
        <v>11.2</v>
      </c>
      <c r="K73" s="1">
        <v>8</v>
      </c>
      <c r="L73" s="160" cm="1">
        <f t="array" ref="L73:P73">K73*F73:J73/1000</f>
        <v>8.9599999999999999E-2</v>
      </c>
      <c r="M73" s="160">
        <v>4.48E-2</v>
      </c>
      <c r="N73" s="160">
        <v>0.13440000000000002</v>
      </c>
      <c r="O73" s="160">
        <v>4.48E-2</v>
      </c>
      <c r="P73" s="160">
        <v>8.9599999999999999E-2</v>
      </c>
      <c r="Q73" s="160"/>
      <c r="R73" s="84" t="str" cm="1">
        <f t="array" ref="R73">IFERROR(MIN((Z73:AH73/L73)/$CJ$11:$CR$11),"")</f>
        <v/>
      </c>
      <c r="S73" s="84" t="str" cm="1">
        <f t="array" ref="S73">IFERROR(MIN((AJ73:AR73/M73)/$CJ$11:$CR$11),"")</f>
        <v/>
      </c>
      <c r="T73" s="84" t="str" cm="1">
        <f t="array" ref="T73">IFERROR(MIN((AT73:BB73/N73)/$CJ$11:$CR$11),"")</f>
        <v/>
      </c>
      <c r="U73" s="84" t="str" cm="1">
        <f t="array" ref="U73">IFERROR(MIN((BD73:BL73/O73)/$CJ$11:$CR$11),"")</f>
        <v/>
      </c>
      <c r="V73" s="84" t="str" cm="1">
        <f t="array" ref="V73">IFERROR(MIN((BN73:BV73/P73)/$CJ$11:$CR$11),"")</f>
        <v/>
      </c>
      <c r="Z73" s="138" t="str">
        <f t="shared" si="36"/>
        <v/>
      </c>
      <c r="AA73" s="138" t="str">
        <f t="shared" si="36"/>
        <v/>
      </c>
      <c r="AB73" s="138" t="str">
        <f t="shared" si="36"/>
        <v/>
      </c>
      <c r="AC73" s="138" t="str">
        <f t="shared" si="36"/>
        <v/>
      </c>
      <c r="AD73" s="138" t="str">
        <f t="shared" si="36"/>
        <v/>
      </c>
      <c r="AE73" s="138" t="str">
        <f t="shared" si="36"/>
        <v/>
      </c>
      <c r="AF73" s="138" t="str">
        <f t="shared" si="36"/>
        <v/>
      </c>
      <c r="AG73" s="138" t="str">
        <f t="shared" si="36"/>
        <v/>
      </c>
      <c r="AH73" s="138" t="str">
        <f t="shared" si="36"/>
        <v/>
      </c>
      <c r="AI73" s="138"/>
      <c r="AJ73" s="138" t="str">
        <f t="shared" si="37"/>
        <v/>
      </c>
      <c r="AK73" s="138" t="str">
        <f t="shared" si="37"/>
        <v/>
      </c>
      <c r="AL73" s="138" t="str">
        <f t="shared" si="37"/>
        <v/>
      </c>
      <c r="AM73" s="138" t="str">
        <f t="shared" si="37"/>
        <v/>
      </c>
      <c r="AN73" s="138" t="str">
        <f t="shared" si="37"/>
        <v/>
      </c>
      <c r="AO73" s="138" t="str">
        <f t="shared" si="37"/>
        <v/>
      </c>
      <c r="AP73" s="138" t="str">
        <f t="shared" si="37"/>
        <v/>
      </c>
      <c r="AQ73" s="138" t="str">
        <f t="shared" si="37"/>
        <v/>
      </c>
      <c r="AR73" s="138" t="str">
        <f t="shared" si="37"/>
        <v/>
      </c>
      <c r="AS73" s="138"/>
      <c r="AT73" s="138" t="str">
        <f t="shared" si="38"/>
        <v/>
      </c>
      <c r="AU73" s="138" t="str">
        <f t="shared" si="38"/>
        <v/>
      </c>
      <c r="AV73" s="138" t="str">
        <f t="shared" si="38"/>
        <v/>
      </c>
      <c r="AW73" s="138" t="str">
        <f t="shared" si="38"/>
        <v/>
      </c>
      <c r="AX73" s="138" t="str">
        <f t="shared" si="38"/>
        <v/>
      </c>
      <c r="AY73" s="138" t="str">
        <f t="shared" si="38"/>
        <v/>
      </c>
      <c r="AZ73" s="138" t="str">
        <f t="shared" si="38"/>
        <v/>
      </c>
      <c r="BA73" s="138" t="str">
        <f t="shared" si="38"/>
        <v/>
      </c>
      <c r="BB73" s="138" t="str">
        <f t="shared" si="38"/>
        <v/>
      </c>
      <c r="BC73" s="138"/>
      <c r="BD73" s="138" t="str">
        <f t="shared" si="39"/>
        <v/>
      </c>
      <c r="BE73" s="138" t="str">
        <f t="shared" si="39"/>
        <v/>
      </c>
      <c r="BF73" s="138" t="str">
        <f t="shared" si="39"/>
        <v/>
      </c>
      <c r="BG73" s="138" t="str">
        <f t="shared" si="39"/>
        <v/>
      </c>
      <c r="BH73" s="138" t="str">
        <f t="shared" si="39"/>
        <v/>
      </c>
      <c r="BI73" s="138" t="str">
        <f t="shared" si="39"/>
        <v/>
      </c>
      <c r="BJ73" s="138" t="str">
        <f t="shared" si="39"/>
        <v/>
      </c>
      <c r="BK73" s="138" t="str">
        <f t="shared" si="39"/>
        <v/>
      </c>
      <c r="BL73" s="138" t="str">
        <f t="shared" si="39"/>
        <v/>
      </c>
      <c r="BM73" s="138"/>
      <c r="BN73" s="138" t="str">
        <f t="shared" si="40"/>
        <v/>
      </c>
      <c r="BO73" s="138" t="str">
        <f t="shared" si="40"/>
        <v/>
      </c>
      <c r="BP73" s="138" t="str">
        <f t="shared" si="40"/>
        <v/>
      </c>
      <c r="BQ73" s="138" t="str">
        <f t="shared" si="40"/>
        <v/>
      </c>
      <c r="BR73" s="138" t="str">
        <f t="shared" si="40"/>
        <v/>
      </c>
      <c r="BS73" s="138" t="str">
        <f t="shared" si="40"/>
        <v/>
      </c>
      <c r="BT73" s="138" t="str">
        <f t="shared" si="40"/>
        <v/>
      </c>
      <c r="BU73" s="138" t="str">
        <f t="shared" si="40"/>
        <v/>
      </c>
      <c r="BV73" s="138" t="str">
        <f t="shared" si="40"/>
        <v/>
      </c>
    </row>
    <row r="74" spans="1:74" x14ac:dyDescent="0.35">
      <c r="A74" s="200"/>
      <c r="B74" s="202"/>
      <c r="C74" s="202"/>
      <c r="D74" s="202"/>
      <c r="E74" s="202" t="s">
        <v>118</v>
      </c>
      <c r="F74" s="41">
        <v>6.7</v>
      </c>
      <c r="G74" s="41">
        <v>3.35</v>
      </c>
      <c r="H74" s="41">
        <v>10.050000000000001</v>
      </c>
      <c r="I74" s="41">
        <v>3.35</v>
      </c>
      <c r="J74" s="41">
        <v>6.7</v>
      </c>
      <c r="K74" s="1">
        <v>9</v>
      </c>
      <c r="L74" s="160" cm="1">
        <f t="array" ref="L74:P74">K74*F74:J74/1000</f>
        <v>6.0300000000000006E-2</v>
      </c>
      <c r="M74" s="160">
        <v>3.0150000000000003E-2</v>
      </c>
      <c r="N74" s="160">
        <v>9.0450000000000003E-2</v>
      </c>
      <c r="O74" s="160">
        <v>3.0150000000000003E-2</v>
      </c>
      <c r="P74" s="160">
        <v>6.0300000000000006E-2</v>
      </c>
      <c r="Q74" s="160"/>
      <c r="R74" s="84" t="str" cm="1">
        <f t="array" ref="R74">IFERROR(MIN((Z74:AH74/L74)/$CJ$11:$CR$11),"")</f>
        <v/>
      </c>
      <c r="S74" s="84" t="str" cm="1">
        <f t="array" ref="S74">IFERROR(MIN((AJ74:AR74/M74)/$CJ$11:$CR$11),"")</f>
        <v/>
      </c>
      <c r="T74" s="84" t="str" cm="1">
        <f t="array" ref="T74">IFERROR(MIN((AT74:BB74/N74)/$CJ$11:$CR$11),"")</f>
        <v/>
      </c>
      <c r="U74" s="84" t="str" cm="1">
        <f t="array" ref="U74">IFERROR(MIN((BD74:BL74/O74)/$CJ$11:$CR$11),"")</f>
        <v/>
      </c>
      <c r="V74" s="84" t="str" cm="1">
        <f t="array" ref="V74">IFERROR(MIN((BN74:BV74/P74)/$CJ$11:$CR$11),"")</f>
        <v/>
      </c>
      <c r="Z74" s="138" t="str">
        <f t="shared" ref="Z74:AH83" si="41">_xlfn.IFNA(VLOOKUP($X74,$BX$11:$CG$40,1+Z$6,FALSE)*$L74,"")</f>
        <v/>
      </c>
      <c r="AA74" s="138" t="str">
        <f t="shared" si="41"/>
        <v/>
      </c>
      <c r="AB74" s="138" t="str">
        <f t="shared" si="41"/>
        <v/>
      </c>
      <c r="AC74" s="138" t="str">
        <f t="shared" si="41"/>
        <v/>
      </c>
      <c r="AD74" s="138" t="str">
        <f t="shared" si="41"/>
        <v/>
      </c>
      <c r="AE74" s="138" t="str">
        <f t="shared" si="41"/>
        <v/>
      </c>
      <c r="AF74" s="138" t="str">
        <f t="shared" si="41"/>
        <v/>
      </c>
      <c r="AG74" s="138" t="str">
        <f t="shared" si="41"/>
        <v/>
      </c>
      <c r="AH74" s="138" t="str">
        <f t="shared" si="41"/>
        <v/>
      </c>
      <c r="AI74" s="138"/>
      <c r="AJ74" s="138" t="str">
        <f t="shared" si="37"/>
        <v/>
      </c>
      <c r="AK74" s="138" t="str">
        <f t="shared" si="37"/>
        <v/>
      </c>
      <c r="AL74" s="138" t="str">
        <f t="shared" si="37"/>
        <v/>
      </c>
      <c r="AM74" s="138" t="str">
        <f t="shared" si="37"/>
        <v/>
      </c>
      <c r="AN74" s="138" t="str">
        <f t="shared" si="37"/>
        <v/>
      </c>
      <c r="AO74" s="138" t="str">
        <f t="shared" si="37"/>
        <v/>
      </c>
      <c r="AP74" s="138" t="str">
        <f t="shared" si="37"/>
        <v/>
      </c>
      <c r="AQ74" s="138" t="str">
        <f t="shared" si="37"/>
        <v/>
      </c>
      <c r="AR74" s="138" t="str">
        <f t="shared" si="37"/>
        <v/>
      </c>
      <c r="AS74" s="138"/>
      <c r="AT74" s="138" t="str">
        <f t="shared" si="38"/>
        <v/>
      </c>
      <c r="AU74" s="138" t="str">
        <f t="shared" si="38"/>
        <v/>
      </c>
      <c r="AV74" s="138" t="str">
        <f t="shared" si="38"/>
        <v/>
      </c>
      <c r="AW74" s="138" t="str">
        <f t="shared" si="38"/>
        <v/>
      </c>
      <c r="AX74" s="138" t="str">
        <f t="shared" si="38"/>
        <v/>
      </c>
      <c r="AY74" s="138" t="str">
        <f t="shared" si="38"/>
        <v/>
      </c>
      <c r="AZ74" s="138" t="str">
        <f t="shared" si="38"/>
        <v/>
      </c>
      <c r="BA74" s="138" t="str">
        <f t="shared" si="38"/>
        <v/>
      </c>
      <c r="BB74" s="138" t="str">
        <f t="shared" si="38"/>
        <v/>
      </c>
      <c r="BC74" s="138"/>
      <c r="BD74" s="138" t="str">
        <f t="shared" si="39"/>
        <v/>
      </c>
      <c r="BE74" s="138" t="str">
        <f t="shared" si="39"/>
        <v/>
      </c>
      <c r="BF74" s="138" t="str">
        <f t="shared" si="39"/>
        <v/>
      </c>
      <c r="BG74" s="138" t="str">
        <f t="shared" si="39"/>
        <v/>
      </c>
      <c r="BH74" s="138" t="str">
        <f t="shared" si="39"/>
        <v/>
      </c>
      <c r="BI74" s="138" t="str">
        <f t="shared" si="39"/>
        <v/>
      </c>
      <c r="BJ74" s="138" t="str">
        <f t="shared" si="39"/>
        <v/>
      </c>
      <c r="BK74" s="138" t="str">
        <f t="shared" si="39"/>
        <v/>
      </c>
      <c r="BL74" s="138" t="str">
        <f t="shared" si="39"/>
        <v/>
      </c>
      <c r="BM74" s="138"/>
      <c r="BN74" s="138" t="str">
        <f t="shared" si="40"/>
        <v/>
      </c>
      <c r="BO74" s="138" t="str">
        <f t="shared" si="40"/>
        <v/>
      </c>
      <c r="BP74" s="138" t="str">
        <f t="shared" si="40"/>
        <v/>
      </c>
      <c r="BQ74" s="138" t="str">
        <f t="shared" si="40"/>
        <v/>
      </c>
      <c r="BR74" s="138" t="str">
        <f t="shared" si="40"/>
        <v/>
      </c>
      <c r="BS74" s="138" t="str">
        <f t="shared" si="40"/>
        <v/>
      </c>
      <c r="BT74" s="138" t="str">
        <f t="shared" si="40"/>
        <v/>
      </c>
      <c r="BU74" s="138" t="str">
        <f t="shared" si="40"/>
        <v/>
      </c>
      <c r="BV74" s="138" t="str">
        <f t="shared" si="40"/>
        <v/>
      </c>
    </row>
    <row r="75" spans="1:74" x14ac:dyDescent="0.35">
      <c r="A75" s="200"/>
      <c r="B75" s="202"/>
      <c r="C75" s="202"/>
      <c r="D75" s="202"/>
      <c r="E75" s="202" t="s">
        <v>119</v>
      </c>
      <c r="F75" s="41">
        <v>1.4</v>
      </c>
      <c r="G75" s="41">
        <v>0.7</v>
      </c>
      <c r="H75" s="41">
        <v>2.1</v>
      </c>
      <c r="I75" s="41">
        <v>0.7</v>
      </c>
      <c r="J75" s="41">
        <v>1.4</v>
      </c>
      <c r="K75" s="1">
        <v>9</v>
      </c>
      <c r="L75" s="160" cm="1">
        <f t="array" ref="L75:P75">K75*F75:J75/1000</f>
        <v>1.26E-2</v>
      </c>
      <c r="M75" s="160">
        <v>6.3E-3</v>
      </c>
      <c r="N75" s="160">
        <v>1.8900000000000004E-2</v>
      </c>
      <c r="O75" s="160">
        <v>6.3E-3</v>
      </c>
      <c r="P75" s="160">
        <v>1.26E-2</v>
      </c>
      <c r="Q75" s="160"/>
      <c r="R75" s="84" t="str" cm="1">
        <f t="array" ref="R75">IFERROR(MIN((Z75:AH75/L75)/$CJ$11:$CR$11),"")</f>
        <v/>
      </c>
      <c r="S75" s="84" t="str" cm="1">
        <f t="array" ref="S75">IFERROR(MIN((AJ75:AR75/M75)/$CJ$11:$CR$11),"")</f>
        <v/>
      </c>
      <c r="T75" s="84" t="str" cm="1">
        <f t="array" ref="T75">IFERROR(MIN((AT75:BB75/N75)/$CJ$11:$CR$11),"")</f>
        <v/>
      </c>
      <c r="U75" s="84" t="str" cm="1">
        <f t="array" ref="U75">IFERROR(MIN((BD75:BL75/O75)/$CJ$11:$CR$11),"")</f>
        <v/>
      </c>
      <c r="V75" s="84" t="str" cm="1">
        <f t="array" ref="V75">IFERROR(MIN((BN75:BV75/P75)/$CJ$11:$CR$11),"")</f>
        <v/>
      </c>
      <c r="Z75" s="138" t="str">
        <f t="shared" si="41"/>
        <v/>
      </c>
      <c r="AA75" s="138" t="str">
        <f t="shared" si="41"/>
        <v/>
      </c>
      <c r="AB75" s="138" t="str">
        <f t="shared" si="41"/>
        <v/>
      </c>
      <c r="AC75" s="138" t="str">
        <f t="shared" si="41"/>
        <v/>
      </c>
      <c r="AD75" s="138" t="str">
        <f t="shared" si="41"/>
        <v/>
      </c>
      <c r="AE75" s="138" t="str">
        <f t="shared" si="41"/>
        <v/>
      </c>
      <c r="AF75" s="138" t="str">
        <f t="shared" si="41"/>
        <v/>
      </c>
      <c r="AG75" s="138" t="str">
        <f t="shared" si="41"/>
        <v/>
      </c>
      <c r="AH75" s="138" t="str">
        <f t="shared" si="41"/>
        <v/>
      </c>
      <c r="AI75" s="138"/>
      <c r="AJ75" s="138" t="str">
        <f t="shared" si="37"/>
        <v/>
      </c>
      <c r="AK75" s="138" t="str">
        <f t="shared" si="37"/>
        <v/>
      </c>
      <c r="AL75" s="138" t="str">
        <f t="shared" si="37"/>
        <v/>
      </c>
      <c r="AM75" s="138" t="str">
        <f t="shared" si="37"/>
        <v/>
      </c>
      <c r="AN75" s="138" t="str">
        <f t="shared" si="37"/>
        <v/>
      </c>
      <c r="AO75" s="138" t="str">
        <f t="shared" si="37"/>
        <v/>
      </c>
      <c r="AP75" s="138" t="str">
        <f t="shared" si="37"/>
        <v/>
      </c>
      <c r="AQ75" s="138" t="str">
        <f t="shared" si="37"/>
        <v/>
      </c>
      <c r="AR75" s="138" t="str">
        <f t="shared" si="37"/>
        <v/>
      </c>
      <c r="AS75" s="138"/>
      <c r="AT75" s="138" t="str">
        <f t="shared" si="38"/>
        <v/>
      </c>
      <c r="AU75" s="138" t="str">
        <f t="shared" si="38"/>
        <v/>
      </c>
      <c r="AV75" s="138" t="str">
        <f t="shared" si="38"/>
        <v/>
      </c>
      <c r="AW75" s="138" t="str">
        <f t="shared" si="38"/>
        <v/>
      </c>
      <c r="AX75" s="138" t="str">
        <f t="shared" si="38"/>
        <v/>
      </c>
      <c r="AY75" s="138" t="str">
        <f t="shared" si="38"/>
        <v/>
      </c>
      <c r="AZ75" s="138" t="str">
        <f t="shared" si="38"/>
        <v/>
      </c>
      <c r="BA75" s="138" t="str">
        <f t="shared" si="38"/>
        <v/>
      </c>
      <c r="BB75" s="138" t="str">
        <f t="shared" si="38"/>
        <v/>
      </c>
      <c r="BC75" s="138"/>
      <c r="BD75" s="138" t="str">
        <f t="shared" si="39"/>
        <v/>
      </c>
      <c r="BE75" s="138" t="str">
        <f t="shared" si="39"/>
        <v/>
      </c>
      <c r="BF75" s="138" t="str">
        <f t="shared" si="39"/>
        <v/>
      </c>
      <c r="BG75" s="138" t="str">
        <f t="shared" si="39"/>
        <v/>
      </c>
      <c r="BH75" s="138" t="str">
        <f t="shared" si="39"/>
        <v/>
      </c>
      <c r="BI75" s="138" t="str">
        <f t="shared" si="39"/>
        <v/>
      </c>
      <c r="BJ75" s="138" t="str">
        <f t="shared" si="39"/>
        <v/>
      </c>
      <c r="BK75" s="138" t="str">
        <f t="shared" si="39"/>
        <v/>
      </c>
      <c r="BL75" s="138" t="str">
        <f t="shared" si="39"/>
        <v/>
      </c>
      <c r="BM75" s="138"/>
      <c r="BN75" s="138" t="str">
        <f t="shared" si="40"/>
        <v/>
      </c>
      <c r="BO75" s="138" t="str">
        <f t="shared" si="40"/>
        <v/>
      </c>
      <c r="BP75" s="138" t="str">
        <f t="shared" si="40"/>
        <v/>
      </c>
      <c r="BQ75" s="138" t="str">
        <f t="shared" si="40"/>
        <v/>
      </c>
      <c r="BR75" s="138" t="str">
        <f t="shared" si="40"/>
        <v/>
      </c>
      <c r="BS75" s="138" t="str">
        <f t="shared" si="40"/>
        <v/>
      </c>
      <c r="BT75" s="138" t="str">
        <f t="shared" si="40"/>
        <v/>
      </c>
      <c r="BU75" s="138" t="str">
        <f t="shared" si="40"/>
        <v/>
      </c>
      <c r="BV75" s="138" t="str">
        <f t="shared" si="40"/>
        <v/>
      </c>
    </row>
    <row r="76" spans="1:74" x14ac:dyDescent="0.35">
      <c r="A76" s="200"/>
      <c r="B76" s="202"/>
      <c r="C76" s="202"/>
      <c r="D76" s="202"/>
      <c r="E76" s="202" t="s">
        <v>120</v>
      </c>
      <c r="F76" s="41">
        <v>1.5</v>
      </c>
      <c r="G76" s="41">
        <v>0.75</v>
      </c>
      <c r="H76" s="41">
        <v>2.25</v>
      </c>
      <c r="I76" s="41">
        <v>0.75</v>
      </c>
      <c r="J76" s="41">
        <v>1.5</v>
      </c>
      <c r="K76" s="1">
        <v>8</v>
      </c>
      <c r="L76" s="160" cm="1">
        <f t="array" ref="L76:P76">K76*F76:J76/1000</f>
        <v>1.2E-2</v>
      </c>
      <c r="M76" s="160">
        <v>6.0000000000000001E-3</v>
      </c>
      <c r="N76" s="160">
        <v>1.7999999999999999E-2</v>
      </c>
      <c r="O76" s="160">
        <v>6.0000000000000001E-3</v>
      </c>
      <c r="P76" s="160">
        <v>1.2E-2</v>
      </c>
      <c r="Q76" s="160"/>
      <c r="R76" s="84" t="str" cm="1">
        <f t="array" ref="R76">IFERROR(MIN((Z76:AH76/L76)/$CJ$11:$CR$11),"")</f>
        <v/>
      </c>
      <c r="S76" s="84" t="str" cm="1">
        <f t="array" ref="S76">IFERROR(MIN((AJ76:AR76/M76)/$CJ$11:$CR$11),"")</f>
        <v/>
      </c>
      <c r="T76" s="84" t="str" cm="1">
        <f t="array" ref="T76">IFERROR(MIN((AT76:BB76/N76)/$CJ$11:$CR$11),"")</f>
        <v/>
      </c>
      <c r="U76" s="84" t="str" cm="1">
        <f t="array" ref="U76">IFERROR(MIN((BD76:BL76/O76)/$CJ$11:$CR$11),"")</f>
        <v/>
      </c>
      <c r="V76" s="84" t="str" cm="1">
        <f t="array" ref="V76">IFERROR(MIN((BN76:BV76/P76)/$CJ$11:$CR$11),"")</f>
        <v/>
      </c>
      <c r="Z76" s="138" t="str">
        <f t="shared" si="41"/>
        <v/>
      </c>
      <c r="AA76" s="138" t="str">
        <f t="shared" si="41"/>
        <v/>
      </c>
      <c r="AB76" s="138" t="str">
        <f t="shared" si="41"/>
        <v/>
      </c>
      <c r="AC76" s="138" t="str">
        <f t="shared" si="41"/>
        <v/>
      </c>
      <c r="AD76" s="138" t="str">
        <f t="shared" si="41"/>
        <v/>
      </c>
      <c r="AE76" s="138" t="str">
        <f t="shared" si="41"/>
        <v/>
      </c>
      <c r="AF76" s="138" t="str">
        <f t="shared" si="41"/>
        <v/>
      </c>
      <c r="AG76" s="138" t="str">
        <f t="shared" si="41"/>
        <v/>
      </c>
      <c r="AH76" s="138" t="str">
        <f t="shared" si="41"/>
        <v/>
      </c>
      <c r="AI76" s="138"/>
      <c r="AJ76" s="138" t="str">
        <f t="shared" si="37"/>
        <v/>
      </c>
      <c r="AK76" s="138" t="str">
        <f t="shared" si="37"/>
        <v/>
      </c>
      <c r="AL76" s="138" t="str">
        <f t="shared" si="37"/>
        <v/>
      </c>
      <c r="AM76" s="138" t="str">
        <f t="shared" si="37"/>
        <v/>
      </c>
      <c r="AN76" s="138" t="str">
        <f t="shared" si="37"/>
        <v/>
      </c>
      <c r="AO76" s="138" t="str">
        <f t="shared" si="37"/>
        <v/>
      </c>
      <c r="AP76" s="138" t="str">
        <f t="shared" si="37"/>
        <v/>
      </c>
      <c r="AQ76" s="138" t="str">
        <f t="shared" si="37"/>
        <v/>
      </c>
      <c r="AR76" s="138" t="str">
        <f t="shared" si="37"/>
        <v/>
      </c>
      <c r="AS76" s="138"/>
      <c r="AT76" s="138" t="str">
        <f t="shared" si="38"/>
        <v/>
      </c>
      <c r="AU76" s="138" t="str">
        <f t="shared" si="38"/>
        <v/>
      </c>
      <c r="AV76" s="138" t="str">
        <f t="shared" si="38"/>
        <v/>
      </c>
      <c r="AW76" s="138" t="str">
        <f t="shared" si="38"/>
        <v/>
      </c>
      <c r="AX76" s="138" t="str">
        <f t="shared" si="38"/>
        <v/>
      </c>
      <c r="AY76" s="138" t="str">
        <f t="shared" si="38"/>
        <v/>
      </c>
      <c r="AZ76" s="138" t="str">
        <f t="shared" si="38"/>
        <v/>
      </c>
      <c r="BA76" s="138" t="str">
        <f t="shared" si="38"/>
        <v/>
      </c>
      <c r="BB76" s="138" t="str">
        <f t="shared" si="38"/>
        <v/>
      </c>
      <c r="BC76" s="138"/>
      <c r="BD76" s="138" t="str">
        <f t="shared" si="39"/>
        <v/>
      </c>
      <c r="BE76" s="138" t="str">
        <f t="shared" si="39"/>
        <v/>
      </c>
      <c r="BF76" s="138" t="str">
        <f t="shared" si="39"/>
        <v/>
      </c>
      <c r="BG76" s="138" t="str">
        <f t="shared" si="39"/>
        <v/>
      </c>
      <c r="BH76" s="138" t="str">
        <f t="shared" si="39"/>
        <v/>
      </c>
      <c r="BI76" s="138" t="str">
        <f t="shared" si="39"/>
        <v/>
      </c>
      <c r="BJ76" s="138" t="str">
        <f t="shared" si="39"/>
        <v/>
      </c>
      <c r="BK76" s="138" t="str">
        <f t="shared" si="39"/>
        <v/>
      </c>
      <c r="BL76" s="138" t="str">
        <f t="shared" si="39"/>
        <v/>
      </c>
      <c r="BM76" s="138"/>
      <c r="BN76" s="138" t="str">
        <f t="shared" si="40"/>
        <v/>
      </c>
      <c r="BO76" s="138" t="str">
        <f t="shared" si="40"/>
        <v/>
      </c>
      <c r="BP76" s="138" t="str">
        <f t="shared" si="40"/>
        <v/>
      </c>
      <c r="BQ76" s="138" t="str">
        <f t="shared" si="40"/>
        <v/>
      </c>
      <c r="BR76" s="138" t="str">
        <f t="shared" si="40"/>
        <v/>
      </c>
      <c r="BS76" s="138" t="str">
        <f t="shared" si="40"/>
        <v/>
      </c>
      <c r="BT76" s="138" t="str">
        <f t="shared" si="40"/>
        <v/>
      </c>
      <c r="BU76" s="138" t="str">
        <f t="shared" si="40"/>
        <v/>
      </c>
      <c r="BV76" s="138" t="str">
        <f t="shared" si="40"/>
        <v/>
      </c>
    </row>
    <row r="77" spans="1:74" x14ac:dyDescent="0.35">
      <c r="A77" s="200"/>
      <c r="B77" s="202"/>
      <c r="C77" s="202"/>
      <c r="D77" s="202"/>
      <c r="E77" s="202" t="s">
        <v>121</v>
      </c>
      <c r="F77" s="41">
        <v>15.9</v>
      </c>
      <c r="G77" s="41">
        <v>7.95</v>
      </c>
      <c r="H77" s="41">
        <v>23.85</v>
      </c>
      <c r="I77" s="41">
        <v>7.95</v>
      </c>
      <c r="J77" s="41">
        <v>15.9</v>
      </c>
      <c r="K77" s="1">
        <v>11</v>
      </c>
      <c r="L77" s="160" cm="1">
        <f t="array" ref="L77:P77">K77*F77:J77/1000</f>
        <v>0.1749</v>
      </c>
      <c r="M77" s="160">
        <v>8.745E-2</v>
      </c>
      <c r="N77" s="160">
        <v>0.26235000000000003</v>
      </c>
      <c r="O77" s="160">
        <v>8.745E-2</v>
      </c>
      <c r="P77" s="160">
        <v>0.1749</v>
      </c>
      <c r="Q77" s="160"/>
      <c r="R77" s="84" t="str" cm="1">
        <f t="array" ref="R77">IFERROR(MIN((Z77:AH77/L77)/$CJ$11:$CR$11),"")</f>
        <v/>
      </c>
      <c r="S77" s="84" t="str" cm="1">
        <f t="array" ref="S77">IFERROR(MIN((AJ77:AR77/M77)/$CJ$11:$CR$11),"")</f>
        <v/>
      </c>
      <c r="T77" s="84" t="str" cm="1">
        <f t="array" ref="T77">IFERROR(MIN((AT77:BB77/N77)/$CJ$11:$CR$11),"")</f>
        <v/>
      </c>
      <c r="U77" s="84" t="str" cm="1">
        <f t="array" ref="U77">IFERROR(MIN((BD77:BL77/O77)/$CJ$11:$CR$11),"")</f>
        <v/>
      </c>
      <c r="V77" s="84" t="str" cm="1">
        <f t="array" ref="V77">IFERROR(MIN((BN77:BV77/P77)/$CJ$11:$CR$11),"")</f>
        <v/>
      </c>
      <c r="Z77" s="138" t="str">
        <f t="shared" si="41"/>
        <v/>
      </c>
      <c r="AA77" s="138" t="str">
        <f t="shared" si="41"/>
        <v/>
      </c>
      <c r="AB77" s="138" t="str">
        <f t="shared" si="41"/>
        <v/>
      </c>
      <c r="AC77" s="138" t="str">
        <f t="shared" si="41"/>
        <v/>
      </c>
      <c r="AD77" s="138" t="str">
        <f t="shared" si="41"/>
        <v/>
      </c>
      <c r="AE77" s="138" t="str">
        <f t="shared" si="41"/>
        <v/>
      </c>
      <c r="AF77" s="138" t="str">
        <f t="shared" si="41"/>
        <v/>
      </c>
      <c r="AG77" s="138" t="str">
        <f t="shared" si="41"/>
        <v/>
      </c>
      <c r="AH77" s="138" t="str">
        <f t="shared" si="41"/>
        <v/>
      </c>
      <c r="AI77" s="138"/>
      <c r="AJ77" s="138" t="str">
        <f t="shared" si="37"/>
        <v/>
      </c>
      <c r="AK77" s="138" t="str">
        <f t="shared" si="37"/>
        <v/>
      </c>
      <c r="AL77" s="138" t="str">
        <f t="shared" si="37"/>
        <v/>
      </c>
      <c r="AM77" s="138" t="str">
        <f t="shared" si="37"/>
        <v/>
      </c>
      <c r="AN77" s="138" t="str">
        <f t="shared" si="37"/>
        <v/>
      </c>
      <c r="AO77" s="138" t="str">
        <f t="shared" si="37"/>
        <v/>
      </c>
      <c r="AP77" s="138" t="str">
        <f t="shared" si="37"/>
        <v/>
      </c>
      <c r="AQ77" s="138" t="str">
        <f t="shared" si="37"/>
        <v/>
      </c>
      <c r="AR77" s="138" t="str">
        <f t="shared" si="37"/>
        <v/>
      </c>
      <c r="AS77" s="138"/>
      <c r="AT77" s="138" t="str">
        <f t="shared" si="38"/>
        <v/>
      </c>
      <c r="AU77" s="138" t="str">
        <f t="shared" si="38"/>
        <v/>
      </c>
      <c r="AV77" s="138" t="str">
        <f t="shared" si="38"/>
        <v/>
      </c>
      <c r="AW77" s="138" t="str">
        <f t="shared" si="38"/>
        <v/>
      </c>
      <c r="AX77" s="138" t="str">
        <f t="shared" si="38"/>
        <v/>
      </c>
      <c r="AY77" s="138" t="str">
        <f t="shared" si="38"/>
        <v/>
      </c>
      <c r="AZ77" s="138" t="str">
        <f t="shared" si="38"/>
        <v/>
      </c>
      <c r="BA77" s="138" t="str">
        <f t="shared" si="38"/>
        <v/>
      </c>
      <c r="BB77" s="138" t="str">
        <f t="shared" si="38"/>
        <v/>
      </c>
      <c r="BC77" s="138"/>
      <c r="BD77" s="138" t="str">
        <f t="shared" si="39"/>
        <v/>
      </c>
      <c r="BE77" s="138" t="str">
        <f t="shared" si="39"/>
        <v/>
      </c>
      <c r="BF77" s="138" t="str">
        <f t="shared" si="39"/>
        <v/>
      </c>
      <c r="BG77" s="138" t="str">
        <f t="shared" si="39"/>
        <v/>
      </c>
      <c r="BH77" s="138" t="str">
        <f t="shared" si="39"/>
        <v/>
      </c>
      <c r="BI77" s="138" t="str">
        <f t="shared" si="39"/>
        <v/>
      </c>
      <c r="BJ77" s="138" t="str">
        <f t="shared" si="39"/>
        <v/>
      </c>
      <c r="BK77" s="138" t="str">
        <f t="shared" si="39"/>
        <v/>
      </c>
      <c r="BL77" s="138" t="str">
        <f t="shared" si="39"/>
        <v/>
      </c>
      <c r="BM77" s="138"/>
      <c r="BN77" s="138" t="str">
        <f t="shared" si="40"/>
        <v/>
      </c>
      <c r="BO77" s="138" t="str">
        <f t="shared" si="40"/>
        <v/>
      </c>
      <c r="BP77" s="138" t="str">
        <f t="shared" si="40"/>
        <v/>
      </c>
      <c r="BQ77" s="138" t="str">
        <f t="shared" si="40"/>
        <v/>
      </c>
      <c r="BR77" s="138" t="str">
        <f t="shared" si="40"/>
        <v/>
      </c>
      <c r="BS77" s="138" t="str">
        <f t="shared" si="40"/>
        <v/>
      </c>
      <c r="BT77" s="138" t="str">
        <f t="shared" si="40"/>
        <v/>
      </c>
      <c r="BU77" s="138" t="str">
        <f t="shared" si="40"/>
        <v/>
      </c>
      <c r="BV77" s="138" t="str">
        <f t="shared" si="40"/>
        <v/>
      </c>
    </row>
    <row r="78" spans="1:74" x14ac:dyDescent="0.35">
      <c r="A78" s="200"/>
      <c r="B78" s="202"/>
      <c r="C78" s="202"/>
      <c r="D78" s="202"/>
      <c r="E78" s="202" t="s">
        <v>122</v>
      </c>
      <c r="F78" s="41">
        <v>0.1</v>
      </c>
      <c r="G78" s="41">
        <v>0.05</v>
      </c>
      <c r="H78" s="41">
        <v>0.15</v>
      </c>
      <c r="I78" s="41">
        <v>0.05</v>
      </c>
      <c r="J78" s="41">
        <v>0.1</v>
      </c>
      <c r="K78" s="1">
        <v>13</v>
      </c>
      <c r="L78" s="160" cm="1">
        <f t="array" ref="L78:P78">K78*F78:J78/1000</f>
        <v>1.2999999999999999E-3</v>
      </c>
      <c r="M78" s="160">
        <v>6.4999999999999997E-4</v>
      </c>
      <c r="N78" s="160">
        <v>1.9499999999999999E-3</v>
      </c>
      <c r="O78" s="160">
        <v>6.4999999999999997E-4</v>
      </c>
      <c r="P78" s="160">
        <v>1.2999999999999999E-3</v>
      </c>
      <c r="Q78" s="160"/>
      <c r="R78" s="84" t="str" cm="1">
        <f t="array" ref="R78">IFERROR(MIN((Z78:AH78/L78)/$CJ$11:$CR$11),"")</f>
        <v/>
      </c>
      <c r="S78" s="84" t="str" cm="1">
        <f t="array" ref="S78">IFERROR(MIN((AJ78:AR78/M78)/$CJ$11:$CR$11),"")</f>
        <v/>
      </c>
      <c r="T78" s="84" t="str" cm="1">
        <f t="array" ref="T78">IFERROR(MIN((AT78:BB78/N78)/$CJ$11:$CR$11),"")</f>
        <v/>
      </c>
      <c r="U78" s="84" t="str" cm="1">
        <f t="array" ref="U78">IFERROR(MIN((BD78:BL78/O78)/$CJ$11:$CR$11),"")</f>
        <v/>
      </c>
      <c r="V78" s="84" t="str" cm="1">
        <f t="array" ref="V78">IFERROR(MIN((BN78:BV78/P78)/$CJ$11:$CR$11),"")</f>
        <v/>
      </c>
      <c r="Z78" s="138" t="str">
        <f t="shared" si="41"/>
        <v/>
      </c>
      <c r="AA78" s="138" t="str">
        <f t="shared" si="41"/>
        <v/>
      </c>
      <c r="AB78" s="138" t="str">
        <f t="shared" si="41"/>
        <v/>
      </c>
      <c r="AC78" s="138" t="str">
        <f t="shared" si="41"/>
        <v/>
      </c>
      <c r="AD78" s="138" t="str">
        <f t="shared" si="41"/>
        <v/>
      </c>
      <c r="AE78" s="138" t="str">
        <f t="shared" si="41"/>
        <v/>
      </c>
      <c r="AF78" s="138" t="str">
        <f t="shared" si="41"/>
        <v/>
      </c>
      <c r="AG78" s="138" t="str">
        <f t="shared" si="41"/>
        <v/>
      </c>
      <c r="AH78" s="138" t="str">
        <f t="shared" si="41"/>
        <v/>
      </c>
      <c r="AI78" s="138"/>
      <c r="AJ78" s="138" t="str">
        <f t="shared" si="37"/>
        <v/>
      </c>
      <c r="AK78" s="138" t="str">
        <f t="shared" si="37"/>
        <v/>
      </c>
      <c r="AL78" s="138" t="str">
        <f t="shared" si="37"/>
        <v/>
      </c>
      <c r="AM78" s="138" t="str">
        <f t="shared" si="37"/>
        <v/>
      </c>
      <c r="AN78" s="138" t="str">
        <f t="shared" si="37"/>
        <v/>
      </c>
      <c r="AO78" s="138" t="str">
        <f t="shared" si="37"/>
        <v/>
      </c>
      <c r="AP78" s="138" t="str">
        <f t="shared" si="37"/>
        <v/>
      </c>
      <c r="AQ78" s="138" t="str">
        <f t="shared" si="37"/>
        <v/>
      </c>
      <c r="AR78" s="138" t="str">
        <f t="shared" si="37"/>
        <v/>
      </c>
      <c r="AS78" s="138"/>
      <c r="AT78" s="138" t="str">
        <f t="shared" si="38"/>
        <v/>
      </c>
      <c r="AU78" s="138" t="str">
        <f t="shared" si="38"/>
        <v/>
      </c>
      <c r="AV78" s="138" t="str">
        <f t="shared" si="38"/>
        <v/>
      </c>
      <c r="AW78" s="138" t="str">
        <f t="shared" si="38"/>
        <v/>
      </c>
      <c r="AX78" s="138" t="str">
        <f t="shared" si="38"/>
        <v/>
      </c>
      <c r="AY78" s="138" t="str">
        <f t="shared" si="38"/>
        <v/>
      </c>
      <c r="AZ78" s="138" t="str">
        <f t="shared" si="38"/>
        <v/>
      </c>
      <c r="BA78" s="138" t="str">
        <f t="shared" si="38"/>
        <v/>
      </c>
      <c r="BB78" s="138" t="str">
        <f t="shared" si="38"/>
        <v/>
      </c>
      <c r="BC78" s="138"/>
      <c r="BD78" s="138" t="str">
        <f t="shared" si="39"/>
        <v/>
      </c>
      <c r="BE78" s="138" t="str">
        <f t="shared" si="39"/>
        <v/>
      </c>
      <c r="BF78" s="138" t="str">
        <f t="shared" si="39"/>
        <v/>
      </c>
      <c r="BG78" s="138" t="str">
        <f t="shared" si="39"/>
        <v/>
      </c>
      <c r="BH78" s="138" t="str">
        <f t="shared" si="39"/>
        <v/>
      </c>
      <c r="BI78" s="138" t="str">
        <f t="shared" si="39"/>
        <v/>
      </c>
      <c r="BJ78" s="138" t="str">
        <f t="shared" si="39"/>
        <v/>
      </c>
      <c r="BK78" s="138" t="str">
        <f t="shared" si="39"/>
        <v/>
      </c>
      <c r="BL78" s="138" t="str">
        <f t="shared" si="39"/>
        <v/>
      </c>
      <c r="BM78" s="138"/>
      <c r="BN78" s="138" t="str">
        <f t="shared" si="40"/>
        <v/>
      </c>
      <c r="BO78" s="138" t="str">
        <f t="shared" si="40"/>
        <v/>
      </c>
      <c r="BP78" s="138" t="str">
        <f t="shared" si="40"/>
        <v/>
      </c>
      <c r="BQ78" s="138" t="str">
        <f t="shared" si="40"/>
        <v/>
      </c>
      <c r="BR78" s="138" t="str">
        <f t="shared" si="40"/>
        <v/>
      </c>
      <c r="BS78" s="138" t="str">
        <f t="shared" si="40"/>
        <v/>
      </c>
      <c r="BT78" s="138" t="str">
        <f t="shared" si="40"/>
        <v/>
      </c>
      <c r="BU78" s="138" t="str">
        <f t="shared" si="40"/>
        <v/>
      </c>
      <c r="BV78" s="138" t="str">
        <f t="shared" si="40"/>
        <v/>
      </c>
    </row>
    <row r="79" spans="1:74" x14ac:dyDescent="0.35">
      <c r="A79" s="200"/>
      <c r="B79" s="202"/>
      <c r="C79" s="202"/>
      <c r="D79" s="202"/>
      <c r="E79" s="202" t="s">
        <v>123</v>
      </c>
      <c r="F79" s="41">
        <v>3.2</v>
      </c>
      <c r="G79" s="41">
        <v>1.6</v>
      </c>
      <c r="H79" s="41">
        <v>4.8</v>
      </c>
      <c r="I79" s="41">
        <v>1.6</v>
      </c>
      <c r="J79" s="41">
        <v>3.2</v>
      </c>
      <c r="K79" s="1">
        <v>5</v>
      </c>
      <c r="L79" s="160" cm="1">
        <f t="array" ref="L79:P79">K79*F79:J79/1000</f>
        <v>1.6E-2</v>
      </c>
      <c r="M79" s="160">
        <v>8.0000000000000002E-3</v>
      </c>
      <c r="N79" s="160">
        <v>2.4E-2</v>
      </c>
      <c r="O79" s="160">
        <v>8.0000000000000002E-3</v>
      </c>
      <c r="P79" s="160">
        <v>1.6E-2</v>
      </c>
      <c r="Q79" s="160"/>
      <c r="R79" s="84" t="str" cm="1">
        <f t="array" ref="R79">IFERROR(MIN((Z79:AH79/L79)/$CJ$11:$CR$11),"")</f>
        <v/>
      </c>
      <c r="S79" s="84" t="str" cm="1">
        <f t="array" ref="S79">IFERROR(MIN((AJ79:AR79/M79)/$CJ$11:$CR$11),"")</f>
        <v/>
      </c>
      <c r="T79" s="84" t="str" cm="1">
        <f t="array" ref="T79">IFERROR(MIN((AT79:BB79/N79)/$CJ$11:$CR$11),"")</f>
        <v/>
      </c>
      <c r="U79" s="84" t="str" cm="1">
        <f t="array" ref="U79">IFERROR(MIN((BD79:BL79/O79)/$CJ$11:$CR$11),"")</f>
        <v/>
      </c>
      <c r="V79" s="84" t="str" cm="1">
        <f t="array" ref="V79">IFERROR(MIN((BN79:BV79/P79)/$CJ$11:$CR$11),"")</f>
        <v/>
      </c>
      <c r="Z79" s="138" t="str">
        <f t="shared" si="41"/>
        <v/>
      </c>
      <c r="AA79" s="138" t="str">
        <f t="shared" si="41"/>
        <v/>
      </c>
      <c r="AB79" s="138" t="str">
        <f t="shared" si="41"/>
        <v/>
      </c>
      <c r="AC79" s="138" t="str">
        <f t="shared" si="41"/>
        <v/>
      </c>
      <c r="AD79" s="138" t="str">
        <f t="shared" si="41"/>
        <v/>
      </c>
      <c r="AE79" s="138" t="str">
        <f t="shared" si="41"/>
        <v/>
      </c>
      <c r="AF79" s="138" t="str">
        <f t="shared" si="41"/>
        <v/>
      </c>
      <c r="AG79" s="138" t="str">
        <f t="shared" si="41"/>
        <v/>
      </c>
      <c r="AH79" s="138" t="str">
        <f t="shared" si="41"/>
        <v/>
      </c>
      <c r="AI79" s="138"/>
      <c r="AJ79" s="138" t="str">
        <f t="shared" si="37"/>
        <v/>
      </c>
      <c r="AK79" s="138" t="str">
        <f t="shared" si="37"/>
        <v/>
      </c>
      <c r="AL79" s="138" t="str">
        <f t="shared" si="37"/>
        <v/>
      </c>
      <c r="AM79" s="138" t="str">
        <f t="shared" si="37"/>
        <v/>
      </c>
      <c r="AN79" s="138" t="str">
        <f t="shared" si="37"/>
        <v/>
      </c>
      <c r="AO79" s="138" t="str">
        <f t="shared" si="37"/>
        <v/>
      </c>
      <c r="AP79" s="138" t="str">
        <f t="shared" si="37"/>
        <v/>
      </c>
      <c r="AQ79" s="138" t="str">
        <f t="shared" si="37"/>
        <v/>
      </c>
      <c r="AR79" s="138" t="str">
        <f t="shared" si="37"/>
        <v/>
      </c>
      <c r="AS79" s="138"/>
      <c r="AT79" s="138" t="str">
        <f t="shared" si="38"/>
        <v/>
      </c>
      <c r="AU79" s="138" t="str">
        <f t="shared" si="38"/>
        <v/>
      </c>
      <c r="AV79" s="138" t="str">
        <f t="shared" si="38"/>
        <v/>
      </c>
      <c r="AW79" s="138" t="str">
        <f t="shared" si="38"/>
        <v/>
      </c>
      <c r="AX79" s="138" t="str">
        <f t="shared" si="38"/>
        <v/>
      </c>
      <c r="AY79" s="138" t="str">
        <f t="shared" si="38"/>
        <v/>
      </c>
      <c r="AZ79" s="138" t="str">
        <f t="shared" si="38"/>
        <v/>
      </c>
      <c r="BA79" s="138" t="str">
        <f t="shared" si="38"/>
        <v/>
      </c>
      <c r="BB79" s="138" t="str">
        <f t="shared" si="38"/>
        <v/>
      </c>
      <c r="BC79" s="138"/>
      <c r="BD79" s="138" t="str">
        <f t="shared" si="39"/>
        <v/>
      </c>
      <c r="BE79" s="138" t="str">
        <f t="shared" si="39"/>
        <v/>
      </c>
      <c r="BF79" s="138" t="str">
        <f t="shared" si="39"/>
        <v/>
      </c>
      <c r="BG79" s="138" t="str">
        <f t="shared" si="39"/>
        <v/>
      </c>
      <c r="BH79" s="138" t="str">
        <f t="shared" si="39"/>
        <v/>
      </c>
      <c r="BI79" s="138" t="str">
        <f t="shared" si="39"/>
        <v/>
      </c>
      <c r="BJ79" s="138" t="str">
        <f t="shared" si="39"/>
        <v/>
      </c>
      <c r="BK79" s="138" t="str">
        <f t="shared" si="39"/>
        <v/>
      </c>
      <c r="BL79" s="138" t="str">
        <f t="shared" si="39"/>
        <v/>
      </c>
      <c r="BM79" s="138"/>
      <c r="BN79" s="138" t="str">
        <f t="shared" si="40"/>
        <v/>
      </c>
      <c r="BO79" s="138" t="str">
        <f t="shared" si="40"/>
        <v/>
      </c>
      <c r="BP79" s="138" t="str">
        <f t="shared" si="40"/>
        <v/>
      </c>
      <c r="BQ79" s="138" t="str">
        <f t="shared" si="40"/>
        <v/>
      </c>
      <c r="BR79" s="138" t="str">
        <f t="shared" si="40"/>
        <v/>
      </c>
      <c r="BS79" s="138" t="str">
        <f t="shared" si="40"/>
        <v/>
      </c>
      <c r="BT79" s="138" t="str">
        <f t="shared" si="40"/>
        <v/>
      </c>
      <c r="BU79" s="138" t="str">
        <f t="shared" si="40"/>
        <v/>
      </c>
      <c r="BV79" s="138" t="str">
        <f t="shared" si="40"/>
        <v/>
      </c>
    </row>
    <row r="80" spans="1:74" x14ac:dyDescent="0.35">
      <c r="A80" s="200"/>
      <c r="B80" s="202"/>
      <c r="C80" s="202"/>
      <c r="D80" s="202"/>
      <c r="E80" s="202" t="s">
        <v>124</v>
      </c>
      <c r="F80" s="41">
        <v>0.9</v>
      </c>
      <c r="G80" s="41">
        <v>0.45</v>
      </c>
      <c r="H80" s="41">
        <v>1.35</v>
      </c>
      <c r="I80" s="41">
        <v>0.45</v>
      </c>
      <c r="J80" s="41">
        <v>0.9</v>
      </c>
      <c r="K80" s="1">
        <v>24</v>
      </c>
      <c r="L80" s="160" cm="1">
        <f t="array" ref="L80:P80">K80*F80:J80/1000</f>
        <v>2.1600000000000001E-2</v>
      </c>
      <c r="M80" s="160">
        <v>1.0800000000000001E-2</v>
      </c>
      <c r="N80" s="160">
        <v>3.2400000000000005E-2</v>
      </c>
      <c r="O80" s="160">
        <v>1.0800000000000001E-2</v>
      </c>
      <c r="P80" s="160">
        <v>2.1600000000000001E-2</v>
      </c>
      <c r="Q80" s="160"/>
      <c r="R80" s="84" t="str" cm="1">
        <f t="array" ref="R80">IFERROR(MIN((Z80:AH80/L80)/$CJ$11:$CR$11),"")</f>
        <v/>
      </c>
      <c r="S80" s="84" t="str" cm="1">
        <f t="array" ref="S80">IFERROR(MIN((AJ80:AR80/M80)/$CJ$11:$CR$11),"")</f>
        <v/>
      </c>
      <c r="T80" s="84" t="str" cm="1">
        <f t="array" ref="T80">IFERROR(MIN((AT80:BB80/N80)/$CJ$11:$CR$11),"")</f>
        <v/>
      </c>
      <c r="U80" s="84" t="str" cm="1">
        <f t="array" ref="U80">IFERROR(MIN((BD80:BL80/O80)/$CJ$11:$CR$11),"")</f>
        <v/>
      </c>
      <c r="V80" s="84" t="str" cm="1">
        <f t="array" ref="V80">IFERROR(MIN((BN80:BV80/P80)/$CJ$11:$CR$11),"")</f>
        <v/>
      </c>
      <c r="Z80" s="138" t="str">
        <f t="shared" si="41"/>
        <v/>
      </c>
      <c r="AA80" s="138" t="str">
        <f t="shared" si="41"/>
        <v/>
      </c>
      <c r="AB80" s="138" t="str">
        <f t="shared" si="41"/>
        <v/>
      </c>
      <c r="AC80" s="138" t="str">
        <f t="shared" si="41"/>
        <v/>
      </c>
      <c r="AD80" s="138" t="str">
        <f t="shared" si="41"/>
        <v/>
      </c>
      <c r="AE80" s="138" t="str">
        <f t="shared" si="41"/>
        <v/>
      </c>
      <c r="AF80" s="138" t="str">
        <f t="shared" si="41"/>
        <v/>
      </c>
      <c r="AG80" s="138" t="str">
        <f t="shared" si="41"/>
        <v/>
      </c>
      <c r="AH80" s="138" t="str">
        <f t="shared" si="41"/>
        <v/>
      </c>
      <c r="AI80" s="138"/>
      <c r="AJ80" s="138" t="str">
        <f t="shared" si="37"/>
        <v/>
      </c>
      <c r="AK80" s="138" t="str">
        <f t="shared" si="37"/>
        <v/>
      </c>
      <c r="AL80" s="138" t="str">
        <f t="shared" si="37"/>
        <v/>
      </c>
      <c r="AM80" s="138" t="str">
        <f t="shared" si="37"/>
        <v/>
      </c>
      <c r="AN80" s="138" t="str">
        <f t="shared" si="37"/>
        <v/>
      </c>
      <c r="AO80" s="138" t="str">
        <f t="shared" si="37"/>
        <v/>
      </c>
      <c r="AP80" s="138" t="str">
        <f t="shared" si="37"/>
        <v/>
      </c>
      <c r="AQ80" s="138" t="str">
        <f t="shared" si="37"/>
        <v/>
      </c>
      <c r="AR80" s="138" t="str">
        <f t="shared" si="37"/>
        <v/>
      </c>
      <c r="AS80" s="138"/>
      <c r="AT80" s="138" t="str">
        <f t="shared" si="38"/>
        <v/>
      </c>
      <c r="AU80" s="138" t="str">
        <f t="shared" si="38"/>
        <v/>
      </c>
      <c r="AV80" s="138" t="str">
        <f t="shared" si="38"/>
        <v/>
      </c>
      <c r="AW80" s="138" t="str">
        <f t="shared" si="38"/>
        <v/>
      </c>
      <c r="AX80" s="138" t="str">
        <f t="shared" si="38"/>
        <v/>
      </c>
      <c r="AY80" s="138" t="str">
        <f t="shared" si="38"/>
        <v/>
      </c>
      <c r="AZ80" s="138" t="str">
        <f t="shared" si="38"/>
        <v/>
      </c>
      <c r="BA80" s="138" t="str">
        <f t="shared" si="38"/>
        <v/>
      </c>
      <c r="BB80" s="138" t="str">
        <f t="shared" si="38"/>
        <v/>
      </c>
      <c r="BC80" s="138"/>
      <c r="BD80" s="138" t="str">
        <f t="shared" si="39"/>
        <v/>
      </c>
      <c r="BE80" s="138" t="str">
        <f t="shared" si="39"/>
        <v/>
      </c>
      <c r="BF80" s="138" t="str">
        <f t="shared" si="39"/>
        <v/>
      </c>
      <c r="BG80" s="138" t="str">
        <f t="shared" si="39"/>
        <v/>
      </c>
      <c r="BH80" s="138" t="str">
        <f t="shared" si="39"/>
        <v/>
      </c>
      <c r="BI80" s="138" t="str">
        <f t="shared" si="39"/>
        <v/>
      </c>
      <c r="BJ80" s="138" t="str">
        <f t="shared" si="39"/>
        <v/>
      </c>
      <c r="BK80" s="138" t="str">
        <f t="shared" si="39"/>
        <v/>
      </c>
      <c r="BL80" s="138" t="str">
        <f t="shared" si="39"/>
        <v/>
      </c>
      <c r="BM80" s="138"/>
      <c r="BN80" s="138" t="str">
        <f t="shared" si="40"/>
        <v/>
      </c>
      <c r="BO80" s="138" t="str">
        <f t="shared" si="40"/>
        <v/>
      </c>
      <c r="BP80" s="138" t="str">
        <f t="shared" si="40"/>
        <v/>
      </c>
      <c r="BQ80" s="138" t="str">
        <f t="shared" si="40"/>
        <v/>
      </c>
      <c r="BR80" s="138" t="str">
        <f t="shared" si="40"/>
        <v/>
      </c>
      <c r="BS80" s="138" t="str">
        <f t="shared" si="40"/>
        <v/>
      </c>
      <c r="BT80" s="138" t="str">
        <f t="shared" si="40"/>
        <v/>
      </c>
      <c r="BU80" s="138" t="str">
        <f t="shared" si="40"/>
        <v/>
      </c>
      <c r="BV80" s="138" t="str">
        <f t="shared" si="40"/>
        <v/>
      </c>
    </row>
    <row r="81" spans="1:74" x14ac:dyDescent="0.35">
      <c r="A81" s="195"/>
      <c r="B81" s="202"/>
      <c r="C81" s="202"/>
      <c r="D81" s="202"/>
      <c r="E81" s="202" t="s">
        <v>125</v>
      </c>
      <c r="F81" s="41">
        <v>5.0999999999999996</v>
      </c>
      <c r="G81" s="41">
        <v>2.5499999999999998</v>
      </c>
      <c r="H81" s="41">
        <v>7.65</v>
      </c>
      <c r="I81" s="41">
        <v>2.5499999999999998</v>
      </c>
      <c r="J81" s="41">
        <v>5.0999999999999996</v>
      </c>
      <c r="K81" s="1">
        <v>6</v>
      </c>
      <c r="L81" s="160" cm="1">
        <f t="array" ref="L81:P81">K81*F81:J81/1000</f>
        <v>3.0599999999999999E-2</v>
      </c>
      <c r="M81" s="160">
        <v>1.5299999999999999E-2</v>
      </c>
      <c r="N81" s="160">
        <v>4.5900000000000003E-2</v>
      </c>
      <c r="O81" s="160">
        <v>1.5299999999999999E-2</v>
      </c>
      <c r="P81" s="160">
        <v>3.0599999999999999E-2</v>
      </c>
      <c r="Q81" s="160"/>
      <c r="R81" s="84" t="str" cm="1">
        <f t="array" ref="R81">IFERROR(MIN((Z81:AH81/L81)/$CJ$11:$CR$11),"")</f>
        <v/>
      </c>
      <c r="S81" s="84" t="str" cm="1">
        <f t="array" ref="S81">IFERROR(MIN((AJ81:AR81/M81)/$CJ$11:$CR$11),"")</f>
        <v/>
      </c>
      <c r="T81" s="84" t="str" cm="1">
        <f t="array" ref="T81">IFERROR(MIN((AT81:BB81/N81)/$CJ$11:$CR$11),"")</f>
        <v/>
      </c>
      <c r="U81" s="84" t="str" cm="1">
        <f t="array" ref="U81">IFERROR(MIN((BD81:BL81/O81)/$CJ$11:$CR$11),"")</f>
        <v/>
      </c>
      <c r="V81" s="84" t="str" cm="1">
        <f t="array" ref="V81">IFERROR(MIN((BN81:BV81/P81)/$CJ$11:$CR$11),"")</f>
        <v/>
      </c>
      <c r="Z81" s="138" t="str">
        <f t="shared" si="41"/>
        <v/>
      </c>
      <c r="AA81" s="138" t="str">
        <f t="shared" si="41"/>
        <v/>
      </c>
      <c r="AB81" s="138" t="str">
        <f t="shared" si="41"/>
        <v/>
      </c>
      <c r="AC81" s="138" t="str">
        <f t="shared" si="41"/>
        <v/>
      </c>
      <c r="AD81" s="138" t="str">
        <f t="shared" si="41"/>
        <v/>
      </c>
      <c r="AE81" s="138" t="str">
        <f t="shared" si="41"/>
        <v/>
      </c>
      <c r="AF81" s="138" t="str">
        <f t="shared" si="41"/>
        <v/>
      </c>
      <c r="AG81" s="138" t="str">
        <f t="shared" si="41"/>
        <v/>
      </c>
      <c r="AH81" s="138" t="str">
        <f t="shared" si="41"/>
        <v/>
      </c>
      <c r="AI81" s="138"/>
      <c r="AJ81" s="138" t="str">
        <f t="shared" si="37"/>
        <v/>
      </c>
      <c r="AK81" s="138" t="str">
        <f t="shared" si="37"/>
        <v/>
      </c>
      <c r="AL81" s="138" t="str">
        <f t="shared" si="37"/>
        <v/>
      </c>
      <c r="AM81" s="138" t="str">
        <f t="shared" si="37"/>
        <v/>
      </c>
      <c r="AN81" s="138" t="str">
        <f t="shared" si="37"/>
        <v/>
      </c>
      <c r="AO81" s="138" t="str">
        <f t="shared" si="37"/>
        <v/>
      </c>
      <c r="AP81" s="138" t="str">
        <f t="shared" si="37"/>
        <v/>
      </c>
      <c r="AQ81" s="138" t="str">
        <f t="shared" si="37"/>
        <v/>
      </c>
      <c r="AR81" s="138" t="str">
        <f t="shared" si="37"/>
        <v/>
      </c>
      <c r="AS81" s="138"/>
      <c r="AT81" s="138" t="str">
        <f t="shared" si="38"/>
        <v/>
      </c>
      <c r="AU81" s="138" t="str">
        <f t="shared" si="38"/>
        <v/>
      </c>
      <c r="AV81" s="138" t="str">
        <f t="shared" si="38"/>
        <v/>
      </c>
      <c r="AW81" s="138" t="str">
        <f t="shared" si="38"/>
        <v/>
      </c>
      <c r="AX81" s="138" t="str">
        <f t="shared" si="38"/>
        <v/>
      </c>
      <c r="AY81" s="138" t="str">
        <f t="shared" si="38"/>
        <v/>
      </c>
      <c r="AZ81" s="138" t="str">
        <f t="shared" si="38"/>
        <v/>
      </c>
      <c r="BA81" s="138" t="str">
        <f t="shared" si="38"/>
        <v/>
      </c>
      <c r="BB81" s="138" t="str">
        <f t="shared" si="38"/>
        <v/>
      </c>
      <c r="BC81" s="138"/>
      <c r="BD81" s="138" t="str">
        <f t="shared" si="39"/>
        <v/>
      </c>
      <c r="BE81" s="138" t="str">
        <f t="shared" si="39"/>
        <v/>
      </c>
      <c r="BF81" s="138" t="str">
        <f t="shared" si="39"/>
        <v/>
      </c>
      <c r="BG81" s="138" t="str">
        <f t="shared" si="39"/>
        <v/>
      </c>
      <c r="BH81" s="138" t="str">
        <f t="shared" si="39"/>
        <v/>
      </c>
      <c r="BI81" s="138" t="str">
        <f t="shared" si="39"/>
        <v/>
      </c>
      <c r="BJ81" s="138" t="str">
        <f t="shared" si="39"/>
        <v/>
      </c>
      <c r="BK81" s="138" t="str">
        <f t="shared" si="39"/>
        <v/>
      </c>
      <c r="BL81" s="138" t="str">
        <f t="shared" si="39"/>
        <v/>
      </c>
      <c r="BM81" s="138"/>
      <c r="BN81" s="138" t="str">
        <f t="shared" si="40"/>
        <v/>
      </c>
      <c r="BO81" s="138" t="str">
        <f t="shared" si="40"/>
        <v/>
      </c>
      <c r="BP81" s="138" t="str">
        <f t="shared" si="40"/>
        <v/>
      </c>
      <c r="BQ81" s="138" t="str">
        <f t="shared" si="40"/>
        <v/>
      </c>
      <c r="BR81" s="138" t="str">
        <f t="shared" si="40"/>
        <v/>
      </c>
      <c r="BS81" s="138" t="str">
        <f t="shared" si="40"/>
        <v/>
      </c>
      <c r="BT81" s="138" t="str">
        <f t="shared" si="40"/>
        <v/>
      </c>
      <c r="BU81" s="138" t="str">
        <f t="shared" si="40"/>
        <v/>
      </c>
      <c r="BV81" s="138" t="str">
        <f t="shared" si="40"/>
        <v/>
      </c>
    </row>
    <row r="82" spans="1:74" x14ac:dyDescent="0.35">
      <c r="A82" s="195"/>
      <c r="B82" s="202"/>
      <c r="C82" s="202"/>
      <c r="D82" s="202"/>
      <c r="E82" s="202" t="s">
        <v>126</v>
      </c>
      <c r="F82" s="41">
        <v>1</v>
      </c>
      <c r="G82" s="41">
        <v>0.5</v>
      </c>
      <c r="H82" s="41">
        <v>1.5</v>
      </c>
      <c r="I82" s="41">
        <v>0.5</v>
      </c>
      <c r="J82" s="41">
        <v>1</v>
      </c>
      <c r="K82" s="1">
        <v>19</v>
      </c>
      <c r="L82" s="160" cm="1">
        <f t="array" ref="L82:P82">K82*F82:J82/1000</f>
        <v>1.9E-2</v>
      </c>
      <c r="M82" s="160">
        <v>9.4999999999999998E-3</v>
      </c>
      <c r="N82" s="160">
        <v>2.8500000000000001E-2</v>
      </c>
      <c r="O82" s="160">
        <v>9.4999999999999998E-3</v>
      </c>
      <c r="P82" s="160">
        <v>1.9E-2</v>
      </c>
      <c r="Q82" s="160"/>
      <c r="R82" s="84" t="str" cm="1">
        <f t="array" ref="R82">IFERROR(MIN((Z82:AH82/L82)/$CJ$11:$CR$11),"")</f>
        <v/>
      </c>
      <c r="S82" s="84" t="str" cm="1">
        <f t="array" ref="S82">IFERROR(MIN((AJ82:AR82/M82)/$CJ$11:$CR$11),"")</f>
        <v/>
      </c>
      <c r="T82" s="84" t="str" cm="1">
        <f t="array" ref="T82">IFERROR(MIN((AT82:BB82/N82)/$CJ$11:$CR$11),"")</f>
        <v/>
      </c>
      <c r="U82" s="84" t="str" cm="1">
        <f t="array" ref="U82">IFERROR(MIN((BD82:BL82/O82)/$CJ$11:$CR$11),"")</f>
        <v/>
      </c>
      <c r="V82" s="84" t="str" cm="1">
        <f t="array" ref="V82">IFERROR(MIN((BN82:BV82/P82)/$CJ$11:$CR$11),"")</f>
        <v/>
      </c>
      <c r="Z82" s="138" t="str">
        <f t="shared" si="41"/>
        <v/>
      </c>
      <c r="AA82" s="138" t="str">
        <f t="shared" si="41"/>
        <v/>
      </c>
      <c r="AB82" s="138" t="str">
        <f t="shared" si="41"/>
        <v/>
      </c>
      <c r="AC82" s="138" t="str">
        <f t="shared" si="41"/>
        <v/>
      </c>
      <c r="AD82" s="138" t="str">
        <f t="shared" si="41"/>
        <v/>
      </c>
      <c r="AE82" s="138" t="str">
        <f t="shared" si="41"/>
        <v/>
      </c>
      <c r="AF82" s="138" t="str">
        <f t="shared" si="41"/>
        <v/>
      </c>
      <c r="AG82" s="138" t="str">
        <f t="shared" si="41"/>
        <v/>
      </c>
      <c r="AH82" s="138" t="str">
        <f t="shared" si="41"/>
        <v/>
      </c>
      <c r="AI82" s="138"/>
      <c r="AJ82" s="138" t="str">
        <f t="shared" ref="AJ82:AR91" si="42">IFERROR(VLOOKUP($X82,$BX$11:$CG$40,1+AJ$6,FALSE)*$M82,"")</f>
        <v/>
      </c>
      <c r="AK82" s="138" t="str">
        <f t="shared" si="42"/>
        <v/>
      </c>
      <c r="AL82" s="138" t="str">
        <f t="shared" si="42"/>
        <v/>
      </c>
      <c r="AM82" s="138" t="str">
        <f t="shared" si="42"/>
        <v/>
      </c>
      <c r="AN82" s="138" t="str">
        <f t="shared" si="42"/>
        <v/>
      </c>
      <c r="AO82" s="138" t="str">
        <f t="shared" si="42"/>
        <v/>
      </c>
      <c r="AP82" s="138" t="str">
        <f t="shared" si="42"/>
        <v/>
      </c>
      <c r="AQ82" s="138" t="str">
        <f t="shared" si="42"/>
        <v/>
      </c>
      <c r="AR82" s="138" t="str">
        <f t="shared" si="42"/>
        <v/>
      </c>
      <c r="AS82" s="138"/>
      <c r="AT82" s="138" t="str">
        <f t="shared" ref="AT82:BB91" si="43">IFERROR(VLOOKUP($X82,$BX$11:$CG$40,1+AT$6,FALSE)*$N82,"")</f>
        <v/>
      </c>
      <c r="AU82" s="138" t="str">
        <f t="shared" si="43"/>
        <v/>
      </c>
      <c r="AV82" s="138" t="str">
        <f t="shared" si="43"/>
        <v/>
      </c>
      <c r="AW82" s="138" t="str">
        <f t="shared" si="43"/>
        <v/>
      </c>
      <c r="AX82" s="138" t="str">
        <f t="shared" si="43"/>
        <v/>
      </c>
      <c r="AY82" s="138" t="str">
        <f t="shared" si="43"/>
        <v/>
      </c>
      <c r="AZ82" s="138" t="str">
        <f t="shared" si="43"/>
        <v/>
      </c>
      <c r="BA82" s="138" t="str">
        <f t="shared" si="43"/>
        <v/>
      </c>
      <c r="BB82" s="138" t="str">
        <f t="shared" si="43"/>
        <v/>
      </c>
      <c r="BC82" s="138"/>
      <c r="BD82" s="138" t="str">
        <f t="shared" ref="BD82:BL91" si="44">IFERROR(VLOOKUP($X82,$BX$11:$CG$40,1+BD$6,FALSE)*$O82,"")</f>
        <v/>
      </c>
      <c r="BE82" s="138" t="str">
        <f t="shared" si="44"/>
        <v/>
      </c>
      <c r="BF82" s="138" t="str">
        <f t="shared" si="44"/>
        <v/>
      </c>
      <c r="BG82" s="138" t="str">
        <f t="shared" si="44"/>
        <v/>
      </c>
      <c r="BH82" s="138" t="str">
        <f t="shared" si="44"/>
        <v/>
      </c>
      <c r="BI82" s="138" t="str">
        <f t="shared" si="44"/>
        <v/>
      </c>
      <c r="BJ82" s="138" t="str">
        <f t="shared" si="44"/>
        <v/>
      </c>
      <c r="BK82" s="138" t="str">
        <f t="shared" si="44"/>
        <v/>
      </c>
      <c r="BL82" s="138" t="str">
        <f t="shared" si="44"/>
        <v/>
      </c>
      <c r="BM82" s="138"/>
      <c r="BN82" s="138" t="str">
        <f t="shared" ref="BN82:BV91" si="45">IFERROR(VLOOKUP($X82,$BX$11:$CG$40,1+BN$6,FALSE)*$P82,"")</f>
        <v/>
      </c>
      <c r="BO82" s="138" t="str">
        <f t="shared" si="45"/>
        <v/>
      </c>
      <c r="BP82" s="138" t="str">
        <f t="shared" si="45"/>
        <v/>
      </c>
      <c r="BQ82" s="138" t="str">
        <f t="shared" si="45"/>
        <v/>
      </c>
      <c r="BR82" s="138" t="str">
        <f t="shared" si="45"/>
        <v/>
      </c>
      <c r="BS82" s="138" t="str">
        <f t="shared" si="45"/>
        <v/>
      </c>
      <c r="BT82" s="138" t="str">
        <f t="shared" si="45"/>
        <v/>
      </c>
      <c r="BU82" s="138" t="str">
        <f t="shared" si="45"/>
        <v/>
      </c>
      <c r="BV82" s="138" t="str">
        <f t="shared" si="45"/>
        <v/>
      </c>
    </row>
    <row r="83" spans="1:74" x14ac:dyDescent="0.35">
      <c r="A83" s="195"/>
      <c r="B83" s="202"/>
      <c r="C83" s="202"/>
      <c r="D83" s="202"/>
      <c r="E83" s="202" t="s">
        <v>127</v>
      </c>
      <c r="F83" s="41">
        <v>17.2</v>
      </c>
      <c r="G83" s="41">
        <v>8.6</v>
      </c>
      <c r="H83" s="41">
        <v>25.8</v>
      </c>
      <c r="I83" s="41">
        <v>8.6</v>
      </c>
      <c r="J83" s="41">
        <v>17.2</v>
      </c>
      <c r="K83" s="1">
        <v>6</v>
      </c>
      <c r="L83" s="160" cm="1">
        <f t="array" ref="L83:P83">K83*F83:J83/1000</f>
        <v>0.10319999999999999</v>
      </c>
      <c r="M83" s="160">
        <v>5.1599999999999993E-2</v>
      </c>
      <c r="N83" s="160">
        <v>0.15480000000000002</v>
      </c>
      <c r="O83" s="160">
        <v>5.1599999999999993E-2</v>
      </c>
      <c r="P83" s="160">
        <v>0.10319999999999999</v>
      </c>
      <c r="Q83" s="160"/>
      <c r="R83" s="84" t="str" cm="1">
        <f t="array" ref="R83">IFERROR(MIN((Z83:AH83/L83)/$CJ$11:$CR$11),"")</f>
        <v/>
      </c>
      <c r="S83" s="84" t="str" cm="1">
        <f t="array" ref="S83">IFERROR(MIN((AJ83:AR83/M83)/$CJ$11:$CR$11),"")</f>
        <v/>
      </c>
      <c r="T83" s="84" t="str" cm="1">
        <f t="array" ref="T83">IFERROR(MIN((AT83:BB83/N83)/$CJ$11:$CR$11),"")</f>
        <v/>
      </c>
      <c r="U83" s="84" t="str" cm="1">
        <f t="array" ref="U83">IFERROR(MIN((BD83:BL83/O83)/$CJ$11:$CR$11),"")</f>
        <v/>
      </c>
      <c r="V83" s="84" t="str" cm="1">
        <f t="array" ref="V83">IFERROR(MIN((BN83:BV83/P83)/$CJ$11:$CR$11),"")</f>
        <v/>
      </c>
      <c r="Z83" s="138" t="str">
        <f t="shared" si="41"/>
        <v/>
      </c>
      <c r="AA83" s="138" t="str">
        <f t="shared" si="41"/>
        <v/>
      </c>
      <c r="AB83" s="138" t="str">
        <f t="shared" si="41"/>
        <v/>
      </c>
      <c r="AC83" s="138" t="str">
        <f t="shared" si="41"/>
        <v/>
      </c>
      <c r="AD83" s="138" t="str">
        <f t="shared" si="41"/>
        <v/>
      </c>
      <c r="AE83" s="138" t="str">
        <f t="shared" si="41"/>
        <v/>
      </c>
      <c r="AF83" s="138" t="str">
        <f t="shared" si="41"/>
        <v/>
      </c>
      <c r="AG83" s="138" t="str">
        <f t="shared" si="41"/>
        <v/>
      </c>
      <c r="AH83" s="138" t="str">
        <f t="shared" si="41"/>
        <v/>
      </c>
      <c r="AI83" s="138"/>
      <c r="AJ83" s="138" t="str">
        <f t="shared" si="42"/>
        <v/>
      </c>
      <c r="AK83" s="138" t="str">
        <f t="shared" si="42"/>
        <v/>
      </c>
      <c r="AL83" s="138" t="str">
        <f t="shared" si="42"/>
        <v/>
      </c>
      <c r="AM83" s="138" t="str">
        <f t="shared" si="42"/>
        <v/>
      </c>
      <c r="AN83" s="138" t="str">
        <f t="shared" si="42"/>
        <v/>
      </c>
      <c r="AO83" s="138" t="str">
        <f t="shared" si="42"/>
        <v/>
      </c>
      <c r="AP83" s="138" t="str">
        <f t="shared" si="42"/>
        <v/>
      </c>
      <c r="AQ83" s="138" t="str">
        <f t="shared" si="42"/>
        <v/>
      </c>
      <c r="AR83" s="138" t="str">
        <f t="shared" si="42"/>
        <v/>
      </c>
      <c r="AS83" s="138"/>
      <c r="AT83" s="138" t="str">
        <f t="shared" si="43"/>
        <v/>
      </c>
      <c r="AU83" s="138" t="str">
        <f t="shared" si="43"/>
        <v/>
      </c>
      <c r="AV83" s="138" t="str">
        <f t="shared" si="43"/>
        <v/>
      </c>
      <c r="AW83" s="138" t="str">
        <f t="shared" si="43"/>
        <v/>
      </c>
      <c r="AX83" s="138" t="str">
        <f t="shared" si="43"/>
        <v/>
      </c>
      <c r="AY83" s="138" t="str">
        <f t="shared" si="43"/>
        <v/>
      </c>
      <c r="AZ83" s="138" t="str">
        <f t="shared" si="43"/>
        <v/>
      </c>
      <c r="BA83" s="138" t="str">
        <f t="shared" si="43"/>
        <v/>
      </c>
      <c r="BB83" s="138" t="str">
        <f t="shared" si="43"/>
        <v/>
      </c>
      <c r="BC83" s="138"/>
      <c r="BD83" s="138" t="str">
        <f t="shared" si="44"/>
        <v/>
      </c>
      <c r="BE83" s="138" t="str">
        <f t="shared" si="44"/>
        <v/>
      </c>
      <c r="BF83" s="138" t="str">
        <f t="shared" si="44"/>
        <v/>
      </c>
      <c r="BG83" s="138" t="str">
        <f t="shared" si="44"/>
        <v/>
      </c>
      <c r="BH83" s="138" t="str">
        <f t="shared" si="44"/>
        <v/>
      </c>
      <c r="BI83" s="138" t="str">
        <f t="shared" si="44"/>
        <v/>
      </c>
      <c r="BJ83" s="138" t="str">
        <f t="shared" si="44"/>
        <v/>
      </c>
      <c r="BK83" s="138" t="str">
        <f t="shared" si="44"/>
        <v/>
      </c>
      <c r="BL83" s="138" t="str">
        <f t="shared" si="44"/>
        <v/>
      </c>
      <c r="BM83" s="138"/>
      <c r="BN83" s="138" t="str">
        <f t="shared" si="45"/>
        <v/>
      </c>
      <c r="BO83" s="138" t="str">
        <f t="shared" si="45"/>
        <v/>
      </c>
      <c r="BP83" s="138" t="str">
        <f t="shared" si="45"/>
        <v/>
      </c>
      <c r="BQ83" s="138" t="str">
        <f t="shared" si="45"/>
        <v/>
      </c>
      <c r="BR83" s="138" t="str">
        <f t="shared" si="45"/>
        <v/>
      </c>
      <c r="BS83" s="138" t="str">
        <f t="shared" si="45"/>
        <v/>
      </c>
      <c r="BT83" s="138" t="str">
        <f t="shared" si="45"/>
        <v/>
      </c>
      <c r="BU83" s="138" t="str">
        <f t="shared" si="45"/>
        <v/>
      </c>
      <c r="BV83" s="138" t="str">
        <f t="shared" si="45"/>
        <v/>
      </c>
    </row>
    <row r="84" spans="1:74" x14ac:dyDescent="0.35">
      <c r="A84" s="195"/>
      <c r="B84" s="202"/>
      <c r="C84" s="202"/>
      <c r="D84" s="202"/>
      <c r="E84" s="202" t="s">
        <v>128</v>
      </c>
      <c r="F84" s="41">
        <v>0.3</v>
      </c>
      <c r="G84" s="41">
        <v>0.15</v>
      </c>
      <c r="H84" s="41">
        <v>0.45</v>
      </c>
      <c r="I84" s="41">
        <v>0.15</v>
      </c>
      <c r="J84" s="41">
        <v>0.3</v>
      </c>
      <c r="K84" s="1">
        <v>4</v>
      </c>
      <c r="L84" s="160" cm="1">
        <f t="array" ref="L84:P84">K84*F84:J84/1000</f>
        <v>1.1999999999999999E-3</v>
      </c>
      <c r="M84" s="160">
        <v>5.9999999999999995E-4</v>
      </c>
      <c r="N84" s="160">
        <v>1.8E-3</v>
      </c>
      <c r="O84" s="160">
        <v>5.9999999999999995E-4</v>
      </c>
      <c r="P84" s="160">
        <v>1.1999999999999999E-3</v>
      </c>
      <c r="Q84" s="160"/>
      <c r="R84" s="84" t="str" cm="1">
        <f t="array" ref="R84">IFERROR(MIN((Z84:AH84/L84)/$CJ$11:$CR$11),"")</f>
        <v/>
      </c>
      <c r="S84" s="84" t="str" cm="1">
        <f t="array" ref="S84">IFERROR(MIN((AJ84:AR84/M84)/$CJ$11:$CR$11),"")</f>
        <v/>
      </c>
      <c r="T84" s="84" t="str" cm="1">
        <f t="array" ref="T84">IFERROR(MIN((AT84:BB84/N84)/$CJ$11:$CR$11),"")</f>
        <v/>
      </c>
      <c r="U84" s="84" t="str" cm="1">
        <f t="array" ref="U84">IFERROR(MIN((BD84:BL84/O84)/$CJ$11:$CR$11),"")</f>
        <v/>
      </c>
      <c r="V84" s="84" t="str" cm="1">
        <f t="array" ref="V84">IFERROR(MIN((BN84:BV84/P84)/$CJ$11:$CR$11),"")</f>
        <v/>
      </c>
      <c r="Z84" s="138" t="str">
        <f t="shared" ref="Z84:AH93" si="46">_xlfn.IFNA(VLOOKUP($X84,$BX$11:$CG$40,1+Z$6,FALSE)*$L84,"")</f>
        <v/>
      </c>
      <c r="AA84" s="138" t="str">
        <f t="shared" si="46"/>
        <v/>
      </c>
      <c r="AB84" s="138" t="str">
        <f t="shared" si="46"/>
        <v/>
      </c>
      <c r="AC84" s="138" t="str">
        <f t="shared" si="46"/>
        <v/>
      </c>
      <c r="AD84" s="138" t="str">
        <f t="shared" si="46"/>
        <v/>
      </c>
      <c r="AE84" s="138" t="str">
        <f t="shared" si="46"/>
        <v/>
      </c>
      <c r="AF84" s="138" t="str">
        <f t="shared" si="46"/>
        <v/>
      </c>
      <c r="AG84" s="138" t="str">
        <f t="shared" si="46"/>
        <v/>
      </c>
      <c r="AH84" s="138" t="str">
        <f t="shared" si="46"/>
        <v/>
      </c>
      <c r="AI84" s="138"/>
      <c r="AJ84" s="138" t="str">
        <f t="shared" si="42"/>
        <v/>
      </c>
      <c r="AK84" s="138" t="str">
        <f t="shared" si="42"/>
        <v/>
      </c>
      <c r="AL84" s="138" t="str">
        <f t="shared" si="42"/>
        <v/>
      </c>
      <c r="AM84" s="138" t="str">
        <f t="shared" si="42"/>
        <v/>
      </c>
      <c r="AN84" s="138" t="str">
        <f t="shared" si="42"/>
        <v/>
      </c>
      <c r="AO84" s="138" t="str">
        <f t="shared" si="42"/>
        <v/>
      </c>
      <c r="AP84" s="138" t="str">
        <f t="shared" si="42"/>
        <v/>
      </c>
      <c r="AQ84" s="138" t="str">
        <f t="shared" si="42"/>
        <v/>
      </c>
      <c r="AR84" s="138" t="str">
        <f t="shared" si="42"/>
        <v/>
      </c>
      <c r="AS84" s="138"/>
      <c r="AT84" s="138" t="str">
        <f t="shared" si="43"/>
        <v/>
      </c>
      <c r="AU84" s="138" t="str">
        <f t="shared" si="43"/>
        <v/>
      </c>
      <c r="AV84" s="138" t="str">
        <f t="shared" si="43"/>
        <v/>
      </c>
      <c r="AW84" s="138" t="str">
        <f t="shared" si="43"/>
        <v/>
      </c>
      <c r="AX84" s="138" t="str">
        <f t="shared" si="43"/>
        <v/>
      </c>
      <c r="AY84" s="138" t="str">
        <f t="shared" si="43"/>
        <v/>
      </c>
      <c r="AZ84" s="138" t="str">
        <f t="shared" si="43"/>
        <v/>
      </c>
      <c r="BA84" s="138" t="str">
        <f t="shared" si="43"/>
        <v/>
      </c>
      <c r="BB84" s="138" t="str">
        <f t="shared" si="43"/>
        <v/>
      </c>
      <c r="BC84" s="138"/>
      <c r="BD84" s="138" t="str">
        <f t="shared" si="44"/>
        <v/>
      </c>
      <c r="BE84" s="138" t="str">
        <f t="shared" si="44"/>
        <v/>
      </c>
      <c r="BF84" s="138" t="str">
        <f t="shared" si="44"/>
        <v/>
      </c>
      <c r="BG84" s="138" t="str">
        <f t="shared" si="44"/>
        <v/>
      </c>
      <c r="BH84" s="138" t="str">
        <f t="shared" si="44"/>
        <v/>
      </c>
      <c r="BI84" s="138" t="str">
        <f t="shared" si="44"/>
        <v/>
      </c>
      <c r="BJ84" s="138" t="str">
        <f t="shared" si="44"/>
        <v/>
      </c>
      <c r="BK84" s="138" t="str">
        <f t="shared" si="44"/>
        <v/>
      </c>
      <c r="BL84" s="138" t="str">
        <f t="shared" si="44"/>
        <v/>
      </c>
      <c r="BM84" s="138"/>
      <c r="BN84" s="138" t="str">
        <f t="shared" si="45"/>
        <v/>
      </c>
      <c r="BO84" s="138" t="str">
        <f t="shared" si="45"/>
        <v/>
      </c>
      <c r="BP84" s="138" t="str">
        <f t="shared" si="45"/>
        <v/>
      </c>
      <c r="BQ84" s="138" t="str">
        <f t="shared" si="45"/>
        <v/>
      </c>
      <c r="BR84" s="138" t="str">
        <f t="shared" si="45"/>
        <v/>
      </c>
      <c r="BS84" s="138" t="str">
        <f t="shared" si="45"/>
        <v/>
      </c>
      <c r="BT84" s="138" t="str">
        <f t="shared" si="45"/>
        <v/>
      </c>
      <c r="BU84" s="138" t="str">
        <f t="shared" si="45"/>
        <v/>
      </c>
      <c r="BV84" s="138" t="str">
        <f t="shared" si="45"/>
        <v/>
      </c>
    </row>
    <row r="85" spans="1:74" x14ac:dyDescent="0.35">
      <c r="A85" s="200"/>
      <c r="B85" s="202"/>
      <c r="C85" s="202"/>
      <c r="D85" s="202"/>
      <c r="E85" s="202" t="s">
        <v>129</v>
      </c>
      <c r="F85" s="43">
        <v>11.6</v>
      </c>
      <c r="G85" s="43">
        <v>5.8</v>
      </c>
      <c r="H85" s="43">
        <v>17.399999999999999</v>
      </c>
      <c r="I85" s="43">
        <v>5.8</v>
      </c>
      <c r="J85" s="43">
        <v>11.6</v>
      </c>
      <c r="K85" s="1">
        <v>7</v>
      </c>
      <c r="L85" s="160" cm="1">
        <f t="array" ref="L85:P85">K85*F85:J85/1000</f>
        <v>8.1200000000000008E-2</v>
      </c>
      <c r="M85" s="160">
        <v>4.0600000000000004E-2</v>
      </c>
      <c r="N85" s="160">
        <v>0.12179999999999998</v>
      </c>
      <c r="O85" s="160">
        <v>4.0600000000000004E-2</v>
      </c>
      <c r="P85" s="160">
        <v>8.1200000000000008E-2</v>
      </c>
      <c r="Q85" s="160"/>
      <c r="R85" s="84" t="str" cm="1">
        <f t="array" ref="R85">IFERROR(MIN((Z85:AH85/L85)/$CJ$11:$CR$11),"")</f>
        <v/>
      </c>
      <c r="S85" s="84" t="str" cm="1">
        <f t="array" ref="S85">IFERROR(MIN((AJ85:AR85/M85)/$CJ$11:$CR$11),"")</f>
        <v/>
      </c>
      <c r="T85" s="84" t="str" cm="1">
        <f t="array" ref="T85">IFERROR(MIN((AT85:BB85/N85)/$CJ$11:$CR$11),"")</f>
        <v/>
      </c>
      <c r="U85" s="84" t="str" cm="1">
        <f t="array" ref="U85">IFERROR(MIN((BD85:BL85/O85)/$CJ$11:$CR$11),"")</f>
        <v/>
      </c>
      <c r="V85" s="84" t="str" cm="1">
        <f t="array" ref="V85">IFERROR(MIN((BN85:BV85/P85)/$CJ$11:$CR$11),"")</f>
        <v/>
      </c>
      <c r="Z85" s="138" t="str">
        <f t="shared" si="46"/>
        <v/>
      </c>
      <c r="AA85" s="138" t="str">
        <f t="shared" si="46"/>
        <v/>
      </c>
      <c r="AB85" s="138" t="str">
        <f t="shared" si="46"/>
        <v/>
      </c>
      <c r="AC85" s="138" t="str">
        <f t="shared" si="46"/>
        <v/>
      </c>
      <c r="AD85" s="138" t="str">
        <f t="shared" si="46"/>
        <v/>
      </c>
      <c r="AE85" s="138" t="str">
        <f t="shared" si="46"/>
        <v/>
      </c>
      <c r="AF85" s="138" t="str">
        <f t="shared" si="46"/>
        <v/>
      </c>
      <c r="AG85" s="138" t="str">
        <f t="shared" si="46"/>
        <v/>
      </c>
      <c r="AH85" s="138" t="str">
        <f t="shared" si="46"/>
        <v/>
      </c>
      <c r="AI85" s="138"/>
      <c r="AJ85" s="138" t="str">
        <f t="shared" si="42"/>
        <v/>
      </c>
      <c r="AK85" s="138" t="str">
        <f t="shared" si="42"/>
        <v/>
      </c>
      <c r="AL85" s="138" t="str">
        <f t="shared" si="42"/>
        <v/>
      </c>
      <c r="AM85" s="138" t="str">
        <f t="shared" si="42"/>
        <v/>
      </c>
      <c r="AN85" s="138" t="str">
        <f t="shared" si="42"/>
        <v/>
      </c>
      <c r="AO85" s="138" t="str">
        <f t="shared" si="42"/>
        <v/>
      </c>
      <c r="AP85" s="138" t="str">
        <f t="shared" si="42"/>
        <v/>
      </c>
      <c r="AQ85" s="138" t="str">
        <f t="shared" si="42"/>
        <v/>
      </c>
      <c r="AR85" s="138" t="str">
        <f t="shared" si="42"/>
        <v/>
      </c>
      <c r="AS85" s="138"/>
      <c r="AT85" s="138" t="str">
        <f t="shared" si="43"/>
        <v/>
      </c>
      <c r="AU85" s="138" t="str">
        <f t="shared" si="43"/>
        <v/>
      </c>
      <c r="AV85" s="138" t="str">
        <f t="shared" si="43"/>
        <v/>
      </c>
      <c r="AW85" s="138" t="str">
        <f t="shared" si="43"/>
        <v/>
      </c>
      <c r="AX85" s="138" t="str">
        <f t="shared" si="43"/>
        <v/>
      </c>
      <c r="AY85" s="138" t="str">
        <f t="shared" si="43"/>
        <v/>
      </c>
      <c r="AZ85" s="138" t="str">
        <f t="shared" si="43"/>
        <v/>
      </c>
      <c r="BA85" s="138" t="str">
        <f t="shared" si="43"/>
        <v/>
      </c>
      <c r="BB85" s="138" t="str">
        <f t="shared" si="43"/>
        <v/>
      </c>
      <c r="BC85" s="138"/>
      <c r="BD85" s="138" t="str">
        <f t="shared" si="44"/>
        <v/>
      </c>
      <c r="BE85" s="138" t="str">
        <f t="shared" si="44"/>
        <v/>
      </c>
      <c r="BF85" s="138" t="str">
        <f t="shared" si="44"/>
        <v/>
      </c>
      <c r="BG85" s="138" t="str">
        <f t="shared" si="44"/>
        <v/>
      </c>
      <c r="BH85" s="138" t="str">
        <f t="shared" si="44"/>
        <v/>
      </c>
      <c r="BI85" s="138" t="str">
        <f t="shared" si="44"/>
        <v/>
      </c>
      <c r="BJ85" s="138" t="str">
        <f t="shared" si="44"/>
        <v/>
      </c>
      <c r="BK85" s="138" t="str">
        <f t="shared" si="44"/>
        <v/>
      </c>
      <c r="BL85" s="138" t="str">
        <f t="shared" si="44"/>
        <v/>
      </c>
      <c r="BM85" s="138"/>
      <c r="BN85" s="138" t="str">
        <f t="shared" si="45"/>
        <v/>
      </c>
      <c r="BO85" s="138" t="str">
        <f t="shared" si="45"/>
        <v/>
      </c>
      <c r="BP85" s="138" t="str">
        <f t="shared" si="45"/>
        <v/>
      </c>
      <c r="BQ85" s="138" t="str">
        <f t="shared" si="45"/>
        <v/>
      </c>
      <c r="BR85" s="138" t="str">
        <f t="shared" si="45"/>
        <v/>
      </c>
      <c r="BS85" s="138" t="str">
        <f t="shared" si="45"/>
        <v/>
      </c>
      <c r="BT85" s="138" t="str">
        <f t="shared" si="45"/>
        <v/>
      </c>
      <c r="BU85" s="138" t="str">
        <f t="shared" si="45"/>
        <v/>
      </c>
      <c r="BV85" s="138" t="str">
        <f t="shared" si="45"/>
        <v/>
      </c>
    </row>
    <row r="86" spans="1:74" x14ac:dyDescent="0.35">
      <c r="A86" s="203" t="s">
        <v>130</v>
      </c>
      <c r="B86" s="202"/>
      <c r="C86" s="202"/>
      <c r="D86" s="202"/>
      <c r="E86" s="201" t="s">
        <v>131</v>
      </c>
      <c r="F86" s="3"/>
      <c r="G86" s="56"/>
      <c r="H86" s="56"/>
      <c r="I86" s="56"/>
      <c r="J86" s="56"/>
      <c r="K86" s="1"/>
      <c r="L86" s="160" cm="1">
        <f t="array" ref="L86:P86">K86*F86:J86/1000</f>
        <v>0</v>
      </c>
      <c r="M86" s="160">
        <v>0</v>
      </c>
      <c r="N86" s="160">
        <v>0</v>
      </c>
      <c r="O86" s="160">
        <v>0</v>
      </c>
      <c r="P86" s="160">
        <v>0</v>
      </c>
      <c r="Q86" s="160"/>
      <c r="R86" s="84" t="str" cm="1">
        <f t="array" ref="R86">IFERROR(MIN((Z86:AH86/L86)/$CJ$11:$CR$11),"")</f>
        <v/>
      </c>
      <c r="S86" s="84" t="str" cm="1">
        <f t="array" ref="S86">IFERROR(MIN((AJ86:AR86/M86)/$CJ$11:$CR$11),"")</f>
        <v/>
      </c>
      <c r="T86" s="84" t="str" cm="1">
        <f t="array" ref="T86">IFERROR(MIN((AT86:BB86/N86)/$CJ$11:$CR$11),"")</f>
        <v/>
      </c>
      <c r="U86" s="84" t="str" cm="1">
        <f t="array" ref="U86">IFERROR(MIN((BD86:BL86/O86)/$CJ$11:$CR$11),"")</f>
        <v/>
      </c>
      <c r="V86" s="84" t="str" cm="1">
        <f t="array" ref="V86">IFERROR(MIN((BN86:BV86/P86)/$CJ$11:$CR$11),"")</f>
        <v/>
      </c>
      <c r="Z86" s="138" t="str">
        <f t="shared" si="46"/>
        <v/>
      </c>
      <c r="AA86" s="138" t="str">
        <f t="shared" si="46"/>
        <v/>
      </c>
      <c r="AB86" s="138" t="str">
        <f t="shared" si="46"/>
        <v/>
      </c>
      <c r="AC86" s="138" t="str">
        <f t="shared" si="46"/>
        <v/>
      </c>
      <c r="AD86" s="138" t="str">
        <f t="shared" si="46"/>
        <v/>
      </c>
      <c r="AE86" s="138" t="str">
        <f t="shared" si="46"/>
        <v/>
      </c>
      <c r="AF86" s="138" t="str">
        <f t="shared" si="46"/>
        <v/>
      </c>
      <c r="AG86" s="138" t="str">
        <f t="shared" si="46"/>
        <v/>
      </c>
      <c r="AH86" s="138" t="str">
        <f t="shared" si="46"/>
        <v/>
      </c>
      <c r="AI86" s="138"/>
      <c r="AJ86" s="138" t="str">
        <f t="shared" si="42"/>
        <v/>
      </c>
      <c r="AK86" s="138" t="str">
        <f t="shared" si="42"/>
        <v/>
      </c>
      <c r="AL86" s="138" t="str">
        <f t="shared" si="42"/>
        <v/>
      </c>
      <c r="AM86" s="138" t="str">
        <f t="shared" si="42"/>
        <v/>
      </c>
      <c r="AN86" s="138" t="str">
        <f t="shared" si="42"/>
        <v/>
      </c>
      <c r="AO86" s="138" t="str">
        <f t="shared" si="42"/>
        <v/>
      </c>
      <c r="AP86" s="138" t="str">
        <f t="shared" si="42"/>
        <v/>
      </c>
      <c r="AQ86" s="138" t="str">
        <f t="shared" si="42"/>
        <v/>
      </c>
      <c r="AR86" s="138" t="str">
        <f t="shared" si="42"/>
        <v/>
      </c>
      <c r="AS86" s="138"/>
      <c r="AT86" s="138" t="str">
        <f t="shared" si="43"/>
        <v/>
      </c>
      <c r="AU86" s="138" t="str">
        <f t="shared" si="43"/>
        <v/>
      </c>
      <c r="AV86" s="138" t="str">
        <f t="shared" si="43"/>
        <v/>
      </c>
      <c r="AW86" s="138" t="str">
        <f t="shared" si="43"/>
        <v/>
      </c>
      <c r="AX86" s="138" t="str">
        <f t="shared" si="43"/>
        <v/>
      </c>
      <c r="AY86" s="138" t="str">
        <f t="shared" si="43"/>
        <v/>
      </c>
      <c r="AZ86" s="138" t="str">
        <f t="shared" si="43"/>
        <v/>
      </c>
      <c r="BA86" s="138" t="str">
        <f t="shared" si="43"/>
        <v/>
      </c>
      <c r="BB86" s="138" t="str">
        <f t="shared" si="43"/>
        <v/>
      </c>
      <c r="BC86" s="138"/>
      <c r="BD86" s="138" t="str">
        <f t="shared" si="44"/>
        <v/>
      </c>
      <c r="BE86" s="138" t="str">
        <f t="shared" si="44"/>
        <v/>
      </c>
      <c r="BF86" s="138" t="str">
        <f t="shared" si="44"/>
        <v/>
      </c>
      <c r="BG86" s="138" t="str">
        <f t="shared" si="44"/>
        <v/>
      </c>
      <c r="BH86" s="138" t="str">
        <f t="shared" si="44"/>
        <v/>
      </c>
      <c r="BI86" s="138" t="str">
        <f t="shared" si="44"/>
        <v/>
      </c>
      <c r="BJ86" s="138" t="str">
        <f t="shared" si="44"/>
        <v/>
      </c>
      <c r="BK86" s="138" t="str">
        <f t="shared" si="44"/>
        <v/>
      </c>
      <c r="BL86" s="138" t="str">
        <f t="shared" si="44"/>
        <v/>
      </c>
      <c r="BM86" s="138"/>
      <c r="BN86" s="138" t="str">
        <f t="shared" si="45"/>
        <v/>
      </c>
      <c r="BO86" s="138" t="str">
        <f t="shared" si="45"/>
        <v/>
      </c>
      <c r="BP86" s="138" t="str">
        <f t="shared" si="45"/>
        <v/>
      </c>
      <c r="BQ86" s="138" t="str">
        <f t="shared" si="45"/>
        <v/>
      </c>
      <c r="BR86" s="138" t="str">
        <f t="shared" si="45"/>
        <v/>
      </c>
      <c r="BS86" s="138" t="str">
        <f t="shared" si="45"/>
        <v/>
      </c>
      <c r="BT86" s="138" t="str">
        <f t="shared" si="45"/>
        <v/>
      </c>
      <c r="BU86" s="138" t="str">
        <f t="shared" si="45"/>
        <v/>
      </c>
      <c r="BV86" s="138" t="str">
        <f t="shared" si="45"/>
        <v/>
      </c>
    </row>
    <row r="87" spans="1:74" x14ac:dyDescent="0.35">
      <c r="A87" s="200" t="s">
        <v>132</v>
      </c>
      <c r="B87" s="199">
        <v>250</v>
      </c>
      <c r="C87" s="202">
        <v>0</v>
      </c>
      <c r="D87" s="202">
        <v>500</v>
      </c>
      <c r="E87" s="202" t="s">
        <v>133</v>
      </c>
      <c r="F87" s="58">
        <v>1053</v>
      </c>
      <c r="G87" s="58">
        <v>702</v>
      </c>
      <c r="H87" s="58">
        <v>526.5</v>
      </c>
      <c r="I87" s="58">
        <v>702</v>
      </c>
      <c r="J87" s="58">
        <v>381.15</v>
      </c>
      <c r="K87" s="1"/>
      <c r="L87" s="160" cm="1">
        <f t="array" ref="L87:P87">K87*F87:J87/1000</f>
        <v>0</v>
      </c>
      <c r="M87" s="160">
        <v>0</v>
      </c>
      <c r="N87" s="160">
        <v>0</v>
      </c>
      <c r="O87" s="160">
        <v>0</v>
      </c>
      <c r="P87" s="160">
        <v>0</v>
      </c>
      <c r="Q87" s="160"/>
      <c r="R87" s="84" t="str" cm="1">
        <f t="array" ref="R87">IFERROR(MIN((Z87:AH87/L87)/$CJ$11:$CR$11),"")</f>
        <v/>
      </c>
      <c r="S87" s="84" t="str" cm="1">
        <f t="array" ref="S87">IFERROR(MIN((AJ87:AR87/M87)/$CJ$11:$CR$11),"")</f>
        <v/>
      </c>
      <c r="T87" s="84" t="str" cm="1">
        <f t="array" ref="T87">IFERROR(MIN((AT87:BB87/N87)/$CJ$11:$CR$11),"")</f>
        <v/>
      </c>
      <c r="U87" s="84" t="str" cm="1">
        <f t="array" ref="U87">IFERROR(MIN((BD87:BL87/O87)/$CJ$11:$CR$11),"")</f>
        <v/>
      </c>
      <c r="V87" s="84" t="str" cm="1">
        <f t="array" ref="V87">IFERROR(MIN((BN87:BV87/P87)/$CJ$11:$CR$11),"")</f>
        <v/>
      </c>
      <c r="Z87" s="138" t="str">
        <f t="shared" si="46"/>
        <v/>
      </c>
      <c r="AA87" s="138" t="str">
        <f t="shared" si="46"/>
        <v/>
      </c>
      <c r="AB87" s="138" t="str">
        <f t="shared" si="46"/>
        <v/>
      </c>
      <c r="AC87" s="138" t="str">
        <f t="shared" si="46"/>
        <v/>
      </c>
      <c r="AD87" s="138" t="str">
        <f t="shared" si="46"/>
        <v/>
      </c>
      <c r="AE87" s="138" t="str">
        <f t="shared" si="46"/>
        <v/>
      </c>
      <c r="AF87" s="138" t="str">
        <f t="shared" si="46"/>
        <v/>
      </c>
      <c r="AG87" s="138" t="str">
        <f t="shared" si="46"/>
        <v/>
      </c>
      <c r="AH87" s="138" t="str">
        <f t="shared" si="46"/>
        <v/>
      </c>
      <c r="AI87" s="138"/>
      <c r="AJ87" s="138" t="str">
        <f t="shared" si="42"/>
        <v/>
      </c>
      <c r="AK87" s="138" t="str">
        <f t="shared" si="42"/>
        <v/>
      </c>
      <c r="AL87" s="138" t="str">
        <f t="shared" si="42"/>
        <v/>
      </c>
      <c r="AM87" s="138" t="str">
        <f t="shared" si="42"/>
        <v/>
      </c>
      <c r="AN87" s="138" t="str">
        <f t="shared" si="42"/>
        <v/>
      </c>
      <c r="AO87" s="138" t="str">
        <f t="shared" si="42"/>
        <v/>
      </c>
      <c r="AP87" s="138" t="str">
        <f t="shared" si="42"/>
        <v/>
      </c>
      <c r="AQ87" s="138" t="str">
        <f t="shared" si="42"/>
        <v/>
      </c>
      <c r="AR87" s="138" t="str">
        <f t="shared" si="42"/>
        <v/>
      </c>
      <c r="AS87" s="138"/>
      <c r="AT87" s="138" t="str">
        <f t="shared" si="43"/>
        <v/>
      </c>
      <c r="AU87" s="138" t="str">
        <f t="shared" si="43"/>
        <v/>
      </c>
      <c r="AV87" s="138" t="str">
        <f t="shared" si="43"/>
        <v/>
      </c>
      <c r="AW87" s="138" t="str">
        <f t="shared" si="43"/>
        <v/>
      </c>
      <c r="AX87" s="138" t="str">
        <f t="shared" si="43"/>
        <v/>
      </c>
      <c r="AY87" s="138" t="str">
        <f t="shared" si="43"/>
        <v/>
      </c>
      <c r="AZ87" s="138" t="str">
        <f t="shared" si="43"/>
        <v/>
      </c>
      <c r="BA87" s="138" t="str">
        <f t="shared" si="43"/>
        <v/>
      </c>
      <c r="BB87" s="138" t="str">
        <f t="shared" si="43"/>
        <v/>
      </c>
      <c r="BC87" s="138"/>
      <c r="BD87" s="138" t="str">
        <f t="shared" si="44"/>
        <v/>
      </c>
      <c r="BE87" s="138" t="str">
        <f t="shared" si="44"/>
        <v/>
      </c>
      <c r="BF87" s="138" t="str">
        <f t="shared" si="44"/>
        <v/>
      </c>
      <c r="BG87" s="138" t="str">
        <f t="shared" si="44"/>
        <v/>
      </c>
      <c r="BH87" s="138" t="str">
        <f t="shared" si="44"/>
        <v/>
      </c>
      <c r="BI87" s="138" t="str">
        <f t="shared" si="44"/>
        <v/>
      </c>
      <c r="BJ87" s="138" t="str">
        <f t="shared" si="44"/>
        <v/>
      </c>
      <c r="BK87" s="138" t="str">
        <f t="shared" si="44"/>
        <v/>
      </c>
      <c r="BL87" s="138" t="str">
        <f t="shared" si="44"/>
        <v/>
      </c>
      <c r="BM87" s="138"/>
      <c r="BN87" s="138" t="str">
        <f t="shared" si="45"/>
        <v/>
      </c>
      <c r="BO87" s="138" t="str">
        <f t="shared" si="45"/>
        <v/>
      </c>
      <c r="BP87" s="138" t="str">
        <f t="shared" si="45"/>
        <v/>
      </c>
      <c r="BQ87" s="138" t="str">
        <f t="shared" si="45"/>
        <v/>
      </c>
      <c r="BR87" s="138" t="str">
        <f t="shared" si="45"/>
        <v/>
      </c>
      <c r="BS87" s="138" t="str">
        <f t="shared" si="45"/>
        <v/>
      </c>
      <c r="BT87" s="138" t="str">
        <f t="shared" si="45"/>
        <v/>
      </c>
      <c r="BU87" s="138" t="str">
        <f t="shared" si="45"/>
        <v/>
      </c>
      <c r="BV87" s="138" t="str">
        <f t="shared" si="45"/>
        <v/>
      </c>
    </row>
    <row r="88" spans="1:74" x14ac:dyDescent="0.35">
      <c r="A88" s="200"/>
      <c r="B88" s="202"/>
      <c r="C88" s="202"/>
      <c r="D88" s="202"/>
      <c r="E88" s="198" t="s">
        <v>134</v>
      </c>
      <c r="F88" s="13">
        <v>341</v>
      </c>
      <c r="G88" s="13">
        <v>227.4</v>
      </c>
      <c r="H88" s="13">
        <v>170.6</v>
      </c>
      <c r="I88" s="13">
        <v>217.2</v>
      </c>
      <c r="J88" s="13">
        <v>162.9</v>
      </c>
      <c r="K88" s="1"/>
      <c r="L88" s="160" cm="1">
        <f t="array" ref="L88:P88">K88*F88:J88/1000</f>
        <v>0</v>
      </c>
      <c r="M88" s="160">
        <v>0</v>
      </c>
      <c r="N88" s="160">
        <v>0</v>
      </c>
      <c r="O88" s="160">
        <v>0</v>
      </c>
      <c r="P88" s="160">
        <v>0</v>
      </c>
      <c r="Q88" s="160"/>
      <c r="R88" s="84" t="str" cm="1">
        <f t="array" ref="R88">IFERROR(MIN((Z88:AH88/L88)/$CJ$11:$CR$11),"")</f>
        <v/>
      </c>
      <c r="S88" s="84" t="str" cm="1">
        <f t="array" ref="S88">IFERROR(MIN((AJ88:AR88/M88)/$CJ$11:$CR$11),"")</f>
        <v/>
      </c>
      <c r="T88" s="84" t="str" cm="1">
        <f t="array" ref="T88">IFERROR(MIN((AT88:BB88/N88)/$CJ$11:$CR$11),"")</f>
        <v/>
      </c>
      <c r="U88" s="84" t="str" cm="1">
        <f t="array" ref="U88">IFERROR(MIN((BD88:BL88/O88)/$CJ$11:$CR$11),"")</f>
        <v/>
      </c>
      <c r="Z88" s="138" t="str">
        <f t="shared" si="46"/>
        <v/>
      </c>
      <c r="AA88" s="138" t="str">
        <f t="shared" si="46"/>
        <v/>
      </c>
      <c r="AB88" s="138" t="str">
        <f t="shared" si="46"/>
        <v/>
      </c>
      <c r="AC88" s="138" t="str">
        <f t="shared" si="46"/>
        <v/>
      </c>
      <c r="AD88" s="138" t="str">
        <f t="shared" si="46"/>
        <v/>
      </c>
      <c r="AE88" s="138" t="str">
        <f t="shared" si="46"/>
        <v/>
      </c>
      <c r="AF88" s="138" t="str">
        <f t="shared" si="46"/>
        <v/>
      </c>
      <c r="AG88" s="138" t="str">
        <f t="shared" si="46"/>
        <v/>
      </c>
      <c r="AH88" s="138" t="str">
        <f t="shared" si="46"/>
        <v/>
      </c>
      <c r="AI88" s="138"/>
      <c r="AJ88" s="138" t="str">
        <f t="shared" si="42"/>
        <v/>
      </c>
      <c r="AK88" s="138" t="str">
        <f t="shared" si="42"/>
        <v/>
      </c>
      <c r="AL88" s="138" t="str">
        <f t="shared" si="42"/>
        <v/>
      </c>
      <c r="AM88" s="138" t="str">
        <f t="shared" si="42"/>
        <v/>
      </c>
      <c r="AN88" s="138" t="str">
        <f t="shared" si="42"/>
        <v/>
      </c>
      <c r="AO88" s="138" t="str">
        <f t="shared" si="42"/>
        <v/>
      </c>
      <c r="AP88" s="138" t="str">
        <f t="shared" si="42"/>
        <v/>
      </c>
      <c r="AQ88" s="138" t="str">
        <f t="shared" si="42"/>
        <v/>
      </c>
      <c r="AR88" s="138" t="str">
        <f t="shared" si="42"/>
        <v/>
      </c>
      <c r="AS88" s="138"/>
      <c r="AT88" s="138" t="str">
        <f t="shared" si="43"/>
        <v/>
      </c>
      <c r="AU88" s="138" t="str">
        <f t="shared" si="43"/>
        <v/>
      </c>
      <c r="AV88" s="138" t="str">
        <f t="shared" si="43"/>
        <v/>
      </c>
      <c r="AW88" s="138" t="str">
        <f t="shared" si="43"/>
        <v/>
      </c>
      <c r="AX88" s="138" t="str">
        <f t="shared" si="43"/>
        <v/>
      </c>
      <c r="AY88" s="138" t="str">
        <f t="shared" si="43"/>
        <v/>
      </c>
      <c r="AZ88" s="138" t="str">
        <f t="shared" si="43"/>
        <v/>
      </c>
      <c r="BA88" s="138" t="str">
        <f t="shared" si="43"/>
        <v/>
      </c>
      <c r="BB88" s="138" t="str">
        <f t="shared" si="43"/>
        <v/>
      </c>
      <c r="BC88" s="138"/>
      <c r="BD88" s="138" t="str">
        <f t="shared" si="44"/>
        <v/>
      </c>
      <c r="BE88" s="138" t="str">
        <f t="shared" si="44"/>
        <v/>
      </c>
      <c r="BF88" s="138" t="str">
        <f t="shared" si="44"/>
        <v/>
      </c>
      <c r="BG88" s="138" t="str">
        <f t="shared" si="44"/>
        <v/>
      </c>
      <c r="BH88" s="138" t="str">
        <f t="shared" si="44"/>
        <v/>
      </c>
      <c r="BI88" s="138" t="str">
        <f t="shared" si="44"/>
        <v/>
      </c>
      <c r="BJ88" s="138" t="str">
        <f t="shared" si="44"/>
        <v/>
      </c>
      <c r="BK88" s="138" t="str">
        <f t="shared" si="44"/>
        <v/>
      </c>
      <c r="BL88" s="138" t="str">
        <f t="shared" si="44"/>
        <v/>
      </c>
      <c r="BM88" s="138"/>
      <c r="BN88" s="138" t="str">
        <f t="shared" si="45"/>
        <v/>
      </c>
      <c r="BO88" s="138" t="str">
        <f t="shared" si="45"/>
        <v/>
      </c>
      <c r="BP88" s="138" t="str">
        <f t="shared" si="45"/>
        <v/>
      </c>
      <c r="BQ88" s="138" t="str">
        <f t="shared" si="45"/>
        <v/>
      </c>
      <c r="BR88" s="138" t="str">
        <f t="shared" si="45"/>
        <v/>
      </c>
      <c r="BS88" s="138" t="str">
        <f t="shared" si="45"/>
        <v/>
      </c>
      <c r="BT88" s="138" t="str">
        <f t="shared" si="45"/>
        <v/>
      </c>
      <c r="BU88" s="138" t="str">
        <f t="shared" si="45"/>
        <v/>
      </c>
      <c r="BV88" s="138" t="str">
        <f t="shared" si="45"/>
        <v/>
      </c>
    </row>
    <row r="89" spans="1:74" x14ac:dyDescent="0.35">
      <c r="A89" s="200"/>
      <c r="B89" s="202"/>
      <c r="C89" s="202"/>
      <c r="D89" s="202"/>
      <c r="E89" s="202" t="s">
        <v>135</v>
      </c>
      <c r="F89" s="51">
        <v>29.5</v>
      </c>
      <c r="G89" s="51">
        <v>19.7</v>
      </c>
      <c r="H89" s="51">
        <v>14.8</v>
      </c>
      <c r="I89" s="51">
        <v>19.7</v>
      </c>
      <c r="J89" s="51">
        <v>14.75</v>
      </c>
      <c r="K89" s="1">
        <v>36</v>
      </c>
      <c r="L89" s="160" cm="1">
        <f t="array" ref="L89:P89">K89*F89:J89/1000</f>
        <v>1.0620000000000001</v>
      </c>
      <c r="M89" s="160">
        <v>0.70919999999999994</v>
      </c>
      <c r="N89" s="160">
        <v>0.53280000000000005</v>
      </c>
      <c r="O89" s="160">
        <v>0.70919999999999994</v>
      </c>
      <c r="P89" s="160">
        <v>0.53100000000000003</v>
      </c>
      <c r="Q89" s="160"/>
      <c r="R89" s="84" cm="1">
        <f t="array" ref="R89">IFERROR(MIN((Z89:AH89/L89)/$CJ$11:$CR$11),"")</f>
        <v>1.4850398808947778</v>
      </c>
      <c r="S89" s="84" cm="1">
        <f t="array" ref="S89">IFERROR(MIN((AJ89:AR89/M89)/$CJ$11:$CR$11),"")</f>
        <v>1.4850398808947778</v>
      </c>
      <c r="T89" s="84" cm="1">
        <f t="array" ref="T89">IFERROR(MIN((AT89:BB89/N89)/$CJ$11:$CR$11),"")</f>
        <v>1.4850398808947778</v>
      </c>
      <c r="U89" s="84" cm="1">
        <f t="array" ref="U89">IFERROR(MIN((BD89:BL89/O89)/$CJ$11:$CR$11),"")</f>
        <v>1.4850398808947778</v>
      </c>
      <c r="X89" t="s">
        <v>612</v>
      </c>
      <c r="Z89" s="138">
        <f t="shared" si="46"/>
        <v>26.781021473182612</v>
      </c>
      <c r="AA89" s="138">
        <f t="shared" si="46"/>
        <v>63.730324923018898</v>
      </c>
      <c r="AB89" s="138">
        <f t="shared" si="46"/>
        <v>124.15072255135283</v>
      </c>
      <c r="AC89" s="138">
        <f t="shared" si="46"/>
        <v>91.663556371707784</v>
      </c>
      <c r="AD89" s="138">
        <f t="shared" si="46"/>
        <v>42.582033544776863</v>
      </c>
      <c r="AE89" s="138">
        <f t="shared" si="46"/>
        <v>93.274712803094701</v>
      </c>
      <c r="AF89" s="138">
        <f t="shared" si="46"/>
        <v>57.530785768654084</v>
      </c>
      <c r="AG89" s="138">
        <f t="shared" si="46"/>
        <v>20.136191504485478</v>
      </c>
      <c r="AH89" s="138">
        <f t="shared" si="46"/>
        <v>63.263693933249129</v>
      </c>
      <c r="AI89" s="138"/>
      <c r="AJ89" s="138">
        <f t="shared" si="42"/>
        <v>17.884275356667708</v>
      </c>
      <c r="AK89" s="138">
        <f t="shared" si="42"/>
        <v>42.558894948592275</v>
      </c>
      <c r="AL89" s="138">
        <f t="shared" si="42"/>
        <v>82.907431669886449</v>
      </c>
      <c r="AM89" s="138">
        <f t="shared" si="42"/>
        <v>61.212612221106554</v>
      </c>
      <c r="AN89" s="138">
        <f t="shared" si="42"/>
        <v>28.436137655325563</v>
      </c>
      <c r="AO89" s="138">
        <f t="shared" si="42"/>
        <v>62.288537024439506</v>
      </c>
      <c r="AP89" s="138">
        <f t="shared" si="42"/>
        <v>38.418863716694418</v>
      </c>
      <c r="AQ89" s="138">
        <f t="shared" si="42"/>
        <v>13.446880428419114</v>
      </c>
      <c r="AR89" s="138">
        <f t="shared" si="42"/>
        <v>42.247280355423989</v>
      </c>
      <c r="AS89" s="138"/>
      <c r="AT89" s="138">
        <f t="shared" si="43"/>
        <v>13.435902298410261</v>
      </c>
      <c r="AU89" s="138">
        <f t="shared" si="43"/>
        <v>31.973179961378971</v>
      </c>
      <c r="AV89" s="138">
        <f t="shared" si="43"/>
        <v>62.285786229153288</v>
      </c>
      <c r="AW89" s="138">
        <f t="shared" si="43"/>
        <v>45.987140145805945</v>
      </c>
      <c r="AX89" s="138">
        <f t="shared" si="43"/>
        <v>21.363189710599919</v>
      </c>
      <c r="AY89" s="138">
        <f t="shared" si="43"/>
        <v>46.795449135111923</v>
      </c>
      <c r="AZ89" s="138">
        <f t="shared" si="43"/>
        <v>28.862902690714591</v>
      </c>
      <c r="BA89" s="138">
        <f t="shared" si="43"/>
        <v>10.102224890385935</v>
      </c>
      <c r="BB89" s="138">
        <f t="shared" si="43"/>
        <v>31.739073566511429</v>
      </c>
      <c r="BC89" s="138"/>
      <c r="BD89" s="138">
        <f t="shared" si="44"/>
        <v>17.884275356667708</v>
      </c>
      <c r="BE89" s="138">
        <f t="shared" si="44"/>
        <v>42.558894948592275</v>
      </c>
      <c r="BF89" s="138">
        <f t="shared" si="44"/>
        <v>82.907431669886449</v>
      </c>
      <c r="BG89" s="138">
        <f t="shared" si="44"/>
        <v>61.212612221106554</v>
      </c>
      <c r="BH89" s="138">
        <f t="shared" si="44"/>
        <v>28.436137655325563</v>
      </c>
      <c r="BI89" s="138">
        <f t="shared" si="44"/>
        <v>62.288537024439506</v>
      </c>
      <c r="BJ89" s="138">
        <f t="shared" si="44"/>
        <v>38.418863716694418</v>
      </c>
      <c r="BK89" s="138">
        <f t="shared" si="44"/>
        <v>13.446880428419114</v>
      </c>
      <c r="BL89" s="138">
        <f t="shared" si="44"/>
        <v>42.247280355423989</v>
      </c>
      <c r="BM89" s="138"/>
      <c r="BN89" s="138">
        <f t="shared" si="45"/>
        <v>13.390510736591306</v>
      </c>
      <c r="BO89" s="138">
        <f t="shared" si="45"/>
        <v>31.865162461509449</v>
      </c>
      <c r="BP89" s="138">
        <f t="shared" si="45"/>
        <v>62.075361275676414</v>
      </c>
      <c r="BQ89" s="138">
        <f t="shared" si="45"/>
        <v>45.831778185853892</v>
      </c>
      <c r="BR89" s="138">
        <f t="shared" si="45"/>
        <v>21.291016772388431</v>
      </c>
      <c r="BS89" s="138">
        <f t="shared" si="45"/>
        <v>46.637356401547351</v>
      </c>
      <c r="BT89" s="138">
        <f t="shared" si="45"/>
        <v>28.765392884327042</v>
      </c>
      <c r="BU89" s="138">
        <f t="shared" si="45"/>
        <v>10.068095752242739</v>
      </c>
      <c r="BV89" s="138">
        <f t="shared" si="45"/>
        <v>31.631846966624565</v>
      </c>
    </row>
    <row r="90" spans="1:74" x14ac:dyDescent="0.35">
      <c r="A90" s="200"/>
      <c r="B90" s="202"/>
      <c r="C90" s="202"/>
      <c r="D90" s="202"/>
      <c r="E90" s="202" t="s">
        <v>136</v>
      </c>
      <c r="F90" s="52">
        <v>80.7</v>
      </c>
      <c r="G90" s="52">
        <v>53.8</v>
      </c>
      <c r="H90" s="52">
        <v>40.4</v>
      </c>
      <c r="I90" s="52">
        <v>53.8</v>
      </c>
      <c r="J90" s="52">
        <v>40.35</v>
      </c>
      <c r="K90" s="1">
        <v>36</v>
      </c>
      <c r="L90" s="160" cm="1">
        <f t="array" ref="L90:P90">K90*F90:J90/1000</f>
        <v>2.9052000000000002</v>
      </c>
      <c r="M90" s="160">
        <v>1.9367999999999999</v>
      </c>
      <c r="N90" s="160">
        <v>1.4543999999999999</v>
      </c>
      <c r="O90" s="160">
        <v>1.9367999999999999</v>
      </c>
      <c r="P90" s="160">
        <v>1.4526000000000001</v>
      </c>
      <c r="Q90" s="160"/>
      <c r="R90" s="84" cm="1">
        <f t="array" ref="R90">IFERROR(MIN((Z90:AH90/L90)/$CJ$11:$CR$11),"")</f>
        <v>1.4850398808947778</v>
      </c>
      <c r="S90" s="84" cm="1">
        <f t="array" ref="S90">IFERROR(MIN((AJ90:AR90/M90)/$CJ$11:$CR$11),"")</f>
        <v>1.4850398808947778</v>
      </c>
      <c r="T90" s="84" cm="1">
        <f t="array" ref="T90">IFERROR(MIN((AT90:BB90/N90)/$CJ$11:$CR$11),"")</f>
        <v>1.4850398808947778</v>
      </c>
      <c r="U90" s="84" cm="1">
        <f t="array" ref="U90">IFERROR(MIN((BD90:BL90/O90)/$CJ$11:$CR$11),"")</f>
        <v>1.4850398808947778</v>
      </c>
      <c r="X90" t="s">
        <v>612</v>
      </c>
      <c r="Z90" s="138">
        <f t="shared" si="46"/>
        <v>73.261980775791088</v>
      </c>
      <c r="AA90" s="138">
        <f t="shared" si="46"/>
        <v>174.340244789411</v>
      </c>
      <c r="AB90" s="138">
        <f t="shared" si="46"/>
        <v>339.62587491166693</v>
      </c>
      <c r="AC90" s="138">
        <f t="shared" si="46"/>
        <v>250.75420336260404</v>
      </c>
      <c r="AD90" s="138">
        <f t="shared" si="46"/>
        <v>116.48712227333874</v>
      </c>
      <c r="AE90" s="138">
        <f t="shared" si="46"/>
        <v>255.16167197321161</v>
      </c>
      <c r="AF90" s="138">
        <f t="shared" si="46"/>
        <v>157.38082750950457</v>
      </c>
      <c r="AG90" s="138">
        <f t="shared" si="46"/>
        <v>55.084428963117901</v>
      </c>
      <c r="AH90" s="138">
        <f t="shared" si="46"/>
        <v>173.06373221739676</v>
      </c>
      <c r="AI90" s="138"/>
      <c r="AJ90" s="138">
        <f t="shared" si="42"/>
        <v>48.841320517194049</v>
      </c>
      <c r="AK90" s="138">
        <f t="shared" si="42"/>
        <v>116.22682985960732</v>
      </c>
      <c r="AL90" s="138">
        <f t="shared" si="42"/>
        <v>226.41724994111124</v>
      </c>
      <c r="AM90" s="138">
        <f t="shared" si="42"/>
        <v>167.16946890840265</v>
      </c>
      <c r="AN90" s="138">
        <f t="shared" si="42"/>
        <v>77.658081515559147</v>
      </c>
      <c r="AO90" s="138">
        <f t="shared" si="42"/>
        <v>170.1077813154744</v>
      </c>
      <c r="AP90" s="138">
        <f t="shared" si="42"/>
        <v>104.92055167300302</v>
      </c>
      <c r="AQ90" s="138">
        <f t="shared" si="42"/>
        <v>36.722952642078596</v>
      </c>
      <c r="AR90" s="138">
        <f t="shared" si="42"/>
        <v>115.3758214782645</v>
      </c>
      <c r="AS90" s="138"/>
      <c r="AT90" s="138">
        <f t="shared" si="43"/>
        <v>36.676381949714489</v>
      </c>
      <c r="AU90" s="138">
        <f t="shared" si="43"/>
        <v>87.27813989457502</v>
      </c>
      <c r="AV90" s="138">
        <f t="shared" si="43"/>
        <v>170.02336240931029</v>
      </c>
      <c r="AW90" s="138">
        <f t="shared" si="43"/>
        <v>125.53246364125404</v>
      </c>
      <c r="AX90" s="138">
        <f t="shared" si="43"/>
        <v>58.315734074880851</v>
      </c>
      <c r="AY90" s="138">
        <f t="shared" si="43"/>
        <v>127.73892872017036</v>
      </c>
      <c r="AZ90" s="138">
        <f t="shared" si="43"/>
        <v>78.78792356113982</v>
      </c>
      <c r="BA90" s="138">
        <f t="shared" si="43"/>
        <v>27.576343619702143</v>
      </c>
      <c r="BB90" s="138">
        <f t="shared" si="43"/>
        <v>86.639092708585238</v>
      </c>
      <c r="BC90" s="138"/>
      <c r="BD90" s="138">
        <f t="shared" si="44"/>
        <v>48.841320517194049</v>
      </c>
      <c r="BE90" s="138">
        <f t="shared" si="44"/>
        <v>116.22682985960732</v>
      </c>
      <c r="BF90" s="138">
        <f t="shared" si="44"/>
        <v>226.41724994111124</v>
      </c>
      <c r="BG90" s="138">
        <f t="shared" si="44"/>
        <v>167.16946890840265</v>
      </c>
      <c r="BH90" s="138">
        <f t="shared" si="44"/>
        <v>77.658081515559147</v>
      </c>
      <c r="BI90" s="138">
        <f t="shared" si="44"/>
        <v>170.1077813154744</v>
      </c>
      <c r="BJ90" s="138">
        <f t="shared" si="44"/>
        <v>104.92055167300302</v>
      </c>
      <c r="BK90" s="138">
        <f t="shared" si="44"/>
        <v>36.722952642078596</v>
      </c>
      <c r="BL90" s="138">
        <f t="shared" si="44"/>
        <v>115.3758214782645</v>
      </c>
      <c r="BM90" s="138"/>
      <c r="BN90" s="138">
        <f t="shared" si="45"/>
        <v>36.630990387895544</v>
      </c>
      <c r="BO90" s="138">
        <f t="shared" si="45"/>
        <v>87.170122394705501</v>
      </c>
      <c r="BP90" s="138">
        <f t="shared" si="45"/>
        <v>169.81293745583346</v>
      </c>
      <c r="BQ90" s="138">
        <f t="shared" si="45"/>
        <v>125.37710168130202</v>
      </c>
      <c r="BR90" s="138">
        <f t="shared" si="45"/>
        <v>58.243561136669371</v>
      </c>
      <c r="BS90" s="138">
        <f t="shared" si="45"/>
        <v>127.58083598660581</v>
      </c>
      <c r="BT90" s="138">
        <f t="shared" si="45"/>
        <v>78.690413754752285</v>
      </c>
      <c r="BU90" s="138">
        <f t="shared" si="45"/>
        <v>27.54221448155895</v>
      </c>
      <c r="BV90" s="138">
        <f t="shared" si="45"/>
        <v>86.531866108698381</v>
      </c>
    </row>
    <row r="91" spans="1:74" x14ac:dyDescent="0.35">
      <c r="A91" s="200"/>
      <c r="B91" s="202"/>
      <c r="C91" s="202"/>
      <c r="D91" s="202"/>
      <c r="E91" s="202" t="s">
        <v>137</v>
      </c>
      <c r="F91" s="52">
        <v>45.6</v>
      </c>
      <c r="G91" s="52">
        <v>30.4</v>
      </c>
      <c r="H91" s="52">
        <v>22.8</v>
      </c>
      <c r="I91" s="52">
        <v>30.4</v>
      </c>
      <c r="J91" s="52">
        <v>22.8</v>
      </c>
      <c r="K91" s="1">
        <v>35</v>
      </c>
      <c r="L91" s="160" cm="1">
        <f t="array" ref="L91:P91">K91*F91:J91/1000</f>
        <v>1.5960000000000001</v>
      </c>
      <c r="M91" s="160">
        <v>1.0640000000000001</v>
      </c>
      <c r="N91" s="160">
        <v>0.79800000000000004</v>
      </c>
      <c r="O91" s="160">
        <v>1.0640000000000001</v>
      </c>
      <c r="P91" s="160">
        <v>0.79800000000000004</v>
      </c>
      <c r="Q91" s="160"/>
      <c r="R91" s="84" cm="1">
        <f t="array" ref="R91">IFERROR(MIN((Z91:AH91/L91)/$CJ$11:$CR$11),"")</f>
        <v>1.4850398808947778</v>
      </c>
      <c r="S91" s="84" cm="1">
        <f t="array" ref="S91">IFERROR(MIN((AJ91:AR91/M91)/$CJ$11:$CR$11),"")</f>
        <v>1.4850398808947778</v>
      </c>
      <c r="T91" s="84" cm="1">
        <f t="array" ref="T91">IFERROR(MIN((AT91:BB91/N91)/$CJ$11:$CR$11),"")</f>
        <v>1.4850398808947778</v>
      </c>
      <c r="U91" s="84" cm="1">
        <f t="array" ref="U91">IFERROR(MIN((BD91:BL91/O91)/$CJ$11:$CR$11),"")</f>
        <v>1.4850398808947778</v>
      </c>
      <c r="X91" t="s">
        <v>612</v>
      </c>
      <c r="Z91" s="138">
        <f t="shared" si="46"/>
        <v>40.247184812805507</v>
      </c>
      <c r="AA91" s="138">
        <f t="shared" si="46"/>
        <v>95.775516550977542</v>
      </c>
      <c r="AB91" s="138">
        <f t="shared" si="46"/>
        <v>186.57679208282403</v>
      </c>
      <c r="AC91" s="138">
        <f t="shared" si="46"/>
        <v>137.75427115748175</v>
      </c>
      <c r="AD91" s="138">
        <f t="shared" si="46"/>
        <v>63.993338547517773</v>
      </c>
      <c r="AE91" s="138">
        <f t="shared" si="46"/>
        <v>140.17555709391632</v>
      </c>
      <c r="AF91" s="138">
        <f t="shared" si="46"/>
        <v>86.458694996960375</v>
      </c>
      <c r="AG91" s="138">
        <f t="shared" si="46"/>
        <v>30.261169153633542</v>
      </c>
      <c r="AH91" s="138">
        <f t="shared" si="46"/>
        <v>95.074251899685137</v>
      </c>
      <c r="AI91" s="138"/>
      <c r="AJ91" s="138">
        <f t="shared" si="42"/>
        <v>26.831456541870342</v>
      </c>
      <c r="AK91" s="138">
        <f t="shared" si="42"/>
        <v>63.850344367318364</v>
      </c>
      <c r="AL91" s="138">
        <f t="shared" si="42"/>
        <v>124.38452805521602</v>
      </c>
      <c r="AM91" s="138">
        <f t="shared" si="42"/>
        <v>91.836180771654512</v>
      </c>
      <c r="AN91" s="138">
        <f t="shared" si="42"/>
        <v>42.662225698345182</v>
      </c>
      <c r="AO91" s="138">
        <f t="shared" si="42"/>
        <v>93.450371395944231</v>
      </c>
      <c r="AP91" s="138">
        <f t="shared" si="42"/>
        <v>57.639129997973583</v>
      </c>
      <c r="AQ91" s="138">
        <f t="shared" si="42"/>
        <v>20.174112769089028</v>
      </c>
      <c r="AR91" s="138">
        <f t="shared" si="42"/>
        <v>63.382834599790087</v>
      </c>
      <c r="AS91" s="138"/>
      <c r="AT91" s="138">
        <f t="shared" si="43"/>
        <v>20.123592406402754</v>
      </c>
      <c r="AU91" s="138">
        <f t="shared" si="43"/>
        <v>47.887758275488771</v>
      </c>
      <c r="AV91" s="138">
        <f t="shared" si="43"/>
        <v>93.288396041412014</v>
      </c>
      <c r="AW91" s="138">
        <f t="shared" si="43"/>
        <v>68.877135578740877</v>
      </c>
      <c r="AX91" s="138">
        <f t="shared" si="43"/>
        <v>31.996669273758886</v>
      </c>
      <c r="AY91" s="138">
        <f t="shared" si="43"/>
        <v>70.087778546958162</v>
      </c>
      <c r="AZ91" s="138">
        <f t="shared" si="43"/>
        <v>43.229347498480188</v>
      </c>
      <c r="BA91" s="138">
        <f t="shared" si="43"/>
        <v>15.130584576816771</v>
      </c>
      <c r="BB91" s="138">
        <f t="shared" si="43"/>
        <v>47.537125949842569</v>
      </c>
      <c r="BC91" s="138"/>
      <c r="BD91" s="138">
        <f t="shared" si="44"/>
        <v>26.831456541870342</v>
      </c>
      <c r="BE91" s="138">
        <f t="shared" si="44"/>
        <v>63.850344367318364</v>
      </c>
      <c r="BF91" s="138">
        <f t="shared" si="44"/>
        <v>124.38452805521602</v>
      </c>
      <c r="BG91" s="138">
        <f t="shared" si="44"/>
        <v>91.836180771654512</v>
      </c>
      <c r="BH91" s="138">
        <f t="shared" si="44"/>
        <v>42.662225698345182</v>
      </c>
      <c r="BI91" s="138">
        <f t="shared" si="44"/>
        <v>93.450371395944231</v>
      </c>
      <c r="BJ91" s="138">
        <f t="shared" si="44"/>
        <v>57.639129997973583</v>
      </c>
      <c r="BK91" s="138">
        <f t="shared" si="44"/>
        <v>20.174112769089028</v>
      </c>
      <c r="BL91" s="138">
        <f t="shared" si="44"/>
        <v>63.382834599790087</v>
      </c>
      <c r="BM91" s="138"/>
      <c r="BN91" s="138">
        <f t="shared" si="45"/>
        <v>20.123592406402754</v>
      </c>
      <c r="BO91" s="138">
        <f t="shared" si="45"/>
        <v>47.887758275488771</v>
      </c>
      <c r="BP91" s="138">
        <f t="shared" si="45"/>
        <v>93.288396041412014</v>
      </c>
      <c r="BQ91" s="138">
        <f t="shared" si="45"/>
        <v>68.877135578740877</v>
      </c>
      <c r="BR91" s="138">
        <f t="shared" si="45"/>
        <v>31.996669273758886</v>
      </c>
      <c r="BS91" s="138">
        <f t="shared" si="45"/>
        <v>70.087778546958162</v>
      </c>
      <c r="BT91" s="138">
        <f t="shared" si="45"/>
        <v>43.229347498480188</v>
      </c>
      <c r="BU91" s="138">
        <f t="shared" si="45"/>
        <v>15.130584576816771</v>
      </c>
      <c r="BV91" s="138">
        <f t="shared" si="45"/>
        <v>47.537125949842569</v>
      </c>
    </row>
    <row r="92" spans="1:74" x14ac:dyDescent="0.35">
      <c r="A92" s="200"/>
      <c r="B92" s="202"/>
      <c r="C92" s="202"/>
      <c r="D92" s="202"/>
      <c r="E92" s="202" t="s">
        <v>138</v>
      </c>
      <c r="F92" s="52">
        <v>8.5</v>
      </c>
      <c r="G92" s="52">
        <v>5.7</v>
      </c>
      <c r="H92" s="52">
        <v>4.3</v>
      </c>
      <c r="I92" s="52">
        <v>5.7</v>
      </c>
      <c r="J92" s="52">
        <v>4.25</v>
      </c>
      <c r="K92" s="1">
        <v>39</v>
      </c>
      <c r="L92" s="160" cm="1">
        <f t="array" ref="L92:P92">K92*F92:J92/1000</f>
        <v>0.33150000000000002</v>
      </c>
      <c r="M92" s="160">
        <v>0.2223</v>
      </c>
      <c r="N92" s="160">
        <v>0.16769999999999999</v>
      </c>
      <c r="O92" s="160">
        <v>0.2223</v>
      </c>
      <c r="P92" s="160">
        <v>0.16575000000000001</v>
      </c>
      <c r="Q92" s="160"/>
      <c r="R92" s="84" cm="1">
        <f t="array" ref="R92">IFERROR(MIN((Z92:AH92/L92)/$CJ$11:$CR$11),"")</f>
        <v>1.4850398808947778</v>
      </c>
      <c r="S92" s="84" cm="1">
        <f t="array" ref="S92">IFERROR(MIN((AJ92:AR92/M92)/$CJ$11:$CR$11),"")</f>
        <v>1.4850398808947778</v>
      </c>
      <c r="T92" s="84" cm="1">
        <f t="array" ref="T92">IFERROR(MIN((AT92:BB92/N92)/$CJ$11:$CR$11),"")</f>
        <v>1.4850398808947778</v>
      </c>
      <c r="U92" s="84" cm="1">
        <f t="array" ref="U92">IFERROR(MIN((BD92:BL92/O92)/$CJ$11:$CR$11),"")</f>
        <v>1.4850398808947778</v>
      </c>
      <c r="X92" t="s">
        <v>612</v>
      </c>
      <c r="Z92" s="138">
        <f t="shared" si="46"/>
        <v>8.3596126349906186</v>
      </c>
      <c r="AA92" s="138">
        <f t="shared" si="46"/>
        <v>19.893222892637255</v>
      </c>
      <c r="AB92" s="138">
        <f t="shared" si="46"/>
        <v>38.753262265323414</v>
      </c>
      <c r="AC92" s="138">
        <f t="shared" si="46"/>
        <v>28.612494291168677</v>
      </c>
      <c r="AD92" s="138">
        <f t="shared" si="46"/>
        <v>13.291849453948711</v>
      </c>
      <c r="AE92" s="138">
        <f t="shared" si="46"/>
        <v>29.11541176480781</v>
      </c>
      <c r="AF92" s="138">
        <f t="shared" si="46"/>
        <v>17.958056009706993</v>
      </c>
      <c r="AG92" s="138">
        <f t="shared" si="46"/>
        <v>6.2854496080385456</v>
      </c>
      <c r="AH92" s="138">
        <f t="shared" si="46"/>
        <v>19.747565479163924</v>
      </c>
      <c r="AI92" s="138"/>
      <c r="AJ92" s="138">
        <f t="shared" ref="AJ92:AR101" si="47">IFERROR(VLOOKUP($X92,$BX$11:$CG$40,1+AJ$6,FALSE)*$M92,"")</f>
        <v>5.6058578846407672</v>
      </c>
      <c r="AK92" s="138">
        <f t="shared" si="47"/>
        <v>13.340161233886159</v>
      </c>
      <c r="AL92" s="138">
        <f t="shared" si="47"/>
        <v>25.987481754393347</v>
      </c>
      <c r="AM92" s="138">
        <f t="shared" si="47"/>
        <v>19.187202054077815</v>
      </c>
      <c r="AN92" s="138">
        <f t="shared" si="47"/>
        <v>8.9133578691185456</v>
      </c>
      <c r="AO92" s="138">
        <f t="shared" si="47"/>
        <v>19.524452595224059</v>
      </c>
      <c r="AP92" s="138">
        <f t="shared" si="47"/>
        <v>12.042461088862337</v>
      </c>
      <c r="AQ92" s="138">
        <f t="shared" si="47"/>
        <v>4.2149485606846717</v>
      </c>
      <c r="AR92" s="138">
        <f t="shared" si="47"/>
        <v>13.242485086027571</v>
      </c>
      <c r="AS92" s="138"/>
      <c r="AT92" s="138">
        <f t="shared" ref="AT92:BB101" si="48">IFERROR(VLOOKUP($X92,$BX$11:$CG$40,1+AT$6,FALSE)*$N92,"")</f>
        <v>4.2289805094658419</v>
      </c>
      <c r="AU92" s="138">
        <f t="shared" si="48"/>
        <v>10.06363040451061</v>
      </c>
      <c r="AV92" s="138">
        <f t="shared" si="48"/>
        <v>19.604591498928311</v>
      </c>
      <c r="AW92" s="138">
        <f t="shared" si="48"/>
        <v>14.474555935532386</v>
      </c>
      <c r="AX92" s="138">
        <f t="shared" si="48"/>
        <v>6.7241120767034639</v>
      </c>
      <c r="AY92" s="138">
        <f t="shared" si="48"/>
        <v>14.728973010432185</v>
      </c>
      <c r="AZ92" s="138">
        <f t="shared" si="48"/>
        <v>9.0846636284400084</v>
      </c>
      <c r="BA92" s="138">
        <f t="shared" si="48"/>
        <v>3.1796980370077348</v>
      </c>
      <c r="BB92" s="138">
        <f t="shared" si="48"/>
        <v>9.9899448894593945</v>
      </c>
      <c r="BC92" s="138"/>
      <c r="BD92" s="138">
        <f t="shared" ref="BD92:BL101" si="49">IFERROR(VLOOKUP($X92,$BX$11:$CG$40,1+BD$6,FALSE)*$O92,"")</f>
        <v>5.6058578846407672</v>
      </c>
      <c r="BE92" s="138">
        <f t="shared" si="49"/>
        <v>13.340161233886159</v>
      </c>
      <c r="BF92" s="138">
        <f t="shared" si="49"/>
        <v>25.987481754393347</v>
      </c>
      <c r="BG92" s="138">
        <f t="shared" si="49"/>
        <v>19.187202054077815</v>
      </c>
      <c r="BH92" s="138">
        <f t="shared" si="49"/>
        <v>8.9133578691185456</v>
      </c>
      <c r="BI92" s="138">
        <f t="shared" si="49"/>
        <v>19.524452595224059</v>
      </c>
      <c r="BJ92" s="138">
        <f t="shared" si="49"/>
        <v>12.042461088862337</v>
      </c>
      <c r="BK92" s="138">
        <f t="shared" si="49"/>
        <v>4.2149485606846717</v>
      </c>
      <c r="BL92" s="138">
        <f t="shared" si="49"/>
        <v>13.242485086027571</v>
      </c>
      <c r="BM92" s="138"/>
      <c r="BN92" s="138">
        <f t="shared" ref="BN92:BV101" si="50">IFERROR(VLOOKUP($X92,$BX$11:$CG$40,1+BN$6,FALSE)*$P92,"")</f>
        <v>4.1798063174953093</v>
      </c>
      <c r="BO92" s="138">
        <f t="shared" si="50"/>
        <v>9.9466114463186273</v>
      </c>
      <c r="BP92" s="138">
        <f t="shared" si="50"/>
        <v>19.376631132661707</v>
      </c>
      <c r="BQ92" s="138">
        <f t="shared" si="50"/>
        <v>14.306247145584338</v>
      </c>
      <c r="BR92" s="138">
        <f t="shared" si="50"/>
        <v>6.6459247269743553</v>
      </c>
      <c r="BS92" s="138">
        <f t="shared" si="50"/>
        <v>14.557705882403905</v>
      </c>
      <c r="BT92" s="138">
        <f t="shared" si="50"/>
        <v>8.9790280048534967</v>
      </c>
      <c r="BU92" s="138">
        <f t="shared" si="50"/>
        <v>3.1427248040192728</v>
      </c>
      <c r="BV92" s="138">
        <f t="shared" si="50"/>
        <v>9.8737827395819622</v>
      </c>
    </row>
    <row r="93" spans="1:74" x14ac:dyDescent="0.35">
      <c r="A93" s="200"/>
      <c r="B93" s="202"/>
      <c r="C93" s="202"/>
      <c r="D93" s="202"/>
      <c r="E93" s="202" t="s">
        <v>139</v>
      </c>
      <c r="F93" s="52">
        <v>14.4</v>
      </c>
      <c r="G93" s="52">
        <v>9.6</v>
      </c>
      <c r="H93" s="52">
        <v>7.2</v>
      </c>
      <c r="I93" s="52">
        <v>9.6</v>
      </c>
      <c r="J93" s="52">
        <v>7.2</v>
      </c>
      <c r="K93" s="1">
        <v>36</v>
      </c>
      <c r="L93" s="160" cm="1">
        <f t="array" ref="L93:P93">K93*F93:J93/1000</f>
        <v>0.51839999999999997</v>
      </c>
      <c r="M93" s="160">
        <v>0.34559999999999996</v>
      </c>
      <c r="N93" s="160">
        <v>0.25919999999999999</v>
      </c>
      <c r="O93" s="160">
        <v>0.34559999999999996</v>
      </c>
      <c r="P93" s="160">
        <v>0.25919999999999999</v>
      </c>
      <c r="Q93" s="160"/>
      <c r="R93" s="84" cm="1">
        <f t="array" ref="R93">IFERROR(MIN((Z93:AH93/L93)/$CJ$11:$CR$11),"")</f>
        <v>1.4850398808947778</v>
      </c>
      <c r="S93" s="84" cm="1">
        <f t="array" ref="S93">IFERROR(MIN((AJ93:AR93/M93)/$CJ$11:$CR$11),"")</f>
        <v>1.4850398808947778</v>
      </c>
      <c r="T93" s="84" cm="1">
        <f t="array" ref="T93">IFERROR(MIN((AT93:BB93/N93)/$CJ$11:$CR$11),"")</f>
        <v>1.4850398808947778</v>
      </c>
      <c r="U93" s="84" cm="1">
        <f t="array" ref="U93">IFERROR(MIN((BD93:BL93/O93)/$CJ$11:$CR$11),"")</f>
        <v>1.4850398808947778</v>
      </c>
      <c r="X93" t="s">
        <v>612</v>
      </c>
      <c r="Z93" s="138">
        <f t="shared" si="46"/>
        <v>13.07276980385863</v>
      </c>
      <c r="AA93" s="138">
        <f t="shared" si="46"/>
        <v>31.109039962422781</v>
      </c>
      <c r="AB93" s="138">
        <f t="shared" si="46"/>
        <v>60.602386601338324</v>
      </c>
      <c r="AC93" s="138">
        <f t="shared" si="46"/>
        <v>44.744244466189564</v>
      </c>
      <c r="AD93" s="138">
        <f t="shared" si="46"/>
        <v>20.785806204908027</v>
      </c>
      <c r="AE93" s="138">
        <f t="shared" si="46"/>
        <v>45.530707266595378</v>
      </c>
      <c r="AF93" s="138">
        <f t="shared" si="46"/>
        <v>28.082824239614194</v>
      </c>
      <c r="AG93" s="138">
        <f t="shared" si="46"/>
        <v>9.8291917852403667</v>
      </c>
      <c r="AH93" s="138">
        <f t="shared" si="46"/>
        <v>30.881260767416521</v>
      </c>
      <c r="AI93" s="138"/>
      <c r="AJ93" s="138">
        <f t="shared" si="47"/>
        <v>8.7151798692390869</v>
      </c>
      <c r="AK93" s="138">
        <f t="shared" si="47"/>
        <v>20.739359974948517</v>
      </c>
      <c r="AL93" s="138">
        <f t="shared" si="47"/>
        <v>40.401591067558883</v>
      </c>
      <c r="AM93" s="138">
        <f t="shared" si="47"/>
        <v>29.82949631079304</v>
      </c>
      <c r="AN93" s="138">
        <f t="shared" si="47"/>
        <v>13.85720413660535</v>
      </c>
      <c r="AO93" s="138">
        <f t="shared" si="47"/>
        <v>30.353804844396915</v>
      </c>
      <c r="AP93" s="138">
        <f t="shared" si="47"/>
        <v>18.721882826409463</v>
      </c>
      <c r="AQ93" s="138">
        <f t="shared" si="47"/>
        <v>6.5527945234935778</v>
      </c>
      <c r="AR93" s="138">
        <f t="shared" si="47"/>
        <v>20.587507178277679</v>
      </c>
      <c r="AS93" s="138"/>
      <c r="AT93" s="138">
        <f t="shared" si="48"/>
        <v>6.5363849019293152</v>
      </c>
      <c r="AU93" s="138">
        <f t="shared" si="48"/>
        <v>15.55451998121139</v>
      </c>
      <c r="AV93" s="138">
        <f t="shared" si="48"/>
        <v>30.301193300669162</v>
      </c>
      <c r="AW93" s="138">
        <f t="shared" si="48"/>
        <v>22.372122233094782</v>
      </c>
      <c r="AX93" s="138">
        <f t="shared" si="48"/>
        <v>10.392903102454014</v>
      </c>
      <c r="AY93" s="138">
        <f t="shared" si="48"/>
        <v>22.765353633297689</v>
      </c>
      <c r="AZ93" s="138">
        <f t="shared" si="48"/>
        <v>14.041412119807097</v>
      </c>
      <c r="BA93" s="138">
        <f t="shared" si="48"/>
        <v>4.9145958926201834</v>
      </c>
      <c r="BB93" s="138">
        <f t="shared" si="48"/>
        <v>15.44063038370826</v>
      </c>
      <c r="BC93" s="138"/>
      <c r="BD93" s="138">
        <f t="shared" si="49"/>
        <v>8.7151798692390869</v>
      </c>
      <c r="BE93" s="138">
        <f t="shared" si="49"/>
        <v>20.739359974948517</v>
      </c>
      <c r="BF93" s="138">
        <f t="shared" si="49"/>
        <v>40.401591067558883</v>
      </c>
      <c r="BG93" s="138">
        <f t="shared" si="49"/>
        <v>29.82949631079304</v>
      </c>
      <c r="BH93" s="138">
        <f t="shared" si="49"/>
        <v>13.85720413660535</v>
      </c>
      <c r="BI93" s="138">
        <f t="shared" si="49"/>
        <v>30.353804844396915</v>
      </c>
      <c r="BJ93" s="138">
        <f t="shared" si="49"/>
        <v>18.721882826409463</v>
      </c>
      <c r="BK93" s="138">
        <f t="shared" si="49"/>
        <v>6.5527945234935778</v>
      </c>
      <c r="BL93" s="138">
        <f t="shared" si="49"/>
        <v>20.587507178277679</v>
      </c>
      <c r="BM93" s="138"/>
      <c r="BN93" s="138">
        <f t="shared" si="50"/>
        <v>6.5363849019293152</v>
      </c>
      <c r="BO93" s="138">
        <f t="shared" si="50"/>
        <v>15.55451998121139</v>
      </c>
      <c r="BP93" s="138">
        <f t="shared" si="50"/>
        <v>30.301193300669162</v>
      </c>
      <c r="BQ93" s="138">
        <f t="shared" si="50"/>
        <v>22.372122233094782</v>
      </c>
      <c r="BR93" s="138">
        <f t="shared" si="50"/>
        <v>10.392903102454014</v>
      </c>
      <c r="BS93" s="138">
        <f t="shared" si="50"/>
        <v>22.765353633297689</v>
      </c>
      <c r="BT93" s="138">
        <f t="shared" si="50"/>
        <v>14.041412119807097</v>
      </c>
      <c r="BU93" s="138">
        <f t="shared" si="50"/>
        <v>4.9145958926201834</v>
      </c>
      <c r="BV93" s="138">
        <f t="shared" si="50"/>
        <v>15.44063038370826</v>
      </c>
    </row>
    <row r="94" spans="1:74" x14ac:dyDescent="0.35">
      <c r="A94" s="200"/>
      <c r="B94" s="202"/>
      <c r="C94" s="202"/>
      <c r="D94" s="202"/>
      <c r="E94" s="202" t="s">
        <v>140</v>
      </c>
      <c r="F94" s="52">
        <v>44.1</v>
      </c>
      <c r="G94" s="52">
        <v>29.4</v>
      </c>
      <c r="H94" s="52">
        <v>22.1</v>
      </c>
      <c r="I94" s="52">
        <v>29.4</v>
      </c>
      <c r="J94" s="52">
        <v>22.05</v>
      </c>
      <c r="K94" s="1">
        <v>32</v>
      </c>
      <c r="L94" s="160" cm="1">
        <f t="array" ref="L94:P94">K94*F94:J94/1000</f>
        <v>1.4112</v>
      </c>
      <c r="M94" s="160">
        <v>0.94079999999999997</v>
      </c>
      <c r="N94" s="160">
        <v>0.70720000000000005</v>
      </c>
      <c r="O94" s="160">
        <v>0.94079999999999997</v>
      </c>
      <c r="P94" s="160">
        <v>0.7056</v>
      </c>
      <c r="Q94" s="160"/>
      <c r="R94" s="84" cm="1">
        <f t="array" ref="R94">IFERROR(MIN((Z94:AH94/L94)/$CJ$11:$CR$11),"")</f>
        <v>1.4850398808947778</v>
      </c>
      <c r="S94" s="84" cm="1">
        <f t="array" ref="S94">IFERROR(MIN((AJ94:AR94/M94)/$CJ$11:$CR$11),"")</f>
        <v>1.4850398808947778</v>
      </c>
      <c r="T94" s="84" cm="1">
        <f t="array" ref="T94">IFERROR(MIN((AT94:BB94/N94)/$CJ$11:$CR$11),"")</f>
        <v>1.4850398808947778</v>
      </c>
      <c r="U94" s="84" cm="1">
        <f t="array" ref="U94">IFERROR(MIN((BD94:BL94/O94)/$CJ$11:$CR$11),"")</f>
        <v>1.4850398808947778</v>
      </c>
      <c r="X94" t="s">
        <v>612</v>
      </c>
      <c r="Z94" s="138">
        <f t="shared" ref="Z94:AH103" si="51">_xlfn.IFNA(VLOOKUP($X94,$BX$11:$CG$40,1+Z$6,FALSE)*$L94,"")</f>
        <v>35.586984466059604</v>
      </c>
      <c r="AA94" s="138">
        <f t="shared" si="51"/>
        <v>84.685719897706463</v>
      </c>
      <c r="AB94" s="138">
        <f t="shared" si="51"/>
        <v>164.97316352586546</v>
      </c>
      <c r="AC94" s="138">
        <f t="shared" si="51"/>
        <v>121.80377660240492</v>
      </c>
      <c r="AD94" s="138">
        <f t="shared" si="51"/>
        <v>56.583583557805184</v>
      </c>
      <c r="AE94" s="138">
        <f t="shared" si="51"/>
        <v>123.94470311462075</v>
      </c>
      <c r="AF94" s="138">
        <f t="shared" si="51"/>
        <v>76.447688207838638</v>
      </c>
      <c r="AG94" s="138">
        <f t="shared" si="51"/>
        <v>26.757244304265448</v>
      </c>
      <c r="AH94" s="138">
        <f t="shared" si="51"/>
        <v>84.065654311300534</v>
      </c>
      <c r="AI94" s="138"/>
      <c r="AJ94" s="138">
        <f t="shared" si="47"/>
        <v>23.724656310706404</v>
      </c>
      <c r="AK94" s="138">
        <f t="shared" si="47"/>
        <v>56.45714659847097</v>
      </c>
      <c r="AL94" s="138">
        <f t="shared" si="47"/>
        <v>109.98210901724363</v>
      </c>
      <c r="AM94" s="138">
        <f t="shared" si="47"/>
        <v>81.202517734936606</v>
      </c>
      <c r="AN94" s="138">
        <f t="shared" si="47"/>
        <v>37.722389038536789</v>
      </c>
      <c r="AO94" s="138">
        <f t="shared" si="47"/>
        <v>82.629802076413839</v>
      </c>
      <c r="AP94" s="138">
        <f t="shared" si="47"/>
        <v>50.965125471892428</v>
      </c>
      <c r="AQ94" s="138">
        <f t="shared" si="47"/>
        <v>17.838162869510295</v>
      </c>
      <c r="AR94" s="138">
        <f t="shared" si="47"/>
        <v>56.043769540867018</v>
      </c>
      <c r="AS94" s="138"/>
      <c r="AT94" s="138">
        <f t="shared" si="48"/>
        <v>17.833840287979985</v>
      </c>
      <c r="AU94" s="138">
        <f t="shared" si="48"/>
        <v>42.43887550429281</v>
      </c>
      <c r="AV94" s="138">
        <f t="shared" si="48"/>
        <v>82.673626166023283</v>
      </c>
      <c r="AW94" s="138">
        <f t="shared" si="48"/>
        <v>61.039987821159841</v>
      </c>
      <c r="AX94" s="138">
        <f t="shared" si="48"/>
        <v>28.355945501757247</v>
      </c>
      <c r="AY94" s="138">
        <f t="shared" si="48"/>
        <v>62.112878431589998</v>
      </c>
      <c r="AZ94" s="138">
        <f t="shared" si="48"/>
        <v>38.310519487374926</v>
      </c>
      <c r="BA94" s="138">
        <f t="shared" si="48"/>
        <v>13.408959163815565</v>
      </c>
      <c r="BB94" s="138">
        <f t="shared" si="48"/>
        <v>42.128139688883039</v>
      </c>
      <c r="BC94" s="138"/>
      <c r="BD94" s="138">
        <f t="shared" si="49"/>
        <v>23.724656310706404</v>
      </c>
      <c r="BE94" s="138">
        <f t="shared" si="49"/>
        <v>56.45714659847097</v>
      </c>
      <c r="BF94" s="138">
        <f t="shared" si="49"/>
        <v>109.98210901724363</v>
      </c>
      <c r="BG94" s="138">
        <f t="shared" si="49"/>
        <v>81.202517734936606</v>
      </c>
      <c r="BH94" s="138">
        <f t="shared" si="49"/>
        <v>37.722389038536789</v>
      </c>
      <c r="BI94" s="138">
        <f t="shared" si="49"/>
        <v>82.629802076413839</v>
      </c>
      <c r="BJ94" s="138">
        <f t="shared" si="49"/>
        <v>50.965125471892428</v>
      </c>
      <c r="BK94" s="138">
        <f t="shared" si="49"/>
        <v>17.838162869510295</v>
      </c>
      <c r="BL94" s="138">
        <f t="shared" si="49"/>
        <v>56.043769540867018</v>
      </c>
      <c r="BM94" s="138"/>
      <c r="BN94" s="138">
        <f t="shared" si="50"/>
        <v>17.793492233029802</v>
      </c>
      <c r="BO94" s="138">
        <f t="shared" si="50"/>
        <v>42.342859948853231</v>
      </c>
      <c r="BP94" s="138">
        <f t="shared" si="50"/>
        <v>82.48658176293273</v>
      </c>
      <c r="BQ94" s="138">
        <f t="shared" si="50"/>
        <v>60.901888301202462</v>
      </c>
      <c r="BR94" s="138">
        <f t="shared" si="50"/>
        <v>28.291791778902592</v>
      </c>
      <c r="BS94" s="138">
        <f t="shared" si="50"/>
        <v>61.972351557310375</v>
      </c>
      <c r="BT94" s="138">
        <f t="shared" si="50"/>
        <v>38.223844103919319</v>
      </c>
      <c r="BU94" s="138">
        <f t="shared" si="50"/>
        <v>13.378622152132724</v>
      </c>
      <c r="BV94" s="138">
        <f t="shared" si="50"/>
        <v>42.032827155650267</v>
      </c>
    </row>
    <row r="95" spans="1:74" x14ac:dyDescent="0.35">
      <c r="A95" s="200"/>
      <c r="B95" s="202"/>
      <c r="C95" s="202"/>
      <c r="D95" s="202"/>
      <c r="E95" s="202" t="s">
        <v>141</v>
      </c>
      <c r="F95" s="52">
        <v>6.6</v>
      </c>
      <c r="G95" s="52">
        <v>4.4000000000000004</v>
      </c>
      <c r="H95" s="52">
        <v>3.3</v>
      </c>
      <c r="I95" s="52">
        <v>4.4000000000000004</v>
      </c>
      <c r="J95" s="52">
        <v>3.3</v>
      </c>
      <c r="K95" s="1">
        <v>30</v>
      </c>
      <c r="L95" s="160" cm="1">
        <f t="array" ref="L95:P95">K95*F95:J95/1000</f>
        <v>0.19800000000000001</v>
      </c>
      <c r="M95" s="160">
        <v>0.13200000000000001</v>
      </c>
      <c r="N95" s="160">
        <v>9.9000000000000005E-2</v>
      </c>
      <c r="O95" s="160">
        <v>0.13200000000000001</v>
      </c>
      <c r="P95" s="160">
        <v>9.9000000000000005E-2</v>
      </c>
      <c r="Q95" s="160"/>
      <c r="R95" s="84" cm="1">
        <f t="array" ref="R95">IFERROR(MIN((Z95:AH95/L95)/$CJ$11:$CR$11),"")</f>
        <v>1.4850398808947778</v>
      </c>
      <c r="S95" s="84" cm="1">
        <f t="array" ref="S95">IFERROR(MIN((AJ95:AR95/M95)/$CJ$11:$CR$11),"")</f>
        <v>1.4850398808947778</v>
      </c>
      <c r="T95" s="84" cm="1">
        <f t="array" ref="T95">IFERROR(MIN((AT95:BB95/N95)/$CJ$11:$CR$11),"")</f>
        <v>1.4850398808947778</v>
      </c>
      <c r="U95" s="84" cm="1">
        <f t="array" ref="U95">IFERROR(MIN((BD95:BL95/O95)/$CJ$11:$CR$11),"")</f>
        <v>1.4850398808947778</v>
      </c>
      <c r="X95" t="s">
        <v>612</v>
      </c>
      <c r="Z95" s="138">
        <f t="shared" si="51"/>
        <v>4.9930718000848939</v>
      </c>
      <c r="AA95" s="138">
        <f t="shared" si="51"/>
        <v>11.88192498564759</v>
      </c>
      <c r="AB95" s="138">
        <f t="shared" si="51"/>
        <v>23.146744882455611</v>
      </c>
      <c r="AC95" s="138">
        <f t="shared" si="51"/>
        <v>17.089815594725181</v>
      </c>
      <c r="AD95" s="138">
        <f t="shared" si="51"/>
        <v>7.9390232032634831</v>
      </c>
      <c r="AE95" s="138">
        <f t="shared" si="51"/>
        <v>17.390200692102404</v>
      </c>
      <c r="AF95" s="138">
        <f t="shared" si="51"/>
        <v>10.726078702630423</v>
      </c>
      <c r="AG95" s="138">
        <f t="shared" si="51"/>
        <v>3.7542051957515299</v>
      </c>
      <c r="AH95" s="138">
        <f t="shared" si="51"/>
        <v>11.794925987554922</v>
      </c>
      <c r="AI95" s="138"/>
      <c r="AJ95" s="138">
        <f t="shared" si="47"/>
        <v>3.3287145333899293</v>
      </c>
      <c r="AK95" s="138">
        <f t="shared" si="47"/>
        <v>7.9212833237650608</v>
      </c>
      <c r="AL95" s="138">
        <f t="shared" si="47"/>
        <v>15.431163254970409</v>
      </c>
      <c r="AM95" s="138">
        <f t="shared" si="47"/>
        <v>11.393210396483454</v>
      </c>
      <c r="AN95" s="138">
        <f t="shared" si="47"/>
        <v>5.292682135508989</v>
      </c>
      <c r="AO95" s="138">
        <f t="shared" si="47"/>
        <v>11.593467128068268</v>
      </c>
      <c r="AP95" s="138">
        <f t="shared" si="47"/>
        <v>7.1507191350869483</v>
      </c>
      <c r="AQ95" s="138">
        <f t="shared" si="47"/>
        <v>2.5028034638343533</v>
      </c>
      <c r="AR95" s="138">
        <f t="shared" si="47"/>
        <v>7.8632839917032813</v>
      </c>
      <c r="AS95" s="138"/>
      <c r="AT95" s="138">
        <f t="shared" si="48"/>
        <v>2.496535900042447</v>
      </c>
      <c r="AU95" s="138">
        <f t="shared" si="48"/>
        <v>5.940962492823795</v>
      </c>
      <c r="AV95" s="138">
        <f t="shared" si="48"/>
        <v>11.573372441227805</v>
      </c>
      <c r="AW95" s="138">
        <f t="shared" si="48"/>
        <v>8.5449077973625904</v>
      </c>
      <c r="AX95" s="138">
        <f t="shared" si="48"/>
        <v>3.9695116016317415</v>
      </c>
      <c r="AY95" s="138">
        <f t="shared" si="48"/>
        <v>8.695100346051202</v>
      </c>
      <c r="AZ95" s="138">
        <f t="shared" si="48"/>
        <v>5.3630393513152113</v>
      </c>
      <c r="BA95" s="138">
        <f t="shared" si="48"/>
        <v>1.8771025978757649</v>
      </c>
      <c r="BB95" s="138">
        <f t="shared" si="48"/>
        <v>5.8974629937774612</v>
      </c>
      <c r="BC95" s="138"/>
      <c r="BD95" s="138">
        <f t="shared" si="49"/>
        <v>3.3287145333899293</v>
      </c>
      <c r="BE95" s="138">
        <f t="shared" si="49"/>
        <v>7.9212833237650608</v>
      </c>
      <c r="BF95" s="138">
        <f t="shared" si="49"/>
        <v>15.431163254970409</v>
      </c>
      <c r="BG95" s="138">
        <f t="shared" si="49"/>
        <v>11.393210396483454</v>
      </c>
      <c r="BH95" s="138">
        <f t="shared" si="49"/>
        <v>5.292682135508989</v>
      </c>
      <c r="BI95" s="138">
        <f t="shared" si="49"/>
        <v>11.593467128068268</v>
      </c>
      <c r="BJ95" s="138">
        <f t="shared" si="49"/>
        <v>7.1507191350869483</v>
      </c>
      <c r="BK95" s="138">
        <f t="shared" si="49"/>
        <v>2.5028034638343533</v>
      </c>
      <c r="BL95" s="138">
        <f t="shared" si="49"/>
        <v>7.8632839917032813</v>
      </c>
      <c r="BM95" s="138"/>
      <c r="BN95" s="138">
        <f t="shared" si="50"/>
        <v>2.496535900042447</v>
      </c>
      <c r="BO95" s="138">
        <f t="shared" si="50"/>
        <v>5.940962492823795</v>
      </c>
      <c r="BP95" s="138">
        <f t="shared" si="50"/>
        <v>11.573372441227805</v>
      </c>
      <c r="BQ95" s="138">
        <f t="shared" si="50"/>
        <v>8.5449077973625904</v>
      </c>
      <c r="BR95" s="138">
        <f t="shared" si="50"/>
        <v>3.9695116016317415</v>
      </c>
      <c r="BS95" s="138">
        <f t="shared" si="50"/>
        <v>8.695100346051202</v>
      </c>
      <c r="BT95" s="138">
        <f t="shared" si="50"/>
        <v>5.3630393513152113</v>
      </c>
      <c r="BU95" s="138">
        <f t="shared" si="50"/>
        <v>1.8771025978757649</v>
      </c>
      <c r="BV95" s="138">
        <f t="shared" si="50"/>
        <v>5.8974629937774612</v>
      </c>
    </row>
    <row r="96" spans="1:74" x14ac:dyDescent="0.35">
      <c r="A96" s="200"/>
      <c r="B96" s="202"/>
      <c r="C96" s="202"/>
      <c r="D96" s="202"/>
      <c r="E96" s="202" t="s">
        <v>142</v>
      </c>
      <c r="F96" s="52">
        <v>8.3000000000000007</v>
      </c>
      <c r="G96" s="52">
        <v>5.5</v>
      </c>
      <c r="H96" s="52">
        <v>4.2</v>
      </c>
      <c r="I96" s="52">
        <v>5.5</v>
      </c>
      <c r="J96" s="52">
        <v>4.1500000000000004</v>
      </c>
      <c r="K96" s="1">
        <v>21</v>
      </c>
      <c r="L96" s="160" cm="1">
        <f t="array" ref="L96:P96">K96*F96:J96/1000</f>
        <v>0.17430000000000001</v>
      </c>
      <c r="M96" s="160">
        <v>0.11550000000000001</v>
      </c>
      <c r="N96" s="160">
        <v>8.8200000000000001E-2</v>
      </c>
      <c r="O96" s="160">
        <v>0.11550000000000001</v>
      </c>
      <c r="P96" s="160">
        <v>8.7150000000000005E-2</v>
      </c>
      <c r="Q96" s="160"/>
      <c r="R96" s="84" cm="1">
        <f t="array" ref="R96">IFERROR(MIN((Z96:AH96/L96)/$CJ$11:$CR$11),"")</f>
        <v>1.4850398808947778</v>
      </c>
      <c r="S96" s="84" cm="1">
        <f t="array" ref="S96">IFERROR(MIN((AJ96:AR96/M96)/$CJ$11:$CR$11),"")</f>
        <v>1.4850398808947778</v>
      </c>
      <c r="T96" s="84" cm="1">
        <f t="array" ref="T96">IFERROR(MIN((AT96:BB96/N96)/$CJ$11:$CR$11),"")</f>
        <v>1.4850398808947778</v>
      </c>
      <c r="U96" s="84" cm="1">
        <f t="array" ref="U96">IFERROR(MIN((BD96:BL96/O96)/$CJ$11:$CR$11),"")</f>
        <v>1.4850398808947778</v>
      </c>
      <c r="X96" t="s">
        <v>612</v>
      </c>
      <c r="Z96" s="138">
        <f t="shared" si="51"/>
        <v>4.3954162361353388</v>
      </c>
      <c r="AA96" s="138">
        <f t="shared" si="51"/>
        <v>10.459694570698863</v>
      </c>
      <c r="AB96" s="138">
        <f t="shared" si="51"/>
        <v>20.376149661676834</v>
      </c>
      <c r="AC96" s="138">
        <f t="shared" si="51"/>
        <v>15.044216455356562</v>
      </c>
      <c r="AD96" s="138">
        <f t="shared" si="51"/>
        <v>6.9887461834789146</v>
      </c>
      <c r="AE96" s="138">
        <f t="shared" si="51"/>
        <v>15.3086463668356</v>
      </c>
      <c r="AF96" s="138">
        <f t="shared" si="51"/>
        <v>9.4421995851943556</v>
      </c>
      <c r="AG96" s="138">
        <f t="shared" si="51"/>
        <v>3.3048382101994527</v>
      </c>
      <c r="AH96" s="138">
        <f t="shared" si="51"/>
        <v>10.383109089044561</v>
      </c>
      <c r="AI96" s="138"/>
      <c r="AJ96" s="138">
        <f t="shared" si="47"/>
        <v>2.9126252167161883</v>
      </c>
      <c r="AK96" s="138">
        <f t="shared" si="47"/>
        <v>6.9311229082944275</v>
      </c>
      <c r="AL96" s="138">
        <f t="shared" si="47"/>
        <v>13.502267848099107</v>
      </c>
      <c r="AM96" s="138">
        <f t="shared" si="47"/>
        <v>9.9690590969230222</v>
      </c>
      <c r="AN96" s="138">
        <f t="shared" si="47"/>
        <v>4.6310968685703653</v>
      </c>
      <c r="AO96" s="138">
        <f t="shared" si="47"/>
        <v>10.144283737059736</v>
      </c>
      <c r="AP96" s="138">
        <f t="shared" si="47"/>
        <v>6.2568792432010794</v>
      </c>
      <c r="AQ96" s="138">
        <f t="shared" si="47"/>
        <v>2.189953030855059</v>
      </c>
      <c r="AR96" s="138">
        <f t="shared" si="47"/>
        <v>6.8803734927403717</v>
      </c>
      <c r="AS96" s="138"/>
      <c r="AT96" s="138">
        <f t="shared" si="48"/>
        <v>2.2241865291287253</v>
      </c>
      <c r="AU96" s="138">
        <f t="shared" si="48"/>
        <v>5.2928574936066539</v>
      </c>
      <c r="AV96" s="138">
        <f t="shared" si="48"/>
        <v>10.310822720366591</v>
      </c>
      <c r="AW96" s="138">
        <f t="shared" si="48"/>
        <v>7.6127360376503077</v>
      </c>
      <c r="AX96" s="138">
        <f t="shared" si="48"/>
        <v>3.536473972362824</v>
      </c>
      <c r="AY96" s="138">
        <f t="shared" si="48"/>
        <v>7.7465439446637969</v>
      </c>
      <c r="AZ96" s="138">
        <f t="shared" si="48"/>
        <v>4.7779805129899149</v>
      </c>
      <c r="BA96" s="138">
        <f t="shared" si="48"/>
        <v>1.6723277690165905</v>
      </c>
      <c r="BB96" s="138">
        <f t="shared" si="48"/>
        <v>5.2541033944562834</v>
      </c>
      <c r="BC96" s="138"/>
      <c r="BD96" s="138">
        <f t="shared" si="49"/>
        <v>2.9126252167161883</v>
      </c>
      <c r="BE96" s="138">
        <f t="shared" si="49"/>
        <v>6.9311229082944275</v>
      </c>
      <c r="BF96" s="138">
        <f t="shared" si="49"/>
        <v>13.502267848099107</v>
      </c>
      <c r="BG96" s="138">
        <f t="shared" si="49"/>
        <v>9.9690590969230222</v>
      </c>
      <c r="BH96" s="138">
        <f t="shared" si="49"/>
        <v>4.6310968685703653</v>
      </c>
      <c r="BI96" s="138">
        <f t="shared" si="49"/>
        <v>10.144283737059736</v>
      </c>
      <c r="BJ96" s="138">
        <f t="shared" si="49"/>
        <v>6.2568792432010794</v>
      </c>
      <c r="BK96" s="138">
        <f t="shared" si="49"/>
        <v>2.189953030855059</v>
      </c>
      <c r="BL96" s="138">
        <f t="shared" si="49"/>
        <v>6.8803734927403717</v>
      </c>
      <c r="BM96" s="138"/>
      <c r="BN96" s="138">
        <f t="shared" si="50"/>
        <v>2.1977081180676694</v>
      </c>
      <c r="BO96" s="138">
        <f t="shared" si="50"/>
        <v>5.2298472853494316</v>
      </c>
      <c r="BP96" s="138">
        <f t="shared" si="50"/>
        <v>10.188074830838417</v>
      </c>
      <c r="BQ96" s="138">
        <f t="shared" si="50"/>
        <v>7.5221082276782809</v>
      </c>
      <c r="BR96" s="138">
        <f t="shared" si="50"/>
        <v>3.4943730917394573</v>
      </c>
      <c r="BS96" s="138">
        <f t="shared" si="50"/>
        <v>7.6543231834177998</v>
      </c>
      <c r="BT96" s="138">
        <f t="shared" si="50"/>
        <v>4.7210997925971778</v>
      </c>
      <c r="BU96" s="138">
        <f t="shared" si="50"/>
        <v>1.6524191050997263</v>
      </c>
      <c r="BV96" s="138">
        <f t="shared" si="50"/>
        <v>5.1915545445222806</v>
      </c>
    </row>
    <row r="97" spans="1:74" x14ac:dyDescent="0.35">
      <c r="A97" s="200"/>
      <c r="B97" s="202"/>
      <c r="C97" s="202"/>
      <c r="D97" s="202"/>
      <c r="E97" s="202" t="s">
        <v>143</v>
      </c>
      <c r="F97" s="52">
        <v>1</v>
      </c>
      <c r="G97" s="52">
        <v>0.7</v>
      </c>
      <c r="H97" s="52">
        <v>0.5</v>
      </c>
      <c r="I97" s="52">
        <v>0.7</v>
      </c>
      <c r="J97" s="52">
        <v>0.5</v>
      </c>
      <c r="K97" s="1">
        <v>31</v>
      </c>
      <c r="L97" s="160" cm="1">
        <f t="array" ref="L97:P97">K97*F97:J97/1000</f>
        <v>3.1E-2</v>
      </c>
      <c r="M97" s="160">
        <v>2.1700000000000001E-2</v>
      </c>
      <c r="N97" s="160">
        <v>1.55E-2</v>
      </c>
      <c r="O97" s="160">
        <v>2.1700000000000001E-2</v>
      </c>
      <c r="P97" s="160">
        <v>1.55E-2</v>
      </c>
      <c r="Q97" s="160"/>
      <c r="R97" s="84" cm="1">
        <f t="array" ref="R97">IFERROR(MIN((Z97:AH97/L97)/$CJ$11:$CR$11),"")</f>
        <v>1.4850398808947778</v>
      </c>
      <c r="S97" s="84" cm="1">
        <f t="array" ref="S97">IFERROR(MIN((AJ97:AR97/M97)/$CJ$11:$CR$11),"")</f>
        <v>1.4850398808947778</v>
      </c>
      <c r="T97" s="84" cm="1">
        <f t="array" ref="T97">IFERROR(MIN((AT97:BB97/N97)/$CJ$11:$CR$11),"")</f>
        <v>1.4850398808947778</v>
      </c>
      <c r="U97" s="84" cm="1">
        <f t="array" ref="U97">IFERROR(MIN((BD97:BL97/O97)/$CJ$11:$CR$11),"")</f>
        <v>1.4850398808947778</v>
      </c>
      <c r="X97" t="s">
        <v>612</v>
      </c>
      <c r="Z97" s="138">
        <f t="shared" si="51"/>
        <v>0.78174356465975614</v>
      </c>
      <c r="AA97" s="138">
        <f t="shared" si="51"/>
        <v>1.8603013866417943</v>
      </c>
      <c r="AB97" s="138">
        <f t="shared" si="51"/>
        <v>3.6239853098794139</v>
      </c>
      <c r="AC97" s="138">
        <f t="shared" si="51"/>
        <v>2.6756781991741443</v>
      </c>
      <c r="AD97" s="138">
        <f t="shared" si="51"/>
        <v>1.2429783803089292</v>
      </c>
      <c r="AE97" s="138">
        <f t="shared" si="51"/>
        <v>2.7227081891675478</v>
      </c>
      <c r="AF97" s="138">
        <f t="shared" si="51"/>
        <v>1.6793355544522377</v>
      </c>
      <c r="AG97" s="138">
        <f t="shared" si="51"/>
        <v>0.58777960135503748</v>
      </c>
      <c r="AH97" s="138">
        <f t="shared" si="51"/>
        <v>1.8466803313848614</v>
      </c>
      <c r="AI97" s="138"/>
      <c r="AJ97" s="138">
        <f t="shared" si="47"/>
        <v>0.54722049526182925</v>
      </c>
      <c r="AK97" s="138">
        <f t="shared" si="47"/>
        <v>1.3022109706492562</v>
      </c>
      <c r="AL97" s="138">
        <f t="shared" si="47"/>
        <v>2.5367897169155897</v>
      </c>
      <c r="AM97" s="138">
        <f t="shared" si="47"/>
        <v>1.8729747394219012</v>
      </c>
      <c r="AN97" s="138">
        <f t="shared" si="47"/>
        <v>0.87008486621625036</v>
      </c>
      <c r="AO97" s="138">
        <f t="shared" si="47"/>
        <v>1.9058957324172834</v>
      </c>
      <c r="AP97" s="138">
        <f t="shared" si="47"/>
        <v>1.1755348881165664</v>
      </c>
      <c r="AQ97" s="138">
        <f t="shared" si="47"/>
        <v>0.41144572094852622</v>
      </c>
      <c r="AR97" s="138">
        <f t="shared" si="47"/>
        <v>1.292676231969403</v>
      </c>
      <c r="AS97" s="138"/>
      <c r="AT97" s="138">
        <f t="shared" si="48"/>
        <v>0.39087178232987807</v>
      </c>
      <c r="AU97" s="138">
        <f t="shared" si="48"/>
        <v>0.93015069332089717</v>
      </c>
      <c r="AV97" s="138">
        <f t="shared" si="48"/>
        <v>1.811992654939707</v>
      </c>
      <c r="AW97" s="138">
        <f t="shared" si="48"/>
        <v>1.3378390995870721</v>
      </c>
      <c r="AX97" s="138">
        <f t="shared" si="48"/>
        <v>0.62148919015446458</v>
      </c>
      <c r="AY97" s="138">
        <f t="shared" si="48"/>
        <v>1.3613540945837739</v>
      </c>
      <c r="AZ97" s="138">
        <f t="shared" si="48"/>
        <v>0.83966777722611885</v>
      </c>
      <c r="BA97" s="138">
        <f t="shared" si="48"/>
        <v>0.29388980067751874</v>
      </c>
      <c r="BB97" s="138">
        <f t="shared" si="48"/>
        <v>0.92334016569243071</v>
      </c>
      <c r="BC97" s="138"/>
      <c r="BD97" s="138">
        <f t="shared" si="49"/>
        <v>0.54722049526182925</v>
      </c>
      <c r="BE97" s="138">
        <f t="shared" si="49"/>
        <v>1.3022109706492562</v>
      </c>
      <c r="BF97" s="138">
        <f t="shared" si="49"/>
        <v>2.5367897169155897</v>
      </c>
      <c r="BG97" s="138">
        <f t="shared" si="49"/>
        <v>1.8729747394219012</v>
      </c>
      <c r="BH97" s="138">
        <f t="shared" si="49"/>
        <v>0.87008486621625036</v>
      </c>
      <c r="BI97" s="138">
        <f t="shared" si="49"/>
        <v>1.9058957324172834</v>
      </c>
      <c r="BJ97" s="138">
        <f t="shared" si="49"/>
        <v>1.1755348881165664</v>
      </c>
      <c r="BK97" s="138">
        <f t="shared" si="49"/>
        <v>0.41144572094852622</v>
      </c>
      <c r="BL97" s="138">
        <f t="shared" si="49"/>
        <v>1.292676231969403</v>
      </c>
      <c r="BM97" s="138"/>
      <c r="BN97" s="138">
        <f t="shared" si="50"/>
        <v>0.39087178232987807</v>
      </c>
      <c r="BO97" s="138">
        <f t="shared" si="50"/>
        <v>0.93015069332089717</v>
      </c>
      <c r="BP97" s="138">
        <f t="shared" si="50"/>
        <v>1.811992654939707</v>
      </c>
      <c r="BQ97" s="138">
        <f t="shared" si="50"/>
        <v>1.3378390995870721</v>
      </c>
      <c r="BR97" s="138">
        <f t="shared" si="50"/>
        <v>0.62148919015446458</v>
      </c>
      <c r="BS97" s="138">
        <f t="shared" si="50"/>
        <v>1.3613540945837739</v>
      </c>
      <c r="BT97" s="138">
        <f t="shared" si="50"/>
        <v>0.83966777722611885</v>
      </c>
      <c r="BU97" s="138">
        <f t="shared" si="50"/>
        <v>0.29388980067751874</v>
      </c>
      <c r="BV97" s="138">
        <f t="shared" si="50"/>
        <v>0.92334016569243071</v>
      </c>
    </row>
    <row r="98" spans="1:74" x14ac:dyDescent="0.35">
      <c r="A98" s="200"/>
      <c r="B98" s="202"/>
      <c r="C98" s="202"/>
      <c r="D98" s="202"/>
      <c r="E98" s="202" t="s">
        <v>144</v>
      </c>
      <c r="F98" s="52">
        <v>46.8</v>
      </c>
      <c r="G98" s="52">
        <v>31.2</v>
      </c>
      <c r="H98" s="52">
        <v>23.4</v>
      </c>
      <c r="I98" s="52">
        <v>28.1</v>
      </c>
      <c r="J98" s="52">
        <v>23.4</v>
      </c>
      <c r="K98" s="1">
        <v>262</v>
      </c>
      <c r="L98" s="160" cm="1">
        <f t="array" ref="L98:P98">K98*F98:J98/1000</f>
        <v>12.261599999999998</v>
      </c>
      <c r="M98" s="160">
        <v>8.1744000000000003</v>
      </c>
      <c r="N98" s="160">
        <v>6.1307999999999989</v>
      </c>
      <c r="O98" s="160">
        <v>7.3622000000000005</v>
      </c>
      <c r="P98" s="160">
        <v>6.1307999999999989</v>
      </c>
      <c r="Q98" s="160"/>
      <c r="R98" s="84" cm="1">
        <f t="array" ref="R98">IFERROR(MIN((Z98:AH98/L98)/$CJ$11:$CR$11),"")</f>
        <v>1.4850398808947778</v>
      </c>
      <c r="S98" s="84" cm="1">
        <f t="array" ref="S98">IFERROR(MIN((AJ98:AR98/M98)/$CJ$11:$CR$11),"")</f>
        <v>1.4850398808947778</v>
      </c>
      <c r="T98" s="84" cm="1">
        <f t="array" ref="T98">IFERROR(MIN((AT98:BB98/N98)/$CJ$11:$CR$11),"")</f>
        <v>1.4850398808947778</v>
      </c>
      <c r="U98" s="84" cm="1">
        <f t="array" ref="U98">IFERROR(MIN((BD98:BL98/O98)/$CJ$11:$CR$11),"")</f>
        <v>1.4850398808947778</v>
      </c>
      <c r="X98" t="s">
        <v>612</v>
      </c>
      <c r="Z98" s="138">
        <f t="shared" si="51"/>
        <v>309.20731911071175</v>
      </c>
      <c r="AA98" s="138">
        <f t="shared" si="51"/>
        <v>735.81520911119424</v>
      </c>
      <c r="AB98" s="138">
        <f t="shared" si="51"/>
        <v>1433.4147830844327</v>
      </c>
      <c r="AC98" s="138">
        <f t="shared" si="51"/>
        <v>1058.3256711933445</v>
      </c>
      <c r="AD98" s="138">
        <f t="shared" si="51"/>
        <v>491.64205509664396</v>
      </c>
      <c r="AE98" s="138">
        <f t="shared" si="51"/>
        <v>1076.9277010418323</v>
      </c>
      <c r="AF98" s="138">
        <f t="shared" si="51"/>
        <v>664.23680111198564</v>
      </c>
      <c r="AG98" s="138">
        <f t="shared" si="51"/>
        <v>232.48768903144924</v>
      </c>
      <c r="AH98" s="138">
        <f t="shared" si="51"/>
        <v>730.42759842931014</v>
      </c>
      <c r="AI98" s="138"/>
      <c r="AJ98" s="138">
        <f t="shared" si="47"/>
        <v>206.13821274047453</v>
      </c>
      <c r="AK98" s="138">
        <f t="shared" si="47"/>
        <v>490.54347274079629</v>
      </c>
      <c r="AL98" s="138">
        <f t="shared" si="47"/>
        <v>955.609855389622</v>
      </c>
      <c r="AM98" s="138">
        <f t="shared" si="47"/>
        <v>705.55044746222995</v>
      </c>
      <c r="AN98" s="138">
        <f t="shared" si="47"/>
        <v>327.76137006442934</v>
      </c>
      <c r="AO98" s="138">
        <f t="shared" si="47"/>
        <v>717.95180069455489</v>
      </c>
      <c r="AP98" s="138">
        <f t="shared" si="47"/>
        <v>442.82453407465715</v>
      </c>
      <c r="AQ98" s="138">
        <f t="shared" si="47"/>
        <v>154.99179268763285</v>
      </c>
      <c r="AR98" s="138">
        <f t="shared" si="47"/>
        <v>486.95173228620683</v>
      </c>
      <c r="AS98" s="138"/>
      <c r="AT98" s="138">
        <f t="shared" si="48"/>
        <v>154.60365955535588</v>
      </c>
      <c r="AU98" s="138">
        <f t="shared" si="48"/>
        <v>367.90760455559712</v>
      </c>
      <c r="AV98" s="138">
        <f t="shared" si="48"/>
        <v>716.70739154221633</v>
      </c>
      <c r="AW98" s="138">
        <f t="shared" si="48"/>
        <v>529.16283559667227</v>
      </c>
      <c r="AX98" s="138">
        <f t="shared" si="48"/>
        <v>245.82102754832198</v>
      </c>
      <c r="AY98" s="138">
        <f t="shared" si="48"/>
        <v>538.46385052091614</v>
      </c>
      <c r="AZ98" s="138">
        <f t="shared" si="48"/>
        <v>332.11840055599282</v>
      </c>
      <c r="BA98" s="138">
        <f t="shared" si="48"/>
        <v>116.24384451572462</v>
      </c>
      <c r="BB98" s="138">
        <f t="shared" si="48"/>
        <v>365.21379921465507</v>
      </c>
      <c r="BC98" s="138"/>
      <c r="BD98" s="138">
        <f t="shared" si="49"/>
        <v>185.65653134638893</v>
      </c>
      <c r="BE98" s="138">
        <f t="shared" si="49"/>
        <v>441.80357641078126</v>
      </c>
      <c r="BF98" s="138">
        <f t="shared" si="49"/>
        <v>860.66144027078144</v>
      </c>
      <c r="BG98" s="138">
        <f t="shared" si="49"/>
        <v>635.44767864386733</v>
      </c>
      <c r="BH98" s="138">
        <f t="shared" si="49"/>
        <v>295.19533650033543</v>
      </c>
      <c r="BI98" s="138">
        <f t="shared" si="49"/>
        <v>646.61684613836519</v>
      </c>
      <c r="BJ98" s="138">
        <f t="shared" si="49"/>
        <v>398.82594254800858</v>
      </c>
      <c r="BK98" s="138">
        <f t="shared" si="49"/>
        <v>139.59196713213086</v>
      </c>
      <c r="BL98" s="138">
        <f t="shared" si="49"/>
        <v>438.56870760392349</v>
      </c>
      <c r="BM98" s="138"/>
      <c r="BN98" s="138">
        <f t="shared" si="50"/>
        <v>154.60365955535588</v>
      </c>
      <c r="BO98" s="138">
        <f t="shared" si="50"/>
        <v>367.90760455559712</v>
      </c>
      <c r="BP98" s="138">
        <f t="shared" si="50"/>
        <v>716.70739154221633</v>
      </c>
      <c r="BQ98" s="138">
        <f t="shared" si="50"/>
        <v>529.16283559667227</v>
      </c>
      <c r="BR98" s="138">
        <f t="shared" si="50"/>
        <v>245.82102754832198</v>
      </c>
      <c r="BS98" s="138">
        <f t="shared" si="50"/>
        <v>538.46385052091614</v>
      </c>
      <c r="BT98" s="138">
        <f t="shared" si="50"/>
        <v>332.11840055599282</v>
      </c>
      <c r="BU98" s="138">
        <f t="shared" si="50"/>
        <v>116.24384451572462</v>
      </c>
      <c r="BV98" s="138">
        <f t="shared" si="50"/>
        <v>365.21379921465507</v>
      </c>
    </row>
    <row r="99" spans="1:74" x14ac:dyDescent="0.35">
      <c r="A99" s="200"/>
      <c r="B99" s="202"/>
      <c r="C99" s="202"/>
      <c r="D99" s="202"/>
      <c r="E99" s="202" t="s">
        <v>145</v>
      </c>
      <c r="F99" s="52">
        <v>0</v>
      </c>
      <c r="G99" s="52">
        <v>0</v>
      </c>
      <c r="H99" s="52">
        <v>0</v>
      </c>
      <c r="I99" s="52">
        <v>3.1</v>
      </c>
      <c r="J99" s="52">
        <v>0</v>
      </c>
      <c r="K99" s="1">
        <v>206</v>
      </c>
      <c r="L99" s="160" cm="1">
        <f t="array" ref="L99:P99">K99*F99:J99/1000</f>
        <v>0</v>
      </c>
      <c r="M99" s="160">
        <v>0</v>
      </c>
      <c r="N99" s="160">
        <v>0</v>
      </c>
      <c r="O99" s="160">
        <v>0.63860000000000006</v>
      </c>
      <c r="P99" s="160">
        <v>0</v>
      </c>
      <c r="Q99" s="160"/>
      <c r="R99" s="84" t="str" cm="1">
        <f t="array" ref="R99">IFERROR(MIN((Z99:AH99/L99)/$CJ$11:$CR$11),"")</f>
        <v/>
      </c>
      <c r="S99" s="84" t="str" cm="1">
        <f t="array" ref="S99">IFERROR(MIN((AJ99:AR99/M99)/$CJ$11:$CR$11),"")</f>
        <v/>
      </c>
      <c r="T99" s="84" t="str" cm="1">
        <f t="array" ref="T99">IFERROR(MIN((AT99:BB99/N99)/$CJ$11:$CR$11),"")</f>
        <v/>
      </c>
      <c r="U99" s="84" cm="1">
        <f t="array" ref="U99">IFERROR(MIN((BD99:BL99/O99)/$CJ$11:$CR$11),"")</f>
        <v>1.4850398808947778</v>
      </c>
      <c r="X99" t="s">
        <v>612</v>
      </c>
      <c r="Z99" s="138">
        <f t="shared" si="51"/>
        <v>0</v>
      </c>
      <c r="AA99" s="138">
        <f t="shared" si="51"/>
        <v>0</v>
      </c>
      <c r="AB99" s="138">
        <f t="shared" si="51"/>
        <v>0</v>
      </c>
      <c r="AC99" s="138">
        <f t="shared" si="51"/>
        <v>0</v>
      </c>
      <c r="AD99" s="138">
        <f t="shared" si="51"/>
        <v>0</v>
      </c>
      <c r="AE99" s="138">
        <f t="shared" si="51"/>
        <v>0</v>
      </c>
      <c r="AF99" s="138">
        <f t="shared" si="51"/>
        <v>0</v>
      </c>
      <c r="AG99" s="138">
        <f t="shared" si="51"/>
        <v>0</v>
      </c>
      <c r="AH99" s="138">
        <f t="shared" si="51"/>
        <v>0</v>
      </c>
      <c r="AI99" s="138"/>
      <c r="AJ99" s="138">
        <f t="shared" si="47"/>
        <v>0</v>
      </c>
      <c r="AK99" s="138">
        <f t="shared" si="47"/>
        <v>0</v>
      </c>
      <c r="AL99" s="138">
        <f t="shared" si="47"/>
        <v>0</v>
      </c>
      <c r="AM99" s="138">
        <f t="shared" si="47"/>
        <v>0</v>
      </c>
      <c r="AN99" s="138">
        <f t="shared" si="47"/>
        <v>0</v>
      </c>
      <c r="AO99" s="138">
        <f t="shared" si="47"/>
        <v>0</v>
      </c>
      <c r="AP99" s="138">
        <f t="shared" si="47"/>
        <v>0</v>
      </c>
      <c r="AQ99" s="138">
        <f t="shared" si="47"/>
        <v>0</v>
      </c>
      <c r="AR99" s="138">
        <f t="shared" si="47"/>
        <v>0</v>
      </c>
      <c r="AS99" s="138"/>
      <c r="AT99" s="138">
        <f t="shared" si="48"/>
        <v>0</v>
      </c>
      <c r="AU99" s="138">
        <f t="shared" si="48"/>
        <v>0</v>
      </c>
      <c r="AV99" s="138">
        <f t="shared" si="48"/>
        <v>0</v>
      </c>
      <c r="AW99" s="138">
        <f t="shared" si="48"/>
        <v>0</v>
      </c>
      <c r="AX99" s="138">
        <f t="shared" si="48"/>
        <v>0</v>
      </c>
      <c r="AY99" s="138">
        <f t="shared" si="48"/>
        <v>0</v>
      </c>
      <c r="AZ99" s="138">
        <f t="shared" si="48"/>
        <v>0</v>
      </c>
      <c r="BA99" s="138">
        <f t="shared" si="48"/>
        <v>0</v>
      </c>
      <c r="BB99" s="138">
        <f t="shared" si="48"/>
        <v>0</v>
      </c>
      <c r="BC99" s="138"/>
      <c r="BD99" s="138">
        <f t="shared" si="49"/>
        <v>16.103917431990979</v>
      </c>
      <c r="BE99" s="138">
        <f t="shared" si="49"/>
        <v>38.322208564820968</v>
      </c>
      <c r="BF99" s="138">
        <f t="shared" si="49"/>
        <v>74.654097383515932</v>
      </c>
      <c r="BG99" s="138">
        <f t="shared" si="49"/>
        <v>55.118970902987378</v>
      </c>
      <c r="BH99" s="138">
        <f t="shared" si="49"/>
        <v>25.605354634363941</v>
      </c>
      <c r="BI99" s="138">
        <f t="shared" si="49"/>
        <v>56.08778869685149</v>
      </c>
      <c r="BJ99" s="138">
        <f t="shared" si="49"/>
        <v>34.594312421716097</v>
      </c>
      <c r="BK99" s="138">
        <f t="shared" si="49"/>
        <v>12.108259787913772</v>
      </c>
      <c r="BL99" s="138">
        <f t="shared" si="49"/>
        <v>38.041614826528146</v>
      </c>
      <c r="BM99" s="138"/>
      <c r="BN99" s="138">
        <f t="shared" si="50"/>
        <v>0</v>
      </c>
      <c r="BO99" s="138">
        <f t="shared" si="50"/>
        <v>0</v>
      </c>
      <c r="BP99" s="138">
        <f t="shared" si="50"/>
        <v>0</v>
      </c>
      <c r="BQ99" s="138">
        <f t="shared" si="50"/>
        <v>0</v>
      </c>
      <c r="BR99" s="138">
        <f t="shared" si="50"/>
        <v>0</v>
      </c>
      <c r="BS99" s="138">
        <f t="shared" si="50"/>
        <v>0</v>
      </c>
      <c r="BT99" s="138">
        <f t="shared" si="50"/>
        <v>0</v>
      </c>
      <c r="BU99" s="138">
        <f t="shared" si="50"/>
        <v>0</v>
      </c>
      <c r="BV99" s="138">
        <f t="shared" si="50"/>
        <v>0</v>
      </c>
    </row>
    <row r="100" spans="1:74" x14ac:dyDescent="0.35">
      <c r="A100" s="200"/>
      <c r="B100" s="202"/>
      <c r="C100" s="202"/>
      <c r="D100" s="202"/>
      <c r="E100" s="202" t="s">
        <v>146</v>
      </c>
      <c r="F100" s="52">
        <v>28.8</v>
      </c>
      <c r="G100" s="52">
        <v>19.2</v>
      </c>
      <c r="H100" s="52">
        <v>14.4</v>
      </c>
      <c r="I100" s="52">
        <v>19.2</v>
      </c>
      <c r="J100" s="52">
        <v>14.4</v>
      </c>
      <c r="K100" s="1">
        <v>100</v>
      </c>
      <c r="L100" s="160" cm="1">
        <f t="array" ref="L100:P100">K100*F100:J100/1000</f>
        <v>2.88</v>
      </c>
      <c r="M100" s="160">
        <v>1.92</v>
      </c>
      <c r="N100" s="160">
        <v>1.44</v>
      </c>
      <c r="O100" s="160">
        <v>1.92</v>
      </c>
      <c r="P100" s="160">
        <v>1.44</v>
      </c>
      <c r="Q100" s="160"/>
      <c r="R100" s="84" cm="1">
        <f t="array" ref="R100">IFERROR(MIN((Z100:AH100/L100)/$CJ$11:$CR$11),"")</f>
        <v>1.4850398808947778</v>
      </c>
      <c r="S100" s="84" cm="1">
        <f t="array" ref="S100">IFERROR(MIN((AJ100:AR100/M100)/$CJ$11:$CR$11),"")</f>
        <v>1.4850398808947778</v>
      </c>
      <c r="T100" s="84" cm="1">
        <f t="array" ref="T100">IFERROR(MIN((AT100:BB100/N100)/$CJ$11:$CR$11),"")</f>
        <v>1.4850398808947778</v>
      </c>
      <c r="U100" s="84" cm="1">
        <f t="array" ref="U100">IFERROR(MIN((BD100:BL100/O100)/$CJ$11:$CR$11),"")</f>
        <v>1.4850398808947778</v>
      </c>
      <c r="X100" t="s">
        <v>612</v>
      </c>
      <c r="Z100" s="138">
        <f t="shared" si="51"/>
        <v>72.626498910325722</v>
      </c>
      <c r="AA100" s="138">
        <f t="shared" si="51"/>
        <v>172.82799979123766</v>
      </c>
      <c r="AB100" s="138">
        <f t="shared" si="51"/>
        <v>336.67992556299072</v>
      </c>
      <c r="AC100" s="138">
        <f t="shared" si="51"/>
        <v>248.57913592327535</v>
      </c>
      <c r="AD100" s="138">
        <f t="shared" si="51"/>
        <v>115.47670113837792</v>
      </c>
      <c r="AE100" s="138">
        <f t="shared" si="51"/>
        <v>252.94837370330765</v>
      </c>
      <c r="AF100" s="138">
        <f t="shared" si="51"/>
        <v>156.01569022007885</v>
      </c>
      <c r="AG100" s="138">
        <f t="shared" si="51"/>
        <v>54.606621029113157</v>
      </c>
      <c r="AH100" s="138">
        <f t="shared" si="51"/>
        <v>171.56255981898067</v>
      </c>
      <c r="AI100" s="138"/>
      <c r="AJ100" s="138">
        <f t="shared" si="47"/>
        <v>48.417665940217148</v>
      </c>
      <c r="AK100" s="138">
        <f t="shared" si="47"/>
        <v>115.21866652749178</v>
      </c>
      <c r="AL100" s="138">
        <f t="shared" si="47"/>
        <v>224.45328370866048</v>
      </c>
      <c r="AM100" s="138">
        <f t="shared" si="47"/>
        <v>165.71942394885022</v>
      </c>
      <c r="AN100" s="138">
        <f t="shared" si="47"/>
        <v>76.984467425585279</v>
      </c>
      <c r="AO100" s="138">
        <f t="shared" si="47"/>
        <v>168.63224913553844</v>
      </c>
      <c r="AP100" s="138">
        <f t="shared" si="47"/>
        <v>104.01046014671924</v>
      </c>
      <c r="AQ100" s="138">
        <f t="shared" si="47"/>
        <v>36.404414019408769</v>
      </c>
      <c r="AR100" s="138">
        <f t="shared" si="47"/>
        <v>114.37503987932045</v>
      </c>
      <c r="AS100" s="138"/>
      <c r="AT100" s="138">
        <f t="shared" si="48"/>
        <v>36.313249455162861</v>
      </c>
      <c r="AU100" s="138">
        <f t="shared" si="48"/>
        <v>86.413999895618829</v>
      </c>
      <c r="AV100" s="138">
        <f t="shared" si="48"/>
        <v>168.33996278149536</v>
      </c>
      <c r="AW100" s="138">
        <f t="shared" si="48"/>
        <v>124.28956796163767</v>
      </c>
      <c r="AX100" s="138">
        <f t="shared" si="48"/>
        <v>57.73835056918896</v>
      </c>
      <c r="AY100" s="138">
        <f t="shared" si="48"/>
        <v>126.47418685165383</v>
      </c>
      <c r="AZ100" s="138">
        <f t="shared" si="48"/>
        <v>78.007845110039426</v>
      </c>
      <c r="BA100" s="138">
        <f t="shared" si="48"/>
        <v>27.303310514556578</v>
      </c>
      <c r="BB100" s="138">
        <f t="shared" si="48"/>
        <v>85.781279909490337</v>
      </c>
      <c r="BC100" s="138"/>
      <c r="BD100" s="138">
        <f t="shared" si="49"/>
        <v>48.417665940217148</v>
      </c>
      <c r="BE100" s="138">
        <f t="shared" si="49"/>
        <v>115.21866652749178</v>
      </c>
      <c r="BF100" s="138">
        <f t="shared" si="49"/>
        <v>224.45328370866048</v>
      </c>
      <c r="BG100" s="138">
        <f t="shared" si="49"/>
        <v>165.71942394885022</v>
      </c>
      <c r="BH100" s="138">
        <f t="shared" si="49"/>
        <v>76.984467425585279</v>
      </c>
      <c r="BI100" s="138">
        <f t="shared" si="49"/>
        <v>168.63224913553844</v>
      </c>
      <c r="BJ100" s="138">
        <f t="shared" si="49"/>
        <v>104.01046014671924</v>
      </c>
      <c r="BK100" s="138">
        <f t="shared" si="49"/>
        <v>36.404414019408769</v>
      </c>
      <c r="BL100" s="138">
        <f t="shared" si="49"/>
        <v>114.37503987932045</v>
      </c>
      <c r="BM100" s="138"/>
      <c r="BN100" s="138">
        <f t="shared" si="50"/>
        <v>36.313249455162861</v>
      </c>
      <c r="BO100" s="138">
        <f t="shared" si="50"/>
        <v>86.413999895618829</v>
      </c>
      <c r="BP100" s="138">
        <f t="shared" si="50"/>
        <v>168.33996278149536</v>
      </c>
      <c r="BQ100" s="138">
        <f t="shared" si="50"/>
        <v>124.28956796163767</v>
      </c>
      <c r="BR100" s="138">
        <f t="shared" si="50"/>
        <v>57.73835056918896</v>
      </c>
      <c r="BS100" s="138">
        <f t="shared" si="50"/>
        <v>126.47418685165383</v>
      </c>
      <c r="BT100" s="138">
        <f t="shared" si="50"/>
        <v>78.007845110039426</v>
      </c>
      <c r="BU100" s="138">
        <f t="shared" si="50"/>
        <v>27.303310514556578</v>
      </c>
      <c r="BV100" s="138">
        <f t="shared" si="50"/>
        <v>85.781279909490337</v>
      </c>
    </row>
    <row r="101" spans="1:74" x14ac:dyDescent="0.35">
      <c r="A101" s="200"/>
      <c r="B101" s="202"/>
      <c r="C101" s="202"/>
      <c r="D101" s="202"/>
      <c r="E101" s="202" t="s">
        <v>147</v>
      </c>
      <c r="F101" s="52">
        <v>1.3</v>
      </c>
      <c r="G101" s="52">
        <v>0.9</v>
      </c>
      <c r="H101" s="52">
        <v>0.7</v>
      </c>
      <c r="I101" s="52">
        <v>0.9</v>
      </c>
      <c r="J101" s="52">
        <v>0.65</v>
      </c>
      <c r="K101" s="1">
        <v>68</v>
      </c>
      <c r="L101" s="160" cm="1">
        <f t="array" ref="L101:P101">K101*F101:J101/1000</f>
        <v>8.8400000000000006E-2</v>
      </c>
      <c r="M101" s="160">
        <v>6.1200000000000004E-2</v>
      </c>
      <c r="N101" s="160">
        <v>4.7599999999999996E-2</v>
      </c>
      <c r="O101" s="160">
        <v>6.1200000000000004E-2</v>
      </c>
      <c r="P101" s="160">
        <v>4.4200000000000003E-2</v>
      </c>
      <c r="Q101" s="160"/>
      <c r="R101" s="84" cm="1">
        <f t="array" ref="R101">IFERROR(MIN((Z101:AH101/L101)/$CJ$11:$CR$11),"")</f>
        <v>1.4850398808947778</v>
      </c>
      <c r="S101" s="84" cm="1">
        <f t="array" ref="S101">IFERROR(MIN((AJ101:AR101/M101)/$CJ$11:$CR$11),"")</f>
        <v>1.4850398808947778</v>
      </c>
      <c r="T101" s="84" cm="1">
        <f t="array" ref="T101">IFERROR(MIN((AT101:BB101/N101)/$CJ$11:$CR$11),"")</f>
        <v>1.4850398808947778</v>
      </c>
      <c r="U101" s="84" cm="1">
        <f t="array" ref="U101">IFERROR(MIN((BD101:BL101/O101)/$CJ$11:$CR$11),"")</f>
        <v>1.4850398808947778</v>
      </c>
      <c r="X101" t="s">
        <v>612</v>
      </c>
      <c r="Z101" s="138">
        <f t="shared" si="51"/>
        <v>2.2292300359974981</v>
      </c>
      <c r="AA101" s="138">
        <f t="shared" si="51"/>
        <v>5.3048594380366012</v>
      </c>
      <c r="AB101" s="138">
        <f t="shared" si="51"/>
        <v>10.33420327075291</v>
      </c>
      <c r="AC101" s="138">
        <f t="shared" si="51"/>
        <v>7.6299984776449801</v>
      </c>
      <c r="AD101" s="138">
        <f t="shared" si="51"/>
        <v>3.5444931877196559</v>
      </c>
      <c r="AE101" s="138">
        <f t="shared" si="51"/>
        <v>7.7641098039487497</v>
      </c>
      <c r="AF101" s="138">
        <f t="shared" si="51"/>
        <v>4.7888149359218657</v>
      </c>
      <c r="AG101" s="138">
        <f t="shared" si="51"/>
        <v>1.6761198954769456</v>
      </c>
      <c r="AH101" s="138">
        <f t="shared" si="51"/>
        <v>5.2660174611103798</v>
      </c>
      <c r="AI101" s="138"/>
      <c r="AJ101" s="138">
        <f t="shared" si="47"/>
        <v>1.5433131018444219</v>
      </c>
      <c r="AK101" s="138">
        <f t="shared" si="47"/>
        <v>3.6725949955638009</v>
      </c>
      <c r="AL101" s="138">
        <f t="shared" si="47"/>
        <v>7.154448418213553</v>
      </c>
      <c r="AM101" s="138">
        <f t="shared" si="47"/>
        <v>5.2823066383696018</v>
      </c>
      <c r="AN101" s="138">
        <f t="shared" si="47"/>
        <v>2.4538798991905311</v>
      </c>
      <c r="AO101" s="138">
        <f t="shared" si="47"/>
        <v>5.3751529411952879</v>
      </c>
      <c r="AP101" s="138">
        <f t="shared" si="47"/>
        <v>3.3153334171766757</v>
      </c>
      <c r="AQ101" s="138">
        <f t="shared" si="47"/>
        <v>1.1603906968686546</v>
      </c>
      <c r="AR101" s="138">
        <f t="shared" si="47"/>
        <v>3.6457043961533397</v>
      </c>
      <c r="AS101" s="138"/>
      <c r="AT101" s="138">
        <f t="shared" si="48"/>
        <v>1.2003546347678835</v>
      </c>
      <c r="AU101" s="138">
        <f t="shared" si="48"/>
        <v>2.8564627743274</v>
      </c>
      <c r="AV101" s="138">
        <f t="shared" si="48"/>
        <v>5.5645709919438735</v>
      </c>
      <c r="AW101" s="138">
        <f t="shared" si="48"/>
        <v>4.1084607187319122</v>
      </c>
      <c r="AX101" s="138">
        <f t="shared" si="48"/>
        <v>1.9085732549259684</v>
      </c>
      <c r="AY101" s="138">
        <f t="shared" si="48"/>
        <v>4.1806745098185569</v>
      </c>
      <c r="AZ101" s="138">
        <f t="shared" si="48"/>
        <v>2.578592657804081</v>
      </c>
      <c r="BA101" s="138">
        <f t="shared" si="48"/>
        <v>0.90252609756450908</v>
      </c>
      <c r="BB101" s="138">
        <f t="shared" si="48"/>
        <v>2.8355478636748193</v>
      </c>
      <c r="BC101" s="138"/>
      <c r="BD101" s="138">
        <f t="shared" si="49"/>
        <v>1.5433131018444219</v>
      </c>
      <c r="BE101" s="138">
        <f t="shared" si="49"/>
        <v>3.6725949955638009</v>
      </c>
      <c r="BF101" s="138">
        <f t="shared" si="49"/>
        <v>7.154448418213553</v>
      </c>
      <c r="BG101" s="138">
        <f t="shared" si="49"/>
        <v>5.2823066383696018</v>
      </c>
      <c r="BH101" s="138">
        <f t="shared" si="49"/>
        <v>2.4538798991905311</v>
      </c>
      <c r="BI101" s="138">
        <f t="shared" si="49"/>
        <v>5.3751529411952879</v>
      </c>
      <c r="BJ101" s="138">
        <f t="shared" si="49"/>
        <v>3.3153334171766757</v>
      </c>
      <c r="BK101" s="138">
        <f t="shared" si="49"/>
        <v>1.1603906968686546</v>
      </c>
      <c r="BL101" s="138">
        <f t="shared" si="49"/>
        <v>3.6457043961533397</v>
      </c>
      <c r="BM101" s="138"/>
      <c r="BN101" s="138">
        <f t="shared" si="50"/>
        <v>1.1146150179987491</v>
      </c>
      <c r="BO101" s="138">
        <f t="shared" si="50"/>
        <v>2.6524297190183006</v>
      </c>
      <c r="BP101" s="138">
        <f t="shared" si="50"/>
        <v>5.1671016353764552</v>
      </c>
      <c r="BQ101" s="138">
        <f t="shared" si="50"/>
        <v>3.81499923882249</v>
      </c>
      <c r="BR101" s="138">
        <f t="shared" si="50"/>
        <v>1.772246593859828</v>
      </c>
      <c r="BS101" s="138">
        <f t="shared" si="50"/>
        <v>3.8820549019743749</v>
      </c>
      <c r="BT101" s="138">
        <f t="shared" si="50"/>
        <v>2.3944074679609328</v>
      </c>
      <c r="BU101" s="138">
        <f t="shared" si="50"/>
        <v>0.83805994773847281</v>
      </c>
      <c r="BV101" s="138">
        <f t="shared" si="50"/>
        <v>2.6330087305551899</v>
      </c>
    </row>
    <row r="102" spans="1:74" x14ac:dyDescent="0.35">
      <c r="A102" s="200"/>
      <c r="B102" s="202"/>
      <c r="C102" s="202"/>
      <c r="D102" s="202"/>
      <c r="E102" s="202" t="s">
        <v>148</v>
      </c>
      <c r="F102" s="52">
        <v>1.8</v>
      </c>
      <c r="G102" s="52">
        <v>1.2</v>
      </c>
      <c r="H102" s="52">
        <v>0.9</v>
      </c>
      <c r="I102" s="52">
        <v>1.2</v>
      </c>
      <c r="J102" s="52">
        <v>0.9</v>
      </c>
      <c r="K102" s="1">
        <v>362</v>
      </c>
      <c r="L102" s="160" cm="1">
        <f t="array" ref="L102:P102">K102*F102:J102/1000</f>
        <v>0.65160000000000007</v>
      </c>
      <c r="M102" s="160">
        <v>0.43439999999999995</v>
      </c>
      <c r="N102" s="160">
        <v>0.32580000000000003</v>
      </c>
      <c r="O102" s="160">
        <v>0.43439999999999995</v>
      </c>
      <c r="P102" s="160">
        <v>0.32580000000000003</v>
      </c>
      <c r="Q102" s="160"/>
      <c r="R102" s="84" cm="1">
        <f t="array" ref="R102">IFERROR(MIN((Z102:AH102/L102)/$CJ$11:$CR$11),"")</f>
        <v>1.4850398808947778</v>
      </c>
      <c r="S102" s="84" cm="1">
        <f t="array" ref="S102">IFERROR(MIN((AJ102:AR102/M102)/$CJ$11:$CR$11),"")</f>
        <v>1.4850398808947778</v>
      </c>
      <c r="T102" s="84" cm="1">
        <f t="array" ref="T102">IFERROR(MIN((AT102:BB102/N102)/$CJ$11:$CR$11),"")</f>
        <v>1.4850398808947778</v>
      </c>
      <c r="U102" s="84" cm="1">
        <f t="array" ref="U102">IFERROR(MIN((BD102:BL102/O102)/$CJ$11:$CR$11),"")</f>
        <v>1.4850398808947778</v>
      </c>
      <c r="X102" t="s">
        <v>612</v>
      </c>
      <c r="Z102" s="138">
        <f t="shared" si="51"/>
        <v>16.431745378461198</v>
      </c>
      <c r="AA102" s="138">
        <f t="shared" si="51"/>
        <v>39.102334952767528</v>
      </c>
      <c r="AB102" s="138">
        <f t="shared" si="51"/>
        <v>76.17383315862665</v>
      </c>
      <c r="AC102" s="138">
        <f t="shared" si="51"/>
        <v>56.241029502641055</v>
      </c>
      <c r="AD102" s="138">
        <f t="shared" si="51"/>
        <v>26.126603632558009</v>
      </c>
      <c r="AE102" s="138">
        <f t="shared" si="51"/>
        <v>57.229569550373363</v>
      </c>
      <c r="AF102" s="138">
        <f t="shared" si="51"/>
        <v>35.298549912292842</v>
      </c>
      <c r="AG102" s="138">
        <f t="shared" si="51"/>
        <v>12.354748007836854</v>
      </c>
      <c r="AH102" s="138">
        <f t="shared" si="51"/>
        <v>38.816029159044383</v>
      </c>
      <c r="AI102" s="138"/>
      <c r="AJ102" s="138">
        <f t="shared" ref="AJ102:AR111" si="52">IFERROR(VLOOKUP($X102,$BX$11:$CG$40,1+AJ$6,FALSE)*$M102,"")</f>
        <v>10.954496918974129</v>
      </c>
      <c r="AK102" s="138">
        <f t="shared" si="52"/>
        <v>26.068223301845013</v>
      </c>
      <c r="AL102" s="138">
        <f t="shared" si="52"/>
        <v>50.782555439084426</v>
      </c>
      <c r="AM102" s="138">
        <f t="shared" si="52"/>
        <v>37.494019668427363</v>
      </c>
      <c r="AN102" s="138">
        <f t="shared" si="52"/>
        <v>17.41773575503867</v>
      </c>
      <c r="AO102" s="138">
        <f t="shared" si="52"/>
        <v>38.153046366915568</v>
      </c>
      <c r="AP102" s="138">
        <f t="shared" si="52"/>
        <v>23.532366608195225</v>
      </c>
      <c r="AQ102" s="138">
        <f t="shared" si="52"/>
        <v>8.2364986718912334</v>
      </c>
      <c r="AR102" s="138">
        <f t="shared" si="52"/>
        <v>25.877352772696248</v>
      </c>
      <c r="AS102" s="138"/>
      <c r="AT102" s="138">
        <f t="shared" ref="AT102:BB111" si="53">IFERROR(VLOOKUP($X102,$BX$11:$CG$40,1+AT$6,FALSE)*$N102,"")</f>
        <v>8.2158726892305989</v>
      </c>
      <c r="AU102" s="138">
        <f t="shared" si="53"/>
        <v>19.551167476383764</v>
      </c>
      <c r="AV102" s="138">
        <f t="shared" si="53"/>
        <v>38.086916579313325</v>
      </c>
      <c r="AW102" s="138">
        <f t="shared" si="53"/>
        <v>28.120514751320528</v>
      </c>
      <c r="AX102" s="138">
        <f t="shared" si="53"/>
        <v>13.063301816279004</v>
      </c>
      <c r="AY102" s="138">
        <f t="shared" si="53"/>
        <v>28.614784775186681</v>
      </c>
      <c r="AZ102" s="138">
        <f t="shared" si="53"/>
        <v>17.649274956146421</v>
      </c>
      <c r="BA102" s="138">
        <f t="shared" si="53"/>
        <v>6.1773740039184268</v>
      </c>
      <c r="BB102" s="138">
        <f t="shared" si="53"/>
        <v>19.408014579522192</v>
      </c>
      <c r="BC102" s="138"/>
      <c r="BD102" s="138">
        <f t="shared" ref="BD102:BL111" si="54">IFERROR(VLOOKUP($X102,$BX$11:$CG$40,1+BD$6,FALSE)*$O102,"")</f>
        <v>10.954496918974129</v>
      </c>
      <c r="BE102" s="138">
        <f t="shared" si="54"/>
        <v>26.068223301845013</v>
      </c>
      <c r="BF102" s="138">
        <f t="shared" si="54"/>
        <v>50.782555439084426</v>
      </c>
      <c r="BG102" s="138">
        <f t="shared" si="54"/>
        <v>37.494019668427363</v>
      </c>
      <c r="BH102" s="138">
        <f t="shared" si="54"/>
        <v>17.41773575503867</v>
      </c>
      <c r="BI102" s="138">
        <f t="shared" si="54"/>
        <v>38.153046366915568</v>
      </c>
      <c r="BJ102" s="138">
        <f t="shared" si="54"/>
        <v>23.532366608195225</v>
      </c>
      <c r="BK102" s="138">
        <f t="shared" si="54"/>
        <v>8.2364986718912334</v>
      </c>
      <c r="BL102" s="138">
        <f t="shared" si="54"/>
        <v>25.877352772696248</v>
      </c>
      <c r="BM102" s="138"/>
      <c r="BN102" s="138">
        <f t="shared" ref="BN102:BV111" si="55">IFERROR(VLOOKUP($X102,$BX$11:$CG$40,1+BN$6,FALSE)*$P102,"")</f>
        <v>8.2158726892305989</v>
      </c>
      <c r="BO102" s="138">
        <f t="shared" si="55"/>
        <v>19.551167476383764</v>
      </c>
      <c r="BP102" s="138">
        <f t="shared" si="55"/>
        <v>38.086916579313325</v>
      </c>
      <c r="BQ102" s="138">
        <f t="shared" si="55"/>
        <v>28.120514751320528</v>
      </c>
      <c r="BR102" s="138">
        <f t="shared" si="55"/>
        <v>13.063301816279004</v>
      </c>
      <c r="BS102" s="138">
        <f t="shared" si="55"/>
        <v>28.614784775186681</v>
      </c>
      <c r="BT102" s="138">
        <f t="shared" si="55"/>
        <v>17.649274956146421</v>
      </c>
      <c r="BU102" s="138">
        <f t="shared" si="55"/>
        <v>6.1773740039184268</v>
      </c>
      <c r="BV102" s="138">
        <f t="shared" si="55"/>
        <v>19.408014579522192</v>
      </c>
    </row>
    <row r="103" spans="1:74" x14ac:dyDescent="0.35">
      <c r="A103" s="200"/>
      <c r="B103" s="202"/>
      <c r="C103" s="202"/>
      <c r="D103" s="202"/>
      <c r="E103" s="202" t="s">
        <v>149</v>
      </c>
      <c r="F103" s="52">
        <v>0</v>
      </c>
      <c r="G103" s="52">
        <v>0</v>
      </c>
      <c r="H103" s="52">
        <v>0</v>
      </c>
      <c r="I103" s="52">
        <v>0</v>
      </c>
      <c r="J103" s="52">
        <v>0</v>
      </c>
      <c r="K103" s="1">
        <v>362</v>
      </c>
      <c r="L103" s="160" cm="1">
        <f t="array" ref="L103:P103">K103*F103:J103/1000</f>
        <v>0</v>
      </c>
      <c r="M103" s="160">
        <v>0</v>
      </c>
      <c r="N103" s="160">
        <v>0</v>
      </c>
      <c r="O103" s="160">
        <v>0</v>
      </c>
      <c r="P103" s="160">
        <v>0</v>
      </c>
      <c r="Q103" s="160"/>
      <c r="R103" s="84" t="str" cm="1">
        <f t="array" ref="R103">IFERROR(MIN((Z103:AH103/L103)/$CJ$11:$CR$11),"")</f>
        <v/>
      </c>
      <c r="S103" s="84" t="str" cm="1">
        <f t="array" ref="S103">IFERROR(MIN((AJ103:AR103/M103)/$CJ$11:$CR$11),"")</f>
        <v/>
      </c>
      <c r="T103" s="84" t="str" cm="1">
        <f t="array" ref="T103">IFERROR(MIN((AT103:BB103/N103)/$CJ$11:$CR$11),"")</f>
        <v/>
      </c>
      <c r="U103" s="84" t="str" cm="1">
        <f t="array" ref="U103">IFERROR(MIN((BD103:BL103/O103)/$CJ$11:$CR$11),"")</f>
        <v/>
      </c>
      <c r="X103" t="s">
        <v>612</v>
      </c>
      <c r="Z103" s="138">
        <f t="shared" si="51"/>
        <v>0</v>
      </c>
      <c r="AA103" s="138">
        <f t="shared" si="51"/>
        <v>0</v>
      </c>
      <c r="AB103" s="138">
        <f t="shared" si="51"/>
        <v>0</v>
      </c>
      <c r="AC103" s="138">
        <f t="shared" si="51"/>
        <v>0</v>
      </c>
      <c r="AD103" s="138">
        <f t="shared" si="51"/>
        <v>0</v>
      </c>
      <c r="AE103" s="138">
        <f t="shared" si="51"/>
        <v>0</v>
      </c>
      <c r="AF103" s="138">
        <f t="shared" si="51"/>
        <v>0</v>
      </c>
      <c r="AG103" s="138">
        <f t="shared" si="51"/>
        <v>0</v>
      </c>
      <c r="AH103" s="138">
        <f t="shared" si="51"/>
        <v>0</v>
      </c>
      <c r="AI103" s="138"/>
      <c r="AJ103" s="138">
        <f t="shared" si="52"/>
        <v>0</v>
      </c>
      <c r="AK103" s="138">
        <f t="shared" si="52"/>
        <v>0</v>
      </c>
      <c r="AL103" s="138">
        <f t="shared" si="52"/>
        <v>0</v>
      </c>
      <c r="AM103" s="138">
        <f t="shared" si="52"/>
        <v>0</v>
      </c>
      <c r="AN103" s="138">
        <f t="shared" si="52"/>
        <v>0</v>
      </c>
      <c r="AO103" s="138">
        <f t="shared" si="52"/>
        <v>0</v>
      </c>
      <c r="AP103" s="138">
        <f t="shared" si="52"/>
        <v>0</v>
      </c>
      <c r="AQ103" s="138">
        <f t="shared" si="52"/>
        <v>0</v>
      </c>
      <c r="AR103" s="138">
        <f t="shared" si="52"/>
        <v>0</v>
      </c>
      <c r="AS103" s="138"/>
      <c r="AT103" s="138">
        <f t="shared" si="53"/>
        <v>0</v>
      </c>
      <c r="AU103" s="138">
        <f t="shared" si="53"/>
        <v>0</v>
      </c>
      <c r="AV103" s="138">
        <f t="shared" si="53"/>
        <v>0</v>
      </c>
      <c r="AW103" s="138">
        <f t="shared" si="53"/>
        <v>0</v>
      </c>
      <c r="AX103" s="138">
        <f t="shared" si="53"/>
        <v>0</v>
      </c>
      <c r="AY103" s="138">
        <f t="shared" si="53"/>
        <v>0</v>
      </c>
      <c r="AZ103" s="138">
        <f t="shared" si="53"/>
        <v>0</v>
      </c>
      <c r="BA103" s="138">
        <f t="shared" si="53"/>
        <v>0</v>
      </c>
      <c r="BB103" s="138">
        <f t="shared" si="53"/>
        <v>0</v>
      </c>
      <c r="BC103" s="138"/>
      <c r="BD103" s="138">
        <f t="shared" si="54"/>
        <v>0</v>
      </c>
      <c r="BE103" s="138">
        <f t="shared" si="54"/>
        <v>0</v>
      </c>
      <c r="BF103" s="138">
        <f t="shared" si="54"/>
        <v>0</v>
      </c>
      <c r="BG103" s="138">
        <f t="shared" si="54"/>
        <v>0</v>
      </c>
      <c r="BH103" s="138">
        <f t="shared" si="54"/>
        <v>0</v>
      </c>
      <c r="BI103" s="138">
        <f t="shared" si="54"/>
        <v>0</v>
      </c>
      <c r="BJ103" s="138">
        <f t="shared" si="54"/>
        <v>0</v>
      </c>
      <c r="BK103" s="138">
        <f t="shared" si="54"/>
        <v>0</v>
      </c>
      <c r="BL103" s="138">
        <f t="shared" si="54"/>
        <v>0</v>
      </c>
      <c r="BM103" s="138"/>
      <c r="BN103" s="138">
        <f t="shared" si="55"/>
        <v>0</v>
      </c>
      <c r="BO103" s="138">
        <f t="shared" si="55"/>
        <v>0</v>
      </c>
      <c r="BP103" s="138">
        <f t="shared" si="55"/>
        <v>0</v>
      </c>
      <c r="BQ103" s="138">
        <f t="shared" si="55"/>
        <v>0</v>
      </c>
      <c r="BR103" s="138">
        <f t="shared" si="55"/>
        <v>0</v>
      </c>
      <c r="BS103" s="138">
        <f t="shared" si="55"/>
        <v>0</v>
      </c>
      <c r="BT103" s="138">
        <f t="shared" si="55"/>
        <v>0</v>
      </c>
      <c r="BU103" s="138">
        <f t="shared" si="55"/>
        <v>0</v>
      </c>
      <c r="BV103" s="138">
        <f t="shared" si="55"/>
        <v>0</v>
      </c>
    </row>
    <row r="104" spans="1:74" x14ac:dyDescent="0.35">
      <c r="A104" s="200"/>
      <c r="B104" s="202"/>
      <c r="C104" s="202"/>
      <c r="D104" s="202"/>
      <c r="E104" s="202" t="s">
        <v>150</v>
      </c>
      <c r="F104" s="52">
        <v>0.3</v>
      </c>
      <c r="G104" s="52">
        <v>0.2</v>
      </c>
      <c r="H104" s="52">
        <v>0.2</v>
      </c>
      <c r="I104" s="52">
        <v>0.2</v>
      </c>
      <c r="J104" s="52">
        <v>0.15</v>
      </c>
      <c r="K104" s="1">
        <v>68</v>
      </c>
      <c r="L104" s="160" cm="1">
        <f t="array" ref="L104:P104">K104*F104:J104/1000</f>
        <v>2.0399999999999998E-2</v>
      </c>
      <c r="M104" s="160">
        <v>1.3600000000000001E-2</v>
      </c>
      <c r="N104" s="160">
        <v>1.3600000000000001E-2</v>
      </c>
      <c r="O104" s="160">
        <v>1.3600000000000001E-2</v>
      </c>
      <c r="P104" s="160">
        <v>1.0199999999999999E-2</v>
      </c>
      <c r="Q104" s="160"/>
      <c r="R104" s="84" cm="1">
        <f t="array" ref="R104">IFERROR(MIN((Z104:AH104/L104)/$CJ$11:$CR$11),"")</f>
        <v>1.4850398808947778</v>
      </c>
      <c r="S104" s="84" cm="1">
        <f t="array" ref="S104">IFERROR(MIN((AJ104:AR104/M104)/$CJ$11:$CR$11),"")</f>
        <v>1.4850398808947778</v>
      </c>
      <c r="T104" s="84" cm="1">
        <f t="array" ref="T104">IFERROR(MIN((AT104:BB104/N104)/$CJ$11:$CR$11),"")</f>
        <v>1.4850398808947778</v>
      </c>
      <c r="U104" s="84" cm="1">
        <f t="array" ref="U104">IFERROR(MIN((BD104:BL104/O104)/$CJ$11:$CR$11),"")</f>
        <v>1.4850398808947778</v>
      </c>
      <c r="X104" t="s">
        <v>612</v>
      </c>
      <c r="Z104" s="138">
        <f t="shared" ref="Z104:AH113" si="56">_xlfn.IFNA(VLOOKUP($X104,$BX$11:$CG$40,1+Z$6,FALSE)*$L104,"")</f>
        <v>0.5144377006148072</v>
      </c>
      <c r="AA104" s="138">
        <f t="shared" si="56"/>
        <v>1.2241983318546001</v>
      </c>
      <c r="AB104" s="138">
        <f t="shared" si="56"/>
        <v>2.3848161394045171</v>
      </c>
      <c r="AC104" s="138">
        <f t="shared" si="56"/>
        <v>1.7607688794565335</v>
      </c>
      <c r="AD104" s="138">
        <f t="shared" si="56"/>
        <v>0.81795996639684354</v>
      </c>
      <c r="AE104" s="138">
        <f t="shared" si="56"/>
        <v>1.7917176470650957</v>
      </c>
      <c r="AF104" s="138">
        <f t="shared" si="56"/>
        <v>1.1051111390588917</v>
      </c>
      <c r="AG104" s="138">
        <f t="shared" si="56"/>
        <v>0.38679689895621816</v>
      </c>
      <c r="AH104" s="138">
        <f t="shared" si="56"/>
        <v>1.2152347987177796</v>
      </c>
      <c r="AI104" s="138"/>
      <c r="AJ104" s="138">
        <f t="shared" si="52"/>
        <v>0.34295846707653821</v>
      </c>
      <c r="AK104" s="138">
        <f t="shared" si="52"/>
        <v>0.81613222123640017</v>
      </c>
      <c r="AL104" s="138">
        <f t="shared" si="52"/>
        <v>1.5898774262696784</v>
      </c>
      <c r="AM104" s="138">
        <f t="shared" si="52"/>
        <v>1.1738459196376894</v>
      </c>
      <c r="AN104" s="138">
        <f t="shared" si="52"/>
        <v>0.54530664426456243</v>
      </c>
      <c r="AO104" s="138">
        <f t="shared" si="52"/>
        <v>1.1944784313767307</v>
      </c>
      <c r="AP104" s="138">
        <f t="shared" si="52"/>
        <v>0.73674075937259464</v>
      </c>
      <c r="AQ104" s="138">
        <f t="shared" si="52"/>
        <v>0.25786459930414546</v>
      </c>
      <c r="AR104" s="138">
        <f t="shared" si="52"/>
        <v>0.81015653247851993</v>
      </c>
      <c r="AS104" s="138"/>
      <c r="AT104" s="138">
        <f t="shared" si="53"/>
        <v>0.34295846707653821</v>
      </c>
      <c r="AU104" s="138">
        <f t="shared" si="53"/>
        <v>0.81613222123640017</v>
      </c>
      <c r="AV104" s="138">
        <f t="shared" si="53"/>
        <v>1.5898774262696784</v>
      </c>
      <c r="AW104" s="138">
        <f t="shared" si="53"/>
        <v>1.1738459196376894</v>
      </c>
      <c r="AX104" s="138">
        <f t="shared" si="53"/>
        <v>0.54530664426456243</v>
      </c>
      <c r="AY104" s="138">
        <f t="shared" si="53"/>
        <v>1.1944784313767307</v>
      </c>
      <c r="AZ104" s="138">
        <f t="shared" si="53"/>
        <v>0.73674075937259464</v>
      </c>
      <c r="BA104" s="138">
        <f t="shared" si="53"/>
        <v>0.25786459930414546</v>
      </c>
      <c r="BB104" s="138">
        <f t="shared" si="53"/>
        <v>0.81015653247851993</v>
      </c>
      <c r="BC104" s="138"/>
      <c r="BD104" s="138">
        <f t="shared" si="54"/>
        <v>0.34295846707653821</v>
      </c>
      <c r="BE104" s="138">
        <f t="shared" si="54"/>
        <v>0.81613222123640017</v>
      </c>
      <c r="BF104" s="138">
        <f t="shared" si="54"/>
        <v>1.5898774262696784</v>
      </c>
      <c r="BG104" s="138">
        <f t="shared" si="54"/>
        <v>1.1738459196376894</v>
      </c>
      <c r="BH104" s="138">
        <f t="shared" si="54"/>
        <v>0.54530664426456243</v>
      </c>
      <c r="BI104" s="138">
        <f t="shared" si="54"/>
        <v>1.1944784313767307</v>
      </c>
      <c r="BJ104" s="138">
        <f t="shared" si="54"/>
        <v>0.73674075937259464</v>
      </c>
      <c r="BK104" s="138">
        <f t="shared" si="54"/>
        <v>0.25786459930414546</v>
      </c>
      <c r="BL104" s="138">
        <f t="shared" si="54"/>
        <v>0.81015653247851993</v>
      </c>
      <c r="BM104" s="138"/>
      <c r="BN104" s="138">
        <f t="shared" si="55"/>
        <v>0.2572188503074036</v>
      </c>
      <c r="BO104" s="138">
        <f t="shared" si="55"/>
        <v>0.61209916592730007</v>
      </c>
      <c r="BP104" s="138">
        <f t="shared" si="55"/>
        <v>1.1924080697022585</v>
      </c>
      <c r="BQ104" s="138">
        <f t="shared" si="55"/>
        <v>0.88038443972826674</v>
      </c>
      <c r="BR104" s="138">
        <f t="shared" si="55"/>
        <v>0.40897998319842177</v>
      </c>
      <c r="BS104" s="138">
        <f t="shared" si="55"/>
        <v>0.89585882353254787</v>
      </c>
      <c r="BT104" s="138">
        <f t="shared" si="55"/>
        <v>0.55255556952944584</v>
      </c>
      <c r="BU104" s="138">
        <f t="shared" si="55"/>
        <v>0.19339844947810908</v>
      </c>
      <c r="BV104" s="138">
        <f t="shared" si="55"/>
        <v>0.60761739935888981</v>
      </c>
    </row>
    <row r="105" spans="1:74" x14ac:dyDescent="0.35">
      <c r="A105" s="200"/>
      <c r="B105" s="202"/>
      <c r="C105" s="202"/>
      <c r="D105" s="202"/>
      <c r="E105" s="202" t="s">
        <v>151</v>
      </c>
      <c r="F105" s="53">
        <v>8.1</v>
      </c>
      <c r="G105" s="53">
        <v>5.4</v>
      </c>
      <c r="H105" s="53">
        <v>4.0999999999999996</v>
      </c>
      <c r="I105" s="53">
        <v>5.4</v>
      </c>
      <c r="J105" s="53">
        <v>4.05</v>
      </c>
      <c r="K105" s="1">
        <v>33</v>
      </c>
      <c r="L105" s="160" cm="1">
        <f t="array" ref="L105:P105">K105*F105:J105/1000</f>
        <v>0.26730000000000004</v>
      </c>
      <c r="M105" s="160">
        <v>0.17820000000000003</v>
      </c>
      <c r="N105" s="160">
        <v>0.13529999999999998</v>
      </c>
      <c r="O105" s="160">
        <v>0.17820000000000003</v>
      </c>
      <c r="P105" s="160">
        <v>0.13365000000000002</v>
      </c>
      <c r="Q105" s="160"/>
      <c r="R105" s="84" cm="1">
        <f t="array" ref="R105">IFERROR(MIN((Z105:AH105/L105)/$CJ$11:$CR$11),"")</f>
        <v>1.4850398808947778</v>
      </c>
      <c r="S105" s="84" cm="1">
        <f t="array" ref="S105">IFERROR(MIN((AJ105:AR105/M105)/$CJ$11:$CR$11),"")</f>
        <v>1.4850398808947778</v>
      </c>
      <c r="T105" s="84" cm="1">
        <f t="array" ref="T105">IFERROR(MIN((AT105:BB105/N105)/$CJ$11:$CR$11),"")</f>
        <v>1.4850398808947778</v>
      </c>
      <c r="U105" s="84" cm="1">
        <f t="array" ref="U105">IFERROR(MIN((BD105:BL105/O105)/$CJ$11:$CR$11),"")</f>
        <v>1.4850398808947778</v>
      </c>
      <c r="X105" t="s">
        <v>612</v>
      </c>
      <c r="Z105" s="138">
        <f t="shared" si="56"/>
        <v>6.7406469301146075</v>
      </c>
      <c r="AA105" s="138">
        <f t="shared" si="56"/>
        <v>16.04059873062425</v>
      </c>
      <c r="AB105" s="138">
        <f t="shared" si="56"/>
        <v>31.248105591315081</v>
      </c>
      <c r="AC105" s="138">
        <f t="shared" si="56"/>
        <v>23.071251052878996</v>
      </c>
      <c r="AD105" s="138">
        <f t="shared" si="56"/>
        <v>10.717681324405703</v>
      </c>
      <c r="AE105" s="138">
        <f t="shared" si="56"/>
        <v>23.476770934338244</v>
      </c>
      <c r="AF105" s="138">
        <f t="shared" si="56"/>
        <v>14.48020624855107</v>
      </c>
      <c r="AG105" s="138">
        <f t="shared" si="56"/>
        <v>5.0681770142645659</v>
      </c>
      <c r="AH105" s="138">
        <f t="shared" si="56"/>
        <v>15.923150083199147</v>
      </c>
      <c r="AI105" s="138"/>
      <c r="AJ105" s="138">
        <f t="shared" si="52"/>
        <v>4.493764620076405</v>
      </c>
      <c r="AK105" s="138">
        <f t="shared" si="52"/>
        <v>10.693732487082833</v>
      </c>
      <c r="AL105" s="138">
        <f t="shared" si="52"/>
        <v>20.832070394210053</v>
      </c>
      <c r="AM105" s="138">
        <f t="shared" si="52"/>
        <v>15.380834035252665</v>
      </c>
      <c r="AN105" s="138">
        <f t="shared" si="52"/>
        <v>7.1451208829371353</v>
      </c>
      <c r="AO105" s="138">
        <f t="shared" si="52"/>
        <v>15.651180622892165</v>
      </c>
      <c r="AP105" s="138">
        <f t="shared" si="52"/>
        <v>9.6534708323673808</v>
      </c>
      <c r="AQ105" s="138">
        <f t="shared" si="52"/>
        <v>3.3787846761763771</v>
      </c>
      <c r="AR105" s="138">
        <f t="shared" si="52"/>
        <v>10.615433388799431</v>
      </c>
      <c r="AS105" s="138"/>
      <c r="AT105" s="138">
        <f t="shared" si="53"/>
        <v>3.4119323967246769</v>
      </c>
      <c r="AU105" s="138">
        <f t="shared" si="53"/>
        <v>8.1193154068591848</v>
      </c>
      <c r="AV105" s="138">
        <f t="shared" si="53"/>
        <v>15.816942336344665</v>
      </c>
      <c r="AW105" s="138">
        <f t="shared" si="53"/>
        <v>11.678040656395538</v>
      </c>
      <c r="AX105" s="138">
        <f t="shared" si="53"/>
        <v>5.4249991888967122</v>
      </c>
      <c r="AY105" s="138">
        <f t="shared" si="53"/>
        <v>11.883303806269973</v>
      </c>
      <c r="AZ105" s="138">
        <f t="shared" si="53"/>
        <v>7.3294871134641202</v>
      </c>
      <c r="BA105" s="138">
        <f t="shared" si="53"/>
        <v>2.5653735504302113</v>
      </c>
      <c r="BB105" s="138">
        <f t="shared" si="53"/>
        <v>8.0598660914958611</v>
      </c>
      <c r="BC105" s="138"/>
      <c r="BD105" s="138">
        <f t="shared" si="54"/>
        <v>4.493764620076405</v>
      </c>
      <c r="BE105" s="138">
        <f t="shared" si="54"/>
        <v>10.693732487082833</v>
      </c>
      <c r="BF105" s="138">
        <f t="shared" si="54"/>
        <v>20.832070394210053</v>
      </c>
      <c r="BG105" s="138">
        <f t="shared" si="54"/>
        <v>15.380834035252665</v>
      </c>
      <c r="BH105" s="138">
        <f t="shared" si="54"/>
        <v>7.1451208829371353</v>
      </c>
      <c r="BI105" s="138">
        <f t="shared" si="54"/>
        <v>15.651180622892165</v>
      </c>
      <c r="BJ105" s="138">
        <f t="shared" si="54"/>
        <v>9.6534708323673808</v>
      </c>
      <c r="BK105" s="138">
        <f t="shared" si="54"/>
        <v>3.3787846761763771</v>
      </c>
      <c r="BL105" s="138">
        <f t="shared" si="54"/>
        <v>10.615433388799431</v>
      </c>
      <c r="BM105" s="138"/>
      <c r="BN105" s="138">
        <f t="shared" si="55"/>
        <v>3.3703234650573037</v>
      </c>
      <c r="BO105" s="138">
        <f t="shared" si="55"/>
        <v>8.0202993653121251</v>
      </c>
      <c r="BP105" s="138">
        <f t="shared" si="55"/>
        <v>15.624052795657541</v>
      </c>
      <c r="BQ105" s="138">
        <f t="shared" si="55"/>
        <v>11.535625526439498</v>
      </c>
      <c r="BR105" s="138">
        <f t="shared" si="55"/>
        <v>5.3588406622028515</v>
      </c>
      <c r="BS105" s="138">
        <f t="shared" si="55"/>
        <v>11.738385467169122</v>
      </c>
      <c r="BT105" s="138">
        <f t="shared" si="55"/>
        <v>7.2401031242755352</v>
      </c>
      <c r="BU105" s="138">
        <f t="shared" si="55"/>
        <v>2.534088507132283</v>
      </c>
      <c r="BV105" s="138">
        <f t="shared" si="55"/>
        <v>7.9615750415995734</v>
      </c>
    </row>
    <row r="106" spans="1:74" x14ac:dyDescent="0.35">
      <c r="A106" s="200"/>
      <c r="B106" s="202"/>
      <c r="C106" s="202"/>
      <c r="D106" s="202"/>
      <c r="E106" s="202"/>
      <c r="F106" s="1"/>
      <c r="G106" s="1"/>
      <c r="H106" s="1"/>
      <c r="I106" s="1"/>
      <c r="J106" s="1"/>
      <c r="K106" s="1"/>
      <c r="L106" s="160" cm="1">
        <f t="array" ref="L106:P106">K106*F106:J106/1000</f>
        <v>0</v>
      </c>
      <c r="M106" s="160">
        <v>0</v>
      </c>
      <c r="N106" s="160">
        <v>0</v>
      </c>
      <c r="O106" s="160">
        <v>0</v>
      </c>
      <c r="P106" s="160">
        <v>0</v>
      </c>
      <c r="Q106" s="160"/>
      <c r="R106" s="84" t="str" cm="1">
        <f t="array" ref="R106">IFERROR(MIN((Z106:AH106/L106)/$CJ$11:$CR$11),"")</f>
        <v/>
      </c>
      <c r="S106" s="84" t="str" cm="1">
        <f t="array" ref="S106">IFERROR(MIN((AJ106:AR106/M106)/$CJ$11:$CR$11),"")</f>
        <v/>
      </c>
      <c r="T106" s="84" t="str" cm="1">
        <f t="array" ref="T106">IFERROR(MIN((AT106:BB106/N106)/$CJ$11:$CR$11),"")</f>
        <v/>
      </c>
      <c r="U106" s="84" t="str" cm="1">
        <f t="array" ref="U106">IFERROR(MIN((BD106:BL106/O106)/$CJ$11:$CR$11),"")</f>
        <v/>
      </c>
      <c r="Z106" s="138" t="str">
        <f t="shared" si="56"/>
        <v/>
      </c>
      <c r="AA106" s="138" t="str">
        <f t="shared" si="56"/>
        <v/>
      </c>
      <c r="AB106" s="138" t="str">
        <f t="shared" si="56"/>
        <v/>
      </c>
      <c r="AC106" s="138" t="str">
        <f t="shared" si="56"/>
        <v/>
      </c>
      <c r="AD106" s="138" t="str">
        <f t="shared" si="56"/>
        <v/>
      </c>
      <c r="AE106" s="138" t="str">
        <f t="shared" si="56"/>
        <v/>
      </c>
      <c r="AF106" s="138" t="str">
        <f t="shared" si="56"/>
        <v/>
      </c>
      <c r="AG106" s="138" t="str">
        <f t="shared" si="56"/>
        <v/>
      </c>
      <c r="AH106" s="138" t="str">
        <f t="shared" si="56"/>
        <v/>
      </c>
      <c r="AI106" s="138"/>
      <c r="AJ106" s="138" t="str">
        <f t="shared" si="52"/>
        <v/>
      </c>
      <c r="AK106" s="138" t="str">
        <f t="shared" si="52"/>
        <v/>
      </c>
      <c r="AL106" s="138" t="str">
        <f t="shared" si="52"/>
        <v/>
      </c>
      <c r="AM106" s="138" t="str">
        <f t="shared" si="52"/>
        <v/>
      </c>
      <c r="AN106" s="138" t="str">
        <f t="shared" si="52"/>
        <v/>
      </c>
      <c r="AO106" s="138" t="str">
        <f t="shared" si="52"/>
        <v/>
      </c>
      <c r="AP106" s="138" t="str">
        <f t="shared" si="52"/>
        <v/>
      </c>
      <c r="AQ106" s="138" t="str">
        <f t="shared" si="52"/>
        <v/>
      </c>
      <c r="AR106" s="138" t="str">
        <f t="shared" si="52"/>
        <v/>
      </c>
      <c r="AS106" s="138"/>
      <c r="AT106" s="138" t="str">
        <f t="shared" si="53"/>
        <v/>
      </c>
      <c r="AU106" s="138" t="str">
        <f t="shared" si="53"/>
        <v/>
      </c>
      <c r="AV106" s="138" t="str">
        <f t="shared" si="53"/>
        <v/>
      </c>
      <c r="AW106" s="138" t="str">
        <f t="shared" si="53"/>
        <v/>
      </c>
      <c r="AX106" s="138" t="str">
        <f t="shared" si="53"/>
        <v/>
      </c>
      <c r="AY106" s="138" t="str">
        <f t="shared" si="53"/>
        <v/>
      </c>
      <c r="AZ106" s="138" t="str">
        <f t="shared" si="53"/>
        <v/>
      </c>
      <c r="BA106" s="138" t="str">
        <f t="shared" si="53"/>
        <v/>
      </c>
      <c r="BB106" s="138" t="str">
        <f t="shared" si="53"/>
        <v/>
      </c>
      <c r="BC106" s="138"/>
      <c r="BD106" s="138" t="str">
        <f t="shared" si="54"/>
        <v/>
      </c>
      <c r="BE106" s="138" t="str">
        <f t="shared" si="54"/>
        <v/>
      </c>
      <c r="BF106" s="138" t="str">
        <f t="shared" si="54"/>
        <v/>
      </c>
      <c r="BG106" s="138" t="str">
        <f t="shared" si="54"/>
        <v/>
      </c>
      <c r="BH106" s="138" t="str">
        <f t="shared" si="54"/>
        <v/>
      </c>
      <c r="BI106" s="138" t="str">
        <f t="shared" si="54"/>
        <v/>
      </c>
      <c r="BJ106" s="138" t="str">
        <f t="shared" si="54"/>
        <v/>
      </c>
      <c r="BK106" s="138" t="str">
        <f t="shared" si="54"/>
        <v/>
      </c>
      <c r="BL106" s="138" t="str">
        <f t="shared" si="54"/>
        <v/>
      </c>
      <c r="BM106" s="138"/>
      <c r="BN106" s="138" t="str">
        <f t="shared" si="55"/>
        <v/>
      </c>
      <c r="BO106" s="138" t="str">
        <f t="shared" si="55"/>
        <v/>
      </c>
      <c r="BP106" s="138" t="str">
        <f t="shared" si="55"/>
        <v/>
      </c>
      <c r="BQ106" s="138" t="str">
        <f t="shared" si="55"/>
        <v/>
      </c>
      <c r="BR106" s="138" t="str">
        <f t="shared" si="55"/>
        <v/>
      </c>
      <c r="BS106" s="138" t="str">
        <f t="shared" si="55"/>
        <v/>
      </c>
      <c r="BT106" s="138" t="str">
        <f t="shared" si="55"/>
        <v/>
      </c>
      <c r="BU106" s="138" t="str">
        <f t="shared" si="55"/>
        <v/>
      </c>
      <c r="BV106" s="138" t="str">
        <f t="shared" si="55"/>
        <v/>
      </c>
    </row>
    <row r="107" spans="1:74" x14ac:dyDescent="0.35">
      <c r="A107" s="203" t="s">
        <v>152</v>
      </c>
      <c r="B107" s="202"/>
      <c r="C107" s="202"/>
      <c r="D107" s="202"/>
      <c r="E107" s="201" t="s">
        <v>153</v>
      </c>
      <c r="F107" s="3"/>
      <c r="G107" s="3"/>
      <c r="H107" s="3"/>
      <c r="I107" s="3"/>
      <c r="J107" s="3"/>
      <c r="K107" s="1"/>
      <c r="L107" s="160" cm="1">
        <f t="array" ref="L107:P107">K107*F107:J107/1000</f>
        <v>0</v>
      </c>
      <c r="M107" s="160">
        <v>0</v>
      </c>
      <c r="N107" s="160">
        <v>0</v>
      </c>
      <c r="O107" s="160">
        <v>0</v>
      </c>
      <c r="P107" s="160">
        <v>0</v>
      </c>
      <c r="Q107" s="160"/>
      <c r="R107" s="84" t="str" cm="1">
        <f t="array" ref="R107">IFERROR(MIN((Z107:AH107/L107)/$CJ$11:$CR$11),"")</f>
        <v/>
      </c>
      <c r="S107" s="84" t="str" cm="1">
        <f t="array" ref="S107">IFERROR(MIN((AJ107:AR107/M107)/$CJ$11:$CR$11),"")</f>
        <v/>
      </c>
      <c r="T107" s="84" t="str" cm="1">
        <f t="array" ref="T107">IFERROR(MIN((AT107:BB107/N107)/$CJ$11:$CR$11),"")</f>
        <v/>
      </c>
      <c r="U107" s="84" t="str" cm="1">
        <f t="array" ref="U107">IFERROR(MIN((BD107:BL107/O107)/$CJ$11:$CR$11),"")</f>
        <v/>
      </c>
      <c r="Z107" s="138" t="str">
        <f t="shared" si="56"/>
        <v/>
      </c>
      <c r="AA107" s="138" t="str">
        <f t="shared" si="56"/>
        <v/>
      </c>
      <c r="AB107" s="138" t="str">
        <f t="shared" si="56"/>
        <v/>
      </c>
      <c r="AC107" s="138" t="str">
        <f t="shared" si="56"/>
        <v/>
      </c>
      <c r="AD107" s="138" t="str">
        <f t="shared" si="56"/>
        <v/>
      </c>
      <c r="AE107" s="138" t="str">
        <f t="shared" si="56"/>
        <v/>
      </c>
      <c r="AF107" s="138" t="str">
        <f t="shared" si="56"/>
        <v/>
      </c>
      <c r="AG107" s="138" t="str">
        <f t="shared" si="56"/>
        <v/>
      </c>
      <c r="AH107" s="138" t="str">
        <f t="shared" si="56"/>
        <v/>
      </c>
      <c r="AI107" s="138"/>
      <c r="AJ107" s="138" t="str">
        <f t="shared" si="52"/>
        <v/>
      </c>
      <c r="AK107" s="138" t="str">
        <f t="shared" si="52"/>
        <v/>
      </c>
      <c r="AL107" s="138" t="str">
        <f t="shared" si="52"/>
        <v/>
      </c>
      <c r="AM107" s="138" t="str">
        <f t="shared" si="52"/>
        <v/>
      </c>
      <c r="AN107" s="138" t="str">
        <f t="shared" si="52"/>
        <v/>
      </c>
      <c r="AO107" s="138" t="str">
        <f t="shared" si="52"/>
        <v/>
      </c>
      <c r="AP107" s="138" t="str">
        <f t="shared" si="52"/>
        <v/>
      </c>
      <c r="AQ107" s="138" t="str">
        <f t="shared" si="52"/>
        <v/>
      </c>
      <c r="AR107" s="138" t="str">
        <f t="shared" si="52"/>
        <v/>
      </c>
      <c r="AS107" s="138"/>
      <c r="AT107" s="138" t="str">
        <f t="shared" si="53"/>
        <v/>
      </c>
      <c r="AU107" s="138" t="str">
        <f t="shared" si="53"/>
        <v/>
      </c>
      <c r="AV107" s="138" t="str">
        <f t="shared" si="53"/>
        <v/>
      </c>
      <c r="AW107" s="138" t="str">
        <f t="shared" si="53"/>
        <v/>
      </c>
      <c r="AX107" s="138" t="str">
        <f t="shared" si="53"/>
        <v/>
      </c>
      <c r="AY107" s="138" t="str">
        <f t="shared" si="53"/>
        <v/>
      </c>
      <c r="AZ107" s="138" t="str">
        <f t="shared" si="53"/>
        <v/>
      </c>
      <c r="BA107" s="138" t="str">
        <f t="shared" si="53"/>
        <v/>
      </c>
      <c r="BB107" s="138" t="str">
        <f t="shared" si="53"/>
        <v/>
      </c>
      <c r="BC107" s="138"/>
      <c r="BD107" s="138" t="str">
        <f t="shared" si="54"/>
        <v/>
      </c>
      <c r="BE107" s="138" t="str">
        <f t="shared" si="54"/>
        <v/>
      </c>
      <c r="BF107" s="138" t="str">
        <f t="shared" si="54"/>
        <v/>
      </c>
      <c r="BG107" s="138" t="str">
        <f t="shared" si="54"/>
        <v/>
      </c>
      <c r="BH107" s="138" t="str">
        <f t="shared" si="54"/>
        <v/>
      </c>
      <c r="BI107" s="138" t="str">
        <f t="shared" si="54"/>
        <v/>
      </c>
      <c r="BJ107" s="138" t="str">
        <f t="shared" si="54"/>
        <v/>
      </c>
      <c r="BK107" s="138" t="str">
        <f t="shared" si="54"/>
        <v/>
      </c>
      <c r="BL107" s="138" t="str">
        <f t="shared" si="54"/>
        <v/>
      </c>
      <c r="BM107" s="138"/>
      <c r="BN107" s="138" t="str">
        <f t="shared" si="55"/>
        <v/>
      </c>
      <c r="BO107" s="138" t="str">
        <f t="shared" si="55"/>
        <v/>
      </c>
      <c r="BP107" s="138" t="str">
        <f t="shared" si="55"/>
        <v/>
      </c>
      <c r="BQ107" s="138" t="str">
        <f t="shared" si="55"/>
        <v/>
      </c>
      <c r="BR107" s="138" t="str">
        <f t="shared" si="55"/>
        <v/>
      </c>
      <c r="BS107" s="138" t="str">
        <f t="shared" si="55"/>
        <v/>
      </c>
      <c r="BT107" s="138" t="str">
        <f t="shared" si="55"/>
        <v/>
      </c>
      <c r="BU107" s="138" t="str">
        <f t="shared" si="55"/>
        <v/>
      </c>
      <c r="BV107" s="138" t="str">
        <f t="shared" si="55"/>
        <v/>
      </c>
    </row>
    <row r="108" spans="1:74" x14ac:dyDescent="0.35">
      <c r="A108" s="203"/>
      <c r="B108" s="202"/>
      <c r="C108" s="202"/>
      <c r="D108" s="202"/>
      <c r="E108" s="201" t="s">
        <v>154</v>
      </c>
      <c r="F108" s="132">
        <v>1070</v>
      </c>
      <c r="G108" s="132">
        <v>535</v>
      </c>
      <c r="H108" s="132">
        <v>98</v>
      </c>
      <c r="I108" s="132">
        <v>210</v>
      </c>
      <c r="J108" s="132">
        <v>639</v>
      </c>
      <c r="K108" s="1"/>
      <c r="L108" s="160" cm="1">
        <f t="array" ref="L108:P108">K108*F108:J108/1000</f>
        <v>0</v>
      </c>
      <c r="M108" s="160">
        <v>0</v>
      </c>
      <c r="N108" s="160">
        <v>0</v>
      </c>
      <c r="O108" s="160">
        <v>0</v>
      </c>
      <c r="P108" s="160">
        <v>0</v>
      </c>
      <c r="Q108" s="160"/>
      <c r="R108" s="84" t="str" cm="1">
        <f t="array" ref="R108">IFERROR(MIN((Z108:AH108/L108)/$CJ$11:$CR$11),"")</f>
        <v/>
      </c>
      <c r="S108" s="84" t="str" cm="1">
        <f t="array" ref="S108">IFERROR(MIN((AJ108:AR108/M108)/$CJ$11:$CR$11),"")</f>
        <v/>
      </c>
      <c r="T108" s="84" t="str" cm="1">
        <f t="array" ref="T108">IFERROR(MIN((AT108:BB108/N108)/$CJ$11:$CR$11),"")</f>
        <v/>
      </c>
      <c r="U108" s="84" t="str" cm="1">
        <f t="array" ref="U108">IFERROR(MIN((BD108:BL108/O108)/$CJ$11:$CR$11),"")</f>
        <v/>
      </c>
      <c r="Z108" s="138" t="str">
        <f t="shared" si="56"/>
        <v/>
      </c>
      <c r="AA108" s="138" t="str">
        <f t="shared" si="56"/>
        <v/>
      </c>
      <c r="AB108" s="138" t="str">
        <f t="shared" si="56"/>
        <v/>
      </c>
      <c r="AC108" s="138" t="str">
        <f t="shared" si="56"/>
        <v/>
      </c>
      <c r="AD108" s="138" t="str">
        <f t="shared" si="56"/>
        <v/>
      </c>
      <c r="AE108" s="138" t="str">
        <f t="shared" si="56"/>
        <v/>
      </c>
      <c r="AF108" s="138" t="str">
        <f t="shared" si="56"/>
        <v/>
      </c>
      <c r="AG108" s="138" t="str">
        <f t="shared" si="56"/>
        <v/>
      </c>
      <c r="AH108" s="138" t="str">
        <f t="shared" si="56"/>
        <v/>
      </c>
      <c r="AI108" s="138"/>
      <c r="AJ108" s="138" t="str">
        <f t="shared" si="52"/>
        <v/>
      </c>
      <c r="AK108" s="138" t="str">
        <f t="shared" si="52"/>
        <v/>
      </c>
      <c r="AL108" s="138" t="str">
        <f t="shared" si="52"/>
        <v/>
      </c>
      <c r="AM108" s="138" t="str">
        <f t="shared" si="52"/>
        <v/>
      </c>
      <c r="AN108" s="138" t="str">
        <f t="shared" si="52"/>
        <v/>
      </c>
      <c r="AO108" s="138" t="str">
        <f t="shared" si="52"/>
        <v/>
      </c>
      <c r="AP108" s="138" t="str">
        <f t="shared" si="52"/>
        <v/>
      </c>
      <c r="AQ108" s="138" t="str">
        <f t="shared" si="52"/>
        <v/>
      </c>
      <c r="AR108" s="138" t="str">
        <f t="shared" si="52"/>
        <v/>
      </c>
      <c r="AS108" s="138"/>
      <c r="AT108" s="138" t="str">
        <f t="shared" si="53"/>
        <v/>
      </c>
      <c r="AU108" s="138" t="str">
        <f t="shared" si="53"/>
        <v/>
      </c>
      <c r="AV108" s="138" t="str">
        <f t="shared" si="53"/>
        <v/>
      </c>
      <c r="AW108" s="138" t="str">
        <f t="shared" si="53"/>
        <v/>
      </c>
      <c r="AX108" s="138" t="str">
        <f t="shared" si="53"/>
        <v/>
      </c>
      <c r="AY108" s="138" t="str">
        <f t="shared" si="53"/>
        <v/>
      </c>
      <c r="AZ108" s="138" t="str">
        <f t="shared" si="53"/>
        <v/>
      </c>
      <c r="BA108" s="138" t="str">
        <f t="shared" si="53"/>
        <v/>
      </c>
      <c r="BB108" s="138" t="str">
        <f t="shared" si="53"/>
        <v/>
      </c>
      <c r="BC108" s="138"/>
      <c r="BD108" s="138" t="str">
        <f t="shared" si="54"/>
        <v/>
      </c>
      <c r="BE108" s="138" t="str">
        <f t="shared" si="54"/>
        <v/>
      </c>
      <c r="BF108" s="138" t="str">
        <f t="shared" si="54"/>
        <v/>
      </c>
      <c r="BG108" s="138" t="str">
        <f t="shared" si="54"/>
        <v/>
      </c>
      <c r="BH108" s="138" t="str">
        <f t="shared" si="54"/>
        <v/>
      </c>
      <c r="BI108" s="138" t="str">
        <f t="shared" si="54"/>
        <v/>
      </c>
      <c r="BJ108" s="138" t="str">
        <f t="shared" si="54"/>
        <v/>
      </c>
      <c r="BK108" s="138" t="str">
        <f t="shared" si="54"/>
        <v/>
      </c>
      <c r="BL108" s="138" t="str">
        <f t="shared" si="54"/>
        <v/>
      </c>
      <c r="BM108" s="138"/>
      <c r="BN108" s="138" t="str">
        <f t="shared" si="55"/>
        <v/>
      </c>
      <c r="BO108" s="138" t="str">
        <f t="shared" si="55"/>
        <v/>
      </c>
      <c r="BP108" s="138" t="str">
        <f t="shared" si="55"/>
        <v/>
      </c>
      <c r="BQ108" s="138" t="str">
        <f t="shared" si="55"/>
        <v/>
      </c>
      <c r="BR108" s="138" t="str">
        <f t="shared" si="55"/>
        <v/>
      </c>
      <c r="BS108" s="138" t="str">
        <f t="shared" si="55"/>
        <v/>
      </c>
      <c r="BT108" s="138" t="str">
        <f t="shared" si="55"/>
        <v/>
      </c>
      <c r="BU108" s="138" t="str">
        <f t="shared" si="55"/>
        <v/>
      </c>
      <c r="BV108" s="138" t="str">
        <f t="shared" si="55"/>
        <v/>
      </c>
    </row>
    <row r="109" spans="1:74" x14ac:dyDescent="0.35">
      <c r="A109" s="203"/>
      <c r="B109" s="202"/>
      <c r="C109" s="202"/>
      <c r="D109" s="202"/>
      <c r="E109" s="201" t="s">
        <v>155</v>
      </c>
      <c r="F109" s="132">
        <v>724</v>
      </c>
      <c r="G109" s="132">
        <v>362</v>
      </c>
      <c r="H109" s="132">
        <v>98</v>
      </c>
      <c r="I109" s="132">
        <v>140</v>
      </c>
      <c r="J109" s="132">
        <v>292</v>
      </c>
      <c r="K109" s="1"/>
      <c r="L109" s="160" cm="1">
        <f t="array" ref="L109:P109">K109*F109:J109/1000</f>
        <v>0</v>
      </c>
      <c r="M109" s="160">
        <v>0</v>
      </c>
      <c r="N109" s="160">
        <v>0</v>
      </c>
      <c r="O109" s="160">
        <v>0</v>
      </c>
      <c r="P109" s="160">
        <v>0</v>
      </c>
      <c r="Q109" s="160"/>
      <c r="R109" s="84" t="str" cm="1">
        <f t="array" ref="R109">IFERROR(MIN((Z109:AH109/L109)/$CJ$11:$CR$11),"")</f>
        <v/>
      </c>
      <c r="S109" s="84" t="str" cm="1">
        <f t="array" ref="S109">IFERROR(MIN((AJ109:AR109/M109)/$CJ$11:$CR$11),"")</f>
        <v/>
      </c>
      <c r="T109" s="84" t="str" cm="1">
        <f t="array" ref="T109">IFERROR(MIN((AT109:BB109/N109)/$CJ$11:$CR$11),"")</f>
        <v/>
      </c>
      <c r="U109" s="84" t="str" cm="1">
        <f t="array" ref="U109">IFERROR(MIN((BD109:BL109/O109)/$CJ$11:$CR$11),"")</f>
        <v/>
      </c>
      <c r="Z109" s="138" t="str">
        <f t="shared" si="56"/>
        <v/>
      </c>
      <c r="AA109" s="138" t="str">
        <f t="shared" si="56"/>
        <v/>
      </c>
      <c r="AB109" s="138" t="str">
        <f t="shared" si="56"/>
        <v/>
      </c>
      <c r="AC109" s="138" t="str">
        <f t="shared" si="56"/>
        <v/>
      </c>
      <c r="AD109" s="138" t="str">
        <f t="shared" si="56"/>
        <v/>
      </c>
      <c r="AE109" s="138" t="str">
        <f t="shared" si="56"/>
        <v/>
      </c>
      <c r="AF109" s="138" t="str">
        <f t="shared" si="56"/>
        <v/>
      </c>
      <c r="AG109" s="138" t="str">
        <f t="shared" si="56"/>
        <v/>
      </c>
      <c r="AH109" s="138" t="str">
        <f t="shared" si="56"/>
        <v/>
      </c>
      <c r="AI109" s="138"/>
      <c r="AJ109" s="138" t="str">
        <f t="shared" si="52"/>
        <v/>
      </c>
      <c r="AK109" s="138" t="str">
        <f t="shared" si="52"/>
        <v/>
      </c>
      <c r="AL109" s="138" t="str">
        <f t="shared" si="52"/>
        <v/>
      </c>
      <c r="AM109" s="138" t="str">
        <f t="shared" si="52"/>
        <v/>
      </c>
      <c r="AN109" s="138" t="str">
        <f t="shared" si="52"/>
        <v/>
      </c>
      <c r="AO109" s="138" t="str">
        <f t="shared" si="52"/>
        <v/>
      </c>
      <c r="AP109" s="138" t="str">
        <f t="shared" si="52"/>
        <v/>
      </c>
      <c r="AQ109" s="138" t="str">
        <f t="shared" si="52"/>
        <v/>
      </c>
      <c r="AR109" s="138" t="str">
        <f t="shared" si="52"/>
        <v/>
      </c>
      <c r="AS109" s="138"/>
      <c r="AT109" s="138" t="str">
        <f t="shared" si="53"/>
        <v/>
      </c>
      <c r="AU109" s="138" t="str">
        <f t="shared" si="53"/>
        <v/>
      </c>
      <c r="AV109" s="138" t="str">
        <f t="shared" si="53"/>
        <v/>
      </c>
      <c r="AW109" s="138" t="str">
        <f t="shared" si="53"/>
        <v/>
      </c>
      <c r="AX109" s="138" t="str">
        <f t="shared" si="53"/>
        <v/>
      </c>
      <c r="AY109" s="138" t="str">
        <f t="shared" si="53"/>
        <v/>
      </c>
      <c r="AZ109" s="138" t="str">
        <f t="shared" si="53"/>
        <v/>
      </c>
      <c r="BA109" s="138" t="str">
        <f t="shared" si="53"/>
        <v/>
      </c>
      <c r="BB109" s="138" t="str">
        <f t="shared" si="53"/>
        <v/>
      </c>
      <c r="BC109" s="138"/>
      <c r="BD109" s="138" t="str">
        <f t="shared" si="54"/>
        <v/>
      </c>
      <c r="BE109" s="138" t="str">
        <f t="shared" si="54"/>
        <v/>
      </c>
      <c r="BF109" s="138" t="str">
        <f t="shared" si="54"/>
        <v/>
      </c>
      <c r="BG109" s="138" t="str">
        <f t="shared" si="54"/>
        <v/>
      </c>
      <c r="BH109" s="138" t="str">
        <f t="shared" si="54"/>
        <v/>
      </c>
      <c r="BI109" s="138" t="str">
        <f t="shared" si="54"/>
        <v/>
      </c>
      <c r="BJ109" s="138" t="str">
        <f t="shared" si="54"/>
        <v/>
      </c>
      <c r="BK109" s="138" t="str">
        <f t="shared" si="54"/>
        <v/>
      </c>
      <c r="BL109" s="138" t="str">
        <f t="shared" si="54"/>
        <v/>
      </c>
      <c r="BM109" s="138"/>
      <c r="BN109" s="138" t="str">
        <f t="shared" si="55"/>
        <v/>
      </c>
      <c r="BO109" s="138" t="str">
        <f t="shared" si="55"/>
        <v/>
      </c>
      <c r="BP109" s="138" t="str">
        <f t="shared" si="55"/>
        <v/>
      </c>
      <c r="BQ109" s="138" t="str">
        <f t="shared" si="55"/>
        <v/>
      </c>
      <c r="BR109" s="138" t="str">
        <f t="shared" si="55"/>
        <v/>
      </c>
      <c r="BS109" s="138" t="str">
        <f t="shared" si="55"/>
        <v/>
      </c>
      <c r="BT109" s="138" t="str">
        <f t="shared" si="55"/>
        <v/>
      </c>
      <c r="BU109" s="138" t="str">
        <f t="shared" si="55"/>
        <v/>
      </c>
      <c r="BV109" s="138" t="str">
        <f t="shared" si="55"/>
        <v/>
      </c>
    </row>
    <row r="110" spans="1:74" x14ac:dyDescent="0.35">
      <c r="A110" s="200" t="s">
        <v>156</v>
      </c>
      <c r="B110" s="199">
        <v>7</v>
      </c>
      <c r="C110" s="202">
        <v>0</v>
      </c>
      <c r="D110" s="202">
        <v>14</v>
      </c>
      <c r="E110" s="198" t="s">
        <v>157</v>
      </c>
      <c r="F110" s="60">
        <v>42.8</v>
      </c>
      <c r="G110" s="60">
        <v>21.4</v>
      </c>
      <c r="H110" s="60">
        <v>14</v>
      </c>
      <c r="I110" s="60">
        <v>14</v>
      </c>
      <c r="J110" s="60">
        <v>11.4</v>
      </c>
      <c r="K110" s="1"/>
      <c r="L110" s="160" cm="1">
        <f t="array" ref="L110:P110">K110*F110:J110/1000</f>
        <v>0</v>
      </c>
      <c r="M110" s="160">
        <v>0</v>
      </c>
      <c r="N110" s="160">
        <v>0</v>
      </c>
      <c r="O110" s="160">
        <v>0</v>
      </c>
      <c r="P110" s="160">
        <v>0</v>
      </c>
      <c r="Q110" s="160"/>
      <c r="R110" s="84" t="str" cm="1">
        <f t="array" ref="R110">IFERROR(MIN((Z110:AH110/L110)/$CJ$11:$CR$11),"")</f>
        <v/>
      </c>
      <c r="S110" s="84" t="str" cm="1">
        <f t="array" ref="S110">IFERROR(MIN((AJ110:AR110/M110)/$CJ$11:$CR$11),"")</f>
        <v/>
      </c>
      <c r="T110" s="84" t="str" cm="1">
        <f t="array" ref="T110">IFERROR(MIN((AT110:BB110/N110)/$CJ$11:$CR$11),"")</f>
        <v/>
      </c>
      <c r="U110" s="84" t="str" cm="1">
        <f t="array" ref="U110">IFERROR(MIN((BD110:BL110/O110)/$CJ$11:$CR$11),"")</f>
        <v/>
      </c>
      <c r="Z110" s="138" t="str">
        <f t="shared" si="56"/>
        <v/>
      </c>
      <c r="AA110" s="138" t="str">
        <f t="shared" si="56"/>
        <v/>
      </c>
      <c r="AB110" s="138" t="str">
        <f t="shared" si="56"/>
        <v/>
      </c>
      <c r="AC110" s="138" t="str">
        <f t="shared" si="56"/>
        <v/>
      </c>
      <c r="AD110" s="138" t="str">
        <f t="shared" si="56"/>
        <v/>
      </c>
      <c r="AE110" s="138" t="str">
        <f t="shared" si="56"/>
        <v/>
      </c>
      <c r="AF110" s="138" t="str">
        <f t="shared" si="56"/>
        <v/>
      </c>
      <c r="AG110" s="138" t="str">
        <f t="shared" si="56"/>
        <v/>
      </c>
      <c r="AH110" s="138" t="str">
        <f t="shared" si="56"/>
        <v/>
      </c>
      <c r="AI110" s="138"/>
      <c r="AJ110" s="138" t="str">
        <f t="shared" si="52"/>
        <v/>
      </c>
      <c r="AK110" s="138" t="str">
        <f t="shared" si="52"/>
        <v/>
      </c>
      <c r="AL110" s="138" t="str">
        <f t="shared" si="52"/>
        <v/>
      </c>
      <c r="AM110" s="138" t="str">
        <f t="shared" si="52"/>
        <v/>
      </c>
      <c r="AN110" s="138" t="str">
        <f t="shared" si="52"/>
        <v/>
      </c>
      <c r="AO110" s="138" t="str">
        <f t="shared" si="52"/>
        <v/>
      </c>
      <c r="AP110" s="138" t="str">
        <f t="shared" si="52"/>
        <v/>
      </c>
      <c r="AQ110" s="138" t="str">
        <f t="shared" si="52"/>
        <v/>
      </c>
      <c r="AR110" s="138" t="str">
        <f t="shared" si="52"/>
        <v/>
      </c>
      <c r="AS110" s="138"/>
      <c r="AT110" s="138" t="str">
        <f t="shared" si="53"/>
        <v/>
      </c>
      <c r="AU110" s="138" t="str">
        <f t="shared" si="53"/>
        <v/>
      </c>
      <c r="AV110" s="138" t="str">
        <f t="shared" si="53"/>
        <v/>
      </c>
      <c r="AW110" s="138" t="str">
        <f t="shared" si="53"/>
        <v/>
      </c>
      <c r="AX110" s="138" t="str">
        <f t="shared" si="53"/>
        <v/>
      </c>
      <c r="AY110" s="138" t="str">
        <f t="shared" si="53"/>
        <v/>
      </c>
      <c r="AZ110" s="138" t="str">
        <f t="shared" si="53"/>
        <v/>
      </c>
      <c r="BA110" s="138" t="str">
        <f t="shared" si="53"/>
        <v/>
      </c>
      <c r="BB110" s="138" t="str">
        <f t="shared" si="53"/>
        <v/>
      </c>
      <c r="BC110" s="138"/>
      <c r="BD110" s="138" t="str">
        <f t="shared" si="54"/>
        <v/>
      </c>
      <c r="BE110" s="138" t="str">
        <f t="shared" si="54"/>
        <v/>
      </c>
      <c r="BF110" s="138" t="str">
        <f t="shared" si="54"/>
        <v/>
      </c>
      <c r="BG110" s="138" t="str">
        <f t="shared" si="54"/>
        <v/>
      </c>
      <c r="BH110" s="138" t="str">
        <f t="shared" si="54"/>
        <v/>
      </c>
      <c r="BI110" s="138" t="str">
        <f t="shared" si="54"/>
        <v/>
      </c>
      <c r="BJ110" s="138" t="str">
        <f t="shared" si="54"/>
        <v/>
      </c>
      <c r="BK110" s="138" t="str">
        <f t="shared" si="54"/>
        <v/>
      </c>
      <c r="BL110" s="138" t="str">
        <f t="shared" si="54"/>
        <v/>
      </c>
      <c r="BM110" s="138"/>
      <c r="BN110" s="138" t="str">
        <f t="shared" si="55"/>
        <v/>
      </c>
      <c r="BO110" s="138" t="str">
        <f t="shared" si="55"/>
        <v/>
      </c>
      <c r="BP110" s="138" t="str">
        <f t="shared" si="55"/>
        <v/>
      </c>
      <c r="BQ110" s="138" t="str">
        <f t="shared" si="55"/>
        <v/>
      </c>
      <c r="BR110" s="138" t="str">
        <f t="shared" si="55"/>
        <v/>
      </c>
      <c r="BS110" s="138" t="str">
        <f t="shared" si="55"/>
        <v/>
      </c>
      <c r="BT110" s="138" t="str">
        <f t="shared" si="55"/>
        <v/>
      </c>
      <c r="BU110" s="138" t="str">
        <f t="shared" si="55"/>
        <v/>
      </c>
      <c r="BV110" s="138" t="str">
        <f t="shared" si="55"/>
        <v/>
      </c>
    </row>
    <row r="111" spans="1:74" x14ac:dyDescent="0.35">
      <c r="A111" s="200"/>
      <c r="B111" s="202"/>
      <c r="C111" s="202"/>
      <c r="D111" s="202"/>
      <c r="E111" s="202" t="s">
        <v>158</v>
      </c>
      <c r="F111" s="41">
        <v>39.9</v>
      </c>
      <c r="G111" s="41">
        <v>20</v>
      </c>
      <c r="H111" s="41">
        <v>13</v>
      </c>
      <c r="I111" s="41">
        <v>13</v>
      </c>
      <c r="J111" s="41">
        <v>10</v>
      </c>
      <c r="K111" s="1">
        <v>194</v>
      </c>
      <c r="L111" s="160" cm="1">
        <f t="array" ref="L111:P111">K111*F111:J111/1000</f>
        <v>7.7405999999999997</v>
      </c>
      <c r="M111" s="160">
        <v>3.88</v>
      </c>
      <c r="N111" s="160">
        <v>2.5219999999999998</v>
      </c>
      <c r="O111" s="160">
        <v>2.5219999999999998</v>
      </c>
      <c r="P111" s="160">
        <v>1.94</v>
      </c>
      <c r="Q111" s="160"/>
      <c r="R111" s="84" cm="1">
        <f t="array" ref="R111">IFERROR(MIN((Z111:AH111/L111)/$CJ$11:$CR$11),"")</f>
        <v>1.0785173669390351</v>
      </c>
      <c r="S111" s="84" cm="1">
        <f t="array" ref="S111">IFERROR(MIN((AJ111:AR111/M111)/$CJ$11:$CR$11),"")</f>
        <v>1.0785173669390351</v>
      </c>
      <c r="T111" s="84" cm="1">
        <f t="array" ref="T111">IFERROR(MIN((AT111:BB111/N111)/$CJ$11:$CR$11),"")</f>
        <v>1.0785173669390351</v>
      </c>
      <c r="U111" s="84" cm="1">
        <f t="array" ref="U111">IFERROR(MIN((BD111:BL111/O111)/$CJ$11:$CR$11),"")</f>
        <v>1.0785173669390351</v>
      </c>
      <c r="X111" t="s">
        <v>1342</v>
      </c>
      <c r="Z111" s="138">
        <f t="shared" si="56"/>
        <v>247.88159481065853</v>
      </c>
      <c r="AA111" s="138">
        <f t="shared" si="56"/>
        <v>321.7201370388882</v>
      </c>
      <c r="AB111" s="138">
        <f t="shared" si="56"/>
        <v>543.14179323912572</v>
      </c>
      <c r="AC111" s="138">
        <f t="shared" si="56"/>
        <v>560.60197594826639</v>
      </c>
      <c r="AD111" s="138">
        <f t="shared" si="56"/>
        <v>242.42257420734219</v>
      </c>
      <c r="AE111" s="138">
        <f t="shared" si="56"/>
        <v>524.66346576509795</v>
      </c>
      <c r="AF111" s="138">
        <f t="shared" si="56"/>
        <v>305.0749791201772</v>
      </c>
      <c r="AG111" s="138">
        <f t="shared" si="56"/>
        <v>86.56922673117765</v>
      </c>
      <c r="AH111" s="138">
        <f t="shared" si="56"/>
        <v>333.93486122113183</v>
      </c>
      <c r="AI111" s="138"/>
      <c r="AJ111" s="138">
        <f t="shared" si="52"/>
        <v>124.2514259702549</v>
      </c>
      <c r="AK111" s="138">
        <f t="shared" si="52"/>
        <v>161.26322658590888</v>
      </c>
      <c r="AL111" s="138">
        <f t="shared" si="52"/>
        <v>272.25152543314573</v>
      </c>
      <c r="AM111" s="138">
        <f t="shared" si="52"/>
        <v>281.00349671592301</v>
      </c>
      <c r="AN111" s="138">
        <f t="shared" si="52"/>
        <v>121.51507479064772</v>
      </c>
      <c r="AO111" s="138">
        <f t="shared" si="52"/>
        <v>262.98920589729221</v>
      </c>
      <c r="AP111" s="138">
        <f t="shared" si="52"/>
        <v>152.91978903267028</v>
      </c>
      <c r="AQ111" s="138">
        <f t="shared" si="52"/>
        <v>43.393096105853459</v>
      </c>
      <c r="AR111" s="138">
        <f t="shared" si="52"/>
        <v>167.38589534893825</v>
      </c>
      <c r="AS111" s="138"/>
      <c r="AT111" s="138">
        <f t="shared" si="53"/>
        <v>80.763426880665676</v>
      </c>
      <c r="AU111" s="138">
        <f t="shared" si="53"/>
        <v>104.82109728084076</v>
      </c>
      <c r="AV111" s="138">
        <f t="shared" si="53"/>
        <v>176.96349153154472</v>
      </c>
      <c r="AW111" s="138">
        <f t="shared" si="53"/>
        <v>182.65227286534994</v>
      </c>
      <c r="AX111" s="138">
        <f t="shared" si="53"/>
        <v>78.984798613921015</v>
      </c>
      <c r="AY111" s="138">
        <f t="shared" si="53"/>
        <v>170.94298383323991</v>
      </c>
      <c r="AZ111" s="138">
        <f t="shared" si="53"/>
        <v>99.397862871235688</v>
      </c>
      <c r="BA111" s="138">
        <f t="shared" si="53"/>
        <v>28.205512468804748</v>
      </c>
      <c r="BB111" s="138">
        <f t="shared" si="53"/>
        <v>108.80083197680986</v>
      </c>
      <c r="BC111" s="138"/>
      <c r="BD111" s="138">
        <f t="shared" si="54"/>
        <v>80.763426880665676</v>
      </c>
      <c r="BE111" s="138">
        <f t="shared" si="54"/>
        <v>104.82109728084076</v>
      </c>
      <c r="BF111" s="138">
        <f t="shared" si="54"/>
        <v>176.96349153154472</v>
      </c>
      <c r="BG111" s="138">
        <f t="shared" si="54"/>
        <v>182.65227286534994</v>
      </c>
      <c r="BH111" s="138">
        <f t="shared" si="54"/>
        <v>78.984798613921015</v>
      </c>
      <c r="BI111" s="138">
        <f t="shared" si="54"/>
        <v>170.94298383323991</v>
      </c>
      <c r="BJ111" s="138">
        <f t="shared" si="54"/>
        <v>99.397862871235688</v>
      </c>
      <c r="BK111" s="138">
        <f t="shared" si="54"/>
        <v>28.205512468804748</v>
      </c>
      <c r="BL111" s="138">
        <f t="shared" si="54"/>
        <v>108.80083197680986</v>
      </c>
      <c r="BM111" s="138"/>
      <c r="BN111" s="138">
        <f t="shared" si="55"/>
        <v>62.12571298512745</v>
      </c>
      <c r="BO111" s="138">
        <f t="shared" si="55"/>
        <v>80.631613292954441</v>
      </c>
      <c r="BP111" s="138">
        <f t="shared" si="55"/>
        <v>136.12576271657286</v>
      </c>
      <c r="BQ111" s="138">
        <f t="shared" si="55"/>
        <v>140.5017483579615</v>
      </c>
      <c r="BR111" s="138">
        <f t="shared" si="55"/>
        <v>60.757537395323858</v>
      </c>
      <c r="BS111" s="138">
        <f t="shared" si="55"/>
        <v>131.4946029486461</v>
      </c>
      <c r="BT111" s="138">
        <f t="shared" si="55"/>
        <v>76.45989451633514</v>
      </c>
      <c r="BU111" s="138">
        <f t="shared" si="55"/>
        <v>21.69654805292673</v>
      </c>
      <c r="BV111" s="138">
        <f t="shared" si="55"/>
        <v>83.692947674469124</v>
      </c>
    </row>
    <row r="112" spans="1:74" x14ac:dyDescent="0.35">
      <c r="A112" s="200"/>
      <c r="B112" s="202"/>
      <c r="C112" s="202"/>
      <c r="D112" s="202"/>
      <c r="E112" s="202" t="s">
        <v>159</v>
      </c>
      <c r="F112" s="43">
        <v>2.9</v>
      </c>
      <c r="G112" s="43">
        <v>1.5</v>
      </c>
      <c r="H112" s="43">
        <v>1</v>
      </c>
      <c r="I112" s="43">
        <v>1</v>
      </c>
      <c r="J112" s="43">
        <v>1.5</v>
      </c>
      <c r="K112" s="1">
        <v>174</v>
      </c>
      <c r="L112" s="160" cm="1">
        <f t="array" ref="L112:P112">K112*F112:J112/1000</f>
        <v>0.50459999999999994</v>
      </c>
      <c r="M112" s="160">
        <v>0.26100000000000001</v>
      </c>
      <c r="N112" s="160">
        <v>0.17399999999999999</v>
      </c>
      <c r="O112" s="160">
        <v>0.17399999999999999</v>
      </c>
      <c r="P112" s="160">
        <v>0.26100000000000001</v>
      </c>
      <c r="Q112" s="160"/>
      <c r="R112" s="84" cm="1">
        <f t="array" ref="R112">IFERROR(MIN((Z112:AH112/L112)/$CJ$11:$CR$11),"")</f>
        <v>1.0785173669390351</v>
      </c>
      <c r="S112" s="84" cm="1">
        <f t="array" ref="S112">IFERROR(MIN((AJ112:AR112/M112)/$CJ$11:$CR$11),"")</f>
        <v>1.0785173669390351</v>
      </c>
      <c r="T112" s="84" cm="1">
        <f t="array" ref="T112">IFERROR(MIN((AT112:BB112/N112)/$CJ$11:$CR$11),"")</f>
        <v>1.0785173669390351</v>
      </c>
      <c r="U112" s="84" cm="1">
        <f t="array" ref="U112">IFERROR(MIN((BD112:BL112/O112)/$CJ$11:$CR$11),"")</f>
        <v>1.0785173669390351</v>
      </c>
      <c r="X112" t="s">
        <v>1342</v>
      </c>
      <c r="Z112" s="138">
        <f t="shared" si="56"/>
        <v>16.159090088812015</v>
      </c>
      <c r="AA112" s="138">
        <f t="shared" si="56"/>
        <v>20.972531993621033</v>
      </c>
      <c r="AB112" s="138">
        <f t="shared" si="56"/>
        <v>35.406731890094157</v>
      </c>
      <c r="AC112" s="138">
        <f t="shared" si="56"/>
        <v>36.54493928939555</v>
      </c>
      <c r="AD112" s="138">
        <f t="shared" si="56"/>
        <v>15.803223386433205</v>
      </c>
      <c r="AE112" s="138">
        <f t="shared" si="56"/>
        <v>34.202152911281864</v>
      </c>
      <c r="AF112" s="138">
        <f t="shared" si="56"/>
        <v>19.887455037599334</v>
      </c>
      <c r="AG112" s="138">
        <f t="shared" si="56"/>
        <v>5.6433392512921792</v>
      </c>
      <c r="AH112" s="138">
        <f t="shared" si="56"/>
        <v>21.768794534297484</v>
      </c>
      <c r="AI112" s="138"/>
      <c r="AJ112" s="138">
        <f t="shared" ref="AJ112:AR121" si="57">IFERROR(VLOOKUP($X112,$BX$11:$CG$40,1+AJ$6,FALSE)*$M112,"")</f>
        <v>8.3581500459372506</v>
      </c>
      <c r="AK112" s="138">
        <f t="shared" si="57"/>
        <v>10.847861376010881</v>
      </c>
      <c r="AL112" s="138">
        <f t="shared" si="57"/>
        <v>18.313826839703879</v>
      </c>
      <c r="AM112" s="138">
        <f t="shared" si="57"/>
        <v>18.902554804859772</v>
      </c>
      <c r="AN112" s="138">
        <f t="shared" si="57"/>
        <v>8.1740810619482112</v>
      </c>
      <c r="AO112" s="138">
        <f t="shared" si="57"/>
        <v>17.690768747214758</v>
      </c>
      <c r="AP112" s="138">
        <f t="shared" si="57"/>
        <v>10.286614674620347</v>
      </c>
      <c r="AQ112" s="138">
        <f t="shared" si="57"/>
        <v>2.9189685782545758</v>
      </c>
      <c r="AR112" s="138">
        <f t="shared" si="57"/>
        <v>11.259721310843528</v>
      </c>
      <c r="AS112" s="138"/>
      <c r="AT112" s="138">
        <f t="shared" ref="AT112:BB121" si="58">IFERROR(VLOOKUP($X112,$BX$11:$CG$40,1+AT$6,FALSE)*$N112,"")</f>
        <v>5.5721000306248332</v>
      </c>
      <c r="AU112" s="138">
        <f t="shared" si="58"/>
        <v>7.2319075840072529</v>
      </c>
      <c r="AV112" s="138">
        <f t="shared" si="58"/>
        <v>12.209217893135918</v>
      </c>
      <c r="AW112" s="138">
        <f t="shared" si="58"/>
        <v>12.601703203239845</v>
      </c>
      <c r="AX112" s="138">
        <f t="shared" si="58"/>
        <v>5.4493873746321402</v>
      </c>
      <c r="AY112" s="138">
        <f t="shared" si="58"/>
        <v>11.793845831476505</v>
      </c>
      <c r="AZ112" s="138">
        <f t="shared" si="58"/>
        <v>6.8577431164135643</v>
      </c>
      <c r="BA112" s="138">
        <f t="shared" si="58"/>
        <v>1.9459790521697171</v>
      </c>
      <c r="BB112" s="138">
        <f t="shared" si="58"/>
        <v>7.5064808738956845</v>
      </c>
      <c r="BC112" s="138"/>
      <c r="BD112" s="138">
        <f t="shared" ref="BD112:BL121" si="59">IFERROR(VLOOKUP($X112,$BX$11:$CG$40,1+BD$6,FALSE)*$O112,"")</f>
        <v>5.5721000306248332</v>
      </c>
      <c r="BE112" s="138">
        <f t="shared" si="59"/>
        <v>7.2319075840072529</v>
      </c>
      <c r="BF112" s="138">
        <f t="shared" si="59"/>
        <v>12.209217893135918</v>
      </c>
      <c r="BG112" s="138">
        <f t="shared" si="59"/>
        <v>12.601703203239845</v>
      </c>
      <c r="BH112" s="138">
        <f t="shared" si="59"/>
        <v>5.4493873746321402</v>
      </c>
      <c r="BI112" s="138">
        <f t="shared" si="59"/>
        <v>11.793845831476505</v>
      </c>
      <c r="BJ112" s="138">
        <f t="shared" si="59"/>
        <v>6.8577431164135643</v>
      </c>
      <c r="BK112" s="138">
        <f t="shared" si="59"/>
        <v>1.9459790521697171</v>
      </c>
      <c r="BL112" s="138">
        <f t="shared" si="59"/>
        <v>7.5064808738956845</v>
      </c>
      <c r="BM112" s="138"/>
      <c r="BN112" s="138">
        <f t="shared" ref="BN112:BV121" si="60">IFERROR(VLOOKUP($X112,$BX$11:$CG$40,1+BN$6,FALSE)*$P112,"")</f>
        <v>8.3581500459372506</v>
      </c>
      <c r="BO112" s="138">
        <f t="shared" si="60"/>
        <v>10.847861376010881</v>
      </c>
      <c r="BP112" s="138">
        <f t="shared" si="60"/>
        <v>18.313826839703879</v>
      </c>
      <c r="BQ112" s="138">
        <f t="shared" si="60"/>
        <v>18.902554804859772</v>
      </c>
      <c r="BR112" s="138">
        <f t="shared" si="60"/>
        <v>8.1740810619482112</v>
      </c>
      <c r="BS112" s="138">
        <f t="shared" si="60"/>
        <v>17.690768747214758</v>
      </c>
      <c r="BT112" s="138">
        <f t="shared" si="60"/>
        <v>10.286614674620347</v>
      </c>
      <c r="BU112" s="138">
        <f t="shared" si="60"/>
        <v>2.9189685782545758</v>
      </c>
      <c r="BV112" s="138">
        <f t="shared" si="60"/>
        <v>11.259721310843528</v>
      </c>
    </row>
    <row r="113" spans="1:74" x14ac:dyDescent="0.35">
      <c r="A113" s="200" t="s">
        <v>160</v>
      </c>
      <c r="B113" s="199">
        <v>7</v>
      </c>
      <c r="C113" s="202">
        <v>0</v>
      </c>
      <c r="D113" s="202">
        <v>14</v>
      </c>
      <c r="E113" s="202" t="s">
        <v>161</v>
      </c>
      <c r="F113" s="10">
        <v>60.6</v>
      </c>
      <c r="G113" s="10">
        <v>30.3</v>
      </c>
      <c r="H113" s="10">
        <v>0</v>
      </c>
      <c r="I113" s="10">
        <v>6.06</v>
      </c>
      <c r="J113" s="10">
        <v>30.3</v>
      </c>
      <c r="K113" s="1">
        <v>168</v>
      </c>
      <c r="L113" s="160" cm="1">
        <f t="array" ref="L113:P113">K113*F113:J113/1000</f>
        <v>10.180800000000001</v>
      </c>
      <c r="M113" s="160">
        <v>5.0904000000000007</v>
      </c>
      <c r="N113" s="160">
        <v>0</v>
      </c>
      <c r="O113" s="160">
        <v>1.0180799999999999</v>
      </c>
      <c r="P113" s="160">
        <v>5.0904000000000007</v>
      </c>
      <c r="Q113" s="160"/>
      <c r="R113" s="84" cm="1">
        <f t="array" ref="R113">IFERROR(MIN((Z113:AH113/L113)/$CJ$11:$CR$11),"")</f>
        <v>1.1413684818785259</v>
      </c>
      <c r="S113" s="84" cm="1">
        <f t="array" ref="S113">IFERROR(MIN((AJ113:AR113/M113)/$CJ$11:$CR$11),"")</f>
        <v>1.1413684818785259</v>
      </c>
      <c r="T113" s="84" t="str" cm="1">
        <f t="array" ref="T113">IFERROR(MIN((AT113:BB113/N113)/$CJ$11:$CR$11),"")</f>
        <v/>
      </c>
      <c r="U113" s="84" cm="1">
        <f t="array" ref="U113">IFERROR(MIN((BD113:BL113/O113)/$CJ$11:$CR$11),"")</f>
        <v>1.1413684818785259</v>
      </c>
      <c r="X113" t="s">
        <v>160</v>
      </c>
      <c r="Z113" s="138">
        <f t="shared" si="56"/>
        <v>349.0114724526955</v>
      </c>
      <c r="AA113" s="138">
        <f t="shared" si="56"/>
        <v>472.04667033515142</v>
      </c>
      <c r="AB113" s="138">
        <f t="shared" si="56"/>
        <v>772.88372215794345</v>
      </c>
      <c r="AC113" s="138">
        <f t="shared" si="56"/>
        <v>809.91317424594286</v>
      </c>
      <c r="AD113" s="138">
        <f t="shared" si="56"/>
        <v>313.74119448834023</v>
      </c>
      <c r="AE113" s="138">
        <f t="shared" si="56"/>
        <v>777.46509939537964</v>
      </c>
      <c r="AF113" s="138">
        <f t="shared" si="56"/>
        <v>416.21420481359877</v>
      </c>
      <c r="AG113" s="138">
        <f t="shared" si="56"/>
        <v>132.38646871229707</v>
      </c>
      <c r="AH113" s="138">
        <f t="shared" si="56"/>
        <v>510.7088487048764</v>
      </c>
      <c r="AI113" s="138"/>
      <c r="AJ113" s="138">
        <f t="shared" si="57"/>
        <v>174.50573622634775</v>
      </c>
      <c r="AK113" s="138">
        <f t="shared" si="57"/>
        <v>236.02333516757571</v>
      </c>
      <c r="AL113" s="138">
        <f t="shared" si="57"/>
        <v>386.44186107897173</v>
      </c>
      <c r="AM113" s="138">
        <f t="shared" si="57"/>
        <v>404.95658712297143</v>
      </c>
      <c r="AN113" s="138">
        <f t="shared" si="57"/>
        <v>156.87059724417011</v>
      </c>
      <c r="AO113" s="138">
        <f t="shared" si="57"/>
        <v>388.73254969768982</v>
      </c>
      <c r="AP113" s="138">
        <f t="shared" si="57"/>
        <v>208.10710240679938</v>
      </c>
      <c r="AQ113" s="138">
        <f t="shared" si="57"/>
        <v>66.193234356148537</v>
      </c>
      <c r="AR113" s="138">
        <f t="shared" si="57"/>
        <v>255.3544243524382</v>
      </c>
      <c r="AS113" s="138"/>
      <c r="AT113" s="138">
        <f t="shared" si="58"/>
        <v>0</v>
      </c>
      <c r="AU113" s="138">
        <f t="shared" si="58"/>
        <v>0</v>
      </c>
      <c r="AV113" s="138">
        <f t="shared" si="58"/>
        <v>0</v>
      </c>
      <c r="AW113" s="138">
        <f t="shared" si="58"/>
        <v>0</v>
      </c>
      <c r="AX113" s="138">
        <f t="shared" si="58"/>
        <v>0</v>
      </c>
      <c r="AY113" s="138">
        <f t="shared" si="58"/>
        <v>0</v>
      </c>
      <c r="AZ113" s="138">
        <f t="shared" si="58"/>
        <v>0</v>
      </c>
      <c r="BA113" s="138">
        <f t="shared" si="58"/>
        <v>0</v>
      </c>
      <c r="BB113" s="138">
        <f t="shared" si="58"/>
        <v>0</v>
      </c>
      <c r="BC113" s="138"/>
      <c r="BD113" s="138">
        <f t="shared" si="59"/>
        <v>34.901147245269541</v>
      </c>
      <c r="BE113" s="138">
        <f t="shared" si="59"/>
        <v>47.204667033515129</v>
      </c>
      <c r="BF113" s="138">
        <f t="shared" si="59"/>
        <v>77.288372215794325</v>
      </c>
      <c r="BG113" s="138">
        <f t="shared" si="59"/>
        <v>80.991317424594271</v>
      </c>
      <c r="BH113" s="138">
        <f t="shared" si="59"/>
        <v>31.374119448834016</v>
      </c>
      <c r="BI113" s="138">
        <f t="shared" si="59"/>
        <v>77.746509939537944</v>
      </c>
      <c r="BJ113" s="138">
        <f t="shared" si="59"/>
        <v>41.621420481359863</v>
      </c>
      <c r="BK113" s="138">
        <f t="shared" si="59"/>
        <v>13.238646871229705</v>
      </c>
      <c r="BL113" s="138">
        <f t="shared" si="59"/>
        <v>51.070884870487625</v>
      </c>
      <c r="BM113" s="138"/>
      <c r="BN113" s="138">
        <f t="shared" si="60"/>
        <v>174.50573622634775</v>
      </c>
      <c r="BO113" s="138">
        <f t="shared" si="60"/>
        <v>236.02333516757571</v>
      </c>
      <c r="BP113" s="138">
        <f t="shared" si="60"/>
        <v>386.44186107897173</v>
      </c>
      <c r="BQ113" s="138">
        <f t="shared" si="60"/>
        <v>404.95658712297143</v>
      </c>
      <c r="BR113" s="138">
        <f t="shared" si="60"/>
        <v>156.87059724417011</v>
      </c>
      <c r="BS113" s="138">
        <f t="shared" si="60"/>
        <v>388.73254969768982</v>
      </c>
      <c r="BT113" s="138">
        <f t="shared" si="60"/>
        <v>208.10710240679938</v>
      </c>
      <c r="BU113" s="138">
        <f t="shared" si="60"/>
        <v>66.193234356148537</v>
      </c>
      <c r="BV113" s="138">
        <f t="shared" si="60"/>
        <v>255.3544243524382</v>
      </c>
    </row>
    <row r="114" spans="1:74" x14ac:dyDescent="0.35">
      <c r="A114" s="200"/>
      <c r="B114" s="202"/>
      <c r="C114" s="202"/>
      <c r="D114" s="202"/>
      <c r="E114" s="194" t="s">
        <v>162</v>
      </c>
      <c r="F114" s="43">
        <v>103.4</v>
      </c>
      <c r="G114" s="43">
        <v>51.7</v>
      </c>
      <c r="H114" s="43">
        <v>14</v>
      </c>
      <c r="I114" s="43">
        <v>28</v>
      </c>
      <c r="J114" s="43">
        <v>42</v>
      </c>
      <c r="K114" s="1"/>
      <c r="L114" s="160" cm="1">
        <f t="array" ref="L114:P114">K114*F114:J114/1000</f>
        <v>0</v>
      </c>
      <c r="M114" s="160">
        <v>0</v>
      </c>
      <c r="N114" s="160">
        <v>0</v>
      </c>
      <c r="O114" s="160">
        <v>0</v>
      </c>
      <c r="P114" s="160">
        <v>0</v>
      </c>
      <c r="Q114" s="160"/>
      <c r="R114" s="84" t="str" cm="1">
        <f t="array" ref="R114">IFERROR(MIN((Z114:AH114/L114)/$CJ$11:$CR$11),"")</f>
        <v/>
      </c>
      <c r="S114" s="84" t="str" cm="1">
        <f t="array" ref="S114">IFERROR(MIN((AJ114:AR114/M114)/$CJ$11:$CR$11),"")</f>
        <v/>
      </c>
      <c r="T114" s="84" t="str" cm="1">
        <f t="array" ref="T114">IFERROR(MIN((AT114:BB114/N114)/$CJ$11:$CR$11),"")</f>
        <v/>
      </c>
      <c r="U114" s="84" t="str" cm="1">
        <f t="array" ref="U114">IFERROR(MIN((BD114:BL114/O114)/$CJ$11:$CR$11),"")</f>
        <v/>
      </c>
      <c r="Z114" s="138" t="str">
        <f t="shared" ref="Z114:AH123" si="61">_xlfn.IFNA(VLOOKUP($X114,$BX$11:$CG$40,1+Z$6,FALSE)*$L114,"")</f>
        <v/>
      </c>
      <c r="AA114" s="138" t="str">
        <f t="shared" si="61"/>
        <v/>
      </c>
      <c r="AB114" s="138" t="str">
        <f t="shared" si="61"/>
        <v/>
      </c>
      <c r="AC114" s="138" t="str">
        <f t="shared" si="61"/>
        <v/>
      </c>
      <c r="AD114" s="138" t="str">
        <f t="shared" si="61"/>
        <v/>
      </c>
      <c r="AE114" s="138" t="str">
        <f t="shared" si="61"/>
        <v/>
      </c>
      <c r="AF114" s="138" t="str">
        <f t="shared" si="61"/>
        <v/>
      </c>
      <c r="AG114" s="138" t="str">
        <f t="shared" si="61"/>
        <v/>
      </c>
      <c r="AH114" s="138" t="str">
        <f t="shared" si="61"/>
        <v/>
      </c>
      <c r="AI114" s="138"/>
      <c r="AJ114" s="138" t="str">
        <f t="shared" si="57"/>
        <v/>
      </c>
      <c r="AK114" s="138" t="str">
        <f t="shared" si="57"/>
        <v/>
      </c>
      <c r="AL114" s="138" t="str">
        <f t="shared" si="57"/>
        <v/>
      </c>
      <c r="AM114" s="138" t="str">
        <f t="shared" si="57"/>
        <v/>
      </c>
      <c r="AN114" s="138" t="str">
        <f t="shared" si="57"/>
        <v/>
      </c>
      <c r="AO114" s="138" t="str">
        <f t="shared" si="57"/>
        <v/>
      </c>
      <c r="AP114" s="138" t="str">
        <f t="shared" si="57"/>
        <v/>
      </c>
      <c r="AQ114" s="138" t="str">
        <f t="shared" si="57"/>
        <v/>
      </c>
      <c r="AR114" s="138" t="str">
        <f t="shared" si="57"/>
        <v/>
      </c>
      <c r="AS114" s="138"/>
      <c r="AT114" s="138" t="str">
        <f t="shared" si="58"/>
        <v/>
      </c>
      <c r="AU114" s="138" t="str">
        <f t="shared" si="58"/>
        <v/>
      </c>
      <c r="AV114" s="138" t="str">
        <f t="shared" si="58"/>
        <v/>
      </c>
      <c r="AW114" s="138" t="str">
        <f t="shared" si="58"/>
        <v/>
      </c>
      <c r="AX114" s="138" t="str">
        <f t="shared" si="58"/>
        <v/>
      </c>
      <c r="AY114" s="138" t="str">
        <f t="shared" si="58"/>
        <v/>
      </c>
      <c r="AZ114" s="138" t="str">
        <f t="shared" si="58"/>
        <v/>
      </c>
      <c r="BA114" s="138" t="str">
        <f t="shared" si="58"/>
        <v/>
      </c>
      <c r="BB114" s="138" t="str">
        <f t="shared" si="58"/>
        <v/>
      </c>
      <c r="BC114" s="138"/>
      <c r="BD114" s="138" t="str">
        <f t="shared" si="59"/>
        <v/>
      </c>
      <c r="BE114" s="138" t="str">
        <f t="shared" si="59"/>
        <v/>
      </c>
      <c r="BF114" s="138" t="str">
        <f t="shared" si="59"/>
        <v/>
      </c>
      <c r="BG114" s="138" t="str">
        <f t="shared" si="59"/>
        <v/>
      </c>
      <c r="BH114" s="138" t="str">
        <f t="shared" si="59"/>
        <v/>
      </c>
      <c r="BI114" s="138" t="str">
        <f t="shared" si="59"/>
        <v/>
      </c>
      <c r="BJ114" s="138" t="str">
        <f t="shared" si="59"/>
        <v/>
      </c>
      <c r="BK114" s="138" t="str">
        <f t="shared" si="59"/>
        <v/>
      </c>
      <c r="BL114" s="138" t="str">
        <f t="shared" si="59"/>
        <v/>
      </c>
      <c r="BM114" s="138"/>
      <c r="BN114" s="138" t="str">
        <f t="shared" si="60"/>
        <v/>
      </c>
      <c r="BO114" s="138" t="str">
        <f t="shared" si="60"/>
        <v/>
      </c>
      <c r="BP114" s="138" t="str">
        <f t="shared" si="60"/>
        <v/>
      </c>
      <c r="BQ114" s="138" t="str">
        <f t="shared" si="60"/>
        <v/>
      </c>
      <c r="BR114" s="138" t="str">
        <f t="shared" si="60"/>
        <v/>
      </c>
      <c r="BS114" s="138" t="str">
        <f t="shared" si="60"/>
        <v/>
      </c>
      <c r="BT114" s="138" t="str">
        <f t="shared" si="60"/>
        <v/>
      </c>
      <c r="BU114" s="138" t="str">
        <f t="shared" si="60"/>
        <v/>
      </c>
      <c r="BV114" s="138" t="str">
        <f t="shared" si="60"/>
        <v/>
      </c>
    </row>
    <row r="115" spans="1:74" x14ac:dyDescent="0.35">
      <c r="A115" s="200" t="s">
        <v>163</v>
      </c>
      <c r="B115" s="199">
        <v>29</v>
      </c>
      <c r="C115" s="202">
        <v>0</v>
      </c>
      <c r="D115" s="202">
        <v>58</v>
      </c>
      <c r="E115" s="202" t="s">
        <v>164</v>
      </c>
      <c r="F115" s="43">
        <v>49.5</v>
      </c>
      <c r="G115" s="43">
        <v>24.8</v>
      </c>
      <c r="H115" s="43">
        <v>0</v>
      </c>
      <c r="I115" s="43">
        <v>9.9</v>
      </c>
      <c r="J115" s="43">
        <v>49.5</v>
      </c>
      <c r="K115" s="1">
        <v>215</v>
      </c>
      <c r="L115" s="160" cm="1">
        <f t="array" ref="L115:P115">K115*F115:J115/1000</f>
        <v>10.6425</v>
      </c>
      <c r="M115" s="160">
        <v>5.3319999999999999</v>
      </c>
      <c r="N115" s="160">
        <v>0</v>
      </c>
      <c r="O115" s="160">
        <v>2.1284999999999998</v>
      </c>
      <c r="P115" s="160">
        <v>10.6425</v>
      </c>
      <c r="Q115" s="160"/>
      <c r="R115" s="84" cm="1">
        <f t="array" ref="R115">IFERROR(MIN((Z115:AH115/L115)/$CJ$11:$CR$11),"")</f>
        <v>1.1506530973283797</v>
      </c>
      <c r="S115" s="84" cm="1">
        <f t="array" ref="S115">IFERROR(MIN((AJ115:AR115/M115)/$CJ$11:$CR$11),"")</f>
        <v>1.1506530973283797</v>
      </c>
      <c r="T115" s="84" t="str" cm="1">
        <f t="array" ref="T115">IFERROR(MIN((AT115:BB115/N115)/$CJ$11:$CR$11),"")</f>
        <v/>
      </c>
      <c r="U115" s="84" cm="1">
        <f t="array" ref="U115">IFERROR(MIN((BD115:BL115/O115)/$CJ$11:$CR$11),"")</f>
        <v>1.1506530973283797</v>
      </c>
      <c r="X115" t="s">
        <v>1790</v>
      </c>
      <c r="Z115" s="138">
        <f t="shared" si="61"/>
        <v>352.82497041792277</v>
      </c>
      <c r="AA115" s="138">
        <f t="shared" si="61"/>
        <v>467.89245971505505</v>
      </c>
      <c r="AB115" s="138">
        <f t="shared" si="61"/>
        <v>777.34806539393821</v>
      </c>
      <c r="AC115" s="138">
        <f t="shared" si="61"/>
        <v>808.70538072508953</v>
      </c>
      <c r="AD115" s="138">
        <f t="shared" si="61"/>
        <v>330.6372908845666</v>
      </c>
      <c r="AE115" s="138">
        <f t="shared" si="61"/>
        <v>767.03977148337117</v>
      </c>
      <c r="AF115" s="138">
        <f t="shared" si="61"/>
        <v>427.26756478302252</v>
      </c>
      <c r="AG115" s="138">
        <f t="shared" si="61"/>
        <v>128.70683228075177</v>
      </c>
      <c r="AH115" s="138">
        <f t="shared" si="61"/>
        <v>496.49718710880649</v>
      </c>
      <c r="AI115" s="138"/>
      <c r="AJ115" s="138">
        <f t="shared" si="57"/>
        <v>176.76887406796939</v>
      </c>
      <c r="AK115" s="138">
        <f t="shared" si="57"/>
        <v>234.41884850370434</v>
      </c>
      <c r="AL115" s="138">
        <f t="shared" si="57"/>
        <v>389.45923276302358</v>
      </c>
      <c r="AM115" s="138">
        <f t="shared" si="57"/>
        <v>405.16956448448929</v>
      </c>
      <c r="AN115" s="138">
        <f t="shared" si="57"/>
        <v>165.65262250378285</v>
      </c>
      <c r="AO115" s="138">
        <f t="shared" si="57"/>
        <v>384.29467338964855</v>
      </c>
      <c r="AP115" s="138">
        <f t="shared" si="57"/>
        <v>214.06536579028199</v>
      </c>
      <c r="AQ115" s="138">
        <f t="shared" si="57"/>
        <v>64.483423041669568</v>
      </c>
      <c r="AR115" s="138">
        <f t="shared" si="57"/>
        <v>248.75010586461417</v>
      </c>
      <c r="AS115" s="138"/>
      <c r="AT115" s="138">
        <f t="shared" si="58"/>
        <v>0</v>
      </c>
      <c r="AU115" s="138">
        <f t="shared" si="58"/>
        <v>0</v>
      </c>
      <c r="AV115" s="138">
        <f t="shared" si="58"/>
        <v>0</v>
      </c>
      <c r="AW115" s="138">
        <f t="shared" si="58"/>
        <v>0</v>
      </c>
      <c r="AX115" s="138">
        <f t="shared" si="58"/>
        <v>0</v>
      </c>
      <c r="AY115" s="138">
        <f t="shared" si="58"/>
        <v>0</v>
      </c>
      <c r="AZ115" s="138">
        <f t="shared" si="58"/>
        <v>0</v>
      </c>
      <c r="BA115" s="138">
        <f t="shared" si="58"/>
        <v>0</v>
      </c>
      <c r="BB115" s="138">
        <f t="shared" si="58"/>
        <v>0</v>
      </c>
      <c r="BC115" s="138"/>
      <c r="BD115" s="138">
        <f t="shared" si="59"/>
        <v>70.564994083584551</v>
      </c>
      <c r="BE115" s="138">
        <f t="shared" si="59"/>
        <v>93.578491943011002</v>
      </c>
      <c r="BF115" s="138">
        <f t="shared" si="59"/>
        <v>155.46961307878763</v>
      </c>
      <c r="BG115" s="138">
        <f t="shared" si="59"/>
        <v>161.74107614501787</v>
      </c>
      <c r="BH115" s="138">
        <f t="shared" si="59"/>
        <v>66.127458176913308</v>
      </c>
      <c r="BI115" s="138">
        <f t="shared" si="59"/>
        <v>153.40795429667421</v>
      </c>
      <c r="BJ115" s="138">
        <f t="shared" si="59"/>
        <v>85.453512956604499</v>
      </c>
      <c r="BK115" s="138">
        <f t="shared" si="59"/>
        <v>25.741366456150352</v>
      </c>
      <c r="BL115" s="138">
        <f t="shared" si="59"/>
        <v>99.299437421761297</v>
      </c>
      <c r="BM115" s="138"/>
      <c r="BN115" s="138">
        <f t="shared" si="60"/>
        <v>352.82497041792277</v>
      </c>
      <c r="BO115" s="138">
        <f t="shared" si="60"/>
        <v>467.89245971505505</v>
      </c>
      <c r="BP115" s="138">
        <f t="shared" si="60"/>
        <v>777.34806539393821</v>
      </c>
      <c r="BQ115" s="138">
        <f t="shared" si="60"/>
        <v>808.70538072508953</v>
      </c>
      <c r="BR115" s="138">
        <f t="shared" si="60"/>
        <v>330.6372908845666</v>
      </c>
      <c r="BS115" s="138">
        <f t="shared" si="60"/>
        <v>767.03977148337117</v>
      </c>
      <c r="BT115" s="138">
        <f t="shared" si="60"/>
        <v>427.26756478302252</v>
      </c>
      <c r="BU115" s="138">
        <f t="shared" si="60"/>
        <v>128.70683228075177</v>
      </c>
      <c r="BV115" s="138">
        <f t="shared" si="60"/>
        <v>496.49718710880649</v>
      </c>
    </row>
    <row r="116" spans="1:74" x14ac:dyDescent="0.35">
      <c r="A116" s="200"/>
      <c r="B116" s="202"/>
      <c r="C116" s="202"/>
      <c r="D116" s="202"/>
      <c r="E116" s="202" t="s">
        <v>165</v>
      </c>
      <c r="F116" s="41">
        <v>0</v>
      </c>
      <c r="G116" s="41">
        <v>0</v>
      </c>
      <c r="H116" s="41"/>
      <c r="I116" s="41"/>
      <c r="J116" s="41"/>
      <c r="K116" s="1">
        <v>226</v>
      </c>
      <c r="L116" s="160" cm="1">
        <f t="array" ref="L116:P116">K116*F116:J116/1000</f>
        <v>0</v>
      </c>
      <c r="M116" s="160">
        <v>0</v>
      </c>
      <c r="N116" s="160">
        <v>0</v>
      </c>
      <c r="O116" s="160">
        <v>0</v>
      </c>
      <c r="P116" s="160">
        <v>0</v>
      </c>
      <c r="Q116" s="160"/>
      <c r="R116" s="84" t="str" cm="1">
        <f t="array" ref="R116">IFERROR(MIN((Z116:AH116/L116)/$CJ$11:$CR$11),"")</f>
        <v/>
      </c>
      <c r="S116" s="84" t="str" cm="1">
        <f t="array" ref="S116">IFERROR(MIN((AJ116:AR116/M116)/$CJ$11:$CR$11),"")</f>
        <v/>
      </c>
      <c r="T116" s="84" t="str" cm="1">
        <f t="array" ref="T116">IFERROR(MIN((AT116:BB116/N116)/$CJ$11:$CR$11),"")</f>
        <v/>
      </c>
      <c r="U116" s="84" t="str" cm="1">
        <f t="array" ref="U116">IFERROR(MIN((BD116:BL116/O116)/$CJ$11:$CR$11),"")</f>
        <v/>
      </c>
      <c r="X116" t="s">
        <v>1790</v>
      </c>
      <c r="Z116" s="138">
        <f t="shared" si="61"/>
        <v>0</v>
      </c>
      <c r="AA116" s="138">
        <f t="shared" si="61"/>
        <v>0</v>
      </c>
      <c r="AB116" s="138">
        <f t="shared" si="61"/>
        <v>0</v>
      </c>
      <c r="AC116" s="138">
        <f t="shared" si="61"/>
        <v>0</v>
      </c>
      <c r="AD116" s="138">
        <f t="shared" si="61"/>
        <v>0</v>
      </c>
      <c r="AE116" s="138">
        <f t="shared" si="61"/>
        <v>0</v>
      </c>
      <c r="AF116" s="138">
        <f t="shared" si="61"/>
        <v>0</v>
      </c>
      <c r="AG116" s="138">
        <f t="shared" si="61"/>
        <v>0</v>
      </c>
      <c r="AH116" s="138">
        <f t="shared" si="61"/>
        <v>0</v>
      </c>
      <c r="AI116" s="138"/>
      <c r="AJ116" s="138">
        <f t="shared" si="57"/>
        <v>0</v>
      </c>
      <c r="AK116" s="138">
        <f t="shared" si="57"/>
        <v>0</v>
      </c>
      <c r="AL116" s="138">
        <f t="shared" si="57"/>
        <v>0</v>
      </c>
      <c r="AM116" s="138">
        <f t="shared" si="57"/>
        <v>0</v>
      </c>
      <c r="AN116" s="138">
        <f t="shared" si="57"/>
        <v>0</v>
      </c>
      <c r="AO116" s="138">
        <f t="shared" si="57"/>
        <v>0</v>
      </c>
      <c r="AP116" s="138">
        <f t="shared" si="57"/>
        <v>0</v>
      </c>
      <c r="AQ116" s="138">
        <f t="shared" si="57"/>
        <v>0</v>
      </c>
      <c r="AR116" s="138">
        <f t="shared" si="57"/>
        <v>0</v>
      </c>
      <c r="AS116" s="138"/>
      <c r="AT116" s="138">
        <f t="shared" si="58"/>
        <v>0</v>
      </c>
      <c r="AU116" s="138">
        <f t="shared" si="58"/>
        <v>0</v>
      </c>
      <c r="AV116" s="138">
        <f t="shared" si="58"/>
        <v>0</v>
      </c>
      <c r="AW116" s="138">
        <f t="shared" si="58"/>
        <v>0</v>
      </c>
      <c r="AX116" s="138">
        <f t="shared" si="58"/>
        <v>0</v>
      </c>
      <c r="AY116" s="138">
        <f t="shared" si="58"/>
        <v>0</v>
      </c>
      <c r="AZ116" s="138">
        <f t="shared" si="58"/>
        <v>0</v>
      </c>
      <c r="BA116" s="138">
        <f t="shared" si="58"/>
        <v>0</v>
      </c>
      <c r="BB116" s="138">
        <f t="shared" si="58"/>
        <v>0</v>
      </c>
      <c r="BC116" s="138"/>
      <c r="BD116" s="138">
        <f t="shared" si="59"/>
        <v>0</v>
      </c>
      <c r="BE116" s="138">
        <f t="shared" si="59"/>
        <v>0</v>
      </c>
      <c r="BF116" s="138">
        <f t="shared" si="59"/>
        <v>0</v>
      </c>
      <c r="BG116" s="138">
        <f t="shared" si="59"/>
        <v>0</v>
      </c>
      <c r="BH116" s="138">
        <f t="shared" si="59"/>
        <v>0</v>
      </c>
      <c r="BI116" s="138">
        <f t="shared" si="59"/>
        <v>0</v>
      </c>
      <c r="BJ116" s="138">
        <f t="shared" si="59"/>
        <v>0</v>
      </c>
      <c r="BK116" s="138">
        <f t="shared" si="59"/>
        <v>0</v>
      </c>
      <c r="BL116" s="138">
        <f t="shared" si="59"/>
        <v>0</v>
      </c>
      <c r="BM116" s="138"/>
      <c r="BN116" s="138">
        <f t="shared" si="60"/>
        <v>0</v>
      </c>
      <c r="BO116" s="138">
        <f t="shared" si="60"/>
        <v>0</v>
      </c>
      <c r="BP116" s="138">
        <f t="shared" si="60"/>
        <v>0</v>
      </c>
      <c r="BQ116" s="138">
        <f t="shared" si="60"/>
        <v>0</v>
      </c>
      <c r="BR116" s="138">
        <f t="shared" si="60"/>
        <v>0</v>
      </c>
      <c r="BS116" s="138">
        <f t="shared" si="60"/>
        <v>0</v>
      </c>
      <c r="BT116" s="138">
        <f t="shared" si="60"/>
        <v>0</v>
      </c>
      <c r="BU116" s="138">
        <f t="shared" si="60"/>
        <v>0</v>
      </c>
      <c r="BV116" s="138">
        <f t="shared" si="60"/>
        <v>0</v>
      </c>
    </row>
    <row r="117" spans="1:74" x14ac:dyDescent="0.35">
      <c r="A117" s="200"/>
      <c r="B117" s="202"/>
      <c r="C117" s="202"/>
      <c r="D117" s="202"/>
      <c r="E117" s="201" t="s">
        <v>166</v>
      </c>
      <c r="F117" s="41"/>
      <c r="G117" s="41"/>
      <c r="H117" s="41"/>
      <c r="I117" s="41"/>
      <c r="J117" s="41"/>
      <c r="K117" s="1"/>
      <c r="L117" s="160" cm="1">
        <f t="array" ref="L117:P117">K117*F117:J117/1000</f>
        <v>0</v>
      </c>
      <c r="M117" s="160">
        <v>0</v>
      </c>
      <c r="N117" s="160">
        <v>0</v>
      </c>
      <c r="O117" s="160">
        <v>0</v>
      </c>
      <c r="P117" s="160">
        <v>0</v>
      </c>
      <c r="Q117" s="160"/>
      <c r="R117" s="84" t="str" cm="1">
        <f t="array" ref="R117">IFERROR(MIN((Z117:AH117/L117)/$CJ$11:$CR$11),"")</f>
        <v/>
      </c>
      <c r="S117" s="84" t="str" cm="1">
        <f t="array" ref="S117">IFERROR(MIN((AJ117:AR117/M117)/$CJ$11:$CR$11),"")</f>
        <v/>
      </c>
      <c r="T117" s="84" t="str" cm="1">
        <f t="array" ref="T117">IFERROR(MIN((AT117:BB117/N117)/$CJ$11:$CR$11),"")</f>
        <v/>
      </c>
      <c r="U117" s="84" t="str" cm="1">
        <f t="array" ref="U117">IFERROR(MIN((BD117:BL117/O117)/$CJ$11:$CR$11),"")</f>
        <v/>
      </c>
      <c r="Z117" s="138" t="str">
        <f t="shared" si="61"/>
        <v/>
      </c>
      <c r="AA117" s="138" t="str">
        <f t="shared" si="61"/>
        <v/>
      </c>
      <c r="AB117" s="138" t="str">
        <f t="shared" si="61"/>
        <v/>
      </c>
      <c r="AC117" s="138" t="str">
        <f t="shared" si="61"/>
        <v/>
      </c>
      <c r="AD117" s="138" t="str">
        <f t="shared" si="61"/>
        <v/>
      </c>
      <c r="AE117" s="138" t="str">
        <f t="shared" si="61"/>
        <v/>
      </c>
      <c r="AF117" s="138" t="str">
        <f t="shared" si="61"/>
        <v/>
      </c>
      <c r="AG117" s="138" t="str">
        <f t="shared" si="61"/>
        <v/>
      </c>
      <c r="AH117" s="138" t="str">
        <f t="shared" si="61"/>
        <v/>
      </c>
      <c r="AI117" s="138"/>
      <c r="AJ117" s="138" t="str">
        <f t="shared" si="57"/>
        <v/>
      </c>
      <c r="AK117" s="138" t="str">
        <f t="shared" si="57"/>
        <v/>
      </c>
      <c r="AL117" s="138" t="str">
        <f t="shared" si="57"/>
        <v/>
      </c>
      <c r="AM117" s="138" t="str">
        <f t="shared" si="57"/>
        <v/>
      </c>
      <c r="AN117" s="138" t="str">
        <f t="shared" si="57"/>
        <v/>
      </c>
      <c r="AO117" s="138" t="str">
        <f t="shared" si="57"/>
        <v/>
      </c>
      <c r="AP117" s="138" t="str">
        <f t="shared" si="57"/>
        <v/>
      </c>
      <c r="AQ117" s="138" t="str">
        <f t="shared" si="57"/>
        <v/>
      </c>
      <c r="AR117" s="138" t="str">
        <f t="shared" si="57"/>
        <v/>
      </c>
      <c r="AS117" s="138"/>
      <c r="AT117" s="138" t="str">
        <f t="shared" si="58"/>
        <v/>
      </c>
      <c r="AU117" s="138" t="str">
        <f t="shared" si="58"/>
        <v/>
      </c>
      <c r="AV117" s="138" t="str">
        <f t="shared" si="58"/>
        <v/>
      </c>
      <c r="AW117" s="138" t="str">
        <f t="shared" si="58"/>
        <v/>
      </c>
      <c r="AX117" s="138" t="str">
        <f t="shared" si="58"/>
        <v/>
      </c>
      <c r="AY117" s="138" t="str">
        <f t="shared" si="58"/>
        <v/>
      </c>
      <c r="AZ117" s="138" t="str">
        <f t="shared" si="58"/>
        <v/>
      </c>
      <c r="BA117" s="138" t="str">
        <f t="shared" si="58"/>
        <v/>
      </c>
      <c r="BB117" s="138" t="str">
        <f t="shared" si="58"/>
        <v/>
      </c>
      <c r="BC117" s="138"/>
      <c r="BD117" s="138" t="str">
        <f t="shared" si="59"/>
        <v/>
      </c>
      <c r="BE117" s="138" t="str">
        <f t="shared" si="59"/>
        <v/>
      </c>
      <c r="BF117" s="138" t="str">
        <f t="shared" si="59"/>
        <v/>
      </c>
      <c r="BG117" s="138" t="str">
        <f t="shared" si="59"/>
        <v/>
      </c>
      <c r="BH117" s="138" t="str">
        <f t="shared" si="59"/>
        <v/>
      </c>
      <c r="BI117" s="138" t="str">
        <f t="shared" si="59"/>
        <v/>
      </c>
      <c r="BJ117" s="138" t="str">
        <f t="shared" si="59"/>
        <v/>
      </c>
      <c r="BK117" s="138" t="str">
        <f t="shared" si="59"/>
        <v/>
      </c>
      <c r="BL117" s="138" t="str">
        <f t="shared" si="59"/>
        <v/>
      </c>
      <c r="BM117" s="138"/>
      <c r="BN117" s="138" t="str">
        <f t="shared" si="60"/>
        <v/>
      </c>
      <c r="BO117" s="138" t="str">
        <f t="shared" si="60"/>
        <v/>
      </c>
      <c r="BP117" s="138" t="str">
        <f t="shared" si="60"/>
        <v/>
      </c>
      <c r="BQ117" s="138" t="str">
        <f t="shared" si="60"/>
        <v/>
      </c>
      <c r="BR117" s="138" t="str">
        <f t="shared" si="60"/>
        <v/>
      </c>
      <c r="BS117" s="138" t="str">
        <f t="shared" si="60"/>
        <v/>
      </c>
      <c r="BT117" s="138" t="str">
        <f t="shared" si="60"/>
        <v/>
      </c>
      <c r="BU117" s="138" t="str">
        <f t="shared" si="60"/>
        <v/>
      </c>
      <c r="BV117" s="138" t="str">
        <f t="shared" si="60"/>
        <v/>
      </c>
    </row>
    <row r="118" spans="1:74" x14ac:dyDescent="0.35">
      <c r="A118" s="200"/>
      <c r="B118" s="202"/>
      <c r="C118" s="202"/>
      <c r="D118" s="202"/>
      <c r="E118" s="202" t="s">
        <v>167</v>
      </c>
      <c r="F118" s="43">
        <v>0.6</v>
      </c>
      <c r="G118" s="43">
        <v>0.6</v>
      </c>
      <c r="H118" s="43">
        <v>0.6</v>
      </c>
      <c r="I118" s="43">
        <v>1.2</v>
      </c>
      <c r="J118" s="43">
        <v>0.6</v>
      </c>
      <c r="K118" s="1">
        <v>130</v>
      </c>
      <c r="L118" s="160" cm="1">
        <f t="array" ref="L118:P118">K118*F118:J118/1000</f>
        <v>7.8E-2</v>
      </c>
      <c r="M118" s="160">
        <v>7.8E-2</v>
      </c>
      <c r="N118" s="160">
        <v>7.8E-2</v>
      </c>
      <c r="O118" s="160">
        <v>0.156</v>
      </c>
      <c r="P118" s="160">
        <v>7.8E-2</v>
      </c>
      <c r="Q118" s="160"/>
      <c r="R118" s="84" cm="1">
        <f t="array" ref="R118">IFERROR(MIN((Z118:AH118/L118)/$CJ$11:$CR$11),"")</f>
        <v>1.1506530973283797</v>
      </c>
      <c r="S118" s="84" cm="1">
        <f t="array" ref="S118">IFERROR(MIN((AJ118:AR118/M118)/$CJ$11:$CR$11),"")</f>
        <v>1.1506530973283797</v>
      </c>
      <c r="T118" s="84" cm="1">
        <f t="array" ref="T118">IFERROR(MIN((AT118:BB118/N118)/$CJ$11:$CR$11),"")</f>
        <v>1.1506530973283797</v>
      </c>
      <c r="U118" s="84" cm="1">
        <f t="array" ref="U118">IFERROR(MIN((BD118:BL118/O118)/$CJ$11:$CR$11),"")</f>
        <v>1.1506530973283797</v>
      </c>
      <c r="X118" t="s">
        <v>1790</v>
      </c>
      <c r="Z118" s="138">
        <f t="shared" si="61"/>
        <v>2.5858912560580669</v>
      </c>
      <c r="AA118" s="138">
        <f t="shared" si="61"/>
        <v>3.4292329676085784</v>
      </c>
      <c r="AB118" s="138">
        <f t="shared" si="61"/>
        <v>5.6972655955581093</v>
      </c>
      <c r="AC118" s="138">
        <f t="shared" si="61"/>
        <v>5.9270866522487173</v>
      </c>
      <c r="AD118" s="138">
        <f t="shared" si="61"/>
        <v>2.4232754229735676</v>
      </c>
      <c r="AE118" s="138">
        <f t="shared" si="61"/>
        <v>5.6217150270803806</v>
      </c>
      <c r="AF118" s="138">
        <f t="shared" si="61"/>
        <v>3.1314888468945981</v>
      </c>
      <c r="AG118" s="138">
        <f t="shared" si="61"/>
        <v>0.94330588845653163</v>
      </c>
      <c r="AH118" s="138">
        <f t="shared" si="61"/>
        <v>3.6388800182745507</v>
      </c>
      <c r="AI118" s="138"/>
      <c r="AJ118" s="138">
        <f t="shared" si="57"/>
        <v>2.5858912560580669</v>
      </c>
      <c r="AK118" s="138">
        <f t="shared" si="57"/>
        <v>3.4292329676085784</v>
      </c>
      <c r="AL118" s="138">
        <f t="shared" si="57"/>
        <v>5.6972655955581093</v>
      </c>
      <c r="AM118" s="138">
        <f t="shared" si="57"/>
        <v>5.9270866522487173</v>
      </c>
      <c r="AN118" s="138">
        <f t="shared" si="57"/>
        <v>2.4232754229735676</v>
      </c>
      <c r="AO118" s="138">
        <f t="shared" si="57"/>
        <v>5.6217150270803806</v>
      </c>
      <c r="AP118" s="138">
        <f t="shared" si="57"/>
        <v>3.1314888468945981</v>
      </c>
      <c r="AQ118" s="138">
        <f t="shared" si="57"/>
        <v>0.94330588845653163</v>
      </c>
      <c r="AR118" s="138">
        <f t="shared" si="57"/>
        <v>3.6388800182745507</v>
      </c>
      <c r="AS118" s="138"/>
      <c r="AT118" s="138">
        <f t="shared" si="58"/>
        <v>2.5858912560580669</v>
      </c>
      <c r="AU118" s="138">
        <f t="shared" si="58"/>
        <v>3.4292329676085784</v>
      </c>
      <c r="AV118" s="138">
        <f t="shared" si="58"/>
        <v>5.6972655955581093</v>
      </c>
      <c r="AW118" s="138">
        <f t="shared" si="58"/>
        <v>5.9270866522487173</v>
      </c>
      <c r="AX118" s="138">
        <f t="shared" si="58"/>
        <v>2.4232754229735676</v>
      </c>
      <c r="AY118" s="138">
        <f t="shared" si="58"/>
        <v>5.6217150270803806</v>
      </c>
      <c r="AZ118" s="138">
        <f t="shared" si="58"/>
        <v>3.1314888468945981</v>
      </c>
      <c r="BA118" s="138">
        <f t="shared" si="58"/>
        <v>0.94330588845653163</v>
      </c>
      <c r="BB118" s="138">
        <f t="shared" si="58"/>
        <v>3.6388800182745507</v>
      </c>
      <c r="BC118" s="138"/>
      <c r="BD118" s="138">
        <f t="shared" si="59"/>
        <v>5.1717825121161338</v>
      </c>
      <c r="BE118" s="138">
        <f t="shared" si="59"/>
        <v>6.8584659352171569</v>
      </c>
      <c r="BF118" s="138">
        <f t="shared" si="59"/>
        <v>11.394531191116219</v>
      </c>
      <c r="BG118" s="138">
        <f t="shared" si="59"/>
        <v>11.854173304497435</v>
      </c>
      <c r="BH118" s="138">
        <f t="shared" si="59"/>
        <v>4.8465508459471351</v>
      </c>
      <c r="BI118" s="138">
        <f t="shared" si="59"/>
        <v>11.243430054160761</v>
      </c>
      <c r="BJ118" s="138">
        <f t="shared" si="59"/>
        <v>6.2629776937891961</v>
      </c>
      <c r="BK118" s="138">
        <f t="shared" si="59"/>
        <v>1.8866117769130633</v>
      </c>
      <c r="BL118" s="138">
        <f t="shared" si="59"/>
        <v>7.2777600365491013</v>
      </c>
      <c r="BM118" s="138"/>
      <c r="BN118" s="138">
        <f t="shared" si="60"/>
        <v>2.5858912560580669</v>
      </c>
      <c r="BO118" s="138">
        <f t="shared" si="60"/>
        <v>3.4292329676085784</v>
      </c>
      <c r="BP118" s="138">
        <f t="shared" si="60"/>
        <v>5.6972655955581093</v>
      </c>
      <c r="BQ118" s="138">
        <f t="shared" si="60"/>
        <v>5.9270866522487173</v>
      </c>
      <c r="BR118" s="138">
        <f t="shared" si="60"/>
        <v>2.4232754229735676</v>
      </c>
      <c r="BS118" s="138">
        <f t="shared" si="60"/>
        <v>5.6217150270803806</v>
      </c>
      <c r="BT118" s="138">
        <f t="shared" si="60"/>
        <v>3.1314888468945981</v>
      </c>
      <c r="BU118" s="138">
        <f t="shared" si="60"/>
        <v>0.94330588845653163</v>
      </c>
      <c r="BV118" s="138">
        <f t="shared" si="60"/>
        <v>3.6388800182745507</v>
      </c>
    </row>
    <row r="119" spans="1:74" x14ac:dyDescent="0.35">
      <c r="A119" s="200"/>
      <c r="B119" s="202"/>
      <c r="C119" s="202"/>
      <c r="D119" s="202"/>
      <c r="E119" s="194" t="s">
        <v>168</v>
      </c>
      <c r="F119" s="3">
        <v>82.4</v>
      </c>
      <c r="G119" s="3">
        <v>41.2</v>
      </c>
      <c r="H119" s="3">
        <v>9.9</v>
      </c>
      <c r="I119" s="3">
        <v>17.399999999999999</v>
      </c>
      <c r="J119" s="3">
        <v>45.8</v>
      </c>
      <c r="K119" s="1"/>
      <c r="L119" s="160" cm="1">
        <f t="array" ref="L119:P119">K119*F119:J119/1000</f>
        <v>0</v>
      </c>
      <c r="M119" s="160">
        <v>0</v>
      </c>
      <c r="N119" s="160">
        <v>0</v>
      </c>
      <c r="O119" s="160">
        <v>0</v>
      </c>
      <c r="P119" s="160">
        <v>0</v>
      </c>
      <c r="Q119" s="160"/>
      <c r="R119" s="84" t="str" cm="1">
        <f t="array" ref="R119">IFERROR(MIN((Z119:AH119/L119)/$CJ$11:$CR$11),"")</f>
        <v/>
      </c>
      <c r="S119" s="84" t="str" cm="1">
        <f t="array" ref="S119">IFERROR(MIN((AJ119:AR119/M119)/$CJ$11:$CR$11),"")</f>
        <v/>
      </c>
      <c r="T119" s="84" t="str" cm="1">
        <f t="array" ref="T119">IFERROR(MIN((AT119:BB119/N119)/$CJ$11:$CR$11),"")</f>
        <v/>
      </c>
      <c r="U119" s="84" t="str" cm="1">
        <f t="array" ref="U119">IFERROR(MIN((BD119:BL119/O119)/$CJ$11:$CR$11),"")</f>
        <v/>
      </c>
      <c r="Z119" s="138" t="str">
        <f t="shared" si="61"/>
        <v/>
      </c>
      <c r="AA119" s="138" t="str">
        <f t="shared" si="61"/>
        <v/>
      </c>
      <c r="AB119" s="138" t="str">
        <f t="shared" si="61"/>
        <v/>
      </c>
      <c r="AC119" s="138" t="str">
        <f t="shared" si="61"/>
        <v/>
      </c>
      <c r="AD119" s="138" t="str">
        <f t="shared" si="61"/>
        <v/>
      </c>
      <c r="AE119" s="138" t="str">
        <f t="shared" si="61"/>
        <v/>
      </c>
      <c r="AF119" s="138" t="str">
        <f t="shared" si="61"/>
        <v/>
      </c>
      <c r="AG119" s="138" t="str">
        <f t="shared" si="61"/>
        <v/>
      </c>
      <c r="AH119" s="138" t="str">
        <f t="shared" si="61"/>
        <v/>
      </c>
      <c r="AI119" s="138"/>
      <c r="AJ119" s="138" t="str">
        <f t="shared" si="57"/>
        <v/>
      </c>
      <c r="AK119" s="138" t="str">
        <f t="shared" si="57"/>
        <v/>
      </c>
      <c r="AL119" s="138" t="str">
        <f t="shared" si="57"/>
        <v/>
      </c>
      <c r="AM119" s="138" t="str">
        <f t="shared" si="57"/>
        <v/>
      </c>
      <c r="AN119" s="138" t="str">
        <f t="shared" si="57"/>
        <v/>
      </c>
      <c r="AO119" s="138" t="str">
        <f t="shared" si="57"/>
        <v/>
      </c>
      <c r="AP119" s="138" t="str">
        <f t="shared" si="57"/>
        <v/>
      </c>
      <c r="AQ119" s="138" t="str">
        <f t="shared" si="57"/>
        <v/>
      </c>
      <c r="AR119" s="138" t="str">
        <f t="shared" si="57"/>
        <v/>
      </c>
      <c r="AS119" s="138"/>
      <c r="AT119" s="138" t="str">
        <f t="shared" si="58"/>
        <v/>
      </c>
      <c r="AU119" s="138" t="str">
        <f t="shared" si="58"/>
        <v/>
      </c>
      <c r="AV119" s="138" t="str">
        <f t="shared" si="58"/>
        <v/>
      </c>
      <c r="AW119" s="138" t="str">
        <f t="shared" si="58"/>
        <v/>
      </c>
      <c r="AX119" s="138" t="str">
        <f t="shared" si="58"/>
        <v/>
      </c>
      <c r="AY119" s="138" t="str">
        <f t="shared" si="58"/>
        <v/>
      </c>
      <c r="AZ119" s="138" t="str">
        <f t="shared" si="58"/>
        <v/>
      </c>
      <c r="BA119" s="138" t="str">
        <f t="shared" si="58"/>
        <v/>
      </c>
      <c r="BB119" s="138" t="str">
        <f t="shared" si="58"/>
        <v/>
      </c>
      <c r="BC119" s="138"/>
      <c r="BD119" s="138" t="str">
        <f t="shared" si="59"/>
        <v/>
      </c>
      <c r="BE119" s="138" t="str">
        <f t="shared" si="59"/>
        <v/>
      </c>
      <c r="BF119" s="138" t="str">
        <f t="shared" si="59"/>
        <v/>
      </c>
      <c r="BG119" s="138" t="str">
        <f t="shared" si="59"/>
        <v/>
      </c>
      <c r="BH119" s="138" t="str">
        <f t="shared" si="59"/>
        <v/>
      </c>
      <c r="BI119" s="138" t="str">
        <f t="shared" si="59"/>
        <v/>
      </c>
      <c r="BJ119" s="138" t="str">
        <f t="shared" si="59"/>
        <v/>
      </c>
      <c r="BK119" s="138" t="str">
        <f t="shared" si="59"/>
        <v/>
      </c>
      <c r="BL119" s="138" t="str">
        <f t="shared" si="59"/>
        <v/>
      </c>
      <c r="BM119" s="138"/>
      <c r="BN119" s="138" t="str">
        <f t="shared" si="60"/>
        <v/>
      </c>
      <c r="BO119" s="138" t="str">
        <f t="shared" si="60"/>
        <v/>
      </c>
      <c r="BP119" s="138" t="str">
        <f t="shared" si="60"/>
        <v/>
      </c>
      <c r="BQ119" s="138" t="str">
        <f t="shared" si="60"/>
        <v/>
      </c>
      <c r="BR119" s="138" t="str">
        <f t="shared" si="60"/>
        <v/>
      </c>
      <c r="BS119" s="138" t="str">
        <f t="shared" si="60"/>
        <v/>
      </c>
      <c r="BT119" s="138" t="str">
        <f t="shared" si="60"/>
        <v/>
      </c>
      <c r="BU119" s="138" t="str">
        <f t="shared" si="60"/>
        <v/>
      </c>
      <c r="BV119" s="138" t="str">
        <f t="shared" si="60"/>
        <v/>
      </c>
    </row>
    <row r="120" spans="1:74" x14ac:dyDescent="0.35">
      <c r="A120" s="200"/>
      <c r="B120" s="202"/>
      <c r="C120" s="202"/>
      <c r="D120" s="202"/>
      <c r="E120" s="201" t="s">
        <v>169</v>
      </c>
      <c r="F120" s="3"/>
      <c r="G120" s="3"/>
      <c r="H120" s="3"/>
      <c r="I120" s="3"/>
      <c r="J120" s="3"/>
      <c r="K120" s="1"/>
      <c r="L120" s="160" cm="1">
        <f t="array" ref="L120:P120">K120*F120:J120/1000</f>
        <v>0</v>
      </c>
      <c r="M120" s="160">
        <v>0</v>
      </c>
      <c r="N120" s="160">
        <v>0</v>
      </c>
      <c r="O120" s="160">
        <v>0</v>
      </c>
      <c r="P120" s="160">
        <v>0</v>
      </c>
      <c r="Q120" s="160"/>
      <c r="R120" s="84" t="str" cm="1">
        <f t="array" ref="R120">IFERROR(MIN((Z120:AH120/L120)/$CJ$11:$CR$11),"")</f>
        <v/>
      </c>
      <c r="S120" s="84" t="str" cm="1">
        <f t="array" ref="S120">IFERROR(MIN((AJ120:AR120/M120)/$CJ$11:$CR$11),"")</f>
        <v/>
      </c>
      <c r="T120" s="84" t="str" cm="1">
        <f t="array" ref="T120">IFERROR(MIN((AT120:BB120/N120)/$CJ$11:$CR$11),"")</f>
        <v/>
      </c>
      <c r="U120" s="84" t="str" cm="1">
        <f t="array" ref="U120">IFERROR(MIN((BD120:BL120/O120)/$CJ$11:$CR$11),"")</f>
        <v/>
      </c>
      <c r="Z120" s="138" t="str">
        <f t="shared" si="61"/>
        <v/>
      </c>
      <c r="AA120" s="138" t="str">
        <f t="shared" si="61"/>
        <v/>
      </c>
      <c r="AB120" s="138" t="str">
        <f t="shared" si="61"/>
        <v/>
      </c>
      <c r="AC120" s="138" t="str">
        <f t="shared" si="61"/>
        <v/>
      </c>
      <c r="AD120" s="138" t="str">
        <f t="shared" si="61"/>
        <v/>
      </c>
      <c r="AE120" s="138" t="str">
        <f t="shared" si="61"/>
        <v/>
      </c>
      <c r="AF120" s="138" t="str">
        <f t="shared" si="61"/>
        <v/>
      </c>
      <c r="AG120" s="138" t="str">
        <f t="shared" si="61"/>
        <v/>
      </c>
      <c r="AH120" s="138" t="str">
        <f t="shared" si="61"/>
        <v/>
      </c>
      <c r="AI120" s="138"/>
      <c r="AJ120" s="138" t="str">
        <f t="shared" si="57"/>
        <v/>
      </c>
      <c r="AK120" s="138" t="str">
        <f t="shared" si="57"/>
        <v/>
      </c>
      <c r="AL120" s="138" t="str">
        <f t="shared" si="57"/>
        <v/>
      </c>
      <c r="AM120" s="138" t="str">
        <f t="shared" si="57"/>
        <v/>
      </c>
      <c r="AN120" s="138" t="str">
        <f t="shared" si="57"/>
        <v/>
      </c>
      <c r="AO120" s="138" t="str">
        <f t="shared" si="57"/>
        <v/>
      </c>
      <c r="AP120" s="138" t="str">
        <f t="shared" si="57"/>
        <v/>
      </c>
      <c r="AQ120" s="138" t="str">
        <f t="shared" si="57"/>
        <v/>
      </c>
      <c r="AR120" s="138" t="str">
        <f t="shared" si="57"/>
        <v/>
      </c>
      <c r="AS120" s="138"/>
      <c r="AT120" s="138" t="str">
        <f t="shared" si="58"/>
        <v/>
      </c>
      <c r="AU120" s="138" t="str">
        <f t="shared" si="58"/>
        <v/>
      </c>
      <c r="AV120" s="138" t="str">
        <f t="shared" si="58"/>
        <v/>
      </c>
      <c r="AW120" s="138" t="str">
        <f t="shared" si="58"/>
        <v/>
      </c>
      <c r="AX120" s="138" t="str">
        <f t="shared" si="58"/>
        <v/>
      </c>
      <c r="AY120" s="138" t="str">
        <f t="shared" si="58"/>
        <v/>
      </c>
      <c r="AZ120" s="138" t="str">
        <f t="shared" si="58"/>
        <v/>
      </c>
      <c r="BA120" s="138" t="str">
        <f t="shared" si="58"/>
        <v/>
      </c>
      <c r="BB120" s="138" t="str">
        <f t="shared" si="58"/>
        <v/>
      </c>
      <c r="BC120" s="138"/>
      <c r="BD120" s="138" t="str">
        <f t="shared" si="59"/>
        <v/>
      </c>
      <c r="BE120" s="138" t="str">
        <f t="shared" si="59"/>
        <v/>
      </c>
      <c r="BF120" s="138" t="str">
        <f t="shared" si="59"/>
        <v/>
      </c>
      <c r="BG120" s="138" t="str">
        <f t="shared" si="59"/>
        <v/>
      </c>
      <c r="BH120" s="138" t="str">
        <f t="shared" si="59"/>
        <v/>
      </c>
      <c r="BI120" s="138" t="str">
        <f t="shared" si="59"/>
        <v/>
      </c>
      <c r="BJ120" s="138" t="str">
        <f t="shared" si="59"/>
        <v/>
      </c>
      <c r="BK120" s="138" t="str">
        <f t="shared" si="59"/>
        <v/>
      </c>
      <c r="BL120" s="138" t="str">
        <f t="shared" si="59"/>
        <v/>
      </c>
      <c r="BM120" s="138"/>
      <c r="BN120" s="138" t="str">
        <f t="shared" si="60"/>
        <v/>
      </c>
      <c r="BO120" s="138" t="str">
        <f t="shared" si="60"/>
        <v/>
      </c>
      <c r="BP120" s="138" t="str">
        <f t="shared" si="60"/>
        <v/>
      </c>
      <c r="BQ120" s="138" t="str">
        <f t="shared" si="60"/>
        <v/>
      </c>
      <c r="BR120" s="138" t="str">
        <f t="shared" si="60"/>
        <v/>
      </c>
      <c r="BS120" s="138" t="str">
        <f t="shared" si="60"/>
        <v/>
      </c>
      <c r="BT120" s="138" t="str">
        <f t="shared" si="60"/>
        <v/>
      </c>
      <c r="BU120" s="138" t="str">
        <f t="shared" si="60"/>
        <v/>
      </c>
      <c r="BV120" s="138" t="str">
        <f t="shared" si="60"/>
        <v/>
      </c>
    </row>
    <row r="121" spans="1:74" x14ac:dyDescent="0.35">
      <c r="A121" s="200" t="s">
        <v>170</v>
      </c>
      <c r="B121" s="199">
        <v>13</v>
      </c>
      <c r="C121" s="202">
        <v>0</v>
      </c>
      <c r="D121" s="202">
        <v>25</v>
      </c>
      <c r="E121" s="202" t="s">
        <v>170</v>
      </c>
      <c r="F121" s="37">
        <v>29</v>
      </c>
      <c r="G121" s="37">
        <v>25</v>
      </c>
      <c r="H121" s="37">
        <v>13</v>
      </c>
      <c r="I121" s="37">
        <v>25</v>
      </c>
      <c r="J121" s="37">
        <v>25</v>
      </c>
      <c r="K121" s="1">
        <v>123</v>
      </c>
      <c r="L121" s="160" cm="1">
        <f t="array" ref="L121:P121">K121*F121:J121/1000</f>
        <v>3.5670000000000002</v>
      </c>
      <c r="M121" s="160">
        <v>3.0750000000000002</v>
      </c>
      <c r="N121" s="160">
        <v>1.599</v>
      </c>
      <c r="O121" s="160">
        <v>3.0750000000000002</v>
      </c>
      <c r="P121" s="160">
        <v>3.0750000000000002</v>
      </c>
      <c r="Q121" s="160"/>
      <c r="R121" s="84" cm="1">
        <f t="array" ref="R121">IFERROR(MIN((Z121:AH121/L121)/$CJ$11:$CR$11),"")</f>
        <v>1.1659749309219622</v>
      </c>
      <c r="S121" s="84" cm="1">
        <f t="array" ref="S121">IFERROR(MIN((AJ121:AR121/M121)/$CJ$11:$CR$11),"")</f>
        <v>1.1659749309219622</v>
      </c>
      <c r="T121" s="84" cm="1">
        <f t="array" ref="T121">IFERROR(MIN((AT121:BB121/N121)/$CJ$11:$CR$11),"")</f>
        <v>1.1659749309219622</v>
      </c>
      <c r="U121" s="84" cm="1">
        <f t="array" ref="U121">IFERROR(MIN((BD121:BL121/O121)/$CJ$11:$CR$11),"")</f>
        <v>1.1659749309219622</v>
      </c>
      <c r="X121" t="s">
        <v>170</v>
      </c>
      <c r="Z121" s="138">
        <f t="shared" si="61"/>
        <v>66.997544216009018</v>
      </c>
      <c r="AA121" s="138">
        <f t="shared" si="61"/>
        <v>150.81447743677722</v>
      </c>
      <c r="AB121" s="138">
        <f t="shared" si="61"/>
        <v>253.70098729451701</v>
      </c>
      <c r="AC121" s="138">
        <f t="shared" si="61"/>
        <v>199.97289647505207</v>
      </c>
      <c r="AD121" s="138">
        <f t="shared" si="61"/>
        <v>161.92277544796372</v>
      </c>
      <c r="AE121" s="138">
        <f t="shared" si="61"/>
        <v>274.08635373822977</v>
      </c>
      <c r="AF121" s="138">
        <f t="shared" si="61"/>
        <v>124.36061572189276</v>
      </c>
      <c r="AG121" s="138">
        <f t="shared" si="61"/>
        <v>54.133428152866081</v>
      </c>
      <c r="AH121" s="138">
        <f t="shared" si="61"/>
        <v>181.0612807212396</v>
      </c>
      <c r="AI121" s="138"/>
      <c r="AJ121" s="138">
        <f t="shared" si="57"/>
        <v>57.756503634490528</v>
      </c>
      <c r="AK121" s="138">
        <f t="shared" si="57"/>
        <v>130.01248054894589</v>
      </c>
      <c r="AL121" s="138">
        <f t="shared" si="57"/>
        <v>218.70774766768707</v>
      </c>
      <c r="AM121" s="138">
        <f t="shared" si="57"/>
        <v>172.39042799573454</v>
      </c>
      <c r="AN121" s="138">
        <f t="shared" si="57"/>
        <v>139.58859952410666</v>
      </c>
      <c r="AO121" s="138">
        <f t="shared" si="57"/>
        <v>236.28133942950842</v>
      </c>
      <c r="AP121" s="138">
        <f t="shared" si="57"/>
        <v>107.20742734645927</v>
      </c>
      <c r="AQ121" s="138">
        <f t="shared" si="57"/>
        <v>46.666748407643176</v>
      </c>
      <c r="AR121" s="138">
        <f t="shared" si="57"/>
        <v>156.08731096658587</v>
      </c>
      <c r="AS121" s="138"/>
      <c r="AT121" s="138">
        <f t="shared" si="58"/>
        <v>30.033381889935072</v>
      </c>
      <c r="AU121" s="138">
        <f t="shared" si="58"/>
        <v>67.606489885451865</v>
      </c>
      <c r="AV121" s="138">
        <f t="shared" si="58"/>
        <v>113.72802878719727</v>
      </c>
      <c r="AW121" s="138">
        <f t="shared" si="58"/>
        <v>89.643022557781947</v>
      </c>
      <c r="AX121" s="138">
        <f t="shared" si="58"/>
        <v>72.58607175253546</v>
      </c>
      <c r="AY121" s="138">
        <f t="shared" si="58"/>
        <v>122.86629650334437</v>
      </c>
      <c r="AZ121" s="138">
        <f t="shared" si="58"/>
        <v>55.747862220158815</v>
      </c>
      <c r="BA121" s="138">
        <f t="shared" si="58"/>
        <v>24.266709171974448</v>
      </c>
      <c r="BB121" s="138">
        <f t="shared" si="58"/>
        <v>81.165401702624649</v>
      </c>
      <c r="BC121" s="138"/>
      <c r="BD121" s="138">
        <f t="shared" si="59"/>
        <v>57.756503634490528</v>
      </c>
      <c r="BE121" s="138">
        <f t="shared" si="59"/>
        <v>130.01248054894589</v>
      </c>
      <c r="BF121" s="138">
        <f t="shared" si="59"/>
        <v>218.70774766768707</v>
      </c>
      <c r="BG121" s="138">
        <f t="shared" si="59"/>
        <v>172.39042799573454</v>
      </c>
      <c r="BH121" s="138">
        <f t="shared" si="59"/>
        <v>139.58859952410666</v>
      </c>
      <c r="BI121" s="138">
        <f t="shared" si="59"/>
        <v>236.28133942950842</v>
      </c>
      <c r="BJ121" s="138">
        <f t="shared" si="59"/>
        <v>107.20742734645927</v>
      </c>
      <c r="BK121" s="138">
        <f t="shared" si="59"/>
        <v>46.666748407643176</v>
      </c>
      <c r="BL121" s="138">
        <f t="shared" si="59"/>
        <v>156.08731096658587</v>
      </c>
      <c r="BM121" s="138"/>
      <c r="BN121" s="138">
        <f t="shared" si="60"/>
        <v>57.756503634490528</v>
      </c>
      <c r="BO121" s="138">
        <f t="shared" si="60"/>
        <v>130.01248054894589</v>
      </c>
      <c r="BP121" s="138">
        <f t="shared" si="60"/>
        <v>218.70774766768707</v>
      </c>
      <c r="BQ121" s="138">
        <f t="shared" si="60"/>
        <v>172.39042799573454</v>
      </c>
      <c r="BR121" s="138">
        <f t="shared" si="60"/>
        <v>139.58859952410666</v>
      </c>
      <c r="BS121" s="138">
        <f t="shared" si="60"/>
        <v>236.28133942950842</v>
      </c>
      <c r="BT121" s="138">
        <f t="shared" si="60"/>
        <v>107.20742734645927</v>
      </c>
      <c r="BU121" s="138">
        <f t="shared" si="60"/>
        <v>46.666748407643176</v>
      </c>
      <c r="BV121" s="138">
        <f t="shared" si="60"/>
        <v>156.08731096658587</v>
      </c>
    </row>
    <row r="122" spans="1:74" x14ac:dyDescent="0.35">
      <c r="A122" s="200"/>
      <c r="B122" s="202"/>
      <c r="C122" s="202"/>
      <c r="D122" s="202"/>
      <c r="E122" s="193" t="s">
        <v>171</v>
      </c>
      <c r="F122" s="3"/>
      <c r="G122" s="3"/>
      <c r="H122" s="3"/>
      <c r="I122" s="3"/>
      <c r="J122" s="3"/>
      <c r="K122" s="1"/>
      <c r="L122" s="160" cm="1">
        <f t="array" ref="L122:P122">K122*F122:J122/1000</f>
        <v>0</v>
      </c>
      <c r="M122" s="160">
        <v>0</v>
      </c>
      <c r="N122" s="160">
        <v>0</v>
      </c>
      <c r="O122" s="160">
        <v>0</v>
      </c>
      <c r="P122" s="160">
        <v>0</v>
      </c>
      <c r="Q122" s="160"/>
      <c r="R122" s="84" t="str" cm="1">
        <f t="array" ref="R122">IFERROR(MIN((Z122:AH122/L122)/$CJ$11:$CR$11),"")</f>
        <v/>
      </c>
      <c r="S122" s="84" t="str" cm="1">
        <f t="array" ref="S122">IFERROR(MIN((AJ122:AR122/M122)/$CJ$11:$CR$11),"")</f>
        <v/>
      </c>
      <c r="T122" s="84" t="str" cm="1">
        <f t="array" ref="T122">IFERROR(MIN((AT122:BB122/N122)/$CJ$11:$CR$11),"")</f>
        <v/>
      </c>
      <c r="U122" s="84" t="str" cm="1">
        <f t="array" ref="U122">IFERROR(MIN((BD122:BL122/O122)/$CJ$11:$CR$11),"")</f>
        <v/>
      </c>
      <c r="Z122" s="138" t="str">
        <f t="shared" si="61"/>
        <v/>
      </c>
      <c r="AA122" s="138" t="str">
        <f t="shared" si="61"/>
        <v/>
      </c>
      <c r="AB122" s="138" t="str">
        <f t="shared" si="61"/>
        <v/>
      </c>
      <c r="AC122" s="138" t="str">
        <f t="shared" si="61"/>
        <v/>
      </c>
      <c r="AD122" s="138" t="str">
        <f t="shared" si="61"/>
        <v/>
      </c>
      <c r="AE122" s="138" t="str">
        <f t="shared" si="61"/>
        <v/>
      </c>
      <c r="AF122" s="138" t="str">
        <f t="shared" si="61"/>
        <v/>
      </c>
      <c r="AG122" s="138" t="str">
        <f t="shared" si="61"/>
        <v/>
      </c>
      <c r="AH122" s="138" t="str">
        <f t="shared" si="61"/>
        <v/>
      </c>
      <c r="AI122" s="138"/>
      <c r="AJ122" s="138" t="str">
        <f t="shared" ref="AJ122:AR131" si="62">IFERROR(VLOOKUP($X122,$BX$11:$CG$40,1+AJ$6,FALSE)*$M122,"")</f>
        <v/>
      </c>
      <c r="AK122" s="138" t="str">
        <f t="shared" si="62"/>
        <v/>
      </c>
      <c r="AL122" s="138" t="str">
        <f t="shared" si="62"/>
        <v/>
      </c>
      <c r="AM122" s="138" t="str">
        <f t="shared" si="62"/>
        <v/>
      </c>
      <c r="AN122" s="138" t="str">
        <f t="shared" si="62"/>
        <v/>
      </c>
      <c r="AO122" s="138" t="str">
        <f t="shared" si="62"/>
        <v/>
      </c>
      <c r="AP122" s="138" t="str">
        <f t="shared" si="62"/>
        <v/>
      </c>
      <c r="AQ122" s="138" t="str">
        <f t="shared" si="62"/>
        <v/>
      </c>
      <c r="AR122" s="138" t="str">
        <f t="shared" si="62"/>
        <v/>
      </c>
      <c r="AS122" s="138"/>
      <c r="AT122" s="138" t="str">
        <f t="shared" ref="AT122:BB131" si="63">IFERROR(VLOOKUP($X122,$BX$11:$CG$40,1+AT$6,FALSE)*$N122,"")</f>
        <v/>
      </c>
      <c r="AU122" s="138" t="str">
        <f t="shared" si="63"/>
        <v/>
      </c>
      <c r="AV122" s="138" t="str">
        <f t="shared" si="63"/>
        <v/>
      </c>
      <c r="AW122" s="138" t="str">
        <f t="shared" si="63"/>
        <v/>
      </c>
      <c r="AX122" s="138" t="str">
        <f t="shared" si="63"/>
        <v/>
      </c>
      <c r="AY122" s="138" t="str">
        <f t="shared" si="63"/>
        <v/>
      </c>
      <c r="AZ122" s="138" t="str">
        <f t="shared" si="63"/>
        <v/>
      </c>
      <c r="BA122" s="138" t="str">
        <f t="shared" si="63"/>
        <v/>
      </c>
      <c r="BB122" s="138" t="str">
        <f t="shared" si="63"/>
        <v/>
      </c>
      <c r="BC122" s="138"/>
      <c r="BD122" s="138" t="str">
        <f t="shared" ref="BD122:BL131" si="64">IFERROR(VLOOKUP($X122,$BX$11:$CG$40,1+BD$6,FALSE)*$O122,"")</f>
        <v/>
      </c>
      <c r="BE122" s="138" t="str">
        <f t="shared" si="64"/>
        <v/>
      </c>
      <c r="BF122" s="138" t="str">
        <f t="shared" si="64"/>
        <v/>
      </c>
      <c r="BG122" s="138" t="str">
        <f t="shared" si="64"/>
        <v/>
      </c>
      <c r="BH122" s="138" t="str">
        <f t="shared" si="64"/>
        <v/>
      </c>
      <c r="BI122" s="138" t="str">
        <f t="shared" si="64"/>
        <v/>
      </c>
      <c r="BJ122" s="138" t="str">
        <f t="shared" si="64"/>
        <v/>
      </c>
      <c r="BK122" s="138" t="str">
        <f t="shared" si="64"/>
        <v/>
      </c>
      <c r="BL122" s="138" t="str">
        <f t="shared" si="64"/>
        <v/>
      </c>
      <c r="BM122" s="138"/>
      <c r="BN122" s="138" t="str">
        <f t="shared" ref="BN122:BV131" si="65">IFERROR(VLOOKUP($X122,$BX$11:$CG$40,1+BN$6,FALSE)*$P122,"")</f>
        <v/>
      </c>
      <c r="BO122" s="138" t="str">
        <f t="shared" si="65"/>
        <v/>
      </c>
      <c r="BP122" s="138" t="str">
        <f t="shared" si="65"/>
        <v/>
      </c>
      <c r="BQ122" s="138" t="str">
        <f t="shared" si="65"/>
        <v/>
      </c>
      <c r="BR122" s="138" t="str">
        <f t="shared" si="65"/>
        <v/>
      </c>
      <c r="BS122" s="138" t="str">
        <f t="shared" si="65"/>
        <v/>
      </c>
      <c r="BT122" s="138" t="str">
        <f t="shared" si="65"/>
        <v/>
      </c>
      <c r="BU122" s="138" t="str">
        <f t="shared" si="65"/>
        <v/>
      </c>
      <c r="BV122" s="138" t="str">
        <f t="shared" si="65"/>
        <v/>
      </c>
    </row>
    <row r="123" spans="1:74" x14ac:dyDescent="0.35">
      <c r="A123" s="200" t="s">
        <v>172</v>
      </c>
      <c r="B123" s="199">
        <v>28</v>
      </c>
      <c r="C123" s="202">
        <v>0</v>
      </c>
      <c r="D123" s="202">
        <v>100</v>
      </c>
      <c r="E123" s="198" t="s">
        <v>173</v>
      </c>
      <c r="F123" s="37">
        <v>41</v>
      </c>
      <c r="G123" s="37">
        <v>35</v>
      </c>
      <c r="H123" s="37">
        <v>44</v>
      </c>
      <c r="I123" s="37">
        <v>48</v>
      </c>
      <c r="J123" s="37">
        <v>32</v>
      </c>
      <c r="K123" s="1"/>
      <c r="L123" s="160" cm="1">
        <f t="array" ref="L123:P123">K123*F123:J123/1000</f>
        <v>0</v>
      </c>
      <c r="M123" s="160">
        <v>0</v>
      </c>
      <c r="N123" s="160">
        <v>0</v>
      </c>
      <c r="O123" s="160">
        <v>0</v>
      </c>
      <c r="P123" s="160">
        <v>0</v>
      </c>
      <c r="Q123" s="160"/>
      <c r="R123" s="84" t="str" cm="1">
        <f t="array" ref="R123">IFERROR(MIN((Z123:AH123/L123)/$CJ$11:$CR$11),"")</f>
        <v/>
      </c>
      <c r="S123" s="84" t="str" cm="1">
        <f t="array" ref="S123">IFERROR(MIN((AJ123:AR123/M123)/$CJ$11:$CR$11),"")</f>
        <v/>
      </c>
      <c r="T123" s="84" t="str" cm="1">
        <f t="array" ref="T123">IFERROR(MIN((AT123:BB123/N123)/$CJ$11:$CR$11),"")</f>
        <v/>
      </c>
      <c r="U123" s="84" t="str" cm="1">
        <f t="array" ref="U123">IFERROR(MIN((BD123:BL123/O123)/$CJ$11:$CR$11),"")</f>
        <v/>
      </c>
      <c r="Z123" s="138" t="str">
        <f t="shared" si="61"/>
        <v/>
      </c>
      <c r="AA123" s="138" t="str">
        <f t="shared" si="61"/>
        <v/>
      </c>
      <c r="AB123" s="138" t="str">
        <f t="shared" si="61"/>
        <v/>
      </c>
      <c r="AC123" s="138" t="str">
        <f t="shared" si="61"/>
        <v/>
      </c>
      <c r="AD123" s="138" t="str">
        <f t="shared" si="61"/>
        <v/>
      </c>
      <c r="AE123" s="138" t="str">
        <f t="shared" si="61"/>
        <v/>
      </c>
      <c r="AF123" s="138" t="str">
        <f t="shared" si="61"/>
        <v/>
      </c>
      <c r="AG123" s="138" t="str">
        <f t="shared" si="61"/>
        <v/>
      </c>
      <c r="AH123" s="138" t="str">
        <f t="shared" si="61"/>
        <v/>
      </c>
      <c r="AI123" s="138"/>
      <c r="AJ123" s="138" t="str">
        <f t="shared" si="62"/>
        <v/>
      </c>
      <c r="AK123" s="138" t="str">
        <f t="shared" si="62"/>
        <v/>
      </c>
      <c r="AL123" s="138" t="str">
        <f t="shared" si="62"/>
        <v/>
      </c>
      <c r="AM123" s="138" t="str">
        <f t="shared" si="62"/>
        <v/>
      </c>
      <c r="AN123" s="138" t="str">
        <f t="shared" si="62"/>
        <v/>
      </c>
      <c r="AO123" s="138" t="str">
        <f t="shared" si="62"/>
        <v/>
      </c>
      <c r="AP123" s="138" t="str">
        <f t="shared" si="62"/>
        <v/>
      </c>
      <c r="AQ123" s="138" t="str">
        <f t="shared" si="62"/>
        <v/>
      </c>
      <c r="AR123" s="138" t="str">
        <f t="shared" si="62"/>
        <v/>
      </c>
      <c r="AS123" s="138"/>
      <c r="AT123" s="138" t="str">
        <f t="shared" si="63"/>
        <v/>
      </c>
      <c r="AU123" s="138" t="str">
        <f t="shared" si="63"/>
        <v/>
      </c>
      <c r="AV123" s="138" t="str">
        <f t="shared" si="63"/>
        <v/>
      </c>
      <c r="AW123" s="138" t="str">
        <f t="shared" si="63"/>
        <v/>
      </c>
      <c r="AX123" s="138" t="str">
        <f t="shared" si="63"/>
        <v/>
      </c>
      <c r="AY123" s="138" t="str">
        <f t="shared" si="63"/>
        <v/>
      </c>
      <c r="AZ123" s="138" t="str">
        <f t="shared" si="63"/>
        <v/>
      </c>
      <c r="BA123" s="138" t="str">
        <f t="shared" si="63"/>
        <v/>
      </c>
      <c r="BB123" s="138" t="str">
        <f t="shared" si="63"/>
        <v/>
      </c>
      <c r="BC123" s="138"/>
      <c r="BD123" s="138" t="str">
        <f t="shared" si="64"/>
        <v/>
      </c>
      <c r="BE123" s="138" t="str">
        <f t="shared" si="64"/>
        <v/>
      </c>
      <c r="BF123" s="138" t="str">
        <f t="shared" si="64"/>
        <v/>
      </c>
      <c r="BG123" s="138" t="str">
        <f t="shared" si="64"/>
        <v/>
      </c>
      <c r="BH123" s="138" t="str">
        <f t="shared" si="64"/>
        <v/>
      </c>
      <c r="BI123" s="138" t="str">
        <f t="shared" si="64"/>
        <v/>
      </c>
      <c r="BJ123" s="138" t="str">
        <f t="shared" si="64"/>
        <v/>
      </c>
      <c r="BK123" s="138" t="str">
        <f t="shared" si="64"/>
        <v/>
      </c>
      <c r="BL123" s="138" t="str">
        <f t="shared" si="64"/>
        <v/>
      </c>
      <c r="BM123" s="138"/>
      <c r="BN123" s="138" t="str">
        <f t="shared" si="65"/>
        <v/>
      </c>
      <c r="BO123" s="138" t="str">
        <f t="shared" si="65"/>
        <v/>
      </c>
      <c r="BP123" s="138" t="str">
        <f t="shared" si="65"/>
        <v/>
      </c>
      <c r="BQ123" s="138" t="str">
        <f t="shared" si="65"/>
        <v/>
      </c>
      <c r="BR123" s="138" t="str">
        <f t="shared" si="65"/>
        <v/>
      </c>
      <c r="BS123" s="138" t="str">
        <f t="shared" si="65"/>
        <v/>
      </c>
      <c r="BT123" s="138" t="str">
        <f t="shared" si="65"/>
        <v/>
      </c>
      <c r="BU123" s="138" t="str">
        <f t="shared" si="65"/>
        <v/>
      </c>
      <c r="BV123" s="138" t="str">
        <f t="shared" si="65"/>
        <v/>
      </c>
    </row>
    <row r="124" spans="1:74" x14ac:dyDescent="0.35">
      <c r="A124" s="200"/>
      <c r="B124" s="202"/>
      <c r="C124" s="202"/>
      <c r="D124" s="202" t="s">
        <v>174</v>
      </c>
      <c r="E124" s="202" t="s">
        <v>175</v>
      </c>
      <c r="F124" s="39">
        <v>9.1999999999999993</v>
      </c>
      <c r="G124" s="39">
        <v>3.1</v>
      </c>
      <c r="H124" s="39">
        <v>4.5999999999999996</v>
      </c>
      <c r="I124" s="39">
        <v>9.1999999999999993</v>
      </c>
      <c r="J124" s="39">
        <v>9.1999999999999993</v>
      </c>
      <c r="K124" s="1">
        <v>198</v>
      </c>
      <c r="L124" s="160" cm="1">
        <f t="array" ref="L124:P124">K124*F124:J124/1000</f>
        <v>1.8215999999999999</v>
      </c>
      <c r="M124" s="160">
        <v>0.61380000000000012</v>
      </c>
      <c r="N124" s="160">
        <v>0.91079999999999994</v>
      </c>
      <c r="O124" s="160">
        <v>1.8215999999999999</v>
      </c>
      <c r="P124" s="160">
        <v>1.8215999999999999</v>
      </c>
      <c r="Q124" s="160"/>
      <c r="R124" s="84" cm="1">
        <f t="array" ref="R124">IFERROR(MIN((Z124:AH124/L124)/$CJ$11:$CR$11),"")</f>
        <v>1.1506530973283797</v>
      </c>
      <c r="S124" s="84" cm="1">
        <f t="array" ref="S124">IFERROR(MIN((AJ124:AR124/M124)/$CJ$11:$CR$11),"")</f>
        <v>1.1506530973283797</v>
      </c>
      <c r="T124" s="84" cm="1">
        <f t="array" ref="T124">IFERROR(MIN((AT124:BB124/N124)/$CJ$11:$CR$11),"")</f>
        <v>1.1506530973283797</v>
      </c>
      <c r="U124" s="84" cm="1">
        <f t="array" ref="U124">IFERROR(MIN((BD124:BL124/O124)/$CJ$11:$CR$11),"")</f>
        <v>1.1506530973283797</v>
      </c>
      <c r="X124" t="s">
        <v>1790</v>
      </c>
      <c r="Z124" s="138">
        <f t="shared" ref="Z124:AH133" si="66">_xlfn.IFNA(VLOOKUP($X124,$BX$11:$CG$40,1+Z$6,FALSE)*$L124,"")</f>
        <v>60.390506564556077</v>
      </c>
      <c r="AA124" s="138">
        <f t="shared" si="66"/>
        <v>80.085779151228024</v>
      </c>
      <c r="AB124" s="138">
        <f t="shared" si="66"/>
        <v>133.05306421626477</v>
      </c>
      <c r="AC124" s="138">
        <f t="shared" si="66"/>
        <v>138.42026981713158</v>
      </c>
      <c r="AD124" s="138">
        <f t="shared" si="66"/>
        <v>56.592801416521155</v>
      </c>
      <c r="AE124" s="138">
        <f t="shared" si="66"/>
        <v>131.28866786320026</v>
      </c>
      <c r="AF124" s="138">
        <f t="shared" si="66"/>
        <v>73.132308762861527</v>
      </c>
      <c r="AG124" s="138">
        <f t="shared" si="66"/>
        <v>22.029820595030998</v>
      </c>
      <c r="AH124" s="138">
        <f t="shared" si="66"/>
        <v>84.981844119088734</v>
      </c>
      <c r="AI124" s="138"/>
      <c r="AJ124" s="138">
        <f t="shared" si="62"/>
        <v>20.348975038056945</v>
      </c>
      <c r="AK124" s="138">
        <f t="shared" si="62"/>
        <v>26.98542558356597</v>
      </c>
      <c r="AL124" s="138">
        <f t="shared" si="62"/>
        <v>44.833097725045747</v>
      </c>
      <c r="AM124" s="138">
        <f t="shared" si="62"/>
        <v>46.641612655772612</v>
      </c>
      <c r="AN124" s="138">
        <f t="shared" si="62"/>
        <v>19.069313520784309</v>
      </c>
      <c r="AO124" s="138">
        <f t="shared" si="62"/>
        <v>44.238572866947926</v>
      </c>
      <c r="AP124" s="138">
        <f t="shared" si="62"/>
        <v>24.642408387485954</v>
      </c>
      <c r="AQ124" s="138">
        <f t="shared" si="62"/>
        <v>7.4230917222387083</v>
      </c>
      <c r="AR124" s="138">
        <f t="shared" si="62"/>
        <v>28.635186605345126</v>
      </c>
      <c r="AS124" s="138"/>
      <c r="AT124" s="138">
        <f t="shared" si="63"/>
        <v>30.195253282278038</v>
      </c>
      <c r="AU124" s="138">
        <f t="shared" si="63"/>
        <v>40.042889575614012</v>
      </c>
      <c r="AV124" s="138">
        <f t="shared" si="63"/>
        <v>66.526532108132386</v>
      </c>
      <c r="AW124" s="138">
        <f t="shared" si="63"/>
        <v>69.210134908565792</v>
      </c>
      <c r="AX124" s="138">
        <f t="shared" si="63"/>
        <v>28.296400708260578</v>
      </c>
      <c r="AY124" s="138">
        <f t="shared" si="63"/>
        <v>65.64433393160013</v>
      </c>
      <c r="AZ124" s="138">
        <f t="shared" si="63"/>
        <v>36.566154381430763</v>
      </c>
      <c r="BA124" s="138">
        <f t="shared" si="63"/>
        <v>11.014910297515499</v>
      </c>
      <c r="BB124" s="138">
        <f t="shared" si="63"/>
        <v>42.490922059544367</v>
      </c>
      <c r="BC124" s="138"/>
      <c r="BD124" s="138">
        <f t="shared" si="64"/>
        <v>60.390506564556077</v>
      </c>
      <c r="BE124" s="138">
        <f t="shared" si="64"/>
        <v>80.085779151228024</v>
      </c>
      <c r="BF124" s="138">
        <f t="shared" si="64"/>
        <v>133.05306421626477</v>
      </c>
      <c r="BG124" s="138">
        <f t="shared" si="64"/>
        <v>138.42026981713158</v>
      </c>
      <c r="BH124" s="138">
        <f t="shared" si="64"/>
        <v>56.592801416521155</v>
      </c>
      <c r="BI124" s="138">
        <f t="shared" si="64"/>
        <v>131.28866786320026</v>
      </c>
      <c r="BJ124" s="138">
        <f t="shared" si="64"/>
        <v>73.132308762861527</v>
      </c>
      <c r="BK124" s="138">
        <f t="shared" si="64"/>
        <v>22.029820595030998</v>
      </c>
      <c r="BL124" s="138">
        <f t="shared" si="64"/>
        <v>84.981844119088734</v>
      </c>
      <c r="BM124" s="138"/>
      <c r="BN124" s="138">
        <f t="shared" si="65"/>
        <v>60.390506564556077</v>
      </c>
      <c r="BO124" s="138">
        <f t="shared" si="65"/>
        <v>80.085779151228024</v>
      </c>
      <c r="BP124" s="138">
        <f t="shared" si="65"/>
        <v>133.05306421626477</v>
      </c>
      <c r="BQ124" s="138">
        <f t="shared" si="65"/>
        <v>138.42026981713158</v>
      </c>
      <c r="BR124" s="138">
        <f t="shared" si="65"/>
        <v>56.592801416521155</v>
      </c>
      <c r="BS124" s="138">
        <f t="shared" si="65"/>
        <v>131.28866786320026</v>
      </c>
      <c r="BT124" s="138">
        <f t="shared" si="65"/>
        <v>73.132308762861527</v>
      </c>
      <c r="BU124" s="138">
        <f t="shared" si="65"/>
        <v>22.029820595030998</v>
      </c>
      <c r="BV124" s="138">
        <f t="shared" si="65"/>
        <v>84.981844119088734</v>
      </c>
    </row>
    <row r="125" spans="1:74" x14ac:dyDescent="0.35">
      <c r="A125" s="200"/>
      <c r="B125" s="202"/>
      <c r="C125" s="202"/>
      <c r="D125" s="202"/>
      <c r="E125" s="202" t="s">
        <v>177</v>
      </c>
      <c r="F125" s="41">
        <v>0</v>
      </c>
      <c r="G125" s="41">
        <v>3.1</v>
      </c>
      <c r="H125" s="41">
        <v>4.5999999999999996</v>
      </c>
      <c r="I125" s="41">
        <v>4.5999999999999996</v>
      </c>
      <c r="J125" s="41">
        <v>0</v>
      </c>
      <c r="K125" s="1">
        <v>167</v>
      </c>
      <c r="L125" s="160" cm="1">
        <f t="array" ref="L125:P125">K125*F125:J125/1000</f>
        <v>0</v>
      </c>
      <c r="M125" s="160">
        <v>0.51770000000000005</v>
      </c>
      <c r="N125" s="160">
        <v>0.76819999999999988</v>
      </c>
      <c r="O125" s="160">
        <v>0.76819999999999988</v>
      </c>
      <c r="P125" s="160">
        <v>0</v>
      </c>
      <c r="Q125" s="160"/>
      <c r="R125" s="84" t="str" cm="1">
        <f t="array" ref="R125">IFERROR(MIN((Z125:AH125/L125)/$CJ$11:$CR$11),"")</f>
        <v/>
      </c>
      <c r="S125" s="84" cm="1">
        <f t="array" ref="S125">IFERROR(MIN((AJ125:AR125/M125)/$CJ$11:$CR$11),"")</f>
        <v>1.1506530973283797</v>
      </c>
      <c r="T125" s="84" cm="1">
        <f t="array" ref="T125">IFERROR(MIN((AT125:BB125/N125)/$CJ$11:$CR$11),"")</f>
        <v>1.1506530973283795</v>
      </c>
      <c r="U125" s="84" cm="1">
        <f t="array" ref="U125">IFERROR(MIN((BD125:BL125/O125)/$CJ$11:$CR$11),"")</f>
        <v>1.1506530973283795</v>
      </c>
      <c r="X125" t="s">
        <v>1790</v>
      </c>
      <c r="Z125" s="138">
        <f t="shared" si="66"/>
        <v>0</v>
      </c>
      <c r="AA125" s="138">
        <f t="shared" si="66"/>
        <v>0</v>
      </c>
      <c r="AB125" s="138">
        <f t="shared" si="66"/>
        <v>0</v>
      </c>
      <c r="AC125" s="138">
        <f t="shared" si="66"/>
        <v>0</v>
      </c>
      <c r="AD125" s="138">
        <f t="shared" si="66"/>
        <v>0</v>
      </c>
      <c r="AE125" s="138">
        <f t="shared" si="66"/>
        <v>0</v>
      </c>
      <c r="AF125" s="138">
        <f t="shared" si="66"/>
        <v>0</v>
      </c>
      <c r="AG125" s="138">
        <f t="shared" si="66"/>
        <v>0</v>
      </c>
      <c r="AH125" s="138">
        <f t="shared" si="66"/>
        <v>0</v>
      </c>
      <c r="AI125" s="138"/>
      <c r="AJ125" s="138">
        <f t="shared" si="62"/>
        <v>17.163024400785403</v>
      </c>
      <c r="AK125" s="138">
        <f t="shared" si="62"/>
        <v>22.760434709371296</v>
      </c>
      <c r="AL125" s="138">
        <f t="shared" si="62"/>
        <v>37.813774343851712</v>
      </c>
      <c r="AM125" s="138">
        <f t="shared" si="62"/>
        <v>39.339137947040534</v>
      </c>
      <c r="AN125" s="138">
        <f t="shared" si="62"/>
        <v>16.083713929146359</v>
      </c>
      <c r="AO125" s="138">
        <f t="shared" si="62"/>
        <v>37.31233166050658</v>
      </c>
      <c r="AP125" s="138">
        <f t="shared" si="62"/>
        <v>20.784253538940174</v>
      </c>
      <c r="AQ125" s="138">
        <f t="shared" si="62"/>
        <v>6.2608904929993141</v>
      </c>
      <c r="AR125" s="138">
        <f t="shared" si="62"/>
        <v>24.151899813599169</v>
      </c>
      <c r="AS125" s="138"/>
      <c r="AT125" s="138">
        <f t="shared" si="63"/>
        <v>25.467713626971879</v>
      </c>
      <c r="AU125" s="138">
        <f t="shared" si="63"/>
        <v>33.773548278421913</v>
      </c>
      <c r="AV125" s="138">
        <f t="shared" si="63"/>
        <v>56.110761929586396</v>
      </c>
      <c r="AW125" s="138">
        <f t="shared" si="63"/>
        <v>58.374204695608519</v>
      </c>
      <c r="AX125" s="138">
        <f t="shared" si="63"/>
        <v>23.866156152926848</v>
      </c>
      <c r="AY125" s="138">
        <f t="shared" si="63"/>
        <v>55.366685689783942</v>
      </c>
      <c r="AZ125" s="138">
        <f t="shared" si="63"/>
        <v>30.841150412620895</v>
      </c>
      <c r="BA125" s="138">
        <f t="shared" si="63"/>
        <v>9.2903536347731723</v>
      </c>
      <c r="BB125" s="138">
        <f t="shared" si="63"/>
        <v>35.838302949211659</v>
      </c>
      <c r="BC125" s="138"/>
      <c r="BD125" s="138">
        <f t="shared" si="64"/>
        <v>25.467713626971879</v>
      </c>
      <c r="BE125" s="138">
        <f t="shared" si="64"/>
        <v>33.773548278421913</v>
      </c>
      <c r="BF125" s="138">
        <f t="shared" si="64"/>
        <v>56.110761929586396</v>
      </c>
      <c r="BG125" s="138">
        <f t="shared" si="64"/>
        <v>58.374204695608519</v>
      </c>
      <c r="BH125" s="138">
        <f t="shared" si="64"/>
        <v>23.866156152926848</v>
      </c>
      <c r="BI125" s="138">
        <f t="shared" si="64"/>
        <v>55.366685689783942</v>
      </c>
      <c r="BJ125" s="138">
        <f t="shared" si="64"/>
        <v>30.841150412620895</v>
      </c>
      <c r="BK125" s="138">
        <f t="shared" si="64"/>
        <v>9.2903536347731723</v>
      </c>
      <c r="BL125" s="138">
        <f t="shared" si="64"/>
        <v>35.838302949211659</v>
      </c>
      <c r="BM125" s="138"/>
      <c r="BN125" s="138">
        <f t="shared" si="65"/>
        <v>0</v>
      </c>
      <c r="BO125" s="138">
        <f t="shared" si="65"/>
        <v>0</v>
      </c>
      <c r="BP125" s="138">
        <f t="shared" si="65"/>
        <v>0</v>
      </c>
      <c r="BQ125" s="138">
        <f t="shared" si="65"/>
        <v>0</v>
      </c>
      <c r="BR125" s="138">
        <f t="shared" si="65"/>
        <v>0</v>
      </c>
      <c r="BS125" s="138">
        <f t="shared" si="65"/>
        <v>0</v>
      </c>
      <c r="BT125" s="138">
        <f t="shared" si="65"/>
        <v>0</v>
      </c>
      <c r="BU125" s="138">
        <f t="shared" si="65"/>
        <v>0</v>
      </c>
      <c r="BV125" s="138">
        <f t="shared" si="65"/>
        <v>0</v>
      </c>
    </row>
    <row r="126" spans="1:74" x14ac:dyDescent="0.35">
      <c r="A126" s="200"/>
      <c r="B126" s="202"/>
      <c r="C126" s="202"/>
      <c r="D126" s="202"/>
      <c r="E126" s="202" t="s">
        <v>178</v>
      </c>
      <c r="F126" s="41">
        <v>0</v>
      </c>
      <c r="G126" s="41">
        <v>3.1</v>
      </c>
      <c r="H126" s="41">
        <v>4.5999999999999996</v>
      </c>
      <c r="I126" s="41">
        <v>4.5999999999999996</v>
      </c>
      <c r="J126" s="41">
        <v>0</v>
      </c>
      <c r="K126" s="1">
        <v>179</v>
      </c>
      <c r="L126" s="160" cm="1">
        <f t="array" ref="L126:P126">K126*F126:J126/1000</f>
        <v>0</v>
      </c>
      <c r="M126" s="160">
        <v>0.55489999999999995</v>
      </c>
      <c r="N126" s="160">
        <v>0.82340000000000002</v>
      </c>
      <c r="O126" s="160">
        <v>0.82340000000000002</v>
      </c>
      <c r="P126" s="160">
        <v>0</v>
      </c>
      <c r="Q126" s="160"/>
      <c r="R126" s="84" t="str" cm="1">
        <f t="array" ref="R126">IFERROR(MIN((Z126:AH126/L126)/$CJ$11:$CR$11),"")</f>
        <v/>
      </c>
      <c r="S126" s="84" cm="1">
        <f t="array" ref="S126">IFERROR(MIN((AJ126:AR126/M126)/$CJ$11:$CR$11),"")</f>
        <v>1.1506530973283797</v>
      </c>
      <c r="T126" s="84" cm="1">
        <f t="array" ref="T126">IFERROR(MIN((AT126:BB126/N126)/$CJ$11:$CR$11),"")</f>
        <v>1.1506530973283797</v>
      </c>
      <c r="U126" s="84" cm="1">
        <f t="array" ref="U126">IFERROR(MIN((BD126:BL126/O126)/$CJ$11:$CR$11),"")</f>
        <v>1.1506530973283797</v>
      </c>
      <c r="X126" t="s">
        <v>1790</v>
      </c>
      <c r="Z126" s="138">
        <f t="shared" si="66"/>
        <v>0</v>
      </c>
      <c r="AA126" s="138">
        <f t="shared" si="66"/>
        <v>0</v>
      </c>
      <c r="AB126" s="138">
        <f t="shared" si="66"/>
        <v>0</v>
      </c>
      <c r="AC126" s="138">
        <f t="shared" si="66"/>
        <v>0</v>
      </c>
      <c r="AD126" s="138">
        <f t="shared" si="66"/>
        <v>0</v>
      </c>
      <c r="AE126" s="138">
        <f t="shared" si="66"/>
        <v>0</v>
      </c>
      <c r="AF126" s="138">
        <f t="shared" si="66"/>
        <v>0</v>
      </c>
      <c r="AG126" s="138">
        <f t="shared" si="66"/>
        <v>0</v>
      </c>
      <c r="AH126" s="138">
        <f t="shared" si="66"/>
        <v>0</v>
      </c>
      <c r="AI126" s="138"/>
      <c r="AJ126" s="138">
        <f t="shared" si="62"/>
        <v>18.396295615213091</v>
      </c>
      <c r="AK126" s="138">
        <f t="shared" si="62"/>
        <v>24.395915047769229</v>
      </c>
      <c r="AL126" s="138">
        <f t="shared" si="62"/>
        <v>40.530931781733265</v>
      </c>
      <c r="AM126" s="138">
        <f t="shared" si="62"/>
        <v>42.16590235042068</v>
      </c>
      <c r="AN126" s="138">
        <f t="shared" si="62"/>
        <v>17.23942990010298</v>
      </c>
      <c r="AO126" s="138">
        <f t="shared" si="62"/>
        <v>39.993457288806447</v>
      </c>
      <c r="AP126" s="138">
        <f t="shared" si="62"/>
        <v>22.27773283515144</v>
      </c>
      <c r="AQ126" s="138">
        <f t="shared" si="62"/>
        <v>6.7107748398016582</v>
      </c>
      <c r="AR126" s="138">
        <f t="shared" si="62"/>
        <v>25.887365668468565</v>
      </c>
      <c r="AS126" s="138"/>
      <c r="AT126" s="138">
        <f t="shared" si="63"/>
        <v>27.297728977412977</v>
      </c>
      <c r="AU126" s="138">
        <f t="shared" si="63"/>
        <v>36.20039007088338</v>
      </c>
      <c r="AV126" s="138">
        <f t="shared" si="63"/>
        <v>60.142672966442916</v>
      </c>
      <c r="AW126" s="138">
        <f t="shared" si="63"/>
        <v>62.568758326430697</v>
      </c>
      <c r="AX126" s="138">
        <f t="shared" si="63"/>
        <v>25.581089529185071</v>
      </c>
      <c r="AY126" s="138">
        <f t="shared" si="63"/>
        <v>59.345130170486989</v>
      </c>
      <c r="AZ126" s="138">
        <f t="shared" si="63"/>
        <v>33.057280981192463</v>
      </c>
      <c r="BA126" s="138">
        <f t="shared" si="63"/>
        <v>9.9579239558347208</v>
      </c>
      <c r="BB126" s="138">
        <f t="shared" si="63"/>
        <v>38.413510346759807</v>
      </c>
      <c r="BC126" s="138"/>
      <c r="BD126" s="138">
        <f t="shared" si="64"/>
        <v>27.297728977412977</v>
      </c>
      <c r="BE126" s="138">
        <f t="shared" si="64"/>
        <v>36.20039007088338</v>
      </c>
      <c r="BF126" s="138">
        <f t="shared" si="64"/>
        <v>60.142672966442916</v>
      </c>
      <c r="BG126" s="138">
        <f t="shared" si="64"/>
        <v>62.568758326430697</v>
      </c>
      <c r="BH126" s="138">
        <f t="shared" si="64"/>
        <v>25.581089529185071</v>
      </c>
      <c r="BI126" s="138">
        <f t="shared" si="64"/>
        <v>59.345130170486989</v>
      </c>
      <c r="BJ126" s="138">
        <f t="shared" si="64"/>
        <v>33.057280981192463</v>
      </c>
      <c r="BK126" s="138">
        <f t="shared" si="64"/>
        <v>9.9579239558347208</v>
      </c>
      <c r="BL126" s="138">
        <f t="shared" si="64"/>
        <v>38.413510346759807</v>
      </c>
      <c r="BM126" s="138"/>
      <c r="BN126" s="138">
        <f t="shared" si="65"/>
        <v>0</v>
      </c>
      <c r="BO126" s="138">
        <f t="shared" si="65"/>
        <v>0</v>
      </c>
      <c r="BP126" s="138">
        <f t="shared" si="65"/>
        <v>0</v>
      </c>
      <c r="BQ126" s="138">
        <f t="shared" si="65"/>
        <v>0</v>
      </c>
      <c r="BR126" s="138">
        <f t="shared" si="65"/>
        <v>0</v>
      </c>
      <c r="BS126" s="138">
        <f t="shared" si="65"/>
        <v>0</v>
      </c>
      <c r="BT126" s="138">
        <f t="shared" si="65"/>
        <v>0</v>
      </c>
      <c r="BU126" s="138">
        <f t="shared" si="65"/>
        <v>0</v>
      </c>
      <c r="BV126" s="138">
        <f t="shared" si="65"/>
        <v>0</v>
      </c>
    </row>
    <row r="127" spans="1:74" x14ac:dyDescent="0.35">
      <c r="A127" s="200"/>
      <c r="B127" s="202"/>
      <c r="C127" s="202"/>
      <c r="D127" s="202" t="s">
        <v>179</v>
      </c>
      <c r="E127" s="202" t="s">
        <v>180</v>
      </c>
      <c r="F127" s="41">
        <v>6.5</v>
      </c>
      <c r="G127" s="41">
        <v>3.3</v>
      </c>
      <c r="H127" s="41">
        <v>6.5</v>
      </c>
      <c r="I127" s="41">
        <v>0</v>
      </c>
      <c r="J127" s="41">
        <v>6.5</v>
      </c>
      <c r="K127" s="1">
        <v>182</v>
      </c>
      <c r="L127" s="160" cm="1">
        <f t="array" ref="L127:P127">K127*F127:J127/1000</f>
        <v>1.1830000000000001</v>
      </c>
      <c r="M127" s="160">
        <v>0.60060000000000002</v>
      </c>
      <c r="N127" s="160">
        <v>1.1830000000000001</v>
      </c>
      <c r="O127" s="160">
        <v>0</v>
      </c>
      <c r="P127" s="160">
        <v>1.1830000000000001</v>
      </c>
      <c r="Q127" s="160"/>
      <c r="R127" s="84" cm="1">
        <f t="array" ref="R127">IFERROR(MIN((Z127:AH127/L127)/$CJ$11:$CR$11),"")</f>
        <v>1.1506530973283797</v>
      </c>
      <c r="S127" s="84" cm="1">
        <f t="array" ref="S127">IFERROR(MIN((AJ127:AR127/M127)/$CJ$11:$CR$11),"")</f>
        <v>1.1506530973283797</v>
      </c>
      <c r="T127" s="84" cm="1">
        <f t="array" ref="T127">IFERROR(MIN((AT127:BB127/N127)/$CJ$11:$CR$11),"")</f>
        <v>1.1506530973283797</v>
      </c>
      <c r="U127" s="84" t="str" cm="1">
        <f t="array" ref="U127">IFERROR(MIN((BD127:BL127/O127)/$CJ$11:$CR$11),"")</f>
        <v/>
      </c>
      <c r="X127" t="s">
        <v>1790</v>
      </c>
      <c r="Z127" s="138">
        <f t="shared" si="66"/>
        <v>39.219350716880683</v>
      </c>
      <c r="AA127" s="138">
        <f t="shared" si="66"/>
        <v>52.010033342063437</v>
      </c>
      <c r="AB127" s="138">
        <f t="shared" si="66"/>
        <v>86.40852819929799</v>
      </c>
      <c r="AC127" s="138">
        <f t="shared" si="66"/>
        <v>89.894147559105562</v>
      </c>
      <c r="AD127" s="138">
        <f t="shared" si="66"/>
        <v>36.753010581765778</v>
      </c>
      <c r="AE127" s="138">
        <f t="shared" si="66"/>
        <v>85.262677910719106</v>
      </c>
      <c r="AF127" s="138">
        <f t="shared" si="66"/>
        <v>47.49424751123474</v>
      </c>
      <c r="AG127" s="138">
        <f t="shared" si="66"/>
        <v>14.306805974924064</v>
      </c>
      <c r="AH127" s="138">
        <f t="shared" si="66"/>
        <v>55.189680277164022</v>
      </c>
      <c r="AI127" s="138"/>
      <c r="AJ127" s="138">
        <f t="shared" si="62"/>
        <v>19.911362671647115</v>
      </c>
      <c r="AK127" s="138">
        <f t="shared" si="62"/>
        <v>26.405093850586052</v>
      </c>
      <c r="AL127" s="138">
        <f t="shared" si="62"/>
        <v>43.868945085797442</v>
      </c>
      <c r="AM127" s="138">
        <f t="shared" si="62"/>
        <v>45.638567222315132</v>
      </c>
      <c r="AN127" s="138">
        <f t="shared" si="62"/>
        <v>18.65922075689647</v>
      </c>
      <c r="AO127" s="138">
        <f t="shared" si="62"/>
        <v>43.287205708518933</v>
      </c>
      <c r="AP127" s="138">
        <f t="shared" si="62"/>
        <v>24.112464121088404</v>
      </c>
      <c r="AQ127" s="138">
        <f t="shared" si="62"/>
        <v>7.2634553411152938</v>
      </c>
      <c r="AR127" s="138">
        <f t="shared" si="62"/>
        <v>28.019376140714041</v>
      </c>
      <c r="AS127" s="138"/>
      <c r="AT127" s="138">
        <f t="shared" si="63"/>
        <v>39.219350716880683</v>
      </c>
      <c r="AU127" s="138">
        <f t="shared" si="63"/>
        <v>52.010033342063437</v>
      </c>
      <c r="AV127" s="138">
        <f t="shared" si="63"/>
        <v>86.40852819929799</v>
      </c>
      <c r="AW127" s="138">
        <f t="shared" si="63"/>
        <v>89.894147559105562</v>
      </c>
      <c r="AX127" s="138">
        <f t="shared" si="63"/>
        <v>36.753010581765778</v>
      </c>
      <c r="AY127" s="138">
        <f t="shared" si="63"/>
        <v>85.262677910719106</v>
      </c>
      <c r="AZ127" s="138">
        <f t="shared" si="63"/>
        <v>47.49424751123474</v>
      </c>
      <c r="BA127" s="138">
        <f t="shared" si="63"/>
        <v>14.306805974924064</v>
      </c>
      <c r="BB127" s="138">
        <f t="shared" si="63"/>
        <v>55.189680277164022</v>
      </c>
      <c r="BC127" s="138"/>
      <c r="BD127" s="138">
        <f t="shared" si="64"/>
        <v>0</v>
      </c>
      <c r="BE127" s="138">
        <f t="shared" si="64"/>
        <v>0</v>
      </c>
      <c r="BF127" s="138">
        <f t="shared" si="64"/>
        <v>0</v>
      </c>
      <c r="BG127" s="138">
        <f t="shared" si="64"/>
        <v>0</v>
      </c>
      <c r="BH127" s="138">
        <f t="shared" si="64"/>
        <v>0</v>
      </c>
      <c r="BI127" s="138">
        <f t="shared" si="64"/>
        <v>0</v>
      </c>
      <c r="BJ127" s="138">
        <f t="shared" si="64"/>
        <v>0</v>
      </c>
      <c r="BK127" s="138">
        <f t="shared" si="64"/>
        <v>0</v>
      </c>
      <c r="BL127" s="138">
        <f t="shared" si="64"/>
        <v>0</v>
      </c>
      <c r="BM127" s="138"/>
      <c r="BN127" s="138">
        <f t="shared" si="65"/>
        <v>39.219350716880683</v>
      </c>
      <c r="BO127" s="138">
        <f t="shared" si="65"/>
        <v>52.010033342063437</v>
      </c>
      <c r="BP127" s="138">
        <f t="shared" si="65"/>
        <v>86.40852819929799</v>
      </c>
      <c r="BQ127" s="138">
        <f t="shared" si="65"/>
        <v>89.894147559105562</v>
      </c>
      <c r="BR127" s="138">
        <f t="shared" si="65"/>
        <v>36.753010581765778</v>
      </c>
      <c r="BS127" s="138">
        <f t="shared" si="65"/>
        <v>85.262677910719106</v>
      </c>
      <c r="BT127" s="138">
        <f t="shared" si="65"/>
        <v>47.49424751123474</v>
      </c>
      <c r="BU127" s="138">
        <f t="shared" si="65"/>
        <v>14.306805974924064</v>
      </c>
      <c r="BV127" s="138">
        <f t="shared" si="65"/>
        <v>55.189680277164022</v>
      </c>
    </row>
    <row r="128" spans="1:74" x14ac:dyDescent="0.35">
      <c r="A128" s="200"/>
      <c r="B128" s="202"/>
      <c r="C128" s="202"/>
      <c r="D128" s="202" t="s">
        <v>181</v>
      </c>
      <c r="E128" s="202" t="s">
        <v>182</v>
      </c>
      <c r="F128" s="41">
        <v>4.5</v>
      </c>
      <c r="G128" s="41">
        <v>4.5</v>
      </c>
      <c r="H128" s="41">
        <v>4.5</v>
      </c>
      <c r="I128" s="41">
        <v>4.5</v>
      </c>
      <c r="J128" s="41">
        <v>4.5</v>
      </c>
      <c r="K128" s="1">
        <v>167</v>
      </c>
      <c r="L128" s="160" cm="1">
        <f t="array" ref="L128:P128">K128*F128:J128/1000</f>
        <v>0.75149999999999995</v>
      </c>
      <c r="M128" s="160">
        <v>0.75149999999999995</v>
      </c>
      <c r="N128" s="160">
        <v>0.75149999999999995</v>
      </c>
      <c r="O128" s="160">
        <v>0.75149999999999995</v>
      </c>
      <c r="P128" s="160">
        <v>0.75149999999999995</v>
      </c>
      <c r="Q128" s="160"/>
      <c r="R128" s="84" cm="1">
        <f t="array" ref="R128">IFERROR(MIN((Z128:AH128/L128)/$CJ$11:$CR$11),"")</f>
        <v>1.1506530973283797</v>
      </c>
      <c r="S128" s="84" cm="1">
        <f t="array" ref="S128">IFERROR(MIN((AJ128:AR128/M128)/$CJ$11:$CR$11),"")</f>
        <v>1.1506530973283797</v>
      </c>
      <c r="T128" s="84" cm="1">
        <f t="array" ref="T128">IFERROR(MIN((AT128:BB128/N128)/$CJ$11:$CR$11),"")</f>
        <v>1.1506530973283797</v>
      </c>
      <c r="U128" s="84" cm="1">
        <f t="array" ref="U128">IFERROR(MIN((BD128:BL128/O128)/$CJ$11:$CR$11),"")</f>
        <v>1.1506530973283797</v>
      </c>
      <c r="X128" t="s">
        <v>1790</v>
      </c>
      <c r="Z128" s="138">
        <f t="shared" si="66"/>
        <v>24.914067678559451</v>
      </c>
      <c r="AA128" s="138">
        <f t="shared" si="66"/>
        <v>33.039340707151879</v>
      </c>
      <c r="AB128" s="138">
        <f t="shared" si="66"/>
        <v>54.890962757204086</v>
      </c>
      <c r="AC128" s="138">
        <f t="shared" si="66"/>
        <v>57.10520024570399</v>
      </c>
      <c r="AD128" s="138">
        <f t="shared" si="66"/>
        <v>23.347326671341484</v>
      </c>
      <c r="AE128" s="138">
        <f t="shared" si="66"/>
        <v>54.163062087832124</v>
      </c>
      <c r="AF128" s="138">
        <f t="shared" si="66"/>
        <v>30.17069062104218</v>
      </c>
      <c r="AG128" s="138">
        <f t="shared" si="66"/>
        <v>9.0883894253215836</v>
      </c>
      <c r="AH128" s="138">
        <f t="shared" si="66"/>
        <v>35.059209406837496</v>
      </c>
      <c r="AI128" s="138"/>
      <c r="AJ128" s="138">
        <f t="shared" si="62"/>
        <v>24.914067678559451</v>
      </c>
      <c r="AK128" s="138">
        <f t="shared" si="62"/>
        <v>33.039340707151879</v>
      </c>
      <c r="AL128" s="138">
        <f t="shared" si="62"/>
        <v>54.890962757204086</v>
      </c>
      <c r="AM128" s="138">
        <f t="shared" si="62"/>
        <v>57.10520024570399</v>
      </c>
      <c r="AN128" s="138">
        <f t="shared" si="62"/>
        <v>23.347326671341484</v>
      </c>
      <c r="AO128" s="138">
        <f t="shared" si="62"/>
        <v>54.163062087832124</v>
      </c>
      <c r="AP128" s="138">
        <f t="shared" si="62"/>
        <v>30.17069062104218</v>
      </c>
      <c r="AQ128" s="138">
        <f t="shared" si="62"/>
        <v>9.0883894253215836</v>
      </c>
      <c r="AR128" s="138">
        <f t="shared" si="62"/>
        <v>35.059209406837496</v>
      </c>
      <c r="AS128" s="138"/>
      <c r="AT128" s="138">
        <f t="shared" si="63"/>
        <v>24.914067678559451</v>
      </c>
      <c r="AU128" s="138">
        <f t="shared" si="63"/>
        <v>33.039340707151879</v>
      </c>
      <c r="AV128" s="138">
        <f t="shared" si="63"/>
        <v>54.890962757204086</v>
      </c>
      <c r="AW128" s="138">
        <f t="shared" si="63"/>
        <v>57.10520024570399</v>
      </c>
      <c r="AX128" s="138">
        <f t="shared" si="63"/>
        <v>23.347326671341484</v>
      </c>
      <c r="AY128" s="138">
        <f t="shared" si="63"/>
        <v>54.163062087832124</v>
      </c>
      <c r="AZ128" s="138">
        <f t="shared" si="63"/>
        <v>30.17069062104218</v>
      </c>
      <c r="BA128" s="138">
        <f t="shared" si="63"/>
        <v>9.0883894253215836</v>
      </c>
      <c r="BB128" s="138">
        <f t="shared" si="63"/>
        <v>35.059209406837496</v>
      </c>
      <c r="BC128" s="138"/>
      <c r="BD128" s="138">
        <f t="shared" si="64"/>
        <v>24.914067678559451</v>
      </c>
      <c r="BE128" s="138">
        <f t="shared" si="64"/>
        <v>33.039340707151879</v>
      </c>
      <c r="BF128" s="138">
        <f t="shared" si="64"/>
        <v>54.890962757204086</v>
      </c>
      <c r="BG128" s="138">
        <f t="shared" si="64"/>
        <v>57.10520024570399</v>
      </c>
      <c r="BH128" s="138">
        <f t="shared" si="64"/>
        <v>23.347326671341484</v>
      </c>
      <c r="BI128" s="138">
        <f t="shared" si="64"/>
        <v>54.163062087832124</v>
      </c>
      <c r="BJ128" s="138">
        <f t="shared" si="64"/>
        <v>30.17069062104218</v>
      </c>
      <c r="BK128" s="138">
        <f t="shared" si="64"/>
        <v>9.0883894253215836</v>
      </c>
      <c r="BL128" s="138">
        <f t="shared" si="64"/>
        <v>35.059209406837496</v>
      </c>
      <c r="BM128" s="138"/>
      <c r="BN128" s="138">
        <f t="shared" si="65"/>
        <v>24.914067678559451</v>
      </c>
      <c r="BO128" s="138">
        <f t="shared" si="65"/>
        <v>33.039340707151879</v>
      </c>
      <c r="BP128" s="138">
        <f t="shared" si="65"/>
        <v>54.890962757204086</v>
      </c>
      <c r="BQ128" s="138">
        <f t="shared" si="65"/>
        <v>57.10520024570399</v>
      </c>
      <c r="BR128" s="138">
        <f t="shared" si="65"/>
        <v>23.347326671341484</v>
      </c>
      <c r="BS128" s="138">
        <f t="shared" si="65"/>
        <v>54.163062087832124</v>
      </c>
      <c r="BT128" s="138">
        <f t="shared" si="65"/>
        <v>30.17069062104218</v>
      </c>
      <c r="BU128" s="138">
        <f t="shared" si="65"/>
        <v>9.0883894253215836</v>
      </c>
      <c r="BV128" s="138">
        <f t="shared" si="65"/>
        <v>35.059209406837496</v>
      </c>
    </row>
    <row r="129" spans="1:74" x14ac:dyDescent="0.35">
      <c r="A129" s="200"/>
      <c r="B129" s="202"/>
      <c r="C129" s="202"/>
      <c r="D129" s="202"/>
      <c r="E129" s="202" t="s">
        <v>183</v>
      </c>
      <c r="F129" s="41">
        <v>1.7</v>
      </c>
      <c r="G129" s="41">
        <v>0.9</v>
      </c>
      <c r="H129" s="41">
        <v>1.7</v>
      </c>
      <c r="I129" s="41">
        <v>0</v>
      </c>
      <c r="J129" s="41">
        <v>1.7</v>
      </c>
      <c r="K129" s="1">
        <v>241</v>
      </c>
      <c r="L129" s="160" cm="1">
        <f t="array" ref="L129:P129">K129*F129:J129/1000</f>
        <v>0.40970000000000001</v>
      </c>
      <c r="M129" s="160">
        <v>0.21690000000000001</v>
      </c>
      <c r="N129" s="160">
        <v>0.40970000000000001</v>
      </c>
      <c r="O129" s="160">
        <v>0</v>
      </c>
      <c r="P129" s="160">
        <v>0.40970000000000001</v>
      </c>
      <c r="Q129" s="160"/>
      <c r="R129" s="84" cm="1">
        <f t="array" ref="R129">IFERROR(MIN((Z129:AH129/L129)/$CJ$11:$CR$11),"")</f>
        <v>1.1506530973283797</v>
      </c>
      <c r="S129" s="84" cm="1">
        <f t="array" ref="S129">IFERROR(MIN((AJ129:AR129/M129)/$CJ$11:$CR$11),"")</f>
        <v>1.1506530973283797</v>
      </c>
      <c r="T129" s="84" cm="1">
        <f t="array" ref="T129">IFERROR(MIN((AT129:BB129/N129)/$CJ$11:$CR$11),"")</f>
        <v>1.1506530973283797</v>
      </c>
      <c r="U129" s="84" t="str" cm="1">
        <f t="array" ref="U129">IFERROR(MIN((BD129:BL129/O129)/$CJ$11:$CR$11),"")</f>
        <v/>
      </c>
      <c r="X129" t="s">
        <v>1790</v>
      </c>
      <c r="Z129" s="138">
        <f t="shared" si="66"/>
        <v>13.582559584705001</v>
      </c>
      <c r="AA129" s="138">
        <f t="shared" si="66"/>
        <v>18.012265984990186</v>
      </c>
      <c r="AB129" s="138">
        <f t="shared" si="66"/>
        <v>29.925252750002016</v>
      </c>
      <c r="AC129" s="138">
        <f t="shared" si="66"/>
        <v>31.132402582388458</v>
      </c>
      <c r="AD129" s="138">
        <f t="shared" si="66"/>
        <v>12.728409497336804</v>
      </c>
      <c r="AE129" s="138">
        <f t="shared" si="66"/>
        <v>29.52841854608759</v>
      </c>
      <c r="AF129" s="138">
        <f t="shared" si="66"/>
        <v>16.448345904778421</v>
      </c>
      <c r="AG129" s="138">
        <f t="shared" si="66"/>
        <v>4.9547746474441157</v>
      </c>
      <c r="AH129" s="138">
        <f t="shared" si="66"/>
        <v>19.113450557526711</v>
      </c>
      <c r="AI129" s="138"/>
      <c r="AJ129" s="138">
        <f t="shared" si="62"/>
        <v>7.190766838961471</v>
      </c>
      <c r="AK129" s="138">
        <f t="shared" si="62"/>
        <v>9.5359055214653932</v>
      </c>
      <c r="AL129" s="138">
        <f t="shared" si="62"/>
        <v>15.842780867648127</v>
      </c>
      <c r="AM129" s="138">
        <f t="shared" si="62"/>
        <v>16.481860190676244</v>
      </c>
      <c r="AN129" s="138">
        <f t="shared" si="62"/>
        <v>6.7385697338841899</v>
      </c>
      <c r="AO129" s="138">
        <f t="shared" si="62"/>
        <v>15.632692171458135</v>
      </c>
      <c r="AP129" s="138">
        <f t="shared" si="62"/>
        <v>8.7079478319415173</v>
      </c>
      <c r="AQ129" s="138">
        <f t="shared" si="62"/>
        <v>2.6231159898233556</v>
      </c>
      <c r="AR129" s="138">
        <f t="shared" si="62"/>
        <v>10.118885589278847</v>
      </c>
      <c r="AS129" s="138"/>
      <c r="AT129" s="138">
        <f t="shared" si="63"/>
        <v>13.582559584705001</v>
      </c>
      <c r="AU129" s="138">
        <f t="shared" si="63"/>
        <v>18.012265984990186</v>
      </c>
      <c r="AV129" s="138">
        <f t="shared" si="63"/>
        <v>29.925252750002016</v>
      </c>
      <c r="AW129" s="138">
        <f t="shared" si="63"/>
        <v>31.132402582388458</v>
      </c>
      <c r="AX129" s="138">
        <f t="shared" si="63"/>
        <v>12.728409497336804</v>
      </c>
      <c r="AY129" s="138">
        <f t="shared" si="63"/>
        <v>29.52841854608759</v>
      </c>
      <c r="AZ129" s="138">
        <f t="shared" si="63"/>
        <v>16.448345904778421</v>
      </c>
      <c r="BA129" s="138">
        <f t="shared" si="63"/>
        <v>4.9547746474441157</v>
      </c>
      <c r="BB129" s="138">
        <f t="shared" si="63"/>
        <v>19.113450557526711</v>
      </c>
      <c r="BC129" s="138"/>
      <c r="BD129" s="138">
        <f t="shared" si="64"/>
        <v>0</v>
      </c>
      <c r="BE129" s="138">
        <f t="shared" si="64"/>
        <v>0</v>
      </c>
      <c r="BF129" s="138">
        <f t="shared" si="64"/>
        <v>0</v>
      </c>
      <c r="BG129" s="138">
        <f t="shared" si="64"/>
        <v>0</v>
      </c>
      <c r="BH129" s="138">
        <f t="shared" si="64"/>
        <v>0</v>
      </c>
      <c r="BI129" s="138">
        <f t="shared" si="64"/>
        <v>0</v>
      </c>
      <c r="BJ129" s="138">
        <f t="shared" si="64"/>
        <v>0</v>
      </c>
      <c r="BK129" s="138">
        <f t="shared" si="64"/>
        <v>0</v>
      </c>
      <c r="BL129" s="138">
        <f t="shared" si="64"/>
        <v>0</v>
      </c>
      <c r="BM129" s="138"/>
      <c r="BN129" s="138">
        <f t="shared" si="65"/>
        <v>13.582559584705001</v>
      </c>
      <c r="BO129" s="138">
        <f t="shared" si="65"/>
        <v>18.012265984990186</v>
      </c>
      <c r="BP129" s="138">
        <f t="shared" si="65"/>
        <v>29.925252750002016</v>
      </c>
      <c r="BQ129" s="138">
        <f t="shared" si="65"/>
        <v>31.132402582388458</v>
      </c>
      <c r="BR129" s="138">
        <f t="shared" si="65"/>
        <v>12.728409497336804</v>
      </c>
      <c r="BS129" s="138">
        <f t="shared" si="65"/>
        <v>29.52841854608759</v>
      </c>
      <c r="BT129" s="138">
        <f t="shared" si="65"/>
        <v>16.448345904778421</v>
      </c>
      <c r="BU129" s="138">
        <f t="shared" si="65"/>
        <v>4.9547746474441157</v>
      </c>
      <c r="BV129" s="138">
        <f t="shared" si="65"/>
        <v>19.113450557526711</v>
      </c>
    </row>
    <row r="130" spans="1:74" x14ac:dyDescent="0.35">
      <c r="A130" s="200"/>
      <c r="B130" s="202"/>
      <c r="C130" s="202"/>
      <c r="D130" s="202" t="s">
        <v>184</v>
      </c>
      <c r="E130" s="202" t="s">
        <v>185</v>
      </c>
      <c r="F130" s="41">
        <v>0.2</v>
      </c>
      <c r="G130" s="41">
        <v>0.1</v>
      </c>
      <c r="H130" s="41">
        <v>0</v>
      </c>
      <c r="I130" s="41">
        <v>0</v>
      </c>
      <c r="J130" s="41">
        <v>0.1</v>
      </c>
      <c r="K130" s="1">
        <v>200</v>
      </c>
      <c r="L130" s="160" cm="1">
        <f t="array" ref="L130:P130">K130*F130:J130/1000</f>
        <v>0.04</v>
      </c>
      <c r="M130" s="160">
        <v>0.02</v>
      </c>
      <c r="N130" s="160">
        <v>0</v>
      </c>
      <c r="O130" s="160">
        <v>0</v>
      </c>
      <c r="P130" s="160">
        <v>0.02</v>
      </c>
      <c r="Q130" s="160"/>
      <c r="R130" s="84" cm="1">
        <f t="array" ref="R130">IFERROR(MIN((Z130:AH130/L130)/$CJ$11:$CR$11),"")</f>
        <v>1.1506530973283797</v>
      </c>
      <c r="S130" s="84" cm="1">
        <f t="array" ref="S130">IFERROR(MIN((AJ130:AR130/M130)/$CJ$11:$CR$11),"")</f>
        <v>1.1506530973283797</v>
      </c>
      <c r="T130" s="84" t="str" cm="1">
        <f t="array" ref="T130">IFERROR(MIN((AT130:BB130/N130)/$CJ$11:$CR$11),"")</f>
        <v/>
      </c>
      <c r="U130" s="84" t="str" cm="1">
        <f t="array" ref="U130">IFERROR(MIN((BD130:BL130/O130)/$CJ$11:$CR$11),"")</f>
        <v/>
      </c>
      <c r="X130" t="s">
        <v>1790</v>
      </c>
      <c r="Z130" s="138">
        <f t="shared" si="66"/>
        <v>1.3260980800297779</v>
      </c>
      <c r="AA130" s="138">
        <f t="shared" si="66"/>
        <v>1.7585810090300402</v>
      </c>
      <c r="AB130" s="138">
        <f t="shared" si="66"/>
        <v>2.9216746643887741</v>
      </c>
      <c r="AC130" s="138">
        <f t="shared" si="66"/>
        <v>3.0395316165378041</v>
      </c>
      <c r="AD130" s="138">
        <f t="shared" si="66"/>
        <v>1.2427053451146501</v>
      </c>
      <c r="AE130" s="138">
        <f t="shared" si="66"/>
        <v>2.8829307831181441</v>
      </c>
      <c r="AF130" s="138">
        <f t="shared" si="66"/>
        <v>1.6058917163562041</v>
      </c>
      <c r="AG130" s="138">
        <f t="shared" si="66"/>
        <v>0.48374660946488801</v>
      </c>
      <c r="AH130" s="138">
        <f t="shared" si="66"/>
        <v>1.8660923170638721</v>
      </c>
      <c r="AI130" s="138"/>
      <c r="AJ130" s="138">
        <f t="shared" si="62"/>
        <v>0.66304904001488896</v>
      </c>
      <c r="AK130" s="138">
        <f t="shared" si="62"/>
        <v>0.87929050451502011</v>
      </c>
      <c r="AL130" s="138">
        <f t="shared" si="62"/>
        <v>1.4608373321943871</v>
      </c>
      <c r="AM130" s="138">
        <f t="shared" si="62"/>
        <v>1.5197658082689021</v>
      </c>
      <c r="AN130" s="138">
        <f t="shared" si="62"/>
        <v>0.62135267255732507</v>
      </c>
      <c r="AO130" s="138">
        <f t="shared" si="62"/>
        <v>1.4414653915590721</v>
      </c>
      <c r="AP130" s="138">
        <f t="shared" si="62"/>
        <v>0.80294585817810205</v>
      </c>
      <c r="AQ130" s="138">
        <f t="shared" si="62"/>
        <v>0.24187330473244401</v>
      </c>
      <c r="AR130" s="138">
        <f t="shared" si="62"/>
        <v>0.93304615853193607</v>
      </c>
      <c r="AS130" s="138"/>
      <c r="AT130" s="138">
        <f t="shared" si="63"/>
        <v>0</v>
      </c>
      <c r="AU130" s="138">
        <f t="shared" si="63"/>
        <v>0</v>
      </c>
      <c r="AV130" s="138">
        <f t="shared" si="63"/>
        <v>0</v>
      </c>
      <c r="AW130" s="138">
        <f t="shared" si="63"/>
        <v>0</v>
      </c>
      <c r="AX130" s="138">
        <f t="shared" si="63"/>
        <v>0</v>
      </c>
      <c r="AY130" s="138">
        <f t="shared" si="63"/>
        <v>0</v>
      </c>
      <c r="AZ130" s="138">
        <f t="shared" si="63"/>
        <v>0</v>
      </c>
      <c r="BA130" s="138">
        <f t="shared" si="63"/>
        <v>0</v>
      </c>
      <c r="BB130" s="138">
        <f t="shared" si="63"/>
        <v>0</v>
      </c>
      <c r="BC130" s="138"/>
      <c r="BD130" s="138">
        <f t="shared" si="64"/>
        <v>0</v>
      </c>
      <c r="BE130" s="138">
        <f t="shared" si="64"/>
        <v>0</v>
      </c>
      <c r="BF130" s="138">
        <f t="shared" si="64"/>
        <v>0</v>
      </c>
      <c r="BG130" s="138">
        <f t="shared" si="64"/>
        <v>0</v>
      </c>
      <c r="BH130" s="138">
        <f t="shared" si="64"/>
        <v>0</v>
      </c>
      <c r="BI130" s="138">
        <f t="shared" si="64"/>
        <v>0</v>
      </c>
      <c r="BJ130" s="138">
        <f t="shared" si="64"/>
        <v>0</v>
      </c>
      <c r="BK130" s="138">
        <f t="shared" si="64"/>
        <v>0</v>
      </c>
      <c r="BL130" s="138">
        <f t="shared" si="64"/>
        <v>0</v>
      </c>
      <c r="BM130" s="138"/>
      <c r="BN130" s="138">
        <f t="shared" si="65"/>
        <v>0.66304904001488896</v>
      </c>
      <c r="BO130" s="138">
        <f t="shared" si="65"/>
        <v>0.87929050451502011</v>
      </c>
      <c r="BP130" s="138">
        <f t="shared" si="65"/>
        <v>1.4608373321943871</v>
      </c>
      <c r="BQ130" s="138">
        <f t="shared" si="65"/>
        <v>1.5197658082689021</v>
      </c>
      <c r="BR130" s="138">
        <f t="shared" si="65"/>
        <v>0.62135267255732507</v>
      </c>
      <c r="BS130" s="138">
        <f t="shared" si="65"/>
        <v>1.4414653915590721</v>
      </c>
      <c r="BT130" s="138">
        <f t="shared" si="65"/>
        <v>0.80294585817810205</v>
      </c>
      <c r="BU130" s="138">
        <f t="shared" si="65"/>
        <v>0.24187330473244401</v>
      </c>
      <c r="BV130" s="138">
        <f t="shared" si="65"/>
        <v>0.93304615853193607</v>
      </c>
    </row>
    <row r="131" spans="1:74" x14ac:dyDescent="0.35">
      <c r="A131" s="200"/>
      <c r="B131" s="202"/>
      <c r="C131" s="202"/>
      <c r="D131" s="202"/>
      <c r="E131" s="202" t="s">
        <v>186</v>
      </c>
      <c r="F131" s="41">
        <v>9</v>
      </c>
      <c r="G131" s="41">
        <v>0.3</v>
      </c>
      <c r="H131" s="41">
        <v>0.3</v>
      </c>
      <c r="I131" s="41">
        <v>0.1</v>
      </c>
      <c r="J131" s="41">
        <v>0.3</v>
      </c>
      <c r="K131" s="1">
        <v>200</v>
      </c>
      <c r="L131" s="160" cm="1">
        <f t="array" ref="L131:P131">K131*F131:J131/1000</f>
        <v>1.8</v>
      </c>
      <c r="M131" s="160">
        <v>0.06</v>
      </c>
      <c r="N131" s="160">
        <v>0.06</v>
      </c>
      <c r="O131" s="160">
        <v>0.02</v>
      </c>
      <c r="P131" s="160">
        <v>0.06</v>
      </c>
      <c r="Q131" s="160"/>
      <c r="R131" s="84" cm="1">
        <f t="array" ref="R131">IFERROR(MIN((Z131:AH131/L131)/$CJ$11:$CR$11),"")</f>
        <v>1.1506530973283797</v>
      </c>
      <c r="S131" s="84" cm="1">
        <f t="array" ref="S131">IFERROR(MIN((AJ131:AR131/M131)/$CJ$11:$CR$11),"")</f>
        <v>1.1506530973283797</v>
      </c>
      <c r="T131" s="84" cm="1">
        <f t="array" ref="T131">IFERROR(MIN((AT131:BB131/N131)/$CJ$11:$CR$11),"")</f>
        <v>1.1506530973283797</v>
      </c>
      <c r="U131" s="84" cm="1">
        <f t="array" ref="U131">IFERROR(MIN((BD131:BL131/O131)/$CJ$11:$CR$11),"")</f>
        <v>1.1506530973283797</v>
      </c>
      <c r="X131" t="s">
        <v>1790</v>
      </c>
      <c r="Z131" s="138">
        <f t="shared" si="66"/>
        <v>59.674413601340007</v>
      </c>
      <c r="AA131" s="138">
        <f t="shared" si="66"/>
        <v>79.136145406351815</v>
      </c>
      <c r="AB131" s="138">
        <f t="shared" si="66"/>
        <v>131.47535989749483</v>
      </c>
      <c r="AC131" s="138">
        <f t="shared" si="66"/>
        <v>136.7789227442012</v>
      </c>
      <c r="AD131" s="138">
        <f t="shared" si="66"/>
        <v>55.921740530159255</v>
      </c>
      <c r="AE131" s="138">
        <f t="shared" si="66"/>
        <v>129.73188524031647</v>
      </c>
      <c r="AF131" s="138">
        <f t="shared" si="66"/>
        <v>72.265127236029187</v>
      </c>
      <c r="AG131" s="138">
        <f t="shared" si="66"/>
        <v>21.76859742591996</v>
      </c>
      <c r="AH131" s="138">
        <f t="shared" si="66"/>
        <v>83.974154267874255</v>
      </c>
      <c r="AI131" s="138"/>
      <c r="AJ131" s="138">
        <f t="shared" si="62"/>
        <v>1.9891471200446667</v>
      </c>
      <c r="AK131" s="138">
        <f t="shared" si="62"/>
        <v>2.6378715135450603</v>
      </c>
      <c r="AL131" s="138">
        <f t="shared" si="62"/>
        <v>4.3825119965831609</v>
      </c>
      <c r="AM131" s="138">
        <f t="shared" si="62"/>
        <v>4.5592974248067062</v>
      </c>
      <c r="AN131" s="138">
        <f t="shared" si="62"/>
        <v>1.864058017671975</v>
      </c>
      <c r="AO131" s="138">
        <f t="shared" si="62"/>
        <v>4.3243961746772159</v>
      </c>
      <c r="AP131" s="138">
        <f t="shared" si="62"/>
        <v>2.408837574534306</v>
      </c>
      <c r="AQ131" s="138">
        <f t="shared" si="62"/>
        <v>0.72561991419733196</v>
      </c>
      <c r="AR131" s="138">
        <f t="shared" si="62"/>
        <v>2.7991384755958082</v>
      </c>
      <c r="AS131" s="138"/>
      <c r="AT131" s="138">
        <f t="shared" si="63"/>
        <v>1.9891471200446667</v>
      </c>
      <c r="AU131" s="138">
        <f t="shared" si="63"/>
        <v>2.6378715135450603</v>
      </c>
      <c r="AV131" s="138">
        <f t="shared" si="63"/>
        <v>4.3825119965831609</v>
      </c>
      <c r="AW131" s="138">
        <f t="shared" si="63"/>
        <v>4.5592974248067062</v>
      </c>
      <c r="AX131" s="138">
        <f t="shared" si="63"/>
        <v>1.864058017671975</v>
      </c>
      <c r="AY131" s="138">
        <f t="shared" si="63"/>
        <v>4.3243961746772159</v>
      </c>
      <c r="AZ131" s="138">
        <f t="shared" si="63"/>
        <v>2.408837574534306</v>
      </c>
      <c r="BA131" s="138">
        <f t="shared" si="63"/>
        <v>0.72561991419733196</v>
      </c>
      <c r="BB131" s="138">
        <f t="shared" si="63"/>
        <v>2.7991384755958082</v>
      </c>
      <c r="BC131" s="138"/>
      <c r="BD131" s="138">
        <f t="shared" si="64"/>
        <v>0.66304904001488896</v>
      </c>
      <c r="BE131" s="138">
        <f t="shared" si="64"/>
        <v>0.87929050451502011</v>
      </c>
      <c r="BF131" s="138">
        <f t="shared" si="64"/>
        <v>1.4608373321943871</v>
      </c>
      <c r="BG131" s="138">
        <f t="shared" si="64"/>
        <v>1.5197658082689021</v>
      </c>
      <c r="BH131" s="138">
        <f t="shared" si="64"/>
        <v>0.62135267255732507</v>
      </c>
      <c r="BI131" s="138">
        <f t="shared" si="64"/>
        <v>1.4414653915590721</v>
      </c>
      <c r="BJ131" s="138">
        <f t="shared" si="64"/>
        <v>0.80294585817810205</v>
      </c>
      <c r="BK131" s="138">
        <f t="shared" si="64"/>
        <v>0.24187330473244401</v>
      </c>
      <c r="BL131" s="138">
        <f t="shared" si="64"/>
        <v>0.93304615853193607</v>
      </c>
      <c r="BM131" s="138"/>
      <c r="BN131" s="138">
        <f t="shared" si="65"/>
        <v>1.9891471200446667</v>
      </c>
      <c r="BO131" s="138">
        <f t="shared" si="65"/>
        <v>2.6378715135450603</v>
      </c>
      <c r="BP131" s="138">
        <f t="shared" si="65"/>
        <v>4.3825119965831609</v>
      </c>
      <c r="BQ131" s="138">
        <f t="shared" si="65"/>
        <v>4.5592974248067062</v>
      </c>
      <c r="BR131" s="138">
        <f t="shared" si="65"/>
        <v>1.864058017671975</v>
      </c>
      <c r="BS131" s="138">
        <f t="shared" si="65"/>
        <v>4.3243961746772159</v>
      </c>
      <c r="BT131" s="138">
        <f t="shared" si="65"/>
        <v>2.408837574534306</v>
      </c>
      <c r="BU131" s="138">
        <f t="shared" si="65"/>
        <v>0.72561991419733196</v>
      </c>
      <c r="BV131" s="138">
        <f t="shared" si="65"/>
        <v>2.7991384755958082</v>
      </c>
    </row>
    <row r="132" spans="1:74" x14ac:dyDescent="0.35">
      <c r="A132" s="200"/>
      <c r="B132" s="202"/>
      <c r="C132" s="202"/>
      <c r="D132" s="202"/>
      <c r="E132" s="202" t="s">
        <v>187</v>
      </c>
      <c r="F132" s="41">
        <v>2.4</v>
      </c>
      <c r="G132" s="41">
        <v>2.4</v>
      </c>
      <c r="H132" s="41">
        <v>2.4</v>
      </c>
      <c r="I132" s="41">
        <v>2.4</v>
      </c>
      <c r="J132" s="41">
        <v>2.4</v>
      </c>
      <c r="K132" s="1">
        <v>198</v>
      </c>
      <c r="L132" s="160" cm="1">
        <f t="array" ref="L132:P132">K132*F132:J132/1000</f>
        <v>0.47520000000000001</v>
      </c>
      <c r="M132" s="160">
        <v>0.47520000000000001</v>
      </c>
      <c r="N132" s="160">
        <v>0.47520000000000001</v>
      </c>
      <c r="O132" s="160">
        <v>0.47520000000000001</v>
      </c>
      <c r="P132" s="160">
        <v>0.47520000000000001</v>
      </c>
      <c r="Q132" s="160"/>
      <c r="R132" s="84" cm="1">
        <f t="array" ref="R132">IFERROR(MIN((Z132:AH132/L132)/$CJ$11:$CR$11),"")</f>
        <v>1.1506530973283797</v>
      </c>
      <c r="S132" s="84" cm="1">
        <f t="array" ref="S132">IFERROR(MIN((AJ132:AR132/M132)/$CJ$11:$CR$11),"")</f>
        <v>1.1506530973283797</v>
      </c>
      <c r="T132" s="84" cm="1">
        <f t="array" ref="T132">IFERROR(MIN((AT132:BB132/N132)/$CJ$11:$CR$11),"")</f>
        <v>1.1506530973283797</v>
      </c>
      <c r="U132" s="84" cm="1">
        <f t="array" ref="U132">IFERROR(MIN((BD132:BL132/O132)/$CJ$11:$CR$11),"")</f>
        <v>1.1506530973283797</v>
      </c>
      <c r="X132" t="s">
        <v>1790</v>
      </c>
      <c r="Z132" s="138">
        <f t="shared" si="66"/>
        <v>15.754045190753761</v>
      </c>
      <c r="AA132" s="138">
        <f t="shared" si="66"/>
        <v>20.891942387276877</v>
      </c>
      <c r="AB132" s="138">
        <f t="shared" si="66"/>
        <v>34.709495012938639</v>
      </c>
      <c r="AC132" s="138">
        <f t="shared" si="66"/>
        <v>36.109635604469112</v>
      </c>
      <c r="AD132" s="138">
        <f t="shared" si="66"/>
        <v>14.763339499962042</v>
      </c>
      <c r="AE132" s="138">
        <f t="shared" si="66"/>
        <v>34.249217703443549</v>
      </c>
      <c r="AF132" s="138">
        <f t="shared" si="66"/>
        <v>19.077993590311703</v>
      </c>
      <c r="AG132" s="138">
        <f t="shared" si="66"/>
        <v>5.7469097204428703</v>
      </c>
      <c r="AH132" s="138">
        <f t="shared" si="66"/>
        <v>22.169176726718803</v>
      </c>
      <c r="AI132" s="138"/>
      <c r="AJ132" s="138">
        <f t="shared" ref="AJ132:AR141" si="67">IFERROR(VLOOKUP($X132,$BX$11:$CG$40,1+AJ$6,FALSE)*$M132,"")</f>
        <v>15.754045190753761</v>
      </c>
      <c r="AK132" s="138">
        <f t="shared" si="67"/>
        <v>20.891942387276877</v>
      </c>
      <c r="AL132" s="138">
        <f t="shared" si="67"/>
        <v>34.709495012938639</v>
      </c>
      <c r="AM132" s="138">
        <f t="shared" si="67"/>
        <v>36.109635604469112</v>
      </c>
      <c r="AN132" s="138">
        <f t="shared" si="67"/>
        <v>14.763339499962042</v>
      </c>
      <c r="AO132" s="138">
        <f t="shared" si="67"/>
        <v>34.249217703443549</v>
      </c>
      <c r="AP132" s="138">
        <f t="shared" si="67"/>
        <v>19.077993590311703</v>
      </c>
      <c r="AQ132" s="138">
        <f t="shared" si="67"/>
        <v>5.7469097204428703</v>
      </c>
      <c r="AR132" s="138">
        <f t="shared" si="67"/>
        <v>22.169176726718803</v>
      </c>
      <c r="AS132" s="138"/>
      <c r="AT132" s="138">
        <f t="shared" ref="AT132:BB141" si="68">IFERROR(VLOOKUP($X132,$BX$11:$CG$40,1+AT$6,FALSE)*$N132,"")</f>
        <v>15.754045190753761</v>
      </c>
      <c r="AU132" s="138">
        <f t="shared" si="68"/>
        <v>20.891942387276877</v>
      </c>
      <c r="AV132" s="138">
        <f t="shared" si="68"/>
        <v>34.709495012938639</v>
      </c>
      <c r="AW132" s="138">
        <f t="shared" si="68"/>
        <v>36.109635604469112</v>
      </c>
      <c r="AX132" s="138">
        <f t="shared" si="68"/>
        <v>14.763339499962042</v>
      </c>
      <c r="AY132" s="138">
        <f t="shared" si="68"/>
        <v>34.249217703443549</v>
      </c>
      <c r="AZ132" s="138">
        <f t="shared" si="68"/>
        <v>19.077993590311703</v>
      </c>
      <c r="BA132" s="138">
        <f t="shared" si="68"/>
        <v>5.7469097204428703</v>
      </c>
      <c r="BB132" s="138">
        <f t="shared" si="68"/>
        <v>22.169176726718803</v>
      </c>
      <c r="BC132" s="138"/>
      <c r="BD132" s="138">
        <f t="shared" ref="BD132:BL141" si="69">IFERROR(VLOOKUP($X132,$BX$11:$CG$40,1+BD$6,FALSE)*$O132,"")</f>
        <v>15.754045190753761</v>
      </c>
      <c r="BE132" s="138">
        <f t="shared" si="69"/>
        <v>20.891942387276877</v>
      </c>
      <c r="BF132" s="138">
        <f t="shared" si="69"/>
        <v>34.709495012938639</v>
      </c>
      <c r="BG132" s="138">
        <f t="shared" si="69"/>
        <v>36.109635604469112</v>
      </c>
      <c r="BH132" s="138">
        <f t="shared" si="69"/>
        <v>14.763339499962042</v>
      </c>
      <c r="BI132" s="138">
        <f t="shared" si="69"/>
        <v>34.249217703443549</v>
      </c>
      <c r="BJ132" s="138">
        <f t="shared" si="69"/>
        <v>19.077993590311703</v>
      </c>
      <c r="BK132" s="138">
        <f t="shared" si="69"/>
        <v>5.7469097204428703</v>
      </c>
      <c r="BL132" s="138">
        <f t="shared" si="69"/>
        <v>22.169176726718803</v>
      </c>
      <c r="BM132" s="138"/>
      <c r="BN132" s="138">
        <f t="shared" ref="BN132:BV141" si="70">IFERROR(VLOOKUP($X132,$BX$11:$CG$40,1+BN$6,FALSE)*$P132,"")</f>
        <v>15.754045190753761</v>
      </c>
      <c r="BO132" s="138">
        <f t="shared" si="70"/>
        <v>20.891942387276877</v>
      </c>
      <c r="BP132" s="138">
        <f t="shared" si="70"/>
        <v>34.709495012938639</v>
      </c>
      <c r="BQ132" s="138">
        <f t="shared" si="70"/>
        <v>36.109635604469112</v>
      </c>
      <c r="BR132" s="138">
        <f t="shared" si="70"/>
        <v>14.763339499962042</v>
      </c>
      <c r="BS132" s="138">
        <f t="shared" si="70"/>
        <v>34.249217703443549</v>
      </c>
      <c r="BT132" s="138">
        <f t="shared" si="70"/>
        <v>19.077993590311703</v>
      </c>
      <c r="BU132" s="138">
        <f t="shared" si="70"/>
        <v>5.7469097204428703</v>
      </c>
      <c r="BV132" s="138">
        <f t="shared" si="70"/>
        <v>22.169176726718803</v>
      </c>
    </row>
    <row r="133" spans="1:74" x14ac:dyDescent="0.35">
      <c r="A133" s="200"/>
      <c r="B133" s="202"/>
      <c r="C133" s="202"/>
      <c r="D133" s="202" t="s">
        <v>188</v>
      </c>
      <c r="E133" s="202" t="s">
        <v>189</v>
      </c>
      <c r="F133" s="41">
        <v>5.5</v>
      </c>
      <c r="G133" s="41">
        <v>5.5</v>
      </c>
      <c r="H133" s="41">
        <v>2.7</v>
      </c>
      <c r="I133" s="41">
        <v>11</v>
      </c>
      <c r="J133" s="41">
        <v>5.5</v>
      </c>
      <c r="K133" s="1">
        <v>174</v>
      </c>
      <c r="L133" s="160" cm="1">
        <f t="array" ref="L133:P133">K133*F133:J133/1000</f>
        <v>0.95699999999999996</v>
      </c>
      <c r="M133" s="160">
        <v>0.95699999999999996</v>
      </c>
      <c r="N133" s="160">
        <v>0.4698</v>
      </c>
      <c r="O133" s="160">
        <v>1.9139999999999999</v>
      </c>
      <c r="P133" s="160">
        <v>0.95699999999999996</v>
      </c>
      <c r="Q133" s="160"/>
      <c r="R133" s="84" cm="1">
        <f t="array" ref="R133">IFERROR(MIN((Z133:AH133/L133)/$CJ$11:$CR$11),"")</f>
        <v>1.1506530973283797</v>
      </c>
      <c r="S133" s="84" cm="1">
        <f t="array" ref="S133">IFERROR(MIN((AJ133:AR133/M133)/$CJ$11:$CR$11),"")</f>
        <v>1.1506530973283797</v>
      </c>
      <c r="T133" s="84" cm="1">
        <f t="array" ref="T133">IFERROR(MIN((AT133:BB133/N133)/$CJ$11:$CR$11),"")</f>
        <v>1.1506530973283797</v>
      </c>
      <c r="U133" s="84" cm="1">
        <f t="array" ref="U133">IFERROR(MIN((BD133:BL133/O133)/$CJ$11:$CR$11),"")</f>
        <v>1.1506530973283797</v>
      </c>
      <c r="X133" t="s">
        <v>1790</v>
      </c>
      <c r="Z133" s="138">
        <f t="shared" si="66"/>
        <v>31.726896564712433</v>
      </c>
      <c r="AA133" s="138">
        <f t="shared" si="66"/>
        <v>42.074050641043712</v>
      </c>
      <c r="AB133" s="138">
        <f t="shared" si="66"/>
        <v>69.90106634550142</v>
      </c>
      <c r="AC133" s="138">
        <f t="shared" si="66"/>
        <v>72.720793925666953</v>
      </c>
      <c r="AD133" s="138">
        <f t="shared" si="66"/>
        <v>29.731725381867999</v>
      </c>
      <c r="AE133" s="138">
        <f t="shared" si="66"/>
        <v>68.974118986101587</v>
      </c>
      <c r="AF133" s="138">
        <f t="shared" si="66"/>
        <v>38.420959313822181</v>
      </c>
      <c r="AG133" s="138">
        <f t="shared" si="66"/>
        <v>11.573637631447445</v>
      </c>
      <c r="AH133" s="138">
        <f t="shared" si="66"/>
        <v>44.646258685753139</v>
      </c>
      <c r="AI133" s="138"/>
      <c r="AJ133" s="138">
        <f t="shared" si="67"/>
        <v>31.726896564712433</v>
      </c>
      <c r="AK133" s="138">
        <f t="shared" si="67"/>
        <v>42.074050641043712</v>
      </c>
      <c r="AL133" s="138">
        <f t="shared" si="67"/>
        <v>69.90106634550142</v>
      </c>
      <c r="AM133" s="138">
        <f t="shared" si="67"/>
        <v>72.720793925666953</v>
      </c>
      <c r="AN133" s="138">
        <f t="shared" si="67"/>
        <v>29.731725381867999</v>
      </c>
      <c r="AO133" s="138">
        <f t="shared" si="67"/>
        <v>68.974118986101587</v>
      </c>
      <c r="AP133" s="138">
        <f t="shared" si="67"/>
        <v>38.420959313822181</v>
      </c>
      <c r="AQ133" s="138">
        <f t="shared" si="67"/>
        <v>11.573637631447445</v>
      </c>
      <c r="AR133" s="138">
        <f t="shared" si="67"/>
        <v>44.646258685753139</v>
      </c>
      <c r="AS133" s="138"/>
      <c r="AT133" s="138">
        <f t="shared" si="68"/>
        <v>15.575021949949742</v>
      </c>
      <c r="AU133" s="138">
        <f t="shared" si="68"/>
        <v>20.654533951057822</v>
      </c>
      <c r="AV133" s="138">
        <f t="shared" si="68"/>
        <v>34.315068933246152</v>
      </c>
      <c r="AW133" s="138">
        <f t="shared" si="68"/>
        <v>35.699298836236508</v>
      </c>
      <c r="AX133" s="138">
        <f t="shared" si="68"/>
        <v>14.595574278371565</v>
      </c>
      <c r="AY133" s="138">
        <f t="shared" si="68"/>
        <v>33.860022047722602</v>
      </c>
      <c r="AZ133" s="138">
        <f t="shared" si="68"/>
        <v>18.861198208603618</v>
      </c>
      <c r="BA133" s="138">
        <f t="shared" si="68"/>
        <v>5.6816039281651101</v>
      </c>
      <c r="BB133" s="138">
        <f t="shared" si="68"/>
        <v>21.917254263915179</v>
      </c>
      <c r="BC133" s="138"/>
      <c r="BD133" s="138">
        <f t="shared" si="69"/>
        <v>63.453793129424866</v>
      </c>
      <c r="BE133" s="138">
        <f t="shared" si="69"/>
        <v>84.148101282087424</v>
      </c>
      <c r="BF133" s="138">
        <f t="shared" si="69"/>
        <v>139.80213269100284</v>
      </c>
      <c r="BG133" s="138">
        <f t="shared" si="69"/>
        <v>145.44158785133391</v>
      </c>
      <c r="BH133" s="138">
        <f t="shared" si="69"/>
        <v>59.463450763735999</v>
      </c>
      <c r="BI133" s="138">
        <f t="shared" si="69"/>
        <v>137.94823797220317</v>
      </c>
      <c r="BJ133" s="138">
        <f t="shared" si="69"/>
        <v>76.841918627644361</v>
      </c>
      <c r="BK133" s="138">
        <f t="shared" si="69"/>
        <v>23.14727526289489</v>
      </c>
      <c r="BL133" s="138">
        <f t="shared" si="69"/>
        <v>89.292517371506278</v>
      </c>
      <c r="BM133" s="138"/>
      <c r="BN133" s="138">
        <f t="shared" si="70"/>
        <v>31.726896564712433</v>
      </c>
      <c r="BO133" s="138">
        <f t="shared" si="70"/>
        <v>42.074050641043712</v>
      </c>
      <c r="BP133" s="138">
        <f t="shared" si="70"/>
        <v>69.90106634550142</v>
      </c>
      <c r="BQ133" s="138">
        <f t="shared" si="70"/>
        <v>72.720793925666953</v>
      </c>
      <c r="BR133" s="138">
        <f t="shared" si="70"/>
        <v>29.731725381867999</v>
      </c>
      <c r="BS133" s="138">
        <f t="shared" si="70"/>
        <v>68.974118986101587</v>
      </c>
      <c r="BT133" s="138">
        <f t="shared" si="70"/>
        <v>38.420959313822181</v>
      </c>
      <c r="BU133" s="138">
        <f t="shared" si="70"/>
        <v>11.573637631447445</v>
      </c>
      <c r="BV133" s="138">
        <f t="shared" si="70"/>
        <v>44.646258685753139</v>
      </c>
    </row>
    <row r="134" spans="1:74" x14ac:dyDescent="0.35">
      <c r="A134" s="200"/>
      <c r="B134" s="202"/>
      <c r="C134" s="202"/>
      <c r="D134" s="202"/>
      <c r="E134" s="202" t="s">
        <v>190</v>
      </c>
      <c r="F134" s="41">
        <v>0.7</v>
      </c>
      <c r="G134" s="41">
        <v>1.4</v>
      </c>
      <c r="H134" s="41">
        <v>1.4</v>
      </c>
      <c r="I134" s="41">
        <v>0.7</v>
      </c>
      <c r="J134" s="41">
        <v>0.7</v>
      </c>
      <c r="K134" s="1">
        <v>170</v>
      </c>
      <c r="L134" s="160" cm="1">
        <f t="array" ref="L134:P134">K134*F134:J134/1000</f>
        <v>0.11899999999999998</v>
      </c>
      <c r="M134" s="160">
        <v>0.23799999999999996</v>
      </c>
      <c r="N134" s="160">
        <v>0.23799999999999996</v>
      </c>
      <c r="O134" s="160">
        <v>0.11899999999999998</v>
      </c>
      <c r="P134" s="160">
        <v>0.11899999999999998</v>
      </c>
      <c r="Q134" s="160"/>
      <c r="R134" s="84" cm="1">
        <f t="array" ref="R134">IFERROR(MIN((Z134:AH134/L134)/$CJ$11:$CR$11),"")</f>
        <v>1.1506530973283797</v>
      </c>
      <c r="S134" s="84" cm="1">
        <f t="array" ref="S134">IFERROR(MIN((AJ134:AR134/M134)/$CJ$11:$CR$11),"")</f>
        <v>1.1506530973283797</v>
      </c>
      <c r="T134" s="84" cm="1">
        <f t="array" ref="T134">IFERROR(MIN((AT134:BB134/N134)/$CJ$11:$CR$11),"")</f>
        <v>1.1506530973283797</v>
      </c>
      <c r="U134" s="84" cm="1">
        <f t="array" ref="U134">IFERROR(MIN((BD134:BL134/O134)/$CJ$11:$CR$11),"")</f>
        <v>1.1506530973283797</v>
      </c>
      <c r="X134" t="s">
        <v>1790</v>
      </c>
      <c r="Z134" s="138">
        <f t="shared" ref="Z134:AH143" si="71">_xlfn.IFNA(VLOOKUP($X134,$BX$11:$CG$40,1+Z$6,FALSE)*$L134,"")</f>
        <v>3.9451417880885886</v>
      </c>
      <c r="AA134" s="138">
        <f t="shared" si="71"/>
        <v>5.231778501864369</v>
      </c>
      <c r="AB134" s="138">
        <f t="shared" si="71"/>
        <v>8.6919821265566011</v>
      </c>
      <c r="AC134" s="138">
        <f t="shared" si="71"/>
        <v>9.0426065591999656</v>
      </c>
      <c r="AD134" s="138">
        <f t="shared" si="71"/>
        <v>3.6970484017160832</v>
      </c>
      <c r="AE134" s="138">
        <f t="shared" si="71"/>
        <v>8.5767190797764759</v>
      </c>
      <c r="AF134" s="138">
        <f t="shared" si="71"/>
        <v>4.7775278561597059</v>
      </c>
      <c r="AG134" s="138">
        <f t="shared" si="71"/>
        <v>1.4391461631580416</v>
      </c>
      <c r="AH134" s="138">
        <f t="shared" si="71"/>
        <v>5.5516246432650185</v>
      </c>
      <c r="AI134" s="138"/>
      <c r="AJ134" s="138">
        <f t="shared" si="67"/>
        <v>7.8902835761771772</v>
      </c>
      <c r="AK134" s="138">
        <f t="shared" si="67"/>
        <v>10.463557003728738</v>
      </c>
      <c r="AL134" s="138">
        <f t="shared" si="67"/>
        <v>17.383964253113202</v>
      </c>
      <c r="AM134" s="138">
        <f t="shared" si="67"/>
        <v>18.085213118399931</v>
      </c>
      <c r="AN134" s="138">
        <f t="shared" si="67"/>
        <v>7.3940968034321664</v>
      </c>
      <c r="AO134" s="138">
        <f t="shared" si="67"/>
        <v>17.153438159552952</v>
      </c>
      <c r="AP134" s="138">
        <f t="shared" si="67"/>
        <v>9.5550557123194118</v>
      </c>
      <c r="AQ134" s="138">
        <f t="shared" si="67"/>
        <v>2.8782923263160831</v>
      </c>
      <c r="AR134" s="138">
        <f t="shared" si="67"/>
        <v>11.103249286530037</v>
      </c>
      <c r="AS134" s="138"/>
      <c r="AT134" s="138">
        <f t="shared" si="68"/>
        <v>7.8902835761771772</v>
      </c>
      <c r="AU134" s="138">
        <f t="shared" si="68"/>
        <v>10.463557003728738</v>
      </c>
      <c r="AV134" s="138">
        <f t="shared" si="68"/>
        <v>17.383964253113202</v>
      </c>
      <c r="AW134" s="138">
        <f t="shared" si="68"/>
        <v>18.085213118399931</v>
      </c>
      <c r="AX134" s="138">
        <f t="shared" si="68"/>
        <v>7.3940968034321664</v>
      </c>
      <c r="AY134" s="138">
        <f t="shared" si="68"/>
        <v>17.153438159552952</v>
      </c>
      <c r="AZ134" s="138">
        <f t="shared" si="68"/>
        <v>9.5550557123194118</v>
      </c>
      <c r="BA134" s="138">
        <f t="shared" si="68"/>
        <v>2.8782923263160831</v>
      </c>
      <c r="BB134" s="138">
        <f t="shared" si="68"/>
        <v>11.103249286530037</v>
      </c>
      <c r="BC134" s="138"/>
      <c r="BD134" s="138">
        <f t="shared" si="69"/>
        <v>3.9451417880885886</v>
      </c>
      <c r="BE134" s="138">
        <f t="shared" si="69"/>
        <v>5.231778501864369</v>
      </c>
      <c r="BF134" s="138">
        <f t="shared" si="69"/>
        <v>8.6919821265566011</v>
      </c>
      <c r="BG134" s="138">
        <f t="shared" si="69"/>
        <v>9.0426065591999656</v>
      </c>
      <c r="BH134" s="138">
        <f t="shared" si="69"/>
        <v>3.6970484017160832</v>
      </c>
      <c r="BI134" s="138">
        <f t="shared" si="69"/>
        <v>8.5767190797764759</v>
      </c>
      <c r="BJ134" s="138">
        <f t="shared" si="69"/>
        <v>4.7775278561597059</v>
      </c>
      <c r="BK134" s="138">
        <f t="shared" si="69"/>
        <v>1.4391461631580416</v>
      </c>
      <c r="BL134" s="138">
        <f t="shared" si="69"/>
        <v>5.5516246432650185</v>
      </c>
      <c r="BM134" s="138"/>
      <c r="BN134" s="138">
        <f t="shared" si="70"/>
        <v>3.9451417880885886</v>
      </c>
      <c r="BO134" s="138">
        <f t="shared" si="70"/>
        <v>5.231778501864369</v>
      </c>
      <c r="BP134" s="138">
        <f t="shared" si="70"/>
        <v>8.6919821265566011</v>
      </c>
      <c r="BQ134" s="138">
        <f t="shared" si="70"/>
        <v>9.0426065591999656</v>
      </c>
      <c r="BR134" s="138">
        <f t="shared" si="70"/>
        <v>3.6970484017160832</v>
      </c>
      <c r="BS134" s="138">
        <f t="shared" si="70"/>
        <v>8.5767190797764759</v>
      </c>
      <c r="BT134" s="138">
        <f t="shared" si="70"/>
        <v>4.7775278561597059</v>
      </c>
      <c r="BU134" s="138">
        <f t="shared" si="70"/>
        <v>1.4391461631580416</v>
      </c>
      <c r="BV134" s="138">
        <f t="shared" si="70"/>
        <v>5.5516246432650185</v>
      </c>
    </row>
    <row r="135" spans="1:74" x14ac:dyDescent="0.35">
      <c r="A135" s="200"/>
      <c r="B135" s="202"/>
      <c r="C135" s="202"/>
      <c r="D135" s="202" t="s">
        <v>191</v>
      </c>
      <c r="E135" s="202" t="s">
        <v>192</v>
      </c>
      <c r="F135" s="41">
        <v>0.7</v>
      </c>
      <c r="G135" s="41">
        <v>6.8</v>
      </c>
      <c r="H135" s="41">
        <v>10.3</v>
      </c>
      <c r="I135" s="41">
        <v>10.3</v>
      </c>
      <c r="J135" s="41">
        <v>0.7</v>
      </c>
      <c r="K135" s="1">
        <v>169</v>
      </c>
      <c r="L135" s="160" cm="1">
        <f t="array" ref="L135:P135">K135*F135:J135/1000</f>
        <v>0.1183</v>
      </c>
      <c r="M135" s="160">
        <v>1.1492</v>
      </c>
      <c r="N135" s="160">
        <v>1.7407000000000001</v>
      </c>
      <c r="O135" s="160">
        <v>1.7407000000000001</v>
      </c>
      <c r="P135" s="160">
        <v>0.1183</v>
      </c>
      <c r="Q135" s="160"/>
      <c r="R135" s="84" cm="1">
        <f t="array" ref="R135">IFERROR(MIN((Z135:AH135/L135)/$CJ$11:$CR$11),"")</f>
        <v>1.1506530973283797</v>
      </c>
      <c r="S135" s="84" cm="1">
        <f t="array" ref="S135">IFERROR(MIN((AJ135:AR135/M135)/$CJ$11:$CR$11),"")</f>
        <v>1.1506530973283797</v>
      </c>
      <c r="T135" s="84" cm="1">
        <f t="array" ref="T135">IFERROR(MIN((AT135:BB135/N135)/$CJ$11:$CR$11),"")</f>
        <v>1.1506530973283797</v>
      </c>
      <c r="U135" s="84" cm="1">
        <f t="array" ref="U135">IFERROR(MIN((BD135:BL135/O135)/$CJ$11:$CR$11),"")</f>
        <v>1.1506530973283797</v>
      </c>
      <c r="X135" t="s">
        <v>1790</v>
      </c>
      <c r="Z135" s="138">
        <f t="shared" si="71"/>
        <v>3.9219350716880683</v>
      </c>
      <c r="AA135" s="138">
        <f t="shared" si="71"/>
        <v>5.2010033342063435</v>
      </c>
      <c r="AB135" s="138">
        <f t="shared" si="71"/>
        <v>8.6408528199297994</v>
      </c>
      <c r="AC135" s="138">
        <f t="shared" si="71"/>
        <v>8.9894147559105555</v>
      </c>
      <c r="AD135" s="138">
        <f t="shared" si="71"/>
        <v>3.6753010581765775</v>
      </c>
      <c r="AE135" s="138">
        <f t="shared" si="71"/>
        <v>8.5262677910719109</v>
      </c>
      <c r="AF135" s="138">
        <f t="shared" si="71"/>
        <v>4.749424751123474</v>
      </c>
      <c r="AG135" s="138">
        <f t="shared" si="71"/>
        <v>1.4306805974924064</v>
      </c>
      <c r="AH135" s="138">
        <f t="shared" si="71"/>
        <v>5.5189680277164017</v>
      </c>
      <c r="AI135" s="138"/>
      <c r="AJ135" s="138">
        <f t="shared" si="67"/>
        <v>38.098797839255518</v>
      </c>
      <c r="AK135" s="138">
        <f t="shared" si="67"/>
        <v>50.524032389433053</v>
      </c>
      <c r="AL135" s="138">
        <f t="shared" si="67"/>
        <v>83.939713107889474</v>
      </c>
      <c r="AM135" s="138">
        <f t="shared" si="67"/>
        <v>87.325743343131109</v>
      </c>
      <c r="AN135" s="138">
        <f t="shared" si="67"/>
        <v>35.702924565143896</v>
      </c>
      <c r="AO135" s="138">
        <f t="shared" si="67"/>
        <v>82.826601398984266</v>
      </c>
      <c r="AP135" s="138">
        <f t="shared" si="67"/>
        <v>46.137269010913741</v>
      </c>
      <c r="AQ135" s="138">
        <f t="shared" si="67"/>
        <v>13.898040089926234</v>
      </c>
      <c r="AR135" s="138">
        <f t="shared" si="67"/>
        <v>53.612832269245047</v>
      </c>
      <c r="AS135" s="138"/>
      <c r="AT135" s="138">
        <f t="shared" si="68"/>
        <v>57.708473197695859</v>
      </c>
      <c r="AU135" s="138">
        <f t="shared" si="68"/>
        <v>76.529049060464772</v>
      </c>
      <c r="AV135" s="138">
        <f t="shared" si="68"/>
        <v>127.14397720753848</v>
      </c>
      <c r="AW135" s="138">
        <f t="shared" si="68"/>
        <v>132.2728171226839</v>
      </c>
      <c r="AX135" s="138">
        <f t="shared" si="68"/>
        <v>54.079429856026785</v>
      </c>
      <c r="AY135" s="138">
        <f t="shared" si="68"/>
        <v>125.45794035434383</v>
      </c>
      <c r="AZ135" s="138">
        <f t="shared" si="68"/>
        <v>69.884392766531121</v>
      </c>
      <c r="BA135" s="138">
        <f t="shared" si="68"/>
        <v>21.051443077388267</v>
      </c>
      <c r="BB135" s="138">
        <f t="shared" si="68"/>
        <v>81.207672407827062</v>
      </c>
      <c r="BC135" s="138"/>
      <c r="BD135" s="138">
        <f t="shared" si="69"/>
        <v>57.708473197695859</v>
      </c>
      <c r="BE135" s="138">
        <f t="shared" si="69"/>
        <v>76.529049060464772</v>
      </c>
      <c r="BF135" s="138">
        <f t="shared" si="69"/>
        <v>127.14397720753848</v>
      </c>
      <c r="BG135" s="138">
        <f t="shared" si="69"/>
        <v>132.2728171226839</v>
      </c>
      <c r="BH135" s="138">
        <f t="shared" si="69"/>
        <v>54.079429856026785</v>
      </c>
      <c r="BI135" s="138">
        <f t="shared" si="69"/>
        <v>125.45794035434383</v>
      </c>
      <c r="BJ135" s="138">
        <f t="shared" si="69"/>
        <v>69.884392766531121</v>
      </c>
      <c r="BK135" s="138">
        <f t="shared" si="69"/>
        <v>21.051443077388267</v>
      </c>
      <c r="BL135" s="138">
        <f t="shared" si="69"/>
        <v>81.207672407827062</v>
      </c>
      <c r="BM135" s="138"/>
      <c r="BN135" s="138">
        <f t="shared" si="70"/>
        <v>3.9219350716880683</v>
      </c>
      <c r="BO135" s="138">
        <f t="shared" si="70"/>
        <v>5.2010033342063435</v>
      </c>
      <c r="BP135" s="138">
        <f t="shared" si="70"/>
        <v>8.6408528199297994</v>
      </c>
      <c r="BQ135" s="138">
        <f t="shared" si="70"/>
        <v>8.9894147559105555</v>
      </c>
      <c r="BR135" s="138">
        <f t="shared" si="70"/>
        <v>3.6753010581765775</v>
      </c>
      <c r="BS135" s="138">
        <f t="shared" si="70"/>
        <v>8.5262677910719109</v>
      </c>
      <c r="BT135" s="138">
        <f t="shared" si="70"/>
        <v>4.749424751123474</v>
      </c>
      <c r="BU135" s="138">
        <f t="shared" si="70"/>
        <v>1.4306805974924064</v>
      </c>
      <c r="BV135" s="138">
        <f t="shared" si="70"/>
        <v>5.5189680277164017</v>
      </c>
    </row>
    <row r="136" spans="1:74" x14ac:dyDescent="0.35">
      <c r="A136" s="200"/>
      <c r="B136" s="202"/>
      <c r="C136" s="202"/>
      <c r="D136" s="202" t="s">
        <v>193</v>
      </c>
      <c r="E136" s="202" t="s">
        <v>194</v>
      </c>
      <c r="F136" s="43">
        <v>0.7</v>
      </c>
      <c r="G136" s="43">
        <v>0.7</v>
      </c>
      <c r="H136" s="43">
        <v>0.7</v>
      </c>
      <c r="I136" s="43">
        <v>0.7</v>
      </c>
      <c r="J136" s="43">
        <v>0.7</v>
      </c>
      <c r="K136" s="1">
        <v>169</v>
      </c>
      <c r="L136" s="160" cm="1">
        <f t="array" ref="L136:P136">K136*F136:J136/1000</f>
        <v>0.1183</v>
      </c>
      <c r="M136" s="160">
        <v>0.1183</v>
      </c>
      <c r="N136" s="160">
        <v>0.1183</v>
      </c>
      <c r="O136" s="160">
        <v>0.1183</v>
      </c>
      <c r="P136" s="160">
        <v>0.1183</v>
      </c>
      <c r="Q136" s="160"/>
      <c r="R136" s="84" cm="1">
        <f t="array" ref="R136">IFERROR(MIN((Z136:AH136/L136)/$CJ$11:$CR$11),"")</f>
        <v>1.1506530973283797</v>
      </c>
      <c r="S136" s="84" cm="1">
        <f t="array" ref="S136">IFERROR(MIN((AJ136:AR136/M136)/$CJ$11:$CR$11),"")</f>
        <v>1.1506530973283797</v>
      </c>
      <c r="T136" s="84" cm="1">
        <f t="array" ref="T136">IFERROR(MIN((AT136:BB136/N136)/$CJ$11:$CR$11),"")</f>
        <v>1.1506530973283797</v>
      </c>
      <c r="U136" s="84" cm="1">
        <f t="array" ref="U136">IFERROR(MIN((BD136:BL136/O136)/$CJ$11:$CR$11),"")</f>
        <v>1.1506530973283797</v>
      </c>
      <c r="X136" t="s">
        <v>1790</v>
      </c>
      <c r="Z136" s="138">
        <f t="shared" si="71"/>
        <v>3.9219350716880683</v>
      </c>
      <c r="AA136" s="138">
        <f t="shared" si="71"/>
        <v>5.2010033342063435</v>
      </c>
      <c r="AB136" s="138">
        <f t="shared" si="71"/>
        <v>8.6408528199297994</v>
      </c>
      <c r="AC136" s="138">
        <f t="shared" si="71"/>
        <v>8.9894147559105555</v>
      </c>
      <c r="AD136" s="138">
        <f t="shared" si="71"/>
        <v>3.6753010581765775</v>
      </c>
      <c r="AE136" s="138">
        <f t="shared" si="71"/>
        <v>8.5262677910719109</v>
      </c>
      <c r="AF136" s="138">
        <f t="shared" si="71"/>
        <v>4.749424751123474</v>
      </c>
      <c r="AG136" s="138">
        <f t="shared" si="71"/>
        <v>1.4306805974924064</v>
      </c>
      <c r="AH136" s="138">
        <f t="shared" si="71"/>
        <v>5.5189680277164017</v>
      </c>
      <c r="AI136" s="138"/>
      <c r="AJ136" s="138">
        <f t="shared" si="67"/>
        <v>3.9219350716880683</v>
      </c>
      <c r="AK136" s="138">
        <f t="shared" si="67"/>
        <v>5.2010033342063435</v>
      </c>
      <c r="AL136" s="138">
        <f t="shared" si="67"/>
        <v>8.6408528199297994</v>
      </c>
      <c r="AM136" s="138">
        <f t="shared" si="67"/>
        <v>8.9894147559105555</v>
      </c>
      <c r="AN136" s="138">
        <f t="shared" si="67"/>
        <v>3.6753010581765775</v>
      </c>
      <c r="AO136" s="138">
        <f t="shared" si="67"/>
        <v>8.5262677910719109</v>
      </c>
      <c r="AP136" s="138">
        <f t="shared" si="67"/>
        <v>4.749424751123474</v>
      </c>
      <c r="AQ136" s="138">
        <f t="shared" si="67"/>
        <v>1.4306805974924064</v>
      </c>
      <c r="AR136" s="138">
        <f t="shared" si="67"/>
        <v>5.5189680277164017</v>
      </c>
      <c r="AS136" s="138"/>
      <c r="AT136" s="138">
        <f t="shared" si="68"/>
        <v>3.9219350716880683</v>
      </c>
      <c r="AU136" s="138">
        <f t="shared" si="68"/>
        <v>5.2010033342063435</v>
      </c>
      <c r="AV136" s="138">
        <f t="shared" si="68"/>
        <v>8.6408528199297994</v>
      </c>
      <c r="AW136" s="138">
        <f t="shared" si="68"/>
        <v>8.9894147559105555</v>
      </c>
      <c r="AX136" s="138">
        <f t="shared" si="68"/>
        <v>3.6753010581765775</v>
      </c>
      <c r="AY136" s="138">
        <f t="shared" si="68"/>
        <v>8.5262677910719109</v>
      </c>
      <c r="AZ136" s="138">
        <f t="shared" si="68"/>
        <v>4.749424751123474</v>
      </c>
      <c r="BA136" s="138">
        <f t="shared" si="68"/>
        <v>1.4306805974924064</v>
      </c>
      <c r="BB136" s="138">
        <f t="shared" si="68"/>
        <v>5.5189680277164017</v>
      </c>
      <c r="BC136" s="138"/>
      <c r="BD136" s="138">
        <f t="shared" si="69"/>
        <v>3.9219350716880683</v>
      </c>
      <c r="BE136" s="138">
        <f t="shared" si="69"/>
        <v>5.2010033342063435</v>
      </c>
      <c r="BF136" s="138">
        <f t="shared" si="69"/>
        <v>8.6408528199297994</v>
      </c>
      <c r="BG136" s="138">
        <f t="shared" si="69"/>
        <v>8.9894147559105555</v>
      </c>
      <c r="BH136" s="138">
        <f t="shared" si="69"/>
        <v>3.6753010581765775</v>
      </c>
      <c r="BI136" s="138">
        <f t="shared" si="69"/>
        <v>8.5262677910719109</v>
      </c>
      <c r="BJ136" s="138">
        <f t="shared" si="69"/>
        <v>4.749424751123474</v>
      </c>
      <c r="BK136" s="138">
        <f t="shared" si="69"/>
        <v>1.4306805974924064</v>
      </c>
      <c r="BL136" s="138">
        <f t="shared" si="69"/>
        <v>5.5189680277164017</v>
      </c>
      <c r="BM136" s="138"/>
      <c r="BN136" s="138">
        <f t="shared" si="70"/>
        <v>3.9219350716880683</v>
      </c>
      <c r="BO136" s="138">
        <f t="shared" si="70"/>
        <v>5.2010033342063435</v>
      </c>
      <c r="BP136" s="138">
        <f t="shared" si="70"/>
        <v>8.6408528199297994</v>
      </c>
      <c r="BQ136" s="138">
        <f t="shared" si="70"/>
        <v>8.9894147559105555</v>
      </c>
      <c r="BR136" s="138">
        <f t="shared" si="70"/>
        <v>3.6753010581765775</v>
      </c>
      <c r="BS136" s="138">
        <f t="shared" si="70"/>
        <v>8.5262677910719109</v>
      </c>
      <c r="BT136" s="138">
        <f t="shared" si="70"/>
        <v>4.749424751123474</v>
      </c>
      <c r="BU136" s="138">
        <f t="shared" si="70"/>
        <v>1.4306805974924064</v>
      </c>
      <c r="BV136" s="138">
        <f t="shared" si="70"/>
        <v>5.5189680277164017</v>
      </c>
    </row>
    <row r="137" spans="1:74" x14ac:dyDescent="0.35">
      <c r="A137" s="200"/>
      <c r="B137" s="202"/>
      <c r="C137" s="202"/>
      <c r="D137" s="202"/>
      <c r="E137" s="201" t="s">
        <v>195</v>
      </c>
      <c r="F137" s="3"/>
      <c r="G137" s="3"/>
      <c r="H137" s="3"/>
      <c r="I137" s="3"/>
      <c r="J137" s="3"/>
      <c r="K137" s="1"/>
      <c r="L137" s="160" cm="1">
        <f t="array" ref="L137:P137">K137*F137:J137/1000</f>
        <v>0</v>
      </c>
      <c r="M137" s="160">
        <v>0</v>
      </c>
      <c r="N137" s="160">
        <v>0</v>
      </c>
      <c r="O137" s="160">
        <v>0</v>
      </c>
      <c r="P137" s="160">
        <v>0</v>
      </c>
      <c r="Q137" s="160"/>
      <c r="R137" s="84" t="str" cm="1">
        <f t="array" ref="R137">IFERROR(MIN((Z137:AH137/L137)/$CJ$11:$CR$11),"")</f>
        <v/>
      </c>
      <c r="S137" s="84" t="str" cm="1">
        <f t="array" ref="S137">IFERROR(MIN((AJ137:AR137/M137)/$CJ$11:$CR$11),"")</f>
        <v/>
      </c>
      <c r="T137" s="84" t="str" cm="1">
        <f t="array" ref="T137">IFERROR(MIN((AT137:BB137/N137)/$CJ$11:$CR$11),"")</f>
        <v/>
      </c>
      <c r="U137" s="84" t="str" cm="1">
        <f t="array" ref="U137">IFERROR(MIN((BD137:BL137/O137)/$CJ$11:$CR$11),"")</f>
        <v/>
      </c>
      <c r="Z137" s="138" t="str">
        <f t="shared" si="71"/>
        <v/>
      </c>
      <c r="AA137" s="138" t="str">
        <f t="shared" si="71"/>
        <v/>
      </c>
      <c r="AB137" s="138" t="str">
        <f t="shared" si="71"/>
        <v/>
      </c>
      <c r="AC137" s="138" t="str">
        <f t="shared" si="71"/>
        <v/>
      </c>
      <c r="AD137" s="138" t="str">
        <f t="shared" si="71"/>
        <v/>
      </c>
      <c r="AE137" s="138" t="str">
        <f t="shared" si="71"/>
        <v/>
      </c>
      <c r="AF137" s="138" t="str">
        <f t="shared" si="71"/>
        <v/>
      </c>
      <c r="AG137" s="138" t="str">
        <f t="shared" si="71"/>
        <v/>
      </c>
      <c r="AH137" s="138" t="str">
        <f t="shared" si="71"/>
        <v/>
      </c>
      <c r="AI137" s="138"/>
      <c r="AJ137" s="138" t="str">
        <f t="shared" si="67"/>
        <v/>
      </c>
      <c r="AK137" s="138" t="str">
        <f t="shared" si="67"/>
        <v/>
      </c>
      <c r="AL137" s="138" t="str">
        <f t="shared" si="67"/>
        <v/>
      </c>
      <c r="AM137" s="138" t="str">
        <f t="shared" si="67"/>
        <v/>
      </c>
      <c r="AN137" s="138" t="str">
        <f t="shared" si="67"/>
        <v/>
      </c>
      <c r="AO137" s="138" t="str">
        <f t="shared" si="67"/>
        <v/>
      </c>
      <c r="AP137" s="138" t="str">
        <f t="shared" si="67"/>
        <v/>
      </c>
      <c r="AQ137" s="138" t="str">
        <f t="shared" si="67"/>
        <v/>
      </c>
      <c r="AR137" s="138" t="str">
        <f t="shared" si="67"/>
        <v/>
      </c>
      <c r="AS137" s="138"/>
      <c r="AT137" s="138" t="str">
        <f t="shared" si="68"/>
        <v/>
      </c>
      <c r="AU137" s="138" t="str">
        <f t="shared" si="68"/>
        <v/>
      </c>
      <c r="AV137" s="138" t="str">
        <f t="shared" si="68"/>
        <v/>
      </c>
      <c r="AW137" s="138" t="str">
        <f t="shared" si="68"/>
        <v/>
      </c>
      <c r="AX137" s="138" t="str">
        <f t="shared" si="68"/>
        <v/>
      </c>
      <c r="AY137" s="138" t="str">
        <f t="shared" si="68"/>
        <v/>
      </c>
      <c r="AZ137" s="138" t="str">
        <f t="shared" si="68"/>
        <v/>
      </c>
      <c r="BA137" s="138" t="str">
        <f t="shared" si="68"/>
        <v/>
      </c>
      <c r="BB137" s="138" t="str">
        <f t="shared" si="68"/>
        <v/>
      </c>
      <c r="BC137" s="138"/>
      <c r="BD137" s="138" t="str">
        <f t="shared" si="69"/>
        <v/>
      </c>
      <c r="BE137" s="138" t="str">
        <f t="shared" si="69"/>
        <v/>
      </c>
      <c r="BF137" s="138" t="str">
        <f t="shared" si="69"/>
        <v/>
      </c>
      <c r="BG137" s="138" t="str">
        <f t="shared" si="69"/>
        <v/>
      </c>
      <c r="BH137" s="138" t="str">
        <f t="shared" si="69"/>
        <v/>
      </c>
      <c r="BI137" s="138" t="str">
        <f t="shared" si="69"/>
        <v/>
      </c>
      <c r="BJ137" s="138" t="str">
        <f t="shared" si="69"/>
        <v/>
      </c>
      <c r="BK137" s="138" t="str">
        <f t="shared" si="69"/>
        <v/>
      </c>
      <c r="BL137" s="138" t="str">
        <f t="shared" si="69"/>
        <v/>
      </c>
      <c r="BM137" s="138"/>
      <c r="BN137" s="138" t="str">
        <f t="shared" si="70"/>
        <v/>
      </c>
      <c r="BO137" s="138" t="str">
        <f t="shared" si="70"/>
        <v/>
      </c>
      <c r="BP137" s="138" t="str">
        <f t="shared" si="70"/>
        <v/>
      </c>
      <c r="BQ137" s="138" t="str">
        <f t="shared" si="70"/>
        <v/>
      </c>
      <c r="BR137" s="138" t="str">
        <f t="shared" si="70"/>
        <v/>
      </c>
      <c r="BS137" s="138" t="str">
        <f t="shared" si="70"/>
        <v/>
      </c>
      <c r="BT137" s="138" t="str">
        <f t="shared" si="70"/>
        <v/>
      </c>
      <c r="BU137" s="138" t="str">
        <f t="shared" si="70"/>
        <v/>
      </c>
      <c r="BV137" s="138" t="str">
        <f t="shared" si="70"/>
        <v/>
      </c>
    </row>
    <row r="138" spans="1:74" x14ac:dyDescent="0.35">
      <c r="A138" s="192" t="s">
        <v>196</v>
      </c>
      <c r="B138" s="199">
        <v>125</v>
      </c>
      <c r="C138" s="198">
        <v>25</v>
      </c>
      <c r="D138" s="198">
        <v>225</v>
      </c>
      <c r="E138" s="198" t="s">
        <v>197</v>
      </c>
      <c r="F138" s="37">
        <v>13.5</v>
      </c>
      <c r="G138" s="37">
        <v>24.4</v>
      </c>
      <c r="H138" s="37">
        <v>24.4</v>
      </c>
      <c r="I138" s="37">
        <v>74.7</v>
      </c>
      <c r="J138" s="37">
        <v>31.4</v>
      </c>
      <c r="K138" s="1"/>
      <c r="L138" s="160" cm="1">
        <f t="array" ref="L138:P138">K138*F138:J138/1000</f>
        <v>0</v>
      </c>
      <c r="M138" s="160">
        <v>0</v>
      </c>
      <c r="N138" s="160">
        <v>0</v>
      </c>
      <c r="O138" s="160">
        <v>0</v>
      </c>
      <c r="P138" s="160">
        <v>0</v>
      </c>
      <c r="Q138" s="160"/>
      <c r="R138" s="84" t="str" cm="1">
        <f t="array" ref="R138">IFERROR(MIN((Z138:AH138/L138)/$CJ$11:$CR$11),"")</f>
        <v/>
      </c>
      <c r="S138" s="84" t="str" cm="1">
        <f t="array" ref="S138">IFERROR(MIN((AJ138:AR138/M138)/$CJ$11:$CR$11),"")</f>
        <v/>
      </c>
      <c r="T138" s="84" t="str" cm="1">
        <f t="array" ref="T138">IFERROR(MIN((AT138:BB138/N138)/$CJ$11:$CR$11),"")</f>
        <v/>
      </c>
      <c r="U138" s="84" t="str" cm="1">
        <f t="array" ref="U138">IFERROR(MIN((BD138:BL138/O138)/$CJ$11:$CR$11),"")</f>
        <v/>
      </c>
      <c r="Z138" s="138" t="str">
        <f t="shared" si="71"/>
        <v/>
      </c>
      <c r="AA138" s="138" t="str">
        <f t="shared" si="71"/>
        <v/>
      </c>
      <c r="AB138" s="138" t="str">
        <f t="shared" si="71"/>
        <v/>
      </c>
      <c r="AC138" s="138" t="str">
        <f t="shared" si="71"/>
        <v/>
      </c>
      <c r="AD138" s="138" t="str">
        <f t="shared" si="71"/>
        <v/>
      </c>
      <c r="AE138" s="138" t="str">
        <f t="shared" si="71"/>
        <v/>
      </c>
      <c r="AF138" s="138" t="str">
        <f t="shared" si="71"/>
        <v/>
      </c>
      <c r="AG138" s="138" t="str">
        <f t="shared" si="71"/>
        <v/>
      </c>
      <c r="AH138" s="138" t="str">
        <f t="shared" si="71"/>
        <v/>
      </c>
      <c r="AI138" s="138"/>
      <c r="AJ138" s="138" t="str">
        <f t="shared" si="67"/>
        <v/>
      </c>
      <c r="AK138" s="138" t="str">
        <f t="shared" si="67"/>
        <v/>
      </c>
      <c r="AL138" s="138" t="str">
        <f t="shared" si="67"/>
        <v/>
      </c>
      <c r="AM138" s="138" t="str">
        <f t="shared" si="67"/>
        <v/>
      </c>
      <c r="AN138" s="138" t="str">
        <f t="shared" si="67"/>
        <v/>
      </c>
      <c r="AO138" s="138" t="str">
        <f t="shared" si="67"/>
        <v/>
      </c>
      <c r="AP138" s="138" t="str">
        <f t="shared" si="67"/>
        <v/>
      </c>
      <c r="AQ138" s="138" t="str">
        <f t="shared" si="67"/>
        <v/>
      </c>
      <c r="AR138" s="138" t="str">
        <f t="shared" si="67"/>
        <v/>
      </c>
      <c r="AS138" s="138"/>
      <c r="AT138" s="138" t="str">
        <f t="shared" si="68"/>
        <v/>
      </c>
      <c r="AU138" s="138" t="str">
        <f t="shared" si="68"/>
        <v/>
      </c>
      <c r="AV138" s="138" t="str">
        <f t="shared" si="68"/>
        <v/>
      </c>
      <c r="AW138" s="138" t="str">
        <f t="shared" si="68"/>
        <v/>
      </c>
      <c r="AX138" s="138" t="str">
        <f t="shared" si="68"/>
        <v/>
      </c>
      <c r="AY138" s="138" t="str">
        <f t="shared" si="68"/>
        <v/>
      </c>
      <c r="AZ138" s="138" t="str">
        <f t="shared" si="68"/>
        <v/>
      </c>
      <c r="BA138" s="138" t="str">
        <f t="shared" si="68"/>
        <v/>
      </c>
      <c r="BB138" s="138" t="str">
        <f t="shared" si="68"/>
        <v/>
      </c>
      <c r="BC138" s="138"/>
      <c r="BD138" s="138" t="str">
        <f t="shared" si="69"/>
        <v/>
      </c>
      <c r="BE138" s="138" t="str">
        <f t="shared" si="69"/>
        <v/>
      </c>
      <c r="BF138" s="138" t="str">
        <f t="shared" si="69"/>
        <v/>
      </c>
      <c r="BG138" s="138" t="str">
        <f t="shared" si="69"/>
        <v/>
      </c>
      <c r="BH138" s="138" t="str">
        <f t="shared" si="69"/>
        <v/>
      </c>
      <c r="BI138" s="138" t="str">
        <f t="shared" si="69"/>
        <v/>
      </c>
      <c r="BJ138" s="138" t="str">
        <f t="shared" si="69"/>
        <v/>
      </c>
      <c r="BK138" s="138" t="str">
        <f t="shared" si="69"/>
        <v/>
      </c>
      <c r="BL138" s="138" t="str">
        <f t="shared" si="69"/>
        <v/>
      </c>
      <c r="BM138" s="138"/>
      <c r="BN138" s="138" t="str">
        <f t="shared" si="70"/>
        <v/>
      </c>
      <c r="BO138" s="138" t="str">
        <f t="shared" si="70"/>
        <v/>
      </c>
      <c r="BP138" s="138" t="str">
        <f t="shared" si="70"/>
        <v/>
      </c>
      <c r="BQ138" s="138" t="str">
        <f t="shared" si="70"/>
        <v/>
      </c>
      <c r="BR138" s="138" t="str">
        <f t="shared" si="70"/>
        <v/>
      </c>
      <c r="BS138" s="138" t="str">
        <f t="shared" si="70"/>
        <v/>
      </c>
      <c r="BT138" s="138" t="str">
        <f t="shared" si="70"/>
        <v/>
      </c>
      <c r="BU138" s="138" t="str">
        <f t="shared" si="70"/>
        <v/>
      </c>
      <c r="BV138" s="138" t="str">
        <f t="shared" si="70"/>
        <v/>
      </c>
    </row>
    <row r="139" spans="1:74" x14ac:dyDescent="0.35">
      <c r="A139" s="200" t="s">
        <v>198</v>
      </c>
      <c r="B139" s="199">
        <v>50</v>
      </c>
      <c r="C139" s="202">
        <v>0</v>
      </c>
      <c r="D139" s="202">
        <v>100</v>
      </c>
      <c r="E139" s="198" t="s">
        <v>199</v>
      </c>
      <c r="F139" s="37">
        <v>6.1</v>
      </c>
      <c r="G139" s="37">
        <v>12.2</v>
      </c>
      <c r="H139" s="37">
        <v>12.2</v>
      </c>
      <c r="I139" s="37">
        <v>60.3</v>
      </c>
      <c r="J139" s="37">
        <v>12.2</v>
      </c>
      <c r="K139" s="1"/>
      <c r="L139" s="160" cm="1">
        <f t="array" ref="L139:P139">K139*F139:J139/1000</f>
        <v>0</v>
      </c>
      <c r="M139" s="160">
        <v>0</v>
      </c>
      <c r="N139" s="160">
        <v>0</v>
      </c>
      <c r="O139" s="160">
        <v>0</v>
      </c>
      <c r="P139" s="160">
        <v>0</v>
      </c>
      <c r="Q139" s="160"/>
      <c r="R139" s="84" t="str" cm="1">
        <f t="array" ref="R139">IFERROR(MIN((Z139:AH139/L139)/$CJ$11:$CR$11),"")</f>
        <v/>
      </c>
      <c r="S139" s="84" t="str" cm="1">
        <f t="array" ref="S139">IFERROR(MIN((AJ139:AR139/M139)/$CJ$11:$CR$11),"")</f>
        <v/>
      </c>
      <c r="T139" s="84" t="str" cm="1">
        <f t="array" ref="T139">IFERROR(MIN((AT139:BB139/N139)/$CJ$11:$CR$11),"")</f>
        <v/>
      </c>
      <c r="U139" s="84" t="str" cm="1">
        <f t="array" ref="U139">IFERROR(MIN((BD139:BL139/O139)/$CJ$11:$CR$11),"")</f>
        <v/>
      </c>
      <c r="Z139" s="138" t="str">
        <f t="shared" si="71"/>
        <v/>
      </c>
      <c r="AA139" s="138" t="str">
        <f t="shared" si="71"/>
        <v/>
      </c>
      <c r="AB139" s="138" t="str">
        <f t="shared" si="71"/>
        <v/>
      </c>
      <c r="AC139" s="138" t="str">
        <f t="shared" si="71"/>
        <v/>
      </c>
      <c r="AD139" s="138" t="str">
        <f t="shared" si="71"/>
        <v/>
      </c>
      <c r="AE139" s="138" t="str">
        <f t="shared" si="71"/>
        <v/>
      </c>
      <c r="AF139" s="138" t="str">
        <f t="shared" si="71"/>
        <v/>
      </c>
      <c r="AG139" s="138" t="str">
        <f t="shared" si="71"/>
        <v/>
      </c>
      <c r="AH139" s="138" t="str">
        <f t="shared" si="71"/>
        <v/>
      </c>
      <c r="AI139" s="138"/>
      <c r="AJ139" s="138" t="str">
        <f t="shared" si="67"/>
        <v/>
      </c>
      <c r="AK139" s="138" t="str">
        <f t="shared" si="67"/>
        <v/>
      </c>
      <c r="AL139" s="138" t="str">
        <f t="shared" si="67"/>
        <v/>
      </c>
      <c r="AM139" s="138" t="str">
        <f t="shared" si="67"/>
        <v/>
      </c>
      <c r="AN139" s="138" t="str">
        <f t="shared" si="67"/>
        <v/>
      </c>
      <c r="AO139" s="138" t="str">
        <f t="shared" si="67"/>
        <v/>
      </c>
      <c r="AP139" s="138" t="str">
        <f t="shared" si="67"/>
        <v/>
      </c>
      <c r="AQ139" s="138" t="str">
        <f t="shared" si="67"/>
        <v/>
      </c>
      <c r="AR139" s="138" t="str">
        <f t="shared" si="67"/>
        <v/>
      </c>
      <c r="AS139" s="138"/>
      <c r="AT139" s="138" t="str">
        <f t="shared" si="68"/>
        <v/>
      </c>
      <c r="AU139" s="138" t="str">
        <f t="shared" si="68"/>
        <v/>
      </c>
      <c r="AV139" s="138" t="str">
        <f t="shared" si="68"/>
        <v/>
      </c>
      <c r="AW139" s="138" t="str">
        <f t="shared" si="68"/>
        <v/>
      </c>
      <c r="AX139" s="138" t="str">
        <f t="shared" si="68"/>
        <v/>
      </c>
      <c r="AY139" s="138" t="str">
        <f t="shared" si="68"/>
        <v/>
      </c>
      <c r="AZ139" s="138" t="str">
        <f t="shared" si="68"/>
        <v/>
      </c>
      <c r="BA139" s="138" t="str">
        <f t="shared" si="68"/>
        <v/>
      </c>
      <c r="BB139" s="138" t="str">
        <f t="shared" si="68"/>
        <v/>
      </c>
      <c r="BC139" s="138"/>
      <c r="BD139" s="138" t="str">
        <f t="shared" si="69"/>
        <v/>
      </c>
      <c r="BE139" s="138" t="str">
        <f t="shared" si="69"/>
        <v/>
      </c>
      <c r="BF139" s="138" t="str">
        <f t="shared" si="69"/>
        <v/>
      </c>
      <c r="BG139" s="138" t="str">
        <f t="shared" si="69"/>
        <v/>
      </c>
      <c r="BH139" s="138" t="str">
        <f t="shared" si="69"/>
        <v/>
      </c>
      <c r="BI139" s="138" t="str">
        <f t="shared" si="69"/>
        <v/>
      </c>
      <c r="BJ139" s="138" t="str">
        <f t="shared" si="69"/>
        <v/>
      </c>
      <c r="BK139" s="138" t="str">
        <f t="shared" si="69"/>
        <v/>
      </c>
      <c r="BL139" s="138" t="str">
        <f t="shared" si="69"/>
        <v/>
      </c>
      <c r="BM139" s="138"/>
      <c r="BN139" s="138" t="str">
        <f t="shared" si="70"/>
        <v/>
      </c>
      <c r="BO139" s="138" t="str">
        <f t="shared" si="70"/>
        <v/>
      </c>
      <c r="BP139" s="138" t="str">
        <f t="shared" si="70"/>
        <v/>
      </c>
      <c r="BQ139" s="138" t="str">
        <f t="shared" si="70"/>
        <v/>
      </c>
      <c r="BR139" s="138" t="str">
        <f t="shared" si="70"/>
        <v/>
      </c>
      <c r="BS139" s="138" t="str">
        <f t="shared" si="70"/>
        <v/>
      </c>
      <c r="BT139" s="138" t="str">
        <f t="shared" si="70"/>
        <v/>
      </c>
      <c r="BU139" s="138" t="str">
        <f t="shared" si="70"/>
        <v/>
      </c>
      <c r="BV139" s="138" t="str">
        <f t="shared" si="70"/>
        <v/>
      </c>
    </row>
    <row r="140" spans="1:74" x14ac:dyDescent="0.35">
      <c r="A140" s="200" t="s">
        <v>200</v>
      </c>
      <c r="B140" s="199">
        <v>25</v>
      </c>
      <c r="C140" s="202">
        <v>0</v>
      </c>
      <c r="D140" s="202">
        <v>50</v>
      </c>
      <c r="E140" s="198" t="s">
        <v>200</v>
      </c>
      <c r="F140" s="37">
        <v>1</v>
      </c>
      <c r="G140" s="37">
        <v>40.299999999999997</v>
      </c>
      <c r="H140" s="37">
        <v>32</v>
      </c>
      <c r="I140" s="37">
        <v>1</v>
      </c>
      <c r="J140" s="37">
        <v>64.599999999999994</v>
      </c>
      <c r="K140" s="1"/>
      <c r="L140" s="160" cm="1">
        <f t="array" ref="L140:P140">K140*F140:J140/1000</f>
        <v>0</v>
      </c>
      <c r="M140" s="160">
        <v>0</v>
      </c>
      <c r="N140" s="160">
        <v>0</v>
      </c>
      <c r="O140" s="160">
        <v>0</v>
      </c>
      <c r="P140" s="160">
        <v>0</v>
      </c>
      <c r="Q140" s="160"/>
      <c r="R140" s="84" t="str" cm="1">
        <f t="array" ref="R140">IFERROR(MIN((Z140:AH140/L140)/$CJ$11:$CR$11),"")</f>
        <v/>
      </c>
      <c r="S140" s="84" t="str" cm="1">
        <f t="array" ref="S140">IFERROR(MIN((AJ140:AR140/M140)/$CJ$11:$CR$11),"")</f>
        <v/>
      </c>
      <c r="T140" s="84" t="str" cm="1">
        <f t="array" ref="T140">IFERROR(MIN((AT140:BB140/N140)/$CJ$11:$CR$11),"")</f>
        <v/>
      </c>
      <c r="U140" s="84" t="str" cm="1">
        <f t="array" ref="U140">IFERROR(MIN((BD140:BL140/O140)/$CJ$11:$CR$11),"")</f>
        <v/>
      </c>
      <c r="Z140" s="138" t="str">
        <f t="shared" si="71"/>
        <v/>
      </c>
      <c r="AA140" s="138" t="str">
        <f t="shared" si="71"/>
        <v/>
      </c>
      <c r="AB140" s="138" t="str">
        <f t="shared" si="71"/>
        <v/>
      </c>
      <c r="AC140" s="138" t="str">
        <f t="shared" si="71"/>
        <v/>
      </c>
      <c r="AD140" s="138" t="str">
        <f t="shared" si="71"/>
        <v/>
      </c>
      <c r="AE140" s="138" t="str">
        <f t="shared" si="71"/>
        <v/>
      </c>
      <c r="AF140" s="138" t="str">
        <f t="shared" si="71"/>
        <v/>
      </c>
      <c r="AG140" s="138" t="str">
        <f t="shared" si="71"/>
        <v/>
      </c>
      <c r="AH140" s="138" t="str">
        <f t="shared" si="71"/>
        <v/>
      </c>
      <c r="AI140" s="138"/>
      <c r="AJ140" s="138" t="str">
        <f t="shared" si="67"/>
        <v/>
      </c>
      <c r="AK140" s="138" t="str">
        <f t="shared" si="67"/>
        <v/>
      </c>
      <c r="AL140" s="138" t="str">
        <f t="shared" si="67"/>
        <v/>
      </c>
      <c r="AM140" s="138" t="str">
        <f t="shared" si="67"/>
        <v/>
      </c>
      <c r="AN140" s="138" t="str">
        <f t="shared" si="67"/>
        <v/>
      </c>
      <c r="AO140" s="138" t="str">
        <f t="shared" si="67"/>
        <v/>
      </c>
      <c r="AP140" s="138" t="str">
        <f t="shared" si="67"/>
        <v/>
      </c>
      <c r="AQ140" s="138" t="str">
        <f t="shared" si="67"/>
        <v/>
      </c>
      <c r="AR140" s="138" t="str">
        <f t="shared" si="67"/>
        <v/>
      </c>
      <c r="AS140" s="138"/>
      <c r="AT140" s="138" t="str">
        <f t="shared" si="68"/>
        <v/>
      </c>
      <c r="AU140" s="138" t="str">
        <f t="shared" si="68"/>
        <v/>
      </c>
      <c r="AV140" s="138" t="str">
        <f t="shared" si="68"/>
        <v/>
      </c>
      <c r="AW140" s="138" t="str">
        <f t="shared" si="68"/>
        <v/>
      </c>
      <c r="AX140" s="138" t="str">
        <f t="shared" si="68"/>
        <v/>
      </c>
      <c r="AY140" s="138" t="str">
        <f t="shared" si="68"/>
        <v/>
      </c>
      <c r="AZ140" s="138" t="str">
        <f t="shared" si="68"/>
        <v/>
      </c>
      <c r="BA140" s="138" t="str">
        <f t="shared" si="68"/>
        <v/>
      </c>
      <c r="BB140" s="138" t="str">
        <f t="shared" si="68"/>
        <v/>
      </c>
      <c r="BC140" s="138"/>
      <c r="BD140" s="138" t="str">
        <f t="shared" si="69"/>
        <v/>
      </c>
      <c r="BE140" s="138" t="str">
        <f t="shared" si="69"/>
        <v/>
      </c>
      <c r="BF140" s="138" t="str">
        <f t="shared" si="69"/>
        <v/>
      </c>
      <c r="BG140" s="138" t="str">
        <f t="shared" si="69"/>
        <v/>
      </c>
      <c r="BH140" s="138" t="str">
        <f t="shared" si="69"/>
        <v/>
      </c>
      <c r="BI140" s="138" t="str">
        <f t="shared" si="69"/>
        <v/>
      </c>
      <c r="BJ140" s="138" t="str">
        <f t="shared" si="69"/>
        <v/>
      </c>
      <c r="BK140" s="138" t="str">
        <f t="shared" si="69"/>
        <v/>
      </c>
      <c r="BL140" s="138" t="str">
        <f t="shared" si="69"/>
        <v/>
      </c>
      <c r="BM140" s="138"/>
      <c r="BN140" s="138" t="str">
        <f t="shared" si="70"/>
        <v/>
      </c>
      <c r="BO140" s="138" t="str">
        <f t="shared" si="70"/>
        <v/>
      </c>
      <c r="BP140" s="138" t="str">
        <f t="shared" si="70"/>
        <v/>
      </c>
      <c r="BQ140" s="138" t="str">
        <f t="shared" si="70"/>
        <v/>
      </c>
      <c r="BR140" s="138" t="str">
        <f t="shared" si="70"/>
        <v/>
      </c>
      <c r="BS140" s="138" t="str">
        <f t="shared" si="70"/>
        <v/>
      </c>
      <c r="BT140" s="138" t="str">
        <f t="shared" si="70"/>
        <v/>
      </c>
      <c r="BU140" s="138" t="str">
        <f t="shared" si="70"/>
        <v/>
      </c>
      <c r="BV140" s="138" t="str">
        <f t="shared" si="70"/>
        <v/>
      </c>
    </row>
    <row r="141" spans="1:74" x14ac:dyDescent="0.35">
      <c r="A141" s="200" t="s">
        <v>201</v>
      </c>
      <c r="B141" s="199">
        <v>25</v>
      </c>
      <c r="C141" s="202">
        <v>0</v>
      </c>
      <c r="D141" s="202">
        <v>75</v>
      </c>
      <c r="E141" s="198" t="s">
        <v>201</v>
      </c>
      <c r="F141" s="37">
        <v>6.4</v>
      </c>
      <c r="G141" s="37">
        <v>10.199999999999999</v>
      </c>
      <c r="H141" s="37">
        <v>10.199999999999999</v>
      </c>
      <c r="I141" s="37">
        <v>13.4</v>
      </c>
      <c r="J141" s="37">
        <v>10.199999999999999</v>
      </c>
      <c r="K141" s="1"/>
      <c r="L141" s="160" cm="1">
        <f t="array" ref="L141:P141">K141*F141:J141/1000</f>
        <v>0</v>
      </c>
      <c r="M141" s="160">
        <v>0</v>
      </c>
      <c r="N141" s="160">
        <v>0</v>
      </c>
      <c r="O141" s="160">
        <v>0</v>
      </c>
      <c r="P141" s="160">
        <v>0</v>
      </c>
      <c r="Q141" s="160"/>
      <c r="R141" s="84" t="str" cm="1">
        <f t="array" ref="R141">IFERROR(MIN((Z141:AH141/L141)/$CJ$11:$CR$11),"")</f>
        <v/>
      </c>
      <c r="S141" s="84" t="str" cm="1">
        <f t="array" ref="S141">IFERROR(MIN((AJ141:AR141/M141)/$CJ$11:$CR$11),"")</f>
        <v/>
      </c>
      <c r="T141" s="84" t="str" cm="1">
        <f t="array" ref="T141">IFERROR(MIN((AT141:BB141/N141)/$CJ$11:$CR$11),"")</f>
        <v/>
      </c>
      <c r="U141" s="84" t="str" cm="1">
        <f t="array" ref="U141">IFERROR(MIN((BD141:BL141/O141)/$CJ$11:$CR$11),"")</f>
        <v/>
      </c>
      <c r="Z141" s="138" t="str">
        <f t="shared" si="71"/>
        <v/>
      </c>
      <c r="AA141" s="138" t="str">
        <f t="shared" si="71"/>
        <v/>
      </c>
      <c r="AB141" s="138" t="str">
        <f t="shared" si="71"/>
        <v/>
      </c>
      <c r="AC141" s="138" t="str">
        <f t="shared" si="71"/>
        <v/>
      </c>
      <c r="AD141" s="138" t="str">
        <f t="shared" si="71"/>
        <v/>
      </c>
      <c r="AE141" s="138" t="str">
        <f t="shared" si="71"/>
        <v/>
      </c>
      <c r="AF141" s="138" t="str">
        <f t="shared" si="71"/>
        <v/>
      </c>
      <c r="AG141" s="138" t="str">
        <f t="shared" si="71"/>
        <v/>
      </c>
      <c r="AH141" s="138" t="str">
        <f t="shared" si="71"/>
        <v/>
      </c>
      <c r="AI141" s="138"/>
      <c r="AJ141" s="138" t="str">
        <f t="shared" si="67"/>
        <v/>
      </c>
      <c r="AK141" s="138" t="str">
        <f t="shared" si="67"/>
        <v/>
      </c>
      <c r="AL141" s="138" t="str">
        <f t="shared" si="67"/>
        <v/>
      </c>
      <c r="AM141" s="138" t="str">
        <f t="shared" si="67"/>
        <v/>
      </c>
      <c r="AN141" s="138" t="str">
        <f t="shared" si="67"/>
        <v/>
      </c>
      <c r="AO141" s="138" t="str">
        <f t="shared" si="67"/>
        <v/>
      </c>
      <c r="AP141" s="138" t="str">
        <f t="shared" si="67"/>
        <v/>
      </c>
      <c r="AQ141" s="138" t="str">
        <f t="shared" si="67"/>
        <v/>
      </c>
      <c r="AR141" s="138" t="str">
        <f t="shared" si="67"/>
        <v/>
      </c>
      <c r="AS141" s="138"/>
      <c r="AT141" s="138" t="str">
        <f t="shared" si="68"/>
        <v/>
      </c>
      <c r="AU141" s="138" t="str">
        <f t="shared" si="68"/>
        <v/>
      </c>
      <c r="AV141" s="138" t="str">
        <f t="shared" si="68"/>
        <v/>
      </c>
      <c r="AW141" s="138" t="str">
        <f t="shared" si="68"/>
        <v/>
      </c>
      <c r="AX141" s="138" t="str">
        <f t="shared" si="68"/>
        <v/>
      </c>
      <c r="AY141" s="138" t="str">
        <f t="shared" si="68"/>
        <v/>
      </c>
      <c r="AZ141" s="138" t="str">
        <f t="shared" si="68"/>
        <v/>
      </c>
      <c r="BA141" s="138" t="str">
        <f t="shared" si="68"/>
        <v/>
      </c>
      <c r="BB141" s="138" t="str">
        <f t="shared" si="68"/>
        <v/>
      </c>
      <c r="BC141" s="138"/>
      <c r="BD141" s="138" t="str">
        <f t="shared" si="69"/>
        <v/>
      </c>
      <c r="BE141" s="138" t="str">
        <f t="shared" si="69"/>
        <v/>
      </c>
      <c r="BF141" s="138" t="str">
        <f t="shared" si="69"/>
        <v/>
      </c>
      <c r="BG141" s="138" t="str">
        <f t="shared" si="69"/>
        <v/>
      </c>
      <c r="BH141" s="138" t="str">
        <f t="shared" si="69"/>
        <v/>
      </c>
      <c r="BI141" s="138" t="str">
        <f t="shared" si="69"/>
        <v/>
      </c>
      <c r="BJ141" s="138" t="str">
        <f t="shared" si="69"/>
        <v/>
      </c>
      <c r="BK141" s="138" t="str">
        <f t="shared" si="69"/>
        <v/>
      </c>
      <c r="BL141" s="138" t="str">
        <f t="shared" si="69"/>
        <v/>
      </c>
      <c r="BM141" s="138"/>
      <c r="BN141" s="138" t="str">
        <f t="shared" si="70"/>
        <v/>
      </c>
      <c r="BO141" s="138" t="str">
        <f t="shared" si="70"/>
        <v/>
      </c>
      <c r="BP141" s="138" t="str">
        <f t="shared" si="70"/>
        <v/>
      </c>
      <c r="BQ141" s="138" t="str">
        <f t="shared" si="70"/>
        <v/>
      </c>
      <c r="BR141" s="138" t="str">
        <f t="shared" si="70"/>
        <v/>
      </c>
      <c r="BS141" s="138" t="str">
        <f t="shared" si="70"/>
        <v/>
      </c>
      <c r="BT141" s="138" t="str">
        <f t="shared" si="70"/>
        <v/>
      </c>
      <c r="BU141" s="138" t="str">
        <f t="shared" si="70"/>
        <v/>
      </c>
      <c r="BV141" s="138" t="str">
        <f t="shared" si="70"/>
        <v/>
      </c>
    </row>
    <row r="142" spans="1:74" x14ac:dyDescent="0.35">
      <c r="A142" s="200"/>
      <c r="B142" s="202"/>
      <c r="C142" s="202"/>
      <c r="D142" s="202"/>
      <c r="E142" s="202" t="s">
        <v>202</v>
      </c>
      <c r="F142" s="39">
        <v>0.7</v>
      </c>
      <c r="G142" s="39">
        <v>1.4</v>
      </c>
      <c r="H142" s="39">
        <v>1.4</v>
      </c>
      <c r="I142" s="39">
        <v>4.8</v>
      </c>
      <c r="J142" s="39">
        <v>1.4</v>
      </c>
      <c r="K142" s="1">
        <v>230</v>
      </c>
      <c r="L142" s="160" cm="1">
        <f t="array" ref="L142:P142">K142*F142:J142/1000</f>
        <v>0.161</v>
      </c>
      <c r="M142" s="160">
        <v>0.32200000000000001</v>
      </c>
      <c r="N142" s="160">
        <v>0.32200000000000001</v>
      </c>
      <c r="O142" s="160">
        <v>1.1040000000000001</v>
      </c>
      <c r="P142" s="160">
        <v>0.32200000000000001</v>
      </c>
      <c r="Q142" s="160"/>
      <c r="R142" s="84" cm="1">
        <f t="array" ref="R142">IFERROR(MIN((Z142:AH142/L142)/$CJ$11:$CR$11),"")</f>
        <v>0.83612006834654451</v>
      </c>
      <c r="S142" s="84" cm="1">
        <f t="array" ref="S142">IFERROR(MIN((AJ142:AR142/M142)/$CJ$11:$CR$11),"")</f>
        <v>0.83612006834654451</v>
      </c>
      <c r="T142" s="84" cm="1">
        <f t="array" ref="T142">IFERROR(MIN((AT142:BB142/N142)/$CJ$11:$CR$11),"")</f>
        <v>0.83612006834654451</v>
      </c>
      <c r="U142" s="84" cm="1">
        <f t="array" ref="U142">IFERROR(MIN((BD142:BL142/O142)/$CJ$11:$CR$11),"")</f>
        <v>0.83612006834654451</v>
      </c>
      <c r="X142" t="s">
        <v>1789</v>
      </c>
      <c r="Z142" s="138">
        <f t="shared" si="71"/>
        <v>3.9002846357167225</v>
      </c>
      <c r="AA142" s="138">
        <f t="shared" si="71"/>
        <v>6.1500994277677181</v>
      </c>
      <c r="AB142" s="138">
        <f t="shared" si="71"/>
        <v>12.678227670602846</v>
      </c>
      <c r="AC142" s="138">
        <f t="shared" si="71"/>
        <v>8.6687929157880497</v>
      </c>
      <c r="AD142" s="138">
        <f t="shared" si="71"/>
        <v>3.6346139371024289</v>
      </c>
      <c r="AE142" s="138">
        <f t="shared" si="71"/>
        <v>10.443474027702569</v>
      </c>
      <c r="AF142" s="138">
        <f t="shared" si="71"/>
        <v>5.0028673325694148</v>
      </c>
      <c r="AG142" s="138">
        <f t="shared" si="71"/>
        <v>1.5838203925830541</v>
      </c>
      <c r="AH142" s="138">
        <f t="shared" si="71"/>
        <v>6.4443875174693481</v>
      </c>
      <c r="AI142" s="138"/>
      <c r="AJ142" s="138">
        <f t="shared" ref="AJ142:AR151" si="72">IFERROR(VLOOKUP($X142,$BX$11:$CG$40,1+AJ$6,FALSE)*$M142,"")</f>
        <v>7.8005692714334449</v>
      </c>
      <c r="AK142" s="138">
        <f t="shared" si="72"/>
        <v>12.300198855535436</v>
      </c>
      <c r="AL142" s="138">
        <f t="shared" si="72"/>
        <v>25.356455341205692</v>
      </c>
      <c r="AM142" s="138">
        <f t="shared" si="72"/>
        <v>17.337585831576099</v>
      </c>
      <c r="AN142" s="138">
        <f t="shared" si="72"/>
        <v>7.2692278742048577</v>
      </c>
      <c r="AO142" s="138">
        <f t="shared" si="72"/>
        <v>20.886948055405139</v>
      </c>
      <c r="AP142" s="138">
        <f t="shared" si="72"/>
        <v>10.00573466513883</v>
      </c>
      <c r="AQ142" s="138">
        <f t="shared" si="72"/>
        <v>3.1676407851661081</v>
      </c>
      <c r="AR142" s="138">
        <f t="shared" si="72"/>
        <v>12.888775034938696</v>
      </c>
      <c r="AS142" s="138"/>
      <c r="AT142" s="138">
        <f t="shared" ref="AT142:BB151" si="73">IFERROR(VLOOKUP($X142,$BX$11:$CG$40,1+AT$6,FALSE)*$N142,"")</f>
        <v>7.8005692714334449</v>
      </c>
      <c r="AU142" s="138">
        <f t="shared" si="73"/>
        <v>12.300198855535436</v>
      </c>
      <c r="AV142" s="138">
        <f t="shared" si="73"/>
        <v>25.356455341205692</v>
      </c>
      <c r="AW142" s="138">
        <f t="shared" si="73"/>
        <v>17.337585831576099</v>
      </c>
      <c r="AX142" s="138">
        <f t="shared" si="73"/>
        <v>7.2692278742048577</v>
      </c>
      <c r="AY142" s="138">
        <f t="shared" si="73"/>
        <v>20.886948055405139</v>
      </c>
      <c r="AZ142" s="138">
        <f t="shared" si="73"/>
        <v>10.00573466513883</v>
      </c>
      <c r="BA142" s="138">
        <f t="shared" si="73"/>
        <v>3.1676407851661081</v>
      </c>
      <c r="BB142" s="138">
        <f t="shared" si="73"/>
        <v>12.888775034938696</v>
      </c>
      <c r="BC142" s="138"/>
      <c r="BD142" s="138">
        <f t="shared" ref="BD142:BL151" si="74">IFERROR(VLOOKUP($X142,$BX$11:$CG$40,1+BD$6,FALSE)*$O142,"")</f>
        <v>26.744808930628956</v>
      </c>
      <c r="BE142" s="138">
        <f t="shared" si="74"/>
        <v>42.172110361835784</v>
      </c>
      <c r="BF142" s="138">
        <f t="shared" si="74"/>
        <v>86.936418312705243</v>
      </c>
      <c r="BG142" s="138">
        <f t="shared" si="74"/>
        <v>59.443151422546627</v>
      </c>
      <c r="BH142" s="138">
        <f t="shared" si="74"/>
        <v>24.9230669972738</v>
      </c>
      <c r="BI142" s="138">
        <f t="shared" si="74"/>
        <v>71.612393332817618</v>
      </c>
      <c r="BJ142" s="138">
        <f t="shared" si="74"/>
        <v>34.305375994761704</v>
      </c>
      <c r="BK142" s="138">
        <f t="shared" si="74"/>
        <v>10.860482691998087</v>
      </c>
      <c r="BL142" s="138">
        <f t="shared" si="74"/>
        <v>44.190085834075532</v>
      </c>
      <c r="BM142" s="138"/>
      <c r="BN142" s="138">
        <f t="shared" ref="BN142:BV151" si="75">IFERROR(VLOOKUP($X142,$BX$11:$CG$40,1+BN$6,FALSE)*$P142,"")</f>
        <v>7.8005692714334449</v>
      </c>
      <c r="BO142" s="138">
        <f t="shared" si="75"/>
        <v>12.300198855535436</v>
      </c>
      <c r="BP142" s="138">
        <f t="shared" si="75"/>
        <v>25.356455341205692</v>
      </c>
      <c r="BQ142" s="138">
        <f t="shared" si="75"/>
        <v>17.337585831576099</v>
      </c>
      <c r="BR142" s="138">
        <f t="shared" si="75"/>
        <v>7.2692278742048577</v>
      </c>
      <c r="BS142" s="138">
        <f t="shared" si="75"/>
        <v>20.886948055405139</v>
      </c>
      <c r="BT142" s="138">
        <f t="shared" si="75"/>
        <v>10.00573466513883</v>
      </c>
      <c r="BU142" s="138">
        <f t="shared" si="75"/>
        <v>3.1676407851661081</v>
      </c>
      <c r="BV142" s="138">
        <f t="shared" si="75"/>
        <v>12.888775034938696</v>
      </c>
    </row>
    <row r="143" spans="1:74" x14ac:dyDescent="0.35">
      <c r="A143" s="200"/>
      <c r="B143" s="202"/>
      <c r="C143" s="202"/>
      <c r="D143" s="202"/>
      <c r="E143" s="202" t="s">
        <v>203</v>
      </c>
      <c r="F143" s="41">
        <v>4.5</v>
      </c>
      <c r="G143" s="41">
        <v>9</v>
      </c>
      <c r="H143" s="41">
        <v>9</v>
      </c>
      <c r="I143" s="41">
        <v>24</v>
      </c>
      <c r="J143" s="41">
        <v>9</v>
      </c>
      <c r="K143" s="1">
        <v>220</v>
      </c>
      <c r="L143" s="160" cm="1">
        <f t="array" ref="L143:P143">K143*F143:J143/1000</f>
        <v>0.99</v>
      </c>
      <c r="M143" s="160">
        <v>1.98</v>
      </c>
      <c r="N143" s="160">
        <v>1.98</v>
      </c>
      <c r="O143" s="160">
        <v>5.28</v>
      </c>
      <c r="P143" s="160">
        <v>1.98</v>
      </c>
      <c r="Q143" s="160"/>
      <c r="R143" s="84" cm="1">
        <f t="array" ref="R143">IFERROR(MIN((Z143:AH143/L143)/$CJ$11:$CR$11),"")</f>
        <v>0.83612006834654451</v>
      </c>
      <c r="S143" s="84" cm="1">
        <f t="array" ref="S143">IFERROR(MIN((AJ143:AR143/M143)/$CJ$11:$CR$11),"")</f>
        <v>0.83612006834654451</v>
      </c>
      <c r="T143" s="84" cm="1">
        <f t="array" ref="T143">IFERROR(MIN((AT143:BB143/N143)/$CJ$11:$CR$11),"")</f>
        <v>0.83612006834654451</v>
      </c>
      <c r="U143" s="84" cm="1">
        <f t="array" ref="U143">IFERROR(MIN((BD143:BL143/O143)/$CJ$11:$CR$11),"")</f>
        <v>0.83612006834654451</v>
      </c>
      <c r="X143" t="s">
        <v>1789</v>
      </c>
      <c r="Z143" s="138">
        <f t="shared" si="71"/>
        <v>23.983116704096616</v>
      </c>
      <c r="AA143" s="138">
        <f t="shared" si="71"/>
        <v>37.8173815744723</v>
      </c>
      <c r="AB143" s="138">
        <f t="shared" si="71"/>
        <v>77.959288160849795</v>
      </c>
      <c r="AC143" s="138">
        <f t="shared" si="71"/>
        <v>53.30499991695757</v>
      </c>
      <c r="AD143" s="138">
        <f t="shared" si="71"/>
        <v>22.349489426903133</v>
      </c>
      <c r="AE143" s="138">
        <f t="shared" si="71"/>
        <v>64.217635325624485</v>
      </c>
      <c r="AF143" s="138">
        <f t="shared" si="71"/>
        <v>30.762973038780874</v>
      </c>
      <c r="AG143" s="138">
        <f t="shared" si="71"/>
        <v>9.7390198053243697</v>
      </c>
      <c r="AH143" s="138">
        <f t="shared" si="71"/>
        <v>39.626979144687297</v>
      </c>
      <c r="AI143" s="138"/>
      <c r="AJ143" s="138">
        <f t="shared" si="72"/>
        <v>47.966233408193233</v>
      </c>
      <c r="AK143" s="138">
        <f t="shared" si="72"/>
        <v>75.6347631489446</v>
      </c>
      <c r="AL143" s="138">
        <f t="shared" si="72"/>
        <v>155.91857632169959</v>
      </c>
      <c r="AM143" s="138">
        <f t="shared" si="72"/>
        <v>106.60999983391514</v>
      </c>
      <c r="AN143" s="138">
        <f t="shared" si="72"/>
        <v>44.698978853806267</v>
      </c>
      <c r="AO143" s="138">
        <f t="shared" si="72"/>
        <v>128.43527065124897</v>
      </c>
      <c r="AP143" s="138">
        <f t="shared" si="72"/>
        <v>61.525946077561748</v>
      </c>
      <c r="AQ143" s="138">
        <f t="shared" si="72"/>
        <v>19.478039610648739</v>
      </c>
      <c r="AR143" s="138">
        <f t="shared" si="72"/>
        <v>79.253958289374594</v>
      </c>
      <c r="AS143" s="138"/>
      <c r="AT143" s="138">
        <f t="shared" si="73"/>
        <v>47.966233408193233</v>
      </c>
      <c r="AU143" s="138">
        <f t="shared" si="73"/>
        <v>75.6347631489446</v>
      </c>
      <c r="AV143" s="138">
        <f t="shared" si="73"/>
        <v>155.91857632169959</v>
      </c>
      <c r="AW143" s="138">
        <f t="shared" si="73"/>
        <v>106.60999983391514</v>
      </c>
      <c r="AX143" s="138">
        <f t="shared" si="73"/>
        <v>44.698978853806267</v>
      </c>
      <c r="AY143" s="138">
        <f t="shared" si="73"/>
        <v>128.43527065124897</v>
      </c>
      <c r="AZ143" s="138">
        <f t="shared" si="73"/>
        <v>61.525946077561748</v>
      </c>
      <c r="BA143" s="138">
        <f t="shared" si="73"/>
        <v>19.478039610648739</v>
      </c>
      <c r="BB143" s="138">
        <f t="shared" si="73"/>
        <v>79.253958289374594</v>
      </c>
      <c r="BC143" s="138"/>
      <c r="BD143" s="138">
        <f t="shared" si="74"/>
        <v>127.90995575518195</v>
      </c>
      <c r="BE143" s="138">
        <f t="shared" si="74"/>
        <v>201.69270173051893</v>
      </c>
      <c r="BF143" s="138">
        <f t="shared" si="74"/>
        <v>415.78287019119898</v>
      </c>
      <c r="BG143" s="138">
        <f t="shared" si="74"/>
        <v>284.29333289044035</v>
      </c>
      <c r="BH143" s="138">
        <f t="shared" si="74"/>
        <v>119.19727694348339</v>
      </c>
      <c r="BI143" s="138">
        <f t="shared" si="74"/>
        <v>342.49405506999727</v>
      </c>
      <c r="BJ143" s="138">
        <f t="shared" si="74"/>
        <v>164.06918954016467</v>
      </c>
      <c r="BK143" s="138">
        <f t="shared" si="74"/>
        <v>51.941438961729979</v>
      </c>
      <c r="BL143" s="138">
        <f t="shared" si="74"/>
        <v>211.34388877166558</v>
      </c>
      <c r="BM143" s="138"/>
      <c r="BN143" s="138">
        <f t="shared" si="75"/>
        <v>47.966233408193233</v>
      </c>
      <c r="BO143" s="138">
        <f t="shared" si="75"/>
        <v>75.6347631489446</v>
      </c>
      <c r="BP143" s="138">
        <f t="shared" si="75"/>
        <v>155.91857632169959</v>
      </c>
      <c r="BQ143" s="138">
        <f t="shared" si="75"/>
        <v>106.60999983391514</v>
      </c>
      <c r="BR143" s="138">
        <f t="shared" si="75"/>
        <v>44.698978853806267</v>
      </c>
      <c r="BS143" s="138">
        <f t="shared" si="75"/>
        <v>128.43527065124897</v>
      </c>
      <c r="BT143" s="138">
        <f t="shared" si="75"/>
        <v>61.525946077561748</v>
      </c>
      <c r="BU143" s="138">
        <f t="shared" si="75"/>
        <v>19.478039610648739</v>
      </c>
      <c r="BV143" s="138">
        <f t="shared" si="75"/>
        <v>79.253958289374594</v>
      </c>
    </row>
    <row r="144" spans="1:74" x14ac:dyDescent="0.35">
      <c r="A144" s="200"/>
      <c r="B144" s="202"/>
      <c r="C144" s="202"/>
      <c r="D144" s="202"/>
      <c r="E144" s="202" t="s">
        <v>204</v>
      </c>
      <c r="F144" s="41">
        <v>0</v>
      </c>
      <c r="G144" s="41">
        <v>0</v>
      </c>
      <c r="H144" s="41">
        <v>0</v>
      </c>
      <c r="I144" s="41">
        <v>24</v>
      </c>
      <c r="J144" s="41">
        <v>0</v>
      </c>
      <c r="K144" s="1">
        <v>250</v>
      </c>
      <c r="L144" s="160" cm="1">
        <f t="array" ref="L144:P144">K144*F144:J144/1000</f>
        <v>0</v>
      </c>
      <c r="M144" s="160">
        <v>0</v>
      </c>
      <c r="N144" s="160">
        <v>0</v>
      </c>
      <c r="O144" s="160">
        <v>6</v>
      </c>
      <c r="P144" s="160">
        <v>0</v>
      </c>
      <c r="Q144" s="160"/>
      <c r="R144" s="84" t="str" cm="1">
        <f t="array" ref="R144">IFERROR(MIN((Z144:AH144/L144)/$CJ$11:$CR$11),"")</f>
        <v/>
      </c>
      <c r="S144" s="84" t="str" cm="1">
        <f t="array" ref="S144">IFERROR(MIN((AJ144:AR144/M144)/$CJ$11:$CR$11),"")</f>
        <v/>
      </c>
      <c r="T144" s="84" t="str" cm="1">
        <f t="array" ref="T144">IFERROR(MIN((AT144:BB144/N144)/$CJ$11:$CR$11),"")</f>
        <v/>
      </c>
      <c r="U144" s="84" cm="1">
        <f t="array" ref="U144">IFERROR(MIN((BD144:BL144/O144)/$CJ$11:$CR$11),"")</f>
        <v>0.83612006834654451</v>
      </c>
      <c r="X144" t="s">
        <v>1789</v>
      </c>
      <c r="Z144" s="138">
        <f t="shared" ref="Z144:AH153" si="76">_xlfn.IFNA(VLOOKUP($X144,$BX$11:$CG$40,1+Z$6,FALSE)*$L144,"")</f>
        <v>0</v>
      </c>
      <c r="AA144" s="138">
        <f t="shared" si="76"/>
        <v>0</v>
      </c>
      <c r="AB144" s="138">
        <f t="shared" si="76"/>
        <v>0</v>
      </c>
      <c r="AC144" s="138">
        <f t="shared" si="76"/>
        <v>0</v>
      </c>
      <c r="AD144" s="138">
        <f t="shared" si="76"/>
        <v>0</v>
      </c>
      <c r="AE144" s="138">
        <f t="shared" si="76"/>
        <v>0</v>
      </c>
      <c r="AF144" s="138">
        <f t="shared" si="76"/>
        <v>0</v>
      </c>
      <c r="AG144" s="138">
        <f t="shared" si="76"/>
        <v>0</v>
      </c>
      <c r="AH144" s="138">
        <f t="shared" si="76"/>
        <v>0</v>
      </c>
      <c r="AI144" s="138"/>
      <c r="AJ144" s="138">
        <f t="shared" si="72"/>
        <v>0</v>
      </c>
      <c r="AK144" s="138">
        <f t="shared" si="72"/>
        <v>0</v>
      </c>
      <c r="AL144" s="138">
        <f t="shared" si="72"/>
        <v>0</v>
      </c>
      <c r="AM144" s="138">
        <f t="shared" si="72"/>
        <v>0</v>
      </c>
      <c r="AN144" s="138">
        <f t="shared" si="72"/>
        <v>0</v>
      </c>
      <c r="AO144" s="138">
        <f t="shared" si="72"/>
        <v>0</v>
      </c>
      <c r="AP144" s="138">
        <f t="shared" si="72"/>
        <v>0</v>
      </c>
      <c r="AQ144" s="138">
        <f t="shared" si="72"/>
        <v>0</v>
      </c>
      <c r="AR144" s="138">
        <f t="shared" si="72"/>
        <v>0</v>
      </c>
      <c r="AS144" s="138"/>
      <c r="AT144" s="138">
        <f t="shared" si="73"/>
        <v>0</v>
      </c>
      <c r="AU144" s="138">
        <f t="shared" si="73"/>
        <v>0</v>
      </c>
      <c r="AV144" s="138">
        <f t="shared" si="73"/>
        <v>0</v>
      </c>
      <c r="AW144" s="138">
        <f t="shared" si="73"/>
        <v>0</v>
      </c>
      <c r="AX144" s="138">
        <f t="shared" si="73"/>
        <v>0</v>
      </c>
      <c r="AY144" s="138">
        <f t="shared" si="73"/>
        <v>0</v>
      </c>
      <c r="AZ144" s="138">
        <f t="shared" si="73"/>
        <v>0</v>
      </c>
      <c r="BA144" s="138">
        <f t="shared" si="73"/>
        <v>0</v>
      </c>
      <c r="BB144" s="138">
        <f t="shared" si="73"/>
        <v>0</v>
      </c>
      <c r="BC144" s="138"/>
      <c r="BD144" s="138">
        <f t="shared" si="74"/>
        <v>145.35222244907038</v>
      </c>
      <c r="BE144" s="138">
        <f t="shared" si="74"/>
        <v>229.19625196649878</v>
      </c>
      <c r="BF144" s="138">
        <f t="shared" si="74"/>
        <v>472.48053430818061</v>
      </c>
      <c r="BG144" s="138">
        <f t="shared" si="74"/>
        <v>323.06060555731858</v>
      </c>
      <c r="BH144" s="138">
        <f t="shared" si="74"/>
        <v>135.4514510721402</v>
      </c>
      <c r="BI144" s="138">
        <f t="shared" si="74"/>
        <v>389.19778985226964</v>
      </c>
      <c r="BJ144" s="138">
        <f t="shared" si="74"/>
        <v>186.44226084109621</v>
      </c>
      <c r="BK144" s="138">
        <f t="shared" si="74"/>
        <v>59.024362456511334</v>
      </c>
      <c r="BL144" s="138">
        <f t="shared" si="74"/>
        <v>240.16350996780179</v>
      </c>
      <c r="BM144" s="138"/>
      <c r="BN144" s="138">
        <f t="shared" si="75"/>
        <v>0</v>
      </c>
      <c r="BO144" s="138">
        <f t="shared" si="75"/>
        <v>0</v>
      </c>
      <c r="BP144" s="138">
        <f t="shared" si="75"/>
        <v>0</v>
      </c>
      <c r="BQ144" s="138">
        <f t="shared" si="75"/>
        <v>0</v>
      </c>
      <c r="BR144" s="138">
        <f t="shared" si="75"/>
        <v>0</v>
      </c>
      <c r="BS144" s="138">
        <f t="shared" si="75"/>
        <v>0</v>
      </c>
      <c r="BT144" s="138">
        <f t="shared" si="75"/>
        <v>0</v>
      </c>
      <c r="BU144" s="138">
        <f t="shared" si="75"/>
        <v>0</v>
      </c>
      <c r="BV144" s="138">
        <f t="shared" si="75"/>
        <v>0</v>
      </c>
    </row>
    <row r="145" spans="1:74" x14ac:dyDescent="0.35">
      <c r="A145" s="200"/>
      <c r="B145" s="202"/>
      <c r="C145" s="202"/>
      <c r="D145" s="202"/>
      <c r="E145" s="202" t="s">
        <v>205</v>
      </c>
      <c r="F145" s="41">
        <v>0.3</v>
      </c>
      <c r="G145" s="41">
        <v>0.6</v>
      </c>
      <c r="H145" s="41">
        <v>0.6</v>
      </c>
      <c r="I145" s="41">
        <v>0.3</v>
      </c>
      <c r="J145" s="41">
        <v>0.6</v>
      </c>
      <c r="K145" s="1">
        <v>205</v>
      </c>
      <c r="L145" s="160" cm="1">
        <f t="array" ref="L145:P145">K145*F145:J145/1000</f>
        <v>6.1499999999999999E-2</v>
      </c>
      <c r="M145" s="160">
        <v>0.123</v>
      </c>
      <c r="N145" s="160">
        <v>0.123</v>
      </c>
      <c r="O145" s="160">
        <v>6.1499999999999999E-2</v>
      </c>
      <c r="P145" s="160">
        <v>0.123</v>
      </c>
      <c r="Q145" s="160"/>
      <c r="R145" s="84" cm="1">
        <f t="array" ref="R145">IFERROR(MIN((Z145:AH145/L145)/$CJ$11:$CR$11),"")</f>
        <v>0.83612006834654451</v>
      </c>
      <c r="S145" s="84" cm="1">
        <f t="array" ref="S145">IFERROR(MIN((AJ145:AR145/M145)/$CJ$11:$CR$11),"")</f>
        <v>0.83612006834654451</v>
      </c>
      <c r="T145" s="84" cm="1">
        <f t="array" ref="T145">IFERROR(MIN((AT145:BB145/N145)/$CJ$11:$CR$11),"")</f>
        <v>0.83612006834654451</v>
      </c>
      <c r="U145" s="84" cm="1">
        <f t="array" ref="U145">IFERROR(MIN((BD145:BL145/O145)/$CJ$11:$CR$11),"")</f>
        <v>0.83612006834654451</v>
      </c>
      <c r="X145" t="s">
        <v>1789</v>
      </c>
      <c r="Z145" s="138">
        <f t="shared" si="76"/>
        <v>1.4898602801029714</v>
      </c>
      <c r="AA145" s="138">
        <f t="shared" si="76"/>
        <v>2.3492615826566126</v>
      </c>
      <c r="AB145" s="138">
        <f t="shared" si="76"/>
        <v>4.8429254766588512</v>
      </c>
      <c r="AC145" s="138">
        <f t="shared" si="76"/>
        <v>3.3113712069625154</v>
      </c>
      <c r="AD145" s="138">
        <f t="shared" si="76"/>
        <v>1.3883773734894371</v>
      </c>
      <c r="AE145" s="138">
        <f t="shared" si="76"/>
        <v>3.9892773459857636</v>
      </c>
      <c r="AF145" s="138">
        <f t="shared" si="76"/>
        <v>1.911033173621236</v>
      </c>
      <c r="AG145" s="138">
        <f t="shared" si="76"/>
        <v>0.60499971517924112</v>
      </c>
      <c r="AH145" s="138">
        <f t="shared" si="76"/>
        <v>2.4616759771699681</v>
      </c>
      <c r="AI145" s="138"/>
      <c r="AJ145" s="138">
        <f t="shared" si="72"/>
        <v>2.9797205602059429</v>
      </c>
      <c r="AK145" s="138">
        <f t="shared" si="72"/>
        <v>4.6985231653132251</v>
      </c>
      <c r="AL145" s="138">
        <f t="shared" si="72"/>
        <v>9.6858509533177024</v>
      </c>
      <c r="AM145" s="138">
        <f t="shared" si="72"/>
        <v>6.6227424139250308</v>
      </c>
      <c r="AN145" s="138">
        <f t="shared" si="72"/>
        <v>2.7767547469788743</v>
      </c>
      <c r="AO145" s="138">
        <f t="shared" si="72"/>
        <v>7.9785546919715271</v>
      </c>
      <c r="AP145" s="138">
        <f t="shared" si="72"/>
        <v>3.8220663472424721</v>
      </c>
      <c r="AQ145" s="138">
        <f t="shared" si="72"/>
        <v>1.2099994303584822</v>
      </c>
      <c r="AR145" s="138">
        <f t="shared" si="72"/>
        <v>4.9233519543399362</v>
      </c>
      <c r="AS145" s="138"/>
      <c r="AT145" s="138">
        <f t="shared" si="73"/>
        <v>2.9797205602059429</v>
      </c>
      <c r="AU145" s="138">
        <f t="shared" si="73"/>
        <v>4.6985231653132251</v>
      </c>
      <c r="AV145" s="138">
        <f t="shared" si="73"/>
        <v>9.6858509533177024</v>
      </c>
      <c r="AW145" s="138">
        <f t="shared" si="73"/>
        <v>6.6227424139250308</v>
      </c>
      <c r="AX145" s="138">
        <f t="shared" si="73"/>
        <v>2.7767547469788743</v>
      </c>
      <c r="AY145" s="138">
        <f t="shared" si="73"/>
        <v>7.9785546919715271</v>
      </c>
      <c r="AZ145" s="138">
        <f t="shared" si="73"/>
        <v>3.8220663472424721</v>
      </c>
      <c r="BA145" s="138">
        <f t="shared" si="73"/>
        <v>1.2099994303584822</v>
      </c>
      <c r="BB145" s="138">
        <f t="shared" si="73"/>
        <v>4.9233519543399362</v>
      </c>
      <c r="BC145" s="138"/>
      <c r="BD145" s="138">
        <f t="shared" si="74"/>
        <v>1.4898602801029714</v>
      </c>
      <c r="BE145" s="138">
        <f t="shared" si="74"/>
        <v>2.3492615826566126</v>
      </c>
      <c r="BF145" s="138">
        <f t="shared" si="74"/>
        <v>4.8429254766588512</v>
      </c>
      <c r="BG145" s="138">
        <f t="shared" si="74"/>
        <v>3.3113712069625154</v>
      </c>
      <c r="BH145" s="138">
        <f t="shared" si="74"/>
        <v>1.3883773734894371</v>
      </c>
      <c r="BI145" s="138">
        <f t="shared" si="74"/>
        <v>3.9892773459857636</v>
      </c>
      <c r="BJ145" s="138">
        <f t="shared" si="74"/>
        <v>1.911033173621236</v>
      </c>
      <c r="BK145" s="138">
        <f t="shared" si="74"/>
        <v>0.60499971517924112</v>
      </c>
      <c r="BL145" s="138">
        <f t="shared" si="74"/>
        <v>2.4616759771699681</v>
      </c>
      <c r="BM145" s="138"/>
      <c r="BN145" s="138">
        <f t="shared" si="75"/>
        <v>2.9797205602059429</v>
      </c>
      <c r="BO145" s="138">
        <f t="shared" si="75"/>
        <v>4.6985231653132251</v>
      </c>
      <c r="BP145" s="138">
        <f t="shared" si="75"/>
        <v>9.6858509533177024</v>
      </c>
      <c r="BQ145" s="138">
        <f t="shared" si="75"/>
        <v>6.6227424139250308</v>
      </c>
      <c r="BR145" s="138">
        <f t="shared" si="75"/>
        <v>2.7767547469788743</v>
      </c>
      <c r="BS145" s="138">
        <f t="shared" si="75"/>
        <v>7.9785546919715271</v>
      </c>
      <c r="BT145" s="138">
        <f t="shared" si="75"/>
        <v>3.8220663472424721</v>
      </c>
      <c r="BU145" s="138">
        <f t="shared" si="75"/>
        <v>1.2099994303584822</v>
      </c>
      <c r="BV145" s="138">
        <f t="shared" si="75"/>
        <v>4.9233519543399362</v>
      </c>
    </row>
    <row r="146" spans="1:74" x14ac:dyDescent="0.35">
      <c r="A146" s="200"/>
      <c r="B146" s="202"/>
      <c r="C146" s="202"/>
      <c r="D146" s="202"/>
      <c r="E146" s="202" t="s">
        <v>206</v>
      </c>
      <c r="F146" s="43">
        <v>0.6</v>
      </c>
      <c r="G146" s="43">
        <v>1.2</v>
      </c>
      <c r="H146" s="43">
        <v>1.2</v>
      </c>
      <c r="I146" s="43">
        <v>1.2</v>
      </c>
      <c r="J146" s="43">
        <v>1.2</v>
      </c>
      <c r="K146" s="1">
        <v>210</v>
      </c>
      <c r="L146" s="160" cm="1">
        <f t="array" ref="L146:P146">K146*F146:J146/1000</f>
        <v>0.126</v>
      </c>
      <c r="M146" s="160">
        <v>0.252</v>
      </c>
      <c r="N146" s="160">
        <v>0.252</v>
      </c>
      <c r="O146" s="160">
        <v>0.252</v>
      </c>
      <c r="P146" s="160">
        <v>0.252</v>
      </c>
      <c r="Q146" s="160"/>
      <c r="R146" s="84" cm="1">
        <f t="array" ref="R146">IFERROR(MIN((Z146:AH146/L146)/$CJ$11:$CR$11),"")</f>
        <v>0.83612006834654451</v>
      </c>
      <c r="S146" s="84" cm="1">
        <f t="array" ref="S146">IFERROR(MIN((AJ146:AR146/M146)/$CJ$11:$CR$11),"")</f>
        <v>0.83612006834654451</v>
      </c>
      <c r="T146" s="84" cm="1">
        <f t="array" ref="T146">IFERROR(MIN((AT146:BB146/N146)/$CJ$11:$CR$11),"")</f>
        <v>0.83612006834654451</v>
      </c>
      <c r="U146" s="84" cm="1">
        <f t="array" ref="U146">IFERROR(MIN((BD146:BL146/O146)/$CJ$11:$CR$11),"")</f>
        <v>0.83612006834654451</v>
      </c>
      <c r="X146" t="s">
        <v>1789</v>
      </c>
      <c r="Z146" s="138">
        <f t="shared" si="76"/>
        <v>3.0523966714304782</v>
      </c>
      <c r="AA146" s="138">
        <f t="shared" si="76"/>
        <v>4.8131212912964747</v>
      </c>
      <c r="AB146" s="138">
        <f t="shared" si="76"/>
        <v>9.9220912204717937</v>
      </c>
      <c r="AC146" s="138">
        <f t="shared" si="76"/>
        <v>6.7842727167036907</v>
      </c>
      <c r="AD146" s="138">
        <f t="shared" si="76"/>
        <v>2.8444804725149444</v>
      </c>
      <c r="AE146" s="138">
        <f t="shared" si="76"/>
        <v>8.1731535868976621</v>
      </c>
      <c r="AF146" s="138">
        <f t="shared" si="76"/>
        <v>3.9152874776630204</v>
      </c>
      <c r="AG146" s="138">
        <f t="shared" si="76"/>
        <v>1.2395116115867379</v>
      </c>
      <c r="AH146" s="138">
        <f t="shared" si="76"/>
        <v>5.0434337093238373</v>
      </c>
      <c r="AI146" s="138"/>
      <c r="AJ146" s="138">
        <f t="shared" si="72"/>
        <v>6.1047933428609564</v>
      </c>
      <c r="AK146" s="138">
        <f t="shared" si="72"/>
        <v>9.6262425825929494</v>
      </c>
      <c r="AL146" s="138">
        <f t="shared" si="72"/>
        <v>19.844182440943587</v>
      </c>
      <c r="AM146" s="138">
        <f t="shared" si="72"/>
        <v>13.568545433407381</v>
      </c>
      <c r="AN146" s="138">
        <f t="shared" si="72"/>
        <v>5.6889609450298888</v>
      </c>
      <c r="AO146" s="138">
        <f t="shared" si="72"/>
        <v>16.346307173795324</v>
      </c>
      <c r="AP146" s="138">
        <f t="shared" si="72"/>
        <v>7.8305749553260409</v>
      </c>
      <c r="AQ146" s="138">
        <f t="shared" si="72"/>
        <v>2.4790232231734759</v>
      </c>
      <c r="AR146" s="138">
        <f t="shared" si="72"/>
        <v>10.086867418647675</v>
      </c>
      <c r="AS146" s="138"/>
      <c r="AT146" s="138">
        <f t="shared" si="73"/>
        <v>6.1047933428609564</v>
      </c>
      <c r="AU146" s="138">
        <f t="shared" si="73"/>
        <v>9.6262425825929494</v>
      </c>
      <c r="AV146" s="138">
        <f t="shared" si="73"/>
        <v>19.844182440943587</v>
      </c>
      <c r="AW146" s="138">
        <f t="shared" si="73"/>
        <v>13.568545433407381</v>
      </c>
      <c r="AX146" s="138">
        <f t="shared" si="73"/>
        <v>5.6889609450298888</v>
      </c>
      <c r="AY146" s="138">
        <f t="shared" si="73"/>
        <v>16.346307173795324</v>
      </c>
      <c r="AZ146" s="138">
        <f t="shared" si="73"/>
        <v>7.8305749553260409</v>
      </c>
      <c r="BA146" s="138">
        <f t="shared" si="73"/>
        <v>2.4790232231734759</v>
      </c>
      <c r="BB146" s="138">
        <f t="shared" si="73"/>
        <v>10.086867418647675</v>
      </c>
      <c r="BC146" s="138"/>
      <c r="BD146" s="138">
        <f t="shared" si="74"/>
        <v>6.1047933428609564</v>
      </c>
      <c r="BE146" s="138">
        <f t="shared" si="74"/>
        <v>9.6262425825929494</v>
      </c>
      <c r="BF146" s="138">
        <f t="shared" si="74"/>
        <v>19.844182440943587</v>
      </c>
      <c r="BG146" s="138">
        <f t="shared" si="74"/>
        <v>13.568545433407381</v>
      </c>
      <c r="BH146" s="138">
        <f t="shared" si="74"/>
        <v>5.6889609450298888</v>
      </c>
      <c r="BI146" s="138">
        <f t="shared" si="74"/>
        <v>16.346307173795324</v>
      </c>
      <c r="BJ146" s="138">
        <f t="shared" si="74"/>
        <v>7.8305749553260409</v>
      </c>
      <c r="BK146" s="138">
        <f t="shared" si="74"/>
        <v>2.4790232231734759</v>
      </c>
      <c r="BL146" s="138">
        <f t="shared" si="74"/>
        <v>10.086867418647675</v>
      </c>
      <c r="BM146" s="138"/>
      <c r="BN146" s="138">
        <f t="shared" si="75"/>
        <v>6.1047933428609564</v>
      </c>
      <c r="BO146" s="138">
        <f t="shared" si="75"/>
        <v>9.6262425825929494</v>
      </c>
      <c r="BP146" s="138">
        <f t="shared" si="75"/>
        <v>19.844182440943587</v>
      </c>
      <c r="BQ146" s="138">
        <f t="shared" si="75"/>
        <v>13.568545433407381</v>
      </c>
      <c r="BR146" s="138">
        <f t="shared" si="75"/>
        <v>5.6889609450298888</v>
      </c>
      <c r="BS146" s="138">
        <f t="shared" si="75"/>
        <v>16.346307173795324</v>
      </c>
      <c r="BT146" s="138">
        <f t="shared" si="75"/>
        <v>7.8305749553260409</v>
      </c>
      <c r="BU146" s="138">
        <f t="shared" si="75"/>
        <v>2.4790232231734759</v>
      </c>
      <c r="BV146" s="138">
        <f t="shared" si="75"/>
        <v>10.086867418647675</v>
      </c>
    </row>
    <row r="147" spans="1:74" x14ac:dyDescent="0.35">
      <c r="A147" s="200"/>
      <c r="B147" s="202"/>
      <c r="C147" s="202"/>
      <c r="D147" s="202"/>
      <c r="E147" s="202" t="s">
        <v>207</v>
      </c>
      <c r="F147" s="41">
        <v>0</v>
      </c>
      <c r="G147" s="41">
        <v>0</v>
      </c>
      <c r="H147" s="41">
        <v>0</v>
      </c>
      <c r="I147" s="41">
        <v>3</v>
      </c>
      <c r="J147" s="41">
        <v>0</v>
      </c>
      <c r="K147" s="1">
        <v>362</v>
      </c>
      <c r="L147" s="160" cm="1">
        <f t="array" ref="L147:P147">K147*F147:J147/1000</f>
        <v>0</v>
      </c>
      <c r="M147" s="160">
        <v>0</v>
      </c>
      <c r="N147" s="160">
        <v>0</v>
      </c>
      <c r="O147" s="160">
        <v>1.0860000000000001</v>
      </c>
      <c r="P147" s="160">
        <v>0</v>
      </c>
      <c r="Q147" s="160"/>
      <c r="R147" s="84" t="str" cm="1">
        <f t="array" ref="R147">IFERROR(MIN((Z147:AH147/L147)/$CJ$11:$CR$11),"")</f>
        <v/>
      </c>
      <c r="S147" s="84" t="str" cm="1">
        <f t="array" ref="S147">IFERROR(MIN((AJ147:AR147/M147)/$CJ$11:$CR$11),"")</f>
        <v/>
      </c>
      <c r="T147" s="84" t="str" cm="1">
        <f t="array" ref="T147">IFERROR(MIN((AT147:BB147/N147)/$CJ$11:$CR$11),"")</f>
        <v/>
      </c>
      <c r="U147" s="84" cm="1">
        <f t="array" ref="U147">IFERROR(MIN((BD147:BL147/O147)/$CJ$11:$CR$11),"")</f>
        <v>0.83612006834654451</v>
      </c>
      <c r="X147" t="s">
        <v>1789</v>
      </c>
      <c r="Z147" s="138">
        <f t="shared" si="76"/>
        <v>0</v>
      </c>
      <c r="AA147" s="138">
        <f t="shared" si="76"/>
        <v>0</v>
      </c>
      <c r="AB147" s="138">
        <f t="shared" si="76"/>
        <v>0</v>
      </c>
      <c r="AC147" s="138">
        <f t="shared" si="76"/>
        <v>0</v>
      </c>
      <c r="AD147" s="138">
        <f t="shared" si="76"/>
        <v>0</v>
      </c>
      <c r="AE147" s="138">
        <f t="shared" si="76"/>
        <v>0</v>
      </c>
      <c r="AF147" s="138">
        <f t="shared" si="76"/>
        <v>0</v>
      </c>
      <c r="AG147" s="138">
        <f t="shared" si="76"/>
        <v>0</v>
      </c>
      <c r="AH147" s="138">
        <f t="shared" si="76"/>
        <v>0</v>
      </c>
      <c r="AI147" s="138"/>
      <c r="AJ147" s="138">
        <f t="shared" si="72"/>
        <v>0</v>
      </c>
      <c r="AK147" s="138">
        <f t="shared" si="72"/>
        <v>0</v>
      </c>
      <c r="AL147" s="138">
        <f t="shared" si="72"/>
        <v>0</v>
      </c>
      <c r="AM147" s="138">
        <f t="shared" si="72"/>
        <v>0</v>
      </c>
      <c r="AN147" s="138">
        <f t="shared" si="72"/>
        <v>0</v>
      </c>
      <c r="AO147" s="138">
        <f t="shared" si="72"/>
        <v>0</v>
      </c>
      <c r="AP147" s="138">
        <f t="shared" si="72"/>
        <v>0</v>
      </c>
      <c r="AQ147" s="138">
        <f t="shared" si="72"/>
        <v>0</v>
      </c>
      <c r="AR147" s="138">
        <f t="shared" si="72"/>
        <v>0</v>
      </c>
      <c r="AS147" s="138"/>
      <c r="AT147" s="138">
        <f t="shared" si="73"/>
        <v>0</v>
      </c>
      <c r="AU147" s="138">
        <f t="shared" si="73"/>
        <v>0</v>
      </c>
      <c r="AV147" s="138">
        <f t="shared" si="73"/>
        <v>0</v>
      </c>
      <c r="AW147" s="138">
        <f t="shared" si="73"/>
        <v>0</v>
      </c>
      <c r="AX147" s="138">
        <f t="shared" si="73"/>
        <v>0</v>
      </c>
      <c r="AY147" s="138">
        <f t="shared" si="73"/>
        <v>0</v>
      </c>
      <c r="AZ147" s="138">
        <f t="shared" si="73"/>
        <v>0</v>
      </c>
      <c r="BA147" s="138">
        <f t="shared" si="73"/>
        <v>0</v>
      </c>
      <c r="BB147" s="138">
        <f t="shared" si="73"/>
        <v>0</v>
      </c>
      <c r="BC147" s="138"/>
      <c r="BD147" s="138">
        <f t="shared" si="74"/>
        <v>26.308752263281743</v>
      </c>
      <c r="BE147" s="138">
        <f t="shared" si="74"/>
        <v>41.484521605936287</v>
      </c>
      <c r="BF147" s="138">
        <f t="shared" si="74"/>
        <v>85.518976709780702</v>
      </c>
      <c r="BG147" s="138">
        <f t="shared" si="74"/>
        <v>58.473969605874672</v>
      </c>
      <c r="BH147" s="138">
        <f t="shared" si="74"/>
        <v>24.516712644057378</v>
      </c>
      <c r="BI147" s="138">
        <f t="shared" si="74"/>
        <v>70.444799963260806</v>
      </c>
      <c r="BJ147" s="138">
        <f t="shared" si="74"/>
        <v>33.746049212238418</v>
      </c>
      <c r="BK147" s="138">
        <f t="shared" si="74"/>
        <v>10.683409604628553</v>
      </c>
      <c r="BL147" s="138">
        <f t="shared" si="74"/>
        <v>43.469595304172124</v>
      </c>
      <c r="BM147" s="138"/>
      <c r="BN147" s="138">
        <f t="shared" si="75"/>
        <v>0</v>
      </c>
      <c r="BO147" s="138">
        <f t="shared" si="75"/>
        <v>0</v>
      </c>
      <c r="BP147" s="138">
        <f t="shared" si="75"/>
        <v>0</v>
      </c>
      <c r="BQ147" s="138">
        <f t="shared" si="75"/>
        <v>0</v>
      </c>
      <c r="BR147" s="138">
        <f t="shared" si="75"/>
        <v>0</v>
      </c>
      <c r="BS147" s="138">
        <f t="shared" si="75"/>
        <v>0</v>
      </c>
      <c r="BT147" s="138">
        <f t="shared" si="75"/>
        <v>0</v>
      </c>
      <c r="BU147" s="138">
        <f t="shared" si="75"/>
        <v>0</v>
      </c>
      <c r="BV147" s="138">
        <f t="shared" si="75"/>
        <v>0</v>
      </c>
    </row>
    <row r="148" spans="1:74" x14ac:dyDescent="0.35">
      <c r="A148" s="200"/>
      <c r="B148" s="202"/>
      <c r="C148" s="202"/>
      <c r="D148" s="202"/>
      <c r="E148" s="202" t="s">
        <v>208</v>
      </c>
      <c r="F148" s="41">
        <v>0</v>
      </c>
      <c r="G148" s="41">
        <v>0</v>
      </c>
      <c r="H148" s="41">
        <v>0</v>
      </c>
      <c r="I148" s="41">
        <v>3</v>
      </c>
      <c r="J148" s="41">
        <v>0</v>
      </c>
      <c r="K148" s="1">
        <v>248</v>
      </c>
      <c r="L148" s="160" cm="1">
        <f t="array" ref="L148:P148">K148*F148:J148/1000</f>
        <v>0</v>
      </c>
      <c r="M148" s="160">
        <v>0</v>
      </c>
      <c r="N148" s="160">
        <v>0</v>
      </c>
      <c r="O148" s="160">
        <v>0.74399999999999999</v>
      </c>
      <c r="P148" s="160">
        <v>0</v>
      </c>
      <c r="Q148" s="160"/>
      <c r="R148" s="84" t="str" cm="1">
        <f t="array" ref="R148">IFERROR(MIN((Z148:AH148/L148)/$CJ$11:$CR$11),"")</f>
        <v/>
      </c>
      <c r="S148" s="84" t="str" cm="1">
        <f t="array" ref="S148">IFERROR(MIN((AJ148:AR148/M148)/$CJ$11:$CR$11),"")</f>
        <v/>
      </c>
      <c r="T148" s="84" t="str" cm="1">
        <f t="array" ref="T148">IFERROR(MIN((AT148:BB148/N148)/$CJ$11:$CR$11),"")</f>
        <v/>
      </c>
      <c r="U148" s="84" cm="1">
        <f t="array" ref="U148">IFERROR(MIN((BD148:BL148/O148)/$CJ$11:$CR$11),"")</f>
        <v>0.83612006834654451</v>
      </c>
      <c r="X148" t="s">
        <v>1789</v>
      </c>
      <c r="Z148" s="138">
        <f t="shared" si="76"/>
        <v>0</v>
      </c>
      <c r="AA148" s="138">
        <f t="shared" si="76"/>
        <v>0</v>
      </c>
      <c r="AB148" s="138">
        <f t="shared" si="76"/>
        <v>0</v>
      </c>
      <c r="AC148" s="138">
        <f t="shared" si="76"/>
        <v>0</v>
      </c>
      <c r="AD148" s="138">
        <f t="shared" si="76"/>
        <v>0</v>
      </c>
      <c r="AE148" s="138">
        <f t="shared" si="76"/>
        <v>0</v>
      </c>
      <c r="AF148" s="138">
        <f t="shared" si="76"/>
        <v>0</v>
      </c>
      <c r="AG148" s="138">
        <f t="shared" si="76"/>
        <v>0</v>
      </c>
      <c r="AH148" s="138">
        <f t="shared" si="76"/>
        <v>0</v>
      </c>
      <c r="AI148" s="138"/>
      <c r="AJ148" s="138">
        <f t="shared" si="72"/>
        <v>0</v>
      </c>
      <c r="AK148" s="138">
        <f t="shared" si="72"/>
        <v>0</v>
      </c>
      <c r="AL148" s="138">
        <f t="shared" si="72"/>
        <v>0</v>
      </c>
      <c r="AM148" s="138">
        <f t="shared" si="72"/>
        <v>0</v>
      </c>
      <c r="AN148" s="138">
        <f t="shared" si="72"/>
        <v>0</v>
      </c>
      <c r="AO148" s="138">
        <f t="shared" si="72"/>
        <v>0</v>
      </c>
      <c r="AP148" s="138">
        <f t="shared" si="72"/>
        <v>0</v>
      </c>
      <c r="AQ148" s="138">
        <f t="shared" si="72"/>
        <v>0</v>
      </c>
      <c r="AR148" s="138">
        <f t="shared" si="72"/>
        <v>0</v>
      </c>
      <c r="AS148" s="138"/>
      <c r="AT148" s="138">
        <f t="shared" si="73"/>
        <v>0</v>
      </c>
      <c r="AU148" s="138">
        <f t="shared" si="73"/>
        <v>0</v>
      </c>
      <c r="AV148" s="138">
        <f t="shared" si="73"/>
        <v>0</v>
      </c>
      <c r="AW148" s="138">
        <f t="shared" si="73"/>
        <v>0</v>
      </c>
      <c r="AX148" s="138">
        <f t="shared" si="73"/>
        <v>0</v>
      </c>
      <c r="AY148" s="138">
        <f t="shared" si="73"/>
        <v>0</v>
      </c>
      <c r="AZ148" s="138">
        <f t="shared" si="73"/>
        <v>0</v>
      </c>
      <c r="BA148" s="138">
        <f t="shared" si="73"/>
        <v>0</v>
      </c>
      <c r="BB148" s="138">
        <f t="shared" si="73"/>
        <v>0</v>
      </c>
      <c r="BC148" s="138"/>
      <c r="BD148" s="138">
        <f t="shared" si="74"/>
        <v>18.023675583684728</v>
      </c>
      <c r="BE148" s="138">
        <f t="shared" si="74"/>
        <v>28.420335243845852</v>
      </c>
      <c r="BF148" s="138">
        <f t="shared" si="74"/>
        <v>58.587586254214393</v>
      </c>
      <c r="BG148" s="138">
        <f t="shared" si="74"/>
        <v>40.059515089107506</v>
      </c>
      <c r="BH148" s="138">
        <f t="shared" si="74"/>
        <v>16.795979932945386</v>
      </c>
      <c r="BI148" s="138">
        <f t="shared" si="74"/>
        <v>48.260525941681436</v>
      </c>
      <c r="BJ148" s="138">
        <f t="shared" si="74"/>
        <v>23.118840344295929</v>
      </c>
      <c r="BK148" s="138">
        <f t="shared" si="74"/>
        <v>7.3190209446074057</v>
      </c>
      <c r="BL148" s="138">
        <f t="shared" si="74"/>
        <v>29.780275236007423</v>
      </c>
      <c r="BM148" s="138"/>
      <c r="BN148" s="138">
        <f t="shared" si="75"/>
        <v>0</v>
      </c>
      <c r="BO148" s="138">
        <f t="shared" si="75"/>
        <v>0</v>
      </c>
      <c r="BP148" s="138">
        <f t="shared" si="75"/>
        <v>0</v>
      </c>
      <c r="BQ148" s="138">
        <f t="shared" si="75"/>
        <v>0</v>
      </c>
      <c r="BR148" s="138">
        <f t="shared" si="75"/>
        <v>0</v>
      </c>
      <c r="BS148" s="138">
        <f t="shared" si="75"/>
        <v>0</v>
      </c>
      <c r="BT148" s="138">
        <f t="shared" si="75"/>
        <v>0</v>
      </c>
      <c r="BU148" s="138">
        <f t="shared" si="75"/>
        <v>0</v>
      </c>
      <c r="BV148" s="138">
        <f t="shared" si="75"/>
        <v>0</v>
      </c>
    </row>
    <row r="149" spans="1:74" x14ac:dyDescent="0.35">
      <c r="A149" s="200"/>
      <c r="B149" s="202"/>
      <c r="C149" s="202"/>
      <c r="D149" s="202"/>
      <c r="E149" s="201" t="s">
        <v>209</v>
      </c>
      <c r="F149" s="80"/>
      <c r="G149" s="80"/>
      <c r="H149" s="80"/>
      <c r="I149" s="80"/>
      <c r="J149" s="80"/>
      <c r="K149" s="1"/>
      <c r="L149" s="160" cm="1">
        <f t="array" ref="L149:P149">K149*F149:J149/1000</f>
        <v>0</v>
      </c>
      <c r="M149" s="160">
        <v>0</v>
      </c>
      <c r="N149" s="160">
        <v>0</v>
      </c>
      <c r="O149" s="160">
        <v>0</v>
      </c>
      <c r="P149" s="160">
        <v>0</v>
      </c>
      <c r="Q149" s="160"/>
      <c r="R149" s="84" t="str" cm="1">
        <f t="array" ref="R149">IFERROR(MIN((Z149:AH149/L149)/$CJ$11:$CR$11),"")</f>
        <v/>
      </c>
      <c r="S149" s="84" t="str" cm="1">
        <f t="array" ref="S149">IFERROR(MIN((AJ149:AR149/M149)/$CJ$11:$CR$11),"")</f>
        <v/>
      </c>
      <c r="T149" s="84" t="str" cm="1">
        <f t="array" ref="T149">IFERROR(MIN((AT149:BB149/N149)/$CJ$11:$CR$11),"")</f>
        <v/>
      </c>
      <c r="U149" s="84" t="str" cm="1">
        <f t="array" ref="U149">IFERROR(MIN((BD149:BL149/O149)/$CJ$11:$CR$11),"")</f>
        <v/>
      </c>
      <c r="Z149" s="138" t="str">
        <f t="shared" si="76"/>
        <v/>
      </c>
      <c r="AA149" s="138" t="str">
        <f t="shared" si="76"/>
        <v/>
      </c>
      <c r="AB149" s="138" t="str">
        <f t="shared" si="76"/>
        <v/>
      </c>
      <c r="AC149" s="138" t="str">
        <f t="shared" si="76"/>
        <v/>
      </c>
      <c r="AD149" s="138" t="str">
        <f t="shared" si="76"/>
        <v/>
      </c>
      <c r="AE149" s="138" t="str">
        <f t="shared" si="76"/>
        <v/>
      </c>
      <c r="AF149" s="138" t="str">
        <f t="shared" si="76"/>
        <v/>
      </c>
      <c r="AG149" s="138" t="str">
        <f t="shared" si="76"/>
        <v/>
      </c>
      <c r="AH149" s="138" t="str">
        <f t="shared" si="76"/>
        <v/>
      </c>
      <c r="AI149" s="138"/>
      <c r="AJ149" s="138" t="str">
        <f t="shared" si="72"/>
        <v/>
      </c>
      <c r="AK149" s="138" t="str">
        <f t="shared" si="72"/>
        <v/>
      </c>
      <c r="AL149" s="138" t="str">
        <f t="shared" si="72"/>
        <v/>
      </c>
      <c r="AM149" s="138" t="str">
        <f t="shared" si="72"/>
        <v/>
      </c>
      <c r="AN149" s="138" t="str">
        <f t="shared" si="72"/>
        <v/>
      </c>
      <c r="AO149" s="138" t="str">
        <f t="shared" si="72"/>
        <v/>
      </c>
      <c r="AP149" s="138" t="str">
        <f t="shared" si="72"/>
        <v/>
      </c>
      <c r="AQ149" s="138" t="str">
        <f t="shared" si="72"/>
        <v/>
      </c>
      <c r="AR149" s="138" t="str">
        <f t="shared" si="72"/>
        <v/>
      </c>
      <c r="AS149" s="138"/>
      <c r="AT149" s="138" t="str">
        <f t="shared" si="73"/>
        <v/>
      </c>
      <c r="AU149" s="138" t="str">
        <f t="shared" si="73"/>
        <v/>
      </c>
      <c r="AV149" s="138" t="str">
        <f t="shared" si="73"/>
        <v/>
      </c>
      <c r="AW149" s="138" t="str">
        <f t="shared" si="73"/>
        <v/>
      </c>
      <c r="AX149" s="138" t="str">
        <f t="shared" si="73"/>
        <v/>
      </c>
      <c r="AY149" s="138" t="str">
        <f t="shared" si="73"/>
        <v/>
      </c>
      <c r="AZ149" s="138" t="str">
        <f t="shared" si="73"/>
        <v/>
      </c>
      <c r="BA149" s="138" t="str">
        <f t="shared" si="73"/>
        <v/>
      </c>
      <c r="BB149" s="138" t="str">
        <f t="shared" si="73"/>
        <v/>
      </c>
      <c r="BC149" s="138"/>
      <c r="BD149" s="138" t="str">
        <f t="shared" si="74"/>
        <v/>
      </c>
      <c r="BE149" s="138" t="str">
        <f t="shared" si="74"/>
        <v/>
      </c>
      <c r="BF149" s="138" t="str">
        <f t="shared" si="74"/>
        <v/>
      </c>
      <c r="BG149" s="138" t="str">
        <f t="shared" si="74"/>
        <v/>
      </c>
      <c r="BH149" s="138" t="str">
        <f t="shared" si="74"/>
        <v/>
      </c>
      <c r="BI149" s="138" t="str">
        <f t="shared" si="74"/>
        <v/>
      </c>
      <c r="BJ149" s="138" t="str">
        <f t="shared" si="74"/>
        <v/>
      </c>
      <c r="BK149" s="138" t="str">
        <f t="shared" si="74"/>
        <v/>
      </c>
      <c r="BL149" s="138" t="str">
        <f t="shared" si="74"/>
        <v/>
      </c>
      <c r="BM149" s="138"/>
      <c r="BN149" s="138" t="str">
        <f t="shared" si="75"/>
        <v/>
      </c>
      <c r="BO149" s="138" t="str">
        <f t="shared" si="75"/>
        <v/>
      </c>
      <c r="BP149" s="138" t="str">
        <f t="shared" si="75"/>
        <v/>
      </c>
      <c r="BQ149" s="138" t="str">
        <f t="shared" si="75"/>
        <v/>
      </c>
      <c r="BR149" s="138" t="str">
        <f t="shared" si="75"/>
        <v/>
      </c>
      <c r="BS149" s="138" t="str">
        <f t="shared" si="75"/>
        <v/>
      </c>
      <c r="BT149" s="138" t="str">
        <f t="shared" si="75"/>
        <v/>
      </c>
      <c r="BU149" s="138" t="str">
        <f t="shared" si="75"/>
        <v/>
      </c>
      <c r="BV149" s="138" t="str">
        <f t="shared" si="75"/>
        <v/>
      </c>
    </row>
    <row r="150" spans="1:74" x14ac:dyDescent="0.35">
      <c r="A150" s="200"/>
      <c r="B150" s="202"/>
      <c r="C150" s="202"/>
      <c r="D150" s="202"/>
      <c r="E150" s="202" t="s">
        <v>210</v>
      </c>
      <c r="F150" s="39">
        <v>1</v>
      </c>
      <c r="G150" s="39">
        <v>2</v>
      </c>
      <c r="H150" s="39">
        <v>2</v>
      </c>
      <c r="I150" s="39">
        <v>1</v>
      </c>
      <c r="J150" s="39">
        <v>9</v>
      </c>
      <c r="K150" s="1">
        <v>340</v>
      </c>
      <c r="L150" s="160" cm="1">
        <f t="array" ref="L150:P150">K150*F150:J150/1000</f>
        <v>0.34</v>
      </c>
      <c r="M150" s="160">
        <v>0.68</v>
      </c>
      <c r="N150" s="160">
        <v>0.68</v>
      </c>
      <c r="O150" s="160">
        <v>0.34</v>
      </c>
      <c r="P150" s="160">
        <v>3.06</v>
      </c>
      <c r="Q150" s="160"/>
      <c r="R150" s="84" cm="1">
        <f t="array" ref="R150">IFERROR(MIN((Z150:AH150/L150)/$CJ$11:$CR$11),"")</f>
        <v>0.83612006834654451</v>
      </c>
      <c r="S150" s="84" cm="1">
        <f t="array" ref="S150">IFERROR(MIN((AJ150:AR150/M150)/$CJ$11:$CR$11),"")</f>
        <v>0.83612006834654451</v>
      </c>
      <c r="T150" s="84" cm="1">
        <f t="array" ref="T150">IFERROR(MIN((AT150:BB150/N150)/$CJ$11:$CR$11),"")</f>
        <v>0.83612006834654451</v>
      </c>
      <c r="U150" s="84" cm="1">
        <f t="array" ref="U150">IFERROR(MIN((BD150:BL150/O150)/$CJ$11:$CR$11),"")</f>
        <v>0.83612006834654451</v>
      </c>
      <c r="X150" t="s">
        <v>1789</v>
      </c>
      <c r="Z150" s="138">
        <f t="shared" si="76"/>
        <v>8.2366259387806569</v>
      </c>
      <c r="AA150" s="138">
        <f t="shared" si="76"/>
        <v>12.987787611434932</v>
      </c>
      <c r="AB150" s="138">
        <f t="shared" si="76"/>
        <v>26.773896944130236</v>
      </c>
      <c r="AC150" s="138">
        <f t="shared" si="76"/>
        <v>18.306767648248055</v>
      </c>
      <c r="AD150" s="138">
        <f t="shared" si="76"/>
        <v>7.6755822274212786</v>
      </c>
      <c r="AE150" s="138">
        <f t="shared" si="76"/>
        <v>22.054541424961947</v>
      </c>
      <c r="AF150" s="138">
        <f t="shared" si="76"/>
        <v>10.565061447662119</v>
      </c>
      <c r="AG150" s="138">
        <f t="shared" si="76"/>
        <v>3.3447138725356425</v>
      </c>
      <c r="AH150" s="138">
        <f t="shared" si="76"/>
        <v>13.609265564842103</v>
      </c>
      <c r="AI150" s="138"/>
      <c r="AJ150" s="138">
        <f t="shared" si="72"/>
        <v>16.473251877561314</v>
      </c>
      <c r="AK150" s="138">
        <f t="shared" si="72"/>
        <v>25.975575222869864</v>
      </c>
      <c r="AL150" s="138">
        <f t="shared" si="72"/>
        <v>53.547793888260472</v>
      </c>
      <c r="AM150" s="138">
        <f t="shared" si="72"/>
        <v>36.61353529649611</v>
      </c>
      <c r="AN150" s="138">
        <f t="shared" si="72"/>
        <v>15.351164454842557</v>
      </c>
      <c r="AO150" s="138">
        <f t="shared" si="72"/>
        <v>44.109082849923894</v>
      </c>
      <c r="AP150" s="138">
        <f t="shared" si="72"/>
        <v>21.130122895324238</v>
      </c>
      <c r="AQ150" s="138">
        <f t="shared" si="72"/>
        <v>6.6894277450712849</v>
      </c>
      <c r="AR150" s="138">
        <f t="shared" si="72"/>
        <v>27.218531129684205</v>
      </c>
      <c r="AS150" s="138"/>
      <c r="AT150" s="138">
        <f t="shared" si="73"/>
        <v>16.473251877561314</v>
      </c>
      <c r="AU150" s="138">
        <f t="shared" si="73"/>
        <v>25.975575222869864</v>
      </c>
      <c r="AV150" s="138">
        <f t="shared" si="73"/>
        <v>53.547793888260472</v>
      </c>
      <c r="AW150" s="138">
        <f t="shared" si="73"/>
        <v>36.61353529649611</v>
      </c>
      <c r="AX150" s="138">
        <f t="shared" si="73"/>
        <v>15.351164454842557</v>
      </c>
      <c r="AY150" s="138">
        <f t="shared" si="73"/>
        <v>44.109082849923894</v>
      </c>
      <c r="AZ150" s="138">
        <f t="shared" si="73"/>
        <v>21.130122895324238</v>
      </c>
      <c r="BA150" s="138">
        <f t="shared" si="73"/>
        <v>6.6894277450712849</v>
      </c>
      <c r="BB150" s="138">
        <f t="shared" si="73"/>
        <v>27.218531129684205</v>
      </c>
      <c r="BC150" s="138"/>
      <c r="BD150" s="138">
        <f t="shared" si="74"/>
        <v>8.2366259387806569</v>
      </c>
      <c r="BE150" s="138">
        <f t="shared" si="74"/>
        <v>12.987787611434932</v>
      </c>
      <c r="BF150" s="138">
        <f t="shared" si="74"/>
        <v>26.773896944130236</v>
      </c>
      <c r="BG150" s="138">
        <f t="shared" si="74"/>
        <v>18.306767648248055</v>
      </c>
      <c r="BH150" s="138">
        <f t="shared" si="74"/>
        <v>7.6755822274212786</v>
      </c>
      <c r="BI150" s="138">
        <f t="shared" si="74"/>
        <v>22.054541424961947</v>
      </c>
      <c r="BJ150" s="138">
        <f t="shared" si="74"/>
        <v>10.565061447662119</v>
      </c>
      <c r="BK150" s="138">
        <f t="shared" si="74"/>
        <v>3.3447138725356425</v>
      </c>
      <c r="BL150" s="138">
        <f t="shared" si="74"/>
        <v>13.609265564842103</v>
      </c>
      <c r="BM150" s="138"/>
      <c r="BN150" s="138">
        <f t="shared" si="75"/>
        <v>74.129633449025903</v>
      </c>
      <c r="BO150" s="138">
        <f t="shared" si="75"/>
        <v>116.89008850291438</v>
      </c>
      <c r="BP150" s="138">
        <f t="shared" si="75"/>
        <v>240.96507249717212</v>
      </c>
      <c r="BQ150" s="138">
        <f t="shared" si="75"/>
        <v>164.76090883423248</v>
      </c>
      <c r="BR150" s="138">
        <f t="shared" si="75"/>
        <v>69.080240046791502</v>
      </c>
      <c r="BS150" s="138">
        <f t="shared" si="75"/>
        <v>198.49087282465752</v>
      </c>
      <c r="BT150" s="138">
        <f t="shared" si="75"/>
        <v>95.085553028959069</v>
      </c>
      <c r="BU150" s="138">
        <f t="shared" si="75"/>
        <v>30.102424852820782</v>
      </c>
      <c r="BV150" s="138">
        <f t="shared" si="75"/>
        <v>122.48339008357891</v>
      </c>
    </row>
    <row r="151" spans="1:74" x14ac:dyDescent="0.35">
      <c r="A151" s="200"/>
      <c r="B151" s="202"/>
      <c r="C151" s="202"/>
      <c r="D151" s="202"/>
      <c r="E151" s="202" t="s">
        <v>211</v>
      </c>
      <c r="F151" s="41">
        <v>0.5</v>
      </c>
      <c r="G151" s="41">
        <v>1</v>
      </c>
      <c r="H151" s="41">
        <v>1</v>
      </c>
      <c r="I151" s="41">
        <v>0.5</v>
      </c>
      <c r="J151" s="41">
        <v>1</v>
      </c>
      <c r="K151" s="1">
        <v>224</v>
      </c>
      <c r="L151" s="160" cm="1">
        <f t="array" ref="L151:P151">K151*F151:J151/1000</f>
        <v>0.112</v>
      </c>
      <c r="M151" s="160">
        <v>0.224</v>
      </c>
      <c r="N151" s="160">
        <v>0.224</v>
      </c>
      <c r="O151" s="160">
        <v>0.112</v>
      </c>
      <c r="P151" s="160">
        <v>0.224</v>
      </c>
      <c r="Q151" s="160"/>
      <c r="R151" s="84" cm="1">
        <f t="array" ref="R151">IFERROR(MIN((Z151:AH151/L151)/$CJ$11:$CR$11),"")</f>
        <v>0.83612006834654451</v>
      </c>
      <c r="S151" s="84" cm="1">
        <f t="array" ref="S151">IFERROR(MIN((AJ151:AR151/M151)/$CJ$11:$CR$11),"")</f>
        <v>0.83612006834654451</v>
      </c>
      <c r="T151" s="84" cm="1">
        <f t="array" ref="T151">IFERROR(MIN((AT151:BB151/N151)/$CJ$11:$CR$11),"")</f>
        <v>0.83612006834654451</v>
      </c>
      <c r="U151" s="84" cm="1">
        <f t="array" ref="U151">IFERROR(MIN((BD151:BL151/O151)/$CJ$11:$CR$11),"")</f>
        <v>0.83612006834654451</v>
      </c>
      <c r="X151" t="s">
        <v>1789</v>
      </c>
      <c r="Z151" s="138">
        <f t="shared" si="76"/>
        <v>2.7132414857159808</v>
      </c>
      <c r="AA151" s="138">
        <f t="shared" si="76"/>
        <v>4.2783300367079775</v>
      </c>
      <c r="AB151" s="138">
        <f t="shared" si="76"/>
        <v>8.8196366404193718</v>
      </c>
      <c r="AC151" s="138">
        <f t="shared" si="76"/>
        <v>6.0304646370699473</v>
      </c>
      <c r="AD151" s="138">
        <f t="shared" si="76"/>
        <v>2.5284270866799505</v>
      </c>
      <c r="AE151" s="138">
        <f t="shared" si="76"/>
        <v>7.2650254105757002</v>
      </c>
      <c r="AF151" s="138">
        <f t="shared" si="76"/>
        <v>3.4802555357004628</v>
      </c>
      <c r="AG151" s="138">
        <f t="shared" si="76"/>
        <v>1.1017880991882116</v>
      </c>
      <c r="AH151" s="138">
        <f t="shared" si="76"/>
        <v>4.4830521860656338</v>
      </c>
      <c r="AI151" s="138"/>
      <c r="AJ151" s="138">
        <f t="shared" si="72"/>
        <v>5.4264829714319616</v>
      </c>
      <c r="AK151" s="138">
        <f t="shared" si="72"/>
        <v>8.556660073415955</v>
      </c>
      <c r="AL151" s="138">
        <f t="shared" si="72"/>
        <v>17.639273280838744</v>
      </c>
      <c r="AM151" s="138">
        <f t="shared" si="72"/>
        <v>12.060929274139895</v>
      </c>
      <c r="AN151" s="138">
        <f t="shared" si="72"/>
        <v>5.0568541733599011</v>
      </c>
      <c r="AO151" s="138">
        <f t="shared" si="72"/>
        <v>14.5300508211514</v>
      </c>
      <c r="AP151" s="138">
        <f t="shared" si="72"/>
        <v>6.9605110714009255</v>
      </c>
      <c r="AQ151" s="138">
        <f t="shared" si="72"/>
        <v>2.2035761983764233</v>
      </c>
      <c r="AR151" s="138">
        <f t="shared" si="72"/>
        <v>8.9661043721312677</v>
      </c>
      <c r="AS151" s="138"/>
      <c r="AT151" s="138">
        <f t="shared" si="73"/>
        <v>5.4264829714319616</v>
      </c>
      <c r="AU151" s="138">
        <f t="shared" si="73"/>
        <v>8.556660073415955</v>
      </c>
      <c r="AV151" s="138">
        <f t="shared" si="73"/>
        <v>17.639273280838744</v>
      </c>
      <c r="AW151" s="138">
        <f t="shared" si="73"/>
        <v>12.060929274139895</v>
      </c>
      <c r="AX151" s="138">
        <f t="shared" si="73"/>
        <v>5.0568541733599011</v>
      </c>
      <c r="AY151" s="138">
        <f t="shared" si="73"/>
        <v>14.5300508211514</v>
      </c>
      <c r="AZ151" s="138">
        <f t="shared" si="73"/>
        <v>6.9605110714009255</v>
      </c>
      <c r="BA151" s="138">
        <f t="shared" si="73"/>
        <v>2.2035761983764233</v>
      </c>
      <c r="BB151" s="138">
        <f t="shared" si="73"/>
        <v>8.9661043721312677</v>
      </c>
      <c r="BC151" s="138"/>
      <c r="BD151" s="138">
        <f t="shared" si="74"/>
        <v>2.7132414857159808</v>
      </c>
      <c r="BE151" s="138">
        <f t="shared" si="74"/>
        <v>4.2783300367079775</v>
      </c>
      <c r="BF151" s="138">
        <f t="shared" si="74"/>
        <v>8.8196366404193718</v>
      </c>
      <c r="BG151" s="138">
        <f t="shared" si="74"/>
        <v>6.0304646370699473</v>
      </c>
      <c r="BH151" s="138">
        <f t="shared" si="74"/>
        <v>2.5284270866799505</v>
      </c>
      <c r="BI151" s="138">
        <f t="shared" si="74"/>
        <v>7.2650254105757002</v>
      </c>
      <c r="BJ151" s="138">
        <f t="shared" si="74"/>
        <v>3.4802555357004628</v>
      </c>
      <c r="BK151" s="138">
        <f t="shared" si="74"/>
        <v>1.1017880991882116</v>
      </c>
      <c r="BL151" s="138">
        <f t="shared" si="74"/>
        <v>4.4830521860656338</v>
      </c>
      <c r="BM151" s="138"/>
      <c r="BN151" s="138">
        <f t="shared" si="75"/>
        <v>5.4264829714319616</v>
      </c>
      <c r="BO151" s="138">
        <f t="shared" si="75"/>
        <v>8.556660073415955</v>
      </c>
      <c r="BP151" s="138">
        <f t="shared" si="75"/>
        <v>17.639273280838744</v>
      </c>
      <c r="BQ151" s="138">
        <f t="shared" si="75"/>
        <v>12.060929274139895</v>
      </c>
      <c r="BR151" s="138">
        <f t="shared" si="75"/>
        <v>5.0568541733599011</v>
      </c>
      <c r="BS151" s="138">
        <f t="shared" si="75"/>
        <v>14.5300508211514</v>
      </c>
      <c r="BT151" s="138">
        <f t="shared" si="75"/>
        <v>6.9605110714009255</v>
      </c>
      <c r="BU151" s="138">
        <f t="shared" si="75"/>
        <v>2.2035761983764233</v>
      </c>
      <c r="BV151" s="138">
        <f t="shared" si="75"/>
        <v>8.9661043721312677</v>
      </c>
    </row>
    <row r="152" spans="1:74" x14ac:dyDescent="0.35">
      <c r="A152" s="200"/>
      <c r="B152" s="202"/>
      <c r="C152" s="202"/>
      <c r="D152" s="202"/>
      <c r="E152" s="202" t="s">
        <v>212</v>
      </c>
      <c r="F152" s="41">
        <v>2.2000000000000002</v>
      </c>
      <c r="G152" s="41">
        <v>4.4000000000000004</v>
      </c>
      <c r="H152" s="41">
        <v>4.4000000000000004</v>
      </c>
      <c r="I152" s="41">
        <v>2.2000000000000002</v>
      </c>
      <c r="J152" s="41">
        <v>4.4000000000000004</v>
      </c>
      <c r="K152" s="1">
        <v>224</v>
      </c>
      <c r="L152" s="160" cm="1">
        <f t="array" ref="L152:P152">K152*F152:J152/1000</f>
        <v>0.49280000000000007</v>
      </c>
      <c r="M152" s="160">
        <v>0.98560000000000014</v>
      </c>
      <c r="N152" s="160">
        <v>0.98560000000000014</v>
      </c>
      <c r="O152" s="160">
        <v>0.49280000000000007</v>
      </c>
      <c r="P152" s="160">
        <v>0.98560000000000014</v>
      </c>
      <c r="Q152" s="160"/>
      <c r="R152" s="84" cm="1">
        <f t="array" ref="R152">IFERROR(MIN((Z152:AH152/L152)/$CJ$11:$CR$11),"")</f>
        <v>0.83612006834654451</v>
      </c>
      <c r="S152" s="84" cm="1">
        <f t="array" ref="S152">IFERROR(MIN((AJ152:AR152/M152)/$CJ$11:$CR$11),"")</f>
        <v>0.83612006834654451</v>
      </c>
      <c r="T152" s="84" cm="1">
        <f t="array" ref="T152">IFERROR(MIN((AT152:BB152/N152)/$CJ$11:$CR$11),"")</f>
        <v>0.83612006834654451</v>
      </c>
      <c r="U152" s="84" cm="1">
        <f t="array" ref="U152">IFERROR(MIN((BD152:BL152/O152)/$CJ$11:$CR$11),"")</f>
        <v>0.83612006834654451</v>
      </c>
      <c r="X152" t="s">
        <v>1789</v>
      </c>
      <c r="Z152" s="138">
        <f t="shared" si="76"/>
        <v>11.938262537150317</v>
      </c>
      <c r="AA152" s="138">
        <f t="shared" si="76"/>
        <v>18.824652161515104</v>
      </c>
      <c r="AB152" s="138">
        <f t="shared" si="76"/>
        <v>38.806401217845242</v>
      </c>
      <c r="AC152" s="138">
        <f t="shared" si="76"/>
        <v>26.534044403107771</v>
      </c>
      <c r="AD152" s="138">
        <f t="shared" si="76"/>
        <v>11.125079181391783</v>
      </c>
      <c r="AE152" s="138">
        <f t="shared" si="76"/>
        <v>31.966111806533085</v>
      </c>
      <c r="AF152" s="138">
        <f t="shared" si="76"/>
        <v>15.313124357082037</v>
      </c>
      <c r="AG152" s="138">
        <f t="shared" si="76"/>
        <v>4.8478676364281315</v>
      </c>
      <c r="AH152" s="138">
        <f t="shared" si="76"/>
        <v>19.725429618688789</v>
      </c>
      <c r="AI152" s="138"/>
      <c r="AJ152" s="138">
        <f t="shared" ref="AJ152:AR160" si="77">IFERROR(VLOOKUP($X152,$BX$11:$CG$40,1+AJ$6,FALSE)*$M152,"")</f>
        <v>23.876525074300634</v>
      </c>
      <c r="AK152" s="138">
        <f t="shared" si="77"/>
        <v>37.649304323030208</v>
      </c>
      <c r="AL152" s="138">
        <f t="shared" si="77"/>
        <v>77.612802435690483</v>
      </c>
      <c r="AM152" s="138">
        <f t="shared" si="77"/>
        <v>53.068088806215542</v>
      </c>
      <c r="AN152" s="138">
        <f t="shared" si="77"/>
        <v>22.250158362783566</v>
      </c>
      <c r="AO152" s="138">
        <f t="shared" si="77"/>
        <v>63.932223613066171</v>
      </c>
      <c r="AP152" s="138">
        <f t="shared" si="77"/>
        <v>30.626248714164074</v>
      </c>
      <c r="AQ152" s="138">
        <f t="shared" si="77"/>
        <v>9.6957352728562629</v>
      </c>
      <c r="AR152" s="138">
        <f t="shared" si="77"/>
        <v>39.450859237377578</v>
      </c>
      <c r="AS152" s="138"/>
      <c r="AT152" s="138">
        <f t="shared" ref="AT152:BB160" si="78">IFERROR(VLOOKUP($X152,$BX$11:$CG$40,1+AT$6,FALSE)*$N152,"")</f>
        <v>23.876525074300634</v>
      </c>
      <c r="AU152" s="138">
        <f t="shared" si="78"/>
        <v>37.649304323030208</v>
      </c>
      <c r="AV152" s="138">
        <f t="shared" si="78"/>
        <v>77.612802435690483</v>
      </c>
      <c r="AW152" s="138">
        <f t="shared" si="78"/>
        <v>53.068088806215542</v>
      </c>
      <c r="AX152" s="138">
        <f t="shared" si="78"/>
        <v>22.250158362783566</v>
      </c>
      <c r="AY152" s="138">
        <f t="shared" si="78"/>
        <v>63.932223613066171</v>
      </c>
      <c r="AZ152" s="138">
        <f t="shared" si="78"/>
        <v>30.626248714164074</v>
      </c>
      <c r="BA152" s="138">
        <f t="shared" si="78"/>
        <v>9.6957352728562629</v>
      </c>
      <c r="BB152" s="138">
        <f t="shared" si="78"/>
        <v>39.450859237377578</v>
      </c>
      <c r="BC152" s="138"/>
      <c r="BD152" s="138">
        <f t="shared" ref="BD152:BL160" si="79">IFERROR(VLOOKUP($X152,$BX$11:$CG$40,1+BD$6,FALSE)*$O152,"")</f>
        <v>11.938262537150317</v>
      </c>
      <c r="BE152" s="138">
        <f t="shared" si="79"/>
        <v>18.824652161515104</v>
      </c>
      <c r="BF152" s="138">
        <f t="shared" si="79"/>
        <v>38.806401217845242</v>
      </c>
      <c r="BG152" s="138">
        <f t="shared" si="79"/>
        <v>26.534044403107771</v>
      </c>
      <c r="BH152" s="138">
        <f t="shared" si="79"/>
        <v>11.125079181391783</v>
      </c>
      <c r="BI152" s="138">
        <f t="shared" si="79"/>
        <v>31.966111806533085</v>
      </c>
      <c r="BJ152" s="138">
        <f t="shared" si="79"/>
        <v>15.313124357082037</v>
      </c>
      <c r="BK152" s="138">
        <f t="shared" si="79"/>
        <v>4.8478676364281315</v>
      </c>
      <c r="BL152" s="138">
        <f t="shared" si="79"/>
        <v>19.725429618688789</v>
      </c>
      <c r="BM152" s="138"/>
      <c r="BN152" s="138">
        <f t="shared" ref="BN152:BV160" si="80">IFERROR(VLOOKUP($X152,$BX$11:$CG$40,1+BN$6,FALSE)*$P152,"")</f>
        <v>23.876525074300634</v>
      </c>
      <c r="BO152" s="138">
        <f t="shared" si="80"/>
        <v>37.649304323030208</v>
      </c>
      <c r="BP152" s="138">
        <f t="shared" si="80"/>
        <v>77.612802435690483</v>
      </c>
      <c r="BQ152" s="138">
        <f t="shared" si="80"/>
        <v>53.068088806215542</v>
      </c>
      <c r="BR152" s="138">
        <f t="shared" si="80"/>
        <v>22.250158362783566</v>
      </c>
      <c r="BS152" s="138">
        <f t="shared" si="80"/>
        <v>63.932223613066171</v>
      </c>
      <c r="BT152" s="138">
        <f t="shared" si="80"/>
        <v>30.626248714164074</v>
      </c>
      <c r="BU152" s="138">
        <f t="shared" si="80"/>
        <v>9.6957352728562629</v>
      </c>
      <c r="BV152" s="138">
        <f t="shared" si="80"/>
        <v>39.450859237377578</v>
      </c>
    </row>
    <row r="153" spans="1:74" x14ac:dyDescent="0.35">
      <c r="A153" s="200"/>
      <c r="B153" s="202"/>
      <c r="C153" s="202"/>
      <c r="D153" s="202"/>
      <c r="E153" s="202" t="s">
        <v>213</v>
      </c>
      <c r="F153" s="41">
        <v>0.6</v>
      </c>
      <c r="G153" s="41">
        <v>1.2</v>
      </c>
      <c r="H153" s="41">
        <v>1.2</v>
      </c>
      <c r="I153" s="41">
        <v>0.6</v>
      </c>
      <c r="J153" s="41">
        <v>1.2</v>
      </c>
      <c r="K153" s="1">
        <v>226</v>
      </c>
      <c r="L153" s="160" cm="1">
        <f t="array" ref="L153:P153">K153*F153:J153/1000</f>
        <v>0.1356</v>
      </c>
      <c r="M153" s="160">
        <v>0.2712</v>
      </c>
      <c r="N153" s="160">
        <v>0.2712</v>
      </c>
      <c r="O153" s="160">
        <v>0.1356</v>
      </c>
      <c r="P153" s="160">
        <v>0.2712</v>
      </c>
      <c r="Q153" s="160"/>
      <c r="R153" s="84" cm="1">
        <f t="array" ref="R153">IFERROR(MIN((Z153:AH153/L153)/$CJ$11:$CR$11),"")</f>
        <v>0.83612006834654451</v>
      </c>
      <c r="S153" s="84" cm="1">
        <f t="array" ref="S153">IFERROR(MIN((AJ153:AR153/M153)/$CJ$11:$CR$11),"")</f>
        <v>0.83612006834654451</v>
      </c>
      <c r="T153" s="84" cm="1">
        <f t="array" ref="T153">IFERROR(MIN((AT153:BB153/N153)/$CJ$11:$CR$11),"")</f>
        <v>0.83612006834654451</v>
      </c>
      <c r="U153" s="84" cm="1">
        <f t="array" ref="U153">IFERROR(MIN((BD153:BL153/O153)/$CJ$11:$CR$11),"")</f>
        <v>0.83612006834654451</v>
      </c>
      <c r="X153" t="s">
        <v>1789</v>
      </c>
      <c r="Z153" s="138">
        <f t="shared" si="76"/>
        <v>3.2849602273489911</v>
      </c>
      <c r="AA153" s="138">
        <f t="shared" si="76"/>
        <v>5.1798352944428725</v>
      </c>
      <c r="AB153" s="138">
        <f t="shared" si="76"/>
        <v>10.678060075364881</v>
      </c>
      <c r="AC153" s="138">
        <f t="shared" si="76"/>
        <v>7.3011696855953998</v>
      </c>
      <c r="AD153" s="138">
        <f t="shared" si="76"/>
        <v>3.0612027942303683</v>
      </c>
      <c r="AE153" s="138">
        <f t="shared" si="76"/>
        <v>8.7958700506612928</v>
      </c>
      <c r="AF153" s="138">
        <f t="shared" si="76"/>
        <v>4.2135950950087739</v>
      </c>
      <c r="AG153" s="138">
        <f t="shared" si="76"/>
        <v>1.3339505915171561</v>
      </c>
      <c r="AH153" s="138">
        <f t="shared" si="76"/>
        <v>5.4276953252723201</v>
      </c>
      <c r="AI153" s="138"/>
      <c r="AJ153" s="138">
        <f t="shared" si="77"/>
        <v>6.5699204546979821</v>
      </c>
      <c r="AK153" s="138">
        <f t="shared" si="77"/>
        <v>10.359670588885745</v>
      </c>
      <c r="AL153" s="138">
        <f t="shared" si="77"/>
        <v>21.356120150729762</v>
      </c>
      <c r="AM153" s="138">
        <f t="shared" si="77"/>
        <v>14.6023393711908</v>
      </c>
      <c r="AN153" s="138">
        <f t="shared" si="77"/>
        <v>6.1224055884607367</v>
      </c>
      <c r="AO153" s="138">
        <f t="shared" si="77"/>
        <v>17.591740101322586</v>
      </c>
      <c r="AP153" s="138">
        <f t="shared" si="77"/>
        <v>8.4271901900175479</v>
      </c>
      <c r="AQ153" s="138">
        <f t="shared" si="77"/>
        <v>2.6679011830343122</v>
      </c>
      <c r="AR153" s="138">
        <f t="shared" si="77"/>
        <v>10.85539065054464</v>
      </c>
      <c r="AS153" s="138"/>
      <c r="AT153" s="138">
        <f t="shared" si="78"/>
        <v>6.5699204546979821</v>
      </c>
      <c r="AU153" s="138">
        <f t="shared" si="78"/>
        <v>10.359670588885745</v>
      </c>
      <c r="AV153" s="138">
        <f t="shared" si="78"/>
        <v>21.356120150729762</v>
      </c>
      <c r="AW153" s="138">
        <f t="shared" si="78"/>
        <v>14.6023393711908</v>
      </c>
      <c r="AX153" s="138">
        <f t="shared" si="78"/>
        <v>6.1224055884607367</v>
      </c>
      <c r="AY153" s="138">
        <f t="shared" si="78"/>
        <v>17.591740101322586</v>
      </c>
      <c r="AZ153" s="138">
        <f t="shared" si="78"/>
        <v>8.4271901900175479</v>
      </c>
      <c r="BA153" s="138">
        <f t="shared" si="78"/>
        <v>2.6679011830343122</v>
      </c>
      <c r="BB153" s="138">
        <f t="shared" si="78"/>
        <v>10.85539065054464</v>
      </c>
      <c r="BC153" s="138"/>
      <c r="BD153" s="138">
        <f t="shared" si="79"/>
        <v>3.2849602273489911</v>
      </c>
      <c r="BE153" s="138">
        <f t="shared" si="79"/>
        <v>5.1798352944428725</v>
      </c>
      <c r="BF153" s="138">
        <f t="shared" si="79"/>
        <v>10.678060075364881</v>
      </c>
      <c r="BG153" s="138">
        <f t="shared" si="79"/>
        <v>7.3011696855953998</v>
      </c>
      <c r="BH153" s="138">
        <f t="shared" si="79"/>
        <v>3.0612027942303683</v>
      </c>
      <c r="BI153" s="138">
        <f t="shared" si="79"/>
        <v>8.7958700506612928</v>
      </c>
      <c r="BJ153" s="138">
        <f t="shared" si="79"/>
        <v>4.2135950950087739</v>
      </c>
      <c r="BK153" s="138">
        <f t="shared" si="79"/>
        <v>1.3339505915171561</v>
      </c>
      <c r="BL153" s="138">
        <f t="shared" si="79"/>
        <v>5.4276953252723201</v>
      </c>
      <c r="BM153" s="138"/>
      <c r="BN153" s="138">
        <f t="shared" si="80"/>
        <v>6.5699204546979821</v>
      </c>
      <c r="BO153" s="138">
        <f t="shared" si="80"/>
        <v>10.359670588885745</v>
      </c>
      <c r="BP153" s="138">
        <f t="shared" si="80"/>
        <v>21.356120150729762</v>
      </c>
      <c r="BQ153" s="138">
        <f t="shared" si="80"/>
        <v>14.6023393711908</v>
      </c>
      <c r="BR153" s="138">
        <f t="shared" si="80"/>
        <v>6.1224055884607367</v>
      </c>
      <c r="BS153" s="138">
        <f t="shared" si="80"/>
        <v>17.591740101322586</v>
      </c>
      <c r="BT153" s="138">
        <f t="shared" si="80"/>
        <v>8.4271901900175479</v>
      </c>
      <c r="BU153" s="138">
        <f t="shared" si="80"/>
        <v>2.6679011830343122</v>
      </c>
      <c r="BV153" s="138">
        <f t="shared" si="80"/>
        <v>10.85539065054464</v>
      </c>
    </row>
    <row r="154" spans="1:74" x14ac:dyDescent="0.35">
      <c r="A154" s="200"/>
      <c r="B154" s="202"/>
      <c r="C154" s="202"/>
      <c r="D154" s="202"/>
      <c r="E154" s="202" t="s">
        <v>214</v>
      </c>
      <c r="F154" s="41">
        <v>0</v>
      </c>
      <c r="G154" s="41">
        <v>0</v>
      </c>
      <c r="H154" s="41">
        <v>0</v>
      </c>
      <c r="I154" s="41">
        <v>7</v>
      </c>
      <c r="J154" s="41">
        <v>0</v>
      </c>
      <c r="K154" s="1">
        <v>206</v>
      </c>
      <c r="L154" s="160" cm="1">
        <f t="array" ref="L154:P154">K154*F154:J154/1000</f>
        <v>0</v>
      </c>
      <c r="M154" s="160">
        <v>0</v>
      </c>
      <c r="N154" s="160">
        <v>0</v>
      </c>
      <c r="O154" s="160">
        <v>1.4419999999999999</v>
      </c>
      <c r="P154" s="160">
        <v>0</v>
      </c>
      <c r="Q154" s="160"/>
      <c r="R154" s="84" t="str" cm="1">
        <f t="array" ref="R154">IFERROR(MIN((Z154:AH154/L154)/$CJ$11:$CR$11),"")</f>
        <v/>
      </c>
      <c r="S154" s="84" t="str" cm="1">
        <f t="array" ref="S154">IFERROR(MIN((AJ154:AR154/M154)/$CJ$11:$CR$11),"")</f>
        <v/>
      </c>
      <c r="T154" s="84" t="str" cm="1">
        <f t="array" ref="T154">IFERROR(MIN((AT154:BB154/N154)/$CJ$11:$CR$11),"")</f>
        <v/>
      </c>
      <c r="U154" s="84" cm="1">
        <f t="array" ref="U154">IFERROR(MIN((BD154:BL154/O154)/$CJ$11:$CR$11),"")</f>
        <v>0.84337286922421051</v>
      </c>
      <c r="X154" t="s">
        <v>1357</v>
      </c>
      <c r="Z154" s="138">
        <f t="shared" ref="Z154:AH160" si="81">_xlfn.IFNA(VLOOKUP($X154,$BX$11:$CG$40,1+Z$6,FALSE)*$L154,"")</f>
        <v>0</v>
      </c>
      <c r="AA154" s="138">
        <f t="shared" si="81"/>
        <v>0</v>
      </c>
      <c r="AB154" s="138">
        <f t="shared" si="81"/>
        <v>0</v>
      </c>
      <c r="AC154" s="138">
        <f t="shared" si="81"/>
        <v>0</v>
      </c>
      <c r="AD154" s="138">
        <f t="shared" si="81"/>
        <v>0</v>
      </c>
      <c r="AE154" s="138">
        <f t="shared" si="81"/>
        <v>0</v>
      </c>
      <c r="AF154" s="138">
        <f t="shared" si="81"/>
        <v>0</v>
      </c>
      <c r="AG154" s="138">
        <f t="shared" si="81"/>
        <v>0</v>
      </c>
      <c r="AH154" s="138">
        <f t="shared" si="81"/>
        <v>0</v>
      </c>
      <c r="AI154" s="138"/>
      <c r="AJ154" s="138">
        <f t="shared" si="77"/>
        <v>0</v>
      </c>
      <c r="AK154" s="138">
        <f t="shared" si="77"/>
        <v>0</v>
      </c>
      <c r="AL154" s="138">
        <f t="shared" si="77"/>
        <v>0</v>
      </c>
      <c r="AM154" s="138">
        <f t="shared" si="77"/>
        <v>0</v>
      </c>
      <c r="AN154" s="138">
        <f t="shared" si="77"/>
        <v>0</v>
      </c>
      <c r="AO154" s="138">
        <f t="shared" si="77"/>
        <v>0</v>
      </c>
      <c r="AP154" s="138">
        <f t="shared" si="77"/>
        <v>0</v>
      </c>
      <c r="AQ154" s="138">
        <f t="shared" si="77"/>
        <v>0</v>
      </c>
      <c r="AR154" s="138">
        <f t="shared" si="77"/>
        <v>0</v>
      </c>
      <c r="AS154" s="138"/>
      <c r="AT154" s="138">
        <f t="shared" si="78"/>
        <v>0</v>
      </c>
      <c r="AU154" s="138">
        <f t="shared" si="78"/>
        <v>0</v>
      </c>
      <c r="AV154" s="138">
        <f t="shared" si="78"/>
        <v>0</v>
      </c>
      <c r="AW154" s="138">
        <f t="shared" si="78"/>
        <v>0</v>
      </c>
      <c r="AX154" s="138">
        <f t="shared" si="78"/>
        <v>0</v>
      </c>
      <c r="AY154" s="138">
        <f t="shared" si="78"/>
        <v>0</v>
      </c>
      <c r="AZ154" s="138">
        <f t="shared" si="78"/>
        <v>0</v>
      </c>
      <c r="BA154" s="138">
        <f t="shared" si="78"/>
        <v>0</v>
      </c>
      <c r="BB154" s="138">
        <f t="shared" si="78"/>
        <v>0</v>
      </c>
      <c r="BC154" s="138"/>
      <c r="BD154" s="138">
        <f t="shared" si="79"/>
        <v>26.785613918425675</v>
      </c>
      <c r="BE154" s="138">
        <f t="shared" si="79"/>
        <v>46.657359844791905</v>
      </c>
      <c r="BF154" s="138">
        <f t="shared" si="79"/>
        <v>77.810933410926324</v>
      </c>
      <c r="BG154" s="138">
        <f t="shared" si="79"/>
        <v>58.374896516222954</v>
      </c>
      <c r="BH154" s="138">
        <f t="shared" si="79"/>
        <v>37.023914428519184</v>
      </c>
      <c r="BI154" s="138">
        <f t="shared" si="79"/>
        <v>96.258351215373651</v>
      </c>
      <c r="BJ154" s="138">
        <f t="shared" si="79"/>
        <v>31.20214985761994</v>
      </c>
      <c r="BK154" s="138">
        <f t="shared" si="79"/>
        <v>15.137999838315196</v>
      </c>
      <c r="BL154" s="138">
        <f t="shared" si="79"/>
        <v>57.128483034803459</v>
      </c>
      <c r="BM154" s="138"/>
      <c r="BN154" s="138">
        <f t="shared" si="80"/>
        <v>0</v>
      </c>
      <c r="BO154" s="138">
        <f t="shared" si="80"/>
        <v>0</v>
      </c>
      <c r="BP154" s="138">
        <f t="shared" si="80"/>
        <v>0</v>
      </c>
      <c r="BQ154" s="138">
        <f t="shared" si="80"/>
        <v>0</v>
      </c>
      <c r="BR154" s="138">
        <f t="shared" si="80"/>
        <v>0</v>
      </c>
      <c r="BS154" s="138">
        <f t="shared" si="80"/>
        <v>0</v>
      </c>
      <c r="BT154" s="138">
        <f t="shared" si="80"/>
        <v>0</v>
      </c>
      <c r="BU154" s="138">
        <f t="shared" si="80"/>
        <v>0</v>
      </c>
      <c r="BV154" s="138">
        <f t="shared" si="80"/>
        <v>0</v>
      </c>
    </row>
    <row r="155" spans="1:74" x14ac:dyDescent="0.35">
      <c r="A155" s="200"/>
      <c r="B155" s="202"/>
      <c r="C155" s="202"/>
      <c r="D155" s="202"/>
      <c r="E155" s="202" t="s">
        <v>215</v>
      </c>
      <c r="F155" s="41">
        <v>0.1</v>
      </c>
      <c r="G155" s="41">
        <v>0.2</v>
      </c>
      <c r="H155" s="41">
        <v>0.2</v>
      </c>
      <c r="I155" s="41">
        <v>0.1</v>
      </c>
      <c r="J155" s="41">
        <v>0.2</v>
      </c>
      <c r="K155" s="1">
        <v>34</v>
      </c>
      <c r="L155" s="160" cm="1">
        <f t="array" ref="L155:P155">K155*F155:J155/1000</f>
        <v>3.4000000000000002E-3</v>
      </c>
      <c r="M155" s="160">
        <v>6.8000000000000005E-3</v>
      </c>
      <c r="N155" s="160">
        <v>6.8000000000000005E-3</v>
      </c>
      <c r="O155" s="160">
        <v>3.4000000000000002E-3</v>
      </c>
      <c r="P155" s="160">
        <v>6.8000000000000005E-3</v>
      </c>
      <c r="Q155" s="160"/>
      <c r="R155" s="84" t="str" cm="1">
        <f t="array" ref="R155">IFERROR(MIN((Z155:AH155/L155)/$CJ$11:$CR$11),"")</f>
        <v/>
      </c>
      <c r="S155" s="84" t="str" cm="1">
        <f t="array" ref="S155">IFERROR(MIN((AJ155:AR155/M155)/$CJ$11:$CR$11),"")</f>
        <v/>
      </c>
      <c r="T155" s="84" t="str" cm="1">
        <f t="array" ref="T155">IFERROR(MIN((AT155:BB155/N155)/$CJ$11:$CR$11),"")</f>
        <v/>
      </c>
      <c r="U155" s="84" t="str" cm="1">
        <f t="array" ref="U155">IFERROR(MIN((BD155:BL155/O155)/$CJ$11:$CR$11),"")</f>
        <v/>
      </c>
      <c r="Z155" s="138" t="str">
        <f t="shared" si="81"/>
        <v/>
      </c>
      <c r="AA155" s="138" t="str">
        <f t="shared" si="81"/>
        <v/>
      </c>
      <c r="AB155" s="138" t="str">
        <f t="shared" si="81"/>
        <v/>
      </c>
      <c r="AC155" s="138" t="str">
        <f t="shared" si="81"/>
        <v/>
      </c>
      <c r="AD155" s="138" t="str">
        <f t="shared" si="81"/>
        <v/>
      </c>
      <c r="AE155" s="138" t="str">
        <f t="shared" si="81"/>
        <v/>
      </c>
      <c r="AF155" s="138" t="str">
        <f t="shared" si="81"/>
        <v/>
      </c>
      <c r="AG155" s="138" t="str">
        <f t="shared" si="81"/>
        <v/>
      </c>
      <c r="AH155" s="138" t="str">
        <f t="shared" si="81"/>
        <v/>
      </c>
      <c r="AI155" s="138"/>
      <c r="AJ155" s="138" t="str">
        <f t="shared" si="77"/>
        <v/>
      </c>
      <c r="AK155" s="138" t="str">
        <f t="shared" si="77"/>
        <v/>
      </c>
      <c r="AL155" s="138" t="str">
        <f t="shared" si="77"/>
        <v/>
      </c>
      <c r="AM155" s="138" t="str">
        <f t="shared" si="77"/>
        <v/>
      </c>
      <c r="AN155" s="138" t="str">
        <f t="shared" si="77"/>
        <v/>
      </c>
      <c r="AO155" s="138" t="str">
        <f t="shared" si="77"/>
        <v/>
      </c>
      <c r="AP155" s="138" t="str">
        <f t="shared" si="77"/>
        <v/>
      </c>
      <c r="AQ155" s="138" t="str">
        <f t="shared" si="77"/>
        <v/>
      </c>
      <c r="AR155" s="138" t="str">
        <f t="shared" si="77"/>
        <v/>
      </c>
      <c r="AS155" s="138"/>
      <c r="AT155" s="138" t="str">
        <f t="shared" si="78"/>
        <v/>
      </c>
      <c r="AU155" s="138" t="str">
        <f t="shared" si="78"/>
        <v/>
      </c>
      <c r="AV155" s="138" t="str">
        <f t="shared" si="78"/>
        <v/>
      </c>
      <c r="AW155" s="138" t="str">
        <f t="shared" si="78"/>
        <v/>
      </c>
      <c r="AX155" s="138" t="str">
        <f t="shared" si="78"/>
        <v/>
      </c>
      <c r="AY155" s="138" t="str">
        <f t="shared" si="78"/>
        <v/>
      </c>
      <c r="AZ155" s="138" t="str">
        <f t="shared" si="78"/>
        <v/>
      </c>
      <c r="BA155" s="138" t="str">
        <f t="shared" si="78"/>
        <v/>
      </c>
      <c r="BB155" s="138" t="str">
        <f t="shared" si="78"/>
        <v/>
      </c>
      <c r="BC155" s="138"/>
      <c r="BD155" s="138" t="str">
        <f t="shared" si="79"/>
        <v/>
      </c>
      <c r="BE155" s="138" t="str">
        <f t="shared" si="79"/>
        <v/>
      </c>
      <c r="BF155" s="138" t="str">
        <f t="shared" si="79"/>
        <v/>
      </c>
      <c r="BG155" s="138" t="str">
        <f t="shared" si="79"/>
        <v/>
      </c>
      <c r="BH155" s="138" t="str">
        <f t="shared" si="79"/>
        <v/>
      </c>
      <c r="BI155" s="138" t="str">
        <f t="shared" si="79"/>
        <v/>
      </c>
      <c r="BJ155" s="138" t="str">
        <f t="shared" si="79"/>
        <v/>
      </c>
      <c r="BK155" s="138" t="str">
        <f t="shared" si="79"/>
        <v/>
      </c>
      <c r="BL155" s="138" t="str">
        <f t="shared" si="79"/>
        <v/>
      </c>
      <c r="BM155" s="138"/>
      <c r="BN155" s="138" t="str">
        <f t="shared" si="80"/>
        <v/>
      </c>
      <c r="BO155" s="138" t="str">
        <f t="shared" si="80"/>
        <v/>
      </c>
      <c r="BP155" s="138" t="str">
        <f t="shared" si="80"/>
        <v/>
      </c>
      <c r="BQ155" s="138" t="str">
        <f t="shared" si="80"/>
        <v/>
      </c>
      <c r="BR155" s="138" t="str">
        <f t="shared" si="80"/>
        <v/>
      </c>
      <c r="BS155" s="138" t="str">
        <f t="shared" si="80"/>
        <v/>
      </c>
      <c r="BT155" s="138" t="str">
        <f t="shared" si="80"/>
        <v/>
      </c>
      <c r="BU155" s="138" t="str">
        <f t="shared" si="80"/>
        <v/>
      </c>
      <c r="BV155" s="138" t="str">
        <f t="shared" si="80"/>
        <v/>
      </c>
    </row>
    <row r="156" spans="1:74" x14ac:dyDescent="0.35">
      <c r="A156" s="200"/>
      <c r="B156" s="202"/>
      <c r="C156" s="202"/>
      <c r="D156" s="202"/>
      <c r="E156" s="202" t="s">
        <v>216</v>
      </c>
      <c r="F156" s="41">
        <v>0.4</v>
      </c>
      <c r="G156" s="41">
        <v>0.8</v>
      </c>
      <c r="H156" s="41">
        <v>0.8</v>
      </c>
      <c r="I156" s="41">
        <v>0.4</v>
      </c>
      <c r="J156" s="41">
        <v>0.8</v>
      </c>
      <c r="K156" s="1">
        <v>63</v>
      </c>
      <c r="L156" s="160" cm="1">
        <f t="array" ref="L156:P156">K156*F156:J156/1000</f>
        <v>2.5200000000000004E-2</v>
      </c>
      <c r="M156" s="160">
        <v>5.0400000000000007E-2</v>
      </c>
      <c r="N156" s="160">
        <v>5.0400000000000007E-2</v>
      </c>
      <c r="O156" s="160">
        <v>2.5200000000000004E-2</v>
      </c>
      <c r="P156" s="160">
        <v>5.0400000000000007E-2</v>
      </c>
      <c r="Q156" s="160"/>
      <c r="R156" s="84" t="str" cm="1">
        <f t="array" ref="R156">IFERROR(MIN((Z156:AH156/L156)/$CJ$11:$CR$11),"")</f>
        <v/>
      </c>
      <c r="S156" s="84" t="str" cm="1">
        <f t="array" ref="S156">IFERROR(MIN((AJ156:AR156/M156)/$CJ$11:$CR$11),"")</f>
        <v/>
      </c>
      <c r="T156" s="84" t="str" cm="1">
        <f t="array" ref="T156">IFERROR(MIN((AT156:BB156/N156)/$CJ$11:$CR$11),"")</f>
        <v/>
      </c>
      <c r="U156" s="84" t="str" cm="1">
        <f t="array" ref="U156">IFERROR(MIN((BD156:BL156/O156)/$CJ$11:$CR$11),"")</f>
        <v/>
      </c>
      <c r="Z156" s="138" t="str">
        <f t="shared" si="81"/>
        <v/>
      </c>
      <c r="AA156" s="138" t="str">
        <f t="shared" si="81"/>
        <v/>
      </c>
      <c r="AB156" s="138" t="str">
        <f t="shared" si="81"/>
        <v/>
      </c>
      <c r="AC156" s="138" t="str">
        <f t="shared" si="81"/>
        <v/>
      </c>
      <c r="AD156" s="138" t="str">
        <f t="shared" si="81"/>
        <v/>
      </c>
      <c r="AE156" s="138" t="str">
        <f t="shared" si="81"/>
        <v/>
      </c>
      <c r="AF156" s="138" t="str">
        <f t="shared" si="81"/>
        <v/>
      </c>
      <c r="AG156" s="138" t="str">
        <f t="shared" si="81"/>
        <v/>
      </c>
      <c r="AH156" s="138" t="str">
        <f t="shared" si="81"/>
        <v/>
      </c>
      <c r="AI156" s="138"/>
      <c r="AJ156" s="138" t="str">
        <f t="shared" si="77"/>
        <v/>
      </c>
      <c r="AK156" s="138" t="str">
        <f t="shared" si="77"/>
        <v/>
      </c>
      <c r="AL156" s="138" t="str">
        <f t="shared" si="77"/>
        <v/>
      </c>
      <c r="AM156" s="138" t="str">
        <f t="shared" si="77"/>
        <v/>
      </c>
      <c r="AN156" s="138" t="str">
        <f t="shared" si="77"/>
        <v/>
      </c>
      <c r="AO156" s="138" t="str">
        <f t="shared" si="77"/>
        <v/>
      </c>
      <c r="AP156" s="138" t="str">
        <f t="shared" si="77"/>
        <v/>
      </c>
      <c r="AQ156" s="138" t="str">
        <f t="shared" si="77"/>
        <v/>
      </c>
      <c r="AR156" s="138" t="str">
        <f t="shared" si="77"/>
        <v/>
      </c>
      <c r="AS156" s="138"/>
      <c r="AT156" s="138" t="str">
        <f t="shared" si="78"/>
        <v/>
      </c>
      <c r="AU156" s="138" t="str">
        <f t="shared" si="78"/>
        <v/>
      </c>
      <c r="AV156" s="138" t="str">
        <f t="shared" si="78"/>
        <v/>
      </c>
      <c r="AW156" s="138" t="str">
        <f t="shared" si="78"/>
        <v/>
      </c>
      <c r="AX156" s="138" t="str">
        <f t="shared" si="78"/>
        <v/>
      </c>
      <c r="AY156" s="138" t="str">
        <f t="shared" si="78"/>
        <v/>
      </c>
      <c r="AZ156" s="138" t="str">
        <f t="shared" si="78"/>
        <v/>
      </c>
      <c r="BA156" s="138" t="str">
        <f t="shared" si="78"/>
        <v/>
      </c>
      <c r="BB156" s="138" t="str">
        <f t="shared" si="78"/>
        <v/>
      </c>
      <c r="BC156" s="138"/>
      <c r="BD156" s="138" t="str">
        <f t="shared" si="79"/>
        <v/>
      </c>
      <c r="BE156" s="138" t="str">
        <f t="shared" si="79"/>
        <v/>
      </c>
      <c r="BF156" s="138" t="str">
        <f t="shared" si="79"/>
        <v/>
      </c>
      <c r="BG156" s="138" t="str">
        <f t="shared" si="79"/>
        <v/>
      </c>
      <c r="BH156" s="138" t="str">
        <f t="shared" si="79"/>
        <v/>
      </c>
      <c r="BI156" s="138" t="str">
        <f t="shared" si="79"/>
        <v/>
      </c>
      <c r="BJ156" s="138" t="str">
        <f t="shared" si="79"/>
        <v/>
      </c>
      <c r="BK156" s="138" t="str">
        <f t="shared" si="79"/>
        <v/>
      </c>
      <c r="BL156" s="138" t="str">
        <f t="shared" si="79"/>
        <v/>
      </c>
      <c r="BM156" s="138"/>
      <c r="BN156" s="138" t="str">
        <f t="shared" si="80"/>
        <v/>
      </c>
      <c r="BO156" s="138" t="str">
        <f t="shared" si="80"/>
        <v/>
      </c>
      <c r="BP156" s="138" t="str">
        <f t="shared" si="80"/>
        <v/>
      </c>
      <c r="BQ156" s="138" t="str">
        <f t="shared" si="80"/>
        <v/>
      </c>
      <c r="BR156" s="138" t="str">
        <f t="shared" si="80"/>
        <v/>
      </c>
      <c r="BS156" s="138" t="str">
        <f t="shared" si="80"/>
        <v/>
      </c>
      <c r="BT156" s="138" t="str">
        <f t="shared" si="80"/>
        <v/>
      </c>
      <c r="BU156" s="138" t="str">
        <f t="shared" si="80"/>
        <v/>
      </c>
      <c r="BV156" s="138" t="str">
        <f t="shared" si="80"/>
        <v/>
      </c>
    </row>
    <row r="157" spans="1:74" x14ac:dyDescent="0.35">
      <c r="A157" s="200"/>
      <c r="B157" s="202"/>
      <c r="C157" s="202"/>
      <c r="D157" s="202"/>
      <c r="E157" s="202" t="s">
        <v>217</v>
      </c>
      <c r="F157" s="41">
        <v>2.6</v>
      </c>
      <c r="G157" s="41">
        <v>2.6</v>
      </c>
      <c r="H157" s="41">
        <v>2.6</v>
      </c>
      <c r="I157" s="41">
        <v>2.6</v>
      </c>
      <c r="J157" s="41">
        <v>2.6</v>
      </c>
      <c r="K157" s="1">
        <v>8</v>
      </c>
      <c r="L157" s="160" cm="1">
        <f t="array" ref="L157:P157">K157*F157:J157/1000</f>
        <v>2.0799999999999999E-2</v>
      </c>
      <c r="M157" s="160">
        <v>2.0799999999999999E-2</v>
      </c>
      <c r="N157" s="160">
        <v>2.0799999999999999E-2</v>
      </c>
      <c r="O157" s="160">
        <v>2.0799999999999999E-2</v>
      </c>
      <c r="P157" s="160">
        <v>2.0799999999999999E-2</v>
      </c>
      <c r="Q157" s="160"/>
      <c r="R157" s="84" t="str" cm="1">
        <f t="array" ref="R157">IFERROR(MIN((Z157:AH157/L157)/$CJ$11:$CR$11),"")</f>
        <v/>
      </c>
      <c r="S157" s="84" t="str" cm="1">
        <f t="array" ref="S157">IFERROR(MIN((AJ157:AR157/M157)/$CJ$11:$CR$11),"")</f>
        <v/>
      </c>
      <c r="T157" s="84" t="str" cm="1">
        <f t="array" ref="T157">IFERROR(MIN((AT157:BB157/N157)/$CJ$11:$CR$11),"")</f>
        <v/>
      </c>
      <c r="U157" s="84" t="str" cm="1">
        <f t="array" ref="U157">IFERROR(MIN((BD157:BL157/O157)/$CJ$11:$CR$11),"")</f>
        <v/>
      </c>
      <c r="Z157" s="138" t="str">
        <f t="shared" si="81"/>
        <v/>
      </c>
      <c r="AA157" s="138" t="str">
        <f t="shared" si="81"/>
        <v/>
      </c>
      <c r="AB157" s="138" t="str">
        <f t="shared" si="81"/>
        <v/>
      </c>
      <c r="AC157" s="138" t="str">
        <f t="shared" si="81"/>
        <v/>
      </c>
      <c r="AD157" s="138" t="str">
        <f t="shared" si="81"/>
        <v/>
      </c>
      <c r="AE157" s="138" t="str">
        <f t="shared" si="81"/>
        <v/>
      </c>
      <c r="AF157" s="138" t="str">
        <f t="shared" si="81"/>
        <v/>
      </c>
      <c r="AG157" s="138" t="str">
        <f t="shared" si="81"/>
        <v/>
      </c>
      <c r="AH157" s="138" t="str">
        <f t="shared" si="81"/>
        <v/>
      </c>
      <c r="AI157" s="138"/>
      <c r="AJ157" s="138" t="str">
        <f t="shared" si="77"/>
        <v/>
      </c>
      <c r="AK157" s="138" t="str">
        <f t="shared" si="77"/>
        <v/>
      </c>
      <c r="AL157" s="138" t="str">
        <f t="shared" si="77"/>
        <v/>
      </c>
      <c r="AM157" s="138" t="str">
        <f t="shared" si="77"/>
        <v/>
      </c>
      <c r="AN157" s="138" t="str">
        <f t="shared" si="77"/>
        <v/>
      </c>
      <c r="AO157" s="138" t="str">
        <f t="shared" si="77"/>
        <v/>
      </c>
      <c r="AP157" s="138" t="str">
        <f t="shared" si="77"/>
        <v/>
      </c>
      <c r="AQ157" s="138" t="str">
        <f t="shared" si="77"/>
        <v/>
      </c>
      <c r="AR157" s="138" t="str">
        <f t="shared" si="77"/>
        <v/>
      </c>
      <c r="AS157" s="138"/>
      <c r="AT157" s="138" t="str">
        <f t="shared" si="78"/>
        <v/>
      </c>
      <c r="AU157" s="138" t="str">
        <f t="shared" si="78"/>
        <v/>
      </c>
      <c r="AV157" s="138" t="str">
        <f t="shared" si="78"/>
        <v/>
      </c>
      <c r="AW157" s="138" t="str">
        <f t="shared" si="78"/>
        <v/>
      </c>
      <c r="AX157" s="138" t="str">
        <f t="shared" si="78"/>
        <v/>
      </c>
      <c r="AY157" s="138" t="str">
        <f t="shared" si="78"/>
        <v/>
      </c>
      <c r="AZ157" s="138" t="str">
        <f t="shared" si="78"/>
        <v/>
      </c>
      <c r="BA157" s="138" t="str">
        <f t="shared" si="78"/>
        <v/>
      </c>
      <c r="BB157" s="138" t="str">
        <f t="shared" si="78"/>
        <v/>
      </c>
      <c r="BC157" s="138"/>
      <c r="BD157" s="138" t="str">
        <f t="shared" si="79"/>
        <v/>
      </c>
      <c r="BE157" s="138" t="str">
        <f t="shared" si="79"/>
        <v/>
      </c>
      <c r="BF157" s="138" t="str">
        <f t="shared" si="79"/>
        <v/>
      </c>
      <c r="BG157" s="138" t="str">
        <f t="shared" si="79"/>
        <v/>
      </c>
      <c r="BH157" s="138" t="str">
        <f t="shared" si="79"/>
        <v/>
      </c>
      <c r="BI157" s="138" t="str">
        <f t="shared" si="79"/>
        <v/>
      </c>
      <c r="BJ157" s="138" t="str">
        <f t="shared" si="79"/>
        <v/>
      </c>
      <c r="BK157" s="138" t="str">
        <f t="shared" si="79"/>
        <v/>
      </c>
      <c r="BL157" s="138" t="str">
        <f t="shared" si="79"/>
        <v/>
      </c>
      <c r="BM157" s="138"/>
      <c r="BN157" s="138" t="str">
        <f t="shared" si="80"/>
        <v/>
      </c>
      <c r="BO157" s="138" t="str">
        <f t="shared" si="80"/>
        <v/>
      </c>
      <c r="BP157" s="138" t="str">
        <f t="shared" si="80"/>
        <v/>
      </c>
      <c r="BQ157" s="138" t="str">
        <f t="shared" si="80"/>
        <v/>
      </c>
      <c r="BR157" s="138" t="str">
        <f t="shared" si="80"/>
        <v/>
      </c>
      <c r="BS157" s="138" t="str">
        <f t="shared" si="80"/>
        <v/>
      </c>
      <c r="BT157" s="138" t="str">
        <f t="shared" si="80"/>
        <v/>
      </c>
      <c r="BU157" s="138" t="str">
        <f t="shared" si="80"/>
        <v/>
      </c>
      <c r="BV157" s="138" t="str">
        <f t="shared" si="80"/>
        <v/>
      </c>
    </row>
    <row r="158" spans="1:74" x14ac:dyDescent="0.35">
      <c r="A158" s="200"/>
      <c r="B158" s="202"/>
      <c r="C158" s="202"/>
      <c r="D158" s="202"/>
      <c r="E158" s="202"/>
      <c r="F158" s="43"/>
      <c r="G158" s="43"/>
      <c r="H158" s="43"/>
      <c r="I158" s="43"/>
      <c r="J158" s="43"/>
      <c r="K158" s="1"/>
      <c r="L158" s="160" cm="1">
        <f t="array" ref="L158:P158">K158*F158:J158/1000</f>
        <v>0</v>
      </c>
      <c r="M158" s="160">
        <v>0</v>
      </c>
      <c r="N158" s="160">
        <v>0</v>
      </c>
      <c r="O158" s="160">
        <v>0</v>
      </c>
      <c r="P158" s="160">
        <v>0</v>
      </c>
      <c r="Q158" s="160"/>
      <c r="R158" s="84" t="str" cm="1">
        <f t="array" ref="R158">IFERROR(MIN((Z158:AH158/L158)/$CJ$11:$CR$11),"")</f>
        <v/>
      </c>
      <c r="S158" s="84" t="str" cm="1">
        <f t="array" ref="S158">IFERROR(MIN((AJ158:AR158/M158)/$CJ$11:$CR$11),"")</f>
        <v/>
      </c>
      <c r="T158" s="84" t="str" cm="1">
        <f t="array" ref="T158">IFERROR(MIN((AT158:BB158/N158)/$CJ$11:$CR$11),"")</f>
        <v/>
      </c>
      <c r="U158" s="84" t="str" cm="1">
        <f t="array" ref="U158">IFERROR(MIN((BD158:BL158/O158)/$CJ$11:$CR$11),"")</f>
        <v/>
      </c>
      <c r="Z158" s="138" t="str">
        <f t="shared" si="81"/>
        <v/>
      </c>
      <c r="AA158" s="138" t="str">
        <f t="shared" si="81"/>
        <v/>
      </c>
      <c r="AB158" s="138" t="str">
        <f t="shared" si="81"/>
        <v/>
      </c>
      <c r="AC158" s="138" t="str">
        <f t="shared" si="81"/>
        <v/>
      </c>
      <c r="AD158" s="138" t="str">
        <f t="shared" si="81"/>
        <v/>
      </c>
      <c r="AE158" s="138" t="str">
        <f t="shared" si="81"/>
        <v/>
      </c>
      <c r="AF158" s="138" t="str">
        <f t="shared" si="81"/>
        <v/>
      </c>
      <c r="AG158" s="138" t="str">
        <f t="shared" si="81"/>
        <v/>
      </c>
      <c r="AH158" s="138" t="str">
        <f t="shared" si="81"/>
        <v/>
      </c>
      <c r="AI158" s="138"/>
      <c r="AJ158" s="138" t="str">
        <f t="shared" si="77"/>
        <v/>
      </c>
      <c r="AK158" s="138" t="str">
        <f t="shared" si="77"/>
        <v/>
      </c>
      <c r="AL158" s="138" t="str">
        <f t="shared" si="77"/>
        <v/>
      </c>
      <c r="AM158" s="138" t="str">
        <f t="shared" si="77"/>
        <v/>
      </c>
      <c r="AN158" s="138" t="str">
        <f t="shared" si="77"/>
        <v/>
      </c>
      <c r="AO158" s="138" t="str">
        <f t="shared" si="77"/>
        <v/>
      </c>
      <c r="AP158" s="138" t="str">
        <f t="shared" si="77"/>
        <v/>
      </c>
      <c r="AQ158" s="138" t="str">
        <f t="shared" si="77"/>
        <v/>
      </c>
      <c r="AR158" s="138" t="str">
        <f t="shared" si="77"/>
        <v/>
      </c>
      <c r="AS158" s="138"/>
      <c r="AT158" s="138" t="str">
        <f t="shared" si="78"/>
        <v/>
      </c>
      <c r="AU158" s="138" t="str">
        <f t="shared" si="78"/>
        <v/>
      </c>
      <c r="AV158" s="138" t="str">
        <f t="shared" si="78"/>
        <v/>
      </c>
      <c r="AW158" s="138" t="str">
        <f t="shared" si="78"/>
        <v/>
      </c>
      <c r="AX158" s="138" t="str">
        <f t="shared" si="78"/>
        <v/>
      </c>
      <c r="AY158" s="138" t="str">
        <f t="shared" si="78"/>
        <v/>
      </c>
      <c r="AZ158" s="138" t="str">
        <f t="shared" si="78"/>
        <v/>
      </c>
      <c r="BA158" s="138" t="str">
        <f t="shared" si="78"/>
        <v/>
      </c>
      <c r="BB158" s="138" t="str">
        <f t="shared" si="78"/>
        <v/>
      </c>
      <c r="BC158" s="138"/>
      <c r="BD158" s="138" t="str">
        <f t="shared" si="79"/>
        <v/>
      </c>
      <c r="BE158" s="138" t="str">
        <f t="shared" si="79"/>
        <v/>
      </c>
      <c r="BF158" s="138" t="str">
        <f t="shared" si="79"/>
        <v/>
      </c>
      <c r="BG158" s="138" t="str">
        <f t="shared" si="79"/>
        <v/>
      </c>
      <c r="BH158" s="138" t="str">
        <f t="shared" si="79"/>
        <v/>
      </c>
      <c r="BI158" s="138" t="str">
        <f t="shared" si="79"/>
        <v/>
      </c>
      <c r="BJ158" s="138" t="str">
        <f t="shared" si="79"/>
        <v/>
      </c>
      <c r="BK158" s="138" t="str">
        <f t="shared" si="79"/>
        <v/>
      </c>
      <c r="BL158" s="138" t="str">
        <f t="shared" si="79"/>
        <v/>
      </c>
      <c r="BM158" s="138"/>
      <c r="BN158" s="138" t="str">
        <f t="shared" si="80"/>
        <v/>
      </c>
      <c r="BO158" s="138" t="str">
        <f t="shared" si="80"/>
        <v/>
      </c>
      <c r="BP158" s="138" t="str">
        <f t="shared" si="80"/>
        <v/>
      </c>
      <c r="BQ158" s="138" t="str">
        <f t="shared" si="80"/>
        <v/>
      </c>
      <c r="BR158" s="138" t="str">
        <f t="shared" si="80"/>
        <v/>
      </c>
      <c r="BS158" s="138" t="str">
        <f t="shared" si="80"/>
        <v/>
      </c>
      <c r="BT158" s="138" t="str">
        <f t="shared" si="80"/>
        <v/>
      </c>
      <c r="BU158" s="138" t="str">
        <f t="shared" si="80"/>
        <v/>
      </c>
      <c r="BV158" s="138" t="str">
        <f t="shared" si="80"/>
        <v/>
      </c>
    </row>
    <row r="159" spans="1:74" x14ac:dyDescent="0.35">
      <c r="A159" s="200"/>
      <c r="B159" s="202"/>
      <c r="C159" s="202"/>
      <c r="D159" s="202"/>
      <c r="E159" s="201" t="s">
        <v>218</v>
      </c>
      <c r="F159" s="3"/>
      <c r="G159" s="3"/>
      <c r="H159" s="3"/>
      <c r="I159" s="3"/>
      <c r="J159" s="3"/>
      <c r="K159" s="1"/>
      <c r="L159" s="160" cm="1">
        <f t="array" ref="L159:P159">K159*F159:J159/1000</f>
        <v>0</v>
      </c>
      <c r="M159" s="160">
        <v>0</v>
      </c>
      <c r="N159" s="160">
        <v>0</v>
      </c>
      <c r="O159" s="160">
        <v>0</v>
      </c>
      <c r="P159" s="160">
        <v>0</v>
      </c>
      <c r="Q159" s="160"/>
      <c r="R159" s="84" t="str" cm="1">
        <f t="array" ref="R159">IFERROR(MIN((Z159:AH159/L159)/$CJ$11:$CR$11),"")</f>
        <v/>
      </c>
      <c r="S159" s="84" t="str" cm="1">
        <f t="array" ref="S159">IFERROR(MIN((AJ159:AR159/M159)/$CJ$11:$CR$11),"")</f>
        <v/>
      </c>
      <c r="T159" s="84" t="str" cm="1">
        <f t="array" ref="T159">IFERROR(MIN((AT159:BB159/N159)/$CJ$11:$CR$11),"")</f>
        <v/>
      </c>
      <c r="U159" s="84" t="str" cm="1">
        <f t="array" ref="U159">IFERROR(MIN((BD159:BL159/O159)/$CJ$11:$CR$11),"")</f>
        <v/>
      </c>
      <c r="Z159" s="138" t="str">
        <f t="shared" si="81"/>
        <v/>
      </c>
      <c r="AA159" s="138" t="str">
        <f t="shared" si="81"/>
        <v/>
      </c>
      <c r="AB159" s="138" t="str">
        <f t="shared" si="81"/>
        <v/>
      </c>
      <c r="AC159" s="138" t="str">
        <f t="shared" si="81"/>
        <v/>
      </c>
      <c r="AD159" s="138" t="str">
        <f t="shared" si="81"/>
        <v/>
      </c>
      <c r="AE159" s="138" t="str">
        <f t="shared" si="81"/>
        <v/>
      </c>
      <c r="AF159" s="138" t="str">
        <f t="shared" si="81"/>
        <v/>
      </c>
      <c r="AG159" s="138" t="str">
        <f t="shared" si="81"/>
        <v/>
      </c>
      <c r="AH159" s="138" t="str">
        <f t="shared" si="81"/>
        <v/>
      </c>
      <c r="AI159" s="138"/>
      <c r="AJ159" s="138" t="str">
        <f t="shared" si="77"/>
        <v/>
      </c>
      <c r="AK159" s="138" t="str">
        <f t="shared" si="77"/>
        <v/>
      </c>
      <c r="AL159" s="138" t="str">
        <f t="shared" si="77"/>
        <v/>
      </c>
      <c r="AM159" s="138" t="str">
        <f t="shared" si="77"/>
        <v/>
      </c>
      <c r="AN159" s="138" t="str">
        <f t="shared" si="77"/>
        <v/>
      </c>
      <c r="AO159" s="138" t="str">
        <f t="shared" si="77"/>
        <v/>
      </c>
      <c r="AP159" s="138" t="str">
        <f t="shared" si="77"/>
        <v/>
      </c>
      <c r="AQ159" s="138" t="str">
        <f t="shared" si="77"/>
        <v/>
      </c>
      <c r="AR159" s="138" t="str">
        <f t="shared" si="77"/>
        <v/>
      </c>
      <c r="AS159" s="138"/>
      <c r="AT159" s="138" t="str">
        <f t="shared" si="78"/>
        <v/>
      </c>
      <c r="AU159" s="138" t="str">
        <f t="shared" si="78"/>
        <v/>
      </c>
      <c r="AV159" s="138" t="str">
        <f t="shared" si="78"/>
        <v/>
      </c>
      <c r="AW159" s="138" t="str">
        <f t="shared" si="78"/>
        <v/>
      </c>
      <c r="AX159" s="138" t="str">
        <f t="shared" si="78"/>
        <v/>
      </c>
      <c r="AY159" s="138" t="str">
        <f t="shared" si="78"/>
        <v/>
      </c>
      <c r="AZ159" s="138" t="str">
        <f t="shared" si="78"/>
        <v/>
      </c>
      <c r="BA159" s="138" t="str">
        <f t="shared" si="78"/>
        <v/>
      </c>
      <c r="BB159" s="138" t="str">
        <f t="shared" si="78"/>
        <v/>
      </c>
      <c r="BC159" s="138"/>
      <c r="BD159" s="138" t="str">
        <f t="shared" si="79"/>
        <v/>
      </c>
      <c r="BE159" s="138" t="str">
        <f t="shared" si="79"/>
        <v/>
      </c>
      <c r="BF159" s="138" t="str">
        <f t="shared" si="79"/>
        <v/>
      </c>
      <c r="BG159" s="138" t="str">
        <f t="shared" si="79"/>
        <v/>
      </c>
      <c r="BH159" s="138" t="str">
        <f t="shared" si="79"/>
        <v/>
      </c>
      <c r="BI159" s="138" t="str">
        <f t="shared" si="79"/>
        <v/>
      </c>
      <c r="BJ159" s="138" t="str">
        <f t="shared" si="79"/>
        <v/>
      </c>
      <c r="BK159" s="138" t="str">
        <f t="shared" si="79"/>
        <v/>
      </c>
      <c r="BL159" s="138" t="str">
        <f t="shared" si="79"/>
        <v/>
      </c>
      <c r="BM159" s="138"/>
      <c r="BN159" s="138" t="str">
        <f t="shared" si="80"/>
        <v/>
      </c>
      <c r="BO159" s="138" t="str">
        <f t="shared" si="80"/>
        <v/>
      </c>
      <c r="BP159" s="138" t="str">
        <f t="shared" si="80"/>
        <v/>
      </c>
      <c r="BQ159" s="138" t="str">
        <f t="shared" si="80"/>
        <v/>
      </c>
      <c r="BR159" s="138" t="str">
        <f t="shared" si="80"/>
        <v/>
      </c>
      <c r="BS159" s="138" t="str">
        <f t="shared" si="80"/>
        <v/>
      </c>
      <c r="BT159" s="138" t="str">
        <f t="shared" si="80"/>
        <v/>
      </c>
      <c r="BU159" s="138" t="str">
        <f t="shared" si="80"/>
        <v/>
      </c>
      <c r="BV159" s="138" t="str">
        <f t="shared" si="80"/>
        <v/>
      </c>
    </row>
    <row r="160" spans="1:74" x14ac:dyDescent="0.35">
      <c r="A160" s="200" t="s">
        <v>219</v>
      </c>
      <c r="B160" s="199">
        <v>25</v>
      </c>
      <c r="C160" s="202"/>
      <c r="D160" s="202"/>
      <c r="E160" s="202" t="s">
        <v>220</v>
      </c>
      <c r="F160" s="37">
        <v>5.4</v>
      </c>
      <c r="G160" s="37">
        <v>5.4</v>
      </c>
      <c r="H160" s="37">
        <v>10.8</v>
      </c>
      <c r="I160" s="37">
        <v>14.4</v>
      </c>
      <c r="J160" s="37">
        <v>5.4</v>
      </c>
      <c r="K160" s="1">
        <v>54</v>
      </c>
      <c r="L160" s="160" cm="1">
        <f t="array" ref="L160:P160">K160*F160:J160/1000</f>
        <v>0.29160000000000003</v>
      </c>
      <c r="M160" s="160">
        <v>0.29160000000000003</v>
      </c>
      <c r="N160" s="160">
        <v>0.58320000000000005</v>
      </c>
      <c r="O160" s="160">
        <v>0.77760000000000007</v>
      </c>
      <c r="P160" s="160">
        <v>0.29160000000000003</v>
      </c>
      <c r="Q160" s="160"/>
      <c r="R160" s="84" t="str" cm="1">
        <f t="array" ref="R160">IFERROR(MIN((Z160:AH160/L160)/$CJ$11:$CR$11),"")</f>
        <v/>
      </c>
      <c r="S160" s="84" t="str" cm="1">
        <f t="array" ref="S160">IFERROR(MIN((AJ160:AR160/M160)/$CJ$11:$CR$11),"")</f>
        <v/>
      </c>
      <c r="T160" s="84" t="str" cm="1">
        <f t="array" ref="T160">IFERROR(MIN((AT160:BB160/N160)/$CJ$11:$CR$11),"")</f>
        <v/>
      </c>
      <c r="U160" s="84" t="str" cm="1">
        <f t="array" ref="U160">IFERROR(MIN((BD160:BL160/O160)/$CJ$11:$CR$11),"")</f>
        <v/>
      </c>
      <c r="Z160" s="138" t="str">
        <f t="shared" si="81"/>
        <v/>
      </c>
      <c r="AA160" s="138" t="str">
        <f t="shared" si="81"/>
        <v/>
      </c>
      <c r="AB160" s="138" t="str">
        <f t="shared" si="81"/>
        <v/>
      </c>
      <c r="AC160" s="138" t="str">
        <f t="shared" si="81"/>
        <v/>
      </c>
      <c r="AD160" s="138" t="str">
        <f t="shared" si="81"/>
        <v/>
      </c>
      <c r="AE160" s="138" t="str">
        <f t="shared" si="81"/>
        <v/>
      </c>
      <c r="AF160" s="138" t="str">
        <f t="shared" si="81"/>
        <v/>
      </c>
      <c r="AG160" s="138" t="str">
        <f t="shared" si="81"/>
        <v/>
      </c>
      <c r="AH160" s="138" t="str">
        <f t="shared" si="81"/>
        <v/>
      </c>
      <c r="AI160" s="138"/>
      <c r="AJ160" s="138" t="str">
        <f t="shared" si="77"/>
        <v/>
      </c>
      <c r="AK160" s="138" t="str">
        <f t="shared" si="77"/>
        <v/>
      </c>
      <c r="AL160" s="138" t="str">
        <f t="shared" si="77"/>
        <v/>
      </c>
      <c r="AM160" s="138" t="str">
        <f t="shared" si="77"/>
        <v/>
      </c>
      <c r="AN160" s="138" t="str">
        <f t="shared" si="77"/>
        <v/>
      </c>
      <c r="AO160" s="138" t="str">
        <f t="shared" si="77"/>
        <v/>
      </c>
      <c r="AP160" s="138" t="str">
        <f t="shared" si="77"/>
        <v/>
      </c>
      <c r="AQ160" s="138" t="str">
        <f t="shared" si="77"/>
        <v/>
      </c>
      <c r="AR160" s="138" t="str">
        <f t="shared" si="77"/>
        <v/>
      </c>
      <c r="AS160" s="138"/>
      <c r="AT160" s="138" t="str">
        <f t="shared" si="78"/>
        <v/>
      </c>
      <c r="AU160" s="138" t="str">
        <f t="shared" si="78"/>
        <v/>
      </c>
      <c r="AV160" s="138" t="str">
        <f t="shared" si="78"/>
        <v/>
      </c>
      <c r="AW160" s="138" t="str">
        <f t="shared" si="78"/>
        <v/>
      </c>
      <c r="AX160" s="138" t="str">
        <f t="shared" si="78"/>
        <v/>
      </c>
      <c r="AY160" s="138" t="str">
        <f t="shared" si="78"/>
        <v/>
      </c>
      <c r="AZ160" s="138" t="str">
        <f t="shared" si="78"/>
        <v/>
      </c>
      <c r="BA160" s="138" t="str">
        <f t="shared" si="78"/>
        <v/>
      </c>
      <c r="BB160" s="138" t="str">
        <f t="shared" si="78"/>
        <v/>
      </c>
      <c r="BC160" s="138"/>
      <c r="BD160" s="138" t="str">
        <f t="shared" si="79"/>
        <v/>
      </c>
      <c r="BE160" s="138" t="str">
        <f t="shared" si="79"/>
        <v/>
      </c>
      <c r="BF160" s="138" t="str">
        <f t="shared" si="79"/>
        <v/>
      </c>
      <c r="BG160" s="138" t="str">
        <f t="shared" si="79"/>
        <v/>
      </c>
      <c r="BH160" s="138" t="str">
        <f t="shared" si="79"/>
        <v/>
      </c>
      <c r="BI160" s="138" t="str">
        <f t="shared" si="79"/>
        <v/>
      </c>
      <c r="BJ160" s="138" t="str">
        <f t="shared" si="79"/>
        <v/>
      </c>
      <c r="BK160" s="138" t="str">
        <f t="shared" si="79"/>
        <v/>
      </c>
      <c r="BL160" s="138" t="str">
        <f t="shared" si="79"/>
        <v/>
      </c>
      <c r="BM160" s="138"/>
      <c r="BN160" s="138" t="str">
        <f t="shared" si="80"/>
        <v/>
      </c>
      <c r="BO160" s="138" t="str">
        <f t="shared" si="80"/>
        <v/>
      </c>
      <c r="BP160" s="138" t="str">
        <f t="shared" si="80"/>
        <v/>
      </c>
      <c r="BQ160" s="138" t="str">
        <f t="shared" si="80"/>
        <v/>
      </c>
      <c r="BR160" s="138" t="str">
        <f t="shared" si="80"/>
        <v/>
      </c>
      <c r="BS160" s="138" t="str">
        <f t="shared" si="80"/>
        <v/>
      </c>
      <c r="BT160" s="138" t="str">
        <f t="shared" si="80"/>
        <v/>
      </c>
      <c r="BU160" s="138" t="str">
        <f t="shared" si="80"/>
        <v/>
      </c>
      <c r="BV160" s="138" t="str">
        <f t="shared" si="80"/>
        <v/>
      </c>
    </row>
    <row r="161" spans="1:74" x14ac:dyDescent="0.35">
      <c r="A161" s="200"/>
      <c r="B161" s="202"/>
      <c r="C161" s="202"/>
      <c r="D161" s="202"/>
      <c r="E161" s="202" t="s">
        <v>221</v>
      </c>
      <c r="F161" s="39">
        <v>0.1</v>
      </c>
      <c r="G161" s="51">
        <v>0.1</v>
      </c>
      <c r="H161" s="39">
        <v>0.2</v>
      </c>
      <c r="I161" s="39">
        <v>0.1</v>
      </c>
      <c r="J161" s="39">
        <v>0.1</v>
      </c>
      <c r="K161" s="1">
        <v>32</v>
      </c>
      <c r="L161" s="160" cm="1">
        <f t="array" ref="L161:P161">K161*F161:J161/1000</f>
        <v>3.2000000000000002E-3</v>
      </c>
      <c r="M161" s="160">
        <v>3.2000000000000002E-3</v>
      </c>
      <c r="N161" s="160">
        <v>6.4000000000000003E-3</v>
      </c>
      <c r="O161" s="160">
        <v>3.2000000000000002E-3</v>
      </c>
      <c r="P161" s="160">
        <v>3.2000000000000002E-3</v>
      </c>
      <c r="Q161" s="160"/>
      <c r="R161" s="84" cm="1">
        <f t="array" ref="R161">IFERROR(MIN((Z161:AH161/L161)/$CJ$11:$CR$11),"")</f>
        <v>0.84337286922421051</v>
      </c>
      <c r="S161" s="84" cm="1">
        <f t="array" ref="S161">IFERROR(MIN((AJ161:AR161/M161)/$CJ$11:$CR$11),"")</f>
        <v>0.84337286922421051</v>
      </c>
      <c r="T161" s="84" cm="1">
        <f t="array" ref="T161">IFERROR(MIN((AT161:BB161/N161)/$CJ$11:$CR$11),"")</f>
        <v>0.84337286922421051</v>
      </c>
      <c r="U161" s="84" cm="1">
        <f t="array" ref="U161">IFERROR(MIN((BD161:BL161/O161)/$CJ$11:$CR$11),"")</f>
        <v>0.84337286922421051</v>
      </c>
      <c r="X161" t="s">
        <v>1357</v>
      </c>
      <c r="Z161" s="138">
        <f t="shared" ref="Z161:AH183" si="82">_xlfn.IFNA(VLOOKUP($X161,$BX$11:$CG$40,1+Z$6,FALSE)*$L161,"")</f>
        <v>5.9441029499973763E-2</v>
      </c>
      <c r="AA161" s="138">
        <f t="shared" si="82"/>
        <v>0.10353921740869217</v>
      </c>
      <c r="AB161" s="138">
        <f t="shared" si="82"/>
        <v>0.17267336124477409</v>
      </c>
      <c r="AC161" s="138">
        <f t="shared" si="82"/>
        <v>0.12954207271283874</v>
      </c>
      <c r="AD161" s="138">
        <f t="shared" si="82"/>
        <v>8.2161252545951038E-2</v>
      </c>
      <c r="AE161" s="138">
        <f t="shared" si="82"/>
        <v>0.21361076552648803</v>
      </c>
      <c r="AF161" s="138">
        <f t="shared" si="82"/>
        <v>6.9241941431611526E-2</v>
      </c>
      <c r="AG161" s="138">
        <f t="shared" si="82"/>
        <v>3.3593342220949118E-2</v>
      </c>
      <c r="AH161" s="138">
        <f t="shared" si="82"/>
        <v>0.12677610659595775</v>
      </c>
      <c r="AI161" s="138"/>
      <c r="AJ161" s="138">
        <f t="shared" ref="AJ161:AR183" si="83">IFERROR(VLOOKUP($X161,$BX$11:$CG$40,1+AJ$6,FALSE)*$M161,"")</f>
        <v>5.9441029499973763E-2</v>
      </c>
      <c r="AK161" s="138">
        <f t="shared" si="83"/>
        <v>0.10353921740869217</v>
      </c>
      <c r="AL161" s="138">
        <f t="shared" si="83"/>
        <v>0.17267336124477409</v>
      </c>
      <c r="AM161" s="138">
        <f t="shared" si="83"/>
        <v>0.12954207271283874</v>
      </c>
      <c r="AN161" s="138">
        <f t="shared" si="83"/>
        <v>8.2161252545951038E-2</v>
      </c>
      <c r="AO161" s="138">
        <f t="shared" si="83"/>
        <v>0.21361076552648803</v>
      </c>
      <c r="AP161" s="138">
        <f t="shared" si="83"/>
        <v>6.9241941431611526E-2</v>
      </c>
      <c r="AQ161" s="138">
        <f t="shared" si="83"/>
        <v>3.3593342220949118E-2</v>
      </c>
      <c r="AR161" s="138">
        <f t="shared" si="83"/>
        <v>0.12677610659595775</v>
      </c>
      <c r="AS161" s="138"/>
      <c r="AT161" s="138">
        <f t="shared" ref="AT161:BB183" si="84">IFERROR(VLOOKUP($X161,$BX$11:$CG$40,1+AT$6,FALSE)*$N161,"")</f>
        <v>0.11888205899994753</v>
      </c>
      <c r="AU161" s="138">
        <f t="shared" si="84"/>
        <v>0.20707843481738433</v>
      </c>
      <c r="AV161" s="138">
        <f t="shared" si="84"/>
        <v>0.34534672248954817</v>
      </c>
      <c r="AW161" s="138">
        <f t="shared" si="84"/>
        <v>0.25908414542567748</v>
      </c>
      <c r="AX161" s="138">
        <f t="shared" si="84"/>
        <v>0.16432250509190208</v>
      </c>
      <c r="AY161" s="138">
        <f t="shared" si="84"/>
        <v>0.42722153105297606</v>
      </c>
      <c r="AZ161" s="138">
        <f t="shared" si="84"/>
        <v>0.13848388286322305</v>
      </c>
      <c r="BA161" s="138">
        <f t="shared" si="84"/>
        <v>6.7186684441898237E-2</v>
      </c>
      <c r="BB161" s="138">
        <f t="shared" si="84"/>
        <v>0.25355221319191551</v>
      </c>
      <c r="BC161" s="138"/>
      <c r="BD161" s="138">
        <f t="shared" ref="BD161:BL183" si="85">IFERROR(VLOOKUP($X161,$BX$11:$CG$40,1+BD$6,FALSE)*$O161,"")</f>
        <v>5.9441029499973763E-2</v>
      </c>
      <c r="BE161" s="138">
        <f t="shared" si="85"/>
        <v>0.10353921740869217</v>
      </c>
      <c r="BF161" s="138">
        <f t="shared" si="85"/>
        <v>0.17267336124477409</v>
      </c>
      <c r="BG161" s="138">
        <f t="shared" si="85"/>
        <v>0.12954207271283874</v>
      </c>
      <c r="BH161" s="138">
        <f t="shared" si="85"/>
        <v>8.2161252545951038E-2</v>
      </c>
      <c r="BI161" s="138">
        <f t="shared" si="85"/>
        <v>0.21361076552648803</v>
      </c>
      <c r="BJ161" s="138">
        <f t="shared" si="85"/>
        <v>6.9241941431611526E-2</v>
      </c>
      <c r="BK161" s="138">
        <f t="shared" si="85"/>
        <v>3.3593342220949118E-2</v>
      </c>
      <c r="BL161" s="138">
        <f t="shared" si="85"/>
        <v>0.12677610659595775</v>
      </c>
      <c r="BM161" s="138"/>
      <c r="BN161" s="138">
        <f t="shared" ref="BN161:BV183" si="86">IFERROR(VLOOKUP($X161,$BX$11:$CG$40,1+BN$6,FALSE)*$P161,"")</f>
        <v>5.9441029499973763E-2</v>
      </c>
      <c r="BO161" s="138">
        <f t="shared" si="86"/>
        <v>0.10353921740869217</v>
      </c>
      <c r="BP161" s="138">
        <f t="shared" si="86"/>
        <v>0.17267336124477409</v>
      </c>
      <c r="BQ161" s="138">
        <f t="shared" si="86"/>
        <v>0.12954207271283874</v>
      </c>
      <c r="BR161" s="138">
        <f t="shared" si="86"/>
        <v>8.2161252545951038E-2</v>
      </c>
      <c r="BS161" s="138">
        <f t="shared" si="86"/>
        <v>0.21361076552648803</v>
      </c>
      <c r="BT161" s="138">
        <f t="shared" si="86"/>
        <v>6.9241941431611526E-2</v>
      </c>
      <c r="BU161" s="138">
        <f t="shared" si="86"/>
        <v>3.3593342220949118E-2</v>
      </c>
      <c r="BV161" s="138">
        <f t="shared" si="86"/>
        <v>0.12677610659595775</v>
      </c>
    </row>
    <row r="162" spans="1:74" x14ac:dyDescent="0.35">
      <c r="A162" s="200"/>
      <c r="B162" s="202"/>
      <c r="C162" s="202"/>
      <c r="D162" s="202"/>
      <c r="E162" s="202" t="s">
        <v>222</v>
      </c>
      <c r="F162" s="41">
        <v>0.1</v>
      </c>
      <c r="G162" s="52">
        <v>0.1</v>
      </c>
      <c r="H162" s="41">
        <v>0.2</v>
      </c>
      <c r="I162" s="41">
        <v>1</v>
      </c>
      <c r="J162" s="41">
        <v>0.1</v>
      </c>
      <c r="K162" s="1">
        <v>73.14</v>
      </c>
      <c r="L162" s="160" cm="1">
        <f t="array" ref="L162:P162">K162*F162:J162/1000</f>
        <v>7.3140000000000002E-3</v>
      </c>
      <c r="M162" s="160">
        <v>7.3140000000000002E-3</v>
      </c>
      <c r="N162" s="160">
        <v>1.4628E-2</v>
      </c>
      <c r="O162" s="160">
        <v>7.3139999999999997E-2</v>
      </c>
      <c r="P162" s="160">
        <v>7.3140000000000002E-3</v>
      </c>
      <c r="Q162" s="160"/>
      <c r="R162" s="84" cm="1">
        <f t="array" ref="R162">IFERROR(MIN((Z162:AH162/L162)/$CJ$11:$CR$11),"")</f>
        <v>0.84337286922421051</v>
      </c>
      <c r="S162" s="84" cm="1">
        <f t="array" ref="S162">IFERROR(MIN((AJ162:AR162/M162)/$CJ$11:$CR$11),"")</f>
        <v>0.84337286922421051</v>
      </c>
      <c r="T162" s="84" cm="1">
        <f t="array" ref="T162">IFERROR(MIN((AT162:BB162/N162)/$CJ$11:$CR$11),"")</f>
        <v>0.84337286922421051</v>
      </c>
      <c r="U162" s="84" cm="1">
        <f t="array" ref="U162">IFERROR(MIN((BD162:BL162/O162)/$CJ$11:$CR$11),"")</f>
        <v>0.84337286922421051</v>
      </c>
      <c r="X162" t="s">
        <v>1357</v>
      </c>
      <c r="Z162" s="138">
        <f t="shared" si="82"/>
        <v>0.13585990305087753</v>
      </c>
      <c r="AA162" s="138">
        <f t="shared" si="82"/>
        <v>0.23665182378974203</v>
      </c>
      <c r="AB162" s="138">
        <f t="shared" si="82"/>
        <v>0.39466655129508676</v>
      </c>
      <c r="AC162" s="138">
        <f t="shared" si="82"/>
        <v>0.29608459994428205</v>
      </c>
      <c r="AD162" s="138">
        <f t="shared" si="82"/>
        <v>0.18778981285033935</v>
      </c>
      <c r="AE162" s="138">
        <f t="shared" si="82"/>
        <v>0.4882341059564792</v>
      </c>
      <c r="AF162" s="138">
        <f t="shared" si="82"/>
        <v>0.15826111238462709</v>
      </c>
      <c r="AG162" s="138">
        <f t="shared" si="82"/>
        <v>7.6781782813756833E-2</v>
      </c>
      <c r="AH162" s="138">
        <f t="shared" si="82"/>
        <v>0.28976263863838597</v>
      </c>
      <c r="AI162" s="138"/>
      <c r="AJ162" s="138">
        <f t="shared" si="83"/>
        <v>0.13585990305087753</v>
      </c>
      <c r="AK162" s="138">
        <f t="shared" si="83"/>
        <v>0.23665182378974203</v>
      </c>
      <c r="AL162" s="138">
        <f t="shared" si="83"/>
        <v>0.39466655129508676</v>
      </c>
      <c r="AM162" s="138">
        <f t="shared" si="83"/>
        <v>0.29608459994428205</v>
      </c>
      <c r="AN162" s="138">
        <f t="shared" si="83"/>
        <v>0.18778981285033935</v>
      </c>
      <c r="AO162" s="138">
        <f t="shared" si="83"/>
        <v>0.4882341059564792</v>
      </c>
      <c r="AP162" s="138">
        <f t="shared" si="83"/>
        <v>0.15826111238462709</v>
      </c>
      <c r="AQ162" s="138">
        <f t="shared" si="83"/>
        <v>7.6781782813756833E-2</v>
      </c>
      <c r="AR162" s="138">
        <f t="shared" si="83"/>
        <v>0.28976263863838597</v>
      </c>
      <c r="AS162" s="138"/>
      <c r="AT162" s="138">
        <f t="shared" si="84"/>
        <v>0.27171980610175506</v>
      </c>
      <c r="AU162" s="138">
        <f t="shared" si="84"/>
        <v>0.47330364757948407</v>
      </c>
      <c r="AV162" s="138">
        <f t="shared" si="84"/>
        <v>0.78933310259017353</v>
      </c>
      <c r="AW162" s="138">
        <f t="shared" si="84"/>
        <v>0.59216919988856409</v>
      </c>
      <c r="AX162" s="138">
        <f t="shared" si="84"/>
        <v>0.37557962570067871</v>
      </c>
      <c r="AY162" s="138">
        <f t="shared" si="84"/>
        <v>0.97646821191295841</v>
      </c>
      <c r="AZ162" s="138">
        <f t="shared" si="84"/>
        <v>0.31652222476925418</v>
      </c>
      <c r="BA162" s="138">
        <f t="shared" si="84"/>
        <v>0.15356356562751367</v>
      </c>
      <c r="BB162" s="138">
        <f t="shared" si="84"/>
        <v>0.57952527727677194</v>
      </c>
      <c r="BC162" s="138"/>
      <c r="BD162" s="138">
        <f t="shared" si="85"/>
        <v>1.3585990305087752</v>
      </c>
      <c r="BE162" s="138">
        <f t="shared" si="85"/>
        <v>2.3665182378974201</v>
      </c>
      <c r="BF162" s="138">
        <f t="shared" si="85"/>
        <v>3.9466655129508674</v>
      </c>
      <c r="BG162" s="138">
        <f t="shared" si="85"/>
        <v>2.9608459994428205</v>
      </c>
      <c r="BH162" s="138">
        <f t="shared" si="85"/>
        <v>1.8778981285033933</v>
      </c>
      <c r="BI162" s="138">
        <f t="shared" si="85"/>
        <v>4.8823410595647916</v>
      </c>
      <c r="BJ162" s="138">
        <f t="shared" si="85"/>
        <v>1.5826111238462708</v>
      </c>
      <c r="BK162" s="138">
        <f t="shared" si="85"/>
        <v>0.76781782813756827</v>
      </c>
      <c r="BL162" s="138">
        <f t="shared" si="85"/>
        <v>2.8976263863838594</v>
      </c>
      <c r="BM162" s="138"/>
      <c r="BN162" s="138">
        <f t="shared" si="86"/>
        <v>0.13585990305087753</v>
      </c>
      <c r="BO162" s="138">
        <f t="shared" si="86"/>
        <v>0.23665182378974203</v>
      </c>
      <c r="BP162" s="138">
        <f t="shared" si="86"/>
        <v>0.39466655129508676</v>
      </c>
      <c r="BQ162" s="138">
        <f t="shared" si="86"/>
        <v>0.29608459994428205</v>
      </c>
      <c r="BR162" s="138">
        <f t="shared" si="86"/>
        <v>0.18778981285033935</v>
      </c>
      <c r="BS162" s="138">
        <f t="shared" si="86"/>
        <v>0.4882341059564792</v>
      </c>
      <c r="BT162" s="138">
        <f t="shared" si="86"/>
        <v>0.15826111238462709</v>
      </c>
      <c r="BU162" s="138">
        <f t="shared" si="86"/>
        <v>7.6781782813756833E-2</v>
      </c>
      <c r="BV162" s="138">
        <f t="shared" si="86"/>
        <v>0.28976263863838597</v>
      </c>
    </row>
    <row r="163" spans="1:74" x14ac:dyDescent="0.35">
      <c r="A163" s="200"/>
      <c r="B163" s="202"/>
      <c r="C163" s="202"/>
      <c r="D163" s="202"/>
      <c r="E163" s="202" t="s">
        <v>223</v>
      </c>
      <c r="F163" s="41">
        <v>0.1</v>
      </c>
      <c r="G163" s="52">
        <v>0.1</v>
      </c>
      <c r="H163" s="41">
        <v>0.2</v>
      </c>
      <c r="I163" s="41">
        <v>0.1</v>
      </c>
      <c r="J163" s="41">
        <v>0.1</v>
      </c>
      <c r="K163" s="1">
        <v>102.5</v>
      </c>
      <c r="L163" s="160" cm="1">
        <f t="array" ref="L163:P163">K163*F163:J163/1000</f>
        <v>1.025E-2</v>
      </c>
      <c r="M163" s="160">
        <v>1.025E-2</v>
      </c>
      <c r="N163" s="160">
        <v>2.0500000000000001E-2</v>
      </c>
      <c r="O163" s="160">
        <v>1.025E-2</v>
      </c>
      <c r="P163" s="160">
        <v>1.025E-2</v>
      </c>
      <c r="Q163" s="160"/>
      <c r="R163" s="84" cm="1">
        <f t="array" ref="R163">IFERROR(MIN((Z163:AH163/L163)/$CJ$11:$CR$11),"")</f>
        <v>0.84337286922421051</v>
      </c>
      <c r="S163" s="84" cm="1">
        <f t="array" ref="S163">IFERROR(MIN((AJ163:AR163/M163)/$CJ$11:$CR$11),"")</f>
        <v>0.84337286922421051</v>
      </c>
      <c r="T163" s="84" cm="1">
        <f t="array" ref="T163">IFERROR(MIN((AT163:BB163/N163)/$CJ$11:$CR$11),"")</f>
        <v>0.84337286922421051</v>
      </c>
      <c r="U163" s="84" cm="1">
        <f t="array" ref="U163">IFERROR(MIN((BD163:BL163/O163)/$CJ$11:$CR$11),"")</f>
        <v>0.84337286922421051</v>
      </c>
      <c r="X163" t="s">
        <v>1357</v>
      </c>
      <c r="Z163" s="138">
        <f t="shared" si="82"/>
        <v>0.19039704761710347</v>
      </c>
      <c r="AA163" s="138">
        <f t="shared" si="82"/>
        <v>0.33164905576221709</v>
      </c>
      <c r="AB163" s="138">
        <f t="shared" si="82"/>
        <v>0.55309436023716696</v>
      </c>
      <c r="AC163" s="138">
        <f t="shared" si="82"/>
        <v>0.41493945165831159</v>
      </c>
      <c r="AD163" s="138">
        <f t="shared" si="82"/>
        <v>0.26317276206124945</v>
      </c>
      <c r="AE163" s="138">
        <f t="shared" si="82"/>
        <v>0.68422198332703199</v>
      </c>
      <c r="AF163" s="138">
        <f t="shared" si="82"/>
        <v>0.22179059364813067</v>
      </c>
      <c r="AG163" s="138">
        <f t="shared" si="82"/>
        <v>0.10760367430147766</v>
      </c>
      <c r="AH163" s="138">
        <f t="shared" si="82"/>
        <v>0.40607971644017721</v>
      </c>
      <c r="AI163" s="138"/>
      <c r="AJ163" s="138">
        <f t="shared" si="83"/>
        <v>0.19039704761710347</v>
      </c>
      <c r="AK163" s="138">
        <f t="shared" si="83"/>
        <v>0.33164905576221709</v>
      </c>
      <c r="AL163" s="138">
        <f t="shared" si="83"/>
        <v>0.55309436023716696</v>
      </c>
      <c r="AM163" s="138">
        <f t="shared" si="83"/>
        <v>0.41493945165831159</v>
      </c>
      <c r="AN163" s="138">
        <f t="shared" si="83"/>
        <v>0.26317276206124945</v>
      </c>
      <c r="AO163" s="138">
        <f t="shared" si="83"/>
        <v>0.68422198332703199</v>
      </c>
      <c r="AP163" s="138">
        <f t="shared" si="83"/>
        <v>0.22179059364813067</v>
      </c>
      <c r="AQ163" s="138">
        <f t="shared" si="83"/>
        <v>0.10760367430147766</v>
      </c>
      <c r="AR163" s="138">
        <f t="shared" si="83"/>
        <v>0.40607971644017721</v>
      </c>
      <c r="AS163" s="138"/>
      <c r="AT163" s="138">
        <f t="shared" si="84"/>
        <v>0.38079409523420693</v>
      </c>
      <c r="AU163" s="138">
        <f t="shared" si="84"/>
        <v>0.66329811152443419</v>
      </c>
      <c r="AV163" s="138">
        <f t="shared" si="84"/>
        <v>1.1061887204743339</v>
      </c>
      <c r="AW163" s="138">
        <f t="shared" si="84"/>
        <v>0.82987890331662317</v>
      </c>
      <c r="AX163" s="138">
        <f t="shared" si="84"/>
        <v>0.52634552412249891</v>
      </c>
      <c r="AY163" s="138">
        <f t="shared" si="84"/>
        <v>1.368443966654064</v>
      </c>
      <c r="AZ163" s="138">
        <f t="shared" si="84"/>
        <v>0.44358118729626134</v>
      </c>
      <c r="BA163" s="138">
        <f t="shared" si="84"/>
        <v>0.21520734860295532</v>
      </c>
      <c r="BB163" s="138">
        <f t="shared" si="84"/>
        <v>0.81215943288035441</v>
      </c>
      <c r="BC163" s="138"/>
      <c r="BD163" s="138">
        <f t="shared" si="85"/>
        <v>0.19039704761710347</v>
      </c>
      <c r="BE163" s="138">
        <f t="shared" si="85"/>
        <v>0.33164905576221709</v>
      </c>
      <c r="BF163" s="138">
        <f t="shared" si="85"/>
        <v>0.55309436023716696</v>
      </c>
      <c r="BG163" s="138">
        <f t="shared" si="85"/>
        <v>0.41493945165831159</v>
      </c>
      <c r="BH163" s="138">
        <f t="shared" si="85"/>
        <v>0.26317276206124945</v>
      </c>
      <c r="BI163" s="138">
        <f t="shared" si="85"/>
        <v>0.68422198332703199</v>
      </c>
      <c r="BJ163" s="138">
        <f t="shared" si="85"/>
        <v>0.22179059364813067</v>
      </c>
      <c r="BK163" s="138">
        <f t="shared" si="85"/>
        <v>0.10760367430147766</v>
      </c>
      <c r="BL163" s="138">
        <f t="shared" si="85"/>
        <v>0.40607971644017721</v>
      </c>
      <c r="BM163" s="138"/>
      <c r="BN163" s="138">
        <f t="shared" si="86"/>
        <v>0.19039704761710347</v>
      </c>
      <c r="BO163" s="138">
        <f t="shared" si="86"/>
        <v>0.33164905576221709</v>
      </c>
      <c r="BP163" s="138">
        <f t="shared" si="86"/>
        <v>0.55309436023716696</v>
      </c>
      <c r="BQ163" s="138">
        <f t="shared" si="86"/>
        <v>0.41493945165831159</v>
      </c>
      <c r="BR163" s="138">
        <f t="shared" si="86"/>
        <v>0.26317276206124945</v>
      </c>
      <c r="BS163" s="138">
        <f t="shared" si="86"/>
        <v>0.68422198332703199</v>
      </c>
      <c r="BT163" s="138">
        <f t="shared" si="86"/>
        <v>0.22179059364813067</v>
      </c>
      <c r="BU163" s="138">
        <f t="shared" si="86"/>
        <v>0.10760367430147766</v>
      </c>
      <c r="BV163" s="138">
        <f t="shared" si="86"/>
        <v>0.40607971644017721</v>
      </c>
    </row>
    <row r="164" spans="1:74" x14ac:dyDescent="0.35">
      <c r="A164" s="200"/>
      <c r="B164" s="202"/>
      <c r="C164" s="202"/>
      <c r="D164" s="202"/>
      <c r="E164" s="202" t="s">
        <v>224</v>
      </c>
      <c r="F164" s="41">
        <v>0.5</v>
      </c>
      <c r="G164" s="52">
        <v>0.5</v>
      </c>
      <c r="H164" s="41">
        <v>1</v>
      </c>
      <c r="I164" s="41">
        <v>0.5</v>
      </c>
      <c r="J164" s="41">
        <v>0.5</v>
      </c>
      <c r="K164" s="1">
        <v>180</v>
      </c>
      <c r="L164" s="160" cm="1">
        <f t="array" ref="L164:P164">K164*F164:J164/1000</f>
        <v>0.09</v>
      </c>
      <c r="M164" s="160">
        <v>0.09</v>
      </c>
      <c r="N164" s="160">
        <v>0.18</v>
      </c>
      <c r="O164" s="160">
        <v>0.09</v>
      </c>
      <c r="P164" s="160">
        <v>0.09</v>
      </c>
      <c r="Q164" s="160"/>
      <c r="R164" s="84" cm="1">
        <f t="array" ref="R164">IFERROR(MIN((Z164:AH164/L164)/$CJ$11:$CR$11),"")</f>
        <v>0.84337286922421051</v>
      </c>
      <c r="S164" s="84" cm="1">
        <f t="array" ref="S164">IFERROR(MIN((AJ164:AR164/M164)/$CJ$11:$CR$11),"")</f>
        <v>0.84337286922421051</v>
      </c>
      <c r="T164" s="84" cm="1">
        <f t="array" ref="T164">IFERROR(MIN((AT164:BB164/N164)/$CJ$11:$CR$11),"")</f>
        <v>0.84337286922421051</v>
      </c>
      <c r="U164" s="84" cm="1">
        <f t="array" ref="U164">IFERROR(MIN((BD164:BL164/O164)/$CJ$11:$CR$11),"")</f>
        <v>0.84337286922421051</v>
      </c>
      <c r="X164" t="s">
        <v>1357</v>
      </c>
      <c r="Z164" s="138">
        <f t="shared" si="82"/>
        <v>1.6717789546867621</v>
      </c>
      <c r="AA164" s="138">
        <f t="shared" si="82"/>
        <v>2.9120404896194669</v>
      </c>
      <c r="AB164" s="138">
        <f t="shared" si="82"/>
        <v>4.8564382850092711</v>
      </c>
      <c r="AC164" s="138">
        <f t="shared" si="82"/>
        <v>3.6433707950485896</v>
      </c>
      <c r="AD164" s="138">
        <f t="shared" si="82"/>
        <v>2.3107852278548728</v>
      </c>
      <c r="AE164" s="138">
        <f t="shared" si="82"/>
        <v>6.007802780432475</v>
      </c>
      <c r="AF164" s="138">
        <f t="shared" si="82"/>
        <v>1.9474296027640738</v>
      </c>
      <c r="AG164" s="138">
        <f t="shared" si="82"/>
        <v>0.94481274996419395</v>
      </c>
      <c r="AH164" s="138">
        <f t="shared" si="82"/>
        <v>3.5655779980113116</v>
      </c>
      <c r="AI164" s="138"/>
      <c r="AJ164" s="138">
        <f t="shared" si="83"/>
        <v>1.6717789546867621</v>
      </c>
      <c r="AK164" s="138">
        <f t="shared" si="83"/>
        <v>2.9120404896194669</v>
      </c>
      <c r="AL164" s="138">
        <f t="shared" si="83"/>
        <v>4.8564382850092711</v>
      </c>
      <c r="AM164" s="138">
        <f t="shared" si="83"/>
        <v>3.6433707950485896</v>
      </c>
      <c r="AN164" s="138">
        <f t="shared" si="83"/>
        <v>2.3107852278548728</v>
      </c>
      <c r="AO164" s="138">
        <f t="shared" si="83"/>
        <v>6.007802780432475</v>
      </c>
      <c r="AP164" s="138">
        <f t="shared" si="83"/>
        <v>1.9474296027640738</v>
      </c>
      <c r="AQ164" s="138">
        <f t="shared" si="83"/>
        <v>0.94481274996419395</v>
      </c>
      <c r="AR164" s="138">
        <f t="shared" si="83"/>
        <v>3.5655779980113116</v>
      </c>
      <c r="AS164" s="138"/>
      <c r="AT164" s="138">
        <f t="shared" si="84"/>
        <v>3.3435579093735242</v>
      </c>
      <c r="AU164" s="138">
        <f t="shared" si="84"/>
        <v>5.8240809792389339</v>
      </c>
      <c r="AV164" s="138">
        <f t="shared" si="84"/>
        <v>9.7128765700185422</v>
      </c>
      <c r="AW164" s="138">
        <f t="shared" si="84"/>
        <v>7.2867415900971793</v>
      </c>
      <c r="AX164" s="138">
        <f t="shared" si="84"/>
        <v>4.6215704557097457</v>
      </c>
      <c r="AY164" s="138">
        <f t="shared" si="84"/>
        <v>12.01560556086495</v>
      </c>
      <c r="AZ164" s="138">
        <f t="shared" si="84"/>
        <v>3.8948592055281477</v>
      </c>
      <c r="BA164" s="138">
        <f t="shared" si="84"/>
        <v>1.8896254999283879</v>
      </c>
      <c r="BB164" s="138">
        <f t="shared" si="84"/>
        <v>7.1311559960226232</v>
      </c>
      <c r="BC164" s="138"/>
      <c r="BD164" s="138">
        <f t="shared" si="85"/>
        <v>1.6717789546867621</v>
      </c>
      <c r="BE164" s="138">
        <f t="shared" si="85"/>
        <v>2.9120404896194669</v>
      </c>
      <c r="BF164" s="138">
        <f t="shared" si="85"/>
        <v>4.8564382850092711</v>
      </c>
      <c r="BG164" s="138">
        <f t="shared" si="85"/>
        <v>3.6433707950485896</v>
      </c>
      <c r="BH164" s="138">
        <f t="shared" si="85"/>
        <v>2.3107852278548728</v>
      </c>
      <c r="BI164" s="138">
        <f t="shared" si="85"/>
        <v>6.007802780432475</v>
      </c>
      <c r="BJ164" s="138">
        <f t="shared" si="85"/>
        <v>1.9474296027640738</v>
      </c>
      <c r="BK164" s="138">
        <f t="shared" si="85"/>
        <v>0.94481274996419395</v>
      </c>
      <c r="BL164" s="138">
        <f t="shared" si="85"/>
        <v>3.5655779980113116</v>
      </c>
      <c r="BM164" s="138"/>
      <c r="BN164" s="138">
        <f t="shared" si="86"/>
        <v>1.6717789546867621</v>
      </c>
      <c r="BO164" s="138">
        <f t="shared" si="86"/>
        <v>2.9120404896194669</v>
      </c>
      <c r="BP164" s="138">
        <f t="shared" si="86"/>
        <v>4.8564382850092711</v>
      </c>
      <c r="BQ164" s="138">
        <f t="shared" si="86"/>
        <v>3.6433707950485896</v>
      </c>
      <c r="BR164" s="138">
        <f t="shared" si="86"/>
        <v>2.3107852278548728</v>
      </c>
      <c r="BS164" s="138">
        <f t="shared" si="86"/>
        <v>6.007802780432475</v>
      </c>
      <c r="BT164" s="138">
        <f t="shared" si="86"/>
        <v>1.9474296027640738</v>
      </c>
      <c r="BU164" s="138">
        <f t="shared" si="86"/>
        <v>0.94481274996419395</v>
      </c>
      <c r="BV164" s="138">
        <f t="shared" si="86"/>
        <v>3.5655779980113116</v>
      </c>
    </row>
    <row r="165" spans="1:74" x14ac:dyDescent="0.35">
      <c r="A165" s="200"/>
      <c r="B165" s="202"/>
      <c r="C165" s="202"/>
      <c r="D165" s="202"/>
      <c r="E165" s="202" t="s">
        <v>225</v>
      </c>
      <c r="F165" s="41">
        <v>1.4</v>
      </c>
      <c r="G165" s="52">
        <v>1.4</v>
      </c>
      <c r="H165" s="41">
        <v>2.8</v>
      </c>
      <c r="I165" s="41">
        <v>1.4</v>
      </c>
      <c r="J165" s="41">
        <v>1.4</v>
      </c>
      <c r="K165" s="1">
        <v>207</v>
      </c>
      <c r="L165" s="160" cm="1">
        <f t="array" ref="L165:P165">K165*F165:J165/1000</f>
        <v>0.28979999999999995</v>
      </c>
      <c r="M165" s="160">
        <v>0.28979999999999995</v>
      </c>
      <c r="N165" s="160">
        <v>0.57959999999999989</v>
      </c>
      <c r="O165" s="160">
        <v>0.28979999999999995</v>
      </c>
      <c r="P165" s="160">
        <v>0.28979999999999995</v>
      </c>
      <c r="Q165" s="160"/>
      <c r="R165" s="84" cm="1">
        <f t="array" ref="R165">IFERROR(MIN((Z165:AH165/L165)/$CJ$11:$CR$11),"")</f>
        <v>0.84337286922421051</v>
      </c>
      <c r="S165" s="84" cm="1">
        <f t="array" ref="S165">IFERROR(MIN((AJ165:AR165/M165)/$CJ$11:$CR$11),"")</f>
        <v>0.84337286922421051</v>
      </c>
      <c r="T165" s="84" cm="1">
        <f t="array" ref="T165">IFERROR(MIN((AT165:BB165/N165)/$CJ$11:$CR$11),"")</f>
        <v>0.84337286922421051</v>
      </c>
      <c r="U165" s="84" cm="1">
        <f t="array" ref="U165">IFERROR(MIN((BD165:BL165/O165)/$CJ$11:$CR$11),"")</f>
        <v>0.84337286922421051</v>
      </c>
      <c r="X165" t="s">
        <v>1357</v>
      </c>
      <c r="Z165" s="138">
        <f t="shared" si="82"/>
        <v>5.3831282340913731</v>
      </c>
      <c r="AA165" s="138">
        <f t="shared" si="82"/>
        <v>9.3767703765746813</v>
      </c>
      <c r="AB165" s="138">
        <f t="shared" si="82"/>
        <v>15.63773127772985</v>
      </c>
      <c r="AC165" s="138">
        <f t="shared" si="82"/>
        <v>11.731653960056455</v>
      </c>
      <c r="AD165" s="138">
        <f t="shared" si="82"/>
        <v>7.4407284336926898</v>
      </c>
      <c r="AE165" s="138">
        <f t="shared" si="82"/>
        <v>19.345124952992567</v>
      </c>
      <c r="AF165" s="138">
        <f t="shared" si="82"/>
        <v>6.2707233209003173</v>
      </c>
      <c r="AG165" s="138">
        <f t="shared" si="82"/>
        <v>3.0422970548847039</v>
      </c>
      <c r="AH165" s="138">
        <f t="shared" si="82"/>
        <v>11.481161153596421</v>
      </c>
      <c r="AI165" s="138"/>
      <c r="AJ165" s="138">
        <f t="shared" si="83"/>
        <v>5.3831282340913731</v>
      </c>
      <c r="AK165" s="138">
        <f t="shared" si="83"/>
        <v>9.3767703765746813</v>
      </c>
      <c r="AL165" s="138">
        <f t="shared" si="83"/>
        <v>15.63773127772985</v>
      </c>
      <c r="AM165" s="138">
        <f t="shared" si="83"/>
        <v>11.731653960056455</v>
      </c>
      <c r="AN165" s="138">
        <f t="shared" si="83"/>
        <v>7.4407284336926898</v>
      </c>
      <c r="AO165" s="138">
        <f t="shared" si="83"/>
        <v>19.345124952992567</v>
      </c>
      <c r="AP165" s="138">
        <f t="shared" si="83"/>
        <v>6.2707233209003173</v>
      </c>
      <c r="AQ165" s="138">
        <f t="shared" si="83"/>
        <v>3.0422970548847039</v>
      </c>
      <c r="AR165" s="138">
        <f t="shared" si="83"/>
        <v>11.481161153596421</v>
      </c>
      <c r="AS165" s="138"/>
      <c r="AT165" s="138">
        <f t="shared" si="84"/>
        <v>10.766256468182746</v>
      </c>
      <c r="AU165" s="138">
        <f t="shared" si="84"/>
        <v>18.753540753149363</v>
      </c>
      <c r="AV165" s="138">
        <f t="shared" si="84"/>
        <v>31.275462555459701</v>
      </c>
      <c r="AW165" s="138">
        <f t="shared" si="84"/>
        <v>23.463307920112911</v>
      </c>
      <c r="AX165" s="138">
        <f t="shared" si="84"/>
        <v>14.88145686738538</v>
      </c>
      <c r="AY165" s="138">
        <f t="shared" si="84"/>
        <v>38.690249905985134</v>
      </c>
      <c r="AZ165" s="138">
        <f t="shared" si="84"/>
        <v>12.541446641800635</v>
      </c>
      <c r="BA165" s="138">
        <f t="shared" si="84"/>
        <v>6.0845941097694078</v>
      </c>
      <c r="BB165" s="138">
        <f t="shared" si="84"/>
        <v>22.962322307192842</v>
      </c>
      <c r="BC165" s="138"/>
      <c r="BD165" s="138">
        <f t="shared" si="85"/>
        <v>5.3831282340913731</v>
      </c>
      <c r="BE165" s="138">
        <f t="shared" si="85"/>
        <v>9.3767703765746813</v>
      </c>
      <c r="BF165" s="138">
        <f t="shared" si="85"/>
        <v>15.63773127772985</v>
      </c>
      <c r="BG165" s="138">
        <f t="shared" si="85"/>
        <v>11.731653960056455</v>
      </c>
      <c r="BH165" s="138">
        <f t="shared" si="85"/>
        <v>7.4407284336926898</v>
      </c>
      <c r="BI165" s="138">
        <f t="shared" si="85"/>
        <v>19.345124952992567</v>
      </c>
      <c r="BJ165" s="138">
        <f t="shared" si="85"/>
        <v>6.2707233209003173</v>
      </c>
      <c r="BK165" s="138">
        <f t="shared" si="85"/>
        <v>3.0422970548847039</v>
      </c>
      <c r="BL165" s="138">
        <f t="shared" si="85"/>
        <v>11.481161153596421</v>
      </c>
      <c r="BM165" s="138"/>
      <c r="BN165" s="138">
        <f t="shared" si="86"/>
        <v>5.3831282340913731</v>
      </c>
      <c r="BO165" s="138">
        <f t="shared" si="86"/>
        <v>9.3767703765746813</v>
      </c>
      <c r="BP165" s="138">
        <f t="shared" si="86"/>
        <v>15.63773127772985</v>
      </c>
      <c r="BQ165" s="138">
        <f t="shared" si="86"/>
        <v>11.731653960056455</v>
      </c>
      <c r="BR165" s="138">
        <f t="shared" si="86"/>
        <v>7.4407284336926898</v>
      </c>
      <c r="BS165" s="138">
        <f t="shared" si="86"/>
        <v>19.345124952992567</v>
      </c>
      <c r="BT165" s="138">
        <f t="shared" si="86"/>
        <v>6.2707233209003173</v>
      </c>
      <c r="BU165" s="138">
        <f t="shared" si="86"/>
        <v>3.0422970548847039</v>
      </c>
      <c r="BV165" s="138">
        <f t="shared" si="86"/>
        <v>11.481161153596421</v>
      </c>
    </row>
    <row r="166" spans="1:74" x14ac:dyDescent="0.35">
      <c r="A166" s="200"/>
      <c r="B166" s="202"/>
      <c r="C166" s="202"/>
      <c r="D166" s="202"/>
      <c r="E166" s="202" t="s">
        <v>226</v>
      </c>
      <c r="F166" s="41">
        <v>0.7</v>
      </c>
      <c r="G166" s="52">
        <v>0.7</v>
      </c>
      <c r="H166" s="41">
        <v>1.4</v>
      </c>
      <c r="I166" s="41">
        <v>7</v>
      </c>
      <c r="J166" s="41">
        <v>0.7</v>
      </c>
      <c r="K166" s="1">
        <v>138</v>
      </c>
      <c r="L166" s="160" cm="1">
        <f t="array" ref="L166:P166">K166*F166:J166/1000</f>
        <v>9.6599999999999991E-2</v>
      </c>
      <c r="M166" s="160">
        <v>9.6599999999999991E-2</v>
      </c>
      <c r="N166" s="160">
        <v>0.19319999999999998</v>
      </c>
      <c r="O166" s="160">
        <v>0.96599999999999997</v>
      </c>
      <c r="P166" s="160">
        <v>9.6599999999999991E-2</v>
      </c>
      <c r="Q166" s="160"/>
      <c r="R166" s="84" cm="1">
        <f t="array" ref="R166">IFERROR(MIN((Z166:AH166/L166)/$CJ$11:$CR$11),"")</f>
        <v>0.84337286922421051</v>
      </c>
      <c r="S166" s="84" cm="1">
        <f t="array" ref="S166">IFERROR(MIN((AJ166:AR166/M166)/$CJ$11:$CR$11),"")</f>
        <v>0.84337286922421051</v>
      </c>
      <c r="T166" s="84" cm="1">
        <f t="array" ref="T166">IFERROR(MIN((AT166:BB166/N166)/$CJ$11:$CR$11),"")</f>
        <v>0.84337286922421051</v>
      </c>
      <c r="U166" s="84" cm="1">
        <f t="array" ref="U166">IFERROR(MIN((BD166:BL166/O166)/$CJ$11:$CR$11),"")</f>
        <v>0.84337286922421051</v>
      </c>
      <c r="X166" t="s">
        <v>1357</v>
      </c>
      <c r="Z166" s="138">
        <f t="shared" si="82"/>
        <v>1.7943760780304578</v>
      </c>
      <c r="AA166" s="138">
        <f t="shared" si="82"/>
        <v>3.1255901255248943</v>
      </c>
      <c r="AB166" s="138">
        <f t="shared" si="82"/>
        <v>5.2125770925766171</v>
      </c>
      <c r="AC166" s="138">
        <f t="shared" si="82"/>
        <v>3.9105513200188193</v>
      </c>
      <c r="AD166" s="138">
        <f t="shared" si="82"/>
        <v>2.4802428112308967</v>
      </c>
      <c r="AE166" s="138">
        <f t="shared" si="82"/>
        <v>6.4483749843308562</v>
      </c>
      <c r="AF166" s="138">
        <f t="shared" si="82"/>
        <v>2.0902411069667726</v>
      </c>
      <c r="AG166" s="138">
        <f t="shared" si="82"/>
        <v>1.0140990182949015</v>
      </c>
      <c r="AH166" s="138">
        <f t="shared" si="82"/>
        <v>3.8270537178654744</v>
      </c>
      <c r="AI166" s="138"/>
      <c r="AJ166" s="138">
        <f t="shared" si="83"/>
        <v>1.7943760780304578</v>
      </c>
      <c r="AK166" s="138">
        <f t="shared" si="83"/>
        <v>3.1255901255248943</v>
      </c>
      <c r="AL166" s="138">
        <f t="shared" si="83"/>
        <v>5.2125770925766171</v>
      </c>
      <c r="AM166" s="138">
        <f t="shared" si="83"/>
        <v>3.9105513200188193</v>
      </c>
      <c r="AN166" s="138">
        <f t="shared" si="83"/>
        <v>2.4802428112308967</v>
      </c>
      <c r="AO166" s="138">
        <f t="shared" si="83"/>
        <v>6.4483749843308562</v>
      </c>
      <c r="AP166" s="138">
        <f t="shared" si="83"/>
        <v>2.0902411069667726</v>
      </c>
      <c r="AQ166" s="138">
        <f t="shared" si="83"/>
        <v>1.0140990182949015</v>
      </c>
      <c r="AR166" s="138">
        <f t="shared" si="83"/>
        <v>3.8270537178654744</v>
      </c>
      <c r="AS166" s="138"/>
      <c r="AT166" s="138">
        <f t="shared" si="84"/>
        <v>3.5887521560609157</v>
      </c>
      <c r="AU166" s="138">
        <f t="shared" si="84"/>
        <v>6.2511802510497887</v>
      </c>
      <c r="AV166" s="138">
        <f t="shared" si="84"/>
        <v>10.425154185153234</v>
      </c>
      <c r="AW166" s="138">
        <f t="shared" si="84"/>
        <v>7.8211026400376387</v>
      </c>
      <c r="AX166" s="138">
        <f t="shared" si="84"/>
        <v>4.9604856224617935</v>
      </c>
      <c r="AY166" s="138">
        <f t="shared" si="84"/>
        <v>12.896749968661712</v>
      </c>
      <c r="AZ166" s="138">
        <f t="shared" si="84"/>
        <v>4.1804822139335451</v>
      </c>
      <c r="BA166" s="138">
        <f t="shared" si="84"/>
        <v>2.0281980365898029</v>
      </c>
      <c r="BB166" s="138">
        <f t="shared" si="84"/>
        <v>7.6541074357309489</v>
      </c>
      <c r="BC166" s="138"/>
      <c r="BD166" s="138">
        <f t="shared" si="85"/>
        <v>17.943760780304579</v>
      </c>
      <c r="BE166" s="138">
        <f t="shared" si="85"/>
        <v>31.255901255248943</v>
      </c>
      <c r="BF166" s="138">
        <f t="shared" si="85"/>
        <v>52.125770925766176</v>
      </c>
      <c r="BG166" s="138">
        <f t="shared" si="85"/>
        <v>39.105513200188192</v>
      </c>
      <c r="BH166" s="138">
        <f t="shared" si="85"/>
        <v>24.80242811230897</v>
      </c>
      <c r="BI166" s="138">
        <f t="shared" si="85"/>
        <v>64.483749843308573</v>
      </c>
      <c r="BJ166" s="138">
        <f t="shared" si="85"/>
        <v>20.902411069667728</v>
      </c>
      <c r="BK166" s="138">
        <f t="shared" si="85"/>
        <v>10.140990182949015</v>
      </c>
      <c r="BL166" s="138">
        <f t="shared" si="85"/>
        <v>38.270537178654749</v>
      </c>
      <c r="BM166" s="138"/>
      <c r="BN166" s="138">
        <f t="shared" si="86"/>
        <v>1.7943760780304578</v>
      </c>
      <c r="BO166" s="138">
        <f t="shared" si="86"/>
        <v>3.1255901255248943</v>
      </c>
      <c r="BP166" s="138">
        <f t="shared" si="86"/>
        <v>5.2125770925766171</v>
      </c>
      <c r="BQ166" s="138">
        <f t="shared" si="86"/>
        <v>3.9105513200188193</v>
      </c>
      <c r="BR166" s="138">
        <f t="shared" si="86"/>
        <v>2.4802428112308967</v>
      </c>
      <c r="BS166" s="138">
        <f t="shared" si="86"/>
        <v>6.4483749843308562</v>
      </c>
      <c r="BT166" s="138">
        <f t="shared" si="86"/>
        <v>2.0902411069667726</v>
      </c>
      <c r="BU166" s="138">
        <f t="shared" si="86"/>
        <v>1.0140990182949015</v>
      </c>
      <c r="BV166" s="138">
        <f t="shared" si="86"/>
        <v>3.8270537178654744</v>
      </c>
    </row>
    <row r="167" spans="1:74" x14ac:dyDescent="0.35">
      <c r="A167" s="200"/>
      <c r="B167" s="202"/>
      <c r="C167" s="202"/>
      <c r="D167" s="202"/>
      <c r="E167" s="202" t="s">
        <v>227</v>
      </c>
      <c r="F167" s="41">
        <v>0.2</v>
      </c>
      <c r="G167" s="52">
        <v>0.2</v>
      </c>
      <c r="H167" s="41">
        <v>0.4</v>
      </c>
      <c r="I167" s="41">
        <v>2</v>
      </c>
      <c r="J167" s="41">
        <v>0.2</v>
      </c>
      <c r="K167" s="1">
        <v>133</v>
      </c>
      <c r="L167" s="160" cm="1">
        <f t="array" ref="L167:P167">K167*F167:J167/1000</f>
        <v>2.6600000000000002E-2</v>
      </c>
      <c r="M167" s="160">
        <v>2.6600000000000002E-2</v>
      </c>
      <c r="N167" s="160">
        <v>5.3200000000000004E-2</v>
      </c>
      <c r="O167" s="160">
        <v>0.26600000000000001</v>
      </c>
      <c r="P167" s="160">
        <v>2.6600000000000002E-2</v>
      </c>
      <c r="Q167" s="160"/>
      <c r="R167" s="84" cm="1">
        <f t="array" ref="R167">IFERROR(MIN((Z167:AH167/L167)/$CJ$11:$CR$11),"")</f>
        <v>0.84337286922421051</v>
      </c>
      <c r="S167" s="84" cm="1">
        <f t="array" ref="S167">IFERROR(MIN((AJ167:AR167/M167)/$CJ$11:$CR$11),"")</f>
        <v>0.84337286922421051</v>
      </c>
      <c r="T167" s="84" cm="1">
        <f t="array" ref="T167">IFERROR(MIN((AT167:BB167/N167)/$CJ$11:$CR$11),"")</f>
        <v>0.84337286922421051</v>
      </c>
      <c r="U167" s="84" cm="1">
        <f t="array" ref="U167">IFERROR(MIN((BD167:BL167/O167)/$CJ$11:$CR$11),"")</f>
        <v>0.84337286922421051</v>
      </c>
      <c r="X167" t="s">
        <v>1357</v>
      </c>
      <c r="Z167" s="138">
        <f t="shared" si="82"/>
        <v>0.49410355771853193</v>
      </c>
      <c r="AA167" s="138">
        <f t="shared" si="82"/>
        <v>0.86066974470975366</v>
      </c>
      <c r="AB167" s="138">
        <f t="shared" si="82"/>
        <v>1.4353473153471847</v>
      </c>
      <c r="AC167" s="138">
        <f t="shared" si="82"/>
        <v>1.076818479425472</v>
      </c>
      <c r="AD167" s="138">
        <f t="shared" si="82"/>
        <v>0.68296541178821801</v>
      </c>
      <c r="AE167" s="138">
        <f t="shared" si="82"/>
        <v>1.7756394884389317</v>
      </c>
      <c r="AF167" s="138">
        <f t="shared" si="82"/>
        <v>0.57557363815027085</v>
      </c>
      <c r="AG167" s="138">
        <f t="shared" si="82"/>
        <v>0.2792446572116396</v>
      </c>
      <c r="AH167" s="138">
        <f t="shared" si="82"/>
        <v>1.053826386078899</v>
      </c>
      <c r="AI167" s="138"/>
      <c r="AJ167" s="138">
        <f t="shared" si="83"/>
        <v>0.49410355771853193</v>
      </c>
      <c r="AK167" s="138">
        <f t="shared" si="83"/>
        <v>0.86066974470975366</v>
      </c>
      <c r="AL167" s="138">
        <f t="shared" si="83"/>
        <v>1.4353473153471847</v>
      </c>
      <c r="AM167" s="138">
        <f t="shared" si="83"/>
        <v>1.076818479425472</v>
      </c>
      <c r="AN167" s="138">
        <f t="shared" si="83"/>
        <v>0.68296541178821801</v>
      </c>
      <c r="AO167" s="138">
        <f t="shared" si="83"/>
        <v>1.7756394884389317</v>
      </c>
      <c r="AP167" s="138">
        <f t="shared" si="83"/>
        <v>0.57557363815027085</v>
      </c>
      <c r="AQ167" s="138">
        <f t="shared" si="83"/>
        <v>0.2792446572116396</v>
      </c>
      <c r="AR167" s="138">
        <f t="shared" si="83"/>
        <v>1.053826386078899</v>
      </c>
      <c r="AS167" s="138"/>
      <c r="AT167" s="138">
        <f t="shared" si="84"/>
        <v>0.98820711543706385</v>
      </c>
      <c r="AU167" s="138">
        <f t="shared" si="84"/>
        <v>1.7213394894195073</v>
      </c>
      <c r="AV167" s="138">
        <f t="shared" si="84"/>
        <v>2.8706946306943695</v>
      </c>
      <c r="AW167" s="138">
        <f t="shared" si="84"/>
        <v>2.1536369588509441</v>
      </c>
      <c r="AX167" s="138">
        <f t="shared" si="84"/>
        <v>1.365930823576436</v>
      </c>
      <c r="AY167" s="138">
        <f t="shared" si="84"/>
        <v>3.5512789768778634</v>
      </c>
      <c r="AZ167" s="138">
        <f t="shared" si="84"/>
        <v>1.1511472763005417</v>
      </c>
      <c r="BA167" s="138">
        <f t="shared" si="84"/>
        <v>0.5584893144232792</v>
      </c>
      <c r="BB167" s="138">
        <f t="shared" si="84"/>
        <v>2.107652772157798</v>
      </c>
      <c r="BC167" s="138"/>
      <c r="BD167" s="138">
        <f t="shared" si="85"/>
        <v>4.9410355771853194</v>
      </c>
      <c r="BE167" s="138">
        <f t="shared" si="85"/>
        <v>8.6066974470975364</v>
      </c>
      <c r="BF167" s="138">
        <f t="shared" si="85"/>
        <v>14.353473153471846</v>
      </c>
      <c r="BG167" s="138">
        <f t="shared" si="85"/>
        <v>10.76818479425472</v>
      </c>
      <c r="BH167" s="138">
        <f t="shared" si="85"/>
        <v>6.8296541178821801</v>
      </c>
      <c r="BI167" s="138">
        <f t="shared" si="85"/>
        <v>17.756394884389316</v>
      </c>
      <c r="BJ167" s="138">
        <f t="shared" si="85"/>
        <v>5.7557363815027083</v>
      </c>
      <c r="BK167" s="138">
        <f t="shared" si="85"/>
        <v>2.7924465721163956</v>
      </c>
      <c r="BL167" s="138">
        <f t="shared" si="85"/>
        <v>10.538263860788989</v>
      </c>
      <c r="BM167" s="138"/>
      <c r="BN167" s="138">
        <f t="shared" si="86"/>
        <v>0.49410355771853193</v>
      </c>
      <c r="BO167" s="138">
        <f t="shared" si="86"/>
        <v>0.86066974470975366</v>
      </c>
      <c r="BP167" s="138">
        <f t="shared" si="86"/>
        <v>1.4353473153471847</v>
      </c>
      <c r="BQ167" s="138">
        <f t="shared" si="86"/>
        <v>1.076818479425472</v>
      </c>
      <c r="BR167" s="138">
        <f t="shared" si="86"/>
        <v>0.68296541178821801</v>
      </c>
      <c r="BS167" s="138">
        <f t="shared" si="86"/>
        <v>1.7756394884389317</v>
      </c>
      <c r="BT167" s="138">
        <f t="shared" si="86"/>
        <v>0.57557363815027085</v>
      </c>
      <c r="BU167" s="138">
        <f t="shared" si="86"/>
        <v>0.2792446572116396</v>
      </c>
      <c r="BV167" s="138">
        <f t="shared" si="86"/>
        <v>1.053826386078899</v>
      </c>
    </row>
    <row r="168" spans="1:74" x14ac:dyDescent="0.35">
      <c r="A168" s="200"/>
      <c r="B168" s="202"/>
      <c r="C168" s="202"/>
      <c r="D168" s="202"/>
      <c r="E168" s="202" t="s">
        <v>228</v>
      </c>
      <c r="F168" s="43">
        <v>2.2999999999999998</v>
      </c>
      <c r="G168" s="53">
        <v>2.2999999999999998</v>
      </c>
      <c r="H168" s="43">
        <v>4.5999999999999996</v>
      </c>
      <c r="I168" s="43">
        <v>2.2999999999999998</v>
      </c>
      <c r="J168" s="43">
        <v>2.2999999999999998</v>
      </c>
      <c r="K168" s="1">
        <v>156.5</v>
      </c>
      <c r="L168" s="160" cm="1">
        <f t="array" ref="L168:P168">K168*F168:J168/1000</f>
        <v>0.35994999999999999</v>
      </c>
      <c r="M168" s="160">
        <v>0.35994999999999999</v>
      </c>
      <c r="N168" s="160">
        <v>0.71989999999999998</v>
      </c>
      <c r="O168" s="160">
        <v>0.35994999999999999</v>
      </c>
      <c r="P168" s="160">
        <v>0.35994999999999999</v>
      </c>
      <c r="Q168" s="160"/>
      <c r="R168" s="84" cm="1">
        <f t="array" ref="R168">IFERROR(MIN((Z168:AH168/L168)/$CJ$11:$CR$11),"")</f>
        <v>0.84337286922421051</v>
      </c>
      <c r="S168" s="84" cm="1">
        <f t="array" ref="S168">IFERROR(MIN((AJ168:AR168/M168)/$CJ$11:$CR$11),"")</f>
        <v>0.84337286922421051</v>
      </c>
      <c r="T168" s="84" cm="1">
        <f t="array" ref="T168">IFERROR(MIN((AT168:BB168/N168)/$CJ$11:$CR$11),"")</f>
        <v>0.84337286922421051</v>
      </c>
      <c r="U168" s="84" cm="1">
        <f t="array" ref="U168">IFERROR(MIN((BD168:BL168/O168)/$CJ$11:$CR$11),"")</f>
        <v>0.84337286922421051</v>
      </c>
      <c r="X168" t="s">
        <v>1357</v>
      </c>
      <c r="Z168" s="138">
        <f t="shared" si="82"/>
        <v>6.6861870526611114</v>
      </c>
      <c r="AA168" s="138">
        <f t="shared" si="82"/>
        <v>11.646544158205858</v>
      </c>
      <c r="AB168" s="138">
        <f t="shared" si="82"/>
        <v>19.423055118767635</v>
      </c>
      <c r="AC168" s="138">
        <f t="shared" si="82"/>
        <v>14.57145908530822</v>
      </c>
      <c r="AD168" s="138">
        <f t="shared" si="82"/>
        <v>9.2418571418484614</v>
      </c>
      <c r="AE168" s="138">
        <f t="shared" si="82"/>
        <v>24.027873453518549</v>
      </c>
      <c r="AF168" s="138">
        <f t="shared" si="82"/>
        <v>7.7886365057214269</v>
      </c>
      <c r="AG168" s="138">
        <f t="shared" si="82"/>
        <v>3.7787261038845736</v>
      </c>
      <c r="AH168" s="138">
        <f t="shared" si="82"/>
        <v>14.260331115379685</v>
      </c>
      <c r="AI168" s="138"/>
      <c r="AJ168" s="138">
        <f t="shared" si="83"/>
        <v>6.6861870526611114</v>
      </c>
      <c r="AK168" s="138">
        <f t="shared" si="83"/>
        <v>11.646544158205858</v>
      </c>
      <c r="AL168" s="138">
        <f t="shared" si="83"/>
        <v>19.423055118767635</v>
      </c>
      <c r="AM168" s="138">
        <f t="shared" si="83"/>
        <v>14.57145908530822</v>
      </c>
      <c r="AN168" s="138">
        <f t="shared" si="83"/>
        <v>9.2418571418484614</v>
      </c>
      <c r="AO168" s="138">
        <f t="shared" si="83"/>
        <v>24.027873453518549</v>
      </c>
      <c r="AP168" s="138">
        <f t="shared" si="83"/>
        <v>7.7886365057214269</v>
      </c>
      <c r="AQ168" s="138">
        <f t="shared" si="83"/>
        <v>3.7787261038845736</v>
      </c>
      <c r="AR168" s="138">
        <f t="shared" si="83"/>
        <v>14.260331115379685</v>
      </c>
      <c r="AS168" s="138"/>
      <c r="AT168" s="138">
        <f t="shared" si="84"/>
        <v>13.372374105322223</v>
      </c>
      <c r="AU168" s="138">
        <f t="shared" si="84"/>
        <v>23.293088316411716</v>
      </c>
      <c r="AV168" s="138">
        <f t="shared" si="84"/>
        <v>38.846110237535271</v>
      </c>
      <c r="AW168" s="138">
        <f t="shared" si="84"/>
        <v>29.14291817061644</v>
      </c>
      <c r="AX168" s="138">
        <f t="shared" si="84"/>
        <v>18.483714283696923</v>
      </c>
      <c r="AY168" s="138">
        <f t="shared" si="84"/>
        <v>48.055746907037097</v>
      </c>
      <c r="AZ168" s="138">
        <f t="shared" si="84"/>
        <v>15.577273011442854</v>
      </c>
      <c r="BA168" s="138">
        <f t="shared" si="84"/>
        <v>7.5574522077691473</v>
      </c>
      <c r="BB168" s="138">
        <f t="shared" si="84"/>
        <v>28.52066223075937</v>
      </c>
      <c r="BC168" s="138"/>
      <c r="BD168" s="138">
        <f t="shared" si="85"/>
        <v>6.6861870526611114</v>
      </c>
      <c r="BE168" s="138">
        <f t="shared" si="85"/>
        <v>11.646544158205858</v>
      </c>
      <c r="BF168" s="138">
        <f t="shared" si="85"/>
        <v>19.423055118767635</v>
      </c>
      <c r="BG168" s="138">
        <f t="shared" si="85"/>
        <v>14.57145908530822</v>
      </c>
      <c r="BH168" s="138">
        <f t="shared" si="85"/>
        <v>9.2418571418484614</v>
      </c>
      <c r="BI168" s="138">
        <f t="shared" si="85"/>
        <v>24.027873453518549</v>
      </c>
      <c r="BJ168" s="138">
        <f t="shared" si="85"/>
        <v>7.7886365057214269</v>
      </c>
      <c r="BK168" s="138">
        <f t="shared" si="85"/>
        <v>3.7787261038845736</v>
      </c>
      <c r="BL168" s="138">
        <f t="shared" si="85"/>
        <v>14.260331115379685</v>
      </c>
      <c r="BM168" s="138"/>
      <c r="BN168" s="138">
        <f t="shared" si="86"/>
        <v>6.6861870526611114</v>
      </c>
      <c r="BO168" s="138">
        <f t="shared" si="86"/>
        <v>11.646544158205858</v>
      </c>
      <c r="BP168" s="138">
        <f t="shared" si="86"/>
        <v>19.423055118767635</v>
      </c>
      <c r="BQ168" s="138">
        <f t="shared" si="86"/>
        <v>14.57145908530822</v>
      </c>
      <c r="BR168" s="138">
        <f t="shared" si="86"/>
        <v>9.2418571418484614</v>
      </c>
      <c r="BS168" s="138">
        <f t="shared" si="86"/>
        <v>24.027873453518549</v>
      </c>
      <c r="BT168" s="138">
        <f t="shared" si="86"/>
        <v>7.7886365057214269</v>
      </c>
      <c r="BU168" s="138">
        <f t="shared" si="86"/>
        <v>3.7787261038845736</v>
      </c>
      <c r="BV168" s="138">
        <f t="shared" si="86"/>
        <v>14.260331115379685</v>
      </c>
    </row>
    <row r="169" spans="1:74" x14ac:dyDescent="0.35">
      <c r="A169" s="33" t="s">
        <v>229</v>
      </c>
      <c r="B169" s="34"/>
      <c r="C169" s="3"/>
      <c r="D169" s="3"/>
      <c r="E169" s="33" t="s">
        <v>230</v>
      </c>
      <c r="F169" s="3"/>
      <c r="G169" s="3"/>
      <c r="H169" s="3"/>
      <c r="I169" s="3"/>
      <c r="J169" s="3"/>
      <c r="K169" s="1"/>
      <c r="L169" s="160" cm="1">
        <f t="array" ref="L169:P169">K169*F169:J169/1000</f>
        <v>0</v>
      </c>
      <c r="M169" s="160">
        <v>0</v>
      </c>
      <c r="N169" s="160">
        <v>0</v>
      </c>
      <c r="O169" s="160">
        <v>0</v>
      </c>
      <c r="P169" s="160">
        <v>0</v>
      </c>
      <c r="R169" s="84" t="str" cm="1">
        <f t="array" ref="R169">IFERROR(MIN((Z169:AH169/L169)/$CJ$11:$CR$11),"")</f>
        <v/>
      </c>
      <c r="S169" s="84" t="str" cm="1">
        <f t="array" ref="S169">IFERROR(MIN((AJ169:AR169/M169)/$CJ$11:$CR$11),"")</f>
        <v/>
      </c>
      <c r="T169" s="84" t="str" cm="1">
        <f t="array" ref="T169">IFERROR(MIN((AT169:BB169/N169)/$CJ$11:$CR$11),"")</f>
        <v/>
      </c>
      <c r="U169" s="84" t="str" cm="1">
        <f t="array" ref="U169">IFERROR(MIN((BD169:BL169/O169)/$CJ$11:$CR$11),"")</f>
        <v/>
      </c>
      <c r="Z169" s="138" t="str">
        <f t="shared" si="82"/>
        <v/>
      </c>
      <c r="AA169" s="138" t="str">
        <f t="shared" si="82"/>
        <v/>
      </c>
      <c r="AB169" s="138" t="str">
        <f t="shared" si="82"/>
        <v/>
      </c>
      <c r="AC169" s="138" t="str">
        <f t="shared" si="82"/>
        <v/>
      </c>
      <c r="AD169" s="138" t="str">
        <f t="shared" si="82"/>
        <v/>
      </c>
      <c r="AE169" s="138" t="str">
        <f t="shared" si="82"/>
        <v/>
      </c>
      <c r="AF169" s="138" t="str">
        <f t="shared" si="82"/>
        <v/>
      </c>
      <c r="AG169" s="138" t="str">
        <f t="shared" si="82"/>
        <v/>
      </c>
      <c r="AH169" s="138" t="str">
        <f t="shared" si="82"/>
        <v/>
      </c>
      <c r="AI169" s="138"/>
      <c r="AJ169" s="138" t="str">
        <f t="shared" si="83"/>
        <v/>
      </c>
      <c r="AK169" s="138" t="str">
        <f t="shared" si="83"/>
        <v/>
      </c>
      <c r="AL169" s="138" t="str">
        <f t="shared" si="83"/>
        <v/>
      </c>
      <c r="AM169" s="138" t="str">
        <f t="shared" si="83"/>
        <v/>
      </c>
      <c r="AN169" s="138" t="str">
        <f t="shared" si="83"/>
        <v/>
      </c>
      <c r="AO169" s="138" t="str">
        <f t="shared" si="83"/>
        <v/>
      </c>
      <c r="AP169" s="138" t="str">
        <f t="shared" si="83"/>
        <v/>
      </c>
      <c r="AQ169" s="138" t="str">
        <f t="shared" si="83"/>
        <v/>
      </c>
      <c r="AR169" s="138" t="str">
        <f t="shared" si="83"/>
        <v/>
      </c>
      <c r="AS169" s="138"/>
      <c r="AT169" s="138" t="str">
        <f t="shared" si="84"/>
        <v/>
      </c>
      <c r="AU169" s="138" t="str">
        <f t="shared" si="84"/>
        <v/>
      </c>
      <c r="AV169" s="138" t="str">
        <f t="shared" si="84"/>
        <v/>
      </c>
      <c r="AW169" s="138" t="str">
        <f t="shared" si="84"/>
        <v/>
      </c>
      <c r="AX169" s="138" t="str">
        <f t="shared" si="84"/>
        <v/>
      </c>
      <c r="AY169" s="138" t="str">
        <f t="shared" si="84"/>
        <v/>
      </c>
      <c r="AZ169" s="138" t="str">
        <f t="shared" si="84"/>
        <v/>
      </c>
      <c r="BA169" s="138" t="str">
        <f t="shared" si="84"/>
        <v/>
      </c>
      <c r="BB169" s="138" t="str">
        <f t="shared" si="84"/>
        <v/>
      </c>
      <c r="BC169" s="138"/>
      <c r="BD169" s="138" t="str">
        <f t="shared" si="85"/>
        <v/>
      </c>
      <c r="BE169" s="138" t="str">
        <f t="shared" si="85"/>
        <v/>
      </c>
      <c r="BF169" s="138" t="str">
        <f t="shared" si="85"/>
        <v/>
      </c>
      <c r="BG169" s="138" t="str">
        <f t="shared" si="85"/>
        <v/>
      </c>
      <c r="BH169" s="138" t="str">
        <f t="shared" si="85"/>
        <v/>
      </c>
      <c r="BI169" s="138" t="str">
        <f t="shared" si="85"/>
        <v/>
      </c>
      <c r="BJ169" s="138" t="str">
        <f t="shared" si="85"/>
        <v/>
      </c>
      <c r="BK169" s="138" t="str">
        <f t="shared" si="85"/>
        <v/>
      </c>
      <c r="BL169" s="138" t="str">
        <f t="shared" si="85"/>
        <v/>
      </c>
      <c r="BM169" s="138"/>
      <c r="BN169" s="138" t="str">
        <f t="shared" si="86"/>
        <v/>
      </c>
      <c r="BO169" s="138" t="str">
        <f t="shared" si="86"/>
        <v/>
      </c>
      <c r="BP169" s="138" t="str">
        <f t="shared" si="86"/>
        <v/>
      </c>
      <c r="BQ169" s="138" t="str">
        <f t="shared" si="86"/>
        <v/>
      </c>
      <c r="BR169" s="138" t="str">
        <f t="shared" si="86"/>
        <v/>
      </c>
      <c r="BS169" s="138" t="str">
        <f t="shared" si="86"/>
        <v/>
      </c>
      <c r="BT169" s="138" t="str">
        <f t="shared" si="86"/>
        <v/>
      </c>
      <c r="BU169" s="138" t="str">
        <f t="shared" si="86"/>
        <v/>
      </c>
      <c r="BV169" s="138" t="str">
        <f t="shared" si="86"/>
        <v/>
      </c>
    </row>
    <row r="170" spans="1:74" x14ac:dyDescent="0.35">
      <c r="A170" s="1" t="s">
        <v>231</v>
      </c>
      <c r="B170" s="34">
        <v>6.8</v>
      </c>
      <c r="C170">
        <v>0</v>
      </c>
      <c r="D170" s="3">
        <v>6.8</v>
      </c>
      <c r="E170" s="1" t="s">
        <v>232</v>
      </c>
      <c r="F170" s="37">
        <v>15</v>
      </c>
      <c r="G170" s="37">
        <v>5</v>
      </c>
      <c r="H170" s="37">
        <v>5</v>
      </c>
      <c r="I170" s="37">
        <v>5</v>
      </c>
      <c r="J170" s="37">
        <v>5</v>
      </c>
      <c r="K170" s="1"/>
      <c r="L170" s="160" cm="1">
        <f t="array" ref="L170:P170">K170*F170:J170/1000</f>
        <v>0</v>
      </c>
      <c r="M170" s="160">
        <v>0</v>
      </c>
      <c r="N170" s="160">
        <v>0</v>
      </c>
      <c r="O170" s="160">
        <v>0</v>
      </c>
      <c r="P170" s="160">
        <v>0</v>
      </c>
      <c r="R170" s="84" t="str" cm="1">
        <f t="array" ref="R170">IFERROR(MIN((Z170:AH170/L170)/$CJ$11:$CR$11),"")</f>
        <v/>
      </c>
      <c r="S170" s="84" t="str" cm="1">
        <f t="array" ref="S170">IFERROR(MIN((AJ170:AR170/M170)/$CJ$11:$CR$11),"")</f>
        <v/>
      </c>
      <c r="T170" s="84" t="str" cm="1">
        <f t="array" ref="T170">IFERROR(MIN((AT170:BB170/N170)/$CJ$11:$CR$11),"")</f>
        <v/>
      </c>
      <c r="U170" s="84" t="str" cm="1">
        <f t="array" ref="U170">IFERROR(MIN((BD170:BL170/O170)/$CJ$11:$CR$11),"")</f>
        <v/>
      </c>
      <c r="Z170" s="138">
        <f t="shared" ref="Z170:AH170" si="87">_xlfn.IFNA(VLOOKUP($X221,$BX$11:$CG$40,1+Z$6,FALSE)*$L170,"")</f>
        <v>0</v>
      </c>
      <c r="AA170" s="138">
        <f t="shared" si="87"/>
        <v>0</v>
      </c>
      <c r="AB170" s="138">
        <f t="shared" si="87"/>
        <v>0</v>
      </c>
      <c r="AC170" s="138">
        <f t="shared" si="87"/>
        <v>0</v>
      </c>
      <c r="AD170" s="138">
        <f t="shared" si="87"/>
        <v>0</v>
      </c>
      <c r="AE170" s="138">
        <f t="shared" si="87"/>
        <v>0</v>
      </c>
      <c r="AF170" s="138">
        <f t="shared" si="87"/>
        <v>0</v>
      </c>
      <c r="AG170" s="138">
        <f t="shared" si="87"/>
        <v>0</v>
      </c>
      <c r="AH170" s="138">
        <f t="shared" si="87"/>
        <v>0</v>
      </c>
      <c r="AI170" s="138"/>
      <c r="AJ170" s="138">
        <f t="shared" ref="AJ170:AR170" si="88">IFERROR(VLOOKUP($X221,$BX$11:$CG$40,1+AJ$6,FALSE)*$M170,"")</f>
        <v>0</v>
      </c>
      <c r="AK170" s="138">
        <f t="shared" si="88"/>
        <v>0</v>
      </c>
      <c r="AL170" s="138">
        <f t="shared" si="88"/>
        <v>0</v>
      </c>
      <c r="AM170" s="138">
        <f t="shared" si="88"/>
        <v>0</v>
      </c>
      <c r="AN170" s="138">
        <f t="shared" si="88"/>
        <v>0</v>
      </c>
      <c r="AO170" s="138">
        <f t="shared" si="88"/>
        <v>0</v>
      </c>
      <c r="AP170" s="138">
        <f t="shared" si="88"/>
        <v>0</v>
      </c>
      <c r="AQ170" s="138">
        <f t="shared" si="88"/>
        <v>0</v>
      </c>
      <c r="AR170" s="138">
        <f t="shared" si="88"/>
        <v>0</v>
      </c>
      <c r="AS170" s="138"/>
      <c r="AT170" s="138">
        <f t="shared" ref="AT170:BB170" si="89">IFERROR(VLOOKUP($X221,$BX$11:$CG$40,1+AT$6,FALSE)*$N170,"")</f>
        <v>0</v>
      </c>
      <c r="AU170" s="138">
        <f t="shared" si="89"/>
        <v>0</v>
      </c>
      <c r="AV170" s="138">
        <f t="shared" si="89"/>
        <v>0</v>
      </c>
      <c r="AW170" s="138">
        <f t="shared" si="89"/>
        <v>0</v>
      </c>
      <c r="AX170" s="138">
        <f t="shared" si="89"/>
        <v>0</v>
      </c>
      <c r="AY170" s="138">
        <f t="shared" si="89"/>
        <v>0</v>
      </c>
      <c r="AZ170" s="138">
        <f t="shared" si="89"/>
        <v>0</v>
      </c>
      <c r="BA170" s="138">
        <f t="shared" si="89"/>
        <v>0</v>
      </c>
      <c r="BB170" s="138">
        <f t="shared" si="89"/>
        <v>0</v>
      </c>
      <c r="BC170" s="138"/>
      <c r="BD170" s="138">
        <f t="shared" ref="BD170:BL170" si="90">IFERROR(VLOOKUP($X221,$BX$11:$CG$40,1+BD$6,FALSE)*$O170,"")</f>
        <v>0</v>
      </c>
      <c r="BE170" s="138">
        <f t="shared" si="90"/>
        <v>0</v>
      </c>
      <c r="BF170" s="138">
        <f t="shared" si="90"/>
        <v>0</v>
      </c>
      <c r="BG170" s="138">
        <f t="shared" si="90"/>
        <v>0</v>
      </c>
      <c r="BH170" s="138">
        <f t="shared" si="90"/>
        <v>0</v>
      </c>
      <c r="BI170" s="138">
        <f t="shared" si="90"/>
        <v>0</v>
      </c>
      <c r="BJ170" s="138">
        <f t="shared" si="90"/>
        <v>0</v>
      </c>
      <c r="BK170" s="138">
        <f t="shared" si="90"/>
        <v>0</v>
      </c>
      <c r="BL170" s="138">
        <f t="shared" si="90"/>
        <v>0</v>
      </c>
      <c r="BM170" s="138"/>
      <c r="BN170" s="138">
        <f t="shared" ref="BN170:BV170" si="91">IFERROR(VLOOKUP($X221,$BX$11:$CG$40,1+BN$6,FALSE)*$P170,"")</f>
        <v>0</v>
      </c>
      <c r="BO170" s="138">
        <f t="shared" si="91"/>
        <v>0</v>
      </c>
      <c r="BP170" s="138">
        <f t="shared" si="91"/>
        <v>0</v>
      </c>
      <c r="BQ170" s="138">
        <f t="shared" si="91"/>
        <v>0</v>
      </c>
      <c r="BR170" s="138">
        <f t="shared" si="91"/>
        <v>0</v>
      </c>
      <c r="BS170" s="138">
        <f t="shared" si="91"/>
        <v>0</v>
      </c>
      <c r="BT170" s="138">
        <f t="shared" si="91"/>
        <v>0</v>
      </c>
      <c r="BU170" s="138">
        <f t="shared" si="91"/>
        <v>0</v>
      </c>
      <c r="BV170" s="138">
        <f t="shared" si="91"/>
        <v>0</v>
      </c>
    </row>
    <row r="171" spans="1:74" x14ac:dyDescent="0.35">
      <c r="A171" s="1"/>
      <c r="B171" s="34"/>
      <c r="D171" s="3"/>
      <c r="E171" s="1" t="s">
        <v>233</v>
      </c>
      <c r="F171" s="10">
        <v>15</v>
      </c>
      <c r="G171" s="10">
        <v>5</v>
      </c>
      <c r="H171" s="10">
        <v>5</v>
      </c>
      <c r="I171" s="10">
        <v>5</v>
      </c>
      <c r="J171" s="10">
        <v>5</v>
      </c>
      <c r="K171" s="1">
        <v>0</v>
      </c>
      <c r="L171" s="160" cm="1">
        <f t="array" ref="L171:P171">K171*F171:J171/1000</f>
        <v>0</v>
      </c>
      <c r="M171" s="160">
        <v>0</v>
      </c>
      <c r="N171" s="160">
        <v>0</v>
      </c>
      <c r="O171" s="160">
        <v>0</v>
      </c>
      <c r="P171" s="160">
        <v>0</v>
      </c>
      <c r="R171" s="84" t="str" cm="1">
        <f t="array" ref="R171">IFERROR(MIN((Z171:AH171/L171)/$CJ$11:$CR$11),"")</f>
        <v/>
      </c>
      <c r="S171" s="84" t="str" cm="1">
        <f t="array" ref="S171">IFERROR(MIN((AJ171:AR171/M171)/$CJ$11:$CR$11),"")</f>
        <v/>
      </c>
      <c r="T171" s="84" t="str" cm="1">
        <f t="array" ref="T171">IFERROR(MIN((AT171:BB171/N171)/$CJ$11:$CR$11),"")</f>
        <v/>
      </c>
      <c r="U171" s="84" t="str" cm="1">
        <f t="array" ref="U171">IFERROR(MIN((BD171:BL171/O171)/$CJ$11:$CR$11),"")</f>
        <v/>
      </c>
      <c r="Z171" s="138">
        <f t="shared" ref="Z171:AH171" si="92">_xlfn.IFNA(VLOOKUP($X222,$BX$11:$CG$40,1+Z$6,FALSE)*$L171,"")</f>
        <v>0</v>
      </c>
      <c r="AA171" s="138">
        <f t="shared" si="92"/>
        <v>0</v>
      </c>
      <c r="AB171" s="138">
        <f t="shared" si="92"/>
        <v>0</v>
      </c>
      <c r="AC171" s="138">
        <f t="shared" si="92"/>
        <v>0</v>
      </c>
      <c r="AD171" s="138">
        <f t="shared" si="92"/>
        <v>0</v>
      </c>
      <c r="AE171" s="138">
        <f t="shared" si="92"/>
        <v>0</v>
      </c>
      <c r="AF171" s="138">
        <f t="shared" si="92"/>
        <v>0</v>
      </c>
      <c r="AG171" s="138">
        <f t="shared" si="92"/>
        <v>0</v>
      </c>
      <c r="AH171" s="138">
        <f t="shared" si="92"/>
        <v>0</v>
      </c>
      <c r="AI171" s="138"/>
      <c r="AJ171" s="138">
        <f t="shared" ref="AJ171:AR171" si="93">IFERROR(VLOOKUP($X222,$BX$11:$CG$40,1+AJ$6,FALSE)*$M171,"")</f>
        <v>0</v>
      </c>
      <c r="AK171" s="138">
        <f t="shared" si="93"/>
        <v>0</v>
      </c>
      <c r="AL171" s="138">
        <f t="shared" si="93"/>
        <v>0</v>
      </c>
      <c r="AM171" s="138">
        <f t="shared" si="93"/>
        <v>0</v>
      </c>
      <c r="AN171" s="138">
        <f t="shared" si="93"/>
        <v>0</v>
      </c>
      <c r="AO171" s="138">
        <f t="shared" si="93"/>
        <v>0</v>
      </c>
      <c r="AP171" s="138">
        <f t="shared" si="93"/>
        <v>0</v>
      </c>
      <c r="AQ171" s="138">
        <f t="shared" si="93"/>
        <v>0</v>
      </c>
      <c r="AR171" s="138">
        <f t="shared" si="93"/>
        <v>0</v>
      </c>
      <c r="AS171" s="138"/>
      <c r="AT171" s="138">
        <f t="shared" ref="AT171:BB171" si="94">IFERROR(VLOOKUP($X222,$BX$11:$CG$40,1+AT$6,FALSE)*$N171,"")</f>
        <v>0</v>
      </c>
      <c r="AU171" s="138">
        <f t="shared" si="94"/>
        <v>0</v>
      </c>
      <c r="AV171" s="138">
        <f t="shared" si="94"/>
        <v>0</v>
      </c>
      <c r="AW171" s="138">
        <f t="shared" si="94"/>
        <v>0</v>
      </c>
      <c r="AX171" s="138">
        <f t="shared" si="94"/>
        <v>0</v>
      </c>
      <c r="AY171" s="138">
        <f t="shared" si="94"/>
        <v>0</v>
      </c>
      <c r="AZ171" s="138">
        <f t="shared" si="94"/>
        <v>0</v>
      </c>
      <c r="BA171" s="138">
        <f t="shared" si="94"/>
        <v>0</v>
      </c>
      <c r="BB171" s="138">
        <f t="shared" si="94"/>
        <v>0</v>
      </c>
      <c r="BC171" s="138"/>
      <c r="BD171" s="138">
        <f t="shared" ref="BD171:BL171" si="95">IFERROR(VLOOKUP($X222,$BX$11:$CG$40,1+BD$6,FALSE)*$O171,"")</f>
        <v>0</v>
      </c>
      <c r="BE171" s="138">
        <f t="shared" si="95"/>
        <v>0</v>
      </c>
      <c r="BF171" s="138">
        <f t="shared" si="95"/>
        <v>0</v>
      </c>
      <c r="BG171" s="138">
        <f t="shared" si="95"/>
        <v>0</v>
      </c>
      <c r="BH171" s="138">
        <f t="shared" si="95"/>
        <v>0</v>
      </c>
      <c r="BI171" s="138">
        <f t="shared" si="95"/>
        <v>0</v>
      </c>
      <c r="BJ171" s="138">
        <f t="shared" si="95"/>
        <v>0</v>
      </c>
      <c r="BK171" s="138">
        <f t="shared" si="95"/>
        <v>0</v>
      </c>
      <c r="BL171" s="138">
        <f t="shared" si="95"/>
        <v>0</v>
      </c>
      <c r="BM171" s="138"/>
      <c r="BN171" s="138">
        <f t="shared" ref="BN171:BV171" si="96">IFERROR(VLOOKUP($X222,$BX$11:$CG$40,1+BN$6,FALSE)*$P171,"")</f>
        <v>0</v>
      </c>
      <c r="BO171" s="138">
        <f t="shared" si="96"/>
        <v>0</v>
      </c>
      <c r="BP171" s="138">
        <f t="shared" si="96"/>
        <v>0</v>
      </c>
      <c r="BQ171" s="138">
        <f t="shared" si="96"/>
        <v>0</v>
      </c>
      <c r="BR171" s="138">
        <f t="shared" si="96"/>
        <v>0</v>
      </c>
      <c r="BS171" s="138">
        <f t="shared" si="96"/>
        <v>0</v>
      </c>
      <c r="BT171" s="138">
        <f t="shared" si="96"/>
        <v>0</v>
      </c>
      <c r="BU171" s="138">
        <f t="shared" si="96"/>
        <v>0</v>
      </c>
      <c r="BV171" s="138">
        <f t="shared" si="96"/>
        <v>0</v>
      </c>
    </row>
    <row r="172" spans="1:74" x14ac:dyDescent="0.35">
      <c r="A172" s="1" t="s">
        <v>234</v>
      </c>
      <c r="B172" s="34">
        <v>40</v>
      </c>
      <c r="C172">
        <v>20</v>
      </c>
      <c r="D172" s="3">
        <v>80</v>
      </c>
      <c r="E172" s="1" t="s">
        <v>235</v>
      </c>
      <c r="F172" s="37">
        <v>21.53</v>
      </c>
      <c r="G172" s="37">
        <v>27.53</v>
      </c>
      <c r="H172" s="37">
        <v>27.53</v>
      </c>
      <c r="I172" s="37">
        <v>27.53</v>
      </c>
      <c r="J172" s="37">
        <v>29.05</v>
      </c>
      <c r="K172" s="1"/>
      <c r="L172" s="160" cm="1">
        <f t="array" ref="L172:P172">K172*F172:J172/1000</f>
        <v>0</v>
      </c>
      <c r="M172" s="160">
        <v>0</v>
      </c>
      <c r="N172" s="160">
        <v>0</v>
      </c>
      <c r="O172" s="160">
        <v>0</v>
      </c>
      <c r="P172" s="160">
        <v>0</v>
      </c>
      <c r="R172" s="84" t="str" cm="1">
        <f t="array" ref="R172">IFERROR(MIN((Z172:AH172/L172)/$CJ$11:$CR$11),"")</f>
        <v/>
      </c>
      <c r="S172" s="84" t="str" cm="1">
        <f t="array" ref="S172">IFERROR(MIN((AJ172:AR172/M172)/$CJ$11:$CR$11),"")</f>
        <v/>
      </c>
      <c r="T172" s="84" t="str" cm="1">
        <f t="array" ref="T172">IFERROR(MIN((AT172:BB172/N172)/$CJ$11:$CR$11),"")</f>
        <v/>
      </c>
      <c r="U172" s="84" t="str" cm="1">
        <f t="array" ref="U172">IFERROR(MIN((BD172:BL172/O172)/$CJ$11:$CR$11),"")</f>
        <v/>
      </c>
      <c r="Z172" s="138">
        <f t="shared" ref="Z172:AH172" si="97">_xlfn.IFNA(VLOOKUP($X223,$BX$11:$CG$40,1+Z$6,FALSE)*$L172,"")</f>
        <v>0</v>
      </c>
      <c r="AA172" s="138">
        <f t="shared" si="97"/>
        <v>0</v>
      </c>
      <c r="AB172" s="138">
        <f t="shared" si="97"/>
        <v>0</v>
      </c>
      <c r="AC172" s="138">
        <f t="shared" si="97"/>
        <v>0</v>
      </c>
      <c r="AD172" s="138">
        <f t="shared" si="97"/>
        <v>0</v>
      </c>
      <c r="AE172" s="138">
        <f t="shared" si="97"/>
        <v>0</v>
      </c>
      <c r="AF172" s="138">
        <f t="shared" si="97"/>
        <v>0</v>
      </c>
      <c r="AG172" s="138">
        <f t="shared" si="97"/>
        <v>0</v>
      </c>
      <c r="AH172" s="138">
        <f t="shared" si="97"/>
        <v>0</v>
      </c>
      <c r="AI172" s="138"/>
      <c r="AJ172" s="138">
        <f t="shared" ref="AJ172:AR172" si="98">IFERROR(VLOOKUP($X223,$BX$11:$CG$40,1+AJ$6,FALSE)*$M172,"")</f>
        <v>0</v>
      </c>
      <c r="AK172" s="138">
        <f t="shared" si="98"/>
        <v>0</v>
      </c>
      <c r="AL172" s="138">
        <f t="shared" si="98"/>
        <v>0</v>
      </c>
      <c r="AM172" s="138">
        <f t="shared" si="98"/>
        <v>0</v>
      </c>
      <c r="AN172" s="138">
        <f t="shared" si="98"/>
        <v>0</v>
      </c>
      <c r="AO172" s="138">
        <f t="shared" si="98"/>
        <v>0</v>
      </c>
      <c r="AP172" s="138">
        <f t="shared" si="98"/>
        <v>0</v>
      </c>
      <c r="AQ172" s="138">
        <f t="shared" si="98"/>
        <v>0</v>
      </c>
      <c r="AR172" s="138">
        <f t="shared" si="98"/>
        <v>0</v>
      </c>
      <c r="AS172" s="138"/>
      <c r="AT172" s="138">
        <f t="shared" ref="AT172:BB172" si="99">IFERROR(VLOOKUP($X223,$BX$11:$CG$40,1+AT$6,FALSE)*$N172,"")</f>
        <v>0</v>
      </c>
      <c r="AU172" s="138">
        <f t="shared" si="99"/>
        <v>0</v>
      </c>
      <c r="AV172" s="138">
        <f t="shared" si="99"/>
        <v>0</v>
      </c>
      <c r="AW172" s="138">
        <f t="shared" si="99"/>
        <v>0</v>
      </c>
      <c r="AX172" s="138">
        <f t="shared" si="99"/>
        <v>0</v>
      </c>
      <c r="AY172" s="138">
        <f t="shared" si="99"/>
        <v>0</v>
      </c>
      <c r="AZ172" s="138">
        <f t="shared" si="99"/>
        <v>0</v>
      </c>
      <c r="BA172" s="138">
        <f t="shared" si="99"/>
        <v>0</v>
      </c>
      <c r="BB172" s="138">
        <f t="shared" si="99"/>
        <v>0</v>
      </c>
      <c r="BC172" s="138"/>
      <c r="BD172" s="138">
        <f t="shared" ref="BD172:BL172" si="100">IFERROR(VLOOKUP($X223,$BX$11:$CG$40,1+BD$6,FALSE)*$O172,"")</f>
        <v>0</v>
      </c>
      <c r="BE172" s="138">
        <f t="shared" si="100"/>
        <v>0</v>
      </c>
      <c r="BF172" s="138">
        <f t="shared" si="100"/>
        <v>0</v>
      </c>
      <c r="BG172" s="138">
        <f t="shared" si="100"/>
        <v>0</v>
      </c>
      <c r="BH172" s="138">
        <f t="shared" si="100"/>
        <v>0</v>
      </c>
      <c r="BI172" s="138">
        <f t="shared" si="100"/>
        <v>0</v>
      </c>
      <c r="BJ172" s="138">
        <f t="shared" si="100"/>
        <v>0</v>
      </c>
      <c r="BK172" s="138">
        <f t="shared" si="100"/>
        <v>0</v>
      </c>
      <c r="BL172" s="138">
        <f t="shared" si="100"/>
        <v>0</v>
      </c>
      <c r="BM172" s="138"/>
      <c r="BN172" s="138">
        <f t="shared" ref="BN172:BV172" si="101">IFERROR(VLOOKUP($X223,$BX$11:$CG$40,1+BN$6,FALSE)*$P172,"")</f>
        <v>0</v>
      </c>
      <c r="BO172" s="138">
        <f t="shared" si="101"/>
        <v>0</v>
      </c>
      <c r="BP172" s="138">
        <f t="shared" si="101"/>
        <v>0</v>
      </c>
      <c r="BQ172" s="138">
        <f t="shared" si="101"/>
        <v>0</v>
      </c>
      <c r="BR172" s="138">
        <f t="shared" si="101"/>
        <v>0</v>
      </c>
      <c r="BS172" s="138">
        <f t="shared" si="101"/>
        <v>0</v>
      </c>
      <c r="BT172" s="138">
        <f t="shared" si="101"/>
        <v>0</v>
      </c>
      <c r="BU172" s="138">
        <f t="shared" si="101"/>
        <v>0</v>
      </c>
      <c r="BV172" s="138">
        <f t="shared" si="101"/>
        <v>0</v>
      </c>
    </row>
    <row r="173" spans="1:74" x14ac:dyDescent="0.35">
      <c r="A173" s="1"/>
      <c r="B173" s="34"/>
      <c r="D173" s="3"/>
      <c r="E173" s="1" t="s">
        <v>236</v>
      </c>
      <c r="F173" s="39">
        <v>0.08</v>
      </c>
      <c r="G173" s="39">
        <v>0.08</v>
      </c>
      <c r="H173" s="39">
        <v>0.08</v>
      </c>
      <c r="I173" s="39">
        <v>0.08</v>
      </c>
      <c r="J173" s="39">
        <v>10</v>
      </c>
      <c r="K173" s="1">
        <v>0</v>
      </c>
      <c r="L173" s="160" cm="1">
        <f t="array" ref="L173:P173">K173*F173:J173/1000</f>
        <v>0</v>
      </c>
      <c r="M173" s="160">
        <v>0</v>
      </c>
      <c r="N173" s="160">
        <v>0</v>
      </c>
      <c r="O173" s="160">
        <v>0</v>
      </c>
      <c r="P173" s="160">
        <v>0</v>
      </c>
      <c r="R173" s="84" t="str" cm="1">
        <f t="array" ref="R173">IFERROR(MIN((Z173:AH173/L173)/$CJ$11:$CR$11),"")</f>
        <v/>
      </c>
      <c r="S173" s="84" t="str" cm="1">
        <f t="array" ref="S173">IFERROR(MIN((AJ173:AR173/M173)/$CJ$11:$CR$11),"")</f>
        <v/>
      </c>
      <c r="T173" s="84" t="str" cm="1">
        <f t="array" ref="T173">IFERROR(MIN((AT173:BB173/N173)/$CJ$11:$CR$11),"")</f>
        <v/>
      </c>
      <c r="U173" s="84" t="str" cm="1">
        <f t="array" ref="U173">IFERROR(MIN((BD173:BL173/O173)/$CJ$11:$CR$11),"")</f>
        <v/>
      </c>
      <c r="Z173" s="138">
        <f t="shared" ref="Z173:AH173" si="102">_xlfn.IFNA(VLOOKUP($X224,$BX$11:$CG$40,1+Z$6,FALSE)*$L173,"")</f>
        <v>0</v>
      </c>
      <c r="AA173" s="138">
        <f t="shared" si="102"/>
        <v>0</v>
      </c>
      <c r="AB173" s="138">
        <f t="shared" si="102"/>
        <v>0</v>
      </c>
      <c r="AC173" s="138">
        <f t="shared" si="102"/>
        <v>0</v>
      </c>
      <c r="AD173" s="138">
        <f t="shared" si="102"/>
        <v>0</v>
      </c>
      <c r="AE173" s="138">
        <f t="shared" si="102"/>
        <v>0</v>
      </c>
      <c r="AF173" s="138">
        <f t="shared" si="102"/>
        <v>0</v>
      </c>
      <c r="AG173" s="138">
        <f t="shared" si="102"/>
        <v>0</v>
      </c>
      <c r="AH173" s="138">
        <f t="shared" si="102"/>
        <v>0</v>
      </c>
      <c r="AI173" s="138"/>
      <c r="AJ173" s="138">
        <f t="shared" ref="AJ173:AR173" si="103">IFERROR(VLOOKUP($X224,$BX$11:$CG$40,1+AJ$6,FALSE)*$M173,"")</f>
        <v>0</v>
      </c>
      <c r="AK173" s="138">
        <f t="shared" si="103"/>
        <v>0</v>
      </c>
      <c r="AL173" s="138">
        <f t="shared" si="103"/>
        <v>0</v>
      </c>
      <c r="AM173" s="138">
        <f t="shared" si="103"/>
        <v>0</v>
      </c>
      <c r="AN173" s="138">
        <f t="shared" si="103"/>
        <v>0</v>
      </c>
      <c r="AO173" s="138">
        <f t="shared" si="103"/>
        <v>0</v>
      </c>
      <c r="AP173" s="138">
        <f t="shared" si="103"/>
        <v>0</v>
      </c>
      <c r="AQ173" s="138">
        <f t="shared" si="103"/>
        <v>0</v>
      </c>
      <c r="AR173" s="138">
        <f t="shared" si="103"/>
        <v>0</v>
      </c>
      <c r="AS173" s="138"/>
      <c r="AT173" s="138">
        <f t="shared" ref="AT173:BB173" si="104">IFERROR(VLOOKUP($X224,$BX$11:$CG$40,1+AT$6,FALSE)*$N173,"")</f>
        <v>0</v>
      </c>
      <c r="AU173" s="138">
        <f t="shared" si="104"/>
        <v>0</v>
      </c>
      <c r="AV173" s="138">
        <f t="shared" si="104"/>
        <v>0</v>
      </c>
      <c r="AW173" s="138">
        <f t="shared" si="104"/>
        <v>0</v>
      </c>
      <c r="AX173" s="138">
        <f t="shared" si="104"/>
        <v>0</v>
      </c>
      <c r="AY173" s="138">
        <f t="shared" si="104"/>
        <v>0</v>
      </c>
      <c r="AZ173" s="138">
        <f t="shared" si="104"/>
        <v>0</v>
      </c>
      <c r="BA173" s="138">
        <f t="shared" si="104"/>
        <v>0</v>
      </c>
      <c r="BB173" s="138">
        <f t="shared" si="104"/>
        <v>0</v>
      </c>
      <c r="BC173" s="138"/>
      <c r="BD173" s="138">
        <f t="shared" ref="BD173:BL173" si="105">IFERROR(VLOOKUP($X224,$BX$11:$CG$40,1+BD$6,FALSE)*$O173,"")</f>
        <v>0</v>
      </c>
      <c r="BE173" s="138">
        <f t="shared" si="105"/>
        <v>0</v>
      </c>
      <c r="BF173" s="138">
        <f t="shared" si="105"/>
        <v>0</v>
      </c>
      <c r="BG173" s="138">
        <f t="shared" si="105"/>
        <v>0</v>
      </c>
      <c r="BH173" s="138">
        <f t="shared" si="105"/>
        <v>0</v>
      </c>
      <c r="BI173" s="138">
        <f t="shared" si="105"/>
        <v>0</v>
      </c>
      <c r="BJ173" s="138">
        <f t="shared" si="105"/>
        <v>0</v>
      </c>
      <c r="BK173" s="138">
        <f t="shared" si="105"/>
        <v>0</v>
      </c>
      <c r="BL173" s="138">
        <f t="shared" si="105"/>
        <v>0</v>
      </c>
      <c r="BM173" s="138"/>
      <c r="BN173" s="138">
        <f t="shared" ref="BN173:BV173" si="106">IFERROR(VLOOKUP($X224,$BX$11:$CG$40,1+BN$6,FALSE)*$P173,"")</f>
        <v>0</v>
      </c>
      <c r="BO173" s="138">
        <f t="shared" si="106"/>
        <v>0</v>
      </c>
      <c r="BP173" s="138">
        <f t="shared" si="106"/>
        <v>0</v>
      </c>
      <c r="BQ173" s="138">
        <f t="shared" si="106"/>
        <v>0</v>
      </c>
      <c r="BR173" s="138">
        <f t="shared" si="106"/>
        <v>0</v>
      </c>
      <c r="BS173" s="138">
        <f t="shared" si="106"/>
        <v>0</v>
      </c>
      <c r="BT173" s="138">
        <f t="shared" si="106"/>
        <v>0</v>
      </c>
      <c r="BU173" s="138">
        <f t="shared" si="106"/>
        <v>0</v>
      </c>
      <c r="BV173" s="138">
        <f t="shared" si="106"/>
        <v>0</v>
      </c>
    </row>
    <row r="174" spans="1:74" x14ac:dyDescent="0.35">
      <c r="A174" s="1"/>
      <c r="B174" s="34"/>
      <c r="D174" s="3"/>
      <c r="E174" s="1" t="s">
        <v>237</v>
      </c>
      <c r="F174" s="41">
        <v>0.02</v>
      </c>
      <c r="G174" s="41">
        <v>0.02</v>
      </c>
      <c r="H174" s="41">
        <v>0.02</v>
      </c>
      <c r="I174" s="41">
        <v>0.02</v>
      </c>
      <c r="J174" s="41">
        <v>0.02</v>
      </c>
      <c r="K174" s="1">
        <v>0</v>
      </c>
      <c r="L174" s="160" cm="1">
        <f t="array" ref="L174:P174">K174*F174:J174/1000</f>
        <v>0</v>
      </c>
      <c r="M174" s="160">
        <v>0</v>
      </c>
      <c r="N174" s="160">
        <v>0</v>
      </c>
      <c r="O174" s="160">
        <v>0</v>
      </c>
      <c r="P174" s="160">
        <v>0</v>
      </c>
      <c r="R174" s="84" t="str" cm="1">
        <f t="array" ref="R174">IFERROR(MIN((Z174:AH174/L174)/$CJ$11:$CR$11),"")</f>
        <v/>
      </c>
      <c r="S174" s="84" t="str" cm="1">
        <f t="array" ref="S174">IFERROR(MIN((AJ174:AR174/M174)/$CJ$11:$CR$11),"")</f>
        <v/>
      </c>
      <c r="T174" s="84" t="str" cm="1">
        <f t="array" ref="T174">IFERROR(MIN((AT174:BB174/N174)/$CJ$11:$CR$11),"")</f>
        <v/>
      </c>
      <c r="U174" s="84" t="str" cm="1">
        <f t="array" ref="U174">IFERROR(MIN((BD174:BL174/O174)/$CJ$11:$CR$11),"")</f>
        <v/>
      </c>
      <c r="Z174" s="138">
        <f t="shared" ref="Z174:AH174" si="107">_xlfn.IFNA(VLOOKUP($X225,$BX$11:$CG$40,1+Z$6,FALSE)*$L174,"")</f>
        <v>0</v>
      </c>
      <c r="AA174" s="138">
        <f t="shared" si="107"/>
        <v>0</v>
      </c>
      <c r="AB174" s="138">
        <f t="shared" si="107"/>
        <v>0</v>
      </c>
      <c r="AC174" s="138">
        <f t="shared" si="107"/>
        <v>0</v>
      </c>
      <c r="AD174" s="138">
        <f t="shared" si="107"/>
        <v>0</v>
      </c>
      <c r="AE174" s="138">
        <f t="shared" si="107"/>
        <v>0</v>
      </c>
      <c r="AF174" s="138">
        <f t="shared" si="107"/>
        <v>0</v>
      </c>
      <c r="AG174" s="138">
        <f t="shared" si="107"/>
        <v>0</v>
      </c>
      <c r="AH174" s="138">
        <f t="shared" si="107"/>
        <v>0</v>
      </c>
      <c r="AI174" s="138"/>
      <c r="AJ174" s="138">
        <f t="shared" ref="AJ174:AR174" si="108">IFERROR(VLOOKUP($X225,$BX$11:$CG$40,1+AJ$6,FALSE)*$M174,"")</f>
        <v>0</v>
      </c>
      <c r="AK174" s="138">
        <f t="shared" si="108"/>
        <v>0</v>
      </c>
      <c r="AL174" s="138">
        <f t="shared" si="108"/>
        <v>0</v>
      </c>
      <c r="AM174" s="138">
        <f t="shared" si="108"/>
        <v>0</v>
      </c>
      <c r="AN174" s="138">
        <f t="shared" si="108"/>
        <v>0</v>
      </c>
      <c r="AO174" s="138">
        <f t="shared" si="108"/>
        <v>0</v>
      </c>
      <c r="AP174" s="138">
        <f t="shared" si="108"/>
        <v>0</v>
      </c>
      <c r="AQ174" s="138">
        <f t="shared" si="108"/>
        <v>0</v>
      </c>
      <c r="AR174" s="138">
        <f t="shared" si="108"/>
        <v>0</v>
      </c>
      <c r="AS174" s="138"/>
      <c r="AT174" s="138">
        <f t="shared" ref="AT174:BB174" si="109">IFERROR(VLOOKUP($X225,$BX$11:$CG$40,1+AT$6,FALSE)*$N174,"")</f>
        <v>0</v>
      </c>
      <c r="AU174" s="138">
        <f t="shared" si="109"/>
        <v>0</v>
      </c>
      <c r="AV174" s="138">
        <f t="shared" si="109"/>
        <v>0</v>
      </c>
      <c r="AW174" s="138">
        <f t="shared" si="109"/>
        <v>0</v>
      </c>
      <c r="AX174" s="138">
        <f t="shared" si="109"/>
        <v>0</v>
      </c>
      <c r="AY174" s="138">
        <f t="shared" si="109"/>
        <v>0</v>
      </c>
      <c r="AZ174" s="138">
        <f t="shared" si="109"/>
        <v>0</v>
      </c>
      <c r="BA174" s="138">
        <f t="shared" si="109"/>
        <v>0</v>
      </c>
      <c r="BB174" s="138">
        <f t="shared" si="109"/>
        <v>0</v>
      </c>
      <c r="BC174" s="138"/>
      <c r="BD174" s="138">
        <f t="shared" ref="BD174:BL174" si="110">IFERROR(VLOOKUP($X225,$BX$11:$CG$40,1+BD$6,FALSE)*$O174,"")</f>
        <v>0</v>
      </c>
      <c r="BE174" s="138">
        <f t="shared" si="110"/>
        <v>0</v>
      </c>
      <c r="BF174" s="138">
        <f t="shared" si="110"/>
        <v>0</v>
      </c>
      <c r="BG174" s="138">
        <f t="shared" si="110"/>
        <v>0</v>
      </c>
      <c r="BH174" s="138">
        <f t="shared" si="110"/>
        <v>0</v>
      </c>
      <c r="BI174" s="138">
        <f t="shared" si="110"/>
        <v>0</v>
      </c>
      <c r="BJ174" s="138">
        <f t="shared" si="110"/>
        <v>0</v>
      </c>
      <c r="BK174" s="138">
        <f t="shared" si="110"/>
        <v>0</v>
      </c>
      <c r="BL174" s="138">
        <f t="shared" si="110"/>
        <v>0</v>
      </c>
      <c r="BM174" s="138"/>
      <c r="BN174" s="138">
        <f t="shared" ref="BN174:BV174" si="111">IFERROR(VLOOKUP($X225,$BX$11:$CG$40,1+BN$6,FALSE)*$P174,"")</f>
        <v>0</v>
      </c>
      <c r="BO174" s="138">
        <f t="shared" si="111"/>
        <v>0</v>
      </c>
      <c r="BP174" s="138">
        <f t="shared" si="111"/>
        <v>0</v>
      </c>
      <c r="BQ174" s="138">
        <f t="shared" si="111"/>
        <v>0</v>
      </c>
      <c r="BR174" s="138">
        <f t="shared" si="111"/>
        <v>0</v>
      </c>
      <c r="BS174" s="138">
        <f t="shared" si="111"/>
        <v>0</v>
      </c>
      <c r="BT174" s="138">
        <f t="shared" si="111"/>
        <v>0</v>
      </c>
      <c r="BU174" s="138">
        <f t="shared" si="111"/>
        <v>0</v>
      </c>
      <c r="BV174" s="138">
        <f t="shared" si="111"/>
        <v>0</v>
      </c>
    </row>
    <row r="175" spans="1:74" x14ac:dyDescent="0.35">
      <c r="A175" s="1"/>
      <c r="B175" s="34"/>
      <c r="D175" s="3"/>
      <c r="E175" s="1" t="s">
        <v>238</v>
      </c>
      <c r="F175" s="41">
        <v>8.1999999999999993</v>
      </c>
      <c r="G175" s="41">
        <v>8.1999999999999993</v>
      </c>
      <c r="H175" s="41">
        <v>8.1999999999999993</v>
      </c>
      <c r="I175" s="41">
        <v>8.1999999999999993</v>
      </c>
      <c r="J175" s="41">
        <v>6.62</v>
      </c>
      <c r="K175" s="1">
        <v>0</v>
      </c>
      <c r="L175" s="160" cm="1">
        <f t="array" ref="L175:P175">K175*F175:J175/1000</f>
        <v>0</v>
      </c>
      <c r="M175" s="160">
        <v>0</v>
      </c>
      <c r="N175" s="160">
        <v>0</v>
      </c>
      <c r="O175" s="160">
        <v>0</v>
      </c>
      <c r="P175" s="160">
        <v>0</v>
      </c>
      <c r="R175" s="84" t="str" cm="1">
        <f t="array" ref="R175">IFERROR(MIN((Z175:AH175/L175)/$CJ$11:$CR$11),"")</f>
        <v/>
      </c>
      <c r="S175" s="84" t="str" cm="1">
        <f t="array" ref="S175">IFERROR(MIN((AJ175:AR175/M175)/$CJ$11:$CR$11),"")</f>
        <v/>
      </c>
      <c r="T175" s="84" t="str" cm="1">
        <f t="array" ref="T175">IFERROR(MIN((AT175:BB175/N175)/$CJ$11:$CR$11),"")</f>
        <v/>
      </c>
      <c r="U175" s="84" t="str" cm="1">
        <f t="array" ref="U175">IFERROR(MIN((BD175:BL175/O175)/$CJ$11:$CR$11),"")</f>
        <v/>
      </c>
      <c r="Z175" s="138">
        <f t="shared" ref="Z175:AH175" si="112">_xlfn.IFNA(VLOOKUP($X226,$BX$11:$CG$40,1+Z$6,FALSE)*$L175,"")</f>
        <v>0</v>
      </c>
      <c r="AA175" s="138">
        <f t="shared" si="112"/>
        <v>0</v>
      </c>
      <c r="AB175" s="138">
        <f t="shared" si="112"/>
        <v>0</v>
      </c>
      <c r="AC175" s="138">
        <f t="shared" si="112"/>
        <v>0</v>
      </c>
      <c r="AD175" s="138">
        <f t="shared" si="112"/>
        <v>0</v>
      </c>
      <c r="AE175" s="138">
        <f t="shared" si="112"/>
        <v>0</v>
      </c>
      <c r="AF175" s="138">
        <f t="shared" si="112"/>
        <v>0</v>
      </c>
      <c r="AG175" s="138">
        <f t="shared" si="112"/>
        <v>0</v>
      </c>
      <c r="AH175" s="138">
        <f t="shared" si="112"/>
        <v>0</v>
      </c>
      <c r="AI175" s="138"/>
      <c r="AJ175" s="138">
        <f t="shared" ref="AJ175:AR175" si="113">IFERROR(VLOOKUP($X226,$BX$11:$CG$40,1+AJ$6,FALSE)*$M175,"")</f>
        <v>0</v>
      </c>
      <c r="AK175" s="138">
        <f t="shared" si="113"/>
        <v>0</v>
      </c>
      <c r="AL175" s="138">
        <f t="shared" si="113"/>
        <v>0</v>
      </c>
      <c r="AM175" s="138">
        <f t="shared" si="113"/>
        <v>0</v>
      </c>
      <c r="AN175" s="138">
        <f t="shared" si="113"/>
        <v>0</v>
      </c>
      <c r="AO175" s="138">
        <f t="shared" si="113"/>
        <v>0</v>
      </c>
      <c r="AP175" s="138">
        <f t="shared" si="113"/>
        <v>0</v>
      </c>
      <c r="AQ175" s="138">
        <f t="shared" si="113"/>
        <v>0</v>
      </c>
      <c r="AR175" s="138">
        <f t="shared" si="113"/>
        <v>0</v>
      </c>
      <c r="AS175" s="138"/>
      <c r="AT175" s="138">
        <f t="shared" ref="AT175:BB175" si="114">IFERROR(VLOOKUP($X226,$BX$11:$CG$40,1+AT$6,FALSE)*$N175,"")</f>
        <v>0</v>
      </c>
      <c r="AU175" s="138">
        <f t="shared" si="114"/>
        <v>0</v>
      </c>
      <c r="AV175" s="138">
        <f t="shared" si="114"/>
        <v>0</v>
      </c>
      <c r="AW175" s="138">
        <f t="shared" si="114"/>
        <v>0</v>
      </c>
      <c r="AX175" s="138">
        <f t="shared" si="114"/>
        <v>0</v>
      </c>
      <c r="AY175" s="138">
        <f t="shared" si="114"/>
        <v>0</v>
      </c>
      <c r="AZ175" s="138">
        <f t="shared" si="114"/>
        <v>0</v>
      </c>
      <c r="BA175" s="138">
        <f t="shared" si="114"/>
        <v>0</v>
      </c>
      <c r="BB175" s="138">
        <f t="shared" si="114"/>
        <v>0</v>
      </c>
      <c r="BC175" s="138"/>
      <c r="BD175" s="138">
        <f t="shared" ref="BD175:BL175" si="115">IFERROR(VLOOKUP($X226,$BX$11:$CG$40,1+BD$6,FALSE)*$O175,"")</f>
        <v>0</v>
      </c>
      <c r="BE175" s="138">
        <f t="shared" si="115"/>
        <v>0</v>
      </c>
      <c r="BF175" s="138">
        <f t="shared" si="115"/>
        <v>0</v>
      </c>
      <c r="BG175" s="138">
        <f t="shared" si="115"/>
        <v>0</v>
      </c>
      <c r="BH175" s="138">
        <f t="shared" si="115"/>
        <v>0</v>
      </c>
      <c r="BI175" s="138">
        <f t="shared" si="115"/>
        <v>0</v>
      </c>
      <c r="BJ175" s="138">
        <f t="shared" si="115"/>
        <v>0</v>
      </c>
      <c r="BK175" s="138">
        <f t="shared" si="115"/>
        <v>0</v>
      </c>
      <c r="BL175" s="138">
        <f t="shared" si="115"/>
        <v>0</v>
      </c>
      <c r="BM175" s="138"/>
      <c r="BN175" s="138">
        <f t="shared" ref="BN175:BV175" si="116">IFERROR(VLOOKUP($X226,$BX$11:$CG$40,1+BN$6,FALSE)*$P175,"")</f>
        <v>0</v>
      </c>
      <c r="BO175" s="138">
        <f t="shared" si="116"/>
        <v>0</v>
      </c>
      <c r="BP175" s="138">
        <f t="shared" si="116"/>
        <v>0</v>
      </c>
      <c r="BQ175" s="138">
        <f t="shared" si="116"/>
        <v>0</v>
      </c>
      <c r="BR175" s="138">
        <f t="shared" si="116"/>
        <v>0</v>
      </c>
      <c r="BS175" s="138">
        <f t="shared" si="116"/>
        <v>0</v>
      </c>
      <c r="BT175" s="138">
        <f t="shared" si="116"/>
        <v>0</v>
      </c>
      <c r="BU175" s="138">
        <f t="shared" si="116"/>
        <v>0</v>
      </c>
      <c r="BV175" s="138">
        <f t="shared" si="116"/>
        <v>0</v>
      </c>
    </row>
    <row r="176" spans="1:74" x14ac:dyDescent="0.35">
      <c r="A176" s="1"/>
      <c r="B176" s="34"/>
      <c r="D176" s="3"/>
      <c r="E176" s="1" t="s">
        <v>239</v>
      </c>
      <c r="F176" s="41">
        <v>6</v>
      </c>
      <c r="G176" s="41">
        <v>12</v>
      </c>
      <c r="H176" s="41">
        <v>12</v>
      </c>
      <c r="I176" s="41">
        <v>12</v>
      </c>
      <c r="J176" s="41">
        <v>5.93</v>
      </c>
      <c r="K176" s="1">
        <v>0</v>
      </c>
      <c r="L176" s="160" cm="1">
        <f t="array" ref="L176:P176">K176*F176:J176/1000</f>
        <v>0</v>
      </c>
      <c r="M176" s="160">
        <v>0</v>
      </c>
      <c r="N176" s="160">
        <v>0</v>
      </c>
      <c r="O176" s="160">
        <v>0</v>
      </c>
      <c r="P176" s="160">
        <v>0</v>
      </c>
      <c r="R176" s="84" t="str" cm="1">
        <f t="array" ref="R176">IFERROR(MIN((Z176:AH176/L176)/$CJ$11:$CR$11),"")</f>
        <v/>
      </c>
      <c r="S176" s="84" t="str" cm="1">
        <f t="array" ref="S176">IFERROR(MIN((AJ176:AR176/M176)/$CJ$11:$CR$11),"")</f>
        <v/>
      </c>
      <c r="T176" s="84" t="str" cm="1">
        <f t="array" ref="T176">IFERROR(MIN((AT176:BB176/N176)/$CJ$11:$CR$11),"")</f>
        <v/>
      </c>
      <c r="U176" s="84" t="str" cm="1">
        <f t="array" ref="U176">IFERROR(MIN((BD176:BL176/O176)/$CJ$11:$CR$11),"")</f>
        <v/>
      </c>
      <c r="Z176" s="138" t="str">
        <f t="shared" ref="Z176:AH176" si="117">_xlfn.IFNA(VLOOKUP($X227,$BX$11:$CG$40,1+Z$6,FALSE)*$L176,"")</f>
        <v/>
      </c>
      <c r="AA176" s="138" t="str">
        <f t="shared" si="117"/>
        <v/>
      </c>
      <c r="AB176" s="138" t="str">
        <f t="shared" si="117"/>
        <v/>
      </c>
      <c r="AC176" s="138" t="str">
        <f t="shared" si="117"/>
        <v/>
      </c>
      <c r="AD176" s="138" t="str">
        <f t="shared" si="117"/>
        <v/>
      </c>
      <c r="AE176" s="138" t="str">
        <f t="shared" si="117"/>
        <v/>
      </c>
      <c r="AF176" s="138" t="str">
        <f t="shared" si="117"/>
        <v/>
      </c>
      <c r="AG176" s="138" t="str">
        <f t="shared" si="117"/>
        <v/>
      </c>
      <c r="AH176" s="138" t="str">
        <f t="shared" si="117"/>
        <v/>
      </c>
      <c r="AI176" s="138"/>
      <c r="AJ176" s="138" t="str">
        <f t="shared" ref="AJ176:AR176" si="118">IFERROR(VLOOKUP($X227,$BX$11:$CG$40,1+AJ$6,FALSE)*$M176,"")</f>
        <v/>
      </c>
      <c r="AK176" s="138" t="str">
        <f t="shared" si="118"/>
        <v/>
      </c>
      <c r="AL176" s="138" t="str">
        <f t="shared" si="118"/>
        <v/>
      </c>
      <c r="AM176" s="138" t="str">
        <f t="shared" si="118"/>
        <v/>
      </c>
      <c r="AN176" s="138" t="str">
        <f t="shared" si="118"/>
        <v/>
      </c>
      <c r="AO176" s="138" t="str">
        <f t="shared" si="118"/>
        <v/>
      </c>
      <c r="AP176" s="138" t="str">
        <f t="shared" si="118"/>
        <v/>
      </c>
      <c r="AQ176" s="138" t="str">
        <f t="shared" si="118"/>
        <v/>
      </c>
      <c r="AR176" s="138" t="str">
        <f t="shared" si="118"/>
        <v/>
      </c>
      <c r="AS176" s="138"/>
      <c r="AT176" s="138" t="str">
        <f t="shared" ref="AT176:BB176" si="119">IFERROR(VLOOKUP($X227,$BX$11:$CG$40,1+AT$6,FALSE)*$N176,"")</f>
        <v/>
      </c>
      <c r="AU176" s="138" t="str">
        <f t="shared" si="119"/>
        <v/>
      </c>
      <c r="AV176" s="138" t="str">
        <f t="shared" si="119"/>
        <v/>
      </c>
      <c r="AW176" s="138" t="str">
        <f t="shared" si="119"/>
        <v/>
      </c>
      <c r="AX176" s="138" t="str">
        <f t="shared" si="119"/>
        <v/>
      </c>
      <c r="AY176" s="138" t="str">
        <f t="shared" si="119"/>
        <v/>
      </c>
      <c r="AZ176" s="138" t="str">
        <f t="shared" si="119"/>
        <v/>
      </c>
      <c r="BA176" s="138" t="str">
        <f t="shared" si="119"/>
        <v/>
      </c>
      <c r="BB176" s="138" t="str">
        <f t="shared" si="119"/>
        <v/>
      </c>
      <c r="BC176" s="138"/>
      <c r="BD176" s="138" t="str">
        <f t="shared" ref="BD176:BL176" si="120">IFERROR(VLOOKUP($X227,$BX$11:$CG$40,1+BD$6,FALSE)*$O176,"")</f>
        <v/>
      </c>
      <c r="BE176" s="138" t="str">
        <f t="shared" si="120"/>
        <v/>
      </c>
      <c r="BF176" s="138" t="str">
        <f t="shared" si="120"/>
        <v/>
      </c>
      <c r="BG176" s="138" t="str">
        <f t="shared" si="120"/>
        <v/>
      </c>
      <c r="BH176" s="138" t="str">
        <f t="shared" si="120"/>
        <v/>
      </c>
      <c r="BI176" s="138" t="str">
        <f t="shared" si="120"/>
        <v/>
      </c>
      <c r="BJ176" s="138" t="str">
        <f t="shared" si="120"/>
        <v/>
      </c>
      <c r="BK176" s="138" t="str">
        <f t="shared" si="120"/>
        <v/>
      </c>
      <c r="BL176" s="138" t="str">
        <f t="shared" si="120"/>
        <v/>
      </c>
      <c r="BM176" s="138"/>
      <c r="BN176" s="138" t="str">
        <f t="shared" ref="BN176:BV176" si="121">IFERROR(VLOOKUP($X227,$BX$11:$CG$40,1+BN$6,FALSE)*$P176,"")</f>
        <v/>
      </c>
      <c r="BO176" s="138" t="str">
        <f t="shared" si="121"/>
        <v/>
      </c>
      <c r="BP176" s="138" t="str">
        <f t="shared" si="121"/>
        <v/>
      </c>
      <c r="BQ176" s="138" t="str">
        <f t="shared" si="121"/>
        <v/>
      </c>
      <c r="BR176" s="138" t="str">
        <f t="shared" si="121"/>
        <v/>
      </c>
      <c r="BS176" s="138" t="str">
        <f t="shared" si="121"/>
        <v/>
      </c>
      <c r="BT176" s="138" t="str">
        <f t="shared" si="121"/>
        <v/>
      </c>
      <c r="BU176" s="138" t="str">
        <f t="shared" si="121"/>
        <v/>
      </c>
      <c r="BV176" s="138" t="str">
        <f t="shared" si="121"/>
        <v/>
      </c>
    </row>
    <row r="177" spans="1:74" x14ac:dyDescent="0.35">
      <c r="A177" s="1"/>
      <c r="B177" s="34"/>
      <c r="D177" s="3"/>
      <c r="E177" s="1" t="s">
        <v>240</v>
      </c>
      <c r="F177" s="41">
        <v>0.03</v>
      </c>
      <c r="G177" s="41">
        <v>0.03</v>
      </c>
      <c r="H177" s="41">
        <v>0.03</v>
      </c>
      <c r="I177" s="41">
        <v>0.03</v>
      </c>
      <c r="J177" s="41">
        <v>0.03</v>
      </c>
      <c r="K177" s="1">
        <v>0</v>
      </c>
      <c r="L177" s="160" cm="1">
        <f t="array" ref="L177:P177">K177*F177:J177/1000</f>
        <v>0</v>
      </c>
      <c r="M177" s="160">
        <v>0</v>
      </c>
      <c r="N177" s="160">
        <v>0</v>
      </c>
      <c r="O177" s="160">
        <v>0</v>
      </c>
      <c r="P177" s="160">
        <v>0</v>
      </c>
      <c r="R177" s="84" t="str" cm="1">
        <f t="array" ref="R177">IFERROR(MIN((Z177:AH177/L177)/$CJ$11:$CR$11),"")</f>
        <v/>
      </c>
      <c r="S177" s="84" t="str" cm="1">
        <f t="array" ref="S177">IFERROR(MIN((AJ177:AR177/M177)/$CJ$11:$CR$11),"")</f>
        <v/>
      </c>
      <c r="T177" s="84" t="str" cm="1">
        <f t="array" ref="T177">IFERROR(MIN((AT177:BB177/N177)/$CJ$11:$CR$11),"")</f>
        <v/>
      </c>
      <c r="U177" s="84" t="str" cm="1">
        <f t="array" ref="U177">IFERROR(MIN((BD177:BL177/O177)/$CJ$11:$CR$11),"")</f>
        <v/>
      </c>
      <c r="Z177" s="138">
        <f t="shared" ref="Z177:AH177" si="122">_xlfn.IFNA(VLOOKUP($X228,$BX$11:$CG$40,1+Z$6,FALSE)*$L177,"")</f>
        <v>0</v>
      </c>
      <c r="AA177" s="138">
        <f t="shared" si="122"/>
        <v>0</v>
      </c>
      <c r="AB177" s="138">
        <f t="shared" si="122"/>
        <v>0</v>
      </c>
      <c r="AC177" s="138">
        <f t="shared" si="122"/>
        <v>0</v>
      </c>
      <c r="AD177" s="138">
        <f t="shared" si="122"/>
        <v>0</v>
      </c>
      <c r="AE177" s="138">
        <f t="shared" si="122"/>
        <v>0</v>
      </c>
      <c r="AF177" s="138">
        <f t="shared" si="122"/>
        <v>0</v>
      </c>
      <c r="AG177" s="138">
        <f t="shared" si="122"/>
        <v>0</v>
      </c>
      <c r="AH177" s="138">
        <f t="shared" si="122"/>
        <v>0</v>
      </c>
      <c r="AI177" s="138"/>
      <c r="AJ177" s="138">
        <f t="shared" ref="AJ177:AR177" si="123">IFERROR(VLOOKUP($X228,$BX$11:$CG$40,1+AJ$6,FALSE)*$M177,"")</f>
        <v>0</v>
      </c>
      <c r="AK177" s="138">
        <f t="shared" si="123"/>
        <v>0</v>
      </c>
      <c r="AL177" s="138">
        <f t="shared" si="123"/>
        <v>0</v>
      </c>
      <c r="AM177" s="138">
        <f t="shared" si="123"/>
        <v>0</v>
      </c>
      <c r="AN177" s="138">
        <f t="shared" si="123"/>
        <v>0</v>
      </c>
      <c r="AO177" s="138">
        <f t="shared" si="123"/>
        <v>0</v>
      </c>
      <c r="AP177" s="138">
        <f t="shared" si="123"/>
        <v>0</v>
      </c>
      <c r="AQ177" s="138">
        <f t="shared" si="123"/>
        <v>0</v>
      </c>
      <c r="AR177" s="138">
        <f t="shared" si="123"/>
        <v>0</v>
      </c>
      <c r="AS177" s="138"/>
      <c r="AT177" s="138">
        <f t="shared" ref="AT177:BB177" si="124">IFERROR(VLOOKUP($X228,$BX$11:$CG$40,1+AT$6,FALSE)*$N177,"")</f>
        <v>0</v>
      </c>
      <c r="AU177" s="138">
        <f t="shared" si="124"/>
        <v>0</v>
      </c>
      <c r="AV177" s="138">
        <f t="shared" si="124"/>
        <v>0</v>
      </c>
      <c r="AW177" s="138">
        <f t="shared" si="124"/>
        <v>0</v>
      </c>
      <c r="AX177" s="138">
        <f t="shared" si="124"/>
        <v>0</v>
      </c>
      <c r="AY177" s="138">
        <f t="shared" si="124"/>
        <v>0</v>
      </c>
      <c r="AZ177" s="138">
        <f t="shared" si="124"/>
        <v>0</v>
      </c>
      <c r="BA177" s="138">
        <f t="shared" si="124"/>
        <v>0</v>
      </c>
      <c r="BB177" s="138">
        <f t="shared" si="124"/>
        <v>0</v>
      </c>
      <c r="BC177" s="138"/>
      <c r="BD177" s="138">
        <f t="shared" ref="BD177:BL177" si="125">IFERROR(VLOOKUP($X228,$BX$11:$CG$40,1+BD$6,FALSE)*$O177,"")</f>
        <v>0</v>
      </c>
      <c r="BE177" s="138">
        <f t="shared" si="125"/>
        <v>0</v>
      </c>
      <c r="BF177" s="138">
        <f t="shared" si="125"/>
        <v>0</v>
      </c>
      <c r="BG177" s="138">
        <f t="shared" si="125"/>
        <v>0</v>
      </c>
      <c r="BH177" s="138">
        <f t="shared" si="125"/>
        <v>0</v>
      </c>
      <c r="BI177" s="138">
        <f t="shared" si="125"/>
        <v>0</v>
      </c>
      <c r="BJ177" s="138">
        <f t="shared" si="125"/>
        <v>0</v>
      </c>
      <c r="BK177" s="138">
        <f t="shared" si="125"/>
        <v>0</v>
      </c>
      <c r="BL177" s="138">
        <f t="shared" si="125"/>
        <v>0</v>
      </c>
      <c r="BM177" s="138"/>
      <c r="BN177" s="138">
        <f t="shared" ref="BN177:BV177" si="126">IFERROR(VLOOKUP($X228,$BX$11:$CG$40,1+BN$6,FALSE)*$P177,"")</f>
        <v>0</v>
      </c>
      <c r="BO177" s="138">
        <f t="shared" si="126"/>
        <v>0</v>
      </c>
      <c r="BP177" s="138">
        <f t="shared" si="126"/>
        <v>0</v>
      </c>
      <c r="BQ177" s="138">
        <f t="shared" si="126"/>
        <v>0</v>
      </c>
      <c r="BR177" s="138">
        <f t="shared" si="126"/>
        <v>0</v>
      </c>
      <c r="BS177" s="138">
        <f t="shared" si="126"/>
        <v>0</v>
      </c>
      <c r="BT177" s="138">
        <f t="shared" si="126"/>
        <v>0</v>
      </c>
      <c r="BU177" s="138">
        <f t="shared" si="126"/>
        <v>0</v>
      </c>
      <c r="BV177" s="138">
        <f t="shared" si="126"/>
        <v>0</v>
      </c>
    </row>
    <row r="178" spans="1:74" x14ac:dyDescent="0.35">
      <c r="A178" s="1"/>
      <c r="B178" s="34"/>
      <c r="D178" s="3"/>
      <c r="E178" s="1" t="s">
        <v>241</v>
      </c>
      <c r="F178" s="41">
        <v>2.8</v>
      </c>
      <c r="G178" s="41">
        <v>2.8</v>
      </c>
      <c r="H178" s="41">
        <v>2.8</v>
      </c>
      <c r="I178" s="41">
        <v>2.8</v>
      </c>
      <c r="J178" s="41">
        <v>2.35</v>
      </c>
      <c r="K178" s="1">
        <v>0</v>
      </c>
      <c r="L178" s="160" cm="1">
        <f t="array" ref="L178:P178">K178*F178:J178/1000</f>
        <v>0</v>
      </c>
      <c r="M178" s="160">
        <v>0</v>
      </c>
      <c r="N178" s="160">
        <v>0</v>
      </c>
      <c r="O178" s="160">
        <v>0</v>
      </c>
      <c r="P178" s="160">
        <v>0</v>
      </c>
      <c r="R178" s="84" t="str" cm="1">
        <f t="array" ref="R178">IFERROR(MIN((Z178:AH178/L178)/$CJ$11:$CR$11),"")</f>
        <v/>
      </c>
      <c r="S178" s="84" t="str" cm="1">
        <f t="array" ref="S178">IFERROR(MIN((AJ178:AR178/M178)/$CJ$11:$CR$11),"")</f>
        <v/>
      </c>
      <c r="T178" s="84" t="str" cm="1">
        <f t="array" ref="T178">IFERROR(MIN((AT178:BB178/N178)/$CJ$11:$CR$11),"")</f>
        <v/>
      </c>
      <c r="U178" s="84" t="str" cm="1">
        <f t="array" ref="U178">IFERROR(MIN((BD178:BL178/O178)/$CJ$11:$CR$11),"")</f>
        <v/>
      </c>
      <c r="Z178" s="138">
        <f t="shared" ref="Z178:AH178" si="127">_xlfn.IFNA(VLOOKUP($X229,$BX$11:$CG$40,1+Z$6,FALSE)*$L178,"")</f>
        <v>0</v>
      </c>
      <c r="AA178" s="138">
        <f t="shared" si="127"/>
        <v>0</v>
      </c>
      <c r="AB178" s="138">
        <f t="shared" si="127"/>
        <v>0</v>
      </c>
      <c r="AC178" s="138">
        <f t="shared" si="127"/>
        <v>0</v>
      </c>
      <c r="AD178" s="138">
        <f t="shared" si="127"/>
        <v>0</v>
      </c>
      <c r="AE178" s="138">
        <f t="shared" si="127"/>
        <v>0</v>
      </c>
      <c r="AF178" s="138">
        <f t="shared" si="127"/>
        <v>0</v>
      </c>
      <c r="AG178" s="138">
        <f t="shared" si="127"/>
        <v>0</v>
      </c>
      <c r="AH178" s="138">
        <f t="shared" si="127"/>
        <v>0</v>
      </c>
      <c r="AI178" s="138"/>
      <c r="AJ178" s="138">
        <f t="shared" ref="AJ178:AR178" si="128">IFERROR(VLOOKUP($X229,$BX$11:$CG$40,1+AJ$6,FALSE)*$M178,"")</f>
        <v>0</v>
      </c>
      <c r="AK178" s="138">
        <f t="shared" si="128"/>
        <v>0</v>
      </c>
      <c r="AL178" s="138">
        <f t="shared" si="128"/>
        <v>0</v>
      </c>
      <c r="AM178" s="138">
        <f t="shared" si="128"/>
        <v>0</v>
      </c>
      <c r="AN178" s="138">
        <f t="shared" si="128"/>
        <v>0</v>
      </c>
      <c r="AO178" s="138">
        <f t="shared" si="128"/>
        <v>0</v>
      </c>
      <c r="AP178" s="138">
        <f t="shared" si="128"/>
        <v>0</v>
      </c>
      <c r="AQ178" s="138">
        <f t="shared" si="128"/>
        <v>0</v>
      </c>
      <c r="AR178" s="138">
        <f t="shared" si="128"/>
        <v>0</v>
      </c>
      <c r="AS178" s="138"/>
      <c r="AT178" s="138">
        <f t="shared" ref="AT178:BB178" si="129">IFERROR(VLOOKUP($X229,$BX$11:$CG$40,1+AT$6,FALSE)*$N178,"")</f>
        <v>0</v>
      </c>
      <c r="AU178" s="138">
        <f t="shared" si="129"/>
        <v>0</v>
      </c>
      <c r="AV178" s="138">
        <f t="shared" si="129"/>
        <v>0</v>
      </c>
      <c r="AW178" s="138">
        <f t="shared" si="129"/>
        <v>0</v>
      </c>
      <c r="AX178" s="138">
        <f t="shared" si="129"/>
        <v>0</v>
      </c>
      <c r="AY178" s="138">
        <f t="shared" si="129"/>
        <v>0</v>
      </c>
      <c r="AZ178" s="138">
        <f t="shared" si="129"/>
        <v>0</v>
      </c>
      <c r="BA178" s="138">
        <f t="shared" si="129"/>
        <v>0</v>
      </c>
      <c r="BB178" s="138">
        <f t="shared" si="129"/>
        <v>0</v>
      </c>
      <c r="BC178" s="138"/>
      <c r="BD178" s="138">
        <f t="shared" ref="BD178:BL178" si="130">IFERROR(VLOOKUP($X229,$BX$11:$CG$40,1+BD$6,FALSE)*$O178,"")</f>
        <v>0</v>
      </c>
      <c r="BE178" s="138">
        <f t="shared" si="130"/>
        <v>0</v>
      </c>
      <c r="BF178" s="138">
        <f t="shared" si="130"/>
        <v>0</v>
      </c>
      <c r="BG178" s="138">
        <f t="shared" si="130"/>
        <v>0</v>
      </c>
      <c r="BH178" s="138">
        <f t="shared" si="130"/>
        <v>0</v>
      </c>
      <c r="BI178" s="138">
        <f t="shared" si="130"/>
        <v>0</v>
      </c>
      <c r="BJ178" s="138">
        <f t="shared" si="130"/>
        <v>0</v>
      </c>
      <c r="BK178" s="138">
        <f t="shared" si="130"/>
        <v>0</v>
      </c>
      <c r="BL178" s="138">
        <f t="shared" si="130"/>
        <v>0</v>
      </c>
      <c r="BM178" s="138"/>
      <c r="BN178" s="138">
        <f t="shared" ref="BN178:BV178" si="131">IFERROR(VLOOKUP($X229,$BX$11:$CG$40,1+BN$6,FALSE)*$P178,"")</f>
        <v>0</v>
      </c>
      <c r="BO178" s="138">
        <f t="shared" si="131"/>
        <v>0</v>
      </c>
      <c r="BP178" s="138">
        <f t="shared" si="131"/>
        <v>0</v>
      </c>
      <c r="BQ178" s="138">
        <f t="shared" si="131"/>
        <v>0</v>
      </c>
      <c r="BR178" s="138">
        <f t="shared" si="131"/>
        <v>0</v>
      </c>
      <c r="BS178" s="138">
        <f t="shared" si="131"/>
        <v>0</v>
      </c>
      <c r="BT178" s="138">
        <f t="shared" si="131"/>
        <v>0</v>
      </c>
      <c r="BU178" s="138">
        <f t="shared" si="131"/>
        <v>0</v>
      </c>
      <c r="BV178" s="138">
        <f t="shared" si="131"/>
        <v>0</v>
      </c>
    </row>
    <row r="179" spans="1:74" x14ac:dyDescent="0.35">
      <c r="A179" s="1"/>
      <c r="B179" s="2"/>
      <c r="D179" s="3"/>
      <c r="E179" s="1" t="s">
        <v>242</v>
      </c>
      <c r="F179" s="43">
        <v>4.4000000000000004</v>
      </c>
      <c r="G179" s="43">
        <v>4.4000000000000004</v>
      </c>
      <c r="H179" s="43">
        <v>4.4000000000000004</v>
      </c>
      <c r="I179" s="43">
        <v>4.4000000000000004</v>
      </c>
      <c r="J179" s="43">
        <v>4.0999999999999996</v>
      </c>
      <c r="K179" s="1">
        <v>0</v>
      </c>
      <c r="L179" s="160" cm="1">
        <f t="array" ref="L179:P179">K179*F179:J179/1000</f>
        <v>0</v>
      </c>
      <c r="M179" s="160">
        <v>0</v>
      </c>
      <c r="N179" s="160">
        <v>0</v>
      </c>
      <c r="O179" s="160">
        <v>0</v>
      </c>
      <c r="P179" s="160">
        <v>0</v>
      </c>
      <c r="R179" s="84" t="str" cm="1">
        <f t="array" ref="R179">IFERROR(MIN((Z179:AH179/L179)/$CJ$11:$CR$11),"")</f>
        <v/>
      </c>
      <c r="S179" s="84" t="str" cm="1">
        <f t="array" ref="S179">IFERROR(MIN((AJ179:AR179/M179)/$CJ$11:$CR$11),"")</f>
        <v/>
      </c>
      <c r="T179" s="84" t="str" cm="1">
        <f t="array" ref="T179">IFERROR(MIN((AT179:BB179/N179)/$CJ$11:$CR$11),"")</f>
        <v/>
      </c>
      <c r="U179" s="84" t="str" cm="1">
        <f t="array" ref="U179">IFERROR(MIN((BD179:BL179/O179)/$CJ$11:$CR$11),"")</f>
        <v/>
      </c>
      <c r="Z179" s="138">
        <f t="shared" ref="Z179:AH179" si="132">_xlfn.IFNA(VLOOKUP($X230,$BX$11:$CG$40,1+Z$6,FALSE)*$L179,"")</f>
        <v>0</v>
      </c>
      <c r="AA179" s="138">
        <f t="shared" si="132"/>
        <v>0</v>
      </c>
      <c r="AB179" s="138">
        <f t="shared" si="132"/>
        <v>0</v>
      </c>
      <c r="AC179" s="138">
        <f t="shared" si="132"/>
        <v>0</v>
      </c>
      <c r="AD179" s="138">
        <f t="shared" si="132"/>
        <v>0</v>
      </c>
      <c r="AE179" s="138">
        <f t="shared" si="132"/>
        <v>0</v>
      </c>
      <c r="AF179" s="138">
        <f t="shared" si="132"/>
        <v>0</v>
      </c>
      <c r="AG179" s="138">
        <f t="shared" si="132"/>
        <v>0</v>
      </c>
      <c r="AH179" s="138">
        <f t="shared" si="132"/>
        <v>0</v>
      </c>
      <c r="AI179" s="138"/>
      <c r="AJ179" s="138">
        <f t="shared" ref="AJ179:AR179" si="133">IFERROR(VLOOKUP($X230,$BX$11:$CG$40,1+AJ$6,FALSE)*$M179,"")</f>
        <v>0</v>
      </c>
      <c r="AK179" s="138">
        <f t="shared" si="133"/>
        <v>0</v>
      </c>
      <c r="AL179" s="138">
        <f t="shared" si="133"/>
        <v>0</v>
      </c>
      <c r="AM179" s="138">
        <f t="shared" si="133"/>
        <v>0</v>
      </c>
      <c r="AN179" s="138">
        <f t="shared" si="133"/>
        <v>0</v>
      </c>
      <c r="AO179" s="138">
        <f t="shared" si="133"/>
        <v>0</v>
      </c>
      <c r="AP179" s="138">
        <f t="shared" si="133"/>
        <v>0</v>
      </c>
      <c r="AQ179" s="138">
        <f t="shared" si="133"/>
        <v>0</v>
      </c>
      <c r="AR179" s="138">
        <f t="shared" si="133"/>
        <v>0</v>
      </c>
      <c r="AS179" s="138"/>
      <c r="AT179" s="138">
        <f t="shared" ref="AT179:BB179" si="134">IFERROR(VLOOKUP($X230,$BX$11:$CG$40,1+AT$6,FALSE)*$N179,"")</f>
        <v>0</v>
      </c>
      <c r="AU179" s="138">
        <f t="shared" si="134"/>
        <v>0</v>
      </c>
      <c r="AV179" s="138">
        <f t="shared" si="134"/>
        <v>0</v>
      </c>
      <c r="AW179" s="138">
        <f t="shared" si="134"/>
        <v>0</v>
      </c>
      <c r="AX179" s="138">
        <f t="shared" si="134"/>
        <v>0</v>
      </c>
      <c r="AY179" s="138">
        <f t="shared" si="134"/>
        <v>0</v>
      </c>
      <c r="AZ179" s="138">
        <f t="shared" si="134"/>
        <v>0</v>
      </c>
      <c r="BA179" s="138">
        <f t="shared" si="134"/>
        <v>0</v>
      </c>
      <c r="BB179" s="138">
        <f t="shared" si="134"/>
        <v>0</v>
      </c>
      <c r="BC179" s="138"/>
      <c r="BD179" s="138">
        <f t="shared" ref="BD179:BL179" si="135">IFERROR(VLOOKUP($X230,$BX$11:$CG$40,1+BD$6,FALSE)*$O179,"")</f>
        <v>0</v>
      </c>
      <c r="BE179" s="138">
        <f t="shared" si="135"/>
        <v>0</v>
      </c>
      <c r="BF179" s="138">
        <f t="shared" si="135"/>
        <v>0</v>
      </c>
      <c r="BG179" s="138">
        <f t="shared" si="135"/>
        <v>0</v>
      </c>
      <c r="BH179" s="138">
        <f t="shared" si="135"/>
        <v>0</v>
      </c>
      <c r="BI179" s="138">
        <f t="shared" si="135"/>
        <v>0</v>
      </c>
      <c r="BJ179" s="138">
        <f t="shared" si="135"/>
        <v>0</v>
      </c>
      <c r="BK179" s="138">
        <f t="shared" si="135"/>
        <v>0</v>
      </c>
      <c r="BL179" s="138">
        <f t="shared" si="135"/>
        <v>0</v>
      </c>
      <c r="BM179" s="138"/>
      <c r="BN179" s="138">
        <f t="shared" ref="BN179:BV179" si="136">IFERROR(VLOOKUP($X230,$BX$11:$CG$40,1+BN$6,FALSE)*$P179,"")</f>
        <v>0</v>
      </c>
      <c r="BO179" s="138">
        <f t="shared" si="136"/>
        <v>0</v>
      </c>
      <c r="BP179" s="138">
        <f t="shared" si="136"/>
        <v>0</v>
      </c>
      <c r="BQ179" s="138">
        <f t="shared" si="136"/>
        <v>0</v>
      </c>
      <c r="BR179" s="138">
        <f t="shared" si="136"/>
        <v>0</v>
      </c>
      <c r="BS179" s="138">
        <f t="shared" si="136"/>
        <v>0</v>
      </c>
      <c r="BT179" s="138">
        <f t="shared" si="136"/>
        <v>0</v>
      </c>
      <c r="BU179" s="138">
        <f t="shared" si="136"/>
        <v>0</v>
      </c>
      <c r="BV179" s="138">
        <f t="shared" si="136"/>
        <v>0</v>
      </c>
    </row>
    <row r="180" spans="1:74" x14ac:dyDescent="0.35">
      <c r="A180" s="1"/>
      <c r="B180" s="2"/>
      <c r="D180" s="3"/>
      <c r="E180" s="1" t="s">
        <v>243</v>
      </c>
      <c r="F180" s="3"/>
      <c r="G180" s="3"/>
      <c r="H180" s="3"/>
      <c r="I180" s="3"/>
      <c r="J180" s="3"/>
      <c r="K180" s="1"/>
      <c r="L180" s="160" cm="1">
        <f t="array" ref="L180:P180">K180*F180:J180/1000</f>
        <v>0</v>
      </c>
      <c r="M180" s="160">
        <v>0</v>
      </c>
      <c r="N180" s="160">
        <v>0</v>
      </c>
      <c r="O180" s="160">
        <v>0</v>
      </c>
      <c r="P180" s="160">
        <v>0</v>
      </c>
      <c r="R180" s="84" t="str" cm="1">
        <f t="array" ref="R180">IFERROR(MIN((Z180:AH180/L180)/$CJ$11:$CR$11),"")</f>
        <v/>
      </c>
      <c r="S180" s="84" t="str" cm="1">
        <f t="array" ref="S180">IFERROR(MIN((AJ180:AR180/M180)/$CJ$11:$CR$11),"")</f>
        <v/>
      </c>
      <c r="T180" s="84" t="str" cm="1">
        <f t="array" ref="T180">IFERROR(MIN((AT180:BB180/N180)/$CJ$11:$CR$11),"")</f>
        <v/>
      </c>
      <c r="U180" s="84" t="str" cm="1">
        <f t="array" ref="U180">IFERROR(MIN((BD180:BL180/O180)/$CJ$11:$CR$11),"")</f>
        <v/>
      </c>
      <c r="Z180" s="138">
        <f t="shared" ref="Z180:AH180" si="137">_xlfn.IFNA(VLOOKUP($X231,$BX$11:$CG$40,1+Z$6,FALSE)*$L180,"")</f>
        <v>0</v>
      </c>
      <c r="AA180" s="138">
        <f t="shared" si="137"/>
        <v>0</v>
      </c>
      <c r="AB180" s="138">
        <f t="shared" si="137"/>
        <v>0</v>
      </c>
      <c r="AC180" s="138">
        <f t="shared" si="137"/>
        <v>0</v>
      </c>
      <c r="AD180" s="138">
        <f t="shared" si="137"/>
        <v>0</v>
      </c>
      <c r="AE180" s="138">
        <f t="shared" si="137"/>
        <v>0</v>
      </c>
      <c r="AF180" s="138">
        <f t="shared" si="137"/>
        <v>0</v>
      </c>
      <c r="AG180" s="138">
        <f t="shared" si="137"/>
        <v>0</v>
      </c>
      <c r="AH180" s="138">
        <f t="shared" si="137"/>
        <v>0</v>
      </c>
      <c r="AI180" s="138"/>
      <c r="AJ180" s="138">
        <f t="shared" ref="AJ180:AR180" si="138">IFERROR(VLOOKUP($X231,$BX$11:$CG$40,1+AJ$6,FALSE)*$M180,"")</f>
        <v>0</v>
      </c>
      <c r="AK180" s="138">
        <f t="shared" si="138"/>
        <v>0</v>
      </c>
      <c r="AL180" s="138">
        <f t="shared" si="138"/>
        <v>0</v>
      </c>
      <c r="AM180" s="138">
        <f t="shared" si="138"/>
        <v>0</v>
      </c>
      <c r="AN180" s="138">
        <f t="shared" si="138"/>
        <v>0</v>
      </c>
      <c r="AO180" s="138">
        <f t="shared" si="138"/>
        <v>0</v>
      </c>
      <c r="AP180" s="138">
        <f t="shared" si="138"/>
        <v>0</v>
      </c>
      <c r="AQ180" s="138">
        <f t="shared" si="138"/>
        <v>0</v>
      </c>
      <c r="AR180" s="138">
        <f t="shared" si="138"/>
        <v>0</v>
      </c>
      <c r="AS180" s="138"/>
      <c r="AT180" s="138">
        <f t="shared" ref="AT180:BB180" si="139">IFERROR(VLOOKUP($X231,$BX$11:$CG$40,1+AT$6,FALSE)*$N180,"")</f>
        <v>0</v>
      </c>
      <c r="AU180" s="138">
        <f t="shared" si="139"/>
        <v>0</v>
      </c>
      <c r="AV180" s="138">
        <f t="shared" si="139"/>
        <v>0</v>
      </c>
      <c r="AW180" s="138">
        <f t="shared" si="139"/>
        <v>0</v>
      </c>
      <c r="AX180" s="138">
        <f t="shared" si="139"/>
        <v>0</v>
      </c>
      <c r="AY180" s="138">
        <f t="shared" si="139"/>
        <v>0</v>
      </c>
      <c r="AZ180" s="138">
        <f t="shared" si="139"/>
        <v>0</v>
      </c>
      <c r="BA180" s="138">
        <f t="shared" si="139"/>
        <v>0</v>
      </c>
      <c r="BB180" s="138">
        <f t="shared" si="139"/>
        <v>0</v>
      </c>
      <c r="BC180" s="138"/>
      <c r="BD180" s="138">
        <f t="shared" ref="BD180:BL180" si="140">IFERROR(VLOOKUP($X231,$BX$11:$CG$40,1+BD$6,FALSE)*$O180,"")</f>
        <v>0</v>
      </c>
      <c r="BE180" s="138">
        <f t="shared" si="140"/>
        <v>0</v>
      </c>
      <c r="BF180" s="138">
        <f t="shared" si="140"/>
        <v>0</v>
      </c>
      <c r="BG180" s="138">
        <f t="shared" si="140"/>
        <v>0</v>
      </c>
      <c r="BH180" s="138">
        <f t="shared" si="140"/>
        <v>0</v>
      </c>
      <c r="BI180" s="138">
        <f t="shared" si="140"/>
        <v>0</v>
      </c>
      <c r="BJ180" s="138">
        <f t="shared" si="140"/>
        <v>0</v>
      </c>
      <c r="BK180" s="138">
        <f t="shared" si="140"/>
        <v>0</v>
      </c>
      <c r="BL180" s="138">
        <f t="shared" si="140"/>
        <v>0</v>
      </c>
      <c r="BM180" s="138"/>
      <c r="BN180" s="138">
        <f t="shared" ref="BN180:BV180" si="141">IFERROR(VLOOKUP($X231,$BX$11:$CG$40,1+BN$6,FALSE)*$P180,"")</f>
        <v>0</v>
      </c>
      <c r="BO180" s="138">
        <f t="shared" si="141"/>
        <v>0</v>
      </c>
      <c r="BP180" s="138">
        <f t="shared" si="141"/>
        <v>0</v>
      </c>
      <c r="BQ180" s="138">
        <f t="shared" si="141"/>
        <v>0</v>
      </c>
      <c r="BR180" s="138">
        <f t="shared" si="141"/>
        <v>0</v>
      </c>
      <c r="BS180" s="138">
        <f t="shared" si="141"/>
        <v>0</v>
      </c>
      <c r="BT180" s="138">
        <f t="shared" si="141"/>
        <v>0</v>
      </c>
      <c r="BU180" s="138">
        <f t="shared" si="141"/>
        <v>0</v>
      </c>
      <c r="BV180" s="138">
        <f t="shared" si="141"/>
        <v>0</v>
      </c>
    </row>
    <row r="181" spans="1:74" x14ac:dyDescent="0.35">
      <c r="A181" s="1" t="s">
        <v>244</v>
      </c>
      <c r="B181" s="2">
        <v>5</v>
      </c>
      <c r="C181">
        <v>0</v>
      </c>
      <c r="D181" s="3">
        <v>5</v>
      </c>
      <c r="E181" s="1" t="s">
        <v>245</v>
      </c>
      <c r="F181" s="10">
        <v>2.39</v>
      </c>
      <c r="G181" s="10">
        <v>2.39</v>
      </c>
      <c r="H181" s="10">
        <v>2.39</v>
      </c>
      <c r="I181" s="10">
        <v>2.39</v>
      </c>
      <c r="J181" s="10">
        <v>2.39</v>
      </c>
      <c r="K181" s="1">
        <v>0</v>
      </c>
      <c r="L181" s="160" cm="1">
        <f t="array" ref="L181:P181">K181*F181:J181/1000</f>
        <v>0</v>
      </c>
      <c r="M181" s="160">
        <v>0</v>
      </c>
      <c r="N181" s="160">
        <v>0</v>
      </c>
      <c r="O181" s="160">
        <v>0</v>
      </c>
      <c r="P181" s="160">
        <v>0</v>
      </c>
      <c r="R181" s="84" t="str" cm="1">
        <f t="array" ref="R181">IFERROR(MIN((Z181:AH181/L181)/$CJ$11:$CR$11),"")</f>
        <v/>
      </c>
      <c r="S181" s="84" t="str" cm="1">
        <f t="array" ref="S181">IFERROR(MIN((AJ181:AR181/M181)/$CJ$11:$CR$11),"")</f>
        <v/>
      </c>
      <c r="T181" s="84" t="str" cm="1">
        <f t="array" ref="T181">IFERROR(MIN((AT181:BB181/N181)/$CJ$11:$CR$11),"")</f>
        <v/>
      </c>
      <c r="U181" s="84" t="str" cm="1">
        <f t="array" ref="U181">IFERROR(MIN((BD181:BL181/O181)/$CJ$11:$CR$11),"")</f>
        <v/>
      </c>
      <c r="Z181" s="138" t="str">
        <f t="shared" si="82"/>
        <v/>
      </c>
      <c r="AA181" s="138" t="str">
        <f t="shared" si="82"/>
        <v/>
      </c>
      <c r="AB181" s="138" t="str">
        <f t="shared" si="82"/>
        <v/>
      </c>
      <c r="AC181" s="138" t="str">
        <f t="shared" si="82"/>
        <v/>
      </c>
      <c r="AD181" s="138" t="str">
        <f t="shared" si="82"/>
        <v/>
      </c>
      <c r="AE181" s="138" t="str">
        <f t="shared" si="82"/>
        <v/>
      </c>
      <c r="AF181" s="138" t="str">
        <f t="shared" si="82"/>
        <v/>
      </c>
      <c r="AG181" s="138" t="str">
        <f t="shared" si="82"/>
        <v/>
      </c>
      <c r="AH181" s="138" t="str">
        <f t="shared" si="82"/>
        <v/>
      </c>
      <c r="AI181" s="138"/>
      <c r="AJ181" s="138" t="str">
        <f t="shared" si="83"/>
        <v/>
      </c>
      <c r="AK181" s="138" t="str">
        <f t="shared" si="83"/>
        <v/>
      </c>
      <c r="AL181" s="138" t="str">
        <f t="shared" si="83"/>
        <v/>
      </c>
      <c r="AM181" s="138" t="str">
        <f t="shared" si="83"/>
        <v/>
      </c>
      <c r="AN181" s="138" t="str">
        <f t="shared" si="83"/>
        <v/>
      </c>
      <c r="AO181" s="138" t="str">
        <f t="shared" si="83"/>
        <v/>
      </c>
      <c r="AP181" s="138" t="str">
        <f t="shared" si="83"/>
        <v/>
      </c>
      <c r="AQ181" s="138" t="str">
        <f t="shared" si="83"/>
        <v/>
      </c>
      <c r="AR181" s="138" t="str">
        <f t="shared" si="83"/>
        <v/>
      </c>
      <c r="AS181" s="138"/>
      <c r="AT181" s="138" t="str">
        <f t="shared" si="84"/>
        <v/>
      </c>
      <c r="AU181" s="138" t="str">
        <f t="shared" si="84"/>
        <v/>
      </c>
      <c r="AV181" s="138" t="str">
        <f t="shared" si="84"/>
        <v/>
      </c>
      <c r="AW181" s="138" t="str">
        <f t="shared" si="84"/>
        <v/>
      </c>
      <c r="AX181" s="138" t="str">
        <f t="shared" si="84"/>
        <v/>
      </c>
      <c r="AY181" s="138" t="str">
        <f t="shared" si="84"/>
        <v/>
      </c>
      <c r="AZ181" s="138" t="str">
        <f t="shared" si="84"/>
        <v/>
      </c>
      <c r="BA181" s="138" t="str">
        <f t="shared" si="84"/>
        <v/>
      </c>
      <c r="BB181" s="138" t="str">
        <f t="shared" si="84"/>
        <v/>
      </c>
      <c r="BC181" s="138"/>
      <c r="BD181" s="138" t="str">
        <f t="shared" si="85"/>
        <v/>
      </c>
      <c r="BE181" s="138" t="str">
        <f t="shared" si="85"/>
        <v/>
      </c>
      <c r="BF181" s="138" t="str">
        <f t="shared" si="85"/>
        <v/>
      </c>
      <c r="BG181" s="138" t="str">
        <f t="shared" si="85"/>
        <v/>
      </c>
      <c r="BH181" s="138" t="str">
        <f t="shared" si="85"/>
        <v/>
      </c>
      <c r="BI181" s="138" t="str">
        <f t="shared" si="85"/>
        <v/>
      </c>
      <c r="BJ181" s="138" t="str">
        <f t="shared" si="85"/>
        <v/>
      </c>
      <c r="BK181" s="138" t="str">
        <f t="shared" si="85"/>
        <v/>
      </c>
      <c r="BL181" s="138" t="str">
        <f t="shared" si="85"/>
        <v/>
      </c>
      <c r="BM181" s="138"/>
      <c r="BN181" s="138" t="str">
        <f t="shared" si="86"/>
        <v/>
      </c>
      <c r="BO181" s="138" t="str">
        <f t="shared" si="86"/>
        <v/>
      </c>
      <c r="BP181" s="138" t="str">
        <f t="shared" si="86"/>
        <v/>
      </c>
      <c r="BQ181" s="138" t="str">
        <f t="shared" si="86"/>
        <v/>
      </c>
      <c r="BR181" s="138" t="str">
        <f t="shared" si="86"/>
        <v/>
      </c>
      <c r="BS181" s="138" t="str">
        <f t="shared" si="86"/>
        <v/>
      </c>
      <c r="BT181" s="138" t="str">
        <f t="shared" si="86"/>
        <v/>
      </c>
      <c r="BU181" s="138" t="str">
        <f t="shared" si="86"/>
        <v/>
      </c>
      <c r="BV181" s="138" t="str">
        <f t="shared" si="86"/>
        <v/>
      </c>
    </row>
    <row r="182" spans="1:74" x14ac:dyDescent="0.35">
      <c r="A182" s="1"/>
      <c r="B182" s="2"/>
      <c r="D182" s="3"/>
      <c r="E182" s="1" t="s">
        <v>246</v>
      </c>
      <c r="F182" s="59">
        <v>15.3</v>
      </c>
      <c r="G182" s="59">
        <v>10.199999999999999</v>
      </c>
      <c r="H182" s="59">
        <v>7.65</v>
      </c>
      <c r="I182" s="59">
        <v>10.199999999999999</v>
      </c>
      <c r="J182" s="59">
        <v>7.65</v>
      </c>
      <c r="K182" s="1">
        <v>0</v>
      </c>
      <c r="L182" s="160" cm="1">
        <f t="array" ref="L182:P182">K182*F182:J182/1000</f>
        <v>0</v>
      </c>
      <c r="M182" s="160">
        <v>0</v>
      </c>
      <c r="N182" s="160">
        <v>0</v>
      </c>
      <c r="O182" s="160">
        <v>0</v>
      </c>
      <c r="P182" s="160">
        <v>0</v>
      </c>
      <c r="R182" s="84" t="str" cm="1">
        <f t="array" ref="R182">IFERROR(MIN((Z182:AH182/L182)/$CJ$11:$CR$11),"")</f>
        <v/>
      </c>
      <c r="S182" s="84" t="str" cm="1">
        <f t="array" ref="S182">IFERROR(MIN((AJ182:AR182/M182)/$CJ$11:$CR$11),"")</f>
        <v/>
      </c>
      <c r="T182" s="84" t="str" cm="1">
        <f t="array" ref="T182">IFERROR(MIN((AT182:BB182/N182)/$CJ$11:$CR$11),"")</f>
        <v/>
      </c>
      <c r="U182" s="84" t="str" cm="1">
        <f t="array" ref="U182">IFERROR(MIN((BD182:BL182/O182)/$CJ$11:$CR$11),"")</f>
        <v/>
      </c>
      <c r="Z182" s="138" t="str">
        <f t="shared" si="82"/>
        <v/>
      </c>
      <c r="AA182" s="138" t="str">
        <f t="shared" si="82"/>
        <v/>
      </c>
      <c r="AB182" s="138" t="str">
        <f t="shared" si="82"/>
        <v/>
      </c>
      <c r="AC182" s="138" t="str">
        <f t="shared" si="82"/>
        <v/>
      </c>
      <c r="AD182" s="138" t="str">
        <f t="shared" si="82"/>
        <v/>
      </c>
      <c r="AE182" s="138" t="str">
        <f t="shared" si="82"/>
        <v/>
      </c>
      <c r="AF182" s="138" t="str">
        <f t="shared" si="82"/>
        <v/>
      </c>
      <c r="AG182" s="138" t="str">
        <f t="shared" si="82"/>
        <v/>
      </c>
      <c r="AH182" s="138" t="str">
        <f t="shared" si="82"/>
        <v/>
      </c>
      <c r="AI182" s="138"/>
      <c r="AJ182" s="138" t="str">
        <f t="shared" si="83"/>
        <v/>
      </c>
      <c r="AK182" s="138" t="str">
        <f t="shared" si="83"/>
        <v/>
      </c>
      <c r="AL182" s="138" t="str">
        <f t="shared" si="83"/>
        <v/>
      </c>
      <c r="AM182" s="138" t="str">
        <f t="shared" si="83"/>
        <v/>
      </c>
      <c r="AN182" s="138" t="str">
        <f t="shared" si="83"/>
        <v/>
      </c>
      <c r="AO182" s="138" t="str">
        <f t="shared" si="83"/>
        <v/>
      </c>
      <c r="AP182" s="138" t="str">
        <f t="shared" si="83"/>
        <v/>
      </c>
      <c r="AQ182" s="138" t="str">
        <f t="shared" si="83"/>
        <v/>
      </c>
      <c r="AR182" s="138" t="str">
        <f t="shared" si="83"/>
        <v/>
      </c>
      <c r="AS182" s="138"/>
      <c r="AT182" s="138" t="str">
        <f t="shared" si="84"/>
        <v/>
      </c>
      <c r="AU182" s="138" t="str">
        <f t="shared" si="84"/>
        <v/>
      </c>
      <c r="AV182" s="138" t="str">
        <f t="shared" si="84"/>
        <v/>
      </c>
      <c r="AW182" s="138" t="str">
        <f t="shared" si="84"/>
        <v/>
      </c>
      <c r="AX182" s="138" t="str">
        <f t="shared" si="84"/>
        <v/>
      </c>
      <c r="AY182" s="138" t="str">
        <f t="shared" si="84"/>
        <v/>
      </c>
      <c r="AZ182" s="138" t="str">
        <f t="shared" si="84"/>
        <v/>
      </c>
      <c r="BA182" s="138" t="str">
        <f t="shared" si="84"/>
        <v/>
      </c>
      <c r="BB182" s="138" t="str">
        <f t="shared" si="84"/>
        <v/>
      </c>
      <c r="BC182" s="138"/>
      <c r="BD182" s="138" t="str">
        <f t="shared" si="85"/>
        <v/>
      </c>
      <c r="BE182" s="138" t="str">
        <f t="shared" si="85"/>
        <v/>
      </c>
      <c r="BF182" s="138" t="str">
        <f t="shared" si="85"/>
        <v/>
      </c>
      <c r="BG182" s="138" t="str">
        <f t="shared" si="85"/>
        <v/>
      </c>
      <c r="BH182" s="138" t="str">
        <f t="shared" si="85"/>
        <v/>
      </c>
      <c r="BI182" s="138" t="str">
        <f t="shared" si="85"/>
        <v/>
      </c>
      <c r="BJ182" s="138" t="str">
        <f t="shared" si="85"/>
        <v/>
      </c>
      <c r="BK182" s="138" t="str">
        <f t="shared" si="85"/>
        <v/>
      </c>
      <c r="BL182" s="138" t="str">
        <f t="shared" si="85"/>
        <v/>
      </c>
      <c r="BM182" s="138"/>
      <c r="BN182" s="138" t="str">
        <f t="shared" si="86"/>
        <v/>
      </c>
      <c r="BO182" s="138" t="str">
        <f t="shared" si="86"/>
        <v/>
      </c>
      <c r="BP182" s="138" t="str">
        <f t="shared" si="86"/>
        <v/>
      </c>
      <c r="BQ182" s="138" t="str">
        <f t="shared" si="86"/>
        <v/>
      </c>
      <c r="BR182" s="138" t="str">
        <f t="shared" si="86"/>
        <v/>
      </c>
      <c r="BS182" s="138" t="str">
        <f t="shared" si="86"/>
        <v/>
      </c>
      <c r="BT182" s="138" t="str">
        <f t="shared" si="86"/>
        <v/>
      </c>
      <c r="BU182" s="138" t="str">
        <f t="shared" si="86"/>
        <v/>
      </c>
      <c r="BV182" s="138" t="str">
        <f t="shared" si="86"/>
        <v/>
      </c>
    </row>
    <row r="183" spans="1:74" x14ac:dyDescent="0.35">
      <c r="A183" s="1" t="s">
        <v>247</v>
      </c>
      <c r="B183" s="2"/>
      <c r="D183" s="3"/>
      <c r="E183" s="1" t="s">
        <v>248</v>
      </c>
      <c r="F183" s="3"/>
      <c r="G183" s="3"/>
      <c r="H183" s="3"/>
      <c r="I183" s="3"/>
      <c r="J183" s="3"/>
      <c r="K183" s="1"/>
      <c r="L183" s="160" cm="1">
        <f t="array" ref="L183:P183">K183*F183:J183/1000</f>
        <v>0</v>
      </c>
      <c r="M183" s="160">
        <v>0</v>
      </c>
      <c r="N183" s="160">
        <v>0</v>
      </c>
      <c r="O183" s="160">
        <v>0</v>
      </c>
      <c r="P183" s="160">
        <v>0</v>
      </c>
      <c r="R183" s="84" t="str" cm="1">
        <f t="array" ref="R183">IFERROR(MIN((Z183:AH183/L183)/$CJ$11:$CR$11),"")</f>
        <v/>
      </c>
      <c r="S183" s="84" t="str" cm="1">
        <f t="array" ref="S183">IFERROR(MIN((AJ183:AR183/M183)/$CJ$11:$CR$11),"")</f>
        <v/>
      </c>
      <c r="T183" s="84" t="str" cm="1">
        <f t="array" ref="T183">IFERROR(MIN((AT183:BB183/N183)/$CJ$11:$CR$11),"")</f>
        <v/>
      </c>
      <c r="U183" s="84" t="str" cm="1">
        <f t="array" ref="U183">IFERROR(MIN((BD183:BL183/O183)/$CJ$11:$CR$11),"")</f>
        <v/>
      </c>
      <c r="Z183" s="138" t="str">
        <f t="shared" si="82"/>
        <v/>
      </c>
      <c r="AA183" s="138" t="str">
        <f t="shared" si="82"/>
        <v/>
      </c>
      <c r="AB183" s="138" t="str">
        <f t="shared" si="82"/>
        <v/>
      </c>
      <c r="AC183" s="138" t="str">
        <f t="shared" si="82"/>
        <v/>
      </c>
      <c r="AD183" s="138" t="str">
        <f t="shared" si="82"/>
        <v/>
      </c>
      <c r="AE183" s="138" t="str">
        <f t="shared" si="82"/>
        <v/>
      </c>
      <c r="AF183" s="138" t="str">
        <f t="shared" si="82"/>
        <v/>
      </c>
      <c r="AG183" s="138" t="str">
        <f t="shared" si="82"/>
        <v/>
      </c>
      <c r="AH183" s="138" t="str">
        <f t="shared" si="82"/>
        <v/>
      </c>
      <c r="AI183" s="138"/>
      <c r="AJ183" s="138" t="str">
        <f t="shared" si="83"/>
        <v/>
      </c>
      <c r="AK183" s="138" t="str">
        <f t="shared" si="83"/>
        <v/>
      </c>
      <c r="AL183" s="138" t="str">
        <f t="shared" si="83"/>
        <v/>
      </c>
      <c r="AM183" s="138" t="str">
        <f t="shared" si="83"/>
        <v/>
      </c>
      <c r="AN183" s="138" t="str">
        <f t="shared" si="83"/>
        <v/>
      </c>
      <c r="AO183" s="138" t="str">
        <f t="shared" si="83"/>
        <v/>
      </c>
      <c r="AP183" s="138" t="str">
        <f t="shared" si="83"/>
        <v/>
      </c>
      <c r="AQ183" s="138" t="str">
        <f t="shared" si="83"/>
        <v/>
      </c>
      <c r="AR183" s="138" t="str">
        <f t="shared" si="83"/>
        <v/>
      </c>
      <c r="AS183" s="138"/>
      <c r="AT183" s="138" t="str">
        <f t="shared" si="84"/>
        <v/>
      </c>
      <c r="AU183" s="138" t="str">
        <f t="shared" si="84"/>
        <v/>
      </c>
      <c r="AV183" s="138" t="str">
        <f t="shared" si="84"/>
        <v/>
      </c>
      <c r="AW183" s="138" t="str">
        <f t="shared" si="84"/>
        <v/>
      </c>
      <c r="AX183" s="138" t="str">
        <f t="shared" si="84"/>
        <v/>
      </c>
      <c r="AY183" s="138" t="str">
        <f t="shared" si="84"/>
        <v/>
      </c>
      <c r="AZ183" s="138" t="str">
        <f t="shared" si="84"/>
        <v/>
      </c>
      <c r="BA183" s="138" t="str">
        <f t="shared" si="84"/>
        <v/>
      </c>
      <c r="BB183" s="138" t="str">
        <f t="shared" si="84"/>
        <v/>
      </c>
      <c r="BC183" s="138"/>
      <c r="BD183" s="138" t="str">
        <f t="shared" si="85"/>
        <v/>
      </c>
      <c r="BE183" s="138" t="str">
        <f t="shared" si="85"/>
        <v/>
      </c>
      <c r="BF183" s="138" t="str">
        <f t="shared" si="85"/>
        <v/>
      </c>
      <c r="BG183" s="138" t="str">
        <f t="shared" si="85"/>
        <v/>
      </c>
      <c r="BH183" s="138" t="str">
        <f t="shared" si="85"/>
        <v/>
      </c>
      <c r="BI183" s="138" t="str">
        <f t="shared" si="85"/>
        <v/>
      </c>
      <c r="BJ183" s="138" t="str">
        <f t="shared" si="85"/>
        <v/>
      </c>
      <c r="BK183" s="138" t="str">
        <f t="shared" si="85"/>
        <v/>
      </c>
      <c r="BL183" s="138" t="str">
        <f t="shared" si="85"/>
        <v/>
      </c>
      <c r="BM183" s="138"/>
      <c r="BN183" s="138" t="str">
        <f t="shared" si="86"/>
        <v/>
      </c>
      <c r="BO183" s="138" t="str">
        <f t="shared" si="86"/>
        <v/>
      </c>
      <c r="BP183" s="138" t="str">
        <f t="shared" si="86"/>
        <v/>
      </c>
      <c r="BQ183" s="138" t="str">
        <f t="shared" si="86"/>
        <v/>
      </c>
      <c r="BR183" s="138" t="str">
        <f t="shared" si="86"/>
        <v/>
      </c>
      <c r="BS183" s="138" t="str">
        <f t="shared" si="86"/>
        <v/>
      </c>
      <c r="BT183" s="138" t="str">
        <f t="shared" si="86"/>
        <v/>
      </c>
      <c r="BU183" s="138" t="str">
        <f t="shared" si="86"/>
        <v/>
      </c>
      <c r="BV183" s="138" t="str">
        <f t="shared" si="86"/>
        <v/>
      </c>
    </row>
    <row r="184" spans="1:74" x14ac:dyDescent="0.35">
      <c r="A184" t="s">
        <v>249</v>
      </c>
      <c r="B184">
        <v>31</v>
      </c>
      <c r="C184">
        <v>0</v>
      </c>
      <c r="D184">
        <v>31</v>
      </c>
      <c r="E184" t="s">
        <v>250</v>
      </c>
      <c r="F184" s="37">
        <v>108.6</v>
      </c>
      <c r="G184" s="37">
        <v>35.799999999999997</v>
      </c>
      <c r="H184" s="37">
        <v>35.6</v>
      </c>
      <c r="I184" s="37">
        <v>35.799999999999997</v>
      </c>
      <c r="J184" s="37">
        <v>35.6</v>
      </c>
      <c r="K184" s="1"/>
      <c r="L184" s="160" cm="1">
        <f t="array" ref="L184:P184">K184*F184:J184/1000</f>
        <v>0</v>
      </c>
      <c r="M184">
        <v>0</v>
      </c>
      <c r="N184">
        <v>0</v>
      </c>
      <c r="O184">
        <v>0</v>
      </c>
      <c r="P184">
        <v>0</v>
      </c>
      <c r="R184" s="84" t="str" cm="1">
        <f t="array" ref="R184">IFERROR(MIN((Z184:AH184/L184)/$CJ$11:$CR$11),"")</f>
        <v/>
      </c>
      <c r="S184" s="84" t="str" cm="1">
        <f t="array" ref="S184">IFERROR(MIN((AJ184:AR184/M184)/$CJ$11:$CR$11),"")</f>
        <v/>
      </c>
      <c r="T184" s="84" t="str" cm="1">
        <f t="array" ref="T184">IFERROR(MIN((AT184:BB184/N184)/$CJ$11:$CR$11),"")</f>
        <v/>
      </c>
      <c r="U184" s="84" t="str" cm="1">
        <f t="array" ref="U184">IFERROR(MIN((BD184:BL184/O184)/$CJ$11:$CR$11),"")</f>
        <v/>
      </c>
      <c r="Z184" s="138" t="str">
        <f t="shared" ref="Z184:AH193" si="142">_xlfn.IFNA(VLOOKUP($X184,$BX$11:$CG$40,1+Z$6,FALSE)*$L184,"")</f>
        <v/>
      </c>
      <c r="AA184" s="138" t="str">
        <f t="shared" si="142"/>
        <v/>
      </c>
      <c r="AB184" s="138" t="str">
        <f t="shared" si="142"/>
        <v/>
      </c>
      <c r="AC184" s="138" t="str">
        <f t="shared" si="142"/>
        <v/>
      </c>
      <c r="AD184" s="138" t="str">
        <f t="shared" si="142"/>
        <v/>
      </c>
      <c r="AE184" s="138" t="str">
        <f t="shared" si="142"/>
        <v/>
      </c>
      <c r="AF184" s="138" t="str">
        <f t="shared" si="142"/>
        <v/>
      </c>
      <c r="AG184" s="138" t="str">
        <f t="shared" si="142"/>
        <v/>
      </c>
      <c r="AH184" s="138" t="str">
        <f t="shared" si="142"/>
        <v/>
      </c>
      <c r="AI184" s="138"/>
      <c r="AJ184" s="138" t="str">
        <f t="shared" ref="AJ184:AR193" si="143">IFERROR(VLOOKUP($X184,$BX$11:$CG$40,1+AJ$6,FALSE)*$M184,"")</f>
        <v/>
      </c>
      <c r="AK184" s="138" t="str">
        <f t="shared" si="143"/>
        <v/>
      </c>
      <c r="AL184" s="138" t="str">
        <f t="shared" si="143"/>
        <v/>
      </c>
      <c r="AM184" s="138" t="str">
        <f t="shared" si="143"/>
        <v/>
      </c>
      <c r="AN184" s="138" t="str">
        <f t="shared" si="143"/>
        <v/>
      </c>
      <c r="AO184" s="138" t="str">
        <f t="shared" si="143"/>
        <v/>
      </c>
      <c r="AP184" s="138" t="str">
        <f t="shared" si="143"/>
        <v/>
      </c>
      <c r="AQ184" s="138" t="str">
        <f t="shared" si="143"/>
        <v/>
      </c>
      <c r="AR184" s="138" t="str">
        <f t="shared" si="143"/>
        <v/>
      </c>
      <c r="AS184" s="138"/>
      <c r="AT184" s="138" t="str">
        <f t="shared" ref="AT184:BB193" si="144">IFERROR(VLOOKUP($X184,$BX$11:$CG$40,1+AT$6,FALSE)*$N184,"")</f>
        <v/>
      </c>
      <c r="AU184" s="138" t="str">
        <f t="shared" si="144"/>
        <v/>
      </c>
      <c r="AV184" s="138" t="str">
        <f t="shared" si="144"/>
        <v/>
      </c>
      <c r="AW184" s="138" t="str">
        <f t="shared" si="144"/>
        <v/>
      </c>
      <c r="AX184" s="138" t="str">
        <f t="shared" si="144"/>
        <v/>
      </c>
      <c r="AY184" s="138" t="str">
        <f t="shared" si="144"/>
        <v/>
      </c>
      <c r="AZ184" s="138" t="str">
        <f t="shared" si="144"/>
        <v/>
      </c>
      <c r="BA184" s="138" t="str">
        <f t="shared" si="144"/>
        <v/>
      </c>
      <c r="BB184" s="138" t="str">
        <f t="shared" si="144"/>
        <v/>
      </c>
      <c r="BC184" s="138"/>
      <c r="BD184" s="138" t="str">
        <f t="shared" ref="BD184:BL193" si="145">IFERROR(VLOOKUP($X184,$BX$11:$CG$40,1+BD$6,FALSE)*$O184,"")</f>
        <v/>
      </c>
      <c r="BE184" s="138" t="str">
        <f t="shared" si="145"/>
        <v/>
      </c>
      <c r="BF184" s="138" t="str">
        <f t="shared" si="145"/>
        <v/>
      </c>
      <c r="BG184" s="138" t="str">
        <f t="shared" si="145"/>
        <v/>
      </c>
      <c r="BH184" s="138" t="str">
        <f t="shared" si="145"/>
        <v/>
      </c>
      <c r="BI184" s="138" t="str">
        <f t="shared" si="145"/>
        <v/>
      </c>
      <c r="BJ184" s="138" t="str">
        <f t="shared" si="145"/>
        <v/>
      </c>
      <c r="BK184" s="138" t="str">
        <f t="shared" si="145"/>
        <v/>
      </c>
      <c r="BL184" s="138" t="str">
        <f t="shared" si="145"/>
        <v/>
      </c>
      <c r="BM184" s="138"/>
      <c r="BN184" s="138" t="str">
        <f t="shared" ref="BN184:BV193" si="146">IFERROR(VLOOKUP($X184,$BX$11:$CG$40,1+BN$6,FALSE)*$P184,"")</f>
        <v/>
      </c>
      <c r="BO184" s="138" t="str">
        <f t="shared" si="146"/>
        <v/>
      </c>
      <c r="BP184" s="138" t="str">
        <f t="shared" si="146"/>
        <v/>
      </c>
      <c r="BQ184" s="138" t="str">
        <f t="shared" si="146"/>
        <v/>
      </c>
      <c r="BR184" s="138" t="str">
        <f t="shared" si="146"/>
        <v/>
      </c>
      <c r="BS184" s="138" t="str">
        <f t="shared" si="146"/>
        <v/>
      </c>
      <c r="BT184" s="138" t="str">
        <f t="shared" si="146"/>
        <v/>
      </c>
      <c r="BU184" s="138" t="str">
        <f t="shared" si="146"/>
        <v/>
      </c>
      <c r="BV184" s="138" t="str">
        <f t="shared" si="146"/>
        <v/>
      </c>
    </row>
    <row r="185" spans="1:74" x14ac:dyDescent="0.35">
      <c r="E185" t="s">
        <v>251</v>
      </c>
      <c r="F185" s="39">
        <v>74</v>
      </c>
      <c r="G185" s="39">
        <v>18.5</v>
      </c>
      <c r="H185" s="39">
        <v>18.5</v>
      </c>
      <c r="I185" s="39">
        <v>18.5</v>
      </c>
      <c r="J185" s="39">
        <v>18.5</v>
      </c>
      <c r="K185" s="1">
        <v>0</v>
      </c>
      <c r="L185" s="160" cm="1">
        <f t="array" ref="L185:P185">K185*F185:J185/1000</f>
        <v>0</v>
      </c>
      <c r="M185">
        <v>0</v>
      </c>
      <c r="N185">
        <v>0</v>
      </c>
      <c r="O185">
        <v>0</v>
      </c>
      <c r="P185">
        <v>0</v>
      </c>
      <c r="R185" s="84" t="str" cm="1">
        <f t="array" ref="R185">IFERROR(MIN((Z185:AH185/L185)/$CJ$11:$CR$11),"")</f>
        <v/>
      </c>
      <c r="S185" s="84" t="str" cm="1">
        <f t="array" ref="S185">IFERROR(MIN((AJ185:AR185/M185)/$CJ$11:$CR$11),"")</f>
        <v/>
      </c>
      <c r="T185" s="84" t="str" cm="1">
        <f t="array" ref="T185">IFERROR(MIN((AT185:BB185/N185)/$CJ$11:$CR$11),"")</f>
        <v/>
      </c>
      <c r="U185" s="84" t="str" cm="1">
        <f t="array" ref="U185">IFERROR(MIN((BD185:BL185/O185)/$CJ$11:$CR$11),"")</f>
        <v/>
      </c>
      <c r="Z185" s="138" t="str">
        <f t="shared" si="142"/>
        <v/>
      </c>
      <c r="AA185" s="138" t="str">
        <f t="shared" si="142"/>
        <v/>
      </c>
      <c r="AB185" s="138" t="str">
        <f t="shared" si="142"/>
        <v/>
      </c>
      <c r="AC185" s="138" t="str">
        <f t="shared" si="142"/>
        <v/>
      </c>
      <c r="AD185" s="138" t="str">
        <f t="shared" si="142"/>
        <v/>
      </c>
      <c r="AE185" s="138" t="str">
        <f t="shared" si="142"/>
        <v/>
      </c>
      <c r="AF185" s="138" t="str">
        <f t="shared" si="142"/>
        <v/>
      </c>
      <c r="AG185" s="138" t="str">
        <f t="shared" si="142"/>
        <v/>
      </c>
      <c r="AH185" s="138" t="str">
        <f t="shared" si="142"/>
        <v/>
      </c>
      <c r="AI185" s="138"/>
      <c r="AJ185" s="138" t="str">
        <f t="shared" si="143"/>
        <v/>
      </c>
      <c r="AK185" s="138" t="str">
        <f t="shared" si="143"/>
        <v/>
      </c>
      <c r="AL185" s="138" t="str">
        <f t="shared" si="143"/>
        <v/>
      </c>
      <c r="AM185" s="138" t="str">
        <f t="shared" si="143"/>
        <v/>
      </c>
      <c r="AN185" s="138" t="str">
        <f t="shared" si="143"/>
        <v/>
      </c>
      <c r="AO185" s="138" t="str">
        <f t="shared" si="143"/>
        <v/>
      </c>
      <c r="AP185" s="138" t="str">
        <f t="shared" si="143"/>
        <v/>
      </c>
      <c r="AQ185" s="138" t="str">
        <f t="shared" si="143"/>
        <v/>
      </c>
      <c r="AR185" s="138" t="str">
        <f t="shared" si="143"/>
        <v/>
      </c>
      <c r="AS185" s="138"/>
      <c r="AT185" s="138" t="str">
        <f t="shared" si="144"/>
        <v/>
      </c>
      <c r="AU185" s="138" t="str">
        <f t="shared" si="144"/>
        <v/>
      </c>
      <c r="AV185" s="138" t="str">
        <f t="shared" si="144"/>
        <v/>
      </c>
      <c r="AW185" s="138" t="str">
        <f t="shared" si="144"/>
        <v/>
      </c>
      <c r="AX185" s="138" t="str">
        <f t="shared" si="144"/>
        <v/>
      </c>
      <c r="AY185" s="138" t="str">
        <f t="shared" si="144"/>
        <v/>
      </c>
      <c r="AZ185" s="138" t="str">
        <f t="shared" si="144"/>
        <v/>
      </c>
      <c r="BA185" s="138" t="str">
        <f t="shared" si="144"/>
        <v/>
      </c>
      <c r="BB185" s="138" t="str">
        <f t="shared" si="144"/>
        <v/>
      </c>
      <c r="BC185" s="138"/>
      <c r="BD185" s="138" t="str">
        <f t="shared" si="145"/>
        <v/>
      </c>
      <c r="BE185" s="138" t="str">
        <f t="shared" si="145"/>
        <v/>
      </c>
      <c r="BF185" s="138" t="str">
        <f t="shared" si="145"/>
        <v/>
      </c>
      <c r="BG185" s="138" t="str">
        <f t="shared" si="145"/>
        <v/>
      </c>
      <c r="BH185" s="138" t="str">
        <f t="shared" si="145"/>
        <v/>
      </c>
      <c r="BI185" s="138" t="str">
        <f t="shared" si="145"/>
        <v/>
      </c>
      <c r="BJ185" s="138" t="str">
        <f t="shared" si="145"/>
        <v/>
      </c>
      <c r="BK185" s="138" t="str">
        <f t="shared" si="145"/>
        <v/>
      </c>
      <c r="BL185" s="138" t="str">
        <f t="shared" si="145"/>
        <v/>
      </c>
      <c r="BM185" s="138"/>
      <c r="BN185" s="138" t="str">
        <f t="shared" si="146"/>
        <v/>
      </c>
      <c r="BO185" s="138" t="str">
        <f t="shared" si="146"/>
        <v/>
      </c>
      <c r="BP185" s="138" t="str">
        <f t="shared" si="146"/>
        <v/>
      </c>
      <c r="BQ185" s="138" t="str">
        <f t="shared" si="146"/>
        <v/>
      </c>
      <c r="BR185" s="138" t="str">
        <f t="shared" si="146"/>
        <v/>
      </c>
      <c r="BS185" s="138" t="str">
        <f t="shared" si="146"/>
        <v/>
      </c>
      <c r="BT185" s="138" t="str">
        <f t="shared" si="146"/>
        <v/>
      </c>
      <c r="BU185" s="138" t="str">
        <f t="shared" si="146"/>
        <v/>
      </c>
      <c r="BV185" s="138" t="str">
        <f t="shared" si="146"/>
        <v/>
      </c>
    </row>
    <row r="186" spans="1:74" x14ac:dyDescent="0.35">
      <c r="E186" t="s">
        <v>252</v>
      </c>
      <c r="F186" s="41">
        <v>2.9</v>
      </c>
      <c r="G186" s="41">
        <v>0.7</v>
      </c>
      <c r="H186" s="41">
        <v>0.7</v>
      </c>
      <c r="I186" s="41">
        <v>0.7</v>
      </c>
      <c r="J186" s="41">
        <v>0.7</v>
      </c>
      <c r="K186" s="1">
        <v>0</v>
      </c>
      <c r="L186" s="160" cm="1">
        <f t="array" ref="L186:P186">K186*F186:J186/1000</f>
        <v>0</v>
      </c>
      <c r="M186">
        <v>0</v>
      </c>
      <c r="N186">
        <v>0</v>
      </c>
      <c r="O186">
        <v>0</v>
      </c>
      <c r="P186">
        <v>0</v>
      </c>
      <c r="R186" s="84" t="str" cm="1">
        <f t="array" ref="R186">IFERROR(MIN((Z186:AH186/L186)/$CJ$11:$CR$11),"")</f>
        <v/>
      </c>
      <c r="S186" s="84" t="str" cm="1">
        <f t="array" ref="S186">IFERROR(MIN((AJ186:AR186/M186)/$CJ$11:$CR$11),"")</f>
        <v/>
      </c>
      <c r="T186" s="84" t="str" cm="1">
        <f t="array" ref="T186">IFERROR(MIN((AT186:BB186/N186)/$CJ$11:$CR$11),"")</f>
        <v/>
      </c>
      <c r="U186" s="84" t="str" cm="1">
        <f t="array" ref="U186">IFERROR(MIN((BD186:BL186/O186)/$CJ$11:$CR$11),"")</f>
        <v/>
      </c>
      <c r="Z186" s="138" t="str">
        <f t="shared" si="142"/>
        <v/>
      </c>
      <c r="AA186" s="138" t="str">
        <f t="shared" si="142"/>
        <v/>
      </c>
      <c r="AB186" s="138" t="str">
        <f t="shared" si="142"/>
        <v/>
      </c>
      <c r="AC186" s="138" t="str">
        <f t="shared" si="142"/>
        <v/>
      </c>
      <c r="AD186" s="138" t="str">
        <f t="shared" si="142"/>
        <v/>
      </c>
      <c r="AE186" s="138" t="str">
        <f t="shared" si="142"/>
        <v/>
      </c>
      <c r="AF186" s="138" t="str">
        <f t="shared" si="142"/>
        <v/>
      </c>
      <c r="AG186" s="138" t="str">
        <f t="shared" si="142"/>
        <v/>
      </c>
      <c r="AH186" s="138" t="str">
        <f t="shared" si="142"/>
        <v/>
      </c>
      <c r="AI186" s="138"/>
      <c r="AJ186" s="138" t="str">
        <f t="shared" si="143"/>
        <v/>
      </c>
      <c r="AK186" s="138" t="str">
        <f t="shared" si="143"/>
        <v/>
      </c>
      <c r="AL186" s="138" t="str">
        <f t="shared" si="143"/>
        <v/>
      </c>
      <c r="AM186" s="138" t="str">
        <f t="shared" si="143"/>
        <v/>
      </c>
      <c r="AN186" s="138" t="str">
        <f t="shared" si="143"/>
        <v/>
      </c>
      <c r="AO186" s="138" t="str">
        <f t="shared" si="143"/>
        <v/>
      </c>
      <c r="AP186" s="138" t="str">
        <f t="shared" si="143"/>
        <v/>
      </c>
      <c r="AQ186" s="138" t="str">
        <f t="shared" si="143"/>
        <v/>
      </c>
      <c r="AR186" s="138" t="str">
        <f t="shared" si="143"/>
        <v/>
      </c>
      <c r="AS186" s="138"/>
      <c r="AT186" s="138" t="str">
        <f t="shared" si="144"/>
        <v/>
      </c>
      <c r="AU186" s="138" t="str">
        <f t="shared" si="144"/>
        <v/>
      </c>
      <c r="AV186" s="138" t="str">
        <f t="shared" si="144"/>
        <v/>
      </c>
      <c r="AW186" s="138" t="str">
        <f t="shared" si="144"/>
        <v/>
      </c>
      <c r="AX186" s="138" t="str">
        <f t="shared" si="144"/>
        <v/>
      </c>
      <c r="AY186" s="138" t="str">
        <f t="shared" si="144"/>
        <v/>
      </c>
      <c r="AZ186" s="138" t="str">
        <f t="shared" si="144"/>
        <v/>
      </c>
      <c r="BA186" s="138" t="str">
        <f t="shared" si="144"/>
        <v/>
      </c>
      <c r="BB186" s="138" t="str">
        <f t="shared" si="144"/>
        <v/>
      </c>
      <c r="BC186" s="138"/>
      <c r="BD186" s="138" t="str">
        <f t="shared" si="145"/>
        <v/>
      </c>
      <c r="BE186" s="138" t="str">
        <f t="shared" si="145"/>
        <v/>
      </c>
      <c r="BF186" s="138" t="str">
        <f t="shared" si="145"/>
        <v/>
      </c>
      <c r="BG186" s="138" t="str">
        <f t="shared" si="145"/>
        <v/>
      </c>
      <c r="BH186" s="138" t="str">
        <f t="shared" si="145"/>
        <v/>
      </c>
      <c r="BI186" s="138" t="str">
        <f t="shared" si="145"/>
        <v/>
      </c>
      <c r="BJ186" s="138" t="str">
        <f t="shared" si="145"/>
        <v/>
      </c>
      <c r="BK186" s="138" t="str">
        <f t="shared" si="145"/>
        <v/>
      </c>
      <c r="BL186" s="138" t="str">
        <f t="shared" si="145"/>
        <v/>
      </c>
      <c r="BM186" s="138"/>
      <c r="BN186" s="138" t="str">
        <f t="shared" si="146"/>
        <v/>
      </c>
      <c r="BO186" s="138" t="str">
        <f t="shared" si="146"/>
        <v/>
      </c>
      <c r="BP186" s="138" t="str">
        <f t="shared" si="146"/>
        <v/>
      </c>
      <c r="BQ186" s="138" t="str">
        <f t="shared" si="146"/>
        <v/>
      </c>
      <c r="BR186" s="138" t="str">
        <f t="shared" si="146"/>
        <v/>
      </c>
      <c r="BS186" s="138" t="str">
        <f t="shared" si="146"/>
        <v/>
      </c>
      <c r="BT186" s="138" t="str">
        <f t="shared" si="146"/>
        <v/>
      </c>
      <c r="BU186" s="138" t="str">
        <f t="shared" si="146"/>
        <v/>
      </c>
      <c r="BV186" s="138" t="str">
        <f t="shared" si="146"/>
        <v/>
      </c>
    </row>
    <row r="187" spans="1:74" x14ac:dyDescent="0.35">
      <c r="E187" t="s">
        <v>253</v>
      </c>
      <c r="F187" s="43">
        <v>1</v>
      </c>
      <c r="G187" s="43">
        <v>1</v>
      </c>
      <c r="H187" s="43">
        <v>1</v>
      </c>
      <c r="I187" s="43">
        <v>1</v>
      </c>
      <c r="J187" s="43">
        <v>1</v>
      </c>
      <c r="K187" s="1">
        <v>3</v>
      </c>
      <c r="L187" s="160" cm="1">
        <f t="array" ref="L187:P187">K187*F187:J187/1000</f>
        <v>3.0000000000000001E-3</v>
      </c>
      <c r="M187">
        <v>3.0000000000000001E-3</v>
      </c>
      <c r="N187">
        <v>3.0000000000000001E-3</v>
      </c>
      <c r="O187">
        <v>3.0000000000000001E-3</v>
      </c>
      <c r="P187">
        <v>3.0000000000000001E-3</v>
      </c>
      <c r="R187" s="84" t="str" cm="1">
        <f t="array" ref="R187">IFERROR(MIN((Z187:AH187/L187)/$CJ$11:$CR$11),"")</f>
        <v/>
      </c>
      <c r="S187" s="84" t="str" cm="1">
        <f t="array" ref="S187">IFERROR(MIN((AJ187:AR187/M187)/$CJ$11:$CR$11),"")</f>
        <v/>
      </c>
      <c r="T187" s="84" t="str" cm="1">
        <f t="array" ref="T187">IFERROR(MIN((AT187:BB187/N187)/$CJ$11:$CR$11),"")</f>
        <v/>
      </c>
      <c r="U187" s="84" t="str" cm="1">
        <f t="array" ref="U187">IFERROR(MIN((BD187:BL187/O187)/$CJ$11:$CR$11),"")</f>
        <v/>
      </c>
      <c r="Z187" s="138" t="str">
        <f t="shared" si="142"/>
        <v/>
      </c>
      <c r="AA187" s="138" t="str">
        <f t="shared" si="142"/>
        <v/>
      </c>
      <c r="AB187" s="138" t="str">
        <f t="shared" si="142"/>
        <v/>
      </c>
      <c r="AC187" s="138" t="str">
        <f t="shared" si="142"/>
        <v/>
      </c>
      <c r="AD187" s="138" t="str">
        <f t="shared" si="142"/>
        <v/>
      </c>
      <c r="AE187" s="138" t="str">
        <f t="shared" si="142"/>
        <v/>
      </c>
      <c r="AF187" s="138" t="str">
        <f t="shared" si="142"/>
        <v/>
      </c>
      <c r="AG187" s="138" t="str">
        <f t="shared" si="142"/>
        <v/>
      </c>
      <c r="AH187" s="138" t="str">
        <f t="shared" si="142"/>
        <v/>
      </c>
      <c r="AI187" s="138"/>
      <c r="AJ187" s="138" t="str">
        <f t="shared" si="143"/>
        <v/>
      </c>
      <c r="AK187" s="138" t="str">
        <f t="shared" si="143"/>
        <v/>
      </c>
      <c r="AL187" s="138" t="str">
        <f t="shared" si="143"/>
        <v/>
      </c>
      <c r="AM187" s="138" t="str">
        <f t="shared" si="143"/>
        <v/>
      </c>
      <c r="AN187" s="138" t="str">
        <f t="shared" si="143"/>
        <v/>
      </c>
      <c r="AO187" s="138" t="str">
        <f t="shared" si="143"/>
        <v/>
      </c>
      <c r="AP187" s="138" t="str">
        <f t="shared" si="143"/>
        <v/>
      </c>
      <c r="AQ187" s="138" t="str">
        <f t="shared" si="143"/>
        <v/>
      </c>
      <c r="AR187" s="138" t="str">
        <f t="shared" si="143"/>
        <v/>
      </c>
      <c r="AS187" s="138"/>
      <c r="AT187" s="138" t="str">
        <f t="shared" si="144"/>
        <v/>
      </c>
      <c r="AU187" s="138" t="str">
        <f t="shared" si="144"/>
        <v/>
      </c>
      <c r="AV187" s="138" t="str">
        <f t="shared" si="144"/>
        <v/>
      </c>
      <c r="AW187" s="138" t="str">
        <f t="shared" si="144"/>
        <v/>
      </c>
      <c r="AX187" s="138" t="str">
        <f t="shared" si="144"/>
        <v/>
      </c>
      <c r="AY187" s="138" t="str">
        <f t="shared" si="144"/>
        <v/>
      </c>
      <c r="AZ187" s="138" t="str">
        <f t="shared" si="144"/>
        <v/>
      </c>
      <c r="BA187" s="138" t="str">
        <f t="shared" si="144"/>
        <v/>
      </c>
      <c r="BB187" s="138" t="str">
        <f t="shared" si="144"/>
        <v/>
      </c>
      <c r="BC187" s="138"/>
      <c r="BD187" s="138" t="str">
        <f t="shared" si="145"/>
        <v/>
      </c>
      <c r="BE187" s="138" t="str">
        <f t="shared" si="145"/>
        <v/>
      </c>
      <c r="BF187" s="138" t="str">
        <f t="shared" si="145"/>
        <v/>
      </c>
      <c r="BG187" s="138" t="str">
        <f t="shared" si="145"/>
        <v/>
      </c>
      <c r="BH187" s="138" t="str">
        <f t="shared" si="145"/>
        <v/>
      </c>
      <c r="BI187" s="138" t="str">
        <f t="shared" si="145"/>
        <v/>
      </c>
      <c r="BJ187" s="138" t="str">
        <f t="shared" si="145"/>
        <v/>
      </c>
      <c r="BK187" s="138" t="str">
        <f t="shared" si="145"/>
        <v/>
      </c>
      <c r="BL187" s="138" t="str">
        <f t="shared" si="145"/>
        <v/>
      </c>
      <c r="BM187" s="138"/>
      <c r="BN187" s="138" t="str">
        <f t="shared" si="146"/>
        <v/>
      </c>
      <c r="BO187" s="138" t="str">
        <f t="shared" si="146"/>
        <v/>
      </c>
      <c r="BP187" s="138" t="str">
        <f t="shared" si="146"/>
        <v/>
      </c>
      <c r="BQ187" s="138" t="str">
        <f t="shared" si="146"/>
        <v/>
      </c>
      <c r="BR187" s="138" t="str">
        <f t="shared" si="146"/>
        <v/>
      </c>
      <c r="BS187" s="138" t="str">
        <f t="shared" si="146"/>
        <v/>
      </c>
      <c r="BT187" s="138" t="str">
        <f t="shared" si="146"/>
        <v/>
      </c>
      <c r="BU187" s="138" t="str">
        <f t="shared" si="146"/>
        <v/>
      </c>
      <c r="BV187" s="138" t="str">
        <f t="shared" si="146"/>
        <v/>
      </c>
    </row>
    <row r="188" spans="1:74" x14ac:dyDescent="0.35">
      <c r="A188" t="s">
        <v>254</v>
      </c>
      <c r="F188" s="68"/>
      <c r="G188" s="68"/>
      <c r="H188" s="68"/>
      <c r="I188" s="68"/>
      <c r="J188" s="68"/>
      <c r="K188" s="1"/>
      <c r="L188" s="160" cm="1">
        <f t="array" ref="L188:P188">K188*F188:J188/1000</f>
        <v>0</v>
      </c>
      <c r="M188">
        <v>0</v>
      </c>
      <c r="N188">
        <v>0</v>
      </c>
      <c r="O188">
        <v>0</v>
      </c>
      <c r="P188">
        <v>0</v>
      </c>
      <c r="R188" s="84" t="str" cm="1">
        <f t="array" ref="R188">IFERROR(MIN((Z188:AH188/L188)/$CJ$11:$CR$11),"")</f>
        <v/>
      </c>
      <c r="S188" s="84" t="str" cm="1">
        <f t="array" ref="S188">IFERROR(MIN((AJ188:AR188/M188)/$CJ$11:$CR$11),"")</f>
        <v/>
      </c>
      <c r="T188" s="84" t="str" cm="1">
        <f t="array" ref="T188">IFERROR(MIN((AT188:BB188/N188)/$CJ$11:$CR$11),"")</f>
        <v/>
      </c>
      <c r="U188" s="84" t="str" cm="1">
        <f t="array" ref="U188">IFERROR(MIN((BD188:BL188/O188)/$CJ$11:$CR$11),"")</f>
        <v/>
      </c>
      <c r="Z188" s="138" t="str">
        <f t="shared" si="142"/>
        <v/>
      </c>
      <c r="AA188" s="138" t="str">
        <f t="shared" si="142"/>
        <v/>
      </c>
      <c r="AB188" s="138" t="str">
        <f t="shared" si="142"/>
        <v/>
      </c>
      <c r="AC188" s="138" t="str">
        <f t="shared" si="142"/>
        <v/>
      </c>
      <c r="AD188" s="138" t="str">
        <f t="shared" si="142"/>
        <v/>
      </c>
      <c r="AE188" s="138" t="str">
        <f t="shared" si="142"/>
        <v/>
      </c>
      <c r="AF188" s="138" t="str">
        <f t="shared" si="142"/>
        <v/>
      </c>
      <c r="AG188" s="138" t="str">
        <f t="shared" si="142"/>
        <v/>
      </c>
      <c r="AH188" s="138" t="str">
        <f t="shared" si="142"/>
        <v/>
      </c>
      <c r="AI188" s="138"/>
      <c r="AJ188" s="138" t="str">
        <f t="shared" si="143"/>
        <v/>
      </c>
      <c r="AK188" s="138" t="str">
        <f t="shared" si="143"/>
        <v/>
      </c>
      <c r="AL188" s="138" t="str">
        <f t="shared" si="143"/>
        <v/>
      </c>
      <c r="AM188" s="138" t="str">
        <f t="shared" si="143"/>
        <v/>
      </c>
      <c r="AN188" s="138" t="str">
        <f t="shared" si="143"/>
        <v/>
      </c>
      <c r="AO188" s="138" t="str">
        <f t="shared" si="143"/>
        <v/>
      </c>
      <c r="AP188" s="138" t="str">
        <f t="shared" si="143"/>
        <v/>
      </c>
      <c r="AQ188" s="138" t="str">
        <f t="shared" si="143"/>
        <v/>
      </c>
      <c r="AR188" s="138" t="str">
        <f t="shared" si="143"/>
        <v/>
      </c>
      <c r="AS188" s="138"/>
      <c r="AT188" s="138" t="str">
        <f t="shared" si="144"/>
        <v/>
      </c>
      <c r="AU188" s="138" t="str">
        <f t="shared" si="144"/>
        <v/>
      </c>
      <c r="AV188" s="138" t="str">
        <f t="shared" si="144"/>
        <v/>
      </c>
      <c r="AW188" s="138" t="str">
        <f t="shared" si="144"/>
        <v/>
      </c>
      <c r="AX188" s="138" t="str">
        <f t="shared" si="144"/>
        <v/>
      </c>
      <c r="AY188" s="138" t="str">
        <f t="shared" si="144"/>
        <v/>
      </c>
      <c r="AZ188" s="138" t="str">
        <f t="shared" si="144"/>
        <v/>
      </c>
      <c r="BA188" s="138" t="str">
        <f t="shared" si="144"/>
        <v/>
      </c>
      <c r="BB188" s="138" t="str">
        <f t="shared" si="144"/>
        <v/>
      </c>
      <c r="BC188" s="138"/>
      <c r="BD188" s="138" t="str">
        <f t="shared" si="145"/>
        <v/>
      </c>
      <c r="BE188" s="138" t="str">
        <f t="shared" si="145"/>
        <v/>
      </c>
      <c r="BF188" s="138" t="str">
        <f t="shared" si="145"/>
        <v/>
      </c>
      <c r="BG188" s="138" t="str">
        <f t="shared" si="145"/>
        <v/>
      </c>
      <c r="BH188" s="138" t="str">
        <f t="shared" si="145"/>
        <v/>
      </c>
      <c r="BI188" s="138" t="str">
        <f t="shared" si="145"/>
        <v/>
      </c>
      <c r="BJ188" s="138" t="str">
        <f t="shared" si="145"/>
        <v/>
      </c>
      <c r="BK188" s="138" t="str">
        <f t="shared" si="145"/>
        <v/>
      </c>
      <c r="BL188" s="138" t="str">
        <f t="shared" si="145"/>
        <v/>
      </c>
      <c r="BM188" s="138"/>
      <c r="BN188" s="138" t="str">
        <f t="shared" si="146"/>
        <v/>
      </c>
      <c r="BO188" s="138" t="str">
        <f t="shared" si="146"/>
        <v/>
      </c>
      <c r="BP188" s="138" t="str">
        <f t="shared" si="146"/>
        <v/>
      </c>
      <c r="BQ188" s="138" t="str">
        <f t="shared" si="146"/>
        <v/>
      </c>
      <c r="BR188" s="138" t="str">
        <f t="shared" si="146"/>
        <v/>
      </c>
      <c r="BS188" s="138" t="str">
        <f t="shared" si="146"/>
        <v/>
      </c>
      <c r="BT188" s="138" t="str">
        <f t="shared" si="146"/>
        <v/>
      </c>
      <c r="BU188" s="138" t="str">
        <f t="shared" si="146"/>
        <v/>
      </c>
      <c r="BV188" s="138" t="str">
        <f t="shared" si="146"/>
        <v/>
      </c>
    </row>
    <row r="189" spans="1:74" x14ac:dyDescent="0.35">
      <c r="E189" t="s">
        <v>255</v>
      </c>
      <c r="F189" s="3"/>
      <c r="G189" s="3"/>
      <c r="H189" s="3"/>
      <c r="I189" s="3"/>
      <c r="J189" s="3"/>
      <c r="K189" s="1"/>
      <c r="L189" s="160" cm="1">
        <f t="array" ref="L189:P189">K189*F189:J189/1000</f>
        <v>0</v>
      </c>
      <c r="M189">
        <v>0</v>
      </c>
      <c r="N189">
        <v>0</v>
      </c>
      <c r="O189">
        <v>0</v>
      </c>
      <c r="P189">
        <v>0</v>
      </c>
      <c r="Z189" s="138" t="str">
        <f t="shared" si="142"/>
        <v/>
      </c>
      <c r="AA189" s="138" t="str">
        <f t="shared" si="142"/>
        <v/>
      </c>
      <c r="AB189" s="138" t="str">
        <f t="shared" si="142"/>
        <v/>
      </c>
      <c r="AC189" s="138" t="str">
        <f t="shared" si="142"/>
        <v/>
      </c>
      <c r="AD189" s="138" t="str">
        <f t="shared" si="142"/>
        <v/>
      </c>
      <c r="AE189" s="138" t="str">
        <f t="shared" si="142"/>
        <v/>
      </c>
      <c r="AF189" s="138" t="str">
        <f t="shared" si="142"/>
        <v/>
      </c>
      <c r="AG189" s="138" t="str">
        <f t="shared" si="142"/>
        <v/>
      </c>
      <c r="AH189" s="138" t="str">
        <f t="shared" si="142"/>
        <v/>
      </c>
      <c r="AI189" s="138"/>
      <c r="AJ189" s="138" t="str">
        <f t="shared" si="143"/>
        <v/>
      </c>
      <c r="AK189" s="138" t="str">
        <f t="shared" si="143"/>
        <v/>
      </c>
      <c r="AL189" s="138" t="str">
        <f t="shared" si="143"/>
        <v/>
      </c>
      <c r="AM189" s="138" t="str">
        <f t="shared" si="143"/>
        <v/>
      </c>
      <c r="AN189" s="138" t="str">
        <f t="shared" si="143"/>
        <v/>
      </c>
      <c r="AO189" s="138" t="str">
        <f t="shared" si="143"/>
        <v/>
      </c>
      <c r="AP189" s="138" t="str">
        <f t="shared" si="143"/>
        <v/>
      </c>
      <c r="AQ189" s="138" t="str">
        <f t="shared" si="143"/>
        <v/>
      </c>
      <c r="AR189" s="138" t="str">
        <f t="shared" si="143"/>
        <v/>
      </c>
      <c r="AS189" s="138"/>
      <c r="AT189" s="138" t="str">
        <f t="shared" si="144"/>
        <v/>
      </c>
      <c r="AU189" s="138" t="str">
        <f t="shared" si="144"/>
        <v/>
      </c>
      <c r="AV189" s="138" t="str">
        <f t="shared" si="144"/>
        <v/>
      </c>
      <c r="AW189" s="138" t="str">
        <f t="shared" si="144"/>
        <v/>
      </c>
      <c r="AX189" s="138" t="str">
        <f t="shared" si="144"/>
        <v/>
      </c>
      <c r="AY189" s="138" t="str">
        <f t="shared" si="144"/>
        <v/>
      </c>
      <c r="AZ189" s="138" t="str">
        <f t="shared" si="144"/>
        <v/>
      </c>
      <c r="BA189" s="138" t="str">
        <f t="shared" si="144"/>
        <v/>
      </c>
      <c r="BB189" s="138" t="str">
        <f t="shared" si="144"/>
        <v/>
      </c>
      <c r="BC189" s="138"/>
      <c r="BD189" s="138" t="str">
        <f t="shared" si="145"/>
        <v/>
      </c>
      <c r="BE189" s="138" t="str">
        <f t="shared" si="145"/>
        <v/>
      </c>
      <c r="BF189" s="138" t="str">
        <f t="shared" si="145"/>
        <v/>
      </c>
      <c r="BG189" s="138" t="str">
        <f t="shared" si="145"/>
        <v/>
      </c>
      <c r="BH189" s="138" t="str">
        <f t="shared" si="145"/>
        <v/>
      </c>
      <c r="BI189" s="138" t="str">
        <f t="shared" si="145"/>
        <v/>
      </c>
      <c r="BJ189" s="138" t="str">
        <f t="shared" si="145"/>
        <v/>
      </c>
      <c r="BK189" s="138" t="str">
        <f t="shared" si="145"/>
        <v/>
      </c>
      <c r="BL189" s="138" t="str">
        <f t="shared" si="145"/>
        <v/>
      </c>
      <c r="BM189" s="138"/>
      <c r="BN189" s="138" t="str">
        <f t="shared" si="146"/>
        <v/>
      </c>
      <c r="BO189" s="138" t="str">
        <f t="shared" si="146"/>
        <v/>
      </c>
      <c r="BP189" s="138" t="str">
        <f t="shared" si="146"/>
        <v/>
      </c>
      <c r="BQ189" s="138" t="str">
        <f t="shared" si="146"/>
        <v/>
      </c>
      <c r="BR189" s="138" t="str">
        <f t="shared" si="146"/>
        <v/>
      </c>
      <c r="BS189" s="138" t="str">
        <f t="shared" si="146"/>
        <v/>
      </c>
      <c r="BT189" s="138" t="str">
        <f t="shared" si="146"/>
        <v/>
      </c>
      <c r="BU189" s="138" t="str">
        <f t="shared" si="146"/>
        <v/>
      </c>
      <c r="BV189" s="138" t="str">
        <f t="shared" si="146"/>
        <v/>
      </c>
    </row>
    <row r="190" spans="1:74" x14ac:dyDescent="0.35">
      <c r="A190" t="s">
        <v>256</v>
      </c>
      <c r="B190">
        <v>15</v>
      </c>
      <c r="E190" t="s">
        <v>257</v>
      </c>
      <c r="F190" s="37">
        <v>20.3</v>
      </c>
      <c r="G190" s="37">
        <v>13.5</v>
      </c>
      <c r="H190" s="37">
        <v>13.5</v>
      </c>
      <c r="I190" s="37">
        <v>13.5</v>
      </c>
      <c r="J190" s="37">
        <v>13.5</v>
      </c>
      <c r="K190" s="1"/>
      <c r="L190" s="160" cm="1">
        <f t="array" ref="L190:P190">K190*F190:J190/1000</f>
        <v>0</v>
      </c>
      <c r="M190">
        <v>0</v>
      </c>
      <c r="N190">
        <v>0</v>
      </c>
      <c r="O190">
        <v>0</v>
      </c>
      <c r="P190">
        <v>0</v>
      </c>
      <c r="Z190" s="138" t="str">
        <f t="shared" si="142"/>
        <v/>
      </c>
      <c r="AA190" s="138" t="str">
        <f t="shared" si="142"/>
        <v/>
      </c>
      <c r="AB190" s="138" t="str">
        <f t="shared" si="142"/>
        <v/>
      </c>
      <c r="AC190" s="138" t="str">
        <f t="shared" si="142"/>
        <v/>
      </c>
      <c r="AD190" s="138" t="str">
        <f t="shared" si="142"/>
        <v/>
      </c>
      <c r="AE190" s="138" t="str">
        <f t="shared" si="142"/>
        <v/>
      </c>
      <c r="AF190" s="138" t="str">
        <f t="shared" si="142"/>
        <v/>
      </c>
      <c r="AG190" s="138" t="str">
        <f t="shared" si="142"/>
        <v/>
      </c>
      <c r="AH190" s="138" t="str">
        <f t="shared" si="142"/>
        <v/>
      </c>
      <c r="AI190" s="138"/>
      <c r="AJ190" s="138" t="str">
        <f t="shared" si="143"/>
        <v/>
      </c>
      <c r="AK190" s="138" t="str">
        <f t="shared" si="143"/>
        <v/>
      </c>
      <c r="AL190" s="138" t="str">
        <f t="shared" si="143"/>
        <v/>
      </c>
      <c r="AM190" s="138" t="str">
        <f t="shared" si="143"/>
        <v/>
      </c>
      <c r="AN190" s="138" t="str">
        <f t="shared" si="143"/>
        <v/>
      </c>
      <c r="AO190" s="138" t="str">
        <f t="shared" si="143"/>
        <v/>
      </c>
      <c r="AP190" s="138" t="str">
        <f t="shared" si="143"/>
        <v/>
      </c>
      <c r="AQ190" s="138" t="str">
        <f t="shared" si="143"/>
        <v/>
      </c>
      <c r="AR190" s="138" t="str">
        <f t="shared" si="143"/>
        <v/>
      </c>
      <c r="AS190" s="138"/>
      <c r="AT190" s="138" t="str">
        <f t="shared" si="144"/>
        <v/>
      </c>
      <c r="AU190" s="138" t="str">
        <f t="shared" si="144"/>
        <v/>
      </c>
      <c r="AV190" s="138" t="str">
        <f t="shared" si="144"/>
        <v/>
      </c>
      <c r="AW190" s="138" t="str">
        <f t="shared" si="144"/>
        <v/>
      </c>
      <c r="AX190" s="138" t="str">
        <f t="shared" si="144"/>
        <v/>
      </c>
      <c r="AY190" s="138" t="str">
        <f t="shared" si="144"/>
        <v/>
      </c>
      <c r="AZ190" s="138" t="str">
        <f t="shared" si="144"/>
        <v/>
      </c>
      <c r="BA190" s="138" t="str">
        <f t="shared" si="144"/>
        <v/>
      </c>
      <c r="BB190" s="138" t="str">
        <f t="shared" si="144"/>
        <v/>
      </c>
      <c r="BC190" s="138"/>
      <c r="BD190" s="138" t="str">
        <f t="shared" si="145"/>
        <v/>
      </c>
      <c r="BE190" s="138" t="str">
        <f t="shared" si="145"/>
        <v/>
      </c>
      <c r="BF190" s="138" t="str">
        <f t="shared" si="145"/>
        <v/>
      </c>
      <c r="BG190" s="138" t="str">
        <f t="shared" si="145"/>
        <v/>
      </c>
      <c r="BH190" s="138" t="str">
        <f t="shared" si="145"/>
        <v/>
      </c>
      <c r="BI190" s="138" t="str">
        <f t="shared" si="145"/>
        <v/>
      </c>
      <c r="BJ190" s="138" t="str">
        <f t="shared" si="145"/>
        <v/>
      </c>
      <c r="BK190" s="138" t="str">
        <f t="shared" si="145"/>
        <v/>
      </c>
      <c r="BL190" s="138" t="str">
        <f t="shared" si="145"/>
        <v/>
      </c>
      <c r="BM190" s="138"/>
      <c r="BN190" s="138" t="str">
        <f t="shared" si="146"/>
        <v/>
      </c>
      <c r="BO190" s="138" t="str">
        <f t="shared" si="146"/>
        <v/>
      </c>
      <c r="BP190" s="138" t="str">
        <f t="shared" si="146"/>
        <v/>
      </c>
      <c r="BQ190" s="138" t="str">
        <f t="shared" si="146"/>
        <v/>
      </c>
      <c r="BR190" s="138" t="str">
        <f t="shared" si="146"/>
        <v/>
      </c>
      <c r="BS190" s="138" t="str">
        <f t="shared" si="146"/>
        <v/>
      </c>
      <c r="BT190" s="138" t="str">
        <f t="shared" si="146"/>
        <v/>
      </c>
      <c r="BU190" s="138" t="str">
        <f t="shared" si="146"/>
        <v/>
      </c>
      <c r="BV190" s="138" t="str">
        <f t="shared" si="146"/>
        <v/>
      </c>
    </row>
    <row r="191" spans="1:74" x14ac:dyDescent="0.35">
      <c r="E191" t="s">
        <v>258</v>
      </c>
      <c r="F191" s="37">
        <v>3.5</v>
      </c>
      <c r="G191" s="37">
        <v>2.2999999999999998</v>
      </c>
      <c r="H191" s="37">
        <v>2.2999999999999998</v>
      </c>
      <c r="I191" s="37">
        <v>2.2999999999999998</v>
      </c>
      <c r="J191" s="37">
        <v>2.2999999999999998</v>
      </c>
      <c r="K191" s="1"/>
      <c r="L191" s="160" cm="1">
        <f t="array" ref="L191:P191">K191*F191:J191/1000</f>
        <v>0</v>
      </c>
      <c r="M191">
        <v>0</v>
      </c>
      <c r="N191">
        <v>0</v>
      </c>
      <c r="O191">
        <v>0</v>
      </c>
      <c r="P191">
        <v>0</v>
      </c>
      <c r="Z191" s="138" t="str">
        <f t="shared" si="142"/>
        <v/>
      </c>
      <c r="AA191" s="138" t="str">
        <f t="shared" si="142"/>
        <v/>
      </c>
      <c r="AB191" s="138" t="str">
        <f t="shared" si="142"/>
        <v/>
      </c>
      <c r="AC191" s="138" t="str">
        <f t="shared" si="142"/>
        <v/>
      </c>
      <c r="AD191" s="138" t="str">
        <f t="shared" si="142"/>
        <v/>
      </c>
      <c r="AE191" s="138" t="str">
        <f t="shared" si="142"/>
        <v/>
      </c>
      <c r="AF191" s="138" t="str">
        <f t="shared" si="142"/>
        <v/>
      </c>
      <c r="AG191" s="138" t="str">
        <f t="shared" si="142"/>
        <v/>
      </c>
      <c r="AH191" s="138" t="str">
        <f t="shared" si="142"/>
        <v/>
      </c>
      <c r="AI191" s="138"/>
      <c r="AJ191" s="138" t="str">
        <f t="shared" si="143"/>
        <v/>
      </c>
      <c r="AK191" s="138" t="str">
        <f t="shared" si="143"/>
        <v/>
      </c>
      <c r="AL191" s="138" t="str">
        <f t="shared" si="143"/>
        <v/>
      </c>
      <c r="AM191" s="138" t="str">
        <f t="shared" si="143"/>
        <v/>
      </c>
      <c r="AN191" s="138" t="str">
        <f t="shared" si="143"/>
        <v/>
      </c>
      <c r="AO191" s="138" t="str">
        <f t="shared" si="143"/>
        <v/>
      </c>
      <c r="AP191" s="138" t="str">
        <f t="shared" si="143"/>
        <v/>
      </c>
      <c r="AQ191" s="138" t="str">
        <f t="shared" si="143"/>
        <v/>
      </c>
      <c r="AR191" s="138" t="str">
        <f t="shared" si="143"/>
        <v/>
      </c>
      <c r="AS191" s="138"/>
      <c r="AT191" s="138" t="str">
        <f t="shared" si="144"/>
        <v/>
      </c>
      <c r="AU191" s="138" t="str">
        <f t="shared" si="144"/>
        <v/>
      </c>
      <c r="AV191" s="138" t="str">
        <f t="shared" si="144"/>
        <v/>
      </c>
      <c r="AW191" s="138" t="str">
        <f t="shared" si="144"/>
        <v/>
      </c>
      <c r="AX191" s="138" t="str">
        <f t="shared" si="144"/>
        <v/>
      </c>
      <c r="AY191" s="138" t="str">
        <f t="shared" si="144"/>
        <v/>
      </c>
      <c r="AZ191" s="138" t="str">
        <f t="shared" si="144"/>
        <v/>
      </c>
      <c r="BA191" s="138" t="str">
        <f t="shared" si="144"/>
        <v/>
      </c>
      <c r="BB191" s="138" t="str">
        <f t="shared" si="144"/>
        <v/>
      </c>
      <c r="BC191" s="138"/>
      <c r="BD191" s="138" t="str">
        <f t="shared" si="145"/>
        <v/>
      </c>
      <c r="BE191" s="138" t="str">
        <f t="shared" si="145"/>
        <v/>
      </c>
      <c r="BF191" s="138" t="str">
        <f t="shared" si="145"/>
        <v/>
      </c>
      <c r="BG191" s="138" t="str">
        <f t="shared" si="145"/>
        <v/>
      </c>
      <c r="BH191" s="138" t="str">
        <f t="shared" si="145"/>
        <v/>
      </c>
      <c r="BI191" s="138" t="str">
        <f t="shared" si="145"/>
        <v/>
      </c>
      <c r="BJ191" s="138" t="str">
        <f t="shared" si="145"/>
        <v/>
      </c>
      <c r="BK191" s="138" t="str">
        <f t="shared" si="145"/>
        <v/>
      </c>
      <c r="BL191" s="138" t="str">
        <f t="shared" si="145"/>
        <v/>
      </c>
      <c r="BM191" s="138"/>
      <c r="BN191" s="138" t="str">
        <f t="shared" si="146"/>
        <v/>
      </c>
      <c r="BO191" s="138" t="str">
        <f t="shared" si="146"/>
        <v/>
      </c>
      <c r="BP191" s="138" t="str">
        <f t="shared" si="146"/>
        <v/>
      </c>
      <c r="BQ191" s="138" t="str">
        <f t="shared" si="146"/>
        <v/>
      </c>
      <c r="BR191" s="138" t="str">
        <f t="shared" si="146"/>
        <v/>
      </c>
      <c r="BS191" s="138" t="str">
        <f t="shared" si="146"/>
        <v/>
      </c>
      <c r="BT191" s="138" t="str">
        <f t="shared" si="146"/>
        <v/>
      </c>
      <c r="BU191" s="138" t="str">
        <f t="shared" si="146"/>
        <v/>
      </c>
      <c r="BV191" s="138" t="str">
        <f t="shared" si="146"/>
        <v/>
      </c>
    </row>
    <row r="192" spans="1:74" x14ac:dyDescent="0.35">
      <c r="E192" t="s">
        <v>259</v>
      </c>
      <c r="F192" s="37">
        <v>2.7</v>
      </c>
      <c r="G192" s="37">
        <v>1.8</v>
      </c>
      <c r="H192" s="37">
        <v>1.8</v>
      </c>
      <c r="I192" s="37">
        <v>1.8</v>
      </c>
      <c r="J192" s="37">
        <v>1.8</v>
      </c>
      <c r="K192" s="1"/>
      <c r="L192" s="160" cm="1">
        <f t="array" ref="L192:P192">K192*F192:J192/1000</f>
        <v>0</v>
      </c>
      <c r="M192">
        <v>0</v>
      </c>
      <c r="N192">
        <v>0</v>
      </c>
      <c r="O192">
        <v>0</v>
      </c>
      <c r="P192">
        <v>0</v>
      </c>
      <c r="Z192" s="138" t="str">
        <f t="shared" si="142"/>
        <v/>
      </c>
      <c r="AA192" s="138" t="str">
        <f t="shared" si="142"/>
        <v/>
      </c>
      <c r="AB192" s="138" t="str">
        <f t="shared" si="142"/>
        <v/>
      </c>
      <c r="AC192" s="138" t="str">
        <f t="shared" si="142"/>
        <v/>
      </c>
      <c r="AD192" s="138" t="str">
        <f t="shared" si="142"/>
        <v/>
      </c>
      <c r="AE192" s="138" t="str">
        <f t="shared" si="142"/>
        <v/>
      </c>
      <c r="AF192" s="138" t="str">
        <f t="shared" si="142"/>
        <v/>
      </c>
      <c r="AG192" s="138" t="str">
        <f t="shared" si="142"/>
        <v/>
      </c>
      <c r="AH192" s="138" t="str">
        <f t="shared" si="142"/>
        <v/>
      </c>
      <c r="AI192" s="138"/>
      <c r="AJ192" s="138" t="str">
        <f t="shared" si="143"/>
        <v/>
      </c>
      <c r="AK192" s="138" t="str">
        <f t="shared" si="143"/>
        <v/>
      </c>
      <c r="AL192" s="138" t="str">
        <f t="shared" si="143"/>
        <v/>
      </c>
      <c r="AM192" s="138" t="str">
        <f t="shared" si="143"/>
        <v/>
      </c>
      <c r="AN192" s="138" t="str">
        <f t="shared" si="143"/>
        <v/>
      </c>
      <c r="AO192" s="138" t="str">
        <f t="shared" si="143"/>
        <v/>
      </c>
      <c r="AP192" s="138" t="str">
        <f t="shared" si="143"/>
        <v/>
      </c>
      <c r="AQ192" s="138" t="str">
        <f t="shared" si="143"/>
        <v/>
      </c>
      <c r="AR192" s="138" t="str">
        <f t="shared" si="143"/>
        <v/>
      </c>
      <c r="AS192" s="138"/>
      <c r="AT192" s="138" t="str">
        <f t="shared" si="144"/>
        <v/>
      </c>
      <c r="AU192" s="138" t="str">
        <f t="shared" si="144"/>
        <v/>
      </c>
      <c r="AV192" s="138" t="str">
        <f t="shared" si="144"/>
        <v/>
      </c>
      <c r="AW192" s="138" t="str">
        <f t="shared" si="144"/>
        <v/>
      </c>
      <c r="AX192" s="138" t="str">
        <f t="shared" si="144"/>
        <v/>
      </c>
      <c r="AY192" s="138" t="str">
        <f t="shared" si="144"/>
        <v/>
      </c>
      <c r="AZ192" s="138" t="str">
        <f t="shared" si="144"/>
        <v/>
      </c>
      <c r="BA192" s="138" t="str">
        <f t="shared" si="144"/>
        <v/>
      </c>
      <c r="BB192" s="138" t="str">
        <f t="shared" si="144"/>
        <v/>
      </c>
      <c r="BC192" s="138"/>
      <c r="BD192" s="138" t="str">
        <f t="shared" si="145"/>
        <v/>
      </c>
      <c r="BE192" s="138" t="str">
        <f t="shared" si="145"/>
        <v/>
      </c>
      <c r="BF192" s="138" t="str">
        <f t="shared" si="145"/>
        <v/>
      </c>
      <c r="BG192" s="138" t="str">
        <f t="shared" si="145"/>
        <v/>
      </c>
      <c r="BH192" s="138" t="str">
        <f t="shared" si="145"/>
        <v/>
      </c>
      <c r="BI192" s="138" t="str">
        <f t="shared" si="145"/>
        <v/>
      </c>
      <c r="BJ192" s="138" t="str">
        <f t="shared" si="145"/>
        <v/>
      </c>
      <c r="BK192" s="138" t="str">
        <f t="shared" si="145"/>
        <v/>
      </c>
      <c r="BL192" s="138" t="str">
        <f t="shared" si="145"/>
        <v/>
      </c>
      <c r="BM192" s="138"/>
      <c r="BN192" s="138" t="str">
        <f t="shared" si="146"/>
        <v/>
      </c>
      <c r="BO192" s="138" t="str">
        <f t="shared" si="146"/>
        <v/>
      </c>
      <c r="BP192" s="138" t="str">
        <f t="shared" si="146"/>
        <v/>
      </c>
      <c r="BQ192" s="138" t="str">
        <f t="shared" si="146"/>
        <v/>
      </c>
      <c r="BR192" s="138" t="str">
        <f t="shared" si="146"/>
        <v/>
      </c>
      <c r="BS192" s="138" t="str">
        <f t="shared" si="146"/>
        <v/>
      </c>
      <c r="BT192" s="138" t="str">
        <f t="shared" si="146"/>
        <v/>
      </c>
      <c r="BU192" s="138" t="str">
        <f t="shared" si="146"/>
        <v/>
      </c>
      <c r="BV192" s="138" t="str">
        <f t="shared" si="146"/>
        <v/>
      </c>
    </row>
    <row r="193" spans="1:74" x14ac:dyDescent="0.35">
      <c r="E193" t="s">
        <v>260</v>
      </c>
      <c r="F193" s="37">
        <v>1.4</v>
      </c>
      <c r="G193" s="37">
        <v>0.9</v>
      </c>
      <c r="H193" s="37">
        <v>0.9</v>
      </c>
      <c r="I193" s="37">
        <v>0.9</v>
      </c>
      <c r="J193" s="37">
        <v>0.9</v>
      </c>
      <c r="K193" s="1"/>
      <c r="L193" s="160" cm="1">
        <f t="array" ref="L193:P193">K193*F193:J193/1000</f>
        <v>0</v>
      </c>
      <c r="M193">
        <v>0</v>
      </c>
      <c r="N193">
        <v>0</v>
      </c>
      <c r="O193">
        <v>0</v>
      </c>
      <c r="P193">
        <v>0</v>
      </c>
      <c r="Z193" s="138" t="str">
        <f t="shared" si="142"/>
        <v/>
      </c>
      <c r="AA193" s="138" t="str">
        <f t="shared" si="142"/>
        <v/>
      </c>
      <c r="AB193" s="138" t="str">
        <f t="shared" si="142"/>
        <v/>
      </c>
      <c r="AC193" s="138" t="str">
        <f t="shared" si="142"/>
        <v/>
      </c>
      <c r="AD193" s="138" t="str">
        <f t="shared" si="142"/>
        <v/>
      </c>
      <c r="AE193" s="138" t="str">
        <f t="shared" si="142"/>
        <v/>
      </c>
      <c r="AF193" s="138" t="str">
        <f t="shared" si="142"/>
        <v/>
      </c>
      <c r="AG193" s="138" t="str">
        <f t="shared" si="142"/>
        <v/>
      </c>
      <c r="AH193" s="138" t="str">
        <f t="shared" si="142"/>
        <v/>
      </c>
      <c r="AI193" s="138"/>
      <c r="AJ193" s="138" t="str">
        <f t="shared" si="143"/>
        <v/>
      </c>
      <c r="AK193" s="138" t="str">
        <f t="shared" si="143"/>
        <v/>
      </c>
      <c r="AL193" s="138" t="str">
        <f t="shared" si="143"/>
        <v/>
      </c>
      <c r="AM193" s="138" t="str">
        <f t="shared" si="143"/>
        <v/>
      </c>
      <c r="AN193" s="138" t="str">
        <f t="shared" si="143"/>
        <v/>
      </c>
      <c r="AO193" s="138" t="str">
        <f t="shared" si="143"/>
        <v/>
      </c>
      <c r="AP193" s="138" t="str">
        <f t="shared" si="143"/>
        <v/>
      </c>
      <c r="AQ193" s="138" t="str">
        <f t="shared" si="143"/>
        <v/>
      </c>
      <c r="AR193" s="138" t="str">
        <f t="shared" si="143"/>
        <v/>
      </c>
      <c r="AS193" s="138"/>
      <c r="AT193" s="138" t="str">
        <f t="shared" si="144"/>
        <v/>
      </c>
      <c r="AU193" s="138" t="str">
        <f t="shared" si="144"/>
        <v/>
      </c>
      <c r="AV193" s="138" t="str">
        <f t="shared" si="144"/>
        <v/>
      </c>
      <c r="AW193" s="138" t="str">
        <f t="shared" si="144"/>
        <v/>
      </c>
      <c r="AX193" s="138" t="str">
        <f t="shared" si="144"/>
        <v/>
      </c>
      <c r="AY193" s="138" t="str">
        <f t="shared" si="144"/>
        <v/>
      </c>
      <c r="AZ193" s="138" t="str">
        <f t="shared" si="144"/>
        <v/>
      </c>
      <c r="BA193" s="138" t="str">
        <f t="shared" si="144"/>
        <v/>
      </c>
      <c r="BB193" s="138" t="str">
        <f t="shared" si="144"/>
        <v/>
      </c>
      <c r="BC193" s="138"/>
      <c r="BD193" s="138" t="str">
        <f t="shared" si="145"/>
        <v/>
      </c>
      <c r="BE193" s="138" t="str">
        <f t="shared" si="145"/>
        <v/>
      </c>
      <c r="BF193" s="138" t="str">
        <f t="shared" si="145"/>
        <v/>
      </c>
      <c r="BG193" s="138" t="str">
        <f t="shared" si="145"/>
        <v/>
      </c>
      <c r="BH193" s="138" t="str">
        <f t="shared" si="145"/>
        <v/>
      </c>
      <c r="BI193" s="138" t="str">
        <f t="shared" si="145"/>
        <v/>
      </c>
      <c r="BJ193" s="138" t="str">
        <f t="shared" si="145"/>
        <v/>
      </c>
      <c r="BK193" s="138" t="str">
        <f t="shared" si="145"/>
        <v/>
      </c>
      <c r="BL193" s="138" t="str">
        <f t="shared" si="145"/>
        <v/>
      </c>
      <c r="BM193" s="138"/>
      <c r="BN193" s="138" t="str">
        <f t="shared" si="146"/>
        <v/>
      </c>
      <c r="BO193" s="138" t="str">
        <f t="shared" si="146"/>
        <v/>
      </c>
      <c r="BP193" s="138" t="str">
        <f t="shared" si="146"/>
        <v/>
      </c>
      <c r="BQ193" s="138" t="str">
        <f t="shared" si="146"/>
        <v/>
      </c>
      <c r="BR193" s="138" t="str">
        <f t="shared" si="146"/>
        <v/>
      </c>
      <c r="BS193" s="138" t="str">
        <f t="shared" si="146"/>
        <v/>
      </c>
      <c r="BT193" s="138" t="str">
        <f t="shared" si="146"/>
        <v/>
      </c>
      <c r="BU193" s="138" t="str">
        <f t="shared" si="146"/>
        <v/>
      </c>
      <c r="BV193" s="138" t="str">
        <f t="shared" si="146"/>
        <v/>
      </c>
    </row>
    <row r="194" spans="1:74" x14ac:dyDescent="0.35">
      <c r="E194" t="s">
        <v>261</v>
      </c>
      <c r="F194" s="39">
        <v>67.400000000000006</v>
      </c>
      <c r="G194" s="39">
        <v>44.9</v>
      </c>
      <c r="H194" s="39">
        <v>44.9</v>
      </c>
      <c r="I194" s="39">
        <v>44.9</v>
      </c>
      <c r="J194" s="39">
        <v>44.9</v>
      </c>
      <c r="K194" s="1">
        <v>0</v>
      </c>
      <c r="L194" s="160" cm="1">
        <f t="array" ref="L194:P194">K194*F194:J194/1000</f>
        <v>0</v>
      </c>
      <c r="M194">
        <v>0</v>
      </c>
      <c r="N194">
        <v>0</v>
      </c>
      <c r="O194">
        <v>0</v>
      </c>
      <c r="P194">
        <v>0</v>
      </c>
      <c r="Z194" s="138" t="str">
        <f t="shared" ref="Z194:AH203" si="147">_xlfn.IFNA(VLOOKUP($X194,$BX$11:$CG$40,1+Z$6,FALSE)*$L194,"")</f>
        <v/>
      </c>
      <c r="AA194" s="138" t="str">
        <f t="shared" si="147"/>
        <v/>
      </c>
      <c r="AB194" s="138" t="str">
        <f t="shared" si="147"/>
        <v/>
      </c>
      <c r="AC194" s="138" t="str">
        <f t="shared" si="147"/>
        <v/>
      </c>
      <c r="AD194" s="138" t="str">
        <f t="shared" si="147"/>
        <v/>
      </c>
      <c r="AE194" s="138" t="str">
        <f t="shared" si="147"/>
        <v/>
      </c>
      <c r="AF194" s="138" t="str">
        <f t="shared" si="147"/>
        <v/>
      </c>
      <c r="AG194" s="138" t="str">
        <f t="shared" si="147"/>
        <v/>
      </c>
      <c r="AH194" s="138" t="str">
        <f t="shared" si="147"/>
        <v/>
      </c>
      <c r="AI194" s="138"/>
      <c r="AJ194" s="138" t="str">
        <f t="shared" ref="AJ194:AR203" si="148">IFERROR(VLOOKUP($X194,$BX$11:$CG$40,1+AJ$6,FALSE)*$M194,"")</f>
        <v/>
      </c>
      <c r="AK194" s="138" t="str">
        <f t="shared" si="148"/>
        <v/>
      </c>
      <c r="AL194" s="138" t="str">
        <f t="shared" si="148"/>
        <v/>
      </c>
      <c r="AM194" s="138" t="str">
        <f t="shared" si="148"/>
        <v/>
      </c>
      <c r="AN194" s="138" t="str">
        <f t="shared" si="148"/>
        <v/>
      </c>
      <c r="AO194" s="138" t="str">
        <f t="shared" si="148"/>
        <v/>
      </c>
      <c r="AP194" s="138" t="str">
        <f t="shared" si="148"/>
        <v/>
      </c>
      <c r="AQ194" s="138" t="str">
        <f t="shared" si="148"/>
        <v/>
      </c>
      <c r="AR194" s="138" t="str">
        <f t="shared" si="148"/>
        <v/>
      </c>
      <c r="AS194" s="138"/>
      <c r="AT194" s="138" t="str">
        <f t="shared" ref="AT194:BB203" si="149">IFERROR(VLOOKUP($X194,$BX$11:$CG$40,1+AT$6,FALSE)*$N194,"")</f>
        <v/>
      </c>
      <c r="AU194" s="138" t="str">
        <f t="shared" si="149"/>
        <v/>
      </c>
      <c r="AV194" s="138" t="str">
        <f t="shared" si="149"/>
        <v/>
      </c>
      <c r="AW194" s="138" t="str">
        <f t="shared" si="149"/>
        <v/>
      </c>
      <c r="AX194" s="138" t="str">
        <f t="shared" si="149"/>
        <v/>
      </c>
      <c r="AY194" s="138" t="str">
        <f t="shared" si="149"/>
        <v/>
      </c>
      <c r="AZ194" s="138" t="str">
        <f t="shared" si="149"/>
        <v/>
      </c>
      <c r="BA194" s="138" t="str">
        <f t="shared" si="149"/>
        <v/>
      </c>
      <c r="BB194" s="138" t="str">
        <f t="shared" si="149"/>
        <v/>
      </c>
      <c r="BC194" s="138"/>
      <c r="BD194" s="138" t="str">
        <f t="shared" ref="BD194:BL203" si="150">IFERROR(VLOOKUP($X194,$BX$11:$CG$40,1+BD$6,FALSE)*$O194,"")</f>
        <v/>
      </c>
      <c r="BE194" s="138" t="str">
        <f t="shared" si="150"/>
        <v/>
      </c>
      <c r="BF194" s="138" t="str">
        <f t="shared" si="150"/>
        <v/>
      </c>
      <c r="BG194" s="138" t="str">
        <f t="shared" si="150"/>
        <v/>
      </c>
      <c r="BH194" s="138" t="str">
        <f t="shared" si="150"/>
        <v/>
      </c>
      <c r="BI194" s="138" t="str">
        <f t="shared" si="150"/>
        <v/>
      </c>
      <c r="BJ194" s="138" t="str">
        <f t="shared" si="150"/>
        <v/>
      </c>
      <c r="BK194" s="138" t="str">
        <f t="shared" si="150"/>
        <v/>
      </c>
      <c r="BL194" s="138" t="str">
        <f t="shared" si="150"/>
        <v/>
      </c>
      <c r="BM194" s="138"/>
      <c r="BN194" s="138" t="str">
        <f t="shared" ref="BN194:BV203" si="151">IFERROR(VLOOKUP($X194,$BX$11:$CG$40,1+BN$6,FALSE)*$P194,"")</f>
        <v/>
      </c>
      <c r="BO194" s="138" t="str">
        <f t="shared" si="151"/>
        <v/>
      </c>
      <c r="BP194" s="138" t="str">
        <f t="shared" si="151"/>
        <v/>
      </c>
      <c r="BQ194" s="138" t="str">
        <f t="shared" si="151"/>
        <v/>
      </c>
      <c r="BR194" s="138" t="str">
        <f t="shared" si="151"/>
        <v/>
      </c>
      <c r="BS194" s="138" t="str">
        <f t="shared" si="151"/>
        <v/>
      </c>
      <c r="BT194" s="138" t="str">
        <f t="shared" si="151"/>
        <v/>
      </c>
      <c r="BU194" s="138" t="str">
        <f t="shared" si="151"/>
        <v/>
      </c>
      <c r="BV194" s="138" t="str">
        <f t="shared" si="151"/>
        <v/>
      </c>
    </row>
    <row r="195" spans="1:74" x14ac:dyDescent="0.35">
      <c r="E195" t="s">
        <v>262</v>
      </c>
      <c r="F195" s="41">
        <v>125.5</v>
      </c>
      <c r="G195" s="41">
        <v>83.7</v>
      </c>
      <c r="H195" s="41">
        <v>83.7</v>
      </c>
      <c r="I195" s="41">
        <v>83.7</v>
      </c>
      <c r="J195" s="41">
        <v>83.7</v>
      </c>
      <c r="K195" s="1">
        <v>4</v>
      </c>
      <c r="L195" s="160" cm="1">
        <f t="array" ref="L195:P195">K195*F195:J195/1000</f>
        <v>0.502</v>
      </c>
      <c r="M195">
        <v>0.33479999999999999</v>
      </c>
      <c r="N195">
        <v>0.33479999999999999</v>
      </c>
      <c r="O195">
        <v>0.33479999999999999</v>
      </c>
      <c r="P195">
        <v>0.33479999999999999</v>
      </c>
      <c r="Z195" s="138" t="str">
        <f t="shared" si="147"/>
        <v/>
      </c>
      <c r="AA195" s="138" t="str">
        <f t="shared" si="147"/>
        <v/>
      </c>
      <c r="AB195" s="138" t="str">
        <f t="shared" si="147"/>
        <v/>
      </c>
      <c r="AC195" s="138" t="str">
        <f t="shared" si="147"/>
        <v/>
      </c>
      <c r="AD195" s="138" t="str">
        <f t="shared" si="147"/>
        <v/>
      </c>
      <c r="AE195" s="138" t="str">
        <f t="shared" si="147"/>
        <v/>
      </c>
      <c r="AF195" s="138" t="str">
        <f t="shared" si="147"/>
        <v/>
      </c>
      <c r="AG195" s="138" t="str">
        <f t="shared" si="147"/>
        <v/>
      </c>
      <c r="AH195" s="138" t="str">
        <f t="shared" si="147"/>
        <v/>
      </c>
      <c r="AI195" s="138"/>
      <c r="AJ195" s="138" t="str">
        <f t="shared" si="148"/>
        <v/>
      </c>
      <c r="AK195" s="138" t="str">
        <f t="shared" si="148"/>
        <v/>
      </c>
      <c r="AL195" s="138" t="str">
        <f t="shared" si="148"/>
        <v/>
      </c>
      <c r="AM195" s="138" t="str">
        <f t="shared" si="148"/>
        <v/>
      </c>
      <c r="AN195" s="138" t="str">
        <f t="shared" si="148"/>
        <v/>
      </c>
      <c r="AO195" s="138" t="str">
        <f t="shared" si="148"/>
        <v/>
      </c>
      <c r="AP195" s="138" t="str">
        <f t="shared" si="148"/>
        <v/>
      </c>
      <c r="AQ195" s="138" t="str">
        <f t="shared" si="148"/>
        <v/>
      </c>
      <c r="AR195" s="138" t="str">
        <f t="shared" si="148"/>
        <v/>
      </c>
      <c r="AS195" s="138"/>
      <c r="AT195" s="138" t="str">
        <f t="shared" si="149"/>
        <v/>
      </c>
      <c r="AU195" s="138" t="str">
        <f t="shared" si="149"/>
        <v/>
      </c>
      <c r="AV195" s="138" t="str">
        <f t="shared" si="149"/>
        <v/>
      </c>
      <c r="AW195" s="138" t="str">
        <f t="shared" si="149"/>
        <v/>
      </c>
      <c r="AX195" s="138" t="str">
        <f t="shared" si="149"/>
        <v/>
      </c>
      <c r="AY195" s="138" t="str">
        <f t="shared" si="149"/>
        <v/>
      </c>
      <c r="AZ195" s="138" t="str">
        <f t="shared" si="149"/>
        <v/>
      </c>
      <c r="BA195" s="138" t="str">
        <f t="shared" si="149"/>
        <v/>
      </c>
      <c r="BB195" s="138" t="str">
        <f t="shared" si="149"/>
        <v/>
      </c>
      <c r="BC195" s="138"/>
      <c r="BD195" s="138" t="str">
        <f t="shared" si="150"/>
        <v/>
      </c>
      <c r="BE195" s="138" t="str">
        <f t="shared" si="150"/>
        <v/>
      </c>
      <c r="BF195" s="138" t="str">
        <f t="shared" si="150"/>
        <v/>
      </c>
      <c r="BG195" s="138" t="str">
        <f t="shared" si="150"/>
        <v/>
      </c>
      <c r="BH195" s="138" t="str">
        <f t="shared" si="150"/>
        <v/>
      </c>
      <c r="BI195" s="138" t="str">
        <f t="shared" si="150"/>
        <v/>
      </c>
      <c r="BJ195" s="138" t="str">
        <f t="shared" si="150"/>
        <v/>
      </c>
      <c r="BK195" s="138" t="str">
        <f t="shared" si="150"/>
        <v/>
      </c>
      <c r="BL195" s="138" t="str">
        <f t="shared" si="150"/>
        <v/>
      </c>
      <c r="BM195" s="138"/>
      <c r="BN195" s="138" t="str">
        <f t="shared" si="151"/>
        <v/>
      </c>
      <c r="BO195" s="138" t="str">
        <f t="shared" si="151"/>
        <v/>
      </c>
      <c r="BP195" s="138" t="str">
        <f t="shared" si="151"/>
        <v/>
      </c>
      <c r="BQ195" s="138" t="str">
        <f t="shared" si="151"/>
        <v/>
      </c>
      <c r="BR195" s="138" t="str">
        <f t="shared" si="151"/>
        <v/>
      </c>
      <c r="BS195" s="138" t="str">
        <f t="shared" si="151"/>
        <v/>
      </c>
      <c r="BT195" s="138" t="str">
        <f t="shared" si="151"/>
        <v/>
      </c>
      <c r="BU195" s="138" t="str">
        <f t="shared" si="151"/>
        <v/>
      </c>
      <c r="BV195" s="138" t="str">
        <f t="shared" si="151"/>
        <v/>
      </c>
    </row>
    <row r="196" spans="1:74" x14ac:dyDescent="0.35">
      <c r="E196" t="s">
        <v>263</v>
      </c>
      <c r="F196" s="41">
        <v>6.9</v>
      </c>
      <c r="G196" s="41">
        <v>4.5999999999999996</v>
      </c>
      <c r="H196" s="41">
        <v>4.5999999999999996</v>
      </c>
      <c r="I196" s="41">
        <v>4.5999999999999996</v>
      </c>
      <c r="J196" s="41">
        <v>4.5999999999999996</v>
      </c>
      <c r="K196" s="1">
        <v>0</v>
      </c>
      <c r="L196" s="160" cm="1">
        <f t="array" ref="L196:P196">K196*F196:J196/1000</f>
        <v>0</v>
      </c>
      <c r="M196">
        <v>0</v>
      </c>
      <c r="N196">
        <v>0</v>
      </c>
      <c r="O196">
        <v>0</v>
      </c>
      <c r="P196">
        <v>0</v>
      </c>
      <c r="Z196" s="138" t="str">
        <f t="shared" si="147"/>
        <v/>
      </c>
      <c r="AA196" s="138" t="str">
        <f t="shared" si="147"/>
        <v/>
      </c>
      <c r="AB196" s="138" t="str">
        <f t="shared" si="147"/>
        <v/>
      </c>
      <c r="AC196" s="138" t="str">
        <f t="shared" si="147"/>
        <v/>
      </c>
      <c r="AD196" s="138" t="str">
        <f t="shared" si="147"/>
        <v/>
      </c>
      <c r="AE196" s="138" t="str">
        <f t="shared" si="147"/>
        <v/>
      </c>
      <c r="AF196" s="138" t="str">
        <f t="shared" si="147"/>
        <v/>
      </c>
      <c r="AG196" s="138" t="str">
        <f t="shared" si="147"/>
        <v/>
      </c>
      <c r="AH196" s="138" t="str">
        <f t="shared" si="147"/>
        <v/>
      </c>
      <c r="AI196" s="138"/>
      <c r="AJ196" s="138" t="str">
        <f t="shared" si="148"/>
        <v/>
      </c>
      <c r="AK196" s="138" t="str">
        <f t="shared" si="148"/>
        <v/>
      </c>
      <c r="AL196" s="138" t="str">
        <f t="shared" si="148"/>
        <v/>
      </c>
      <c r="AM196" s="138" t="str">
        <f t="shared" si="148"/>
        <v/>
      </c>
      <c r="AN196" s="138" t="str">
        <f t="shared" si="148"/>
        <v/>
      </c>
      <c r="AO196" s="138" t="str">
        <f t="shared" si="148"/>
        <v/>
      </c>
      <c r="AP196" s="138" t="str">
        <f t="shared" si="148"/>
        <v/>
      </c>
      <c r="AQ196" s="138" t="str">
        <f t="shared" si="148"/>
        <v/>
      </c>
      <c r="AR196" s="138" t="str">
        <f t="shared" si="148"/>
        <v/>
      </c>
      <c r="AS196" s="138"/>
      <c r="AT196" s="138" t="str">
        <f t="shared" si="149"/>
        <v/>
      </c>
      <c r="AU196" s="138" t="str">
        <f t="shared" si="149"/>
        <v/>
      </c>
      <c r="AV196" s="138" t="str">
        <f t="shared" si="149"/>
        <v/>
      </c>
      <c r="AW196" s="138" t="str">
        <f t="shared" si="149"/>
        <v/>
      </c>
      <c r="AX196" s="138" t="str">
        <f t="shared" si="149"/>
        <v/>
      </c>
      <c r="AY196" s="138" t="str">
        <f t="shared" si="149"/>
        <v/>
      </c>
      <c r="AZ196" s="138" t="str">
        <f t="shared" si="149"/>
        <v/>
      </c>
      <c r="BA196" s="138" t="str">
        <f t="shared" si="149"/>
        <v/>
      </c>
      <c r="BB196" s="138" t="str">
        <f t="shared" si="149"/>
        <v/>
      </c>
      <c r="BC196" s="138"/>
      <c r="BD196" s="138" t="str">
        <f t="shared" si="150"/>
        <v/>
      </c>
      <c r="BE196" s="138" t="str">
        <f t="shared" si="150"/>
        <v/>
      </c>
      <c r="BF196" s="138" t="str">
        <f t="shared" si="150"/>
        <v/>
      </c>
      <c r="BG196" s="138" t="str">
        <f t="shared" si="150"/>
        <v/>
      </c>
      <c r="BH196" s="138" t="str">
        <f t="shared" si="150"/>
        <v/>
      </c>
      <c r="BI196" s="138" t="str">
        <f t="shared" si="150"/>
        <v/>
      </c>
      <c r="BJ196" s="138" t="str">
        <f t="shared" si="150"/>
        <v/>
      </c>
      <c r="BK196" s="138" t="str">
        <f t="shared" si="150"/>
        <v/>
      </c>
      <c r="BL196" s="138" t="str">
        <f t="shared" si="150"/>
        <v/>
      </c>
      <c r="BM196" s="138"/>
      <c r="BN196" s="138" t="str">
        <f t="shared" si="151"/>
        <v/>
      </c>
      <c r="BO196" s="138" t="str">
        <f t="shared" si="151"/>
        <v/>
      </c>
      <c r="BP196" s="138" t="str">
        <f t="shared" si="151"/>
        <v/>
      </c>
      <c r="BQ196" s="138" t="str">
        <f t="shared" si="151"/>
        <v/>
      </c>
      <c r="BR196" s="138" t="str">
        <f t="shared" si="151"/>
        <v/>
      </c>
      <c r="BS196" s="138" t="str">
        <f t="shared" si="151"/>
        <v/>
      </c>
      <c r="BT196" s="138" t="str">
        <f t="shared" si="151"/>
        <v/>
      </c>
      <c r="BU196" s="138" t="str">
        <f t="shared" si="151"/>
        <v/>
      </c>
      <c r="BV196" s="138" t="str">
        <f t="shared" si="151"/>
        <v/>
      </c>
    </row>
    <row r="197" spans="1:74" x14ac:dyDescent="0.35">
      <c r="E197" t="s">
        <v>264</v>
      </c>
      <c r="F197" s="43">
        <v>7.9</v>
      </c>
      <c r="G197" s="43">
        <v>5.3</v>
      </c>
      <c r="H197" s="43">
        <v>5.3</v>
      </c>
      <c r="I197" s="43">
        <v>5.3</v>
      </c>
      <c r="J197" s="43">
        <v>5.3</v>
      </c>
      <c r="K197" s="1">
        <v>0</v>
      </c>
      <c r="L197" s="160" cm="1">
        <f t="array" ref="L197:P197">K197*F197:J197/1000</f>
        <v>0</v>
      </c>
      <c r="M197">
        <v>0</v>
      </c>
      <c r="N197">
        <v>0</v>
      </c>
      <c r="O197">
        <v>0</v>
      </c>
      <c r="P197">
        <v>0</v>
      </c>
      <c r="Z197" s="138" t="str">
        <f t="shared" si="147"/>
        <v/>
      </c>
      <c r="AA197" s="138" t="str">
        <f t="shared" si="147"/>
        <v/>
      </c>
      <c r="AB197" s="138" t="str">
        <f t="shared" si="147"/>
        <v/>
      </c>
      <c r="AC197" s="138" t="str">
        <f t="shared" si="147"/>
        <v/>
      </c>
      <c r="AD197" s="138" t="str">
        <f t="shared" si="147"/>
        <v/>
      </c>
      <c r="AE197" s="138" t="str">
        <f t="shared" si="147"/>
        <v/>
      </c>
      <c r="AF197" s="138" t="str">
        <f t="shared" si="147"/>
        <v/>
      </c>
      <c r="AG197" s="138" t="str">
        <f t="shared" si="147"/>
        <v/>
      </c>
      <c r="AH197" s="138" t="str">
        <f t="shared" si="147"/>
        <v/>
      </c>
      <c r="AI197" s="138"/>
      <c r="AJ197" s="138" t="str">
        <f t="shared" si="148"/>
        <v/>
      </c>
      <c r="AK197" s="138" t="str">
        <f t="shared" si="148"/>
        <v/>
      </c>
      <c r="AL197" s="138" t="str">
        <f t="shared" si="148"/>
        <v/>
      </c>
      <c r="AM197" s="138" t="str">
        <f t="shared" si="148"/>
        <v/>
      </c>
      <c r="AN197" s="138" t="str">
        <f t="shared" si="148"/>
        <v/>
      </c>
      <c r="AO197" s="138" t="str">
        <f t="shared" si="148"/>
        <v/>
      </c>
      <c r="AP197" s="138" t="str">
        <f t="shared" si="148"/>
        <v/>
      </c>
      <c r="AQ197" s="138" t="str">
        <f t="shared" si="148"/>
        <v/>
      </c>
      <c r="AR197" s="138" t="str">
        <f t="shared" si="148"/>
        <v/>
      </c>
      <c r="AS197" s="138"/>
      <c r="AT197" s="138" t="str">
        <f t="shared" si="149"/>
        <v/>
      </c>
      <c r="AU197" s="138" t="str">
        <f t="shared" si="149"/>
        <v/>
      </c>
      <c r="AV197" s="138" t="str">
        <f t="shared" si="149"/>
        <v/>
      </c>
      <c r="AW197" s="138" t="str">
        <f t="shared" si="149"/>
        <v/>
      </c>
      <c r="AX197" s="138" t="str">
        <f t="shared" si="149"/>
        <v/>
      </c>
      <c r="AY197" s="138" t="str">
        <f t="shared" si="149"/>
        <v/>
      </c>
      <c r="AZ197" s="138" t="str">
        <f t="shared" si="149"/>
        <v/>
      </c>
      <c r="BA197" s="138" t="str">
        <f t="shared" si="149"/>
        <v/>
      </c>
      <c r="BB197" s="138" t="str">
        <f t="shared" si="149"/>
        <v/>
      </c>
      <c r="BC197" s="138"/>
      <c r="BD197" s="138" t="str">
        <f t="shared" si="150"/>
        <v/>
      </c>
      <c r="BE197" s="138" t="str">
        <f t="shared" si="150"/>
        <v/>
      </c>
      <c r="BF197" s="138" t="str">
        <f t="shared" si="150"/>
        <v/>
      </c>
      <c r="BG197" s="138" t="str">
        <f t="shared" si="150"/>
        <v/>
      </c>
      <c r="BH197" s="138" t="str">
        <f t="shared" si="150"/>
        <v/>
      </c>
      <c r="BI197" s="138" t="str">
        <f t="shared" si="150"/>
        <v/>
      </c>
      <c r="BJ197" s="138" t="str">
        <f t="shared" si="150"/>
        <v/>
      </c>
      <c r="BK197" s="138" t="str">
        <f t="shared" si="150"/>
        <v/>
      </c>
      <c r="BL197" s="138" t="str">
        <f t="shared" si="150"/>
        <v/>
      </c>
      <c r="BM197" s="138"/>
      <c r="BN197" s="138" t="str">
        <f t="shared" si="151"/>
        <v/>
      </c>
      <c r="BO197" s="138" t="str">
        <f t="shared" si="151"/>
        <v/>
      </c>
      <c r="BP197" s="138" t="str">
        <f t="shared" si="151"/>
        <v/>
      </c>
      <c r="BQ197" s="138" t="str">
        <f t="shared" si="151"/>
        <v/>
      </c>
      <c r="BR197" s="138" t="str">
        <f t="shared" si="151"/>
        <v/>
      </c>
      <c r="BS197" s="138" t="str">
        <f t="shared" si="151"/>
        <v/>
      </c>
      <c r="BT197" s="138" t="str">
        <f t="shared" si="151"/>
        <v/>
      </c>
      <c r="BU197" s="138" t="str">
        <f t="shared" si="151"/>
        <v/>
      </c>
      <c r="BV197" s="138" t="str">
        <f t="shared" si="151"/>
        <v/>
      </c>
    </row>
    <row r="198" spans="1:74" x14ac:dyDescent="0.35">
      <c r="A198" t="s">
        <v>265</v>
      </c>
      <c r="E198" t="s">
        <v>266</v>
      </c>
      <c r="F198" s="3"/>
      <c r="G198" s="3"/>
      <c r="H198" s="3"/>
      <c r="I198" s="3"/>
      <c r="J198" s="3"/>
      <c r="K198" s="1"/>
      <c r="L198" s="160" cm="1">
        <f t="array" ref="L198:P198">K198*F198:J198/1000</f>
        <v>0</v>
      </c>
      <c r="M198">
        <v>0</v>
      </c>
      <c r="N198">
        <v>0</v>
      </c>
      <c r="O198">
        <v>0</v>
      </c>
      <c r="P198">
        <v>0</v>
      </c>
      <c r="Z198" s="138" t="str">
        <f t="shared" si="147"/>
        <v/>
      </c>
      <c r="AA198" s="138" t="str">
        <f t="shared" si="147"/>
        <v/>
      </c>
      <c r="AB198" s="138" t="str">
        <f t="shared" si="147"/>
        <v/>
      </c>
      <c r="AC198" s="138" t="str">
        <f t="shared" si="147"/>
        <v/>
      </c>
      <c r="AD198" s="138" t="str">
        <f t="shared" si="147"/>
        <v/>
      </c>
      <c r="AE198" s="138" t="str">
        <f t="shared" si="147"/>
        <v/>
      </c>
      <c r="AF198" s="138" t="str">
        <f t="shared" si="147"/>
        <v/>
      </c>
      <c r="AG198" s="138" t="str">
        <f t="shared" si="147"/>
        <v/>
      </c>
      <c r="AH198" s="138" t="str">
        <f t="shared" si="147"/>
        <v/>
      </c>
      <c r="AI198" s="138"/>
      <c r="AJ198" s="138" t="str">
        <f t="shared" si="148"/>
        <v/>
      </c>
      <c r="AK198" s="138" t="str">
        <f t="shared" si="148"/>
        <v/>
      </c>
      <c r="AL198" s="138" t="str">
        <f t="shared" si="148"/>
        <v/>
      </c>
      <c r="AM198" s="138" t="str">
        <f t="shared" si="148"/>
        <v/>
      </c>
      <c r="AN198" s="138" t="str">
        <f t="shared" si="148"/>
        <v/>
      </c>
      <c r="AO198" s="138" t="str">
        <f t="shared" si="148"/>
        <v/>
      </c>
      <c r="AP198" s="138" t="str">
        <f t="shared" si="148"/>
        <v/>
      </c>
      <c r="AQ198" s="138" t="str">
        <f t="shared" si="148"/>
        <v/>
      </c>
      <c r="AR198" s="138" t="str">
        <f t="shared" si="148"/>
        <v/>
      </c>
      <c r="AS198" s="138"/>
      <c r="AT198" s="138" t="str">
        <f t="shared" si="149"/>
        <v/>
      </c>
      <c r="AU198" s="138" t="str">
        <f t="shared" si="149"/>
        <v/>
      </c>
      <c r="AV198" s="138" t="str">
        <f t="shared" si="149"/>
        <v/>
      </c>
      <c r="AW198" s="138" t="str">
        <f t="shared" si="149"/>
        <v/>
      </c>
      <c r="AX198" s="138" t="str">
        <f t="shared" si="149"/>
        <v/>
      </c>
      <c r="AY198" s="138" t="str">
        <f t="shared" si="149"/>
        <v/>
      </c>
      <c r="AZ198" s="138" t="str">
        <f t="shared" si="149"/>
        <v/>
      </c>
      <c r="BA198" s="138" t="str">
        <f t="shared" si="149"/>
        <v/>
      </c>
      <c r="BB198" s="138" t="str">
        <f t="shared" si="149"/>
        <v/>
      </c>
      <c r="BC198" s="138"/>
      <c r="BD198" s="138" t="str">
        <f t="shared" si="150"/>
        <v/>
      </c>
      <c r="BE198" s="138" t="str">
        <f t="shared" si="150"/>
        <v/>
      </c>
      <c r="BF198" s="138" t="str">
        <f t="shared" si="150"/>
        <v/>
      </c>
      <c r="BG198" s="138" t="str">
        <f t="shared" si="150"/>
        <v/>
      </c>
      <c r="BH198" s="138" t="str">
        <f t="shared" si="150"/>
        <v/>
      </c>
      <c r="BI198" s="138" t="str">
        <f t="shared" si="150"/>
        <v/>
      </c>
      <c r="BJ198" s="138" t="str">
        <f t="shared" si="150"/>
        <v/>
      </c>
      <c r="BK198" s="138" t="str">
        <f t="shared" si="150"/>
        <v/>
      </c>
      <c r="BL198" s="138" t="str">
        <f t="shared" si="150"/>
        <v/>
      </c>
      <c r="BM198" s="138"/>
      <c r="BN198" s="138" t="str">
        <f t="shared" si="151"/>
        <v/>
      </c>
      <c r="BO198" s="138" t="str">
        <f t="shared" si="151"/>
        <v/>
      </c>
      <c r="BP198" s="138" t="str">
        <f t="shared" si="151"/>
        <v/>
      </c>
      <c r="BQ198" s="138" t="str">
        <f t="shared" si="151"/>
        <v/>
      </c>
      <c r="BR198" s="138" t="str">
        <f t="shared" si="151"/>
        <v/>
      </c>
      <c r="BS198" s="138" t="str">
        <f t="shared" si="151"/>
        <v/>
      </c>
      <c r="BT198" s="138" t="str">
        <f t="shared" si="151"/>
        <v/>
      </c>
      <c r="BU198" s="138" t="str">
        <f t="shared" si="151"/>
        <v/>
      </c>
      <c r="BV198" s="138" t="str">
        <f t="shared" si="151"/>
        <v/>
      </c>
    </row>
    <row r="199" spans="1:74" x14ac:dyDescent="0.35">
      <c r="E199" t="s">
        <v>267</v>
      </c>
      <c r="F199" s="39">
        <v>20.5</v>
      </c>
      <c r="G199" s="39">
        <v>10.25</v>
      </c>
      <c r="H199" s="39">
        <v>10.25</v>
      </c>
      <c r="I199" s="39">
        <v>10.25</v>
      </c>
      <c r="J199" s="39">
        <v>10.25</v>
      </c>
      <c r="K199" s="1">
        <v>0</v>
      </c>
      <c r="L199" s="160" cm="1">
        <f t="array" ref="L199:P199">K199*F199:J199/1000</f>
        <v>0</v>
      </c>
      <c r="M199">
        <v>0</v>
      </c>
      <c r="N199">
        <v>0</v>
      </c>
      <c r="O199">
        <v>0</v>
      </c>
      <c r="P199">
        <v>0</v>
      </c>
      <c r="Z199" s="138" t="str">
        <f t="shared" si="147"/>
        <v/>
      </c>
      <c r="AA199" s="138" t="str">
        <f t="shared" si="147"/>
        <v/>
      </c>
      <c r="AB199" s="138" t="str">
        <f t="shared" si="147"/>
        <v/>
      </c>
      <c r="AC199" s="138" t="str">
        <f t="shared" si="147"/>
        <v/>
      </c>
      <c r="AD199" s="138" t="str">
        <f t="shared" si="147"/>
        <v/>
      </c>
      <c r="AE199" s="138" t="str">
        <f t="shared" si="147"/>
        <v/>
      </c>
      <c r="AF199" s="138" t="str">
        <f t="shared" si="147"/>
        <v/>
      </c>
      <c r="AG199" s="138" t="str">
        <f t="shared" si="147"/>
        <v/>
      </c>
      <c r="AH199" s="138" t="str">
        <f t="shared" si="147"/>
        <v/>
      </c>
      <c r="AI199" s="138"/>
      <c r="AJ199" s="138" t="str">
        <f t="shared" si="148"/>
        <v/>
      </c>
      <c r="AK199" s="138" t="str">
        <f t="shared" si="148"/>
        <v/>
      </c>
      <c r="AL199" s="138" t="str">
        <f t="shared" si="148"/>
        <v/>
      </c>
      <c r="AM199" s="138" t="str">
        <f t="shared" si="148"/>
        <v/>
      </c>
      <c r="AN199" s="138" t="str">
        <f t="shared" si="148"/>
        <v/>
      </c>
      <c r="AO199" s="138" t="str">
        <f t="shared" si="148"/>
        <v/>
      </c>
      <c r="AP199" s="138" t="str">
        <f t="shared" si="148"/>
        <v/>
      </c>
      <c r="AQ199" s="138" t="str">
        <f t="shared" si="148"/>
        <v/>
      </c>
      <c r="AR199" s="138" t="str">
        <f t="shared" si="148"/>
        <v/>
      </c>
      <c r="AS199" s="138"/>
      <c r="AT199" s="138" t="str">
        <f t="shared" si="149"/>
        <v/>
      </c>
      <c r="AU199" s="138" t="str">
        <f t="shared" si="149"/>
        <v/>
      </c>
      <c r="AV199" s="138" t="str">
        <f t="shared" si="149"/>
        <v/>
      </c>
      <c r="AW199" s="138" t="str">
        <f t="shared" si="149"/>
        <v/>
      </c>
      <c r="AX199" s="138" t="str">
        <f t="shared" si="149"/>
        <v/>
      </c>
      <c r="AY199" s="138" t="str">
        <f t="shared" si="149"/>
        <v/>
      </c>
      <c r="AZ199" s="138" t="str">
        <f t="shared" si="149"/>
        <v/>
      </c>
      <c r="BA199" s="138" t="str">
        <f t="shared" si="149"/>
        <v/>
      </c>
      <c r="BB199" s="138" t="str">
        <f t="shared" si="149"/>
        <v/>
      </c>
      <c r="BC199" s="138"/>
      <c r="BD199" s="138" t="str">
        <f t="shared" si="150"/>
        <v/>
      </c>
      <c r="BE199" s="138" t="str">
        <f t="shared" si="150"/>
        <v/>
      </c>
      <c r="BF199" s="138" t="str">
        <f t="shared" si="150"/>
        <v/>
      </c>
      <c r="BG199" s="138" t="str">
        <f t="shared" si="150"/>
        <v/>
      </c>
      <c r="BH199" s="138" t="str">
        <f t="shared" si="150"/>
        <v/>
      </c>
      <c r="BI199" s="138" t="str">
        <f t="shared" si="150"/>
        <v/>
      </c>
      <c r="BJ199" s="138" t="str">
        <f t="shared" si="150"/>
        <v/>
      </c>
      <c r="BK199" s="138" t="str">
        <f t="shared" si="150"/>
        <v/>
      </c>
      <c r="BL199" s="138" t="str">
        <f t="shared" si="150"/>
        <v/>
      </c>
      <c r="BM199" s="138"/>
      <c r="BN199" s="138" t="str">
        <f t="shared" si="151"/>
        <v/>
      </c>
      <c r="BO199" s="138" t="str">
        <f t="shared" si="151"/>
        <v/>
      </c>
      <c r="BP199" s="138" t="str">
        <f t="shared" si="151"/>
        <v/>
      </c>
      <c r="BQ199" s="138" t="str">
        <f t="shared" si="151"/>
        <v/>
      </c>
      <c r="BR199" s="138" t="str">
        <f t="shared" si="151"/>
        <v/>
      </c>
      <c r="BS199" s="138" t="str">
        <f t="shared" si="151"/>
        <v/>
      </c>
      <c r="BT199" s="138" t="str">
        <f t="shared" si="151"/>
        <v/>
      </c>
      <c r="BU199" s="138" t="str">
        <f t="shared" si="151"/>
        <v/>
      </c>
      <c r="BV199" s="138" t="str">
        <f t="shared" si="151"/>
        <v/>
      </c>
    </row>
    <row r="200" spans="1:74" x14ac:dyDescent="0.35">
      <c r="E200" t="s">
        <v>268</v>
      </c>
      <c r="F200" s="41">
        <v>1.1000000000000001</v>
      </c>
      <c r="G200" s="41">
        <v>0.55000000000000004</v>
      </c>
      <c r="H200" s="41">
        <v>0.55000000000000004</v>
      </c>
      <c r="I200" s="41">
        <v>0.55000000000000004</v>
      </c>
      <c r="J200" s="41">
        <v>0.55000000000000004</v>
      </c>
      <c r="K200" s="1">
        <v>195</v>
      </c>
      <c r="L200" s="160" cm="1">
        <f t="array" ref="L200:P200">K200*F200:J200/1000</f>
        <v>0.21450000000000002</v>
      </c>
      <c r="M200">
        <v>0.10725000000000001</v>
      </c>
      <c r="N200">
        <v>0.10725000000000001</v>
      </c>
      <c r="O200">
        <v>0.10725000000000001</v>
      </c>
      <c r="P200">
        <v>0.10725000000000001</v>
      </c>
      <c r="Z200" s="138" t="str">
        <f t="shared" si="147"/>
        <v/>
      </c>
      <c r="AA200" s="138" t="str">
        <f t="shared" si="147"/>
        <v/>
      </c>
      <c r="AB200" s="138" t="str">
        <f t="shared" si="147"/>
        <v/>
      </c>
      <c r="AC200" s="138" t="str">
        <f t="shared" si="147"/>
        <v/>
      </c>
      <c r="AD200" s="138" t="str">
        <f t="shared" si="147"/>
        <v/>
      </c>
      <c r="AE200" s="138" t="str">
        <f t="shared" si="147"/>
        <v/>
      </c>
      <c r="AF200" s="138" t="str">
        <f t="shared" si="147"/>
        <v/>
      </c>
      <c r="AG200" s="138" t="str">
        <f t="shared" si="147"/>
        <v/>
      </c>
      <c r="AH200" s="138" t="str">
        <f t="shared" si="147"/>
        <v/>
      </c>
      <c r="AI200" s="138"/>
      <c r="AJ200" s="138" t="str">
        <f t="shared" si="148"/>
        <v/>
      </c>
      <c r="AK200" s="138" t="str">
        <f t="shared" si="148"/>
        <v/>
      </c>
      <c r="AL200" s="138" t="str">
        <f t="shared" si="148"/>
        <v/>
      </c>
      <c r="AM200" s="138" t="str">
        <f t="shared" si="148"/>
        <v/>
      </c>
      <c r="AN200" s="138" t="str">
        <f t="shared" si="148"/>
        <v/>
      </c>
      <c r="AO200" s="138" t="str">
        <f t="shared" si="148"/>
        <v/>
      </c>
      <c r="AP200" s="138" t="str">
        <f t="shared" si="148"/>
        <v/>
      </c>
      <c r="AQ200" s="138" t="str">
        <f t="shared" si="148"/>
        <v/>
      </c>
      <c r="AR200" s="138" t="str">
        <f t="shared" si="148"/>
        <v/>
      </c>
      <c r="AS200" s="138"/>
      <c r="AT200" s="138" t="str">
        <f t="shared" si="149"/>
        <v/>
      </c>
      <c r="AU200" s="138" t="str">
        <f t="shared" si="149"/>
        <v/>
      </c>
      <c r="AV200" s="138" t="str">
        <f t="shared" si="149"/>
        <v/>
      </c>
      <c r="AW200" s="138" t="str">
        <f t="shared" si="149"/>
        <v/>
      </c>
      <c r="AX200" s="138" t="str">
        <f t="shared" si="149"/>
        <v/>
      </c>
      <c r="AY200" s="138" t="str">
        <f t="shared" si="149"/>
        <v/>
      </c>
      <c r="AZ200" s="138" t="str">
        <f t="shared" si="149"/>
        <v/>
      </c>
      <c r="BA200" s="138" t="str">
        <f t="shared" si="149"/>
        <v/>
      </c>
      <c r="BB200" s="138" t="str">
        <f t="shared" si="149"/>
        <v/>
      </c>
      <c r="BC200" s="138"/>
      <c r="BD200" s="138" t="str">
        <f t="shared" si="150"/>
        <v/>
      </c>
      <c r="BE200" s="138" t="str">
        <f t="shared" si="150"/>
        <v/>
      </c>
      <c r="BF200" s="138" t="str">
        <f t="shared" si="150"/>
        <v/>
      </c>
      <c r="BG200" s="138" t="str">
        <f t="shared" si="150"/>
        <v/>
      </c>
      <c r="BH200" s="138" t="str">
        <f t="shared" si="150"/>
        <v/>
      </c>
      <c r="BI200" s="138" t="str">
        <f t="shared" si="150"/>
        <v/>
      </c>
      <c r="BJ200" s="138" t="str">
        <f t="shared" si="150"/>
        <v/>
      </c>
      <c r="BK200" s="138" t="str">
        <f t="shared" si="150"/>
        <v/>
      </c>
      <c r="BL200" s="138" t="str">
        <f t="shared" si="150"/>
        <v/>
      </c>
      <c r="BM200" s="138"/>
      <c r="BN200" s="138" t="str">
        <f t="shared" si="151"/>
        <v/>
      </c>
      <c r="BO200" s="138" t="str">
        <f t="shared" si="151"/>
        <v/>
      </c>
      <c r="BP200" s="138" t="str">
        <f t="shared" si="151"/>
        <v/>
      </c>
      <c r="BQ200" s="138" t="str">
        <f t="shared" si="151"/>
        <v/>
      </c>
      <c r="BR200" s="138" t="str">
        <f t="shared" si="151"/>
        <v/>
      </c>
      <c r="BS200" s="138" t="str">
        <f t="shared" si="151"/>
        <v/>
      </c>
      <c r="BT200" s="138" t="str">
        <f t="shared" si="151"/>
        <v/>
      </c>
      <c r="BU200" s="138" t="str">
        <f t="shared" si="151"/>
        <v/>
      </c>
      <c r="BV200" s="138" t="str">
        <f t="shared" si="151"/>
        <v/>
      </c>
    </row>
    <row r="201" spans="1:74" x14ac:dyDescent="0.35">
      <c r="E201" t="s">
        <v>269</v>
      </c>
      <c r="F201" s="41">
        <v>6.3</v>
      </c>
      <c r="G201" s="41">
        <v>3.15</v>
      </c>
      <c r="H201" s="41">
        <v>3.15</v>
      </c>
      <c r="I201" s="41">
        <v>3.15</v>
      </c>
      <c r="J201" s="41">
        <v>3.15</v>
      </c>
      <c r="K201" s="1">
        <v>235</v>
      </c>
      <c r="L201" s="160" cm="1">
        <f t="array" ref="L201:P201">K201*F201:J201/1000</f>
        <v>1.4804999999999999</v>
      </c>
      <c r="M201">
        <v>0.74024999999999996</v>
      </c>
      <c r="N201">
        <v>0.74024999999999996</v>
      </c>
      <c r="O201">
        <v>0.74024999999999996</v>
      </c>
      <c r="P201">
        <v>0.74024999999999996</v>
      </c>
      <c r="Z201" s="138" t="str">
        <f t="shared" si="147"/>
        <v/>
      </c>
      <c r="AA201" s="138" t="str">
        <f t="shared" si="147"/>
        <v/>
      </c>
      <c r="AB201" s="138" t="str">
        <f t="shared" si="147"/>
        <v/>
      </c>
      <c r="AC201" s="138" t="str">
        <f t="shared" si="147"/>
        <v/>
      </c>
      <c r="AD201" s="138" t="str">
        <f t="shared" si="147"/>
        <v/>
      </c>
      <c r="AE201" s="138" t="str">
        <f t="shared" si="147"/>
        <v/>
      </c>
      <c r="AF201" s="138" t="str">
        <f t="shared" si="147"/>
        <v/>
      </c>
      <c r="AG201" s="138" t="str">
        <f t="shared" si="147"/>
        <v/>
      </c>
      <c r="AH201" s="138" t="str">
        <f t="shared" si="147"/>
        <v/>
      </c>
      <c r="AI201" s="138"/>
      <c r="AJ201" s="138" t="str">
        <f t="shared" si="148"/>
        <v/>
      </c>
      <c r="AK201" s="138" t="str">
        <f t="shared" si="148"/>
        <v/>
      </c>
      <c r="AL201" s="138" t="str">
        <f t="shared" si="148"/>
        <v/>
      </c>
      <c r="AM201" s="138" t="str">
        <f t="shared" si="148"/>
        <v/>
      </c>
      <c r="AN201" s="138" t="str">
        <f t="shared" si="148"/>
        <v/>
      </c>
      <c r="AO201" s="138" t="str">
        <f t="shared" si="148"/>
        <v/>
      </c>
      <c r="AP201" s="138" t="str">
        <f t="shared" si="148"/>
        <v/>
      </c>
      <c r="AQ201" s="138" t="str">
        <f t="shared" si="148"/>
        <v/>
      </c>
      <c r="AR201" s="138" t="str">
        <f t="shared" si="148"/>
        <v/>
      </c>
      <c r="AS201" s="138"/>
      <c r="AT201" s="138" t="str">
        <f t="shared" si="149"/>
        <v/>
      </c>
      <c r="AU201" s="138" t="str">
        <f t="shared" si="149"/>
        <v/>
      </c>
      <c r="AV201" s="138" t="str">
        <f t="shared" si="149"/>
        <v/>
      </c>
      <c r="AW201" s="138" t="str">
        <f t="shared" si="149"/>
        <v/>
      </c>
      <c r="AX201" s="138" t="str">
        <f t="shared" si="149"/>
        <v/>
      </c>
      <c r="AY201" s="138" t="str">
        <f t="shared" si="149"/>
        <v/>
      </c>
      <c r="AZ201" s="138" t="str">
        <f t="shared" si="149"/>
        <v/>
      </c>
      <c r="BA201" s="138" t="str">
        <f t="shared" si="149"/>
        <v/>
      </c>
      <c r="BB201" s="138" t="str">
        <f t="shared" si="149"/>
        <v/>
      </c>
      <c r="BC201" s="138"/>
      <c r="BD201" s="138" t="str">
        <f t="shared" si="150"/>
        <v/>
      </c>
      <c r="BE201" s="138" t="str">
        <f t="shared" si="150"/>
        <v/>
      </c>
      <c r="BF201" s="138" t="str">
        <f t="shared" si="150"/>
        <v/>
      </c>
      <c r="BG201" s="138" t="str">
        <f t="shared" si="150"/>
        <v/>
      </c>
      <c r="BH201" s="138" t="str">
        <f t="shared" si="150"/>
        <v/>
      </c>
      <c r="BI201" s="138" t="str">
        <f t="shared" si="150"/>
        <v/>
      </c>
      <c r="BJ201" s="138" t="str">
        <f t="shared" si="150"/>
        <v/>
      </c>
      <c r="BK201" s="138" t="str">
        <f t="shared" si="150"/>
        <v/>
      </c>
      <c r="BL201" s="138" t="str">
        <f t="shared" si="150"/>
        <v/>
      </c>
      <c r="BM201" s="138"/>
      <c r="BN201" s="138" t="str">
        <f t="shared" si="151"/>
        <v/>
      </c>
      <c r="BO201" s="138" t="str">
        <f t="shared" si="151"/>
        <v/>
      </c>
      <c r="BP201" s="138" t="str">
        <f t="shared" si="151"/>
        <v/>
      </c>
      <c r="BQ201" s="138" t="str">
        <f t="shared" si="151"/>
        <v/>
      </c>
      <c r="BR201" s="138" t="str">
        <f t="shared" si="151"/>
        <v/>
      </c>
      <c r="BS201" s="138" t="str">
        <f t="shared" si="151"/>
        <v/>
      </c>
      <c r="BT201" s="138" t="str">
        <f t="shared" si="151"/>
        <v/>
      </c>
      <c r="BU201" s="138" t="str">
        <f t="shared" si="151"/>
        <v/>
      </c>
      <c r="BV201" s="138" t="str">
        <f t="shared" si="151"/>
        <v/>
      </c>
    </row>
    <row r="202" spans="1:74" x14ac:dyDescent="0.35">
      <c r="E202" t="s">
        <v>270</v>
      </c>
      <c r="F202" s="41">
        <v>21</v>
      </c>
      <c r="G202" s="41">
        <v>10.5</v>
      </c>
      <c r="H202" s="41">
        <v>10.5</v>
      </c>
      <c r="I202" s="41">
        <v>10.5</v>
      </c>
      <c r="J202" s="41">
        <v>10.5</v>
      </c>
      <c r="K202" s="54">
        <v>74</v>
      </c>
      <c r="L202" s="160" cm="1">
        <f t="array" ref="L202:P202">K202*F202:J202/1000</f>
        <v>1.554</v>
      </c>
      <c r="M202">
        <v>0.77700000000000002</v>
      </c>
      <c r="N202">
        <v>0.77700000000000002</v>
      </c>
      <c r="O202">
        <v>0.77700000000000002</v>
      </c>
      <c r="P202">
        <v>0.77700000000000002</v>
      </c>
      <c r="Z202" s="138" t="str">
        <f t="shared" si="147"/>
        <v/>
      </c>
      <c r="AA202" s="138" t="str">
        <f t="shared" si="147"/>
        <v/>
      </c>
      <c r="AB202" s="138" t="str">
        <f t="shared" si="147"/>
        <v/>
      </c>
      <c r="AC202" s="138" t="str">
        <f t="shared" si="147"/>
        <v/>
      </c>
      <c r="AD202" s="138" t="str">
        <f t="shared" si="147"/>
        <v/>
      </c>
      <c r="AE202" s="138" t="str">
        <f t="shared" si="147"/>
        <v/>
      </c>
      <c r="AF202" s="138" t="str">
        <f t="shared" si="147"/>
        <v/>
      </c>
      <c r="AG202" s="138" t="str">
        <f t="shared" si="147"/>
        <v/>
      </c>
      <c r="AH202" s="138" t="str">
        <f t="shared" si="147"/>
        <v/>
      </c>
      <c r="AI202" s="138"/>
      <c r="AJ202" s="138" t="str">
        <f t="shared" si="148"/>
        <v/>
      </c>
      <c r="AK202" s="138" t="str">
        <f t="shared" si="148"/>
        <v/>
      </c>
      <c r="AL202" s="138" t="str">
        <f t="shared" si="148"/>
        <v/>
      </c>
      <c r="AM202" s="138" t="str">
        <f t="shared" si="148"/>
        <v/>
      </c>
      <c r="AN202" s="138" t="str">
        <f t="shared" si="148"/>
        <v/>
      </c>
      <c r="AO202" s="138" t="str">
        <f t="shared" si="148"/>
        <v/>
      </c>
      <c r="AP202" s="138" t="str">
        <f t="shared" si="148"/>
        <v/>
      </c>
      <c r="AQ202" s="138" t="str">
        <f t="shared" si="148"/>
        <v/>
      </c>
      <c r="AR202" s="138" t="str">
        <f t="shared" si="148"/>
        <v/>
      </c>
      <c r="AS202" s="138"/>
      <c r="AT202" s="138" t="str">
        <f t="shared" si="149"/>
        <v/>
      </c>
      <c r="AU202" s="138" t="str">
        <f t="shared" si="149"/>
        <v/>
      </c>
      <c r="AV202" s="138" t="str">
        <f t="shared" si="149"/>
        <v/>
      </c>
      <c r="AW202" s="138" t="str">
        <f t="shared" si="149"/>
        <v/>
      </c>
      <c r="AX202" s="138" t="str">
        <f t="shared" si="149"/>
        <v/>
      </c>
      <c r="AY202" s="138" t="str">
        <f t="shared" si="149"/>
        <v/>
      </c>
      <c r="AZ202" s="138" t="str">
        <f t="shared" si="149"/>
        <v/>
      </c>
      <c r="BA202" s="138" t="str">
        <f t="shared" si="149"/>
        <v/>
      </c>
      <c r="BB202" s="138" t="str">
        <f t="shared" si="149"/>
        <v/>
      </c>
      <c r="BC202" s="138"/>
      <c r="BD202" s="138" t="str">
        <f t="shared" si="150"/>
        <v/>
      </c>
      <c r="BE202" s="138" t="str">
        <f t="shared" si="150"/>
        <v/>
      </c>
      <c r="BF202" s="138" t="str">
        <f t="shared" si="150"/>
        <v/>
      </c>
      <c r="BG202" s="138" t="str">
        <f t="shared" si="150"/>
        <v/>
      </c>
      <c r="BH202" s="138" t="str">
        <f t="shared" si="150"/>
        <v/>
      </c>
      <c r="BI202" s="138" t="str">
        <f t="shared" si="150"/>
        <v/>
      </c>
      <c r="BJ202" s="138" t="str">
        <f t="shared" si="150"/>
        <v/>
      </c>
      <c r="BK202" s="138" t="str">
        <f t="shared" si="150"/>
        <v/>
      </c>
      <c r="BL202" s="138" t="str">
        <f t="shared" si="150"/>
        <v/>
      </c>
      <c r="BM202" s="138"/>
      <c r="BN202" s="138" t="str">
        <f t="shared" si="151"/>
        <v/>
      </c>
      <c r="BO202" s="138" t="str">
        <f t="shared" si="151"/>
        <v/>
      </c>
      <c r="BP202" s="138" t="str">
        <f t="shared" si="151"/>
        <v/>
      </c>
      <c r="BQ202" s="138" t="str">
        <f t="shared" si="151"/>
        <v/>
      </c>
      <c r="BR202" s="138" t="str">
        <f t="shared" si="151"/>
        <v/>
      </c>
      <c r="BS202" s="138" t="str">
        <f t="shared" si="151"/>
        <v/>
      </c>
      <c r="BT202" s="138" t="str">
        <f t="shared" si="151"/>
        <v/>
      </c>
      <c r="BU202" s="138" t="str">
        <f t="shared" si="151"/>
        <v/>
      </c>
      <c r="BV202" s="138" t="str">
        <f t="shared" si="151"/>
        <v/>
      </c>
    </row>
    <row r="203" spans="1:74" x14ac:dyDescent="0.35">
      <c r="E203" t="s">
        <v>271</v>
      </c>
      <c r="F203" s="52">
        <v>21</v>
      </c>
      <c r="G203" s="52">
        <v>10.5</v>
      </c>
      <c r="H203" s="52">
        <v>10.5</v>
      </c>
      <c r="I203" s="52">
        <v>10.5</v>
      </c>
      <c r="J203" s="52">
        <v>10.5</v>
      </c>
      <c r="K203" s="1">
        <v>6</v>
      </c>
      <c r="L203" s="160" cm="1">
        <f t="array" ref="L203:P203">K203*F203:J203/1000</f>
        <v>0.126</v>
      </c>
      <c r="M203">
        <v>6.3E-2</v>
      </c>
      <c r="N203">
        <v>6.3E-2</v>
      </c>
      <c r="O203">
        <v>6.3E-2</v>
      </c>
      <c r="P203">
        <v>6.3E-2</v>
      </c>
      <c r="Z203" s="138" t="str">
        <f t="shared" si="147"/>
        <v/>
      </c>
      <c r="AA203" s="138" t="str">
        <f t="shared" si="147"/>
        <v/>
      </c>
      <c r="AB203" s="138" t="str">
        <f t="shared" si="147"/>
        <v/>
      </c>
      <c r="AC203" s="138" t="str">
        <f t="shared" si="147"/>
        <v/>
      </c>
      <c r="AD203" s="138" t="str">
        <f t="shared" si="147"/>
        <v/>
      </c>
      <c r="AE203" s="138" t="str">
        <f t="shared" si="147"/>
        <v/>
      </c>
      <c r="AF203" s="138" t="str">
        <f t="shared" si="147"/>
        <v/>
      </c>
      <c r="AG203" s="138" t="str">
        <f t="shared" si="147"/>
        <v/>
      </c>
      <c r="AH203" s="138" t="str">
        <f t="shared" si="147"/>
        <v/>
      </c>
      <c r="AI203" s="138"/>
      <c r="AJ203" s="138" t="str">
        <f t="shared" si="148"/>
        <v/>
      </c>
      <c r="AK203" s="138" t="str">
        <f t="shared" si="148"/>
        <v/>
      </c>
      <c r="AL203" s="138" t="str">
        <f t="shared" si="148"/>
        <v/>
      </c>
      <c r="AM203" s="138" t="str">
        <f t="shared" si="148"/>
        <v/>
      </c>
      <c r="AN203" s="138" t="str">
        <f t="shared" si="148"/>
        <v/>
      </c>
      <c r="AO203" s="138" t="str">
        <f t="shared" si="148"/>
        <v/>
      </c>
      <c r="AP203" s="138" t="str">
        <f t="shared" si="148"/>
        <v/>
      </c>
      <c r="AQ203" s="138" t="str">
        <f t="shared" si="148"/>
        <v/>
      </c>
      <c r="AR203" s="138" t="str">
        <f t="shared" si="148"/>
        <v/>
      </c>
      <c r="AS203" s="138"/>
      <c r="AT203" s="138" t="str">
        <f t="shared" si="149"/>
        <v/>
      </c>
      <c r="AU203" s="138" t="str">
        <f t="shared" si="149"/>
        <v/>
      </c>
      <c r="AV203" s="138" t="str">
        <f t="shared" si="149"/>
        <v/>
      </c>
      <c r="AW203" s="138" t="str">
        <f t="shared" si="149"/>
        <v/>
      </c>
      <c r="AX203" s="138" t="str">
        <f t="shared" si="149"/>
        <v/>
      </c>
      <c r="AY203" s="138" t="str">
        <f t="shared" si="149"/>
        <v/>
      </c>
      <c r="AZ203" s="138" t="str">
        <f t="shared" si="149"/>
        <v/>
      </c>
      <c r="BA203" s="138" t="str">
        <f t="shared" si="149"/>
        <v/>
      </c>
      <c r="BB203" s="138" t="str">
        <f t="shared" si="149"/>
        <v/>
      </c>
      <c r="BC203" s="138"/>
      <c r="BD203" s="138" t="str">
        <f t="shared" si="150"/>
        <v/>
      </c>
      <c r="BE203" s="138" t="str">
        <f t="shared" si="150"/>
        <v/>
      </c>
      <c r="BF203" s="138" t="str">
        <f t="shared" si="150"/>
        <v/>
      </c>
      <c r="BG203" s="138" t="str">
        <f t="shared" si="150"/>
        <v/>
      </c>
      <c r="BH203" s="138" t="str">
        <f t="shared" si="150"/>
        <v/>
      </c>
      <c r="BI203" s="138" t="str">
        <f t="shared" si="150"/>
        <v/>
      </c>
      <c r="BJ203" s="138" t="str">
        <f t="shared" si="150"/>
        <v/>
      </c>
      <c r="BK203" s="138" t="str">
        <f t="shared" si="150"/>
        <v/>
      </c>
      <c r="BL203" s="138" t="str">
        <f t="shared" si="150"/>
        <v/>
      </c>
      <c r="BM203" s="138"/>
      <c r="BN203" s="138" t="str">
        <f t="shared" si="151"/>
        <v/>
      </c>
      <c r="BO203" s="138" t="str">
        <f t="shared" si="151"/>
        <v/>
      </c>
      <c r="BP203" s="138" t="str">
        <f t="shared" si="151"/>
        <v/>
      </c>
      <c r="BQ203" s="138" t="str">
        <f t="shared" si="151"/>
        <v/>
      </c>
      <c r="BR203" s="138" t="str">
        <f t="shared" si="151"/>
        <v/>
      </c>
      <c r="BS203" s="138" t="str">
        <f t="shared" si="151"/>
        <v/>
      </c>
      <c r="BT203" s="138" t="str">
        <f t="shared" si="151"/>
        <v/>
      </c>
      <c r="BU203" s="138" t="str">
        <f t="shared" si="151"/>
        <v/>
      </c>
      <c r="BV203" s="138" t="str">
        <f t="shared" si="151"/>
        <v/>
      </c>
    </row>
    <row r="204" spans="1:74" x14ac:dyDescent="0.35">
      <c r="E204" t="s">
        <v>272</v>
      </c>
      <c r="F204" s="43">
        <v>1.3</v>
      </c>
      <c r="G204" s="43">
        <v>0.65</v>
      </c>
      <c r="H204" s="43">
        <v>0.65</v>
      </c>
      <c r="I204" s="43">
        <v>0.65</v>
      </c>
      <c r="J204" s="43">
        <v>0.65</v>
      </c>
      <c r="K204" s="1">
        <v>0</v>
      </c>
      <c r="L204" s="160" cm="1">
        <f t="array" ref="L204:P204">K204*F204:J204/1000</f>
        <v>0</v>
      </c>
      <c r="M204">
        <v>0</v>
      </c>
      <c r="N204">
        <v>0</v>
      </c>
      <c r="O204">
        <v>0</v>
      </c>
      <c r="P204">
        <v>0</v>
      </c>
      <c r="Z204" s="138" t="str">
        <f t="shared" ref="Z204:AH213" si="152">_xlfn.IFNA(VLOOKUP($X204,$BX$11:$CG$40,1+Z$6,FALSE)*$L204,"")</f>
        <v/>
      </c>
      <c r="AA204" s="138" t="str">
        <f t="shared" si="152"/>
        <v/>
      </c>
      <c r="AB204" s="138" t="str">
        <f t="shared" si="152"/>
        <v/>
      </c>
      <c r="AC204" s="138" t="str">
        <f t="shared" si="152"/>
        <v/>
      </c>
      <c r="AD204" s="138" t="str">
        <f t="shared" si="152"/>
        <v/>
      </c>
      <c r="AE204" s="138" t="str">
        <f t="shared" si="152"/>
        <v/>
      </c>
      <c r="AF204" s="138" t="str">
        <f t="shared" si="152"/>
        <v/>
      </c>
      <c r="AG204" s="138" t="str">
        <f t="shared" si="152"/>
        <v/>
      </c>
      <c r="AH204" s="138" t="str">
        <f t="shared" si="152"/>
        <v/>
      </c>
      <c r="AI204" s="138"/>
      <c r="AJ204" s="138" t="str">
        <f t="shared" ref="AJ204:AR213" si="153">IFERROR(VLOOKUP($X204,$BX$11:$CG$40,1+AJ$6,FALSE)*$M204,"")</f>
        <v/>
      </c>
      <c r="AK204" s="138" t="str">
        <f t="shared" si="153"/>
        <v/>
      </c>
      <c r="AL204" s="138" t="str">
        <f t="shared" si="153"/>
        <v/>
      </c>
      <c r="AM204" s="138" t="str">
        <f t="shared" si="153"/>
        <v/>
      </c>
      <c r="AN204" s="138" t="str">
        <f t="shared" si="153"/>
        <v/>
      </c>
      <c r="AO204" s="138" t="str">
        <f t="shared" si="153"/>
        <v/>
      </c>
      <c r="AP204" s="138" t="str">
        <f t="shared" si="153"/>
        <v/>
      </c>
      <c r="AQ204" s="138" t="str">
        <f t="shared" si="153"/>
        <v/>
      </c>
      <c r="AR204" s="138" t="str">
        <f t="shared" si="153"/>
        <v/>
      </c>
      <c r="AS204" s="138"/>
      <c r="AT204" s="138" t="str">
        <f t="shared" ref="AT204:BB213" si="154">IFERROR(VLOOKUP($X204,$BX$11:$CG$40,1+AT$6,FALSE)*$N204,"")</f>
        <v/>
      </c>
      <c r="AU204" s="138" t="str">
        <f t="shared" si="154"/>
        <v/>
      </c>
      <c r="AV204" s="138" t="str">
        <f t="shared" si="154"/>
        <v/>
      </c>
      <c r="AW204" s="138" t="str">
        <f t="shared" si="154"/>
        <v/>
      </c>
      <c r="AX204" s="138" t="str">
        <f t="shared" si="154"/>
        <v/>
      </c>
      <c r="AY204" s="138" t="str">
        <f t="shared" si="154"/>
        <v/>
      </c>
      <c r="AZ204" s="138" t="str">
        <f t="shared" si="154"/>
        <v/>
      </c>
      <c r="BA204" s="138" t="str">
        <f t="shared" si="154"/>
        <v/>
      </c>
      <c r="BB204" s="138" t="str">
        <f t="shared" si="154"/>
        <v/>
      </c>
      <c r="BC204" s="138"/>
      <c r="BD204" s="138" t="str">
        <f t="shared" ref="BD204:BL213" si="155">IFERROR(VLOOKUP($X204,$BX$11:$CG$40,1+BD$6,FALSE)*$O204,"")</f>
        <v/>
      </c>
      <c r="BE204" s="138" t="str">
        <f t="shared" si="155"/>
        <v/>
      </c>
      <c r="BF204" s="138" t="str">
        <f t="shared" si="155"/>
        <v/>
      </c>
      <c r="BG204" s="138" t="str">
        <f t="shared" si="155"/>
        <v/>
      </c>
      <c r="BH204" s="138" t="str">
        <f t="shared" si="155"/>
        <v/>
      </c>
      <c r="BI204" s="138" t="str">
        <f t="shared" si="155"/>
        <v/>
      </c>
      <c r="BJ204" s="138" t="str">
        <f t="shared" si="155"/>
        <v/>
      </c>
      <c r="BK204" s="138" t="str">
        <f t="shared" si="155"/>
        <v/>
      </c>
      <c r="BL204" s="138" t="str">
        <f t="shared" si="155"/>
        <v/>
      </c>
      <c r="BM204" s="138"/>
      <c r="BN204" s="138" t="str">
        <f t="shared" ref="BN204:BV213" si="156">IFERROR(VLOOKUP($X204,$BX$11:$CG$40,1+BN$6,FALSE)*$P204,"")</f>
        <v/>
      </c>
      <c r="BO204" s="138" t="str">
        <f t="shared" si="156"/>
        <v/>
      </c>
      <c r="BP204" s="138" t="str">
        <f t="shared" si="156"/>
        <v/>
      </c>
      <c r="BQ204" s="138" t="str">
        <f t="shared" si="156"/>
        <v/>
      </c>
      <c r="BR204" s="138" t="str">
        <f t="shared" si="156"/>
        <v/>
      </c>
      <c r="BS204" s="138" t="str">
        <f t="shared" si="156"/>
        <v/>
      </c>
      <c r="BT204" s="138" t="str">
        <f t="shared" si="156"/>
        <v/>
      </c>
      <c r="BU204" s="138" t="str">
        <f t="shared" si="156"/>
        <v/>
      </c>
      <c r="BV204" s="138" t="str">
        <f t="shared" si="156"/>
        <v/>
      </c>
    </row>
    <row r="205" spans="1:74" x14ac:dyDescent="0.35">
      <c r="E205" t="s">
        <v>273</v>
      </c>
      <c r="F205" s="3"/>
      <c r="G205" s="3"/>
      <c r="H205" s="3"/>
      <c r="I205" s="3"/>
      <c r="J205" s="3"/>
      <c r="K205" s="1"/>
      <c r="L205" s="160" cm="1">
        <f t="array" ref="L205:P205">K205*F205:J205/1000</f>
        <v>0</v>
      </c>
      <c r="M205">
        <v>0</v>
      </c>
      <c r="N205">
        <v>0</v>
      </c>
      <c r="O205">
        <v>0</v>
      </c>
      <c r="P205">
        <v>0</v>
      </c>
      <c r="Z205" s="138" t="str">
        <f t="shared" si="152"/>
        <v/>
      </c>
      <c r="AA205" s="138" t="str">
        <f t="shared" si="152"/>
        <v/>
      </c>
      <c r="AB205" s="138" t="str">
        <f t="shared" si="152"/>
        <v/>
      </c>
      <c r="AC205" s="138" t="str">
        <f t="shared" si="152"/>
        <v/>
      </c>
      <c r="AD205" s="138" t="str">
        <f t="shared" si="152"/>
        <v/>
      </c>
      <c r="AE205" s="138" t="str">
        <f t="shared" si="152"/>
        <v/>
      </c>
      <c r="AF205" s="138" t="str">
        <f t="shared" si="152"/>
        <v/>
      </c>
      <c r="AG205" s="138" t="str">
        <f t="shared" si="152"/>
        <v/>
      </c>
      <c r="AH205" s="138" t="str">
        <f t="shared" si="152"/>
        <v/>
      </c>
      <c r="AI205" s="138"/>
      <c r="AJ205" s="138" t="str">
        <f t="shared" si="153"/>
        <v/>
      </c>
      <c r="AK205" s="138" t="str">
        <f t="shared" si="153"/>
        <v/>
      </c>
      <c r="AL205" s="138" t="str">
        <f t="shared" si="153"/>
        <v/>
      </c>
      <c r="AM205" s="138" t="str">
        <f t="shared" si="153"/>
        <v/>
      </c>
      <c r="AN205" s="138" t="str">
        <f t="shared" si="153"/>
        <v/>
      </c>
      <c r="AO205" s="138" t="str">
        <f t="shared" si="153"/>
        <v/>
      </c>
      <c r="AP205" s="138" t="str">
        <f t="shared" si="153"/>
        <v/>
      </c>
      <c r="AQ205" s="138" t="str">
        <f t="shared" si="153"/>
        <v/>
      </c>
      <c r="AR205" s="138" t="str">
        <f t="shared" si="153"/>
        <v/>
      </c>
      <c r="AS205" s="138"/>
      <c r="AT205" s="138" t="str">
        <f t="shared" si="154"/>
        <v/>
      </c>
      <c r="AU205" s="138" t="str">
        <f t="shared" si="154"/>
        <v/>
      </c>
      <c r="AV205" s="138" t="str">
        <f t="shared" si="154"/>
        <v/>
      </c>
      <c r="AW205" s="138" t="str">
        <f t="shared" si="154"/>
        <v/>
      </c>
      <c r="AX205" s="138" t="str">
        <f t="shared" si="154"/>
        <v/>
      </c>
      <c r="AY205" s="138" t="str">
        <f t="shared" si="154"/>
        <v/>
      </c>
      <c r="AZ205" s="138" t="str">
        <f t="shared" si="154"/>
        <v/>
      </c>
      <c r="BA205" s="138" t="str">
        <f t="shared" si="154"/>
        <v/>
      </c>
      <c r="BB205" s="138" t="str">
        <f t="shared" si="154"/>
        <v/>
      </c>
      <c r="BC205" s="138"/>
      <c r="BD205" s="138" t="str">
        <f t="shared" si="155"/>
        <v/>
      </c>
      <c r="BE205" s="138" t="str">
        <f t="shared" si="155"/>
        <v/>
      </c>
      <c r="BF205" s="138" t="str">
        <f t="shared" si="155"/>
        <v/>
      </c>
      <c r="BG205" s="138" t="str">
        <f t="shared" si="155"/>
        <v/>
      </c>
      <c r="BH205" s="138" t="str">
        <f t="shared" si="155"/>
        <v/>
      </c>
      <c r="BI205" s="138" t="str">
        <f t="shared" si="155"/>
        <v/>
      </c>
      <c r="BJ205" s="138" t="str">
        <f t="shared" si="155"/>
        <v/>
      </c>
      <c r="BK205" s="138" t="str">
        <f t="shared" si="155"/>
        <v/>
      </c>
      <c r="BL205" s="138" t="str">
        <f t="shared" si="155"/>
        <v/>
      </c>
      <c r="BM205" s="138"/>
      <c r="BN205" s="138" t="str">
        <f t="shared" si="156"/>
        <v/>
      </c>
      <c r="BO205" s="138" t="str">
        <f t="shared" si="156"/>
        <v/>
      </c>
      <c r="BP205" s="138" t="str">
        <f t="shared" si="156"/>
        <v/>
      </c>
      <c r="BQ205" s="138" t="str">
        <f t="shared" si="156"/>
        <v/>
      </c>
      <c r="BR205" s="138" t="str">
        <f t="shared" si="156"/>
        <v/>
      </c>
      <c r="BS205" s="138" t="str">
        <f t="shared" si="156"/>
        <v/>
      </c>
      <c r="BT205" s="138" t="str">
        <f t="shared" si="156"/>
        <v/>
      </c>
      <c r="BU205" s="138" t="str">
        <f t="shared" si="156"/>
        <v/>
      </c>
      <c r="BV205" s="138" t="str">
        <f t="shared" si="156"/>
        <v/>
      </c>
    </row>
    <row r="206" spans="1:74" x14ac:dyDescent="0.35">
      <c r="A206" t="s">
        <v>274</v>
      </c>
      <c r="E206" t="s">
        <v>275</v>
      </c>
      <c r="F206" s="37">
        <v>3.02</v>
      </c>
      <c r="G206" s="37">
        <v>3.02</v>
      </c>
      <c r="H206" s="37">
        <v>3.02</v>
      </c>
      <c r="I206" s="37">
        <v>3.02</v>
      </c>
      <c r="J206" s="37">
        <v>3.02</v>
      </c>
      <c r="K206" s="1"/>
      <c r="L206" s="160" cm="1">
        <f t="array" ref="L206:P206">K206*F206:J206/1000</f>
        <v>0</v>
      </c>
      <c r="M206">
        <v>0</v>
      </c>
      <c r="N206">
        <v>0</v>
      </c>
      <c r="O206">
        <v>0</v>
      </c>
      <c r="P206">
        <v>0</v>
      </c>
      <c r="Z206" s="138" t="str">
        <f t="shared" si="152"/>
        <v/>
      </c>
      <c r="AA206" s="138" t="str">
        <f t="shared" si="152"/>
        <v/>
      </c>
      <c r="AB206" s="138" t="str">
        <f t="shared" si="152"/>
        <v/>
      </c>
      <c r="AC206" s="138" t="str">
        <f t="shared" si="152"/>
        <v/>
      </c>
      <c r="AD206" s="138" t="str">
        <f t="shared" si="152"/>
        <v/>
      </c>
      <c r="AE206" s="138" t="str">
        <f t="shared" si="152"/>
        <v/>
      </c>
      <c r="AF206" s="138" t="str">
        <f t="shared" si="152"/>
        <v/>
      </c>
      <c r="AG206" s="138" t="str">
        <f t="shared" si="152"/>
        <v/>
      </c>
      <c r="AH206" s="138" t="str">
        <f t="shared" si="152"/>
        <v/>
      </c>
      <c r="AI206" s="138"/>
      <c r="AJ206" s="138" t="str">
        <f t="shared" si="153"/>
        <v/>
      </c>
      <c r="AK206" s="138" t="str">
        <f t="shared" si="153"/>
        <v/>
      </c>
      <c r="AL206" s="138" t="str">
        <f t="shared" si="153"/>
        <v/>
      </c>
      <c r="AM206" s="138" t="str">
        <f t="shared" si="153"/>
        <v/>
      </c>
      <c r="AN206" s="138" t="str">
        <f t="shared" si="153"/>
        <v/>
      </c>
      <c r="AO206" s="138" t="str">
        <f t="shared" si="153"/>
        <v/>
      </c>
      <c r="AP206" s="138" t="str">
        <f t="shared" si="153"/>
        <v/>
      </c>
      <c r="AQ206" s="138" t="str">
        <f t="shared" si="153"/>
        <v/>
      </c>
      <c r="AR206" s="138" t="str">
        <f t="shared" si="153"/>
        <v/>
      </c>
      <c r="AS206" s="138"/>
      <c r="AT206" s="138" t="str">
        <f t="shared" si="154"/>
        <v/>
      </c>
      <c r="AU206" s="138" t="str">
        <f t="shared" si="154"/>
        <v/>
      </c>
      <c r="AV206" s="138" t="str">
        <f t="shared" si="154"/>
        <v/>
      </c>
      <c r="AW206" s="138" t="str">
        <f t="shared" si="154"/>
        <v/>
      </c>
      <c r="AX206" s="138" t="str">
        <f t="shared" si="154"/>
        <v/>
      </c>
      <c r="AY206" s="138" t="str">
        <f t="shared" si="154"/>
        <v/>
      </c>
      <c r="AZ206" s="138" t="str">
        <f t="shared" si="154"/>
        <v/>
      </c>
      <c r="BA206" s="138" t="str">
        <f t="shared" si="154"/>
        <v/>
      </c>
      <c r="BB206" s="138" t="str">
        <f t="shared" si="154"/>
        <v/>
      </c>
      <c r="BC206" s="138"/>
      <c r="BD206" s="138" t="str">
        <f t="shared" si="155"/>
        <v/>
      </c>
      <c r="BE206" s="138" t="str">
        <f t="shared" si="155"/>
        <v/>
      </c>
      <c r="BF206" s="138" t="str">
        <f t="shared" si="155"/>
        <v/>
      </c>
      <c r="BG206" s="138" t="str">
        <f t="shared" si="155"/>
        <v/>
      </c>
      <c r="BH206" s="138" t="str">
        <f t="shared" si="155"/>
        <v/>
      </c>
      <c r="BI206" s="138" t="str">
        <f t="shared" si="155"/>
        <v/>
      </c>
      <c r="BJ206" s="138" t="str">
        <f t="shared" si="155"/>
        <v/>
      </c>
      <c r="BK206" s="138" t="str">
        <f t="shared" si="155"/>
        <v/>
      </c>
      <c r="BL206" s="138" t="str">
        <f t="shared" si="155"/>
        <v/>
      </c>
      <c r="BM206" s="138"/>
      <c r="BN206" s="138" t="str">
        <f t="shared" si="156"/>
        <v/>
      </c>
      <c r="BO206" s="138" t="str">
        <f t="shared" si="156"/>
        <v/>
      </c>
      <c r="BP206" s="138" t="str">
        <f t="shared" si="156"/>
        <v/>
      </c>
      <c r="BQ206" s="138" t="str">
        <f t="shared" si="156"/>
        <v/>
      </c>
      <c r="BR206" s="138" t="str">
        <f t="shared" si="156"/>
        <v/>
      </c>
      <c r="BS206" s="138" t="str">
        <f t="shared" si="156"/>
        <v/>
      </c>
      <c r="BT206" s="138" t="str">
        <f t="shared" si="156"/>
        <v/>
      </c>
      <c r="BU206" s="138" t="str">
        <f t="shared" si="156"/>
        <v/>
      </c>
      <c r="BV206" s="138" t="str">
        <f t="shared" si="156"/>
        <v/>
      </c>
    </row>
    <row r="207" spans="1:74" x14ac:dyDescent="0.35">
      <c r="E207" t="s">
        <v>276</v>
      </c>
      <c r="F207" s="39">
        <v>0.4</v>
      </c>
      <c r="G207" s="39">
        <v>0.4</v>
      </c>
      <c r="H207" s="39">
        <v>0.4</v>
      </c>
      <c r="I207" s="39">
        <v>0.4</v>
      </c>
      <c r="J207" s="39">
        <v>0.4</v>
      </c>
      <c r="K207" s="1"/>
      <c r="L207" s="160" cm="1">
        <f t="array" ref="L207:P207">K207*F207:J207/1000</f>
        <v>0</v>
      </c>
      <c r="M207">
        <v>0</v>
      </c>
      <c r="N207">
        <v>0</v>
      </c>
      <c r="O207">
        <v>0</v>
      </c>
      <c r="P207">
        <v>0</v>
      </c>
      <c r="Z207" s="138" t="str">
        <f t="shared" si="152"/>
        <v/>
      </c>
      <c r="AA207" s="138" t="str">
        <f t="shared" si="152"/>
        <v/>
      </c>
      <c r="AB207" s="138" t="str">
        <f t="shared" si="152"/>
        <v/>
      </c>
      <c r="AC207" s="138" t="str">
        <f t="shared" si="152"/>
        <v/>
      </c>
      <c r="AD207" s="138" t="str">
        <f t="shared" si="152"/>
        <v/>
      </c>
      <c r="AE207" s="138" t="str">
        <f t="shared" si="152"/>
        <v/>
      </c>
      <c r="AF207" s="138" t="str">
        <f t="shared" si="152"/>
        <v/>
      </c>
      <c r="AG207" s="138" t="str">
        <f t="shared" si="152"/>
        <v/>
      </c>
      <c r="AH207" s="138" t="str">
        <f t="shared" si="152"/>
        <v/>
      </c>
      <c r="AI207" s="138"/>
      <c r="AJ207" s="138" t="str">
        <f t="shared" si="153"/>
        <v/>
      </c>
      <c r="AK207" s="138" t="str">
        <f t="shared" si="153"/>
        <v/>
      </c>
      <c r="AL207" s="138" t="str">
        <f t="shared" si="153"/>
        <v/>
      </c>
      <c r="AM207" s="138" t="str">
        <f t="shared" si="153"/>
        <v/>
      </c>
      <c r="AN207" s="138" t="str">
        <f t="shared" si="153"/>
        <v/>
      </c>
      <c r="AO207" s="138" t="str">
        <f t="shared" si="153"/>
        <v/>
      </c>
      <c r="AP207" s="138" t="str">
        <f t="shared" si="153"/>
        <v/>
      </c>
      <c r="AQ207" s="138" t="str">
        <f t="shared" si="153"/>
        <v/>
      </c>
      <c r="AR207" s="138" t="str">
        <f t="shared" si="153"/>
        <v/>
      </c>
      <c r="AS207" s="138"/>
      <c r="AT207" s="138" t="str">
        <f t="shared" si="154"/>
        <v/>
      </c>
      <c r="AU207" s="138" t="str">
        <f t="shared" si="154"/>
        <v/>
      </c>
      <c r="AV207" s="138" t="str">
        <f t="shared" si="154"/>
        <v/>
      </c>
      <c r="AW207" s="138" t="str">
        <f t="shared" si="154"/>
        <v/>
      </c>
      <c r="AX207" s="138" t="str">
        <f t="shared" si="154"/>
        <v/>
      </c>
      <c r="AY207" s="138" t="str">
        <f t="shared" si="154"/>
        <v/>
      </c>
      <c r="AZ207" s="138" t="str">
        <f t="shared" si="154"/>
        <v/>
      </c>
      <c r="BA207" s="138" t="str">
        <f t="shared" si="154"/>
        <v/>
      </c>
      <c r="BB207" s="138" t="str">
        <f t="shared" si="154"/>
        <v/>
      </c>
      <c r="BC207" s="138"/>
      <c r="BD207" s="138" t="str">
        <f t="shared" si="155"/>
        <v/>
      </c>
      <c r="BE207" s="138" t="str">
        <f t="shared" si="155"/>
        <v/>
      </c>
      <c r="BF207" s="138" t="str">
        <f t="shared" si="155"/>
        <v/>
      </c>
      <c r="BG207" s="138" t="str">
        <f t="shared" si="155"/>
        <v/>
      </c>
      <c r="BH207" s="138" t="str">
        <f t="shared" si="155"/>
        <v/>
      </c>
      <c r="BI207" s="138" t="str">
        <f t="shared" si="155"/>
        <v/>
      </c>
      <c r="BJ207" s="138" t="str">
        <f t="shared" si="155"/>
        <v/>
      </c>
      <c r="BK207" s="138" t="str">
        <f t="shared" si="155"/>
        <v/>
      </c>
      <c r="BL207" s="138" t="str">
        <f t="shared" si="155"/>
        <v/>
      </c>
      <c r="BM207" s="138"/>
      <c r="BN207" s="138" t="str">
        <f t="shared" si="156"/>
        <v/>
      </c>
      <c r="BO207" s="138" t="str">
        <f t="shared" si="156"/>
        <v/>
      </c>
      <c r="BP207" s="138" t="str">
        <f t="shared" si="156"/>
        <v/>
      </c>
      <c r="BQ207" s="138" t="str">
        <f t="shared" si="156"/>
        <v/>
      </c>
      <c r="BR207" s="138" t="str">
        <f t="shared" si="156"/>
        <v/>
      </c>
      <c r="BS207" s="138" t="str">
        <f t="shared" si="156"/>
        <v/>
      </c>
      <c r="BT207" s="138" t="str">
        <f t="shared" si="156"/>
        <v/>
      </c>
      <c r="BU207" s="138" t="str">
        <f t="shared" si="156"/>
        <v/>
      </c>
      <c r="BV207" s="138" t="str">
        <f t="shared" si="156"/>
        <v/>
      </c>
    </row>
    <row r="208" spans="1:74" x14ac:dyDescent="0.35">
      <c r="E208" t="s">
        <v>277</v>
      </c>
      <c r="F208" s="41">
        <v>0.5</v>
      </c>
      <c r="G208" s="41">
        <v>0.5</v>
      </c>
      <c r="H208" s="41">
        <v>0.5</v>
      </c>
      <c r="I208" s="41">
        <v>0.5</v>
      </c>
      <c r="J208" s="41">
        <v>0.5</v>
      </c>
      <c r="K208" s="1"/>
      <c r="L208" s="160" cm="1">
        <f t="array" ref="L208:P208">K208*F208:J208/1000</f>
        <v>0</v>
      </c>
      <c r="M208">
        <v>0</v>
      </c>
      <c r="N208">
        <v>0</v>
      </c>
      <c r="O208">
        <v>0</v>
      </c>
      <c r="P208">
        <v>0</v>
      </c>
      <c r="Z208" s="138" t="str">
        <f t="shared" si="152"/>
        <v/>
      </c>
      <c r="AA208" s="138" t="str">
        <f t="shared" si="152"/>
        <v/>
      </c>
      <c r="AB208" s="138" t="str">
        <f t="shared" si="152"/>
        <v/>
      </c>
      <c r="AC208" s="138" t="str">
        <f t="shared" si="152"/>
        <v/>
      </c>
      <c r="AD208" s="138" t="str">
        <f t="shared" si="152"/>
        <v/>
      </c>
      <c r="AE208" s="138" t="str">
        <f t="shared" si="152"/>
        <v/>
      </c>
      <c r="AF208" s="138" t="str">
        <f t="shared" si="152"/>
        <v/>
      </c>
      <c r="AG208" s="138" t="str">
        <f t="shared" si="152"/>
        <v/>
      </c>
      <c r="AH208" s="138" t="str">
        <f t="shared" si="152"/>
        <v/>
      </c>
      <c r="AI208" s="138"/>
      <c r="AJ208" s="138" t="str">
        <f t="shared" si="153"/>
        <v/>
      </c>
      <c r="AK208" s="138" t="str">
        <f t="shared" si="153"/>
        <v/>
      </c>
      <c r="AL208" s="138" t="str">
        <f t="shared" si="153"/>
        <v/>
      </c>
      <c r="AM208" s="138" t="str">
        <f t="shared" si="153"/>
        <v/>
      </c>
      <c r="AN208" s="138" t="str">
        <f t="shared" si="153"/>
        <v/>
      </c>
      <c r="AO208" s="138" t="str">
        <f t="shared" si="153"/>
        <v/>
      </c>
      <c r="AP208" s="138" t="str">
        <f t="shared" si="153"/>
        <v/>
      </c>
      <c r="AQ208" s="138" t="str">
        <f t="shared" si="153"/>
        <v/>
      </c>
      <c r="AR208" s="138" t="str">
        <f t="shared" si="153"/>
        <v/>
      </c>
      <c r="AS208" s="138"/>
      <c r="AT208" s="138" t="str">
        <f t="shared" si="154"/>
        <v/>
      </c>
      <c r="AU208" s="138" t="str">
        <f t="shared" si="154"/>
        <v/>
      </c>
      <c r="AV208" s="138" t="str">
        <f t="shared" si="154"/>
        <v/>
      </c>
      <c r="AW208" s="138" t="str">
        <f t="shared" si="154"/>
        <v/>
      </c>
      <c r="AX208" s="138" t="str">
        <f t="shared" si="154"/>
        <v/>
      </c>
      <c r="AY208" s="138" t="str">
        <f t="shared" si="154"/>
        <v/>
      </c>
      <c r="AZ208" s="138" t="str">
        <f t="shared" si="154"/>
        <v/>
      </c>
      <c r="BA208" s="138" t="str">
        <f t="shared" si="154"/>
        <v/>
      </c>
      <c r="BB208" s="138" t="str">
        <f t="shared" si="154"/>
        <v/>
      </c>
      <c r="BC208" s="138"/>
      <c r="BD208" s="138" t="str">
        <f t="shared" si="155"/>
        <v/>
      </c>
      <c r="BE208" s="138" t="str">
        <f t="shared" si="155"/>
        <v/>
      </c>
      <c r="BF208" s="138" t="str">
        <f t="shared" si="155"/>
        <v/>
      </c>
      <c r="BG208" s="138" t="str">
        <f t="shared" si="155"/>
        <v/>
      </c>
      <c r="BH208" s="138" t="str">
        <f t="shared" si="155"/>
        <v/>
      </c>
      <c r="BI208" s="138" t="str">
        <f t="shared" si="155"/>
        <v/>
      </c>
      <c r="BJ208" s="138" t="str">
        <f t="shared" si="155"/>
        <v/>
      </c>
      <c r="BK208" s="138" t="str">
        <f t="shared" si="155"/>
        <v/>
      </c>
      <c r="BL208" s="138" t="str">
        <f t="shared" si="155"/>
        <v/>
      </c>
      <c r="BM208" s="138"/>
      <c r="BN208" s="138" t="str">
        <f t="shared" si="156"/>
        <v/>
      </c>
      <c r="BO208" s="138" t="str">
        <f t="shared" si="156"/>
        <v/>
      </c>
      <c r="BP208" s="138" t="str">
        <f t="shared" si="156"/>
        <v/>
      </c>
      <c r="BQ208" s="138" t="str">
        <f t="shared" si="156"/>
        <v/>
      </c>
      <c r="BR208" s="138" t="str">
        <f t="shared" si="156"/>
        <v/>
      </c>
      <c r="BS208" s="138" t="str">
        <f t="shared" si="156"/>
        <v/>
      </c>
      <c r="BT208" s="138" t="str">
        <f t="shared" si="156"/>
        <v/>
      </c>
      <c r="BU208" s="138" t="str">
        <f t="shared" si="156"/>
        <v/>
      </c>
      <c r="BV208" s="138" t="str">
        <f t="shared" si="156"/>
        <v/>
      </c>
    </row>
    <row r="209" spans="1:74" x14ac:dyDescent="0.35">
      <c r="E209" t="s">
        <v>278</v>
      </c>
      <c r="F209" s="41">
        <v>0.02</v>
      </c>
      <c r="G209" s="41">
        <v>0.02</v>
      </c>
      <c r="H209" s="41">
        <v>0.02</v>
      </c>
      <c r="I209" s="41">
        <v>0.02</v>
      </c>
      <c r="J209" s="41">
        <v>0.02</v>
      </c>
      <c r="K209" s="1"/>
      <c r="L209" s="160" cm="1">
        <f t="array" ref="L209:P209">K209*F209:J209/1000</f>
        <v>0</v>
      </c>
      <c r="M209">
        <v>0</v>
      </c>
      <c r="N209">
        <v>0</v>
      </c>
      <c r="O209">
        <v>0</v>
      </c>
      <c r="P209">
        <v>0</v>
      </c>
      <c r="Z209" s="138" t="str">
        <f t="shared" si="152"/>
        <v/>
      </c>
      <c r="AA209" s="138" t="str">
        <f t="shared" si="152"/>
        <v/>
      </c>
      <c r="AB209" s="138" t="str">
        <f t="shared" si="152"/>
        <v/>
      </c>
      <c r="AC209" s="138" t="str">
        <f t="shared" si="152"/>
        <v/>
      </c>
      <c r="AD209" s="138" t="str">
        <f t="shared" si="152"/>
        <v/>
      </c>
      <c r="AE209" s="138" t="str">
        <f t="shared" si="152"/>
        <v/>
      </c>
      <c r="AF209" s="138" t="str">
        <f t="shared" si="152"/>
        <v/>
      </c>
      <c r="AG209" s="138" t="str">
        <f t="shared" si="152"/>
        <v/>
      </c>
      <c r="AH209" s="138" t="str">
        <f t="shared" si="152"/>
        <v/>
      </c>
      <c r="AI209" s="138"/>
      <c r="AJ209" s="138" t="str">
        <f t="shared" si="153"/>
        <v/>
      </c>
      <c r="AK209" s="138" t="str">
        <f t="shared" si="153"/>
        <v/>
      </c>
      <c r="AL209" s="138" t="str">
        <f t="shared" si="153"/>
        <v/>
      </c>
      <c r="AM209" s="138" t="str">
        <f t="shared" si="153"/>
        <v/>
      </c>
      <c r="AN209" s="138" t="str">
        <f t="shared" si="153"/>
        <v/>
      </c>
      <c r="AO209" s="138" t="str">
        <f t="shared" si="153"/>
        <v/>
      </c>
      <c r="AP209" s="138" t="str">
        <f t="shared" si="153"/>
        <v/>
      </c>
      <c r="AQ209" s="138" t="str">
        <f t="shared" si="153"/>
        <v/>
      </c>
      <c r="AR209" s="138" t="str">
        <f t="shared" si="153"/>
        <v/>
      </c>
      <c r="AS209" s="138"/>
      <c r="AT209" s="138" t="str">
        <f t="shared" si="154"/>
        <v/>
      </c>
      <c r="AU209" s="138" t="str">
        <f t="shared" si="154"/>
        <v/>
      </c>
      <c r="AV209" s="138" t="str">
        <f t="shared" si="154"/>
        <v/>
      </c>
      <c r="AW209" s="138" t="str">
        <f t="shared" si="154"/>
        <v/>
      </c>
      <c r="AX209" s="138" t="str">
        <f t="shared" si="154"/>
        <v/>
      </c>
      <c r="AY209" s="138" t="str">
        <f t="shared" si="154"/>
        <v/>
      </c>
      <c r="AZ209" s="138" t="str">
        <f t="shared" si="154"/>
        <v/>
      </c>
      <c r="BA209" s="138" t="str">
        <f t="shared" si="154"/>
        <v/>
      </c>
      <c r="BB209" s="138" t="str">
        <f t="shared" si="154"/>
        <v/>
      </c>
      <c r="BC209" s="138"/>
      <c r="BD209" s="138" t="str">
        <f t="shared" si="155"/>
        <v/>
      </c>
      <c r="BE209" s="138" t="str">
        <f t="shared" si="155"/>
        <v/>
      </c>
      <c r="BF209" s="138" t="str">
        <f t="shared" si="155"/>
        <v/>
      </c>
      <c r="BG209" s="138" t="str">
        <f t="shared" si="155"/>
        <v/>
      </c>
      <c r="BH209" s="138" t="str">
        <f t="shared" si="155"/>
        <v/>
      </c>
      <c r="BI209" s="138" t="str">
        <f t="shared" si="155"/>
        <v/>
      </c>
      <c r="BJ209" s="138" t="str">
        <f t="shared" si="155"/>
        <v/>
      </c>
      <c r="BK209" s="138" t="str">
        <f t="shared" si="155"/>
        <v/>
      </c>
      <c r="BL209" s="138" t="str">
        <f t="shared" si="155"/>
        <v/>
      </c>
      <c r="BM209" s="138"/>
      <c r="BN209" s="138" t="str">
        <f t="shared" si="156"/>
        <v/>
      </c>
      <c r="BO209" s="138" t="str">
        <f t="shared" si="156"/>
        <v/>
      </c>
      <c r="BP209" s="138" t="str">
        <f t="shared" si="156"/>
        <v/>
      </c>
      <c r="BQ209" s="138" t="str">
        <f t="shared" si="156"/>
        <v/>
      </c>
      <c r="BR209" s="138" t="str">
        <f t="shared" si="156"/>
        <v/>
      </c>
      <c r="BS209" s="138" t="str">
        <f t="shared" si="156"/>
        <v/>
      </c>
      <c r="BT209" s="138" t="str">
        <f t="shared" si="156"/>
        <v/>
      </c>
      <c r="BU209" s="138" t="str">
        <f t="shared" si="156"/>
        <v/>
      </c>
      <c r="BV209" s="138" t="str">
        <f t="shared" si="156"/>
        <v/>
      </c>
    </row>
    <row r="210" spans="1:74" x14ac:dyDescent="0.35">
      <c r="E210" t="s">
        <v>279</v>
      </c>
      <c r="F210" s="43">
        <v>2.1</v>
      </c>
      <c r="G210" s="43">
        <v>2.1</v>
      </c>
      <c r="H210" s="43">
        <v>2.1</v>
      </c>
      <c r="I210" s="43">
        <v>2.1</v>
      </c>
      <c r="J210" s="43">
        <v>2.1</v>
      </c>
      <c r="K210" s="1"/>
      <c r="L210" s="160" cm="1">
        <f t="array" ref="L210:P210">K210*F210:J210/1000</f>
        <v>0</v>
      </c>
      <c r="M210">
        <v>0</v>
      </c>
      <c r="N210">
        <v>0</v>
      </c>
      <c r="O210">
        <v>0</v>
      </c>
      <c r="P210">
        <v>0</v>
      </c>
      <c r="Z210" s="138" t="str">
        <f t="shared" si="152"/>
        <v/>
      </c>
      <c r="AA210" s="138" t="str">
        <f t="shared" si="152"/>
        <v/>
      </c>
      <c r="AB210" s="138" t="str">
        <f t="shared" si="152"/>
        <v/>
      </c>
      <c r="AC210" s="138" t="str">
        <f t="shared" si="152"/>
        <v/>
      </c>
      <c r="AD210" s="138" t="str">
        <f t="shared" si="152"/>
        <v/>
      </c>
      <c r="AE210" s="138" t="str">
        <f t="shared" si="152"/>
        <v/>
      </c>
      <c r="AF210" s="138" t="str">
        <f t="shared" si="152"/>
        <v/>
      </c>
      <c r="AG210" s="138" t="str">
        <f t="shared" si="152"/>
        <v/>
      </c>
      <c r="AH210" s="138" t="str">
        <f t="shared" si="152"/>
        <v/>
      </c>
      <c r="AI210" s="138"/>
      <c r="AJ210" s="138" t="str">
        <f t="shared" si="153"/>
        <v/>
      </c>
      <c r="AK210" s="138" t="str">
        <f t="shared" si="153"/>
        <v/>
      </c>
      <c r="AL210" s="138" t="str">
        <f t="shared" si="153"/>
        <v/>
      </c>
      <c r="AM210" s="138" t="str">
        <f t="shared" si="153"/>
        <v/>
      </c>
      <c r="AN210" s="138" t="str">
        <f t="shared" si="153"/>
        <v/>
      </c>
      <c r="AO210" s="138" t="str">
        <f t="shared" si="153"/>
        <v/>
      </c>
      <c r="AP210" s="138" t="str">
        <f t="shared" si="153"/>
        <v/>
      </c>
      <c r="AQ210" s="138" t="str">
        <f t="shared" si="153"/>
        <v/>
      </c>
      <c r="AR210" s="138" t="str">
        <f t="shared" si="153"/>
        <v/>
      </c>
      <c r="AS210" s="138"/>
      <c r="AT210" s="138" t="str">
        <f t="shared" si="154"/>
        <v/>
      </c>
      <c r="AU210" s="138" t="str">
        <f t="shared" si="154"/>
        <v/>
      </c>
      <c r="AV210" s="138" t="str">
        <f t="shared" si="154"/>
        <v/>
      </c>
      <c r="AW210" s="138" t="str">
        <f t="shared" si="154"/>
        <v/>
      </c>
      <c r="AX210" s="138" t="str">
        <f t="shared" si="154"/>
        <v/>
      </c>
      <c r="AY210" s="138" t="str">
        <f t="shared" si="154"/>
        <v/>
      </c>
      <c r="AZ210" s="138" t="str">
        <f t="shared" si="154"/>
        <v/>
      </c>
      <c r="BA210" s="138" t="str">
        <f t="shared" si="154"/>
        <v/>
      </c>
      <c r="BB210" s="138" t="str">
        <f t="shared" si="154"/>
        <v/>
      </c>
      <c r="BC210" s="138"/>
      <c r="BD210" s="138" t="str">
        <f t="shared" si="155"/>
        <v/>
      </c>
      <c r="BE210" s="138" t="str">
        <f t="shared" si="155"/>
        <v/>
      </c>
      <c r="BF210" s="138" t="str">
        <f t="shared" si="155"/>
        <v/>
      </c>
      <c r="BG210" s="138" t="str">
        <f t="shared" si="155"/>
        <v/>
      </c>
      <c r="BH210" s="138" t="str">
        <f t="shared" si="155"/>
        <v/>
      </c>
      <c r="BI210" s="138" t="str">
        <f t="shared" si="155"/>
        <v/>
      </c>
      <c r="BJ210" s="138" t="str">
        <f t="shared" si="155"/>
        <v/>
      </c>
      <c r="BK210" s="138" t="str">
        <f t="shared" si="155"/>
        <v/>
      </c>
      <c r="BL210" s="138" t="str">
        <f t="shared" si="155"/>
        <v/>
      </c>
      <c r="BM210" s="138"/>
      <c r="BN210" s="138" t="str">
        <f t="shared" si="156"/>
        <v/>
      </c>
      <c r="BO210" s="138" t="str">
        <f t="shared" si="156"/>
        <v/>
      </c>
      <c r="BP210" s="138" t="str">
        <f t="shared" si="156"/>
        <v/>
      </c>
      <c r="BQ210" s="138" t="str">
        <f t="shared" si="156"/>
        <v/>
      </c>
      <c r="BR210" s="138" t="str">
        <f t="shared" si="156"/>
        <v/>
      </c>
      <c r="BS210" s="138" t="str">
        <f t="shared" si="156"/>
        <v/>
      </c>
      <c r="BT210" s="138" t="str">
        <f t="shared" si="156"/>
        <v/>
      </c>
      <c r="BU210" s="138" t="str">
        <f t="shared" si="156"/>
        <v/>
      </c>
      <c r="BV210" s="138" t="str">
        <f t="shared" si="156"/>
        <v/>
      </c>
    </row>
    <row r="211" spans="1:74" x14ac:dyDescent="0.35">
      <c r="A211" t="s">
        <v>280</v>
      </c>
      <c r="B211" t="s">
        <v>281</v>
      </c>
      <c r="E211" t="s">
        <v>282</v>
      </c>
      <c r="F211" s="3"/>
      <c r="G211" s="3"/>
      <c r="H211" s="3"/>
      <c r="I211" s="3"/>
      <c r="J211" s="3"/>
      <c r="K211" s="1"/>
      <c r="L211" s="160" cm="1">
        <f t="array" ref="L211:P211">K211*F211:J211/1000</f>
        <v>0</v>
      </c>
      <c r="M211">
        <v>0</v>
      </c>
      <c r="N211">
        <v>0</v>
      </c>
      <c r="O211">
        <v>0</v>
      </c>
      <c r="P211">
        <v>0</v>
      </c>
      <c r="Z211" s="138" t="str">
        <f t="shared" si="152"/>
        <v/>
      </c>
      <c r="AA211" s="138" t="str">
        <f t="shared" si="152"/>
        <v/>
      </c>
      <c r="AB211" s="138" t="str">
        <f t="shared" si="152"/>
        <v/>
      </c>
      <c r="AC211" s="138" t="str">
        <f t="shared" si="152"/>
        <v/>
      </c>
      <c r="AD211" s="138" t="str">
        <f t="shared" si="152"/>
        <v/>
      </c>
      <c r="AE211" s="138" t="str">
        <f t="shared" si="152"/>
        <v/>
      </c>
      <c r="AF211" s="138" t="str">
        <f t="shared" si="152"/>
        <v/>
      </c>
      <c r="AG211" s="138" t="str">
        <f t="shared" si="152"/>
        <v/>
      </c>
      <c r="AH211" s="138" t="str">
        <f t="shared" si="152"/>
        <v/>
      </c>
      <c r="AI211" s="138"/>
      <c r="AJ211" s="138" t="str">
        <f t="shared" si="153"/>
        <v/>
      </c>
      <c r="AK211" s="138" t="str">
        <f t="shared" si="153"/>
        <v/>
      </c>
      <c r="AL211" s="138" t="str">
        <f t="shared" si="153"/>
        <v/>
      </c>
      <c r="AM211" s="138" t="str">
        <f t="shared" si="153"/>
        <v/>
      </c>
      <c r="AN211" s="138" t="str">
        <f t="shared" si="153"/>
        <v/>
      </c>
      <c r="AO211" s="138" t="str">
        <f t="shared" si="153"/>
        <v/>
      </c>
      <c r="AP211" s="138" t="str">
        <f t="shared" si="153"/>
        <v/>
      </c>
      <c r="AQ211" s="138" t="str">
        <f t="shared" si="153"/>
        <v/>
      </c>
      <c r="AR211" s="138" t="str">
        <f t="shared" si="153"/>
        <v/>
      </c>
      <c r="AS211" s="138"/>
      <c r="AT211" s="138" t="str">
        <f t="shared" si="154"/>
        <v/>
      </c>
      <c r="AU211" s="138" t="str">
        <f t="shared" si="154"/>
        <v/>
      </c>
      <c r="AV211" s="138" t="str">
        <f t="shared" si="154"/>
        <v/>
      </c>
      <c r="AW211" s="138" t="str">
        <f t="shared" si="154"/>
        <v/>
      </c>
      <c r="AX211" s="138" t="str">
        <f t="shared" si="154"/>
        <v/>
      </c>
      <c r="AY211" s="138" t="str">
        <f t="shared" si="154"/>
        <v/>
      </c>
      <c r="AZ211" s="138" t="str">
        <f t="shared" si="154"/>
        <v/>
      </c>
      <c r="BA211" s="138" t="str">
        <f t="shared" si="154"/>
        <v/>
      </c>
      <c r="BB211" s="138" t="str">
        <f t="shared" si="154"/>
        <v/>
      </c>
      <c r="BC211" s="138"/>
      <c r="BD211" s="138" t="str">
        <f t="shared" si="155"/>
        <v/>
      </c>
      <c r="BE211" s="138" t="str">
        <f t="shared" si="155"/>
        <v/>
      </c>
      <c r="BF211" s="138" t="str">
        <f t="shared" si="155"/>
        <v/>
      </c>
      <c r="BG211" s="138" t="str">
        <f t="shared" si="155"/>
        <v/>
      </c>
      <c r="BH211" s="138" t="str">
        <f t="shared" si="155"/>
        <v/>
      </c>
      <c r="BI211" s="138" t="str">
        <f t="shared" si="155"/>
        <v/>
      </c>
      <c r="BJ211" s="138" t="str">
        <f t="shared" si="155"/>
        <v/>
      </c>
      <c r="BK211" s="138" t="str">
        <f t="shared" si="155"/>
        <v/>
      </c>
      <c r="BL211" s="138" t="str">
        <f t="shared" si="155"/>
        <v/>
      </c>
      <c r="BM211" s="138"/>
      <c r="BN211" s="138" t="str">
        <f t="shared" si="156"/>
        <v/>
      </c>
      <c r="BO211" s="138" t="str">
        <f t="shared" si="156"/>
        <v/>
      </c>
      <c r="BP211" s="138" t="str">
        <f t="shared" si="156"/>
        <v/>
      </c>
      <c r="BQ211" s="138" t="str">
        <f t="shared" si="156"/>
        <v/>
      </c>
      <c r="BR211" s="138" t="str">
        <f t="shared" si="156"/>
        <v/>
      </c>
      <c r="BS211" s="138" t="str">
        <f t="shared" si="156"/>
        <v/>
      </c>
      <c r="BT211" s="138" t="str">
        <f t="shared" si="156"/>
        <v/>
      </c>
      <c r="BU211" s="138" t="str">
        <f t="shared" si="156"/>
        <v/>
      </c>
      <c r="BV211" s="138" t="str">
        <f t="shared" si="156"/>
        <v/>
      </c>
    </row>
    <row r="212" spans="1:74" x14ac:dyDescent="0.35">
      <c r="E212" t="s">
        <v>283</v>
      </c>
      <c r="F212" s="39">
        <v>0.56000000000000005</v>
      </c>
      <c r="G212" s="39">
        <v>0.56000000000000005</v>
      </c>
      <c r="H212" s="39">
        <v>0.56000000000000005</v>
      </c>
      <c r="I212" s="39">
        <v>0.56000000000000005</v>
      </c>
      <c r="J212" s="39">
        <v>0.56000000000000005</v>
      </c>
      <c r="K212" s="1"/>
      <c r="L212" s="160" cm="1">
        <f t="array" ref="L212:P212">K212*F212:J212/1000</f>
        <v>0</v>
      </c>
      <c r="M212">
        <v>0</v>
      </c>
      <c r="N212">
        <v>0</v>
      </c>
      <c r="O212">
        <v>0</v>
      </c>
      <c r="P212">
        <v>0</v>
      </c>
      <c r="Z212" s="138" t="str">
        <f t="shared" si="152"/>
        <v/>
      </c>
      <c r="AA212" s="138" t="str">
        <f t="shared" si="152"/>
        <v/>
      </c>
      <c r="AB212" s="138" t="str">
        <f t="shared" si="152"/>
        <v/>
      </c>
      <c r="AC212" s="138" t="str">
        <f t="shared" si="152"/>
        <v/>
      </c>
      <c r="AD212" s="138" t="str">
        <f t="shared" si="152"/>
        <v/>
      </c>
      <c r="AE212" s="138" t="str">
        <f t="shared" si="152"/>
        <v/>
      </c>
      <c r="AF212" s="138" t="str">
        <f t="shared" si="152"/>
        <v/>
      </c>
      <c r="AG212" s="138" t="str">
        <f t="shared" si="152"/>
        <v/>
      </c>
      <c r="AH212" s="138" t="str">
        <f t="shared" si="152"/>
        <v/>
      </c>
      <c r="AI212" s="138"/>
      <c r="AJ212" s="138" t="str">
        <f t="shared" si="153"/>
        <v/>
      </c>
      <c r="AK212" s="138" t="str">
        <f t="shared" si="153"/>
        <v/>
      </c>
      <c r="AL212" s="138" t="str">
        <f t="shared" si="153"/>
        <v/>
      </c>
      <c r="AM212" s="138" t="str">
        <f t="shared" si="153"/>
        <v/>
      </c>
      <c r="AN212" s="138" t="str">
        <f t="shared" si="153"/>
        <v/>
      </c>
      <c r="AO212" s="138" t="str">
        <f t="shared" si="153"/>
        <v/>
      </c>
      <c r="AP212" s="138" t="str">
        <f t="shared" si="153"/>
        <v/>
      </c>
      <c r="AQ212" s="138" t="str">
        <f t="shared" si="153"/>
        <v/>
      </c>
      <c r="AR212" s="138" t="str">
        <f t="shared" si="153"/>
        <v/>
      </c>
      <c r="AS212" s="138"/>
      <c r="AT212" s="138" t="str">
        <f t="shared" si="154"/>
        <v/>
      </c>
      <c r="AU212" s="138" t="str">
        <f t="shared" si="154"/>
        <v/>
      </c>
      <c r="AV212" s="138" t="str">
        <f t="shared" si="154"/>
        <v/>
      </c>
      <c r="AW212" s="138" t="str">
        <f t="shared" si="154"/>
        <v/>
      </c>
      <c r="AX212" s="138" t="str">
        <f t="shared" si="154"/>
        <v/>
      </c>
      <c r="AY212" s="138" t="str">
        <f t="shared" si="154"/>
        <v/>
      </c>
      <c r="AZ212" s="138" t="str">
        <f t="shared" si="154"/>
        <v/>
      </c>
      <c r="BA212" s="138" t="str">
        <f t="shared" si="154"/>
        <v/>
      </c>
      <c r="BB212" s="138" t="str">
        <f t="shared" si="154"/>
        <v/>
      </c>
      <c r="BC212" s="138"/>
      <c r="BD212" s="138" t="str">
        <f t="shared" si="155"/>
        <v/>
      </c>
      <c r="BE212" s="138" t="str">
        <f t="shared" si="155"/>
        <v/>
      </c>
      <c r="BF212" s="138" t="str">
        <f t="shared" si="155"/>
        <v/>
      </c>
      <c r="BG212" s="138" t="str">
        <f t="shared" si="155"/>
        <v/>
      </c>
      <c r="BH212" s="138" t="str">
        <f t="shared" si="155"/>
        <v/>
      </c>
      <c r="BI212" s="138" t="str">
        <f t="shared" si="155"/>
        <v/>
      </c>
      <c r="BJ212" s="138" t="str">
        <f t="shared" si="155"/>
        <v/>
      </c>
      <c r="BK212" s="138" t="str">
        <f t="shared" si="155"/>
        <v/>
      </c>
      <c r="BL212" s="138" t="str">
        <f t="shared" si="155"/>
        <v/>
      </c>
      <c r="BM212" s="138"/>
      <c r="BN212" s="138" t="str">
        <f t="shared" si="156"/>
        <v/>
      </c>
      <c r="BO212" s="138" t="str">
        <f t="shared" si="156"/>
        <v/>
      </c>
      <c r="BP212" s="138" t="str">
        <f t="shared" si="156"/>
        <v/>
      </c>
      <c r="BQ212" s="138" t="str">
        <f t="shared" si="156"/>
        <v/>
      </c>
      <c r="BR212" s="138" t="str">
        <f t="shared" si="156"/>
        <v/>
      </c>
      <c r="BS212" s="138" t="str">
        <f t="shared" si="156"/>
        <v/>
      </c>
      <c r="BT212" s="138" t="str">
        <f t="shared" si="156"/>
        <v/>
      </c>
      <c r="BU212" s="138" t="str">
        <f t="shared" si="156"/>
        <v/>
      </c>
      <c r="BV212" s="138" t="str">
        <f t="shared" si="156"/>
        <v/>
      </c>
    </row>
    <row r="213" spans="1:74" x14ac:dyDescent="0.35">
      <c r="E213" t="s">
        <v>280</v>
      </c>
      <c r="F213" s="43">
        <v>19.8</v>
      </c>
      <c r="G213" s="43">
        <v>19.8</v>
      </c>
      <c r="H213" s="43">
        <v>19.8</v>
      </c>
      <c r="I213" s="43">
        <v>19.8</v>
      </c>
      <c r="J213" s="43">
        <v>19.8</v>
      </c>
      <c r="K213" s="1"/>
      <c r="L213" s="160" cm="1">
        <f t="array" ref="L213:P213">K213*F213:J213/1000</f>
        <v>0</v>
      </c>
      <c r="M213">
        <v>0</v>
      </c>
      <c r="N213">
        <v>0</v>
      </c>
      <c r="O213">
        <v>0</v>
      </c>
      <c r="P213">
        <v>0</v>
      </c>
      <c r="Z213" s="138" t="str">
        <f t="shared" si="152"/>
        <v/>
      </c>
      <c r="AA213" s="138" t="str">
        <f t="shared" si="152"/>
        <v/>
      </c>
      <c r="AB213" s="138" t="str">
        <f t="shared" si="152"/>
        <v/>
      </c>
      <c r="AC213" s="138" t="str">
        <f t="shared" si="152"/>
        <v/>
      </c>
      <c r="AD213" s="138" t="str">
        <f t="shared" si="152"/>
        <v/>
      </c>
      <c r="AE213" s="138" t="str">
        <f t="shared" si="152"/>
        <v/>
      </c>
      <c r="AF213" s="138" t="str">
        <f t="shared" si="152"/>
        <v/>
      </c>
      <c r="AG213" s="138" t="str">
        <f t="shared" si="152"/>
        <v/>
      </c>
      <c r="AH213" s="138" t="str">
        <f t="shared" si="152"/>
        <v/>
      </c>
      <c r="AI213" s="138"/>
      <c r="AJ213" s="138" t="str">
        <f t="shared" si="153"/>
        <v/>
      </c>
      <c r="AK213" s="138" t="str">
        <f t="shared" si="153"/>
        <v/>
      </c>
      <c r="AL213" s="138" t="str">
        <f t="shared" si="153"/>
        <v/>
      </c>
      <c r="AM213" s="138" t="str">
        <f t="shared" si="153"/>
        <v/>
      </c>
      <c r="AN213" s="138" t="str">
        <f t="shared" si="153"/>
        <v/>
      </c>
      <c r="AO213" s="138" t="str">
        <f t="shared" si="153"/>
        <v/>
      </c>
      <c r="AP213" s="138" t="str">
        <f t="shared" si="153"/>
        <v/>
      </c>
      <c r="AQ213" s="138" t="str">
        <f t="shared" si="153"/>
        <v/>
      </c>
      <c r="AR213" s="138" t="str">
        <f t="shared" si="153"/>
        <v/>
      </c>
      <c r="AS213" s="138"/>
      <c r="AT213" s="138" t="str">
        <f t="shared" si="154"/>
        <v/>
      </c>
      <c r="AU213" s="138" t="str">
        <f t="shared" si="154"/>
        <v/>
      </c>
      <c r="AV213" s="138" t="str">
        <f t="shared" si="154"/>
        <v/>
      </c>
      <c r="AW213" s="138" t="str">
        <f t="shared" si="154"/>
        <v/>
      </c>
      <c r="AX213" s="138" t="str">
        <f t="shared" si="154"/>
        <v/>
      </c>
      <c r="AY213" s="138" t="str">
        <f t="shared" si="154"/>
        <v/>
      </c>
      <c r="AZ213" s="138" t="str">
        <f t="shared" si="154"/>
        <v/>
      </c>
      <c r="BA213" s="138" t="str">
        <f t="shared" si="154"/>
        <v/>
      </c>
      <c r="BB213" s="138" t="str">
        <f t="shared" si="154"/>
        <v/>
      </c>
      <c r="BC213" s="138"/>
      <c r="BD213" s="138" t="str">
        <f t="shared" si="155"/>
        <v/>
      </c>
      <c r="BE213" s="138" t="str">
        <f t="shared" si="155"/>
        <v/>
      </c>
      <c r="BF213" s="138" t="str">
        <f t="shared" si="155"/>
        <v/>
      </c>
      <c r="BG213" s="138" t="str">
        <f t="shared" si="155"/>
        <v/>
      </c>
      <c r="BH213" s="138" t="str">
        <f t="shared" si="155"/>
        <v/>
      </c>
      <c r="BI213" s="138" t="str">
        <f t="shared" si="155"/>
        <v/>
      </c>
      <c r="BJ213" s="138" t="str">
        <f t="shared" si="155"/>
        <v/>
      </c>
      <c r="BK213" s="138" t="str">
        <f t="shared" si="155"/>
        <v/>
      </c>
      <c r="BL213" s="138" t="str">
        <f t="shared" si="155"/>
        <v/>
      </c>
      <c r="BM213" s="138"/>
      <c r="BN213" s="138" t="str">
        <f t="shared" si="156"/>
        <v/>
      </c>
      <c r="BO213" s="138" t="str">
        <f t="shared" si="156"/>
        <v/>
      </c>
      <c r="BP213" s="138" t="str">
        <f t="shared" si="156"/>
        <v/>
      </c>
      <c r="BQ213" s="138" t="str">
        <f t="shared" si="156"/>
        <v/>
      </c>
      <c r="BR213" s="138" t="str">
        <f t="shared" si="156"/>
        <v/>
      </c>
      <c r="BS213" s="138" t="str">
        <f t="shared" si="156"/>
        <v/>
      </c>
      <c r="BT213" s="138" t="str">
        <f t="shared" si="156"/>
        <v/>
      </c>
      <c r="BU213" s="138" t="str">
        <f t="shared" si="156"/>
        <v/>
      </c>
      <c r="BV213" s="138" t="str">
        <f t="shared" si="156"/>
        <v/>
      </c>
    </row>
    <row r="214" spans="1:74" x14ac:dyDescent="0.35">
      <c r="A214" t="s">
        <v>284</v>
      </c>
      <c r="E214" t="s">
        <v>285</v>
      </c>
      <c r="F214" s="3"/>
      <c r="G214" s="3"/>
      <c r="H214" s="3"/>
      <c r="I214" s="3"/>
      <c r="J214" s="3"/>
      <c r="K214" s="1"/>
      <c r="L214" s="160" cm="1">
        <f t="array" ref="L214:P214">K214*F214:J214/1000</f>
        <v>0</v>
      </c>
      <c r="M214">
        <v>0</v>
      </c>
      <c r="N214">
        <v>0</v>
      </c>
      <c r="O214">
        <v>0</v>
      </c>
      <c r="P214">
        <v>0</v>
      </c>
      <c r="Z214" s="138" t="str">
        <f t="shared" ref="Z214:AH223" si="157">_xlfn.IFNA(VLOOKUP($X214,$BX$11:$CG$40,1+Z$6,FALSE)*$L214,"")</f>
        <v/>
      </c>
      <c r="AA214" s="138" t="str">
        <f t="shared" si="157"/>
        <v/>
      </c>
      <c r="AB214" s="138" t="str">
        <f t="shared" si="157"/>
        <v/>
      </c>
      <c r="AC214" s="138" t="str">
        <f t="shared" si="157"/>
        <v/>
      </c>
      <c r="AD214" s="138" t="str">
        <f t="shared" si="157"/>
        <v/>
      </c>
      <c r="AE214" s="138" t="str">
        <f t="shared" si="157"/>
        <v/>
      </c>
      <c r="AF214" s="138" t="str">
        <f t="shared" si="157"/>
        <v/>
      </c>
      <c r="AG214" s="138" t="str">
        <f t="shared" si="157"/>
        <v/>
      </c>
      <c r="AH214" s="138" t="str">
        <f t="shared" si="157"/>
        <v/>
      </c>
      <c r="AI214" s="138"/>
      <c r="AJ214" s="138" t="str">
        <f t="shared" ref="AJ214:AR223" si="158">IFERROR(VLOOKUP($X214,$BX$11:$CG$40,1+AJ$6,FALSE)*$M214,"")</f>
        <v/>
      </c>
      <c r="AK214" s="138" t="str">
        <f t="shared" si="158"/>
        <v/>
      </c>
      <c r="AL214" s="138" t="str">
        <f t="shared" si="158"/>
        <v/>
      </c>
      <c r="AM214" s="138" t="str">
        <f t="shared" si="158"/>
        <v/>
      </c>
      <c r="AN214" s="138" t="str">
        <f t="shared" si="158"/>
        <v/>
      </c>
      <c r="AO214" s="138" t="str">
        <f t="shared" si="158"/>
        <v/>
      </c>
      <c r="AP214" s="138" t="str">
        <f t="shared" si="158"/>
        <v/>
      </c>
      <c r="AQ214" s="138" t="str">
        <f t="shared" si="158"/>
        <v/>
      </c>
      <c r="AR214" s="138" t="str">
        <f t="shared" si="158"/>
        <v/>
      </c>
      <c r="AS214" s="138"/>
      <c r="AT214" s="138" t="str">
        <f t="shared" ref="AT214:BB223" si="159">IFERROR(VLOOKUP($X214,$BX$11:$CG$40,1+AT$6,FALSE)*$N214,"")</f>
        <v/>
      </c>
      <c r="AU214" s="138" t="str">
        <f t="shared" si="159"/>
        <v/>
      </c>
      <c r="AV214" s="138" t="str">
        <f t="shared" si="159"/>
        <v/>
      </c>
      <c r="AW214" s="138" t="str">
        <f t="shared" si="159"/>
        <v/>
      </c>
      <c r="AX214" s="138" t="str">
        <f t="shared" si="159"/>
        <v/>
      </c>
      <c r="AY214" s="138" t="str">
        <f t="shared" si="159"/>
        <v/>
      </c>
      <c r="AZ214" s="138" t="str">
        <f t="shared" si="159"/>
        <v/>
      </c>
      <c r="BA214" s="138" t="str">
        <f t="shared" si="159"/>
        <v/>
      </c>
      <c r="BB214" s="138" t="str">
        <f t="shared" si="159"/>
        <v/>
      </c>
      <c r="BC214" s="138"/>
      <c r="BD214" s="138" t="str">
        <f t="shared" ref="BD214:BL223" si="160">IFERROR(VLOOKUP($X214,$BX$11:$CG$40,1+BD$6,FALSE)*$O214,"")</f>
        <v/>
      </c>
      <c r="BE214" s="138" t="str">
        <f t="shared" si="160"/>
        <v/>
      </c>
      <c r="BF214" s="138" t="str">
        <f t="shared" si="160"/>
        <v/>
      </c>
      <c r="BG214" s="138" t="str">
        <f t="shared" si="160"/>
        <v/>
      </c>
      <c r="BH214" s="138" t="str">
        <f t="shared" si="160"/>
        <v/>
      </c>
      <c r="BI214" s="138" t="str">
        <f t="shared" si="160"/>
        <v/>
      </c>
      <c r="BJ214" s="138" t="str">
        <f t="shared" si="160"/>
        <v/>
      </c>
      <c r="BK214" s="138" t="str">
        <f t="shared" si="160"/>
        <v/>
      </c>
      <c r="BL214" s="138" t="str">
        <f t="shared" si="160"/>
        <v/>
      </c>
      <c r="BM214" s="138"/>
      <c r="BN214" s="138" t="str">
        <f t="shared" ref="BN214:BV223" si="161">IFERROR(VLOOKUP($X214,$BX$11:$CG$40,1+BN$6,FALSE)*$P214,"")</f>
        <v/>
      </c>
      <c r="BO214" s="138" t="str">
        <f t="shared" si="161"/>
        <v/>
      </c>
      <c r="BP214" s="138" t="str">
        <f t="shared" si="161"/>
        <v/>
      </c>
      <c r="BQ214" s="138" t="str">
        <f t="shared" si="161"/>
        <v/>
      </c>
      <c r="BR214" s="138" t="str">
        <f t="shared" si="161"/>
        <v/>
      </c>
      <c r="BS214" s="138" t="str">
        <f t="shared" si="161"/>
        <v/>
      </c>
      <c r="BT214" s="138" t="str">
        <f t="shared" si="161"/>
        <v/>
      </c>
      <c r="BU214" s="138" t="str">
        <f t="shared" si="161"/>
        <v/>
      </c>
      <c r="BV214" s="138" t="str">
        <f t="shared" si="161"/>
        <v/>
      </c>
    </row>
    <row r="215" spans="1:74" x14ac:dyDescent="0.35">
      <c r="E215" t="s">
        <v>286</v>
      </c>
      <c r="F215" s="39">
        <v>3.9</v>
      </c>
      <c r="G215" s="39">
        <v>3.9</v>
      </c>
      <c r="H215" s="39">
        <v>3.9</v>
      </c>
      <c r="I215" s="39">
        <v>3.9</v>
      </c>
      <c r="J215" s="39">
        <v>3.9</v>
      </c>
      <c r="K215" s="1">
        <v>226</v>
      </c>
      <c r="L215" s="160" cm="1">
        <f t="array" ref="L215:P215">K215*F215:J215/1000</f>
        <v>0.88139999999999996</v>
      </c>
      <c r="M215">
        <v>0.88139999999999996</v>
      </c>
      <c r="N215">
        <v>0.88139999999999996</v>
      </c>
      <c r="O215">
        <v>0.88139999999999996</v>
      </c>
      <c r="P215">
        <v>0.88139999999999996</v>
      </c>
      <c r="X215" t="s">
        <v>1790</v>
      </c>
      <c r="Z215" s="138">
        <f t="shared" si="157"/>
        <v>29.220571193456156</v>
      </c>
      <c r="AA215" s="138">
        <f t="shared" si="157"/>
        <v>38.75033253397693</v>
      </c>
      <c r="AB215" s="138">
        <f t="shared" si="157"/>
        <v>64.379101229806636</v>
      </c>
      <c r="AC215" s="138">
        <f t="shared" si="157"/>
        <v>66.976079170410515</v>
      </c>
      <c r="AD215" s="138">
        <f t="shared" si="157"/>
        <v>27.383012279601314</v>
      </c>
      <c r="AE215" s="138">
        <f t="shared" si="157"/>
        <v>63.525379806008296</v>
      </c>
      <c r="AF215" s="138">
        <f t="shared" si="157"/>
        <v>35.385823969908955</v>
      </c>
      <c r="AG215" s="138">
        <f t="shared" si="157"/>
        <v>10.659356539558807</v>
      </c>
      <c r="AH215" s="138">
        <f t="shared" si="157"/>
        <v>41.119344206502419</v>
      </c>
      <c r="AI215" s="138"/>
      <c r="AJ215" s="138">
        <f t="shared" si="158"/>
        <v>29.220571193456156</v>
      </c>
      <c r="AK215" s="138">
        <f t="shared" si="158"/>
        <v>38.75033253397693</v>
      </c>
      <c r="AL215" s="138">
        <f t="shared" si="158"/>
        <v>64.379101229806636</v>
      </c>
      <c r="AM215" s="138">
        <f t="shared" si="158"/>
        <v>66.976079170410515</v>
      </c>
      <c r="AN215" s="138">
        <f t="shared" si="158"/>
        <v>27.383012279601314</v>
      </c>
      <c r="AO215" s="138">
        <f t="shared" si="158"/>
        <v>63.525379806008296</v>
      </c>
      <c r="AP215" s="138">
        <f t="shared" si="158"/>
        <v>35.385823969908955</v>
      </c>
      <c r="AQ215" s="138">
        <f t="shared" si="158"/>
        <v>10.659356539558807</v>
      </c>
      <c r="AR215" s="138">
        <f t="shared" si="158"/>
        <v>41.119344206502419</v>
      </c>
      <c r="AS215" s="138"/>
      <c r="AT215" s="138">
        <f t="shared" si="159"/>
        <v>29.220571193456156</v>
      </c>
      <c r="AU215" s="138">
        <f t="shared" si="159"/>
        <v>38.75033253397693</v>
      </c>
      <c r="AV215" s="138">
        <f t="shared" si="159"/>
        <v>64.379101229806636</v>
      </c>
      <c r="AW215" s="138">
        <f t="shared" si="159"/>
        <v>66.976079170410515</v>
      </c>
      <c r="AX215" s="138">
        <f t="shared" si="159"/>
        <v>27.383012279601314</v>
      </c>
      <c r="AY215" s="138">
        <f t="shared" si="159"/>
        <v>63.525379806008296</v>
      </c>
      <c r="AZ215" s="138">
        <f t="shared" si="159"/>
        <v>35.385823969908955</v>
      </c>
      <c r="BA215" s="138">
        <f t="shared" si="159"/>
        <v>10.659356539558807</v>
      </c>
      <c r="BB215" s="138">
        <f t="shared" si="159"/>
        <v>41.119344206502419</v>
      </c>
      <c r="BC215" s="138"/>
      <c r="BD215" s="138">
        <f t="shared" si="160"/>
        <v>29.220571193456156</v>
      </c>
      <c r="BE215" s="138">
        <f t="shared" si="160"/>
        <v>38.75033253397693</v>
      </c>
      <c r="BF215" s="138">
        <f t="shared" si="160"/>
        <v>64.379101229806636</v>
      </c>
      <c r="BG215" s="138">
        <f t="shared" si="160"/>
        <v>66.976079170410515</v>
      </c>
      <c r="BH215" s="138">
        <f t="shared" si="160"/>
        <v>27.383012279601314</v>
      </c>
      <c r="BI215" s="138">
        <f t="shared" si="160"/>
        <v>63.525379806008296</v>
      </c>
      <c r="BJ215" s="138">
        <f t="shared" si="160"/>
        <v>35.385823969908955</v>
      </c>
      <c r="BK215" s="138">
        <f t="shared" si="160"/>
        <v>10.659356539558807</v>
      </c>
      <c r="BL215" s="138">
        <f t="shared" si="160"/>
        <v>41.119344206502419</v>
      </c>
      <c r="BM215" s="138"/>
      <c r="BN215" s="138">
        <f t="shared" si="161"/>
        <v>29.220571193456156</v>
      </c>
      <c r="BO215" s="138">
        <f t="shared" si="161"/>
        <v>38.75033253397693</v>
      </c>
      <c r="BP215" s="138">
        <f t="shared" si="161"/>
        <v>64.379101229806636</v>
      </c>
      <c r="BQ215" s="138">
        <f t="shared" si="161"/>
        <v>66.976079170410515</v>
      </c>
      <c r="BR215" s="138">
        <f t="shared" si="161"/>
        <v>27.383012279601314</v>
      </c>
      <c r="BS215" s="138">
        <f t="shared" si="161"/>
        <v>63.525379806008296</v>
      </c>
      <c r="BT215" s="138">
        <f t="shared" si="161"/>
        <v>35.385823969908955</v>
      </c>
      <c r="BU215" s="138">
        <f t="shared" si="161"/>
        <v>10.659356539558807</v>
      </c>
      <c r="BV215" s="138">
        <f t="shared" si="161"/>
        <v>41.119344206502419</v>
      </c>
    </row>
    <row r="216" spans="1:74" x14ac:dyDescent="0.35">
      <c r="E216" t="s">
        <v>287</v>
      </c>
      <c r="F216" s="41">
        <v>1.2</v>
      </c>
      <c r="G216" s="41">
        <v>1.2</v>
      </c>
      <c r="H216" s="41">
        <v>1.2</v>
      </c>
      <c r="I216" s="41">
        <v>1.2</v>
      </c>
      <c r="J216" s="41">
        <v>1.2</v>
      </c>
      <c r="K216" s="1">
        <v>230</v>
      </c>
      <c r="L216" s="160" cm="1">
        <f t="array" ref="L216:P216">K216*F216:J216/1000</f>
        <v>0.27600000000000002</v>
      </c>
      <c r="M216">
        <v>0.27600000000000002</v>
      </c>
      <c r="N216">
        <v>0.27600000000000002</v>
      </c>
      <c r="O216">
        <v>0.27600000000000002</v>
      </c>
      <c r="P216">
        <v>0.27600000000000002</v>
      </c>
      <c r="X216" t="s">
        <v>1790</v>
      </c>
      <c r="Z216" s="138">
        <f t="shared" si="157"/>
        <v>9.150076752205468</v>
      </c>
      <c r="AA216" s="138">
        <f t="shared" si="157"/>
        <v>12.134208962307278</v>
      </c>
      <c r="AB216" s="138">
        <f t="shared" si="157"/>
        <v>20.159555184282542</v>
      </c>
      <c r="AC216" s="138">
        <f t="shared" si="157"/>
        <v>20.972768154110849</v>
      </c>
      <c r="AD216" s="138">
        <f t="shared" si="157"/>
        <v>8.5746668812910851</v>
      </c>
      <c r="AE216" s="138">
        <f t="shared" si="157"/>
        <v>19.892222403515195</v>
      </c>
      <c r="AF216" s="138">
        <f t="shared" si="157"/>
        <v>11.080652842857809</v>
      </c>
      <c r="AG216" s="138">
        <f t="shared" si="157"/>
        <v>3.3378516053077276</v>
      </c>
      <c r="AH216" s="138">
        <f t="shared" si="157"/>
        <v>12.876036987740719</v>
      </c>
      <c r="AI216" s="138"/>
      <c r="AJ216" s="138">
        <f t="shared" si="158"/>
        <v>9.150076752205468</v>
      </c>
      <c r="AK216" s="138">
        <f t="shared" si="158"/>
        <v>12.134208962307278</v>
      </c>
      <c r="AL216" s="138">
        <f t="shared" si="158"/>
        <v>20.159555184282542</v>
      </c>
      <c r="AM216" s="138">
        <f t="shared" si="158"/>
        <v>20.972768154110849</v>
      </c>
      <c r="AN216" s="138">
        <f t="shared" si="158"/>
        <v>8.5746668812910851</v>
      </c>
      <c r="AO216" s="138">
        <f t="shared" si="158"/>
        <v>19.892222403515195</v>
      </c>
      <c r="AP216" s="138">
        <f t="shared" si="158"/>
        <v>11.080652842857809</v>
      </c>
      <c r="AQ216" s="138">
        <f t="shared" si="158"/>
        <v>3.3378516053077276</v>
      </c>
      <c r="AR216" s="138">
        <f t="shared" si="158"/>
        <v>12.876036987740719</v>
      </c>
      <c r="AS216" s="138"/>
      <c r="AT216" s="138">
        <f t="shared" si="159"/>
        <v>9.150076752205468</v>
      </c>
      <c r="AU216" s="138">
        <f t="shared" si="159"/>
        <v>12.134208962307278</v>
      </c>
      <c r="AV216" s="138">
        <f t="shared" si="159"/>
        <v>20.159555184282542</v>
      </c>
      <c r="AW216" s="138">
        <f t="shared" si="159"/>
        <v>20.972768154110849</v>
      </c>
      <c r="AX216" s="138">
        <f t="shared" si="159"/>
        <v>8.5746668812910851</v>
      </c>
      <c r="AY216" s="138">
        <f t="shared" si="159"/>
        <v>19.892222403515195</v>
      </c>
      <c r="AZ216" s="138">
        <f t="shared" si="159"/>
        <v>11.080652842857809</v>
      </c>
      <c r="BA216" s="138">
        <f t="shared" si="159"/>
        <v>3.3378516053077276</v>
      </c>
      <c r="BB216" s="138">
        <f t="shared" si="159"/>
        <v>12.876036987740719</v>
      </c>
      <c r="BC216" s="138"/>
      <c r="BD216" s="138">
        <f t="shared" si="160"/>
        <v>9.150076752205468</v>
      </c>
      <c r="BE216" s="138">
        <f t="shared" si="160"/>
        <v>12.134208962307278</v>
      </c>
      <c r="BF216" s="138">
        <f t="shared" si="160"/>
        <v>20.159555184282542</v>
      </c>
      <c r="BG216" s="138">
        <f t="shared" si="160"/>
        <v>20.972768154110849</v>
      </c>
      <c r="BH216" s="138">
        <f t="shared" si="160"/>
        <v>8.5746668812910851</v>
      </c>
      <c r="BI216" s="138">
        <f t="shared" si="160"/>
        <v>19.892222403515195</v>
      </c>
      <c r="BJ216" s="138">
        <f t="shared" si="160"/>
        <v>11.080652842857809</v>
      </c>
      <c r="BK216" s="138">
        <f t="shared" si="160"/>
        <v>3.3378516053077276</v>
      </c>
      <c r="BL216" s="138">
        <f t="shared" si="160"/>
        <v>12.876036987740719</v>
      </c>
      <c r="BM216" s="138"/>
      <c r="BN216" s="138">
        <f t="shared" si="161"/>
        <v>9.150076752205468</v>
      </c>
      <c r="BO216" s="138">
        <f t="shared" si="161"/>
        <v>12.134208962307278</v>
      </c>
      <c r="BP216" s="138">
        <f t="shared" si="161"/>
        <v>20.159555184282542</v>
      </c>
      <c r="BQ216" s="138">
        <f t="shared" si="161"/>
        <v>20.972768154110849</v>
      </c>
      <c r="BR216" s="138">
        <f t="shared" si="161"/>
        <v>8.5746668812910851</v>
      </c>
      <c r="BS216" s="138">
        <f t="shared" si="161"/>
        <v>19.892222403515195</v>
      </c>
      <c r="BT216" s="138">
        <f t="shared" si="161"/>
        <v>11.080652842857809</v>
      </c>
      <c r="BU216" s="138">
        <f t="shared" si="161"/>
        <v>3.3378516053077276</v>
      </c>
      <c r="BV216" s="138">
        <f t="shared" si="161"/>
        <v>12.876036987740719</v>
      </c>
    </row>
    <row r="217" spans="1:74" x14ac:dyDescent="0.35">
      <c r="E217" t="s">
        <v>288</v>
      </c>
      <c r="F217" s="41">
        <v>0.1</v>
      </c>
      <c r="G217" s="41">
        <v>0.1</v>
      </c>
      <c r="H217" s="41">
        <v>0.1</v>
      </c>
      <c r="I217" s="41">
        <v>0.1</v>
      </c>
      <c r="J217" s="41">
        <v>0.1</v>
      </c>
      <c r="K217" s="1">
        <v>216</v>
      </c>
      <c r="L217" s="160" cm="1">
        <f t="array" ref="L217:P217">K217*F217:J217/1000</f>
        <v>2.1600000000000001E-2</v>
      </c>
      <c r="M217">
        <v>2.1600000000000001E-2</v>
      </c>
      <c r="N217">
        <v>2.1600000000000001E-2</v>
      </c>
      <c r="O217">
        <v>2.1600000000000001E-2</v>
      </c>
      <c r="P217">
        <v>2.1600000000000001E-2</v>
      </c>
      <c r="X217" t="s">
        <v>1790</v>
      </c>
      <c r="Z217" s="138">
        <f t="shared" si="157"/>
        <v>0.71609296321608007</v>
      </c>
      <c r="AA217" s="138">
        <f t="shared" si="157"/>
        <v>0.94963374487622176</v>
      </c>
      <c r="AB217" s="138">
        <f t="shared" si="157"/>
        <v>1.577704318769938</v>
      </c>
      <c r="AC217" s="138">
        <f t="shared" si="157"/>
        <v>1.6413470729304143</v>
      </c>
      <c r="AD217" s="138">
        <f t="shared" si="157"/>
        <v>0.67106088636191108</v>
      </c>
      <c r="AE217" s="138">
        <f t="shared" si="157"/>
        <v>1.5567826228837978</v>
      </c>
      <c r="AF217" s="138">
        <f t="shared" si="157"/>
        <v>0.86718152683235017</v>
      </c>
      <c r="AG217" s="138">
        <f t="shared" si="157"/>
        <v>0.26122316911103954</v>
      </c>
      <c r="AH217" s="138">
        <f t="shared" si="157"/>
        <v>1.007689851214491</v>
      </c>
      <c r="AI217" s="138"/>
      <c r="AJ217" s="138">
        <f t="shared" si="158"/>
        <v>0.71609296321608007</v>
      </c>
      <c r="AK217" s="138">
        <f t="shared" si="158"/>
        <v>0.94963374487622176</v>
      </c>
      <c r="AL217" s="138">
        <f t="shared" si="158"/>
        <v>1.577704318769938</v>
      </c>
      <c r="AM217" s="138">
        <f t="shared" si="158"/>
        <v>1.6413470729304143</v>
      </c>
      <c r="AN217" s="138">
        <f t="shared" si="158"/>
        <v>0.67106088636191108</v>
      </c>
      <c r="AO217" s="138">
        <f t="shared" si="158"/>
        <v>1.5567826228837978</v>
      </c>
      <c r="AP217" s="138">
        <f t="shared" si="158"/>
        <v>0.86718152683235017</v>
      </c>
      <c r="AQ217" s="138">
        <f t="shared" si="158"/>
        <v>0.26122316911103954</v>
      </c>
      <c r="AR217" s="138">
        <f t="shared" si="158"/>
        <v>1.007689851214491</v>
      </c>
      <c r="AS217" s="138"/>
      <c r="AT217" s="138">
        <f t="shared" si="159"/>
        <v>0.71609296321608007</v>
      </c>
      <c r="AU217" s="138">
        <f t="shared" si="159"/>
        <v>0.94963374487622176</v>
      </c>
      <c r="AV217" s="138">
        <f t="shared" si="159"/>
        <v>1.577704318769938</v>
      </c>
      <c r="AW217" s="138">
        <f t="shared" si="159"/>
        <v>1.6413470729304143</v>
      </c>
      <c r="AX217" s="138">
        <f t="shared" si="159"/>
        <v>0.67106088636191108</v>
      </c>
      <c r="AY217" s="138">
        <f t="shared" si="159"/>
        <v>1.5567826228837978</v>
      </c>
      <c r="AZ217" s="138">
        <f t="shared" si="159"/>
        <v>0.86718152683235017</v>
      </c>
      <c r="BA217" s="138">
        <f t="shared" si="159"/>
        <v>0.26122316911103954</v>
      </c>
      <c r="BB217" s="138">
        <f t="shared" si="159"/>
        <v>1.007689851214491</v>
      </c>
      <c r="BC217" s="138"/>
      <c r="BD217" s="138">
        <f t="shared" si="160"/>
        <v>0.71609296321608007</v>
      </c>
      <c r="BE217" s="138">
        <f t="shared" si="160"/>
        <v>0.94963374487622176</v>
      </c>
      <c r="BF217" s="138">
        <f t="shared" si="160"/>
        <v>1.577704318769938</v>
      </c>
      <c r="BG217" s="138">
        <f t="shared" si="160"/>
        <v>1.6413470729304143</v>
      </c>
      <c r="BH217" s="138">
        <f t="shared" si="160"/>
        <v>0.67106088636191108</v>
      </c>
      <c r="BI217" s="138">
        <f t="shared" si="160"/>
        <v>1.5567826228837978</v>
      </c>
      <c r="BJ217" s="138">
        <f t="shared" si="160"/>
        <v>0.86718152683235017</v>
      </c>
      <c r="BK217" s="138">
        <f t="shared" si="160"/>
        <v>0.26122316911103954</v>
      </c>
      <c r="BL217" s="138">
        <f t="shared" si="160"/>
        <v>1.007689851214491</v>
      </c>
      <c r="BM217" s="138"/>
      <c r="BN217" s="138">
        <f t="shared" si="161"/>
        <v>0.71609296321608007</v>
      </c>
      <c r="BO217" s="138">
        <f t="shared" si="161"/>
        <v>0.94963374487622176</v>
      </c>
      <c r="BP217" s="138">
        <f t="shared" si="161"/>
        <v>1.577704318769938</v>
      </c>
      <c r="BQ217" s="138">
        <f t="shared" si="161"/>
        <v>1.6413470729304143</v>
      </c>
      <c r="BR217" s="138">
        <f t="shared" si="161"/>
        <v>0.67106088636191108</v>
      </c>
      <c r="BS217" s="138">
        <f t="shared" si="161"/>
        <v>1.5567826228837978</v>
      </c>
      <c r="BT217" s="138">
        <f t="shared" si="161"/>
        <v>0.86718152683235017</v>
      </c>
      <c r="BU217" s="138">
        <f t="shared" si="161"/>
        <v>0.26122316911103954</v>
      </c>
      <c r="BV217" s="138">
        <f t="shared" si="161"/>
        <v>1.007689851214491</v>
      </c>
    </row>
    <row r="218" spans="1:74" x14ac:dyDescent="0.35">
      <c r="E218" t="s">
        <v>289</v>
      </c>
      <c r="F218" s="41">
        <v>3.9</v>
      </c>
      <c r="G218" s="41">
        <v>3.9</v>
      </c>
      <c r="H218" s="41">
        <v>3.9</v>
      </c>
      <c r="I218" s="41">
        <v>7.8</v>
      </c>
      <c r="J218" s="41">
        <v>3.9</v>
      </c>
      <c r="K218" s="1">
        <v>7</v>
      </c>
      <c r="L218" s="160" cm="1">
        <f t="array" ref="L218:P218">K218*F218:J218/1000</f>
        <v>2.7300000000000001E-2</v>
      </c>
      <c r="M218">
        <v>2.7300000000000001E-2</v>
      </c>
      <c r="N218">
        <v>2.7300000000000001E-2</v>
      </c>
      <c r="O218">
        <v>5.4600000000000003E-2</v>
      </c>
      <c r="P218">
        <v>2.7300000000000001E-2</v>
      </c>
      <c r="Z218" s="138" t="str">
        <f t="shared" si="157"/>
        <v/>
      </c>
      <c r="AA218" s="138" t="str">
        <f t="shared" si="157"/>
        <v/>
      </c>
      <c r="AB218" s="138" t="str">
        <f t="shared" si="157"/>
        <v/>
      </c>
      <c r="AC218" s="138" t="str">
        <f t="shared" si="157"/>
        <v/>
      </c>
      <c r="AD218" s="138" t="str">
        <f t="shared" si="157"/>
        <v/>
      </c>
      <c r="AE218" s="138" t="str">
        <f t="shared" si="157"/>
        <v/>
      </c>
      <c r="AF218" s="138" t="str">
        <f t="shared" si="157"/>
        <v/>
      </c>
      <c r="AG218" s="138" t="str">
        <f t="shared" si="157"/>
        <v/>
      </c>
      <c r="AH218" s="138" t="str">
        <f t="shared" si="157"/>
        <v/>
      </c>
      <c r="AI218" s="138"/>
      <c r="AJ218" s="138" t="str">
        <f t="shared" si="158"/>
        <v/>
      </c>
      <c r="AK218" s="138" t="str">
        <f t="shared" si="158"/>
        <v/>
      </c>
      <c r="AL218" s="138" t="str">
        <f t="shared" si="158"/>
        <v/>
      </c>
      <c r="AM218" s="138" t="str">
        <f t="shared" si="158"/>
        <v/>
      </c>
      <c r="AN218" s="138" t="str">
        <f t="shared" si="158"/>
        <v/>
      </c>
      <c r="AO218" s="138" t="str">
        <f t="shared" si="158"/>
        <v/>
      </c>
      <c r="AP218" s="138" t="str">
        <f t="shared" si="158"/>
        <v/>
      </c>
      <c r="AQ218" s="138" t="str">
        <f t="shared" si="158"/>
        <v/>
      </c>
      <c r="AR218" s="138" t="str">
        <f t="shared" si="158"/>
        <v/>
      </c>
      <c r="AS218" s="138"/>
      <c r="AT218" s="138" t="str">
        <f t="shared" si="159"/>
        <v/>
      </c>
      <c r="AU218" s="138" t="str">
        <f t="shared" si="159"/>
        <v/>
      </c>
      <c r="AV218" s="138" t="str">
        <f t="shared" si="159"/>
        <v/>
      </c>
      <c r="AW218" s="138" t="str">
        <f t="shared" si="159"/>
        <v/>
      </c>
      <c r="AX218" s="138" t="str">
        <f t="shared" si="159"/>
        <v/>
      </c>
      <c r="AY218" s="138" t="str">
        <f t="shared" si="159"/>
        <v/>
      </c>
      <c r="AZ218" s="138" t="str">
        <f t="shared" si="159"/>
        <v/>
      </c>
      <c r="BA218" s="138" t="str">
        <f t="shared" si="159"/>
        <v/>
      </c>
      <c r="BB218" s="138" t="str">
        <f t="shared" si="159"/>
        <v/>
      </c>
      <c r="BC218" s="138"/>
      <c r="BD218" s="138" t="str">
        <f t="shared" si="160"/>
        <v/>
      </c>
      <c r="BE218" s="138" t="str">
        <f t="shared" si="160"/>
        <v/>
      </c>
      <c r="BF218" s="138" t="str">
        <f t="shared" si="160"/>
        <v/>
      </c>
      <c r="BG218" s="138" t="str">
        <f t="shared" si="160"/>
        <v/>
      </c>
      <c r="BH218" s="138" t="str">
        <f t="shared" si="160"/>
        <v/>
      </c>
      <c r="BI218" s="138" t="str">
        <f t="shared" si="160"/>
        <v/>
      </c>
      <c r="BJ218" s="138" t="str">
        <f t="shared" si="160"/>
        <v/>
      </c>
      <c r="BK218" s="138" t="str">
        <f t="shared" si="160"/>
        <v/>
      </c>
      <c r="BL218" s="138" t="str">
        <f t="shared" si="160"/>
        <v/>
      </c>
      <c r="BM218" s="138"/>
      <c r="BN218" s="138" t="str">
        <f t="shared" si="161"/>
        <v/>
      </c>
      <c r="BO218" s="138" t="str">
        <f t="shared" si="161"/>
        <v/>
      </c>
      <c r="BP218" s="138" t="str">
        <f t="shared" si="161"/>
        <v/>
      </c>
      <c r="BQ218" s="138" t="str">
        <f t="shared" si="161"/>
        <v/>
      </c>
      <c r="BR218" s="138" t="str">
        <f t="shared" si="161"/>
        <v/>
      </c>
      <c r="BS218" s="138" t="str">
        <f t="shared" si="161"/>
        <v/>
      </c>
      <c r="BT218" s="138" t="str">
        <f t="shared" si="161"/>
        <v/>
      </c>
      <c r="BU218" s="138" t="str">
        <f t="shared" si="161"/>
        <v/>
      </c>
      <c r="BV218" s="138" t="str">
        <f t="shared" si="161"/>
        <v/>
      </c>
    </row>
    <row r="219" spans="1:74" x14ac:dyDescent="0.35">
      <c r="E219" t="s">
        <v>290</v>
      </c>
      <c r="F219" s="43">
        <v>0</v>
      </c>
      <c r="G219" s="43">
        <v>0</v>
      </c>
      <c r="H219" s="43">
        <v>0</v>
      </c>
      <c r="I219" s="43">
        <v>4.2</v>
      </c>
      <c r="J219" s="43">
        <v>0</v>
      </c>
      <c r="K219" s="1">
        <v>17</v>
      </c>
      <c r="L219" s="160" cm="1">
        <f t="array" ref="L219:P219">K219*F219:J219/1000</f>
        <v>0</v>
      </c>
      <c r="M219">
        <v>0</v>
      </c>
      <c r="N219">
        <v>0</v>
      </c>
      <c r="O219">
        <v>7.1400000000000005E-2</v>
      </c>
      <c r="P219">
        <v>0</v>
      </c>
      <c r="Z219" s="138" t="str">
        <f t="shared" si="157"/>
        <v/>
      </c>
      <c r="AA219" s="138" t="str">
        <f t="shared" si="157"/>
        <v/>
      </c>
      <c r="AB219" s="138" t="str">
        <f t="shared" si="157"/>
        <v/>
      </c>
      <c r="AC219" s="138" t="str">
        <f t="shared" si="157"/>
        <v/>
      </c>
      <c r="AD219" s="138" t="str">
        <f t="shared" si="157"/>
        <v/>
      </c>
      <c r="AE219" s="138" t="str">
        <f t="shared" si="157"/>
        <v/>
      </c>
      <c r="AF219" s="138" t="str">
        <f t="shared" si="157"/>
        <v/>
      </c>
      <c r="AG219" s="138" t="str">
        <f t="shared" si="157"/>
        <v/>
      </c>
      <c r="AH219" s="138" t="str">
        <f t="shared" si="157"/>
        <v/>
      </c>
      <c r="AI219" s="138"/>
      <c r="AJ219" s="138" t="str">
        <f t="shared" si="158"/>
        <v/>
      </c>
      <c r="AK219" s="138" t="str">
        <f t="shared" si="158"/>
        <v/>
      </c>
      <c r="AL219" s="138" t="str">
        <f t="shared" si="158"/>
        <v/>
      </c>
      <c r="AM219" s="138" t="str">
        <f t="shared" si="158"/>
        <v/>
      </c>
      <c r="AN219" s="138" t="str">
        <f t="shared" si="158"/>
        <v/>
      </c>
      <c r="AO219" s="138" t="str">
        <f t="shared" si="158"/>
        <v/>
      </c>
      <c r="AP219" s="138" t="str">
        <f t="shared" si="158"/>
        <v/>
      </c>
      <c r="AQ219" s="138" t="str">
        <f t="shared" si="158"/>
        <v/>
      </c>
      <c r="AR219" s="138" t="str">
        <f t="shared" si="158"/>
        <v/>
      </c>
      <c r="AS219" s="138"/>
      <c r="AT219" s="138" t="str">
        <f t="shared" si="159"/>
        <v/>
      </c>
      <c r="AU219" s="138" t="str">
        <f t="shared" si="159"/>
        <v/>
      </c>
      <c r="AV219" s="138" t="str">
        <f t="shared" si="159"/>
        <v/>
      </c>
      <c r="AW219" s="138" t="str">
        <f t="shared" si="159"/>
        <v/>
      </c>
      <c r="AX219" s="138" t="str">
        <f t="shared" si="159"/>
        <v/>
      </c>
      <c r="AY219" s="138" t="str">
        <f t="shared" si="159"/>
        <v/>
      </c>
      <c r="AZ219" s="138" t="str">
        <f t="shared" si="159"/>
        <v/>
      </c>
      <c r="BA219" s="138" t="str">
        <f t="shared" si="159"/>
        <v/>
      </c>
      <c r="BB219" s="138" t="str">
        <f t="shared" si="159"/>
        <v/>
      </c>
      <c r="BC219" s="138"/>
      <c r="BD219" s="138" t="str">
        <f t="shared" si="160"/>
        <v/>
      </c>
      <c r="BE219" s="138" t="str">
        <f t="shared" si="160"/>
        <v/>
      </c>
      <c r="BF219" s="138" t="str">
        <f t="shared" si="160"/>
        <v/>
      </c>
      <c r="BG219" s="138" t="str">
        <f t="shared" si="160"/>
        <v/>
      </c>
      <c r="BH219" s="138" t="str">
        <f t="shared" si="160"/>
        <v/>
      </c>
      <c r="BI219" s="138" t="str">
        <f t="shared" si="160"/>
        <v/>
      </c>
      <c r="BJ219" s="138" t="str">
        <f t="shared" si="160"/>
        <v/>
      </c>
      <c r="BK219" s="138" t="str">
        <f t="shared" si="160"/>
        <v/>
      </c>
      <c r="BL219" s="138" t="str">
        <f t="shared" si="160"/>
        <v/>
      </c>
      <c r="BM219" s="138"/>
      <c r="BN219" s="138" t="str">
        <f t="shared" si="161"/>
        <v/>
      </c>
      <c r="BO219" s="138" t="str">
        <f t="shared" si="161"/>
        <v/>
      </c>
      <c r="BP219" s="138" t="str">
        <f t="shared" si="161"/>
        <v/>
      </c>
      <c r="BQ219" s="138" t="str">
        <f t="shared" si="161"/>
        <v/>
      </c>
      <c r="BR219" s="138" t="str">
        <f t="shared" si="161"/>
        <v/>
      </c>
      <c r="BS219" s="138" t="str">
        <f t="shared" si="161"/>
        <v/>
      </c>
      <c r="BT219" s="138" t="str">
        <f t="shared" si="161"/>
        <v/>
      </c>
      <c r="BU219" s="138" t="str">
        <f t="shared" si="161"/>
        <v/>
      </c>
      <c r="BV219" s="138" t="str">
        <f t="shared" si="161"/>
        <v/>
      </c>
    </row>
    <row r="220" spans="1:74" x14ac:dyDescent="0.35">
      <c r="A220" t="s">
        <v>291</v>
      </c>
      <c r="D220" t="s">
        <v>292</v>
      </c>
      <c r="E220" t="s">
        <v>293</v>
      </c>
      <c r="F220" s="3"/>
      <c r="G220" s="3"/>
      <c r="H220" s="3"/>
      <c r="I220" s="3"/>
      <c r="J220" s="3"/>
      <c r="K220" s="1"/>
      <c r="L220" s="160" cm="1">
        <f t="array" ref="L220:P220">K220*F220:J220/1000</f>
        <v>0</v>
      </c>
      <c r="M220">
        <v>0</v>
      </c>
      <c r="N220">
        <v>0</v>
      </c>
      <c r="O220">
        <v>0</v>
      </c>
      <c r="P220">
        <v>0</v>
      </c>
      <c r="Z220" s="138" t="str">
        <f t="shared" si="157"/>
        <v/>
      </c>
      <c r="AA220" s="138" t="str">
        <f t="shared" si="157"/>
        <v/>
      </c>
      <c r="AB220" s="138" t="str">
        <f t="shared" si="157"/>
        <v/>
      </c>
      <c r="AC220" s="138" t="str">
        <f t="shared" si="157"/>
        <v/>
      </c>
      <c r="AD220" s="138" t="str">
        <f t="shared" si="157"/>
        <v/>
      </c>
      <c r="AE220" s="138" t="str">
        <f t="shared" si="157"/>
        <v/>
      </c>
      <c r="AF220" s="138" t="str">
        <f t="shared" si="157"/>
        <v/>
      </c>
      <c r="AG220" s="138" t="str">
        <f t="shared" si="157"/>
        <v/>
      </c>
      <c r="AH220" s="138" t="str">
        <f t="shared" si="157"/>
        <v/>
      </c>
      <c r="AI220" s="138"/>
      <c r="AJ220" s="138" t="str">
        <f t="shared" si="158"/>
        <v/>
      </c>
      <c r="AK220" s="138" t="str">
        <f t="shared" si="158"/>
        <v/>
      </c>
      <c r="AL220" s="138" t="str">
        <f t="shared" si="158"/>
        <v/>
      </c>
      <c r="AM220" s="138" t="str">
        <f t="shared" si="158"/>
        <v/>
      </c>
      <c r="AN220" s="138" t="str">
        <f t="shared" si="158"/>
        <v/>
      </c>
      <c r="AO220" s="138" t="str">
        <f t="shared" si="158"/>
        <v/>
      </c>
      <c r="AP220" s="138" t="str">
        <f t="shared" si="158"/>
        <v/>
      </c>
      <c r="AQ220" s="138" t="str">
        <f t="shared" si="158"/>
        <v/>
      </c>
      <c r="AR220" s="138" t="str">
        <f t="shared" si="158"/>
        <v/>
      </c>
      <c r="AS220" s="138"/>
      <c r="AT220" s="138" t="str">
        <f t="shared" si="159"/>
        <v/>
      </c>
      <c r="AU220" s="138" t="str">
        <f t="shared" si="159"/>
        <v/>
      </c>
      <c r="AV220" s="138" t="str">
        <f t="shared" si="159"/>
        <v/>
      </c>
      <c r="AW220" s="138" t="str">
        <f t="shared" si="159"/>
        <v/>
      </c>
      <c r="AX220" s="138" t="str">
        <f t="shared" si="159"/>
        <v/>
      </c>
      <c r="AY220" s="138" t="str">
        <f t="shared" si="159"/>
        <v/>
      </c>
      <c r="AZ220" s="138" t="str">
        <f t="shared" si="159"/>
        <v/>
      </c>
      <c r="BA220" s="138" t="str">
        <f t="shared" si="159"/>
        <v/>
      </c>
      <c r="BB220" s="138" t="str">
        <f t="shared" si="159"/>
        <v/>
      </c>
      <c r="BC220" s="138"/>
      <c r="BD220" s="138" t="str">
        <f t="shared" si="160"/>
        <v/>
      </c>
      <c r="BE220" s="138" t="str">
        <f t="shared" si="160"/>
        <v/>
      </c>
      <c r="BF220" s="138" t="str">
        <f t="shared" si="160"/>
        <v/>
      </c>
      <c r="BG220" s="138" t="str">
        <f t="shared" si="160"/>
        <v/>
      </c>
      <c r="BH220" s="138" t="str">
        <f t="shared" si="160"/>
        <v/>
      </c>
      <c r="BI220" s="138" t="str">
        <f t="shared" si="160"/>
        <v/>
      </c>
      <c r="BJ220" s="138" t="str">
        <f t="shared" si="160"/>
        <v/>
      </c>
      <c r="BK220" s="138" t="str">
        <f t="shared" si="160"/>
        <v/>
      </c>
      <c r="BL220" s="138" t="str">
        <f t="shared" si="160"/>
        <v/>
      </c>
      <c r="BM220" s="138"/>
      <c r="BN220" s="138" t="str">
        <f t="shared" si="161"/>
        <v/>
      </c>
      <c r="BO220" s="138" t="str">
        <f t="shared" si="161"/>
        <v/>
      </c>
      <c r="BP220" s="138" t="str">
        <f t="shared" si="161"/>
        <v/>
      </c>
      <c r="BQ220" s="138" t="str">
        <f t="shared" si="161"/>
        <v/>
      </c>
      <c r="BR220" s="138" t="str">
        <f t="shared" si="161"/>
        <v/>
      </c>
      <c r="BS220" s="138" t="str">
        <f t="shared" si="161"/>
        <v/>
      </c>
      <c r="BT220" s="138" t="str">
        <f t="shared" si="161"/>
        <v/>
      </c>
      <c r="BU220" s="138" t="str">
        <f t="shared" si="161"/>
        <v/>
      </c>
      <c r="BV220" s="138" t="str">
        <f t="shared" si="161"/>
        <v/>
      </c>
    </row>
    <row r="221" spans="1:74" x14ac:dyDescent="0.35">
      <c r="D221" t="s">
        <v>294</v>
      </c>
      <c r="E221" t="s">
        <v>295</v>
      </c>
      <c r="F221" s="39">
        <v>0</v>
      </c>
      <c r="G221" s="72">
        <v>38</v>
      </c>
      <c r="H221" s="39">
        <v>10</v>
      </c>
      <c r="I221" s="39">
        <v>0</v>
      </c>
      <c r="J221" s="39">
        <v>0</v>
      </c>
      <c r="K221" s="1">
        <v>266</v>
      </c>
      <c r="L221" s="160" cm="1">
        <f t="array" ref="L221:P221">K221*F221:J221/1000</f>
        <v>0</v>
      </c>
      <c r="M221">
        <v>10.108000000000001</v>
      </c>
      <c r="N221">
        <v>2.66</v>
      </c>
      <c r="O221">
        <v>0</v>
      </c>
      <c r="P221">
        <v>0</v>
      </c>
      <c r="X221" t="s">
        <v>1789</v>
      </c>
      <c r="Z221" s="138">
        <f t="shared" si="157"/>
        <v>0</v>
      </c>
      <c r="AA221" s="138">
        <f t="shared" si="157"/>
        <v>0</v>
      </c>
      <c r="AB221" s="138">
        <f t="shared" si="157"/>
        <v>0</v>
      </c>
      <c r="AC221" s="138">
        <f t="shared" si="157"/>
        <v>0</v>
      </c>
      <c r="AD221" s="138">
        <f t="shared" si="157"/>
        <v>0</v>
      </c>
      <c r="AE221" s="138">
        <f t="shared" si="157"/>
        <v>0</v>
      </c>
      <c r="AF221" s="138">
        <f t="shared" si="157"/>
        <v>0</v>
      </c>
      <c r="AG221" s="138">
        <f t="shared" si="157"/>
        <v>0</v>
      </c>
      <c r="AH221" s="138">
        <f t="shared" si="157"/>
        <v>0</v>
      </c>
      <c r="AI221" s="138"/>
      <c r="AJ221" s="138">
        <f t="shared" si="158"/>
        <v>244.87004408586728</v>
      </c>
      <c r="AK221" s="138">
        <f t="shared" si="158"/>
        <v>386.11928581289499</v>
      </c>
      <c r="AL221" s="138">
        <f t="shared" si="158"/>
        <v>795.97220679784834</v>
      </c>
      <c r="AM221" s="138">
        <f t="shared" si="158"/>
        <v>544.24943349556281</v>
      </c>
      <c r="AN221" s="138">
        <f t="shared" si="158"/>
        <v>228.19054457286555</v>
      </c>
      <c r="AO221" s="138">
        <f t="shared" si="158"/>
        <v>655.66854330445699</v>
      </c>
      <c r="AP221" s="138">
        <f t="shared" si="158"/>
        <v>314.09306209696678</v>
      </c>
      <c r="AQ221" s="138">
        <f t="shared" si="158"/>
        <v>99.436375951736096</v>
      </c>
      <c r="AR221" s="138">
        <f t="shared" si="158"/>
        <v>404.59545979242341</v>
      </c>
      <c r="AS221" s="138"/>
      <c r="AT221" s="138">
        <f t="shared" si="159"/>
        <v>64.439485285754543</v>
      </c>
      <c r="AU221" s="138">
        <f t="shared" si="159"/>
        <v>101.61033837181446</v>
      </c>
      <c r="AV221" s="138">
        <f t="shared" si="159"/>
        <v>209.46637020996008</v>
      </c>
      <c r="AW221" s="138">
        <f t="shared" si="159"/>
        <v>143.22353513041125</v>
      </c>
      <c r="AX221" s="138">
        <f t="shared" si="159"/>
        <v>60.050143308648828</v>
      </c>
      <c r="AY221" s="138">
        <f t="shared" si="159"/>
        <v>172.54435350117288</v>
      </c>
      <c r="AZ221" s="138">
        <f t="shared" si="159"/>
        <v>82.65606897288599</v>
      </c>
      <c r="BA221" s="138">
        <f t="shared" si="159"/>
        <v>26.167467355720024</v>
      </c>
      <c r="BB221" s="138">
        <f t="shared" si="159"/>
        <v>106.4724894190588</v>
      </c>
      <c r="BC221" s="138"/>
      <c r="BD221" s="138">
        <f t="shared" si="160"/>
        <v>0</v>
      </c>
      <c r="BE221" s="138">
        <f t="shared" si="160"/>
        <v>0</v>
      </c>
      <c r="BF221" s="138">
        <f t="shared" si="160"/>
        <v>0</v>
      </c>
      <c r="BG221" s="138">
        <f t="shared" si="160"/>
        <v>0</v>
      </c>
      <c r="BH221" s="138">
        <f t="shared" si="160"/>
        <v>0</v>
      </c>
      <c r="BI221" s="138">
        <f t="shared" si="160"/>
        <v>0</v>
      </c>
      <c r="BJ221" s="138">
        <f t="shared" si="160"/>
        <v>0</v>
      </c>
      <c r="BK221" s="138">
        <f t="shared" si="160"/>
        <v>0</v>
      </c>
      <c r="BL221" s="138">
        <f t="shared" si="160"/>
        <v>0</v>
      </c>
      <c r="BM221" s="138"/>
      <c r="BN221" s="138">
        <f t="shared" si="161"/>
        <v>0</v>
      </c>
      <c r="BO221" s="138">
        <f t="shared" si="161"/>
        <v>0</v>
      </c>
      <c r="BP221" s="138">
        <f t="shared" si="161"/>
        <v>0</v>
      </c>
      <c r="BQ221" s="138">
        <f t="shared" si="161"/>
        <v>0</v>
      </c>
      <c r="BR221" s="138">
        <f t="shared" si="161"/>
        <v>0</v>
      </c>
      <c r="BS221" s="138">
        <f t="shared" si="161"/>
        <v>0</v>
      </c>
      <c r="BT221" s="138">
        <f t="shared" si="161"/>
        <v>0</v>
      </c>
      <c r="BU221" s="138">
        <f t="shared" si="161"/>
        <v>0</v>
      </c>
      <c r="BV221" s="138">
        <f t="shared" si="161"/>
        <v>0</v>
      </c>
    </row>
    <row r="222" spans="1:74" x14ac:dyDescent="0.35">
      <c r="D222" t="s">
        <v>294</v>
      </c>
      <c r="E222" t="s">
        <v>296</v>
      </c>
      <c r="F222" s="41">
        <v>0</v>
      </c>
      <c r="G222" s="41">
        <v>38</v>
      </c>
      <c r="H222" s="52">
        <v>30</v>
      </c>
      <c r="I222" s="41">
        <v>0</v>
      </c>
      <c r="J222" s="41">
        <v>46</v>
      </c>
      <c r="K222" s="1">
        <v>152</v>
      </c>
      <c r="L222" s="160" cm="1">
        <f t="array" ref="L222:P222">K222*F222:J222/1000</f>
        <v>0</v>
      </c>
      <c r="M222">
        <v>5.7759999999999998</v>
      </c>
      <c r="N222">
        <v>4.5599999999999996</v>
      </c>
      <c r="O222">
        <v>0</v>
      </c>
      <c r="P222">
        <v>6.992</v>
      </c>
      <c r="X222" t="s">
        <v>1789</v>
      </c>
      <c r="Z222" s="138">
        <f t="shared" si="157"/>
        <v>0</v>
      </c>
      <c r="AA222" s="138">
        <f t="shared" si="157"/>
        <v>0</v>
      </c>
      <c r="AB222" s="138">
        <f t="shared" si="157"/>
        <v>0</v>
      </c>
      <c r="AC222" s="138">
        <f t="shared" si="157"/>
        <v>0</v>
      </c>
      <c r="AD222" s="138">
        <f t="shared" si="157"/>
        <v>0</v>
      </c>
      <c r="AE222" s="138">
        <f t="shared" si="157"/>
        <v>0</v>
      </c>
      <c r="AF222" s="138">
        <f t="shared" si="157"/>
        <v>0</v>
      </c>
      <c r="AG222" s="138">
        <f t="shared" si="157"/>
        <v>0</v>
      </c>
      <c r="AH222" s="138">
        <f t="shared" si="157"/>
        <v>0</v>
      </c>
      <c r="AI222" s="138"/>
      <c r="AJ222" s="138">
        <f t="shared" si="158"/>
        <v>139.92573947763842</v>
      </c>
      <c r="AK222" s="138">
        <f t="shared" si="158"/>
        <v>220.63959189308284</v>
      </c>
      <c r="AL222" s="138">
        <f t="shared" si="158"/>
        <v>454.84126102734183</v>
      </c>
      <c r="AM222" s="138">
        <f t="shared" si="158"/>
        <v>310.9996762831787</v>
      </c>
      <c r="AN222" s="138">
        <f t="shared" si="158"/>
        <v>130.39459689878029</v>
      </c>
      <c r="AO222" s="138">
        <f t="shared" si="158"/>
        <v>374.66773903111823</v>
      </c>
      <c r="AP222" s="138">
        <f t="shared" si="158"/>
        <v>179.48174976969528</v>
      </c>
      <c r="AQ222" s="138">
        <f t="shared" si="158"/>
        <v>56.820786258134909</v>
      </c>
      <c r="AR222" s="138">
        <f t="shared" si="158"/>
        <v>231.19740559567052</v>
      </c>
      <c r="AS222" s="138"/>
      <c r="AT222" s="138">
        <f t="shared" si="159"/>
        <v>110.4676890612935</v>
      </c>
      <c r="AU222" s="138">
        <f t="shared" si="159"/>
        <v>174.18915149453906</v>
      </c>
      <c r="AV222" s="138">
        <f t="shared" si="159"/>
        <v>359.08520607421724</v>
      </c>
      <c r="AW222" s="138">
        <f t="shared" si="159"/>
        <v>245.5260602235621</v>
      </c>
      <c r="AX222" s="138">
        <f t="shared" si="159"/>
        <v>102.94310281482655</v>
      </c>
      <c r="AY222" s="138">
        <f t="shared" si="159"/>
        <v>295.79032028772491</v>
      </c>
      <c r="AZ222" s="138">
        <f t="shared" si="159"/>
        <v>141.6961182392331</v>
      </c>
      <c r="BA222" s="138">
        <f t="shared" si="159"/>
        <v>44.85851546694861</v>
      </c>
      <c r="BB222" s="138">
        <f t="shared" si="159"/>
        <v>182.52426757552934</v>
      </c>
      <c r="BC222" s="138"/>
      <c r="BD222" s="138">
        <f t="shared" si="160"/>
        <v>0</v>
      </c>
      <c r="BE222" s="138">
        <f t="shared" si="160"/>
        <v>0</v>
      </c>
      <c r="BF222" s="138">
        <f t="shared" si="160"/>
        <v>0</v>
      </c>
      <c r="BG222" s="138">
        <f t="shared" si="160"/>
        <v>0</v>
      </c>
      <c r="BH222" s="138">
        <f t="shared" si="160"/>
        <v>0</v>
      </c>
      <c r="BI222" s="138">
        <f t="shared" si="160"/>
        <v>0</v>
      </c>
      <c r="BJ222" s="138">
        <f t="shared" si="160"/>
        <v>0</v>
      </c>
      <c r="BK222" s="138">
        <f t="shared" si="160"/>
        <v>0</v>
      </c>
      <c r="BL222" s="138">
        <f t="shared" si="160"/>
        <v>0</v>
      </c>
      <c r="BM222" s="138"/>
      <c r="BN222" s="138">
        <f t="shared" si="161"/>
        <v>169.38378989398336</v>
      </c>
      <c r="BO222" s="138">
        <f t="shared" si="161"/>
        <v>267.09003229162658</v>
      </c>
      <c r="BP222" s="138">
        <f t="shared" si="161"/>
        <v>550.59731598046642</v>
      </c>
      <c r="BQ222" s="138">
        <f t="shared" si="161"/>
        <v>376.47329234279528</v>
      </c>
      <c r="BR222" s="138">
        <f t="shared" si="161"/>
        <v>157.84609098273404</v>
      </c>
      <c r="BS222" s="138">
        <f t="shared" si="161"/>
        <v>453.54515777451155</v>
      </c>
      <c r="BT222" s="138">
        <f t="shared" si="161"/>
        <v>217.26738130015744</v>
      </c>
      <c r="BU222" s="138">
        <f t="shared" si="161"/>
        <v>68.783057049321201</v>
      </c>
      <c r="BV222" s="138">
        <f t="shared" si="161"/>
        <v>279.8705436158117</v>
      </c>
    </row>
    <row r="223" spans="1:74" x14ac:dyDescent="0.35">
      <c r="D223" t="s">
        <v>294</v>
      </c>
      <c r="E223" t="s">
        <v>297</v>
      </c>
      <c r="F223" s="41">
        <v>0</v>
      </c>
      <c r="G223" s="41">
        <v>0</v>
      </c>
      <c r="H223" s="41">
        <v>10</v>
      </c>
      <c r="I223" s="41">
        <v>0</v>
      </c>
      <c r="J223" s="41">
        <v>0</v>
      </c>
      <c r="K223" s="1">
        <v>266</v>
      </c>
      <c r="L223" s="160" cm="1">
        <f t="array" ref="L223:P223">K223*F223:J223/1000</f>
        <v>0</v>
      </c>
      <c r="M223">
        <v>0</v>
      </c>
      <c r="N223">
        <v>2.66</v>
      </c>
      <c r="O223">
        <v>0</v>
      </c>
      <c r="P223">
        <v>0</v>
      </c>
      <c r="X223" t="s">
        <v>387</v>
      </c>
      <c r="Z223" s="138">
        <f t="shared" si="157"/>
        <v>0</v>
      </c>
      <c r="AA223" s="138">
        <f t="shared" si="157"/>
        <v>0</v>
      </c>
      <c r="AB223" s="138">
        <f t="shared" si="157"/>
        <v>0</v>
      </c>
      <c r="AC223" s="138">
        <f t="shared" si="157"/>
        <v>0</v>
      </c>
      <c r="AD223" s="138">
        <f t="shared" si="157"/>
        <v>0</v>
      </c>
      <c r="AE223" s="138">
        <f t="shared" si="157"/>
        <v>0</v>
      </c>
      <c r="AF223" s="138">
        <f t="shared" si="157"/>
        <v>0</v>
      </c>
      <c r="AG223" s="138">
        <f t="shared" si="157"/>
        <v>0</v>
      </c>
      <c r="AH223" s="138">
        <f t="shared" si="157"/>
        <v>0</v>
      </c>
      <c r="AI223" s="138"/>
      <c r="AJ223" s="138">
        <f t="shared" si="158"/>
        <v>0</v>
      </c>
      <c r="AK223" s="138">
        <f t="shared" si="158"/>
        <v>0</v>
      </c>
      <c r="AL223" s="138">
        <f t="shared" si="158"/>
        <v>0</v>
      </c>
      <c r="AM223" s="138">
        <f t="shared" si="158"/>
        <v>0</v>
      </c>
      <c r="AN223" s="138">
        <f t="shared" si="158"/>
        <v>0</v>
      </c>
      <c r="AO223" s="138">
        <f t="shared" si="158"/>
        <v>0</v>
      </c>
      <c r="AP223" s="138">
        <f t="shared" si="158"/>
        <v>0</v>
      </c>
      <c r="AQ223" s="138">
        <f t="shared" si="158"/>
        <v>0</v>
      </c>
      <c r="AR223" s="138">
        <f t="shared" si="158"/>
        <v>0</v>
      </c>
      <c r="AS223" s="138"/>
      <c r="AT223" s="138">
        <f t="shared" si="159"/>
        <v>52.412985480235022</v>
      </c>
      <c r="AU223" s="138">
        <f t="shared" si="159"/>
        <v>81.856482484544571</v>
      </c>
      <c r="AV223" s="138">
        <f t="shared" si="159"/>
        <v>203.92768305121803</v>
      </c>
      <c r="AW223" s="138">
        <f t="shared" si="159"/>
        <v>66.222378758729974</v>
      </c>
      <c r="AX223" s="138">
        <f t="shared" si="159"/>
        <v>77.235625893034097</v>
      </c>
      <c r="AY223" s="138">
        <f t="shared" si="159"/>
        <v>188.81579242565314</v>
      </c>
      <c r="AZ223" s="138">
        <f t="shared" si="159"/>
        <v>64.725298642790904</v>
      </c>
      <c r="BA223" s="138">
        <f t="shared" si="159"/>
        <v>21.09270499315701</v>
      </c>
      <c r="BB223" s="138">
        <f t="shared" si="159"/>
        <v>104.73160191845155</v>
      </c>
      <c r="BC223" s="138"/>
      <c r="BD223" s="138">
        <f t="shared" si="160"/>
        <v>0</v>
      </c>
      <c r="BE223" s="138">
        <f t="shared" si="160"/>
        <v>0</v>
      </c>
      <c r="BF223" s="138">
        <f t="shared" si="160"/>
        <v>0</v>
      </c>
      <c r="BG223" s="138">
        <f t="shared" si="160"/>
        <v>0</v>
      </c>
      <c r="BH223" s="138">
        <f t="shared" si="160"/>
        <v>0</v>
      </c>
      <c r="BI223" s="138">
        <f t="shared" si="160"/>
        <v>0</v>
      </c>
      <c r="BJ223" s="138">
        <f t="shared" si="160"/>
        <v>0</v>
      </c>
      <c r="BK223" s="138">
        <f t="shared" si="160"/>
        <v>0</v>
      </c>
      <c r="BL223" s="138">
        <f t="shared" si="160"/>
        <v>0</v>
      </c>
      <c r="BM223" s="138"/>
      <c r="BN223" s="138">
        <f t="shared" si="161"/>
        <v>0</v>
      </c>
      <c r="BO223" s="138">
        <f t="shared" si="161"/>
        <v>0</v>
      </c>
      <c r="BP223" s="138">
        <f t="shared" si="161"/>
        <v>0</v>
      </c>
      <c r="BQ223" s="138">
        <f t="shared" si="161"/>
        <v>0</v>
      </c>
      <c r="BR223" s="138">
        <f t="shared" si="161"/>
        <v>0</v>
      </c>
      <c r="BS223" s="138">
        <f t="shared" si="161"/>
        <v>0</v>
      </c>
      <c r="BT223" s="138">
        <f t="shared" si="161"/>
        <v>0</v>
      </c>
      <c r="BU223" s="138">
        <f t="shared" si="161"/>
        <v>0</v>
      </c>
      <c r="BV223" s="138">
        <f t="shared" si="161"/>
        <v>0</v>
      </c>
    </row>
    <row r="224" spans="1:74" x14ac:dyDescent="0.35">
      <c r="D224" t="s">
        <v>294</v>
      </c>
      <c r="E224" t="s">
        <v>298</v>
      </c>
      <c r="F224" s="41">
        <v>0</v>
      </c>
      <c r="G224" s="41">
        <v>120</v>
      </c>
      <c r="H224" s="41">
        <v>0</v>
      </c>
      <c r="I224" s="41">
        <v>0</v>
      </c>
      <c r="J224" s="41">
        <v>120</v>
      </c>
      <c r="K224" s="1">
        <v>10</v>
      </c>
      <c r="L224" s="160" cm="1">
        <f t="array" ref="L224:P224">K224*F224:J224/1000</f>
        <v>0</v>
      </c>
      <c r="M224">
        <v>1.2</v>
      </c>
      <c r="N224">
        <v>0</v>
      </c>
      <c r="O224">
        <v>0</v>
      </c>
      <c r="P224">
        <v>1.2</v>
      </c>
      <c r="X224" t="s">
        <v>387</v>
      </c>
      <c r="Z224" s="138">
        <f t="shared" ref="Z224:AH234" si="162">_xlfn.IFNA(VLOOKUP($X224,$BX$11:$CG$40,1+Z$6,FALSE)*$L224,"")</f>
        <v>0</v>
      </c>
      <c r="AA224" s="138">
        <f t="shared" si="162"/>
        <v>0</v>
      </c>
      <c r="AB224" s="138">
        <f t="shared" si="162"/>
        <v>0</v>
      </c>
      <c r="AC224" s="138">
        <f t="shared" si="162"/>
        <v>0</v>
      </c>
      <c r="AD224" s="138">
        <f t="shared" si="162"/>
        <v>0</v>
      </c>
      <c r="AE224" s="138">
        <f t="shared" si="162"/>
        <v>0</v>
      </c>
      <c r="AF224" s="138">
        <f t="shared" si="162"/>
        <v>0</v>
      </c>
      <c r="AG224" s="138">
        <f t="shared" si="162"/>
        <v>0</v>
      </c>
      <c r="AH224" s="138">
        <f t="shared" si="162"/>
        <v>0</v>
      </c>
      <c r="AI224" s="138"/>
      <c r="AJ224" s="138">
        <f t="shared" ref="AJ224:AR234" si="163">IFERROR(VLOOKUP($X224,$BX$11:$CG$40,1+AJ$6,FALSE)*$M224,"")</f>
        <v>23.64495585574512</v>
      </c>
      <c r="AK224" s="138">
        <f t="shared" si="163"/>
        <v>36.927736459193035</v>
      </c>
      <c r="AL224" s="138">
        <f t="shared" si="163"/>
        <v>91.997451000549475</v>
      </c>
      <c r="AM224" s="138">
        <f t="shared" si="163"/>
        <v>29.874757334765398</v>
      </c>
      <c r="AN224" s="138">
        <f t="shared" si="163"/>
        <v>34.843139500616878</v>
      </c>
      <c r="AO224" s="138">
        <f t="shared" si="163"/>
        <v>85.180056733377356</v>
      </c>
      <c r="AP224" s="138">
        <f t="shared" si="163"/>
        <v>29.199382846371837</v>
      </c>
      <c r="AQ224" s="138">
        <f t="shared" si="163"/>
        <v>9.5155060119505315</v>
      </c>
      <c r="AR224" s="138">
        <f t="shared" si="163"/>
        <v>47.247339211331521</v>
      </c>
      <c r="AS224" s="138"/>
      <c r="AT224" s="138">
        <f t="shared" ref="AT224:BB234" si="164">IFERROR(VLOOKUP($X224,$BX$11:$CG$40,1+AT$6,FALSE)*$N224,"")</f>
        <v>0</v>
      </c>
      <c r="AU224" s="138">
        <f t="shared" si="164"/>
        <v>0</v>
      </c>
      <c r="AV224" s="138">
        <f t="shared" si="164"/>
        <v>0</v>
      </c>
      <c r="AW224" s="138">
        <f t="shared" si="164"/>
        <v>0</v>
      </c>
      <c r="AX224" s="138">
        <f t="shared" si="164"/>
        <v>0</v>
      </c>
      <c r="AY224" s="138">
        <f t="shared" si="164"/>
        <v>0</v>
      </c>
      <c r="AZ224" s="138">
        <f t="shared" si="164"/>
        <v>0</v>
      </c>
      <c r="BA224" s="138">
        <f t="shared" si="164"/>
        <v>0</v>
      </c>
      <c r="BB224" s="138">
        <f t="shared" si="164"/>
        <v>0</v>
      </c>
      <c r="BC224" s="138"/>
      <c r="BD224" s="138">
        <f t="shared" ref="BD224:BL234" si="165">IFERROR(VLOOKUP($X224,$BX$11:$CG$40,1+BD$6,FALSE)*$O224,"")</f>
        <v>0</v>
      </c>
      <c r="BE224" s="138">
        <f t="shared" si="165"/>
        <v>0</v>
      </c>
      <c r="BF224" s="138">
        <f t="shared" si="165"/>
        <v>0</v>
      </c>
      <c r="BG224" s="138">
        <f t="shared" si="165"/>
        <v>0</v>
      </c>
      <c r="BH224" s="138">
        <f t="shared" si="165"/>
        <v>0</v>
      </c>
      <c r="BI224" s="138">
        <f t="shared" si="165"/>
        <v>0</v>
      </c>
      <c r="BJ224" s="138">
        <f t="shared" si="165"/>
        <v>0</v>
      </c>
      <c r="BK224" s="138">
        <f t="shared" si="165"/>
        <v>0</v>
      </c>
      <c r="BL224" s="138">
        <f t="shared" si="165"/>
        <v>0</v>
      </c>
      <c r="BM224" s="138"/>
      <c r="BN224" s="138">
        <f t="shared" ref="BN224:BV234" si="166">IFERROR(VLOOKUP($X224,$BX$11:$CG$40,1+BN$6,FALSE)*$P224,"")</f>
        <v>23.64495585574512</v>
      </c>
      <c r="BO224" s="138">
        <f t="shared" si="166"/>
        <v>36.927736459193035</v>
      </c>
      <c r="BP224" s="138">
        <f t="shared" si="166"/>
        <v>91.997451000549475</v>
      </c>
      <c r="BQ224" s="138">
        <f t="shared" si="166"/>
        <v>29.874757334765398</v>
      </c>
      <c r="BR224" s="138">
        <f t="shared" si="166"/>
        <v>34.843139500616878</v>
      </c>
      <c r="BS224" s="138">
        <f t="shared" si="166"/>
        <v>85.180056733377356</v>
      </c>
      <c r="BT224" s="138">
        <f t="shared" si="166"/>
        <v>29.199382846371837</v>
      </c>
      <c r="BU224" s="138">
        <f t="shared" si="166"/>
        <v>9.5155060119505315</v>
      </c>
      <c r="BV224" s="138">
        <f t="shared" si="166"/>
        <v>47.247339211331521</v>
      </c>
    </row>
    <row r="225" spans="4:74" x14ac:dyDescent="0.35">
      <c r="D225" t="s">
        <v>299</v>
      </c>
      <c r="E225" t="s">
        <v>300</v>
      </c>
      <c r="F225" s="41">
        <v>0</v>
      </c>
      <c r="G225" s="41">
        <v>0</v>
      </c>
      <c r="H225" s="41">
        <v>60</v>
      </c>
      <c r="I225" s="41">
        <v>0</v>
      </c>
      <c r="J225" s="41">
        <v>0</v>
      </c>
      <c r="K225" s="1">
        <v>215</v>
      </c>
      <c r="L225" s="160" cm="1">
        <f t="array" ref="L225:P225">K225*F225:J225/1000</f>
        <v>0</v>
      </c>
      <c r="M225">
        <v>0</v>
      </c>
      <c r="N225">
        <v>12.9</v>
      </c>
      <c r="O225">
        <v>0</v>
      </c>
      <c r="P225">
        <v>0</v>
      </c>
      <c r="X225" t="s">
        <v>1790</v>
      </c>
      <c r="Z225" s="138">
        <f t="shared" si="162"/>
        <v>0</v>
      </c>
      <c r="AA225" s="138">
        <f t="shared" si="162"/>
        <v>0</v>
      </c>
      <c r="AB225" s="138">
        <f t="shared" si="162"/>
        <v>0</v>
      </c>
      <c r="AC225" s="138">
        <f t="shared" si="162"/>
        <v>0</v>
      </c>
      <c r="AD225" s="138">
        <f t="shared" si="162"/>
        <v>0</v>
      </c>
      <c r="AE225" s="138">
        <f t="shared" si="162"/>
        <v>0</v>
      </c>
      <c r="AF225" s="138">
        <f t="shared" si="162"/>
        <v>0</v>
      </c>
      <c r="AG225" s="138">
        <f t="shared" si="162"/>
        <v>0</v>
      </c>
      <c r="AH225" s="138">
        <f t="shared" si="162"/>
        <v>0</v>
      </c>
      <c r="AI225" s="138"/>
      <c r="AJ225" s="138">
        <f t="shared" si="163"/>
        <v>0</v>
      </c>
      <c r="AK225" s="138">
        <f t="shared" si="163"/>
        <v>0</v>
      </c>
      <c r="AL225" s="138">
        <f t="shared" si="163"/>
        <v>0</v>
      </c>
      <c r="AM225" s="138">
        <f t="shared" si="163"/>
        <v>0</v>
      </c>
      <c r="AN225" s="138">
        <f t="shared" si="163"/>
        <v>0</v>
      </c>
      <c r="AO225" s="138">
        <f t="shared" si="163"/>
        <v>0</v>
      </c>
      <c r="AP225" s="138">
        <f t="shared" si="163"/>
        <v>0</v>
      </c>
      <c r="AQ225" s="138">
        <f t="shared" si="163"/>
        <v>0</v>
      </c>
      <c r="AR225" s="138">
        <f t="shared" si="163"/>
        <v>0</v>
      </c>
      <c r="AS225" s="138"/>
      <c r="AT225" s="138">
        <f t="shared" si="164"/>
        <v>427.66663080960336</v>
      </c>
      <c r="AU225" s="138">
        <f t="shared" si="164"/>
        <v>567.14237541218802</v>
      </c>
      <c r="AV225" s="138">
        <f t="shared" si="164"/>
        <v>942.24007926537968</v>
      </c>
      <c r="AW225" s="138">
        <f t="shared" si="164"/>
        <v>980.24894633344184</v>
      </c>
      <c r="AX225" s="138">
        <f t="shared" si="164"/>
        <v>400.77247379947465</v>
      </c>
      <c r="AY225" s="138">
        <f t="shared" si="164"/>
        <v>929.74517755560146</v>
      </c>
      <c r="AZ225" s="138">
        <f t="shared" si="164"/>
        <v>517.90007852487577</v>
      </c>
      <c r="BA225" s="138">
        <f t="shared" si="164"/>
        <v>156.00828155242638</v>
      </c>
      <c r="BB225" s="138">
        <f t="shared" si="164"/>
        <v>601.81477225309879</v>
      </c>
      <c r="BC225" s="138"/>
      <c r="BD225" s="138">
        <f t="shared" si="165"/>
        <v>0</v>
      </c>
      <c r="BE225" s="138">
        <f t="shared" si="165"/>
        <v>0</v>
      </c>
      <c r="BF225" s="138">
        <f t="shared" si="165"/>
        <v>0</v>
      </c>
      <c r="BG225" s="138">
        <f t="shared" si="165"/>
        <v>0</v>
      </c>
      <c r="BH225" s="138">
        <f t="shared" si="165"/>
        <v>0</v>
      </c>
      <c r="BI225" s="138">
        <f t="shared" si="165"/>
        <v>0</v>
      </c>
      <c r="BJ225" s="138">
        <f t="shared" si="165"/>
        <v>0</v>
      </c>
      <c r="BK225" s="138">
        <f t="shared" si="165"/>
        <v>0</v>
      </c>
      <c r="BL225" s="138">
        <f t="shared" si="165"/>
        <v>0</v>
      </c>
      <c r="BM225" s="138"/>
      <c r="BN225" s="138">
        <f t="shared" si="166"/>
        <v>0</v>
      </c>
      <c r="BO225" s="138">
        <f t="shared" si="166"/>
        <v>0</v>
      </c>
      <c r="BP225" s="138">
        <f t="shared" si="166"/>
        <v>0</v>
      </c>
      <c r="BQ225" s="138">
        <f t="shared" si="166"/>
        <v>0</v>
      </c>
      <c r="BR225" s="138">
        <f t="shared" si="166"/>
        <v>0</v>
      </c>
      <c r="BS225" s="138">
        <f t="shared" si="166"/>
        <v>0</v>
      </c>
      <c r="BT225" s="138">
        <f t="shared" si="166"/>
        <v>0</v>
      </c>
      <c r="BU225" s="138">
        <f t="shared" si="166"/>
        <v>0</v>
      </c>
      <c r="BV225" s="138">
        <f t="shared" si="166"/>
        <v>0</v>
      </c>
    </row>
    <row r="226" spans="4:74" x14ac:dyDescent="0.35">
      <c r="D226" t="s">
        <v>299</v>
      </c>
      <c r="E226" t="s">
        <v>301</v>
      </c>
      <c r="F226" s="41">
        <v>0</v>
      </c>
      <c r="G226" s="41">
        <v>0</v>
      </c>
      <c r="H226" s="41">
        <v>150</v>
      </c>
      <c r="I226" s="41">
        <v>0</v>
      </c>
      <c r="J226" s="41">
        <v>0</v>
      </c>
      <c r="K226" s="1">
        <v>10</v>
      </c>
      <c r="L226" s="160" cm="1">
        <f t="array" ref="L226:P226">K226*F226:J226/1000</f>
        <v>0</v>
      </c>
      <c r="M226">
        <v>0</v>
      </c>
      <c r="N226">
        <v>1.5</v>
      </c>
      <c r="O226">
        <v>0</v>
      </c>
      <c r="P226">
        <v>0</v>
      </c>
      <c r="X226" t="s">
        <v>612</v>
      </c>
      <c r="Z226" s="138">
        <f t="shared" si="162"/>
        <v>0</v>
      </c>
      <c r="AA226" s="138">
        <f t="shared" si="162"/>
        <v>0</v>
      </c>
      <c r="AB226" s="138">
        <f t="shared" si="162"/>
        <v>0</v>
      </c>
      <c r="AC226" s="138">
        <f t="shared" si="162"/>
        <v>0</v>
      </c>
      <c r="AD226" s="138">
        <f t="shared" si="162"/>
        <v>0</v>
      </c>
      <c r="AE226" s="138">
        <f t="shared" si="162"/>
        <v>0</v>
      </c>
      <c r="AF226" s="138">
        <f t="shared" si="162"/>
        <v>0</v>
      </c>
      <c r="AG226" s="138">
        <f t="shared" si="162"/>
        <v>0</v>
      </c>
      <c r="AH226" s="138">
        <f t="shared" si="162"/>
        <v>0</v>
      </c>
      <c r="AI226" s="138"/>
      <c r="AJ226" s="138">
        <f t="shared" si="163"/>
        <v>0</v>
      </c>
      <c r="AK226" s="138">
        <f t="shared" si="163"/>
        <v>0</v>
      </c>
      <c r="AL226" s="138">
        <f t="shared" si="163"/>
        <v>0</v>
      </c>
      <c r="AM226" s="138">
        <f t="shared" si="163"/>
        <v>0</v>
      </c>
      <c r="AN226" s="138">
        <f t="shared" si="163"/>
        <v>0</v>
      </c>
      <c r="AO226" s="138">
        <f t="shared" si="163"/>
        <v>0</v>
      </c>
      <c r="AP226" s="138">
        <f t="shared" si="163"/>
        <v>0</v>
      </c>
      <c r="AQ226" s="138">
        <f t="shared" si="163"/>
        <v>0</v>
      </c>
      <c r="AR226" s="138">
        <f t="shared" si="163"/>
        <v>0</v>
      </c>
      <c r="AS226" s="138"/>
      <c r="AT226" s="138">
        <f t="shared" si="164"/>
        <v>37.826301515794654</v>
      </c>
      <c r="AU226" s="138">
        <f t="shared" si="164"/>
        <v>90.014583224602958</v>
      </c>
      <c r="AV226" s="138">
        <f t="shared" si="164"/>
        <v>175.35412789739098</v>
      </c>
      <c r="AW226" s="138">
        <f t="shared" si="164"/>
        <v>129.46829996003925</v>
      </c>
      <c r="AX226" s="138">
        <f t="shared" si="164"/>
        <v>60.1441151762385</v>
      </c>
      <c r="AY226" s="138">
        <f t="shared" si="164"/>
        <v>131.74394463713941</v>
      </c>
      <c r="AZ226" s="138">
        <f t="shared" si="164"/>
        <v>81.258171989624401</v>
      </c>
      <c r="BA226" s="138">
        <f t="shared" si="164"/>
        <v>28.4409484526631</v>
      </c>
      <c r="BB226" s="138">
        <f t="shared" si="164"/>
        <v>89.3554999057191</v>
      </c>
      <c r="BC226" s="138"/>
      <c r="BD226" s="138">
        <f t="shared" si="165"/>
        <v>0</v>
      </c>
      <c r="BE226" s="138">
        <f t="shared" si="165"/>
        <v>0</v>
      </c>
      <c r="BF226" s="138">
        <f t="shared" si="165"/>
        <v>0</v>
      </c>
      <c r="BG226" s="138">
        <f t="shared" si="165"/>
        <v>0</v>
      </c>
      <c r="BH226" s="138">
        <f t="shared" si="165"/>
        <v>0</v>
      </c>
      <c r="BI226" s="138">
        <f t="shared" si="165"/>
        <v>0</v>
      </c>
      <c r="BJ226" s="138">
        <f t="shared" si="165"/>
        <v>0</v>
      </c>
      <c r="BK226" s="138">
        <f t="shared" si="165"/>
        <v>0</v>
      </c>
      <c r="BL226" s="138">
        <f t="shared" si="165"/>
        <v>0</v>
      </c>
      <c r="BM226" s="138"/>
      <c r="BN226" s="138">
        <f t="shared" si="166"/>
        <v>0</v>
      </c>
      <c r="BO226" s="138">
        <f t="shared" si="166"/>
        <v>0</v>
      </c>
      <c r="BP226" s="138">
        <f t="shared" si="166"/>
        <v>0</v>
      </c>
      <c r="BQ226" s="138">
        <f t="shared" si="166"/>
        <v>0</v>
      </c>
      <c r="BR226" s="138">
        <f t="shared" si="166"/>
        <v>0</v>
      </c>
      <c r="BS226" s="138">
        <f t="shared" si="166"/>
        <v>0</v>
      </c>
      <c r="BT226" s="138">
        <f t="shared" si="166"/>
        <v>0</v>
      </c>
      <c r="BU226" s="138">
        <f t="shared" si="166"/>
        <v>0</v>
      </c>
      <c r="BV226" s="138">
        <f t="shared" si="166"/>
        <v>0</v>
      </c>
    </row>
    <row r="227" spans="4:74" x14ac:dyDescent="0.35">
      <c r="D227" t="s">
        <v>294</v>
      </c>
      <c r="E227" t="s">
        <v>302</v>
      </c>
      <c r="F227" s="41">
        <v>0</v>
      </c>
      <c r="G227" s="41">
        <v>0</v>
      </c>
      <c r="H227" s="41">
        <v>10</v>
      </c>
      <c r="I227" s="41">
        <v>0</v>
      </c>
      <c r="J227" s="41">
        <v>0</v>
      </c>
      <c r="K227" s="1">
        <v>157</v>
      </c>
      <c r="L227" s="160" cm="1">
        <f t="array" ref="L227:P227">K227*F227:J227/1000</f>
        <v>0</v>
      </c>
      <c r="M227">
        <v>0</v>
      </c>
      <c r="N227">
        <v>1.57</v>
      </c>
      <c r="O227">
        <v>0</v>
      </c>
      <c r="P227">
        <v>0</v>
      </c>
      <c r="Z227" s="138" t="str">
        <f t="shared" si="162"/>
        <v/>
      </c>
      <c r="AA227" s="138" t="str">
        <f t="shared" si="162"/>
        <v/>
      </c>
      <c r="AB227" s="138" t="str">
        <f t="shared" si="162"/>
        <v/>
      </c>
      <c r="AC227" s="138" t="str">
        <f t="shared" si="162"/>
        <v/>
      </c>
      <c r="AD227" s="138" t="str">
        <f t="shared" si="162"/>
        <v/>
      </c>
      <c r="AE227" s="138" t="str">
        <f t="shared" si="162"/>
        <v/>
      </c>
      <c r="AF227" s="138" t="str">
        <f t="shared" si="162"/>
        <v/>
      </c>
      <c r="AG227" s="138" t="str">
        <f t="shared" si="162"/>
        <v/>
      </c>
      <c r="AH227" s="138" t="str">
        <f t="shared" si="162"/>
        <v/>
      </c>
      <c r="AI227" s="138"/>
      <c r="AJ227" s="138" t="str">
        <f t="shared" si="163"/>
        <v/>
      </c>
      <c r="AK227" s="138" t="str">
        <f t="shared" si="163"/>
        <v/>
      </c>
      <c r="AL227" s="138" t="str">
        <f t="shared" si="163"/>
        <v/>
      </c>
      <c r="AM227" s="138" t="str">
        <f t="shared" si="163"/>
        <v/>
      </c>
      <c r="AN227" s="138" t="str">
        <f t="shared" si="163"/>
        <v/>
      </c>
      <c r="AO227" s="138" t="str">
        <f t="shared" si="163"/>
        <v/>
      </c>
      <c r="AP227" s="138" t="str">
        <f t="shared" si="163"/>
        <v/>
      </c>
      <c r="AQ227" s="138" t="str">
        <f t="shared" si="163"/>
        <v/>
      </c>
      <c r="AR227" s="138" t="str">
        <f t="shared" si="163"/>
        <v/>
      </c>
      <c r="AS227" s="138"/>
      <c r="AT227" s="138" t="str">
        <f t="shared" si="164"/>
        <v/>
      </c>
      <c r="AU227" s="138" t="str">
        <f t="shared" si="164"/>
        <v/>
      </c>
      <c r="AV227" s="138" t="str">
        <f t="shared" si="164"/>
        <v/>
      </c>
      <c r="AW227" s="138" t="str">
        <f t="shared" si="164"/>
        <v/>
      </c>
      <c r="AX227" s="138" t="str">
        <f t="shared" si="164"/>
        <v/>
      </c>
      <c r="AY227" s="138" t="str">
        <f t="shared" si="164"/>
        <v/>
      </c>
      <c r="AZ227" s="138" t="str">
        <f t="shared" si="164"/>
        <v/>
      </c>
      <c r="BA227" s="138" t="str">
        <f t="shared" si="164"/>
        <v/>
      </c>
      <c r="BB227" s="138" t="str">
        <f t="shared" si="164"/>
        <v/>
      </c>
      <c r="BC227" s="138"/>
      <c r="BD227" s="138" t="str">
        <f t="shared" si="165"/>
        <v/>
      </c>
      <c r="BE227" s="138" t="str">
        <f t="shared" si="165"/>
        <v/>
      </c>
      <c r="BF227" s="138" t="str">
        <f t="shared" si="165"/>
        <v/>
      </c>
      <c r="BG227" s="138" t="str">
        <f t="shared" si="165"/>
        <v/>
      </c>
      <c r="BH227" s="138" t="str">
        <f t="shared" si="165"/>
        <v/>
      </c>
      <c r="BI227" s="138" t="str">
        <f t="shared" si="165"/>
        <v/>
      </c>
      <c r="BJ227" s="138" t="str">
        <f t="shared" si="165"/>
        <v/>
      </c>
      <c r="BK227" s="138" t="str">
        <f t="shared" si="165"/>
        <v/>
      </c>
      <c r="BL227" s="138" t="str">
        <f t="shared" si="165"/>
        <v/>
      </c>
      <c r="BM227" s="138"/>
      <c r="BN227" s="138" t="str">
        <f t="shared" si="166"/>
        <v/>
      </c>
      <c r="BO227" s="138" t="str">
        <f t="shared" si="166"/>
        <v/>
      </c>
      <c r="BP227" s="138" t="str">
        <f t="shared" si="166"/>
        <v/>
      </c>
      <c r="BQ227" s="138" t="str">
        <f t="shared" si="166"/>
        <v/>
      </c>
      <c r="BR227" s="138" t="str">
        <f t="shared" si="166"/>
        <v/>
      </c>
      <c r="BS227" s="138" t="str">
        <f t="shared" si="166"/>
        <v/>
      </c>
      <c r="BT227" s="138" t="str">
        <f t="shared" si="166"/>
        <v/>
      </c>
      <c r="BU227" s="138" t="str">
        <f t="shared" si="166"/>
        <v/>
      </c>
      <c r="BV227" s="138" t="str">
        <f t="shared" si="166"/>
        <v/>
      </c>
    </row>
    <row r="228" spans="4:74" x14ac:dyDescent="0.35">
      <c r="D228" t="s">
        <v>294</v>
      </c>
      <c r="E228" t="s">
        <v>303</v>
      </c>
      <c r="F228" s="41">
        <v>0</v>
      </c>
      <c r="G228" s="41">
        <v>0</v>
      </c>
      <c r="H228" s="41">
        <v>0</v>
      </c>
      <c r="I228" s="41">
        <v>10</v>
      </c>
      <c r="J228" s="41">
        <v>0</v>
      </c>
      <c r="K228" s="1">
        <v>160</v>
      </c>
      <c r="L228" s="160" cm="1">
        <f t="array" ref="L228:P228">K228*F228:J228/1000</f>
        <v>0</v>
      </c>
      <c r="M228">
        <v>0</v>
      </c>
      <c r="N228">
        <v>0</v>
      </c>
      <c r="O228">
        <v>1.6</v>
      </c>
      <c r="P228">
        <v>0</v>
      </c>
      <c r="X228" t="s">
        <v>1789</v>
      </c>
      <c r="Z228" s="138">
        <f t="shared" si="162"/>
        <v>0</v>
      </c>
      <c r="AA228" s="138">
        <f t="shared" si="162"/>
        <v>0</v>
      </c>
      <c r="AB228" s="138">
        <f t="shared" si="162"/>
        <v>0</v>
      </c>
      <c r="AC228" s="138">
        <f t="shared" si="162"/>
        <v>0</v>
      </c>
      <c r="AD228" s="138">
        <f t="shared" si="162"/>
        <v>0</v>
      </c>
      <c r="AE228" s="138">
        <f t="shared" si="162"/>
        <v>0</v>
      </c>
      <c r="AF228" s="138">
        <f t="shared" si="162"/>
        <v>0</v>
      </c>
      <c r="AG228" s="138">
        <f t="shared" si="162"/>
        <v>0</v>
      </c>
      <c r="AH228" s="138">
        <f t="shared" si="162"/>
        <v>0</v>
      </c>
      <c r="AI228" s="138"/>
      <c r="AJ228" s="138">
        <f t="shared" si="163"/>
        <v>0</v>
      </c>
      <c r="AK228" s="138">
        <f t="shared" si="163"/>
        <v>0</v>
      </c>
      <c r="AL228" s="138">
        <f t="shared" si="163"/>
        <v>0</v>
      </c>
      <c r="AM228" s="138">
        <f t="shared" si="163"/>
        <v>0</v>
      </c>
      <c r="AN228" s="138">
        <f t="shared" si="163"/>
        <v>0</v>
      </c>
      <c r="AO228" s="138">
        <f t="shared" si="163"/>
        <v>0</v>
      </c>
      <c r="AP228" s="138">
        <f t="shared" si="163"/>
        <v>0</v>
      </c>
      <c r="AQ228" s="138">
        <f t="shared" si="163"/>
        <v>0</v>
      </c>
      <c r="AR228" s="138">
        <f t="shared" si="163"/>
        <v>0</v>
      </c>
      <c r="AS228" s="138"/>
      <c r="AT228" s="138">
        <f t="shared" si="164"/>
        <v>0</v>
      </c>
      <c r="AU228" s="138">
        <f t="shared" si="164"/>
        <v>0</v>
      </c>
      <c r="AV228" s="138">
        <f t="shared" si="164"/>
        <v>0</v>
      </c>
      <c r="AW228" s="138">
        <f t="shared" si="164"/>
        <v>0</v>
      </c>
      <c r="AX228" s="138">
        <f t="shared" si="164"/>
        <v>0</v>
      </c>
      <c r="AY228" s="138">
        <f t="shared" si="164"/>
        <v>0</v>
      </c>
      <c r="AZ228" s="138">
        <f t="shared" si="164"/>
        <v>0</v>
      </c>
      <c r="BA228" s="138">
        <f t="shared" si="164"/>
        <v>0</v>
      </c>
      <c r="BB228" s="138">
        <f t="shared" si="164"/>
        <v>0</v>
      </c>
      <c r="BC228" s="138"/>
      <c r="BD228" s="138">
        <f t="shared" si="165"/>
        <v>38.760592653085439</v>
      </c>
      <c r="BE228" s="138">
        <f t="shared" si="165"/>
        <v>61.119000524399681</v>
      </c>
      <c r="BF228" s="138">
        <f t="shared" si="165"/>
        <v>125.99480914884816</v>
      </c>
      <c r="BG228" s="138">
        <f t="shared" si="165"/>
        <v>86.149494815284967</v>
      </c>
      <c r="BH228" s="138">
        <f t="shared" si="165"/>
        <v>36.120386952570719</v>
      </c>
      <c r="BI228" s="138">
        <f t="shared" si="165"/>
        <v>103.78607729393858</v>
      </c>
      <c r="BJ228" s="138">
        <f t="shared" si="165"/>
        <v>49.717936224292323</v>
      </c>
      <c r="BK228" s="138">
        <f t="shared" si="165"/>
        <v>15.739829988403024</v>
      </c>
      <c r="BL228" s="138">
        <f t="shared" si="165"/>
        <v>64.043602658080474</v>
      </c>
      <c r="BM228" s="138"/>
      <c r="BN228" s="138">
        <f t="shared" si="166"/>
        <v>0</v>
      </c>
      <c r="BO228" s="138">
        <f t="shared" si="166"/>
        <v>0</v>
      </c>
      <c r="BP228" s="138">
        <f t="shared" si="166"/>
        <v>0</v>
      </c>
      <c r="BQ228" s="138">
        <f t="shared" si="166"/>
        <v>0</v>
      </c>
      <c r="BR228" s="138">
        <f t="shared" si="166"/>
        <v>0</v>
      </c>
      <c r="BS228" s="138">
        <f t="shared" si="166"/>
        <v>0</v>
      </c>
      <c r="BT228" s="138">
        <f t="shared" si="166"/>
        <v>0</v>
      </c>
      <c r="BU228" s="138">
        <f t="shared" si="166"/>
        <v>0</v>
      </c>
      <c r="BV228" s="138">
        <f t="shared" si="166"/>
        <v>0</v>
      </c>
    </row>
    <row r="229" spans="4:74" x14ac:dyDescent="0.35">
      <c r="D229" t="s">
        <v>294</v>
      </c>
      <c r="E229" t="s">
        <v>304</v>
      </c>
      <c r="F229" s="41">
        <v>0</v>
      </c>
      <c r="G229" s="41">
        <v>0</v>
      </c>
      <c r="H229" s="41">
        <v>0</v>
      </c>
      <c r="I229" s="41">
        <v>0</v>
      </c>
      <c r="J229" s="41">
        <v>10</v>
      </c>
      <c r="K229" s="1">
        <v>100</v>
      </c>
      <c r="L229" s="160" cm="1">
        <f t="array" ref="L229:P229">K229*F229:J229/1000</f>
        <v>0</v>
      </c>
      <c r="M229">
        <v>0</v>
      </c>
      <c r="N229">
        <v>0</v>
      </c>
      <c r="O229">
        <v>0</v>
      </c>
      <c r="P229">
        <v>1</v>
      </c>
      <c r="X229" t="s">
        <v>1789</v>
      </c>
      <c r="Z229" s="138">
        <f t="shared" si="162"/>
        <v>0</v>
      </c>
      <c r="AA229" s="138">
        <f t="shared" si="162"/>
        <v>0</v>
      </c>
      <c r="AB229" s="138">
        <f t="shared" si="162"/>
        <v>0</v>
      </c>
      <c r="AC229" s="138">
        <f t="shared" si="162"/>
        <v>0</v>
      </c>
      <c r="AD229" s="138">
        <f t="shared" si="162"/>
        <v>0</v>
      </c>
      <c r="AE229" s="138">
        <f t="shared" si="162"/>
        <v>0</v>
      </c>
      <c r="AF229" s="138">
        <f t="shared" si="162"/>
        <v>0</v>
      </c>
      <c r="AG229" s="138">
        <f t="shared" si="162"/>
        <v>0</v>
      </c>
      <c r="AH229" s="138">
        <f t="shared" si="162"/>
        <v>0</v>
      </c>
      <c r="AI229" s="138"/>
      <c r="AJ229" s="138">
        <f t="shared" si="163"/>
        <v>0</v>
      </c>
      <c r="AK229" s="138">
        <f t="shared" si="163"/>
        <v>0</v>
      </c>
      <c r="AL229" s="138">
        <f t="shared" si="163"/>
        <v>0</v>
      </c>
      <c r="AM229" s="138">
        <f t="shared" si="163"/>
        <v>0</v>
      </c>
      <c r="AN229" s="138">
        <f t="shared" si="163"/>
        <v>0</v>
      </c>
      <c r="AO229" s="138">
        <f t="shared" si="163"/>
        <v>0</v>
      </c>
      <c r="AP229" s="138">
        <f t="shared" si="163"/>
        <v>0</v>
      </c>
      <c r="AQ229" s="138">
        <f t="shared" si="163"/>
        <v>0</v>
      </c>
      <c r="AR229" s="138">
        <f t="shared" si="163"/>
        <v>0</v>
      </c>
      <c r="AS229" s="138"/>
      <c r="AT229" s="138">
        <f t="shared" si="164"/>
        <v>0</v>
      </c>
      <c r="AU229" s="138">
        <f t="shared" si="164"/>
        <v>0</v>
      </c>
      <c r="AV229" s="138">
        <f t="shared" si="164"/>
        <v>0</v>
      </c>
      <c r="AW229" s="138">
        <f t="shared" si="164"/>
        <v>0</v>
      </c>
      <c r="AX229" s="138">
        <f t="shared" si="164"/>
        <v>0</v>
      </c>
      <c r="AY229" s="138">
        <f t="shared" si="164"/>
        <v>0</v>
      </c>
      <c r="AZ229" s="138">
        <f t="shared" si="164"/>
        <v>0</v>
      </c>
      <c r="BA229" s="138">
        <f t="shared" si="164"/>
        <v>0</v>
      </c>
      <c r="BB229" s="138">
        <f t="shared" si="164"/>
        <v>0</v>
      </c>
      <c r="BC229" s="138"/>
      <c r="BD229" s="138">
        <f t="shared" si="165"/>
        <v>0</v>
      </c>
      <c r="BE229" s="138">
        <f t="shared" si="165"/>
        <v>0</v>
      </c>
      <c r="BF229" s="138">
        <f t="shared" si="165"/>
        <v>0</v>
      </c>
      <c r="BG229" s="138">
        <f t="shared" si="165"/>
        <v>0</v>
      </c>
      <c r="BH229" s="138">
        <f t="shared" si="165"/>
        <v>0</v>
      </c>
      <c r="BI229" s="138">
        <f t="shared" si="165"/>
        <v>0</v>
      </c>
      <c r="BJ229" s="138">
        <f t="shared" si="165"/>
        <v>0</v>
      </c>
      <c r="BK229" s="138">
        <f t="shared" si="165"/>
        <v>0</v>
      </c>
      <c r="BL229" s="138">
        <f t="shared" si="165"/>
        <v>0</v>
      </c>
      <c r="BM229" s="138"/>
      <c r="BN229" s="138">
        <f t="shared" si="166"/>
        <v>24.225370408178399</v>
      </c>
      <c r="BO229" s="138">
        <f t="shared" si="166"/>
        <v>38.199375327749799</v>
      </c>
      <c r="BP229" s="138">
        <f t="shared" si="166"/>
        <v>78.746755718030101</v>
      </c>
      <c r="BQ229" s="138">
        <f t="shared" si="166"/>
        <v>53.843434259553099</v>
      </c>
      <c r="BR229" s="138">
        <f t="shared" si="166"/>
        <v>22.5752418453567</v>
      </c>
      <c r="BS229" s="138">
        <f t="shared" si="166"/>
        <v>64.866298308711606</v>
      </c>
      <c r="BT229" s="138">
        <f t="shared" si="166"/>
        <v>31.073710140182701</v>
      </c>
      <c r="BU229" s="138">
        <f t="shared" si="166"/>
        <v>9.8373937427518889</v>
      </c>
      <c r="BV229" s="138">
        <f t="shared" si="166"/>
        <v>40.027251661300298</v>
      </c>
    </row>
    <row r="230" spans="4:74" x14ac:dyDescent="0.35">
      <c r="D230" t="s">
        <v>294</v>
      </c>
      <c r="E230" t="s">
        <v>305</v>
      </c>
      <c r="F230" s="41">
        <v>0</v>
      </c>
      <c r="G230" s="41">
        <v>0</v>
      </c>
      <c r="H230" s="41">
        <v>0</v>
      </c>
      <c r="I230" s="41">
        <v>10</v>
      </c>
      <c r="J230" s="41">
        <v>0</v>
      </c>
      <c r="K230" s="1">
        <v>100</v>
      </c>
      <c r="L230" s="160" cm="1">
        <f t="array" ref="L230:P230">K230*F230:J230/1000</f>
        <v>0</v>
      </c>
      <c r="M230">
        <v>0</v>
      </c>
      <c r="N230">
        <v>0</v>
      </c>
      <c r="O230">
        <v>1</v>
      </c>
      <c r="P230">
        <v>0</v>
      </c>
      <c r="X230" t="s">
        <v>1789</v>
      </c>
      <c r="Z230" s="138">
        <f t="shared" si="162"/>
        <v>0</v>
      </c>
      <c r="AA230" s="138">
        <f t="shared" si="162"/>
        <v>0</v>
      </c>
      <c r="AB230" s="138">
        <f t="shared" si="162"/>
        <v>0</v>
      </c>
      <c r="AC230" s="138">
        <f t="shared" si="162"/>
        <v>0</v>
      </c>
      <c r="AD230" s="138">
        <f t="shared" si="162"/>
        <v>0</v>
      </c>
      <c r="AE230" s="138">
        <f t="shared" si="162"/>
        <v>0</v>
      </c>
      <c r="AF230" s="138">
        <f t="shared" si="162"/>
        <v>0</v>
      </c>
      <c r="AG230" s="138">
        <f t="shared" si="162"/>
        <v>0</v>
      </c>
      <c r="AH230" s="138">
        <f t="shared" si="162"/>
        <v>0</v>
      </c>
      <c r="AI230" s="138"/>
      <c r="AJ230" s="138">
        <f t="shared" si="163"/>
        <v>0</v>
      </c>
      <c r="AK230" s="138">
        <f t="shared" si="163"/>
        <v>0</v>
      </c>
      <c r="AL230" s="138">
        <f t="shared" si="163"/>
        <v>0</v>
      </c>
      <c r="AM230" s="138">
        <f t="shared" si="163"/>
        <v>0</v>
      </c>
      <c r="AN230" s="138">
        <f t="shared" si="163"/>
        <v>0</v>
      </c>
      <c r="AO230" s="138">
        <f t="shared" si="163"/>
        <v>0</v>
      </c>
      <c r="AP230" s="138">
        <f t="shared" si="163"/>
        <v>0</v>
      </c>
      <c r="AQ230" s="138">
        <f t="shared" si="163"/>
        <v>0</v>
      </c>
      <c r="AR230" s="138">
        <f t="shared" si="163"/>
        <v>0</v>
      </c>
      <c r="AS230" s="138"/>
      <c r="AT230" s="138">
        <f t="shared" si="164"/>
        <v>0</v>
      </c>
      <c r="AU230" s="138">
        <f t="shared" si="164"/>
        <v>0</v>
      </c>
      <c r="AV230" s="138">
        <f t="shared" si="164"/>
        <v>0</v>
      </c>
      <c r="AW230" s="138">
        <f t="shared" si="164"/>
        <v>0</v>
      </c>
      <c r="AX230" s="138">
        <f t="shared" si="164"/>
        <v>0</v>
      </c>
      <c r="AY230" s="138">
        <f t="shared" si="164"/>
        <v>0</v>
      </c>
      <c r="AZ230" s="138">
        <f t="shared" si="164"/>
        <v>0</v>
      </c>
      <c r="BA230" s="138">
        <f t="shared" si="164"/>
        <v>0</v>
      </c>
      <c r="BB230" s="138">
        <f t="shared" si="164"/>
        <v>0</v>
      </c>
      <c r="BC230" s="138"/>
      <c r="BD230" s="138">
        <f t="shared" si="165"/>
        <v>24.225370408178399</v>
      </c>
      <c r="BE230" s="138">
        <f t="shared" si="165"/>
        <v>38.199375327749799</v>
      </c>
      <c r="BF230" s="138">
        <f t="shared" si="165"/>
        <v>78.746755718030101</v>
      </c>
      <c r="BG230" s="138">
        <f t="shared" si="165"/>
        <v>53.843434259553099</v>
      </c>
      <c r="BH230" s="138">
        <f t="shared" si="165"/>
        <v>22.5752418453567</v>
      </c>
      <c r="BI230" s="138">
        <f t="shared" si="165"/>
        <v>64.866298308711606</v>
      </c>
      <c r="BJ230" s="138">
        <f t="shared" si="165"/>
        <v>31.073710140182701</v>
      </c>
      <c r="BK230" s="138">
        <f t="shared" si="165"/>
        <v>9.8373937427518889</v>
      </c>
      <c r="BL230" s="138">
        <f t="shared" si="165"/>
        <v>40.027251661300298</v>
      </c>
      <c r="BM230" s="138"/>
      <c r="BN230" s="138">
        <f t="shared" si="166"/>
        <v>0</v>
      </c>
      <c r="BO230" s="138">
        <f t="shared" si="166"/>
        <v>0</v>
      </c>
      <c r="BP230" s="138">
        <f t="shared" si="166"/>
        <v>0</v>
      </c>
      <c r="BQ230" s="138">
        <f t="shared" si="166"/>
        <v>0</v>
      </c>
      <c r="BR230" s="138">
        <f t="shared" si="166"/>
        <v>0</v>
      </c>
      <c r="BS230" s="138">
        <f t="shared" si="166"/>
        <v>0</v>
      </c>
      <c r="BT230" s="138">
        <f t="shared" si="166"/>
        <v>0</v>
      </c>
      <c r="BU230" s="138">
        <f t="shared" si="166"/>
        <v>0</v>
      </c>
      <c r="BV230" s="138">
        <f t="shared" si="166"/>
        <v>0</v>
      </c>
    </row>
    <row r="231" spans="4:74" x14ac:dyDescent="0.35">
      <c r="D231" t="s">
        <v>299</v>
      </c>
      <c r="E231" t="s">
        <v>306</v>
      </c>
      <c r="F231" s="41">
        <v>0</v>
      </c>
      <c r="G231" s="41">
        <v>0</v>
      </c>
      <c r="H231" s="41">
        <v>5</v>
      </c>
      <c r="I231" s="41">
        <v>0</v>
      </c>
      <c r="J231" s="41">
        <v>46</v>
      </c>
      <c r="K231" s="1">
        <v>198</v>
      </c>
      <c r="L231" s="160" cm="1">
        <f t="array" ref="L231:P231">K231*F231:J231/1000</f>
        <v>0</v>
      </c>
      <c r="M231">
        <v>0</v>
      </c>
      <c r="N231">
        <v>0.99</v>
      </c>
      <c r="O231">
        <v>0</v>
      </c>
      <c r="P231">
        <v>9.1080000000000005</v>
      </c>
      <c r="X231" t="s">
        <v>1790</v>
      </c>
      <c r="Z231" s="138">
        <f t="shared" si="162"/>
        <v>0</v>
      </c>
      <c r="AA231" s="138">
        <f t="shared" si="162"/>
        <v>0</v>
      </c>
      <c r="AB231" s="138">
        <f t="shared" si="162"/>
        <v>0</v>
      </c>
      <c r="AC231" s="138">
        <f t="shared" si="162"/>
        <v>0</v>
      </c>
      <c r="AD231" s="138">
        <f t="shared" si="162"/>
        <v>0</v>
      </c>
      <c r="AE231" s="138">
        <f t="shared" si="162"/>
        <v>0</v>
      </c>
      <c r="AF231" s="138">
        <f t="shared" si="162"/>
        <v>0</v>
      </c>
      <c r="AG231" s="138">
        <f t="shared" si="162"/>
        <v>0</v>
      </c>
      <c r="AH231" s="138">
        <f t="shared" si="162"/>
        <v>0</v>
      </c>
      <c r="AI231" s="138"/>
      <c r="AJ231" s="138">
        <f t="shared" si="163"/>
        <v>0</v>
      </c>
      <c r="AK231" s="138">
        <f t="shared" si="163"/>
        <v>0</v>
      </c>
      <c r="AL231" s="138">
        <f t="shared" si="163"/>
        <v>0</v>
      </c>
      <c r="AM231" s="138">
        <f t="shared" si="163"/>
        <v>0</v>
      </c>
      <c r="AN231" s="138">
        <f t="shared" si="163"/>
        <v>0</v>
      </c>
      <c r="AO231" s="138">
        <f t="shared" si="163"/>
        <v>0</v>
      </c>
      <c r="AP231" s="138">
        <f t="shared" si="163"/>
        <v>0</v>
      </c>
      <c r="AQ231" s="138">
        <f t="shared" si="163"/>
        <v>0</v>
      </c>
      <c r="AR231" s="138">
        <f t="shared" si="163"/>
        <v>0</v>
      </c>
      <c r="AS231" s="138"/>
      <c r="AT231" s="138">
        <f t="shared" si="164"/>
        <v>32.820927480737005</v>
      </c>
      <c r="AU231" s="138">
        <f t="shared" si="164"/>
        <v>43.524879973493491</v>
      </c>
      <c r="AV231" s="138">
        <f t="shared" si="164"/>
        <v>72.311447943622156</v>
      </c>
      <c r="AW231" s="138">
        <f t="shared" si="164"/>
        <v>75.228407509310642</v>
      </c>
      <c r="AX231" s="138">
        <f t="shared" si="164"/>
        <v>30.756957291587586</v>
      </c>
      <c r="AY231" s="138">
        <f t="shared" si="164"/>
        <v>71.352536882174064</v>
      </c>
      <c r="AZ231" s="138">
        <f t="shared" si="164"/>
        <v>39.745819979816048</v>
      </c>
      <c r="BA231" s="138">
        <f t="shared" si="164"/>
        <v>11.972728584255979</v>
      </c>
      <c r="BB231" s="138">
        <f t="shared" si="164"/>
        <v>46.185784847330837</v>
      </c>
      <c r="BC231" s="138"/>
      <c r="BD231" s="138">
        <f t="shared" si="165"/>
        <v>0</v>
      </c>
      <c r="BE231" s="138">
        <f t="shared" si="165"/>
        <v>0</v>
      </c>
      <c r="BF231" s="138">
        <f t="shared" si="165"/>
        <v>0</v>
      </c>
      <c r="BG231" s="138">
        <f t="shared" si="165"/>
        <v>0</v>
      </c>
      <c r="BH231" s="138">
        <f t="shared" si="165"/>
        <v>0</v>
      </c>
      <c r="BI231" s="138">
        <f t="shared" si="165"/>
        <v>0</v>
      </c>
      <c r="BJ231" s="138">
        <f t="shared" si="165"/>
        <v>0</v>
      </c>
      <c r="BK231" s="138">
        <f t="shared" si="165"/>
        <v>0</v>
      </c>
      <c r="BL231" s="138">
        <f t="shared" si="165"/>
        <v>0</v>
      </c>
      <c r="BM231" s="138"/>
      <c r="BN231" s="138">
        <f t="shared" si="166"/>
        <v>301.95253282278043</v>
      </c>
      <c r="BO231" s="138">
        <f t="shared" si="166"/>
        <v>400.42889575614015</v>
      </c>
      <c r="BP231" s="138">
        <f t="shared" si="166"/>
        <v>665.26532108132392</v>
      </c>
      <c r="BQ231" s="138">
        <f t="shared" si="166"/>
        <v>692.10134908565806</v>
      </c>
      <c r="BR231" s="138">
        <f t="shared" si="166"/>
        <v>282.9640070826058</v>
      </c>
      <c r="BS231" s="138">
        <f t="shared" si="166"/>
        <v>656.44333931600136</v>
      </c>
      <c r="BT231" s="138">
        <f t="shared" si="166"/>
        <v>365.66154381430766</v>
      </c>
      <c r="BU231" s="138">
        <f t="shared" si="166"/>
        <v>110.149102975155</v>
      </c>
      <c r="BV231" s="138">
        <f t="shared" si="166"/>
        <v>424.90922059544374</v>
      </c>
    </row>
    <row r="232" spans="4:74" x14ac:dyDescent="0.35">
      <c r="D232" t="s">
        <v>299</v>
      </c>
      <c r="E232" t="s">
        <v>307</v>
      </c>
      <c r="F232" s="41">
        <v>0</v>
      </c>
      <c r="G232" s="41">
        <v>0</v>
      </c>
      <c r="H232" s="41">
        <v>3.75</v>
      </c>
      <c r="I232" s="41">
        <v>0</v>
      </c>
      <c r="J232" s="41">
        <v>0</v>
      </c>
      <c r="K232" s="1">
        <v>0</v>
      </c>
      <c r="L232" s="160" cm="1">
        <f t="array" ref="L232:P232">K232*F232:J232/1000</f>
        <v>0</v>
      </c>
      <c r="M232">
        <v>0</v>
      </c>
      <c r="N232">
        <v>0</v>
      </c>
      <c r="O232">
        <v>0</v>
      </c>
      <c r="P232">
        <v>0</v>
      </c>
      <c r="Z232" s="138" t="str">
        <f t="shared" si="162"/>
        <v/>
      </c>
      <c r="AA232" s="138" t="str">
        <f t="shared" si="162"/>
        <v/>
      </c>
      <c r="AB232" s="138" t="str">
        <f t="shared" si="162"/>
        <v/>
      </c>
      <c r="AC232" s="138" t="str">
        <f t="shared" si="162"/>
        <v/>
      </c>
      <c r="AD232" s="138" t="str">
        <f t="shared" si="162"/>
        <v/>
      </c>
      <c r="AE232" s="138" t="str">
        <f t="shared" si="162"/>
        <v/>
      </c>
      <c r="AF232" s="138" t="str">
        <f t="shared" si="162"/>
        <v/>
      </c>
      <c r="AG232" s="138" t="str">
        <f t="shared" si="162"/>
        <v/>
      </c>
      <c r="AH232" s="138" t="str">
        <f t="shared" si="162"/>
        <v/>
      </c>
      <c r="AI232" s="138"/>
      <c r="AJ232" s="138" t="str">
        <f t="shared" si="163"/>
        <v/>
      </c>
      <c r="AK232" s="138" t="str">
        <f t="shared" si="163"/>
        <v/>
      </c>
      <c r="AL232" s="138" t="str">
        <f t="shared" si="163"/>
        <v/>
      </c>
      <c r="AM232" s="138" t="str">
        <f t="shared" si="163"/>
        <v/>
      </c>
      <c r="AN232" s="138" t="str">
        <f t="shared" si="163"/>
        <v/>
      </c>
      <c r="AO232" s="138" t="str">
        <f t="shared" si="163"/>
        <v/>
      </c>
      <c r="AP232" s="138" t="str">
        <f t="shared" si="163"/>
        <v/>
      </c>
      <c r="AQ232" s="138" t="str">
        <f t="shared" si="163"/>
        <v/>
      </c>
      <c r="AR232" s="138" t="str">
        <f t="shared" si="163"/>
        <v/>
      </c>
      <c r="AS232" s="138"/>
      <c r="AT232" s="138" t="str">
        <f t="shared" si="164"/>
        <v/>
      </c>
      <c r="AU232" s="138" t="str">
        <f t="shared" si="164"/>
        <v/>
      </c>
      <c r="AV232" s="138" t="str">
        <f t="shared" si="164"/>
        <v/>
      </c>
      <c r="AW232" s="138" t="str">
        <f t="shared" si="164"/>
        <v/>
      </c>
      <c r="AX232" s="138" t="str">
        <f t="shared" si="164"/>
        <v/>
      </c>
      <c r="AY232" s="138" t="str">
        <f t="shared" si="164"/>
        <v/>
      </c>
      <c r="AZ232" s="138" t="str">
        <f t="shared" si="164"/>
        <v/>
      </c>
      <c r="BA232" s="138" t="str">
        <f t="shared" si="164"/>
        <v/>
      </c>
      <c r="BB232" s="138" t="str">
        <f t="shared" si="164"/>
        <v/>
      </c>
      <c r="BC232" s="138"/>
      <c r="BD232" s="138" t="str">
        <f t="shared" si="165"/>
        <v/>
      </c>
      <c r="BE232" s="138" t="str">
        <f t="shared" si="165"/>
        <v/>
      </c>
      <c r="BF232" s="138" t="str">
        <f t="shared" si="165"/>
        <v/>
      </c>
      <c r="BG232" s="138" t="str">
        <f t="shared" si="165"/>
        <v/>
      </c>
      <c r="BH232" s="138" t="str">
        <f t="shared" si="165"/>
        <v/>
      </c>
      <c r="BI232" s="138" t="str">
        <f t="shared" si="165"/>
        <v/>
      </c>
      <c r="BJ232" s="138" t="str">
        <f t="shared" si="165"/>
        <v/>
      </c>
      <c r="BK232" s="138" t="str">
        <f t="shared" si="165"/>
        <v/>
      </c>
      <c r="BL232" s="138" t="str">
        <f t="shared" si="165"/>
        <v/>
      </c>
      <c r="BM232" s="138"/>
      <c r="BN232" s="138" t="str">
        <f t="shared" si="166"/>
        <v/>
      </c>
      <c r="BO232" s="138" t="str">
        <f t="shared" si="166"/>
        <v/>
      </c>
      <c r="BP232" s="138" t="str">
        <f t="shared" si="166"/>
        <v/>
      </c>
      <c r="BQ232" s="138" t="str">
        <f t="shared" si="166"/>
        <v/>
      </c>
      <c r="BR232" s="138" t="str">
        <f t="shared" si="166"/>
        <v/>
      </c>
      <c r="BS232" s="138" t="str">
        <f t="shared" si="166"/>
        <v/>
      </c>
      <c r="BT232" s="138" t="str">
        <f t="shared" si="166"/>
        <v/>
      </c>
      <c r="BU232" s="138" t="str">
        <f t="shared" si="166"/>
        <v/>
      </c>
      <c r="BV232" s="138" t="str">
        <f t="shared" si="166"/>
        <v/>
      </c>
    </row>
    <row r="233" spans="4:74" x14ac:dyDescent="0.35">
      <c r="D233" t="s">
        <v>299</v>
      </c>
      <c r="E233" t="s">
        <v>308</v>
      </c>
      <c r="F233" s="41">
        <v>0</v>
      </c>
      <c r="G233" s="41">
        <v>0</v>
      </c>
      <c r="H233" s="41">
        <v>3.75</v>
      </c>
      <c r="I233" s="41">
        <v>0</v>
      </c>
      <c r="J233" s="41">
        <v>0</v>
      </c>
      <c r="K233" s="1">
        <v>0</v>
      </c>
      <c r="L233" s="160" cm="1">
        <f t="array" ref="L233:P233">K233*F233:J233/1000</f>
        <v>0</v>
      </c>
      <c r="M233">
        <v>0</v>
      </c>
      <c r="N233">
        <v>0</v>
      </c>
      <c r="O233">
        <v>0</v>
      </c>
      <c r="P233">
        <v>0</v>
      </c>
      <c r="Z233" s="138" t="str">
        <f t="shared" si="162"/>
        <v/>
      </c>
      <c r="AA233" s="138" t="str">
        <f t="shared" si="162"/>
        <v/>
      </c>
      <c r="AB233" s="138" t="str">
        <f t="shared" si="162"/>
        <v/>
      </c>
      <c r="AC233" s="138" t="str">
        <f t="shared" si="162"/>
        <v/>
      </c>
      <c r="AD233" s="138" t="str">
        <f t="shared" si="162"/>
        <v/>
      </c>
      <c r="AE233" s="138" t="str">
        <f t="shared" si="162"/>
        <v/>
      </c>
      <c r="AF233" s="138" t="str">
        <f t="shared" si="162"/>
        <v/>
      </c>
      <c r="AG233" s="138" t="str">
        <f t="shared" si="162"/>
        <v/>
      </c>
      <c r="AH233" s="138" t="str">
        <f t="shared" si="162"/>
        <v/>
      </c>
      <c r="AI233" s="138"/>
      <c r="AJ233" s="138" t="str">
        <f t="shared" si="163"/>
        <v/>
      </c>
      <c r="AK233" s="138" t="str">
        <f t="shared" si="163"/>
        <v/>
      </c>
      <c r="AL233" s="138" t="str">
        <f t="shared" si="163"/>
        <v/>
      </c>
      <c r="AM233" s="138" t="str">
        <f t="shared" si="163"/>
        <v/>
      </c>
      <c r="AN233" s="138" t="str">
        <f t="shared" si="163"/>
        <v/>
      </c>
      <c r="AO233" s="138" t="str">
        <f t="shared" si="163"/>
        <v/>
      </c>
      <c r="AP233" s="138" t="str">
        <f t="shared" si="163"/>
        <v/>
      </c>
      <c r="AQ233" s="138" t="str">
        <f t="shared" si="163"/>
        <v/>
      </c>
      <c r="AR233" s="138" t="str">
        <f t="shared" si="163"/>
        <v/>
      </c>
      <c r="AS233" s="138"/>
      <c r="AT233" s="138" t="str">
        <f t="shared" si="164"/>
        <v/>
      </c>
      <c r="AU233" s="138" t="str">
        <f t="shared" si="164"/>
        <v/>
      </c>
      <c r="AV233" s="138" t="str">
        <f t="shared" si="164"/>
        <v/>
      </c>
      <c r="AW233" s="138" t="str">
        <f t="shared" si="164"/>
        <v/>
      </c>
      <c r="AX233" s="138" t="str">
        <f t="shared" si="164"/>
        <v/>
      </c>
      <c r="AY233" s="138" t="str">
        <f t="shared" si="164"/>
        <v/>
      </c>
      <c r="AZ233" s="138" t="str">
        <f t="shared" si="164"/>
        <v/>
      </c>
      <c r="BA233" s="138" t="str">
        <f t="shared" si="164"/>
        <v/>
      </c>
      <c r="BB233" s="138" t="str">
        <f t="shared" si="164"/>
        <v/>
      </c>
      <c r="BC233" s="138"/>
      <c r="BD233" s="138" t="str">
        <f t="shared" si="165"/>
        <v/>
      </c>
      <c r="BE233" s="138" t="str">
        <f t="shared" si="165"/>
        <v/>
      </c>
      <c r="BF233" s="138" t="str">
        <f t="shared" si="165"/>
        <v/>
      </c>
      <c r="BG233" s="138" t="str">
        <f t="shared" si="165"/>
        <v/>
      </c>
      <c r="BH233" s="138" t="str">
        <f t="shared" si="165"/>
        <v/>
      </c>
      <c r="BI233" s="138" t="str">
        <f t="shared" si="165"/>
        <v/>
      </c>
      <c r="BJ233" s="138" t="str">
        <f t="shared" si="165"/>
        <v/>
      </c>
      <c r="BK233" s="138" t="str">
        <f t="shared" si="165"/>
        <v/>
      </c>
      <c r="BL233" s="138" t="str">
        <f t="shared" si="165"/>
        <v/>
      </c>
      <c r="BM233" s="138"/>
      <c r="BN233" s="138" t="str">
        <f t="shared" si="166"/>
        <v/>
      </c>
      <c r="BO233" s="138" t="str">
        <f t="shared" si="166"/>
        <v/>
      </c>
      <c r="BP233" s="138" t="str">
        <f t="shared" si="166"/>
        <v/>
      </c>
      <c r="BQ233" s="138" t="str">
        <f t="shared" si="166"/>
        <v/>
      </c>
      <c r="BR233" s="138" t="str">
        <f t="shared" si="166"/>
        <v/>
      </c>
      <c r="BS233" s="138" t="str">
        <f t="shared" si="166"/>
        <v/>
      </c>
      <c r="BT233" s="138" t="str">
        <f t="shared" si="166"/>
        <v/>
      </c>
      <c r="BU233" s="138" t="str">
        <f t="shared" si="166"/>
        <v/>
      </c>
      <c r="BV233" s="138" t="str">
        <f t="shared" si="166"/>
        <v/>
      </c>
    </row>
    <row r="234" spans="4:74" x14ac:dyDescent="0.35">
      <c r="D234" t="s">
        <v>299</v>
      </c>
      <c r="E234" t="s">
        <v>309</v>
      </c>
      <c r="F234" s="53">
        <v>0</v>
      </c>
      <c r="G234" s="53">
        <v>0</v>
      </c>
      <c r="H234" s="53">
        <v>12</v>
      </c>
      <c r="I234" s="53">
        <v>0</v>
      </c>
      <c r="J234" s="53">
        <v>10</v>
      </c>
      <c r="K234" s="1">
        <v>65</v>
      </c>
      <c r="L234" s="160" cm="1">
        <f t="array" ref="L234:P234">K234*F234:J234/1000</f>
        <v>0</v>
      </c>
      <c r="M234">
        <v>0</v>
      </c>
      <c r="N234">
        <v>0.78</v>
      </c>
      <c r="O234">
        <v>0</v>
      </c>
      <c r="P234">
        <v>0.65</v>
      </c>
      <c r="X234" t="s">
        <v>170</v>
      </c>
      <c r="Z234" s="138">
        <f t="shared" si="162"/>
        <v>0</v>
      </c>
      <c r="AA234" s="138">
        <f t="shared" si="162"/>
        <v>0</v>
      </c>
      <c r="AB234" s="138">
        <f t="shared" si="162"/>
        <v>0</v>
      </c>
      <c r="AC234" s="138">
        <f t="shared" si="162"/>
        <v>0</v>
      </c>
      <c r="AD234" s="138">
        <f t="shared" si="162"/>
        <v>0</v>
      </c>
      <c r="AE234" s="138">
        <f t="shared" si="162"/>
        <v>0</v>
      </c>
      <c r="AF234" s="138">
        <f t="shared" si="162"/>
        <v>0</v>
      </c>
      <c r="AG234" s="138">
        <f t="shared" si="162"/>
        <v>0</v>
      </c>
      <c r="AH234" s="138">
        <f t="shared" si="162"/>
        <v>0</v>
      </c>
      <c r="AI234" s="138"/>
      <c r="AJ234" s="138">
        <f t="shared" si="163"/>
        <v>0</v>
      </c>
      <c r="AK234" s="138">
        <f t="shared" si="163"/>
        <v>0</v>
      </c>
      <c r="AL234" s="138">
        <f t="shared" si="163"/>
        <v>0</v>
      </c>
      <c r="AM234" s="138">
        <f t="shared" si="163"/>
        <v>0</v>
      </c>
      <c r="AN234" s="138">
        <f t="shared" si="163"/>
        <v>0</v>
      </c>
      <c r="AO234" s="138">
        <f t="shared" si="163"/>
        <v>0</v>
      </c>
      <c r="AP234" s="138">
        <f t="shared" si="163"/>
        <v>0</v>
      </c>
      <c r="AQ234" s="138">
        <f t="shared" si="163"/>
        <v>0</v>
      </c>
      <c r="AR234" s="138">
        <f t="shared" si="163"/>
        <v>0</v>
      </c>
      <c r="AS234" s="138"/>
      <c r="AT234" s="138">
        <f t="shared" si="164"/>
        <v>14.650430190212232</v>
      </c>
      <c r="AU234" s="138">
        <f t="shared" si="164"/>
        <v>32.978775553878961</v>
      </c>
      <c r="AV234" s="138">
        <f t="shared" si="164"/>
        <v>55.477087213266969</v>
      </c>
      <c r="AW234" s="138">
        <f t="shared" si="164"/>
        <v>43.728303686722903</v>
      </c>
      <c r="AX234" s="138">
        <f t="shared" si="164"/>
        <v>35.407839879285589</v>
      </c>
      <c r="AY234" s="138">
        <f t="shared" si="164"/>
        <v>59.93477878211921</v>
      </c>
      <c r="AZ234" s="138">
        <f t="shared" si="164"/>
        <v>27.19407913178479</v>
      </c>
      <c r="BA234" s="138">
        <f t="shared" si="164"/>
        <v>11.837419108280219</v>
      </c>
      <c r="BB234" s="138">
        <f t="shared" si="164"/>
        <v>39.592878879329099</v>
      </c>
      <c r="BC234" s="138"/>
      <c r="BD234" s="138">
        <f t="shared" si="165"/>
        <v>0</v>
      </c>
      <c r="BE234" s="138">
        <f t="shared" si="165"/>
        <v>0</v>
      </c>
      <c r="BF234" s="138">
        <f t="shared" si="165"/>
        <v>0</v>
      </c>
      <c r="BG234" s="138">
        <f t="shared" si="165"/>
        <v>0</v>
      </c>
      <c r="BH234" s="138">
        <f t="shared" si="165"/>
        <v>0</v>
      </c>
      <c r="BI234" s="138">
        <f t="shared" si="165"/>
        <v>0</v>
      </c>
      <c r="BJ234" s="138">
        <f t="shared" si="165"/>
        <v>0</v>
      </c>
      <c r="BK234" s="138">
        <f t="shared" si="165"/>
        <v>0</v>
      </c>
      <c r="BL234" s="138">
        <f t="shared" si="165"/>
        <v>0</v>
      </c>
      <c r="BM234" s="138"/>
      <c r="BN234" s="138">
        <f t="shared" si="166"/>
        <v>12.20869182517686</v>
      </c>
      <c r="BO234" s="138">
        <f t="shared" si="166"/>
        <v>27.4823129615658</v>
      </c>
      <c r="BP234" s="138">
        <f t="shared" si="166"/>
        <v>46.230906011055808</v>
      </c>
      <c r="BQ234" s="138">
        <f t="shared" si="166"/>
        <v>36.440253072269087</v>
      </c>
      <c r="BR234" s="138">
        <f t="shared" si="166"/>
        <v>29.506533232737993</v>
      </c>
      <c r="BS234" s="138">
        <f t="shared" si="166"/>
        <v>49.945648985099339</v>
      </c>
      <c r="BT234" s="138">
        <f t="shared" si="166"/>
        <v>22.66173260982066</v>
      </c>
      <c r="BU234" s="138">
        <f t="shared" si="166"/>
        <v>9.8645159235668505</v>
      </c>
      <c r="BV234" s="138">
        <f t="shared" si="166"/>
        <v>32.994065732774246</v>
      </c>
    </row>
    <row r="235" spans="4:74" x14ac:dyDescent="0.35">
      <c r="Z235" s="138"/>
      <c r="AA235" s="138"/>
      <c r="AB235" s="138"/>
      <c r="AC235" s="138"/>
      <c r="AD235" s="138"/>
      <c r="AE235" s="138"/>
      <c r="AF235" s="138"/>
      <c r="AG235" s="138"/>
      <c r="AH235" s="138"/>
      <c r="AI235" s="138"/>
      <c r="AJ235" s="138"/>
      <c r="AK235" s="138"/>
      <c r="AL235" s="138"/>
      <c r="AM235" s="138"/>
      <c r="AN235" s="138"/>
      <c r="AO235" s="138"/>
      <c r="AP235" s="138"/>
      <c r="AQ235" s="138"/>
      <c r="AR235" s="138"/>
      <c r="AS235" s="138"/>
      <c r="AT235" s="138"/>
      <c r="AU235" s="138"/>
      <c r="AV235" s="138"/>
      <c r="AW235" s="138"/>
      <c r="AX235" s="138"/>
      <c r="AY235" s="138"/>
      <c r="AZ235" s="138"/>
      <c r="BA235" s="138"/>
      <c r="BB235" s="138"/>
      <c r="BC235" s="138"/>
      <c r="BD235" s="138"/>
      <c r="BE235" s="138"/>
      <c r="BF235" s="138"/>
      <c r="BG235" s="138"/>
      <c r="BH235" s="138"/>
      <c r="BI235" s="138"/>
      <c r="BJ235" s="138"/>
      <c r="BK235" s="138"/>
      <c r="BL235" s="138"/>
      <c r="BM235" s="138"/>
      <c r="BN235" s="138"/>
      <c r="BO235" s="138"/>
      <c r="BP235" s="138"/>
      <c r="BQ235" s="138"/>
      <c r="BR235" s="138"/>
      <c r="BS235" s="138"/>
      <c r="BT235" s="138"/>
      <c r="BU235" s="138"/>
      <c r="BV235" s="138"/>
    </row>
    <row r="236" spans="4:74" x14ac:dyDescent="0.35">
      <c r="Z236" s="138"/>
      <c r="AA236" s="138"/>
      <c r="AB236" s="138"/>
      <c r="AC236" s="138"/>
      <c r="AD236" s="138"/>
      <c r="AE236" s="138"/>
      <c r="AF236" s="138"/>
      <c r="AG236" s="138"/>
      <c r="AH236" s="138"/>
      <c r="AI236" s="138"/>
      <c r="AJ236" s="138"/>
      <c r="AK236" s="138"/>
      <c r="AL236" s="138"/>
      <c r="AM236" s="138"/>
      <c r="AN236" s="138"/>
      <c r="AO236" s="138"/>
      <c r="AP236" s="138"/>
      <c r="AQ236" s="138"/>
      <c r="AR236" s="138"/>
      <c r="AS236" s="138"/>
      <c r="AT236" s="138"/>
      <c r="AU236" s="138"/>
      <c r="AV236" s="138"/>
      <c r="AW236" s="138"/>
      <c r="AX236" s="138"/>
      <c r="AY236" s="138"/>
      <c r="AZ236" s="138"/>
      <c r="BA236" s="138"/>
      <c r="BB236" s="138"/>
      <c r="BC236" s="138"/>
      <c r="BD236" s="138"/>
      <c r="BE236" s="138"/>
      <c r="BF236" s="138"/>
      <c r="BG236" s="138"/>
      <c r="BH236" s="138"/>
      <c r="BI236" s="138"/>
      <c r="BJ236" s="138"/>
      <c r="BK236" s="138"/>
      <c r="BL236" s="138"/>
      <c r="BM236" s="138"/>
      <c r="BN236" s="138"/>
      <c r="BO236" s="138"/>
      <c r="BP236" s="138"/>
      <c r="BQ236" s="138"/>
      <c r="BR236" s="138"/>
      <c r="BS236" s="138"/>
      <c r="BT236" s="138"/>
      <c r="BU236" s="138"/>
      <c r="BV236" s="138"/>
    </row>
    <row r="237" spans="4:74" x14ac:dyDescent="0.35">
      <c r="Z237" s="138"/>
      <c r="AA237" s="138"/>
      <c r="AB237" s="138"/>
      <c r="AC237" s="138"/>
      <c r="AD237" s="138"/>
      <c r="AE237" s="138"/>
      <c r="AF237" s="138"/>
      <c r="AG237" s="138"/>
      <c r="AH237" s="138"/>
      <c r="AI237" s="138"/>
      <c r="AJ237" s="138"/>
      <c r="AK237" s="138"/>
      <c r="AL237" s="138"/>
      <c r="AM237" s="138"/>
      <c r="AN237" s="138"/>
      <c r="AO237" s="138"/>
      <c r="AP237" s="138"/>
      <c r="AQ237" s="138"/>
      <c r="AR237" s="138"/>
      <c r="AS237" s="138"/>
      <c r="AT237" s="138"/>
      <c r="AU237" s="138"/>
      <c r="AV237" s="138"/>
      <c r="AW237" s="138"/>
      <c r="AX237" s="138"/>
      <c r="AY237" s="138"/>
      <c r="AZ237" s="138"/>
      <c r="BA237" s="138"/>
      <c r="BB237" s="138"/>
      <c r="BC237" s="138"/>
      <c r="BD237" s="138"/>
      <c r="BE237" s="138"/>
      <c r="BF237" s="138"/>
      <c r="BG237" s="138"/>
      <c r="BH237" s="138"/>
      <c r="BI237" s="138"/>
      <c r="BJ237" s="138"/>
      <c r="BK237" s="138"/>
      <c r="BL237" s="138"/>
      <c r="BM237" s="138"/>
      <c r="BN237" s="138"/>
      <c r="BO237" s="138"/>
      <c r="BP237" s="138"/>
      <c r="BQ237" s="138"/>
      <c r="BR237" s="138"/>
      <c r="BS237" s="138"/>
      <c r="BT237" s="138"/>
      <c r="BU237" s="138"/>
      <c r="BV237" s="138"/>
    </row>
    <row r="238" spans="4:74" x14ac:dyDescent="0.35">
      <c r="Z238" s="138"/>
      <c r="AA238" s="138"/>
      <c r="AB238" s="138"/>
      <c r="AC238" s="138"/>
      <c r="AD238" s="138"/>
      <c r="AE238" s="138"/>
      <c r="AF238" s="138"/>
      <c r="AG238" s="138"/>
      <c r="AH238" s="138"/>
      <c r="AI238" s="138"/>
      <c r="AJ238" s="138"/>
      <c r="AK238" s="138"/>
      <c r="AL238" s="138"/>
      <c r="AM238" s="138"/>
      <c r="AN238" s="138"/>
      <c r="AO238" s="138"/>
      <c r="AP238" s="138"/>
      <c r="AQ238" s="138"/>
      <c r="AR238" s="138"/>
      <c r="AS238" s="138"/>
      <c r="AT238" s="138"/>
      <c r="AU238" s="138"/>
      <c r="AV238" s="138"/>
      <c r="AW238" s="138"/>
      <c r="AX238" s="138"/>
      <c r="AY238" s="138"/>
      <c r="AZ238" s="138"/>
      <c r="BA238" s="138"/>
      <c r="BB238" s="138"/>
      <c r="BC238" s="138"/>
      <c r="BD238" s="138"/>
      <c r="BE238" s="138"/>
      <c r="BF238" s="138"/>
      <c r="BG238" s="138"/>
      <c r="BH238" s="138"/>
      <c r="BI238" s="138"/>
      <c r="BJ238" s="138"/>
      <c r="BK238" s="138"/>
      <c r="BL238" s="138"/>
      <c r="BM238" s="138"/>
      <c r="BN238" s="138"/>
      <c r="BO238" s="138"/>
      <c r="BP238" s="138"/>
      <c r="BQ238" s="138"/>
      <c r="BR238" s="138"/>
      <c r="BS238" s="138"/>
      <c r="BT238" s="138"/>
      <c r="BU238" s="138"/>
      <c r="BV238" s="138"/>
    </row>
    <row r="239" spans="4:74" x14ac:dyDescent="0.35">
      <c r="Z239" s="138"/>
      <c r="AA239" s="138"/>
      <c r="AB239" s="138"/>
      <c r="AC239" s="138"/>
      <c r="AD239" s="138"/>
      <c r="AE239" s="138"/>
      <c r="AF239" s="138"/>
      <c r="AG239" s="138"/>
      <c r="AH239" s="138"/>
      <c r="AI239" s="138"/>
      <c r="AJ239" s="138"/>
      <c r="AK239" s="138"/>
      <c r="AL239" s="138"/>
      <c r="AM239" s="138"/>
      <c r="AN239" s="138"/>
      <c r="AO239" s="138"/>
      <c r="AP239" s="138"/>
      <c r="AQ239" s="138"/>
      <c r="AR239" s="138"/>
      <c r="AS239" s="138"/>
      <c r="AT239" s="138"/>
      <c r="AU239" s="138"/>
      <c r="AV239" s="138"/>
      <c r="AW239" s="138"/>
      <c r="AX239" s="138"/>
      <c r="AY239" s="138"/>
      <c r="AZ239" s="138"/>
      <c r="BA239" s="138"/>
      <c r="BB239" s="138"/>
      <c r="BC239" s="138"/>
      <c r="BD239" s="138"/>
      <c r="BE239" s="138"/>
      <c r="BF239" s="138"/>
      <c r="BG239" s="138"/>
      <c r="BH239" s="138"/>
      <c r="BI239" s="138"/>
      <c r="BJ239" s="138"/>
      <c r="BK239" s="138"/>
      <c r="BL239" s="138"/>
      <c r="BM239" s="138"/>
      <c r="BN239" s="138"/>
      <c r="BO239" s="138"/>
      <c r="BP239" s="138"/>
      <c r="BQ239" s="138"/>
      <c r="BR239" s="138"/>
      <c r="BS239" s="138"/>
      <c r="BT239" s="138"/>
      <c r="BU239" s="138"/>
      <c r="BV239" s="138"/>
    </row>
    <row r="240" spans="4:74" x14ac:dyDescent="0.35">
      <c r="Z240" s="138"/>
      <c r="AA240" s="138"/>
      <c r="AB240" s="138"/>
      <c r="AC240" s="138"/>
      <c r="AD240" s="138"/>
      <c r="AE240" s="138"/>
      <c r="AF240" s="138"/>
      <c r="AG240" s="138"/>
      <c r="AH240" s="138"/>
      <c r="AI240" s="138"/>
      <c r="AJ240" s="138"/>
      <c r="AK240" s="138"/>
      <c r="AL240" s="138"/>
      <c r="AM240" s="138"/>
      <c r="AN240" s="138"/>
      <c r="AO240" s="138"/>
      <c r="AP240" s="138"/>
      <c r="AQ240" s="138"/>
      <c r="AR240" s="138"/>
      <c r="AS240" s="138"/>
      <c r="AT240" s="138"/>
      <c r="AU240" s="138"/>
      <c r="AV240" s="138"/>
      <c r="AW240" s="138"/>
      <c r="AX240" s="138"/>
      <c r="AY240" s="138"/>
      <c r="AZ240" s="138"/>
      <c r="BA240" s="138"/>
      <c r="BB240" s="138"/>
      <c r="BC240" s="138"/>
      <c r="BD240" s="138"/>
      <c r="BE240" s="138"/>
      <c r="BF240" s="138"/>
      <c r="BG240" s="138"/>
      <c r="BH240" s="138"/>
      <c r="BI240" s="138"/>
      <c r="BJ240" s="138"/>
      <c r="BK240" s="138"/>
      <c r="BL240" s="138"/>
      <c r="BM240" s="138"/>
      <c r="BN240" s="138"/>
      <c r="BO240" s="138"/>
      <c r="BP240" s="138"/>
      <c r="BQ240" s="138"/>
      <c r="BR240" s="138"/>
      <c r="BS240" s="138"/>
      <c r="BT240" s="138"/>
      <c r="BU240" s="138"/>
      <c r="BV240" s="138"/>
    </row>
    <row r="241" spans="26:74" x14ac:dyDescent="0.35">
      <c r="Z241" s="138"/>
      <c r="AA241" s="138"/>
      <c r="AB241" s="138"/>
      <c r="AC241" s="138"/>
      <c r="AD241" s="138"/>
      <c r="AE241" s="138"/>
      <c r="AF241" s="138"/>
      <c r="AG241" s="138"/>
      <c r="AH241" s="138"/>
      <c r="AI241" s="138"/>
      <c r="AJ241" s="138"/>
      <c r="AK241" s="138"/>
      <c r="AL241" s="138"/>
      <c r="AM241" s="138"/>
      <c r="AN241" s="138"/>
      <c r="AO241" s="138"/>
      <c r="AP241" s="138"/>
      <c r="AQ241" s="138"/>
      <c r="AR241" s="138"/>
      <c r="AS241" s="138"/>
      <c r="AT241" s="138"/>
      <c r="AU241" s="138"/>
      <c r="AV241" s="138"/>
      <c r="AW241" s="138"/>
      <c r="AX241" s="138"/>
      <c r="AY241" s="138"/>
      <c r="AZ241" s="138"/>
      <c r="BA241" s="138"/>
      <c r="BB241" s="138"/>
      <c r="BC241" s="138"/>
      <c r="BD241" s="138"/>
      <c r="BE241" s="138"/>
      <c r="BF241" s="138"/>
      <c r="BG241" s="138"/>
      <c r="BH241" s="138"/>
      <c r="BI241" s="138"/>
      <c r="BJ241" s="138"/>
      <c r="BK241" s="138"/>
      <c r="BL241" s="138"/>
      <c r="BM241" s="138"/>
      <c r="BN241" s="138"/>
      <c r="BO241" s="138"/>
      <c r="BP241" s="138"/>
      <c r="BQ241" s="138"/>
      <c r="BR241" s="138"/>
      <c r="BS241" s="138"/>
      <c r="BT241" s="138"/>
      <c r="BU241" s="138"/>
      <c r="BV241" s="138"/>
    </row>
  </sheetData>
  <mergeCells count="3">
    <mergeCell ref="R4:V4"/>
    <mergeCell ref="F4:J4"/>
    <mergeCell ref="L4:P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1A1C6-C997-4D30-AB02-AA4CF0F038C4}">
  <sheetPr filterMode="1"/>
  <dimension ref="A1:L145"/>
  <sheetViews>
    <sheetView workbookViewId="0"/>
  </sheetViews>
  <sheetFormatPr defaultRowHeight="14.5" x14ac:dyDescent="0.35"/>
  <cols>
    <col min="1" max="4" width="21.6328125" customWidth="1"/>
    <col min="6" max="6" width="13.7265625" customWidth="1"/>
    <col min="8" max="11" width="11" customWidth="1"/>
    <col min="12" max="12" width="11.36328125" customWidth="1"/>
    <col min="13" max="13" width="18.54296875" customWidth="1"/>
    <col min="18" max="18" width="19.453125" customWidth="1"/>
  </cols>
  <sheetData>
    <row r="1" spans="1:4" s="219" customFormat="1" ht="20" thickBot="1" x14ac:dyDescent="0.5">
      <c r="A1" s="224" t="s">
        <v>1832</v>
      </c>
    </row>
    <row r="2" spans="1:4" s="219" customFormat="1" ht="15" thickTop="1" x14ac:dyDescent="0.35"/>
    <row r="3" spans="1:4" x14ac:dyDescent="0.35">
      <c r="A3" s="206" t="s">
        <v>315</v>
      </c>
      <c r="B3" s="206" t="s">
        <v>314</v>
      </c>
      <c r="C3" s="206" t="s">
        <v>1455</v>
      </c>
      <c r="D3" s="178" t="s">
        <v>1514</v>
      </c>
    </row>
    <row r="4" spans="1:4" hidden="1" x14ac:dyDescent="0.35">
      <c r="A4" s="206" t="s">
        <v>386</v>
      </c>
      <c r="B4" s="206" t="s">
        <v>386</v>
      </c>
      <c r="C4" s="206" t="s">
        <v>1337</v>
      </c>
      <c r="D4" s="178">
        <v>0.162226443219952</v>
      </c>
    </row>
    <row r="5" spans="1:4" hidden="1" x14ac:dyDescent="0.35">
      <c r="A5" s="206" t="s">
        <v>386</v>
      </c>
      <c r="B5" s="206" t="s">
        <v>386</v>
      </c>
      <c r="C5" s="206" t="s">
        <v>1338</v>
      </c>
      <c r="D5" s="178">
        <v>0.19871226828525199</v>
      </c>
    </row>
    <row r="6" spans="1:4" hidden="1" x14ac:dyDescent="0.35">
      <c r="A6" s="206" t="s">
        <v>386</v>
      </c>
      <c r="B6" s="206" t="s">
        <v>386</v>
      </c>
      <c r="C6" s="206" t="s">
        <v>1339</v>
      </c>
      <c r="D6" s="178">
        <v>0.210751849153786</v>
      </c>
    </row>
    <row r="7" spans="1:4" hidden="1" x14ac:dyDescent="0.35">
      <c r="A7" s="206" t="s">
        <v>386</v>
      </c>
      <c r="B7" s="206" t="s">
        <v>386</v>
      </c>
      <c r="C7" s="206" t="s">
        <v>1340</v>
      </c>
      <c r="D7" s="178">
        <v>0.22549800091630301</v>
      </c>
    </row>
    <row r="8" spans="1:4" hidden="1" x14ac:dyDescent="0.35">
      <c r="A8" s="206" t="s">
        <v>386</v>
      </c>
      <c r="B8" s="206" t="s">
        <v>386</v>
      </c>
      <c r="C8" s="206" t="s">
        <v>1341</v>
      </c>
      <c r="D8" s="178">
        <v>0.27075731836421002</v>
      </c>
    </row>
    <row r="9" spans="1:4" hidden="1" x14ac:dyDescent="0.35">
      <c r="A9" s="206" t="s">
        <v>61</v>
      </c>
      <c r="B9" s="206" t="s">
        <v>61</v>
      </c>
      <c r="C9" s="206" t="s">
        <v>1337</v>
      </c>
      <c r="D9" s="178">
        <v>4.0264751679855999E-2</v>
      </c>
    </row>
    <row r="10" spans="1:4" hidden="1" x14ac:dyDescent="0.35">
      <c r="A10" s="206" t="s">
        <v>61</v>
      </c>
      <c r="B10" s="206" t="s">
        <v>61</v>
      </c>
      <c r="C10" s="206" t="s">
        <v>1338</v>
      </c>
      <c r="D10" s="178">
        <v>3.7725970420066E-2</v>
      </c>
    </row>
    <row r="11" spans="1:4" hidden="1" x14ac:dyDescent="0.35">
      <c r="A11" s="206" t="s">
        <v>61</v>
      </c>
      <c r="B11" s="206" t="s">
        <v>61</v>
      </c>
      <c r="C11" s="206" t="s">
        <v>1339</v>
      </c>
      <c r="D11" s="178">
        <v>4.2749884737766003E-2</v>
      </c>
    </row>
    <row r="12" spans="1:4" hidden="1" x14ac:dyDescent="0.35">
      <c r="A12" s="206" t="s">
        <v>61</v>
      </c>
      <c r="B12" s="206" t="s">
        <v>61</v>
      </c>
      <c r="C12" s="206" t="s">
        <v>1340</v>
      </c>
      <c r="D12" s="178">
        <v>3.6288538787200002E-2</v>
      </c>
    </row>
    <row r="13" spans="1:4" hidden="1" x14ac:dyDescent="0.35">
      <c r="A13" s="206" t="s">
        <v>61</v>
      </c>
      <c r="B13" s="206" t="s">
        <v>61</v>
      </c>
      <c r="C13" s="206" t="s">
        <v>1341</v>
      </c>
      <c r="D13" s="178">
        <v>4.5235017795676E-2</v>
      </c>
    </row>
    <row r="14" spans="1:4" hidden="1" x14ac:dyDescent="0.35">
      <c r="A14" s="206" t="s">
        <v>71</v>
      </c>
      <c r="B14" s="206" t="s">
        <v>71</v>
      </c>
      <c r="C14" s="206" t="s">
        <v>1337</v>
      </c>
      <c r="D14" s="178">
        <v>0.104353614766443</v>
      </c>
    </row>
    <row r="15" spans="1:4" hidden="1" x14ac:dyDescent="0.35">
      <c r="A15" s="206" t="s">
        <v>71</v>
      </c>
      <c r="B15" s="206" t="s">
        <v>71</v>
      </c>
      <c r="C15" s="206" t="s">
        <v>1338</v>
      </c>
      <c r="D15" s="178">
        <v>0.20837787419006401</v>
      </c>
    </row>
    <row r="16" spans="1:4" hidden="1" x14ac:dyDescent="0.35">
      <c r="A16" s="206" t="s">
        <v>71</v>
      </c>
      <c r="B16" s="206" t="s">
        <v>71</v>
      </c>
      <c r="C16" s="206" t="s">
        <v>1339</v>
      </c>
      <c r="D16" s="178">
        <v>0.26758922281469399</v>
      </c>
    </row>
    <row r="17" spans="1:4" hidden="1" x14ac:dyDescent="0.35">
      <c r="A17" s="206" t="s">
        <v>71</v>
      </c>
      <c r="B17" s="206" t="s">
        <v>71</v>
      </c>
      <c r="C17" s="206" t="s">
        <v>1340</v>
      </c>
      <c r="D17" s="178">
        <v>0.16806291473573401</v>
      </c>
    </row>
    <row r="18" spans="1:4" hidden="1" x14ac:dyDescent="0.35">
      <c r="A18" s="206" t="s">
        <v>71</v>
      </c>
      <c r="B18" s="206" t="s">
        <v>71</v>
      </c>
      <c r="C18" s="206" t="s">
        <v>1341</v>
      </c>
      <c r="D18" s="178">
        <v>0.17077543505259901</v>
      </c>
    </row>
    <row r="19" spans="1:4" hidden="1" x14ac:dyDescent="0.35">
      <c r="A19" s="206" t="s">
        <v>513</v>
      </c>
      <c r="B19" s="206" t="s">
        <v>513</v>
      </c>
      <c r="C19" s="206" t="s">
        <v>1337</v>
      </c>
      <c r="D19" s="178">
        <v>0.119353939877089</v>
      </c>
    </row>
    <row r="20" spans="1:4" hidden="1" x14ac:dyDescent="0.35">
      <c r="A20" s="206" t="s">
        <v>513</v>
      </c>
      <c r="B20" s="206" t="s">
        <v>513</v>
      </c>
      <c r="C20" s="206" t="s">
        <v>1338</v>
      </c>
      <c r="D20" s="178">
        <v>0.103249495331598</v>
      </c>
    </row>
    <row r="21" spans="1:4" hidden="1" x14ac:dyDescent="0.35">
      <c r="A21" s="206" t="s">
        <v>513</v>
      </c>
      <c r="B21" s="206" t="s">
        <v>513</v>
      </c>
      <c r="C21" s="206" t="s">
        <v>1339</v>
      </c>
      <c r="D21" s="178">
        <v>0.17990371196690799</v>
      </c>
    </row>
    <row r="22" spans="1:4" hidden="1" x14ac:dyDescent="0.35">
      <c r="A22" s="206" t="s">
        <v>513</v>
      </c>
      <c r="B22" s="206" t="s">
        <v>513</v>
      </c>
      <c r="C22" s="206" t="s">
        <v>1340</v>
      </c>
      <c r="D22" s="178">
        <v>0.12927950954784401</v>
      </c>
    </row>
    <row r="23" spans="1:4" hidden="1" x14ac:dyDescent="0.35">
      <c r="A23" s="206" t="s">
        <v>513</v>
      </c>
      <c r="B23" s="206" t="s">
        <v>513</v>
      </c>
      <c r="C23" s="206" t="s">
        <v>1341</v>
      </c>
      <c r="D23" s="178">
        <v>0.120240895831732</v>
      </c>
    </row>
    <row r="24" spans="1:4" x14ac:dyDescent="0.35">
      <c r="A24" s="206" t="s">
        <v>610</v>
      </c>
      <c r="B24" s="206" t="s">
        <v>610</v>
      </c>
      <c r="C24" s="206" t="s">
        <v>1340</v>
      </c>
      <c r="D24" s="178">
        <v>0.51235873914572005</v>
      </c>
    </row>
    <row r="25" spans="1:4" x14ac:dyDescent="0.35">
      <c r="A25" s="206" t="s">
        <v>153</v>
      </c>
      <c r="B25" s="206" t="s">
        <v>153</v>
      </c>
      <c r="C25" s="206" t="s">
        <v>1340</v>
      </c>
      <c r="D25" s="178">
        <v>0.53453075229928004</v>
      </c>
    </row>
    <row r="26" spans="1:4" x14ac:dyDescent="0.35">
      <c r="A26" s="206" t="s">
        <v>169</v>
      </c>
      <c r="B26" s="206" t="s">
        <v>169</v>
      </c>
      <c r="C26" s="206" t="s">
        <v>1340</v>
      </c>
      <c r="D26" s="178">
        <v>3.1064629375E-2</v>
      </c>
    </row>
    <row r="27" spans="1:4" x14ac:dyDescent="0.35">
      <c r="A27" s="206" t="s">
        <v>171</v>
      </c>
      <c r="B27" s="206" t="s">
        <v>171</v>
      </c>
      <c r="C27" s="206" t="s">
        <v>1340</v>
      </c>
      <c r="D27" s="178">
        <v>0.39245702967820001</v>
      </c>
    </row>
    <row r="28" spans="1:4" x14ac:dyDescent="0.35">
      <c r="A28" s="206" t="s">
        <v>243</v>
      </c>
      <c r="B28" s="206" t="s">
        <v>243</v>
      </c>
      <c r="C28" s="206" t="s">
        <v>1340</v>
      </c>
      <c r="D28" s="178">
        <v>7.9761024383386003E-2</v>
      </c>
    </row>
    <row r="29" spans="1:4" x14ac:dyDescent="0.35">
      <c r="A29" s="206" t="s">
        <v>610</v>
      </c>
      <c r="B29" s="206" t="s">
        <v>610</v>
      </c>
      <c r="C29" s="206" t="s">
        <v>1337</v>
      </c>
      <c r="D29" s="178">
        <v>0.85731000576303995</v>
      </c>
    </row>
    <row r="30" spans="1:4" x14ac:dyDescent="0.35">
      <c r="A30" s="206" t="s">
        <v>153</v>
      </c>
      <c r="B30" s="206" t="s">
        <v>153</v>
      </c>
      <c r="C30" s="206" t="s">
        <v>1337</v>
      </c>
      <c r="D30" s="178">
        <v>1.85210173353483</v>
      </c>
    </row>
    <row r="31" spans="1:4" x14ac:dyDescent="0.35">
      <c r="A31" s="206" t="s">
        <v>169</v>
      </c>
      <c r="B31" s="206" t="s">
        <v>169</v>
      </c>
      <c r="C31" s="206" t="s">
        <v>1337</v>
      </c>
      <c r="D31" s="178">
        <v>3.664325842196E-2</v>
      </c>
    </row>
    <row r="32" spans="1:4" x14ac:dyDescent="0.35">
      <c r="A32" s="206" t="s">
        <v>171</v>
      </c>
      <c r="B32" s="206" t="s">
        <v>171</v>
      </c>
      <c r="C32" s="206" t="s">
        <v>1337</v>
      </c>
      <c r="D32" s="178">
        <v>0.33747969056619997</v>
      </c>
    </row>
    <row r="33" spans="1:4" x14ac:dyDescent="0.35">
      <c r="A33" s="206" t="s">
        <v>243</v>
      </c>
      <c r="B33" s="206" t="s">
        <v>243</v>
      </c>
      <c r="C33" s="206" t="s">
        <v>1337</v>
      </c>
      <c r="D33" s="178">
        <v>0.12798311971708901</v>
      </c>
    </row>
    <row r="34" spans="1:4" x14ac:dyDescent="0.35">
      <c r="A34" s="206" t="s">
        <v>610</v>
      </c>
      <c r="B34" s="206" t="s">
        <v>610</v>
      </c>
      <c r="C34" s="206" t="s">
        <v>1341</v>
      </c>
      <c r="D34" s="178">
        <v>0.45145070446778002</v>
      </c>
    </row>
    <row r="35" spans="1:4" x14ac:dyDescent="0.35">
      <c r="A35" s="206" t="s">
        <v>153</v>
      </c>
      <c r="B35" s="206" t="s">
        <v>153</v>
      </c>
      <c r="C35" s="206" t="s">
        <v>1341</v>
      </c>
      <c r="D35" s="178">
        <v>0.70082881564210997</v>
      </c>
    </row>
    <row r="36" spans="1:4" x14ac:dyDescent="0.35">
      <c r="A36" s="206" t="s">
        <v>169</v>
      </c>
      <c r="B36" s="206" t="s">
        <v>169</v>
      </c>
      <c r="C36" s="206" t="s">
        <v>1341</v>
      </c>
      <c r="D36" s="178">
        <v>3.2462993390999999E-2</v>
      </c>
    </row>
    <row r="37" spans="1:4" x14ac:dyDescent="0.35">
      <c r="A37" s="206" t="s">
        <v>171</v>
      </c>
      <c r="B37" s="206" t="s">
        <v>171</v>
      </c>
      <c r="C37" s="206" t="s">
        <v>1341</v>
      </c>
      <c r="D37" s="178">
        <v>0.27762817509740001</v>
      </c>
    </row>
    <row r="38" spans="1:4" x14ac:dyDescent="0.35">
      <c r="A38" s="206" t="s">
        <v>243</v>
      </c>
      <c r="B38" s="206" t="s">
        <v>243</v>
      </c>
      <c r="C38" s="206" t="s">
        <v>1341</v>
      </c>
      <c r="D38" s="178">
        <v>7.3172978060684499E-2</v>
      </c>
    </row>
    <row r="39" spans="1:4" x14ac:dyDescent="0.35">
      <c r="A39" s="206" t="s">
        <v>610</v>
      </c>
      <c r="B39" s="206" t="s">
        <v>610</v>
      </c>
      <c r="C39" s="206" t="s">
        <v>1338</v>
      </c>
      <c r="D39" s="178">
        <v>0.53878333409356005</v>
      </c>
    </row>
    <row r="40" spans="1:4" x14ac:dyDescent="0.35">
      <c r="A40" s="206" t="s">
        <v>153</v>
      </c>
      <c r="B40" s="206" t="s">
        <v>153</v>
      </c>
      <c r="C40" s="206" t="s">
        <v>1338</v>
      </c>
      <c r="D40" s="178">
        <v>0.9085222975585</v>
      </c>
    </row>
    <row r="41" spans="1:4" x14ac:dyDescent="0.35">
      <c r="A41" s="206" t="s">
        <v>169</v>
      </c>
      <c r="B41" s="206" t="s">
        <v>169</v>
      </c>
      <c r="C41" s="206" t="s">
        <v>1338</v>
      </c>
      <c r="D41" s="178">
        <v>3.1064629375E-2</v>
      </c>
    </row>
    <row r="42" spans="1:4" x14ac:dyDescent="0.35">
      <c r="A42" s="206" t="s">
        <v>171</v>
      </c>
      <c r="B42" s="206" t="s">
        <v>171</v>
      </c>
      <c r="C42" s="206" t="s">
        <v>1338</v>
      </c>
      <c r="D42" s="178">
        <v>0.28405481830719997</v>
      </c>
    </row>
    <row r="43" spans="1:4" x14ac:dyDescent="0.35">
      <c r="A43" s="206" t="s">
        <v>243</v>
      </c>
      <c r="B43" s="206" t="s">
        <v>243</v>
      </c>
      <c r="C43" s="206" t="s">
        <v>1338</v>
      </c>
      <c r="D43" s="178">
        <v>7.9060104329620004E-2</v>
      </c>
    </row>
    <row r="44" spans="1:4" hidden="1" x14ac:dyDescent="0.35">
      <c r="A44" s="206" t="s">
        <v>195</v>
      </c>
      <c r="B44" s="206" t="s">
        <v>195</v>
      </c>
      <c r="C44" s="206" t="s">
        <v>1337</v>
      </c>
      <c r="D44" s="178">
        <v>2.525627340225E-3</v>
      </c>
    </row>
    <row r="45" spans="1:4" hidden="1" x14ac:dyDescent="0.35">
      <c r="A45" s="206" t="s">
        <v>195</v>
      </c>
      <c r="B45" s="206" t="s">
        <v>195</v>
      </c>
      <c r="C45" s="206" t="s">
        <v>1338</v>
      </c>
      <c r="D45" s="178">
        <v>4.9564900638E-3</v>
      </c>
    </row>
    <row r="46" spans="1:4" hidden="1" x14ac:dyDescent="0.35">
      <c r="A46" s="206" t="s">
        <v>195</v>
      </c>
      <c r="B46" s="206" t="s">
        <v>195</v>
      </c>
      <c r="C46" s="206" t="s">
        <v>1339</v>
      </c>
      <c r="D46" s="178">
        <v>5.2407839137499999E-3</v>
      </c>
    </row>
    <row r="47" spans="1:4" hidden="1" x14ac:dyDescent="0.35">
      <c r="A47" s="206" t="s">
        <v>195</v>
      </c>
      <c r="B47" s="206" t="s">
        <v>195</v>
      </c>
      <c r="C47" s="206" t="s">
        <v>1340</v>
      </c>
      <c r="D47" s="178">
        <v>2.2640502964500001E-2</v>
      </c>
    </row>
    <row r="48" spans="1:4" hidden="1" x14ac:dyDescent="0.35">
      <c r="A48" s="206" t="s">
        <v>195</v>
      </c>
      <c r="B48" s="206" t="s">
        <v>195</v>
      </c>
      <c r="C48" s="206" t="s">
        <v>1341</v>
      </c>
      <c r="D48" s="178">
        <v>5.4303131470499998E-3</v>
      </c>
    </row>
    <row r="49" spans="1:4" hidden="1" x14ac:dyDescent="0.35">
      <c r="A49" s="206" t="s">
        <v>209</v>
      </c>
      <c r="B49" s="206" t="s">
        <v>803</v>
      </c>
      <c r="C49" s="206" t="s">
        <v>1337</v>
      </c>
      <c r="D49" s="178">
        <v>1.0689644267900001E-2</v>
      </c>
    </row>
    <row r="50" spans="1:4" hidden="1" x14ac:dyDescent="0.35">
      <c r="A50" s="206" t="s">
        <v>209</v>
      </c>
      <c r="B50" s="206" t="s">
        <v>803</v>
      </c>
      <c r="C50" s="206" t="s">
        <v>1338</v>
      </c>
      <c r="D50" s="178">
        <v>1.7398537065000001E-2</v>
      </c>
    </row>
    <row r="51" spans="1:4" hidden="1" x14ac:dyDescent="0.35">
      <c r="A51" s="206" t="s">
        <v>209</v>
      </c>
      <c r="B51" s="206" t="s">
        <v>803</v>
      </c>
      <c r="C51" s="206" t="s">
        <v>1339</v>
      </c>
      <c r="D51" s="178">
        <v>1.7398537065000001E-2</v>
      </c>
    </row>
    <row r="52" spans="1:4" hidden="1" x14ac:dyDescent="0.35">
      <c r="A52" s="206" t="s">
        <v>209</v>
      </c>
      <c r="B52" s="206" t="s">
        <v>803</v>
      </c>
      <c r="C52" s="206" t="s">
        <v>1340</v>
      </c>
      <c r="D52" s="178">
        <v>1.98288834959E-2</v>
      </c>
    </row>
    <row r="53" spans="1:4" hidden="1" x14ac:dyDescent="0.35">
      <c r="A53" s="206" t="s">
        <v>209</v>
      </c>
      <c r="B53" s="206" t="s">
        <v>803</v>
      </c>
      <c r="C53" s="206" t="s">
        <v>1341</v>
      </c>
      <c r="D53" s="178">
        <v>2.5877268171999999E-2</v>
      </c>
    </row>
    <row r="54" spans="1:4" hidden="1" x14ac:dyDescent="0.35">
      <c r="A54" s="206" t="s">
        <v>218</v>
      </c>
      <c r="B54" s="206" t="s">
        <v>218</v>
      </c>
      <c r="C54" s="206" t="s">
        <v>1337</v>
      </c>
      <c r="D54" s="178">
        <v>1.24485006374E-2</v>
      </c>
    </row>
    <row r="55" spans="1:4" hidden="1" x14ac:dyDescent="0.35">
      <c r="A55" s="206" t="s">
        <v>218</v>
      </c>
      <c r="B55" s="206" t="s">
        <v>218</v>
      </c>
      <c r="C55" s="206" t="s">
        <v>1338</v>
      </c>
      <c r="D55" s="178">
        <v>1.24485006374E-2</v>
      </c>
    </row>
    <row r="56" spans="1:4" hidden="1" x14ac:dyDescent="0.35">
      <c r="A56" s="206" t="s">
        <v>218</v>
      </c>
      <c r="B56" s="206" t="s">
        <v>218</v>
      </c>
      <c r="C56" s="206" t="s">
        <v>1339</v>
      </c>
      <c r="D56" s="178">
        <v>2.4897001274800001E-2</v>
      </c>
    </row>
    <row r="57" spans="1:4" hidden="1" x14ac:dyDescent="0.35">
      <c r="A57" s="206" t="s">
        <v>218</v>
      </c>
      <c r="B57" s="206" t="s">
        <v>218</v>
      </c>
      <c r="C57" s="206" t="s">
        <v>1340</v>
      </c>
      <c r="D57" s="178">
        <v>3.2710520176999998E-2</v>
      </c>
    </row>
    <row r="58" spans="1:4" hidden="1" x14ac:dyDescent="0.35">
      <c r="A58" s="206" t="s">
        <v>218</v>
      </c>
      <c r="B58" s="206" t="s">
        <v>218</v>
      </c>
      <c r="C58" s="206" t="s">
        <v>1341</v>
      </c>
      <c r="D58" s="178">
        <v>1.24485006374E-2</v>
      </c>
    </row>
    <row r="59" spans="1:4" hidden="1" x14ac:dyDescent="0.35">
      <c r="A59" s="206" t="s">
        <v>230</v>
      </c>
      <c r="B59" s="206" t="s">
        <v>230</v>
      </c>
      <c r="C59" s="206" t="s">
        <v>1337</v>
      </c>
      <c r="D59" s="178">
        <v>0.19342358595822001</v>
      </c>
    </row>
    <row r="60" spans="1:4" hidden="1" x14ac:dyDescent="0.35">
      <c r="A60" s="206" t="s">
        <v>230</v>
      </c>
      <c r="B60" s="206" t="s">
        <v>230</v>
      </c>
      <c r="C60" s="206" t="s">
        <v>1338</v>
      </c>
      <c r="D60" s="178">
        <v>0.11744116666798</v>
      </c>
    </row>
    <row r="61" spans="1:4" hidden="1" x14ac:dyDescent="0.35">
      <c r="A61" s="206" t="s">
        <v>230</v>
      </c>
      <c r="B61" s="206" t="s">
        <v>230</v>
      </c>
      <c r="C61" s="206" t="s">
        <v>1339</v>
      </c>
      <c r="D61" s="178">
        <v>0.11764183343518</v>
      </c>
    </row>
    <row r="62" spans="1:4" hidden="1" x14ac:dyDescent="0.35">
      <c r="A62" s="206" t="s">
        <v>230</v>
      </c>
      <c r="B62" s="206" t="s">
        <v>230</v>
      </c>
      <c r="C62" s="206" t="s">
        <v>1340</v>
      </c>
      <c r="D62" s="178">
        <v>0.11714016651718</v>
      </c>
    </row>
    <row r="63" spans="1:4" hidden="1" x14ac:dyDescent="0.35">
      <c r="A63" s="206" t="s">
        <v>230</v>
      </c>
      <c r="B63" s="206" t="s">
        <v>230</v>
      </c>
      <c r="C63" s="206" t="s">
        <v>1341</v>
      </c>
      <c r="D63" s="178">
        <v>0.12124659445600899</v>
      </c>
    </row>
    <row r="64" spans="1:4" x14ac:dyDescent="0.35">
      <c r="A64" s="206" t="s">
        <v>610</v>
      </c>
      <c r="B64" s="206" t="s">
        <v>610</v>
      </c>
      <c r="C64" s="206" t="s">
        <v>1339</v>
      </c>
      <c r="D64" s="178">
        <v>0.44095475890087998</v>
      </c>
    </row>
    <row r="65" spans="1:11" x14ac:dyDescent="0.35">
      <c r="A65" s="206" t="s">
        <v>153</v>
      </c>
      <c r="B65" s="206" t="s">
        <v>153</v>
      </c>
      <c r="C65" s="206" t="s">
        <v>1339</v>
      </c>
      <c r="D65" s="178">
        <v>0.46642168475099999</v>
      </c>
    </row>
    <row r="66" spans="1:11" x14ac:dyDescent="0.35">
      <c r="A66" s="206" t="s">
        <v>169</v>
      </c>
      <c r="B66" s="206" t="s">
        <v>169</v>
      </c>
      <c r="C66" s="206" t="s">
        <v>1339</v>
      </c>
      <c r="D66" s="178">
        <v>1.665352241072E-2</v>
      </c>
    </row>
    <row r="67" spans="1:11" x14ac:dyDescent="0.35">
      <c r="A67" s="206" t="s">
        <v>171</v>
      </c>
      <c r="B67" s="206" t="s">
        <v>171</v>
      </c>
      <c r="C67" s="206" t="s">
        <v>1339</v>
      </c>
      <c r="D67" s="178">
        <v>0.32653639246740002</v>
      </c>
    </row>
    <row r="68" spans="1:11" x14ac:dyDescent="0.35">
      <c r="A68" s="206" t="s">
        <v>243</v>
      </c>
      <c r="B68" s="206" t="s">
        <v>243</v>
      </c>
      <c r="C68" s="206" t="s">
        <v>1339</v>
      </c>
      <c r="D68" s="178">
        <v>7.1420677926269494E-2</v>
      </c>
    </row>
    <row r="69" spans="1:11" hidden="1" x14ac:dyDescent="0.35">
      <c r="A69" s="206" t="s">
        <v>248</v>
      </c>
      <c r="B69" s="206" t="s">
        <v>248</v>
      </c>
      <c r="C69" s="206" t="s">
        <v>1337</v>
      </c>
      <c r="D69" s="178">
        <v>7.4214374545319997E-2</v>
      </c>
      <c r="J69" t="s">
        <v>1339</v>
      </c>
      <c r="K69">
        <v>3.2345374431211602</v>
      </c>
    </row>
    <row r="70" spans="1:11" hidden="1" x14ac:dyDescent="0.35">
      <c r="A70" s="206" t="s">
        <v>248</v>
      </c>
      <c r="B70" s="206" t="s">
        <v>248</v>
      </c>
      <c r="C70" s="206" t="s">
        <v>1338</v>
      </c>
      <c r="D70" s="178">
        <v>1.860288300968E-2</v>
      </c>
      <c r="J70" t="s">
        <v>1340</v>
      </c>
      <c r="K70">
        <v>2.6270654555456998</v>
      </c>
    </row>
    <row r="71" spans="1:11" hidden="1" x14ac:dyDescent="0.35">
      <c r="A71" s="206" t="s">
        <v>248</v>
      </c>
      <c r="B71" s="206" t="s">
        <v>248</v>
      </c>
      <c r="C71" s="206" t="s">
        <v>1339</v>
      </c>
      <c r="D71" s="178">
        <v>1.9392135900080001E-2</v>
      </c>
      <c r="J71" t="s">
        <v>1341</v>
      </c>
      <c r="K71">
        <v>3.0591835400881102</v>
      </c>
    </row>
    <row r="72" spans="1:11" hidden="1" x14ac:dyDescent="0.35">
      <c r="A72" s="206" t="s">
        <v>248</v>
      </c>
      <c r="B72" s="206" t="s">
        <v>248</v>
      </c>
      <c r="C72" s="206" t="s">
        <v>1340</v>
      </c>
      <c r="D72" s="178">
        <v>1.8174594554479999E-2</v>
      </c>
    </row>
    <row r="73" spans="1:11" hidden="1" x14ac:dyDescent="0.35">
      <c r="A73" s="206" t="s">
        <v>248</v>
      </c>
      <c r="B73" s="206" t="s">
        <v>248</v>
      </c>
      <c r="C73" s="206" t="s">
        <v>1341</v>
      </c>
      <c r="D73" s="178">
        <v>1.9786762345279998E-2</v>
      </c>
    </row>
    <row r="74" spans="1:11" hidden="1" x14ac:dyDescent="0.35">
      <c r="A74" s="206" t="s">
        <v>255</v>
      </c>
      <c r="B74" s="206" t="s">
        <v>255</v>
      </c>
      <c r="C74" s="206" t="s">
        <v>1337</v>
      </c>
      <c r="D74" s="178">
        <v>0.21171343868484699</v>
      </c>
    </row>
    <row r="75" spans="1:11" hidden="1" x14ac:dyDescent="0.35">
      <c r="A75" s="206" t="s">
        <v>255</v>
      </c>
      <c r="B75" s="206" t="s">
        <v>255</v>
      </c>
      <c r="C75" s="206" t="s">
        <v>1338</v>
      </c>
      <c r="D75" s="178">
        <v>0.14095290339939401</v>
      </c>
    </row>
    <row r="76" spans="1:11" hidden="1" x14ac:dyDescent="0.35">
      <c r="A76" s="206" t="s">
        <v>255</v>
      </c>
      <c r="B76" s="206" t="s">
        <v>255</v>
      </c>
      <c r="C76" s="206" t="s">
        <v>1339</v>
      </c>
      <c r="D76" s="178">
        <v>0.14150264173793201</v>
      </c>
    </row>
    <row r="77" spans="1:11" hidden="1" x14ac:dyDescent="0.35">
      <c r="A77" s="206" t="s">
        <v>255</v>
      </c>
      <c r="B77" s="206" t="s">
        <v>255</v>
      </c>
      <c r="C77" s="206" t="s">
        <v>1340</v>
      </c>
      <c r="D77" s="178">
        <v>0.14076647326302399</v>
      </c>
    </row>
    <row r="78" spans="1:11" hidden="1" x14ac:dyDescent="0.35">
      <c r="A78" s="206" t="s">
        <v>255</v>
      </c>
      <c r="B78" s="206" t="s">
        <v>255</v>
      </c>
      <c r="C78" s="206" t="s">
        <v>1341</v>
      </c>
      <c r="D78" s="178">
        <v>0.141761974278172</v>
      </c>
    </row>
    <row r="79" spans="1:11" hidden="1" x14ac:dyDescent="0.35">
      <c r="A79" s="206" t="s">
        <v>266</v>
      </c>
      <c r="B79" s="206" t="s">
        <v>266</v>
      </c>
      <c r="C79" s="206" t="s">
        <v>1337</v>
      </c>
      <c r="D79" s="178">
        <v>0.28843784420419999</v>
      </c>
    </row>
    <row r="80" spans="1:11" hidden="1" x14ac:dyDescent="0.35">
      <c r="A80" s="206" t="s">
        <v>266</v>
      </c>
      <c r="B80" s="206" t="s">
        <v>266</v>
      </c>
      <c r="C80" s="206" t="s">
        <v>1338</v>
      </c>
      <c r="D80" s="178">
        <v>0.14914325872209999</v>
      </c>
    </row>
    <row r="81" spans="1:4" hidden="1" x14ac:dyDescent="0.35">
      <c r="A81" s="206" t="s">
        <v>266</v>
      </c>
      <c r="B81" s="206" t="s">
        <v>266</v>
      </c>
      <c r="C81" s="206" t="s">
        <v>1339</v>
      </c>
      <c r="D81" s="178">
        <v>0.14914325872209999</v>
      </c>
    </row>
    <row r="82" spans="1:4" hidden="1" x14ac:dyDescent="0.35">
      <c r="A82" s="206" t="s">
        <v>266</v>
      </c>
      <c r="B82" s="206" t="s">
        <v>266</v>
      </c>
      <c r="C82" s="206" t="s">
        <v>1340</v>
      </c>
      <c r="D82" s="178">
        <v>0.14914325872209999</v>
      </c>
    </row>
    <row r="83" spans="1:4" hidden="1" x14ac:dyDescent="0.35">
      <c r="A83" s="206" t="s">
        <v>266</v>
      </c>
      <c r="B83" s="206" t="s">
        <v>266</v>
      </c>
      <c r="C83" s="206" t="s">
        <v>1341</v>
      </c>
      <c r="D83" s="178">
        <v>0.14914325872209999</v>
      </c>
    </row>
    <row r="84" spans="1:4" hidden="1" x14ac:dyDescent="0.35">
      <c r="A84" s="206" t="s">
        <v>273</v>
      </c>
      <c r="B84" s="206" t="s">
        <v>803</v>
      </c>
      <c r="C84" s="206" t="s">
        <v>1337</v>
      </c>
      <c r="D84" s="178">
        <v>1.306396230488E-2</v>
      </c>
    </row>
    <row r="85" spans="1:4" hidden="1" x14ac:dyDescent="0.35">
      <c r="A85" s="206" t="s">
        <v>273</v>
      </c>
      <c r="B85" s="206" t="s">
        <v>803</v>
      </c>
      <c r="C85" s="206" t="s">
        <v>1338</v>
      </c>
      <c r="D85" s="178">
        <v>1.306396230488E-2</v>
      </c>
    </row>
    <row r="86" spans="1:4" hidden="1" x14ac:dyDescent="0.35">
      <c r="A86" s="206" t="s">
        <v>273</v>
      </c>
      <c r="B86" s="206" t="s">
        <v>803</v>
      </c>
      <c r="C86" s="206" t="s">
        <v>1339</v>
      </c>
      <c r="D86" s="178">
        <v>1.306396230488E-2</v>
      </c>
    </row>
    <row r="87" spans="1:4" hidden="1" x14ac:dyDescent="0.35">
      <c r="A87" s="206" t="s">
        <v>273</v>
      </c>
      <c r="B87" s="206" t="s">
        <v>803</v>
      </c>
      <c r="C87" s="206" t="s">
        <v>1340</v>
      </c>
      <c r="D87" s="178">
        <v>1.306396230488E-2</v>
      </c>
    </row>
    <row r="88" spans="1:4" hidden="1" x14ac:dyDescent="0.35">
      <c r="A88" s="206" t="s">
        <v>273</v>
      </c>
      <c r="B88" s="206" t="s">
        <v>803</v>
      </c>
      <c r="C88" s="206" t="s">
        <v>1341</v>
      </c>
      <c r="D88" s="178">
        <v>1.306396230488E-2</v>
      </c>
    </row>
    <row r="89" spans="1:4" hidden="1" x14ac:dyDescent="0.35">
      <c r="A89" s="206" t="s">
        <v>282</v>
      </c>
      <c r="B89" s="206" t="s">
        <v>803</v>
      </c>
      <c r="C89" s="206" t="s">
        <v>1337</v>
      </c>
      <c r="D89" s="178">
        <v>0</v>
      </c>
    </row>
    <row r="90" spans="1:4" hidden="1" x14ac:dyDescent="0.35">
      <c r="A90" s="206" t="s">
        <v>282</v>
      </c>
      <c r="B90" s="206" t="s">
        <v>803</v>
      </c>
      <c r="C90" s="206" t="s">
        <v>1338</v>
      </c>
      <c r="D90" s="178">
        <v>0</v>
      </c>
    </row>
    <row r="91" spans="1:4" hidden="1" x14ac:dyDescent="0.35">
      <c r="A91" s="206" t="s">
        <v>282</v>
      </c>
      <c r="B91" s="206" t="s">
        <v>803</v>
      </c>
      <c r="C91" s="206" t="s">
        <v>1339</v>
      </c>
      <c r="D91" s="178">
        <v>0</v>
      </c>
    </row>
    <row r="92" spans="1:4" hidden="1" x14ac:dyDescent="0.35">
      <c r="A92" s="206" t="s">
        <v>282</v>
      </c>
      <c r="B92" s="206" t="s">
        <v>803</v>
      </c>
      <c r="C92" s="206" t="s">
        <v>1340</v>
      </c>
      <c r="D92" s="178">
        <v>0</v>
      </c>
    </row>
    <row r="93" spans="1:4" hidden="1" x14ac:dyDescent="0.35">
      <c r="A93" s="206" t="s">
        <v>282</v>
      </c>
      <c r="B93" s="206" t="s">
        <v>803</v>
      </c>
      <c r="C93" s="206" t="s">
        <v>1341</v>
      </c>
      <c r="D93" s="178">
        <v>0</v>
      </c>
    </row>
    <row r="94" spans="1:4" hidden="1" x14ac:dyDescent="0.35">
      <c r="A94" s="206" t="s">
        <v>285</v>
      </c>
      <c r="B94" s="206" t="s">
        <v>803</v>
      </c>
      <c r="C94" s="206" t="s">
        <v>1337</v>
      </c>
      <c r="D94" s="178">
        <v>1.1493887841160001E-2</v>
      </c>
    </row>
    <row r="95" spans="1:4" hidden="1" x14ac:dyDescent="0.35">
      <c r="A95" s="206" t="s">
        <v>285</v>
      </c>
      <c r="B95" s="206" t="s">
        <v>803</v>
      </c>
      <c r="C95" s="206" t="s">
        <v>1338</v>
      </c>
      <c r="D95" s="178">
        <v>1.1493887841160001E-2</v>
      </c>
    </row>
    <row r="96" spans="1:4" hidden="1" x14ac:dyDescent="0.35">
      <c r="A96" s="206" t="s">
        <v>285</v>
      </c>
      <c r="B96" s="206" t="s">
        <v>803</v>
      </c>
      <c r="C96" s="206" t="s">
        <v>1339</v>
      </c>
      <c r="D96" s="178">
        <v>1.1493887841160001E-2</v>
      </c>
    </row>
    <row r="97" spans="1:12" hidden="1" x14ac:dyDescent="0.35">
      <c r="A97" s="206" t="s">
        <v>285</v>
      </c>
      <c r="B97" s="206" t="s">
        <v>803</v>
      </c>
      <c r="C97" s="206" t="s">
        <v>1340</v>
      </c>
      <c r="D97" s="178">
        <v>1.8468858757359999E-2</v>
      </c>
    </row>
    <row r="98" spans="1:12" hidden="1" x14ac:dyDescent="0.35">
      <c r="A98" s="206" t="s">
        <v>285</v>
      </c>
      <c r="B98" s="206" t="s">
        <v>803</v>
      </c>
      <c r="C98" s="206" t="s">
        <v>1341</v>
      </c>
      <c r="D98" s="178">
        <v>1.1493887841160001E-2</v>
      </c>
    </row>
    <row r="99" spans="1:12" hidden="1" x14ac:dyDescent="0.35">
      <c r="A99" s="206" t="s">
        <v>1524</v>
      </c>
      <c r="B99" s="206" t="s">
        <v>1524</v>
      </c>
      <c r="C99" s="206" t="s">
        <v>1337</v>
      </c>
      <c r="D99" s="178">
        <v>0</v>
      </c>
    </row>
    <row r="100" spans="1:12" hidden="1" x14ac:dyDescent="0.35">
      <c r="A100" s="206" t="s">
        <v>1524</v>
      </c>
      <c r="B100" s="206" t="s">
        <v>1524</v>
      </c>
      <c r="C100" s="206" t="s">
        <v>1338</v>
      </c>
      <c r="D100" s="178">
        <v>0.147472491294</v>
      </c>
    </row>
    <row r="101" spans="1:12" hidden="1" x14ac:dyDescent="0.35">
      <c r="A101" s="206" t="s">
        <v>1524</v>
      </c>
      <c r="B101" s="206" t="s">
        <v>1524</v>
      </c>
      <c r="C101" s="206" t="s">
        <v>1339</v>
      </c>
      <c r="D101" s="178">
        <v>0.11147292125579999</v>
      </c>
    </row>
    <row r="102" spans="1:12" hidden="1" x14ac:dyDescent="0.35">
      <c r="A102" s="206" t="s">
        <v>1524</v>
      </c>
      <c r="B102" s="206" t="s">
        <v>1524</v>
      </c>
      <c r="C102" s="206" t="s">
        <v>1340</v>
      </c>
      <c r="D102" s="178">
        <v>2.4864546599999999E-3</v>
      </c>
    </row>
    <row r="103" spans="1:12" hidden="1" x14ac:dyDescent="0.35">
      <c r="A103" s="206" t="s">
        <v>1524</v>
      </c>
      <c r="B103" s="206" t="s">
        <v>1524</v>
      </c>
      <c r="C103" s="206" t="s">
        <v>1341</v>
      </c>
      <c r="D103" s="178">
        <v>0.1343656300112</v>
      </c>
    </row>
    <row r="104" spans="1:12" hidden="1" x14ac:dyDescent="0.35">
      <c r="A104" s="206" t="s">
        <v>1523</v>
      </c>
      <c r="B104" s="206" t="s">
        <v>1523</v>
      </c>
      <c r="C104" s="206" t="s">
        <v>1337</v>
      </c>
      <c r="D104" s="178">
        <v>0</v>
      </c>
    </row>
    <row r="105" spans="1:12" s="206" customFormat="1" hidden="1" x14ac:dyDescent="0.35">
      <c r="A105" s="206" t="s">
        <v>1523</v>
      </c>
      <c r="B105" s="206" t="s">
        <v>1523</v>
      </c>
      <c r="C105" s="206" t="s">
        <v>1338</v>
      </c>
      <c r="D105" s="178">
        <v>0</v>
      </c>
    </row>
    <row r="106" spans="1:12" s="206" customFormat="1" hidden="1" x14ac:dyDescent="0.35">
      <c r="A106" s="206" t="s">
        <v>1523</v>
      </c>
      <c r="B106" s="206" t="s">
        <v>1523</v>
      </c>
      <c r="C106" s="206" t="s">
        <v>1339</v>
      </c>
      <c r="D106" s="178">
        <v>0.612135722735485</v>
      </c>
    </row>
    <row r="107" spans="1:12" hidden="1" x14ac:dyDescent="0.35">
      <c r="A107" s="206" t="s">
        <v>1523</v>
      </c>
      <c r="B107" s="206" t="s">
        <v>1523</v>
      </c>
      <c r="C107" s="206" t="s">
        <v>1340</v>
      </c>
      <c r="D107" s="178">
        <v>0</v>
      </c>
    </row>
    <row r="108" spans="1:12" hidden="1" x14ac:dyDescent="0.35">
      <c r="A108" s="206" t="s">
        <v>1523</v>
      </c>
      <c r="B108" s="206" t="s">
        <v>1523</v>
      </c>
      <c r="C108" s="206" t="s">
        <v>1341</v>
      </c>
      <c r="D108" s="178">
        <v>0.33523757210304</v>
      </c>
    </row>
    <row r="110" spans="1:12" x14ac:dyDescent="0.35">
      <c r="A110" t="s">
        <v>1455</v>
      </c>
      <c r="B110" s="178" t="str">
        <f>'10.Results-diet_totals'!BH3</f>
        <v>Carbon_footprint_total_(kg_CO2e)</v>
      </c>
      <c r="F110" t="s">
        <v>1791</v>
      </c>
      <c r="G110" t="s">
        <v>1739</v>
      </c>
      <c r="K110" t="s">
        <v>1792</v>
      </c>
      <c r="L110" t="s">
        <v>1793</v>
      </c>
    </row>
    <row r="111" spans="1:12" x14ac:dyDescent="0.35">
      <c r="A111" t="s">
        <v>1337</v>
      </c>
      <c r="B111" s="178">
        <f>'10.Results-diet_totals'!BH4</f>
        <v>4.4557274233306101</v>
      </c>
      <c r="E111" t="s">
        <v>1340</v>
      </c>
      <c r="F111">
        <v>1.550172174881586</v>
      </c>
      <c r="G111">
        <f>B114</f>
        <v>2.6437248142850902</v>
      </c>
      <c r="J111" t="s">
        <v>1340</v>
      </c>
      <c r="K111" s="160">
        <f>(F111/G111)*100</f>
        <v>58.635912728336656</v>
      </c>
      <c r="L111" s="160">
        <f>100-K111</f>
        <v>41.364087271663344</v>
      </c>
    </row>
    <row r="112" spans="1:12" x14ac:dyDescent="0.35">
      <c r="A112" t="s">
        <v>1338</v>
      </c>
      <c r="B112" s="178">
        <f>'10.Results-diet_totals'!BH5</f>
        <v>3.0225248728962502</v>
      </c>
      <c r="E112" t="s">
        <v>1337</v>
      </c>
      <c r="F112">
        <v>3.2115178080031188</v>
      </c>
      <c r="G112">
        <f>B111</f>
        <v>4.4557274233306101</v>
      </c>
      <c r="J112" t="s">
        <v>1337</v>
      </c>
      <c r="K112" s="160">
        <f>(F112/G112)*100</f>
        <v>72.076173043874007</v>
      </c>
      <c r="L112" s="160">
        <f>100-K112</f>
        <v>27.923826956125993</v>
      </c>
    </row>
    <row r="113" spans="1:12" x14ac:dyDescent="0.35">
      <c r="A113" t="s">
        <v>1339</v>
      </c>
      <c r="B113" s="178">
        <f>'10.Results-diet_totals'!BH6</f>
        <v>3.24636439131559</v>
      </c>
      <c r="E113" t="s">
        <v>1341</v>
      </c>
      <c r="F113">
        <v>1.5355436666589743</v>
      </c>
      <c r="G113">
        <f>B115</f>
        <v>3.1124080577214799</v>
      </c>
      <c r="J113" t="s">
        <v>1341</v>
      </c>
      <c r="K113" s="160">
        <f>(F113/G113)*100</f>
        <v>49.336193653961601</v>
      </c>
      <c r="L113" s="160">
        <f>100-K113</f>
        <v>50.663806346038399</v>
      </c>
    </row>
    <row r="114" spans="1:12" x14ac:dyDescent="0.35">
      <c r="A114" t="s">
        <v>1340</v>
      </c>
      <c r="B114" s="178">
        <f>'10.Results-diet_totals'!BH7</f>
        <v>2.6437248142850902</v>
      </c>
      <c r="E114" t="s">
        <v>1338</v>
      </c>
      <c r="F114">
        <v>1.8414851836638801</v>
      </c>
      <c r="G114">
        <f>B112</f>
        <v>3.0225248728962502</v>
      </c>
      <c r="J114" t="s">
        <v>1338</v>
      </c>
      <c r="K114" s="160">
        <f>(F114/G114)*100</f>
        <v>60.925393871095871</v>
      </c>
      <c r="L114" s="160">
        <f>100-K114</f>
        <v>39.074606128904129</v>
      </c>
    </row>
    <row r="115" spans="1:12" x14ac:dyDescent="0.35">
      <c r="A115" t="s">
        <v>1341</v>
      </c>
      <c r="B115" s="178">
        <f>'10.Results-diet_totals'!BH8</f>
        <v>3.1124080577214799</v>
      </c>
      <c r="E115" t="s">
        <v>1339</v>
      </c>
      <c r="F115">
        <v>1.3219870364562696</v>
      </c>
      <c r="G115">
        <f>B113</f>
        <v>3.24636439131559</v>
      </c>
      <c r="J115" t="s">
        <v>1339</v>
      </c>
      <c r="K115" s="160">
        <f>(F115/G115)*100</f>
        <v>40.722077903292117</v>
      </c>
      <c r="L115" s="160">
        <f>100-K115</f>
        <v>59.277922096707883</v>
      </c>
    </row>
    <row r="122" spans="1:12" x14ac:dyDescent="0.35">
      <c r="C122" s="98"/>
    </row>
    <row r="123" spans="1:12" x14ac:dyDescent="0.35">
      <c r="C123" s="98"/>
    </row>
    <row r="124" spans="1:12" x14ac:dyDescent="0.35">
      <c r="C124" s="98"/>
    </row>
    <row r="125" spans="1:12" x14ac:dyDescent="0.35">
      <c r="C125" s="98"/>
    </row>
    <row r="126" spans="1:12" x14ac:dyDescent="0.35">
      <c r="C126" s="98"/>
    </row>
    <row r="127" spans="1:12" x14ac:dyDescent="0.35">
      <c r="C127" s="98"/>
    </row>
    <row r="128" spans="1:12" x14ac:dyDescent="0.35">
      <c r="C128" s="98"/>
    </row>
    <row r="129" spans="3:11" x14ac:dyDescent="0.35">
      <c r="C129" s="98"/>
    </row>
    <row r="130" spans="3:11" x14ac:dyDescent="0.35">
      <c r="C130" s="98"/>
    </row>
    <row r="131" spans="3:11" x14ac:dyDescent="0.35">
      <c r="E131" s="256"/>
      <c r="F131" s="256"/>
      <c r="H131" s="256"/>
      <c r="I131" s="256"/>
      <c r="J131" s="256"/>
      <c r="K131" s="256"/>
    </row>
    <row r="133" spans="3:11" x14ac:dyDescent="0.35">
      <c r="C133" s="98"/>
    </row>
    <row r="134" spans="3:11" x14ac:dyDescent="0.35">
      <c r="C134" s="98"/>
    </row>
    <row r="135" spans="3:11" x14ac:dyDescent="0.35">
      <c r="C135" s="98"/>
    </row>
    <row r="136" spans="3:11" x14ac:dyDescent="0.35">
      <c r="C136" s="98"/>
    </row>
    <row r="137" spans="3:11" x14ac:dyDescent="0.35">
      <c r="C137" s="98"/>
    </row>
    <row r="138" spans="3:11" x14ac:dyDescent="0.35">
      <c r="C138" s="98"/>
    </row>
    <row r="139" spans="3:11" x14ac:dyDescent="0.35">
      <c r="C139" s="98"/>
    </row>
    <row r="140" spans="3:11" x14ac:dyDescent="0.35">
      <c r="C140" s="98"/>
    </row>
    <row r="141" spans="3:11" x14ac:dyDescent="0.35">
      <c r="C141" s="98"/>
    </row>
    <row r="145" spans="9:12" x14ac:dyDescent="0.35">
      <c r="I145" s="256"/>
      <c r="J145" s="256"/>
      <c r="K145" s="256"/>
      <c r="L145" s="256"/>
    </row>
  </sheetData>
  <autoFilter ref="A3:D108" xr:uid="{EB21A1C6-C997-4D30-AB02-AA4CF0F038C4}">
    <filterColumn colId="0">
      <filters>
        <filter val="ANIMAL FATS"/>
        <filter val="BLUE FOOD"/>
        <filter val="DAIRY"/>
        <filter val="EGGS"/>
        <filter val="MEAT"/>
      </filters>
    </filterColumn>
    <sortState xmlns:xlrd2="http://schemas.microsoft.com/office/spreadsheetml/2017/richdata2" ref="A24:D68">
      <sortCondition ref="C3:C108"/>
    </sortState>
  </autoFilter>
  <mergeCells count="5">
    <mergeCell ref="E131:F131"/>
    <mergeCell ref="H131:I131"/>
    <mergeCell ref="J131:K131"/>
    <mergeCell ref="I145:J145"/>
    <mergeCell ref="K145:L14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FBEA5-6FF9-437A-9121-9DDA289158D6}">
  <dimension ref="A1:J117"/>
  <sheetViews>
    <sheetView workbookViewId="0">
      <selection activeCell="D7" sqref="D7:F7"/>
    </sheetView>
  </sheetViews>
  <sheetFormatPr defaultRowHeight="14.5" x14ac:dyDescent="0.35"/>
  <cols>
    <col min="2" max="2" width="14.26953125" customWidth="1"/>
    <col min="4" max="4" width="30.81640625" bestFit="1" customWidth="1"/>
    <col min="5" max="5" width="18.36328125" bestFit="1" customWidth="1"/>
    <col min="6" max="6" width="18.90625" bestFit="1" customWidth="1"/>
    <col min="7" max="7" width="34.90625" bestFit="1" customWidth="1"/>
    <col min="8" max="8" width="19.90625" bestFit="1" customWidth="1"/>
    <col min="9" max="9" width="19.1796875" bestFit="1" customWidth="1"/>
    <col min="10" max="10" width="19.7265625" bestFit="1" customWidth="1"/>
  </cols>
  <sheetData>
    <row r="1" spans="1:10" ht="20" thickBot="1" x14ac:dyDescent="0.5">
      <c r="A1" s="224" t="s">
        <v>1840</v>
      </c>
      <c r="G1" s="235"/>
      <c r="H1" s="235"/>
      <c r="I1" s="235"/>
      <c r="J1" s="235"/>
    </row>
    <row r="2" spans="1:10" ht="15" thickTop="1" x14ac:dyDescent="0.35">
      <c r="A2" s="235"/>
      <c r="E2" s="235"/>
      <c r="F2" s="235"/>
    </row>
    <row r="3" spans="1:10" x14ac:dyDescent="0.35">
      <c r="B3" s="235"/>
      <c r="C3" t="s">
        <v>1455</v>
      </c>
      <c r="D3" t="s">
        <v>1514</v>
      </c>
      <c r="E3" t="s">
        <v>1805</v>
      </c>
      <c r="F3" t="s">
        <v>1804</v>
      </c>
      <c r="G3" t="s">
        <v>1516</v>
      </c>
      <c r="H3" t="s">
        <v>1518</v>
      </c>
      <c r="I3" t="s">
        <v>1520</v>
      </c>
      <c r="J3" t="s">
        <v>1519</v>
      </c>
    </row>
    <row r="4" spans="1:10" x14ac:dyDescent="0.35">
      <c r="B4" s="235"/>
      <c r="C4" t="s">
        <v>1340</v>
      </c>
      <c r="D4" s="237">
        <v>0.31099714115460098</v>
      </c>
      <c r="E4" s="237">
        <v>0.26086821686736</v>
      </c>
      <c r="F4" s="237">
        <v>0.25544137157184199</v>
      </c>
      <c r="G4" s="237">
        <v>0.26144679687897199</v>
      </c>
      <c r="H4" s="237">
        <v>0.36062101259989898</v>
      </c>
      <c r="I4" s="237">
        <v>0.323230512841095</v>
      </c>
      <c r="J4" s="237">
        <v>0.236143759967859</v>
      </c>
    </row>
    <row r="5" spans="1:10" x14ac:dyDescent="0.35">
      <c r="B5" s="235"/>
      <c r="C5" t="s">
        <v>1337</v>
      </c>
      <c r="D5" s="237">
        <v>0.23986354601946</v>
      </c>
      <c r="E5" s="237">
        <v>0.18738768612877801</v>
      </c>
      <c r="F5" s="237">
        <v>0.12518452208667499</v>
      </c>
      <c r="G5" s="237">
        <v>0.18650307922474599</v>
      </c>
      <c r="H5" s="237">
        <v>0.25008557690967498</v>
      </c>
      <c r="I5" s="237">
        <v>0.252068979227899</v>
      </c>
      <c r="J5" s="237">
        <v>0.137393109446558</v>
      </c>
    </row>
    <row r="6" spans="1:10" x14ac:dyDescent="0.35">
      <c r="B6" s="235"/>
      <c r="C6" t="s">
        <v>1341</v>
      </c>
      <c r="D6" s="237">
        <v>0.25430612542834302</v>
      </c>
      <c r="E6" s="237">
        <v>0.21744178578621101</v>
      </c>
      <c r="F6" s="237">
        <v>0.155407584899387</v>
      </c>
      <c r="G6" s="237">
        <v>0.19610234094200299</v>
      </c>
      <c r="H6" s="237">
        <v>0.270515549849839</v>
      </c>
      <c r="I6" s="237">
        <v>0.27152219321880799</v>
      </c>
      <c r="J6" s="237">
        <v>0.13800986635863899</v>
      </c>
    </row>
    <row r="7" spans="1:10" x14ac:dyDescent="0.35">
      <c r="B7" s="235"/>
      <c r="C7" t="s">
        <v>1338</v>
      </c>
      <c r="D7" s="240">
        <v>0.33326798323121998</v>
      </c>
      <c r="E7" s="240">
        <v>0.291984929518532</v>
      </c>
      <c r="F7" s="240">
        <v>0.255883176922306</v>
      </c>
      <c r="G7" s="237">
        <v>0.28373779458827197</v>
      </c>
      <c r="H7" s="237">
        <v>0.32739337019481002</v>
      </c>
      <c r="I7" s="237">
        <v>0.34322688176785299</v>
      </c>
      <c r="J7" s="237">
        <v>0.24516981323516099</v>
      </c>
    </row>
    <row r="8" spans="1:10" x14ac:dyDescent="0.35">
      <c r="B8" s="235"/>
      <c r="C8" t="s">
        <v>1339</v>
      </c>
      <c r="D8" s="239">
        <v>0.19410644850124001</v>
      </c>
      <c r="E8" s="239">
        <v>0.157687988443204</v>
      </c>
      <c r="F8" s="239">
        <v>9.4807050093358006E-2</v>
      </c>
      <c r="G8" s="237">
        <v>0.137722782860246</v>
      </c>
      <c r="H8" s="237">
        <v>0.28275021282544799</v>
      </c>
      <c r="I8" s="237">
        <v>0.20926041205609799</v>
      </c>
      <c r="J8" s="237">
        <v>7.6982963132437798E-2</v>
      </c>
    </row>
    <row r="12" spans="1:10" x14ac:dyDescent="0.35">
      <c r="A12" t="s">
        <v>1455</v>
      </c>
      <c r="B12" t="s">
        <v>315</v>
      </c>
      <c r="C12" t="s">
        <v>314</v>
      </c>
      <c r="D12" t="s">
        <v>1514</v>
      </c>
      <c r="E12" t="s">
        <v>1805</v>
      </c>
      <c r="F12" t="s">
        <v>1804</v>
      </c>
      <c r="G12" t="s">
        <v>1516</v>
      </c>
      <c r="H12" t="s">
        <v>1518</v>
      </c>
      <c r="I12" t="s">
        <v>1520</v>
      </c>
      <c r="J12" t="s">
        <v>1519</v>
      </c>
    </row>
    <row r="13" spans="1:10" x14ac:dyDescent="0.35">
      <c r="A13" t="s">
        <v>1340</v>
      </c>
      <c r="B13" t="s">
        <v>218</v>
      </c>
      <c r="C13" t="s">
        <v>218</v>
      </c>
      <c r="D13" s="238">
        <v>7.2448972575782103E-2</v>
      </c>
      <c r="E13" s="238">
        <v>7.2448977242257698E-2</v>
      </c>
      <c r="F13" s="238">
        <v>7.2457757296467001E-2</v>
      </c>
      <c r="G13" s="238">
        <v>7.2448995105052497E-2</v>
      </c>
      <c r="H13" s="238"/>
      <c r="I13" s="238">
        <v>7.2448794854883605E-2</v>
      </c>
      <c r="J13" s="238">
        <v>7.2448998303945994E-2</v>
      </c>
    </row>
    <row r="14" spans="1:10" x14ac:dyDescent="0.35">
      <c r="A14" t="s">
        <v>1337</v>
      </c>
      <c r="B14" t="s">
        <v>218</v>
      </c>
      <c r="C14" t="s">
        <v>218</v>
      </c>
      <c r="D14" s="238">
        <v>0</v>
      </c>
      <c r="E14" s="238">
        <v>0</v>
      </c>
      <c r="F14" s="238">
        <v>0</v>
      </c>
      <c r="G14" s="238">
        <v>0</v>
      </c>
      <c r="H14" s="238"/>
      <c r="I14" s="238">
        <v>0</v>
      </c>
      <c r="J14" s="238">
        <v>0</v>
      </c>
    </row>
    <row r="15" spans="1:10" x14ac:dyDescent="0.35">
      <c r="A15" t="s">
        <v>1341</v>
      </c>
      <c r="B15" t="s">
        <v>218</v>
      </c>
      <c r="C15" t="s">
        <v>218</v>
      </c>
      <c r="D15" s="238">
        <v>0</v>
      </c>
      <c r="E15" s="238">
        <v>0</v>
      </c>
      <c r="F15" s="238">
        <v>0</v>
      </c>
      <c r="G15" s="238">
        <v>0</v>
      </c>
      <c r="H15" s="238"/>
      <c r="I15" s="238">
        <v>0</v>
      </c>
      <c r="J15" s="238">
        <v>0</v>
      </c>
    </row>
    <row r="16" spans="1:10" x14ac:dyDescent="0.35">
      <c r="A16" t="s">
        <v>1338</v>
      </c>
      <c r="B16" t="s">
        <v>218</v>
      </c>
      <c r="C16" t="s">
        <v>218</v>
      </c>
      <c r="D16" s="238">
        <v>0.36224552943706201</v>
      </c>
      <c r="E16" s="238">
        <v>0.36224474637276399</v>
      </c>
      <c r="F16" s="238">
        <v>0.36228878648233498</v>
      </c>
      <c r="G16" s="238">
        <v>0.36217737624232699</v>
      </c>
      <c r="H16" s="238"/>
      <c r="I16" s="238">
        <v>0.36144180726365199</v>
      </c>
      <c r="J16" s="238">
        <v>0.36168119191179998</v>
      </c>
    </row>
    <row r="17" spans="1:10" x14ac:dyDescent="0.35">
      <c r="A17" t="s">
        <v>1339</v>
      </c>
      <c r="B17" t="s">
        <v>218</v>
      </c>
      <c r="C17" t="s">
        <v>218</v>
      </c>
      <c r="D17" s="238">
        <v>0</v>
      </c>
      <c r="E17" s="238">
        <v>0</v>
      </c>
      <c r="F17" s="238">
        <v>0</v>
      </c>
      <c r="G17" s="238">
        <v>0</v>
      </c>
      <c r="H17" s="238"/>
      <c r="I17" s="238">
        <v>0</v>
      </c>
      <c r="J17" s="238">
        <v>0</v>
      </c>
    </row>
    <row r="18" spans="1:10" x14ac:dyDescent="0.35">
      <c r="A18" t="s">
        <v>1340</v>
      </c>
      <c r="B18" t="s">
        <v>255</v>
      </c>
      <c r="C18" t="s">
        <v>255</v>
      </c>
      <c r="D18" s="238">
        <v>6.6475065899635893E-2</v>
      </c>
      <c r="E18" s="238">
        <v>7.4014567591214803E-2</v>
      </c>
      <c r="F18" s="238">
        <v>4.5013075034879203E-2</v>
      </c>
      <c r="G18" s="238">
        <v>6.7094880420045994E-2</v>
      </c>
      <c r="H18" s="238">
        <v>6.8791797832139803E-2</v>
      </c>
      <c r="I18" s="238">
        <v>6.8791799979043403E-2</v>
      </c>
      <c r="J18" s="238">
        <v>3.7602269510106E-2</v>
      </c>
    </row>
    <row r="19" spans="1:10" x14ac:dyDescent="0.35">
      <c r="A19" t="s">
        <v>1337</v>
      </c>
      <c r="B19" t="s">
        <v>255</v>
      </c>
      <c r="C19" t="s">
        <v>255</v>
      </c>
      <c r="D19" s="238">
        <v>3.07908987241956E-2</v>
      </c>
      <c r="E19" s="238">
        <v>3.39491259186201E-2</v>
      </c>
      <c r="F19" s="238">
        <v>9.9451131158625802E-3</v>
      </c>
      <c r="G19" s="238">
        <v>2.8294184037079201E-2</v>
      </c>
      <c r="H19" s="238">
        <v>3.2030677408558902E-2</v>
      </c>
      <c r="I19" s="238">
        <v>3.2030676740144801E-2</v>
      </c>
      <c r="J19" s="238">
        <v>6.2253413626152604E-3</v>
      </c>
    </row>
    <row r="20" spans="1:10" x14ac:dyDescent="0.35">
      <c r="A20" t="s">
        <v>1341</v>
      </c>
      <c r="B20" t="s">
        <v>255</v>
      </c>
      <c r="C20" t="s">
        <v>255</v>
      </c>
      <c r="D20" s="238">
        <v>2.9172819390806501E-2</v>
      </c>
      <c r="E20" s="238">
        <v>3.0031220190856599E-2</v>
      </c>
      <c r="F20" s="238">
        <v>6.5812977547274496E-3</v>
      </c>
      <c r="G20" s="238">
        <v>2.38218902265812E-2</v>
      </c>
      <c r="H20" s="238">
        <v>3.0171982128452401E-2</v>
      </c>
      <c r="I20" s="238">
        <v>3.01719754339125E-2</v>
      </c>
      <c r="J20" s="238">
        <v>3.6811230406986299E-3</v>
      </c>
    </row>
    <row r="21" spans="1:10" x14ac:dyDescent="0.35">
      <c r="A21" t="s">
        <v>1338</v>
      </c>
      <c r="B21" t="s">
        <v>255</v>
      </c>
      <c r="C21" t="s">
        <v>255</v>
      </c>
      <c r="D21" s="238">
        <v>5.5870899914667899E-2</v>
      </c>
      <c r="E21" s="238">
        <v>6.2388502833133602E-2</v>
      </c>
      <c r="F21" s="238">
        <v>2.34000991352275E-2</v>
      </c>
      <c r="G21" s="238">
        <v>5.3949937257058003E-2</v>
      </c>
      <c r="H21" s="238">
        <v>5.8083243765579301E-2</v>
      </c>
      <c r="I21" s="238">
        <v>5.80832430848457E-2</v>
      </c>
      <c r="J21" s="238">
        <v>1.58180604027988E-2</v>
      </c>
    </row>
    <row r="22" spans="1:10" x14ac:dyDescent="0.35">
      <c r="A22" t="s">
        <v>1339</v>
      </c>
      <c r="B22" t="s">
        <v>255</v>
      </c>
      <c r="C22" t="s">
        <v>255</v>
      </c>
      <c r="D22" s="238">
        <v>3.6103751685298502E-2</v>
      </c>
      <c r="E22" s="238">
        <v>3.8228121381915697E-2</v>
      </c>
      <c r="F22" s="238">
        <v>9.6172345560598307E-3</v>
      </c>
      <c r="G22" s="238">
        <v>3.118513111007E-2</v>
      </c>
      <c r="H22" s="238">
        <v>3.7361561243797102E-2</v>
      </c>
      <c r="I22" s="238">
        <v>3.73615549405589E-2</v>
      </c>
      <c r="J22" s="238">
        <v>5.6145006526813904E-3</v>
      </c>
    </row>
    <row r="23" spans="1:10" x14ac:dyDescent="0.35">
      <c r="A23" t="s">
        <v>1340</v>
      </c>
      <c r="B23" t="s">
        <v>513</v>
      </c>
      <c r="C23" t="s">
        <v>513</v>
      </c>
      <c r="D23" s="238">
        <v>0.100153932690645</v>
      </c>
      <c r="E23" s="238">
        <v>0.13032103224571201</v>
      </c>
      <c r="F23" s="238">
        <v>3.5263204273527401E-2</v>
      </c>
      <c r="G23" s="238">
        <v>0.118919606523037</v>
      </c>
      <c r="H23" s="238">
        <v>0.200598588559257</v>
      </c>
      <c r="I23" s="238">
        <v>0.103320251685733</v>
      </c>
      <c r="J23" s="238">
        <v>1.53157251209158E-2</v>
      </c>
    </row>
    <row r="24" spans="1:10" x14ac:dyDescent="0.35">
      <c r="A24" t="s">
        <v>1337</v>
      </c>
      <c r="B24" t="s">
        <v>513</v>
      </c>
      <c r="C24" t="s">
        <v>513</v>
      </c>
      <c r="D24" s="238">
        <v>7.5240251878731304E-2</v>
      </c>
      <c r="E24" s="238">
        <v>0.119270316928395</v>
      </c>
      <c r="F24" s="238">
        <v>2.4351002164709801E-2</v>
      </c>
      <c r="G24" s="238">
        <v>0.10982014950181899</v>
      </c>
      <c r="H24" s="238">
        <v>0.109100054211224</v>
      </c>
      <c r="I24" s="238">
        <v>7.65553008525965E-2</v>
      </c>
      <c r="J24" s="238">
        <v>1.46647255625416E-2</v>
      </c>
    </row>
    <row r="25" spans="1:10" x14ac:dyDescent="0.35">
      <c r="A25" t="s">
        <v>1341</v>
      </c>
      <c r="B25" t="s">
        <v>513</v>
      </c>
      <c r="C25" t="s">
        <v>513</v>
      </c>
      <c r="D25" s="238">
        <v>3.4443374542624402E-3</v>
      </c>
      <c r="E25" s="238">
        <v>5.6537052384039903E-3</v>
      </c>
      <c r="F25" s="238">
        <v>1.4772413793103401E-3</v>
      </c>
      <c r="G25" s="238">
        <v>4.8085314477772896E-3</v>
      </c>
      <c r="H25" s="238">
        <v>0</v>
      </c>
      <c r="I25" s="238">
        <v>4.1632650099872196E-3</v>
      </c>
      <c r="J25" s="238">
        <v>2.8424624478918598E-4</v>
      </c>
    </row>
    <row r="26" spans="1:10" x14ac:dyDescent="0.35">
      <c r="A26" t="s">
        <v>1338</v>
      </c>
      <c r="B26" t="s">
        <v>513</v>
      </c>
      <c r="C26" t="s">
        <v>513</v>
      </c>
      <c r="D26" s="238">
        <v>7.9182232948487599E-2</v>
      </c>
      <c r="E26" s="238">
        <v>0.112520798491624</v>
      </c>
      <c r="F26" s="238">
        <v>2.9763731450821101E-2</v>
      </c>
      <c r="G26" s="238">
        <v>0.101554744264943</v>
      </c>
      <c r="H26" s="238">
        <v>0.11762278336184</v>
      </c>
      <c r="I26" s="238">
        <v>8.1050431663303599E-2</v>
      </c>
      <c r="J26" s="238">
        <v>1.7846943078412902E-2</v>
      </c>
    </row>
    <row r="27" spans="1:10" x14ac:dyDescent="0.35">
      <c r="A27" t="s">
        <v>1339</v>
      </c>
      <c r="B27" t="s">
        <v>513</v>
      </c>
      <c r="C27" t="s">
        <v>513</v>
      </c>
      <c r="D27" s="238">
        <v>2.3500227869231199E-2</v>
      </c>
      <c r="E27" s="238">
        <v>3.9527410812456497E-2</v>
      </c>
      <c r="F27" s="238">
        <v>6.64006423814365E-3</v>
      </c>
      <c r="G27" s="238">
        <v>3.9205350530890401E-2</v>
      </c>
      <c r="H27" s="238">
        <v>2.4256173767088E-2</v>
      </c>
      <c r="I27" s="238">
        <v>2.3802398540116398E-2</v>
      </c>
      <c r="J27" s="238">
        <v>3.4971630089205498E-3</v>
      </c>
    </row>
    <row r="28" spans="1:10" x14ac:dyDescent="0.35">
      <c r="A28" t="s">
        <v>1340</v>
      </c>
      <c r="B28" t="s">
        <v>171</v>
      </c>
      <c r="C28" t="s">
        <v>171</v>
      </c>
      <c r="D28" s="238">
        <v>0.455353646149395</v>
      </c>
      <c r="E28" s="238">
        <v>0.63932756557111203</v>
      </c>
      <c r="F28" s="238">
        <v>0.63931505455137605</v>
      </c>
      <c r="G28" s="238">
        <v>0.45523144024246098</v>
      </c>
      <c r="H28" s="238"/>
      <c r="I28" s="238">
        <v>0.455430682263264</v>
      </c>
      <c r="J28" s="238">
        <v>0.45574197616226098</v>
      </c>
    </row>
    <row r="29" spans="1:10" x14ac:dyDescent="0.35">
      <c r="A29" t="s">
        <v>1337</v>
      </c>
      <c r="B29" t="s">
        <v>171</v>
      </c>
      <c r="C29" t="s">
        <v>171</v>
      </c>
      <c r="D29" s="238">
        <v>0.67481729527856205</v>
      </c>
      <c r="E29" s="238">
        <v>1.2133334148652599</v>
      </c>
      <c r="F29" s="238">
        <v>1.21333193277311</v>
      </c>
      <c r="G29" s="238">
        <v>0.67481636079435803</v>
      </c>
      <c r="H29" s="238"/>
      <c r="I29" s="238">
        <v>0.67492505219198895</v>
      </c>
      <c r="J29" s="238">
        <v>0.67473932642803802</v>
      </c>
    </row>
    <row r="30" spans="1:10" x14ac:dyDescent="0.35">
      <c r="A30" t="s">
        <v>1341</v>
      </c>
      <c r="B30" t="s">
        <v>171</v>
      </c>
      <c r="C30" t="s">
        <v>171</v>
      </c>
      <c r="D30" s="238">
        <v>1.0581527583813399</v>
      </c>
      <c r="E30" s="238">
        <v>2.4499978985941802</v>
      </c>
      <c r="F30" s="238">
        <v>2.4500000000000002</v>
      </c>
      <c r="G30" s="238">
        <v>1.0576841740845599</v>
      </c>
      <c r="H30" s="238"/>
      <c r="I30" s="238">
        <v>1.0583783247707601</v>
      </c>
      <c r="J30" s="238">
        <v>1.05964597599569</v>
      </c>
    </row>
    <row r="31" spans="1:10" x14ac:dyDescent="0.35">
      <c r="A31" t="s">
        <v>1338</v>
      </c>
      <c r="B31" t="s">
        <v>171</v>
      </c>
      <c r="C31" t="s">
        <v>171</v>
      </c>
      <c r="D31" s="238">
        <v>0.71283853282484799</v>
      </c>
      <c r="E31" s="238">
        <v>1.5012697159305</v>
      </c>
      <c r="F31" s="238">
        <v>1.5011789541414999</v>
      </c>
      <c r="G31" s="238">
        <v>0.71260562190722099</v>
      </c>
      <c r="H31" s="238"/>
      <c r="I31" s="238">
        <v>0.71298572439240704</v>
      </c>
      <c r="J31" s="238">
        <v>0.71362803912573902</v>
      </c>
    </row>
    <row r="32" spans="1:10" x14ac:dyDescent="0.35">
      <c r="A32" t="s">
        <v>1339</v>
      </c>
      <c r="B32" t="s">
        <v>171</v>
      </c>
      <c r="C32" t="s">
        <v>171</v>
      </c>
      <c r="D32" s="238">
        <v>0.114735962586879</v>
      </c>
      <c r="E32" s="238">
        <v>7.9347819186228893E-2</v>
      </c>
      <c r="F32" s="238">
        <v>7.9347826086956494E-2</v>
      </c>
      <c r="G32" s="238">
        <v>0.114735971379303</v>
      </c>
      <c r="H32" s="238"/>
      <c r="I32" s="238">
        <v>0.11473817721825</v>
      </c>
      <c r="J32" s="238">
        <v>0.114739649525453</v>
      </c>
    </row>
    <row r="33" spans="1:10" x14ac:dyDescent="0.35">
      <c r="A33" t="s">
        <v>1340</v>
      </c>
      <c r="B33" t="s">
        <v>71</v>
      </c>
      <c r="C33" t="s">
        <v>71</v>
      </c>
      <c r="D33" s="238">
        <v>4.0981855677970497E-2</v>
      </c>
      <c r="E33" s="238">
        <v>3.9007958033569698E-2</v>
      </c>
      <c r="F33" s="238">
        <v>3.5243378305234198E-2</v>
      </c>
      <c r="G33" s="238">
        <v>3.8967215165019803E-2</v>
      </c>
      <c r="H33" s="238"/>
      <c r="I33" s="238">
        <v>4.1829200657967303E-2</v>
      </c>
      <c r="J33" s="238">
        <v>3.72068785280543E-2</v>
      </c>
    </row>
    <row r="34" spans="1:10" x14ac:dyDescent="0.35">
      <c r="A34" t="s">
        <v>1337</v>
      </c>
      <c r="B34" t="s">
        <v>71</v>
      </c>
      <c r="C34" t="s">
        <v>71</v>
      </c>
      <c r="D34" s="238">
        <v>2.5290732099295801E-2</v>
      </c>
      <c r="E34" s="238">
        <v>3.0288174336320198E-2</v>
      </c>
      <c r="F34" s="238">
        <v>1.42917512329538E-2</v>
      </c>
      <c r="G34" s="238">
        <v>2.85589773628558E-2</v>
      </c>
      <c r="H34" s="238"/>
      <c r="I34" s="238">
        <v>2.8969152029752501E-2</v>
      </c>
      <c r="J34" s="238">
        <v>6.5020148533542202E-3</v>
      </c>
    </row>
    <row r="35" spans="1:10" x14ac:dyDescent="0.35">
      <c r="A35" t="s">
        <v>1341</v>
      </c>
      <c r="B35" t="s">
        <v>71</v>
      </c>
      <c r="C35" t="s">
        <v>71</v>
      </c>
      <c r="D35" s="238">
        <v>1.0785508902417199E-2</v>
      </c>
      <c r="E35" s="238">
        <v>1.4473859113864901E-2</v>
      </c>
      <c r="F35" s="238">
        <v>4.1698853119464096E-3</v>
      </c>
      <c r="G35" s="238">
        <v>1.30865783504236E-2</v>
      </c>
      <c r="H35" s="238"/>
      <c r="I35" s="238">
        <v>1.38614995401375E-2</v>
      </c>
      <c r="J35" s="238">
        <v>1.41280389882806E-3</v>
      </c>
    </row>
    <row r="36" spans="1:10" x14ac:dyDescent="0.35">
      <c r="A36" t="s">
        <v>1338</v>
      </c>
      <c r="B36" t="s">
        <v>71</v>
      </c>
      <c r="C36" t="s">
        <v>71</v>
      </c>
      <c r="D36" s="238">
        <v>2.0275353618793401E-2</v>
      </c>
      <c r="E36" s="238">
        <v>2.1553133427085501E-2</v>
      </c>
      <c r="F36" s="238">
        <v>1.72333692857485E-2</v>
      </c>
      <c r="G36" s="238">
        <v>2.0935230184696601E-2</v>
      </c>
      <c r="H36" s="238"/>
      <c r="I36" s="238">
        <v>2.1352899113808398E-2</v>
      </c>
      <c r="J36" s="238">
        <v>1.6664209759309601E-2</v>
      </c>
    </row>
    <row r="37" spans="1:10" x14ac:dyDescent="0.35">
      <c r="A37" t="s">
        <v>1339</v>
      </c>
      <c r="B37" t="s">
        <v>71</v>
      </c>
      <c r="C37" t="s">
        <v>71</v>
      </c>
      <c r="D37" s="238">
        <v>7.0224449203067103E-3</v>
      </c>
      <c r="E37" s="238">
        <v>8.9790122816638205E-3</v>
      </c>
      <c r="F37" s="238">
        <v>3.1350980712332899E-3</v>
      </c>
      <c r="G37" s="238">
        <v>8.1711171597910401E-3</v>
      </c>
      <c r="H37" s="238"/>
      <c r="I37" s="238">
        <v>8.5697416870262697E-3</v>
      </c>
      <c r="J37" s="238">
        <v>1.17134907719847E-3</v>
      </c>
    </row>
    <row r="38" spans="1:10" x14ac:dyDescent="0.35">
      <c r="A38" t="s">
        <v>1340</v>
      </c>
      <c r="B38" t="s">
        <v>386</v>
      </c>
      <c r="C38" t="s">
        <v>386</v>
      </c>
      <c r="D38" s="238">
        <v>0.311582768194615</v>
      </c>
      <c r="E38" s="238">
        <v>0.31238883711745702</v>
      </c>
      <c r="F38" s="238">
        <v>0.27920836235076901</v>
      </c>
      <c r="G38" s="238">
        <v>0.31186259818547801</v>
      </c>
      <c r="H38" s="238">
        <v>0.34991520121578101</v>
      </c>
      <c r="I38" s="238">
        <v>0.31341968829585398</v>
      </c>
      <c r="J38" s="238">
        <v>0.23080298947217101</v>
      </c>
    </row>
    <row r="39" spans="1:10" x14ac:dyDescent="0.35">
      <c r="A39" t="s">
        <v>1337</v>
      </c>
      <c r="B39" t="s">
        <v>386</v>
      </c>
      <c r="C39" t="s">
        <v>386</v>
      </c>
      <c r="D39" s="238">
        <v>0.227112292121811</v>
      </c>
      <c r="E39" s="238">
        <v>0.232380736154917</v>
      </c>
      <c r="F39" s="238">
        <v>0.120651975736575</v>
      </c>
      <c r="G39" s="238">
        <v>0.22979709639301399</v>
      </c>
      <c r="H39" s="238">
        <v>0.267766719627831</v>
      </c>
      <c r="I39" s="238">
        <v>0.23815751962197401</v>
      </c>
      <c r="J39" s="238">
        <v>7.0617675238622807E-2</v>
      </c>
    </row>
    <row r="40" spans="1:10" x14ac:dyDescent="0.35">
      <c r="A40" t="s">
        <v>1341</v>
      </c>
      <c r="B40" t="s">
        <v>386</v>
      </c>
      <c r="C40" t="s">
        <v>386</v>
      </c>
      <c r="D40" s="238">
        <v>0.171495997841624</v>
      </c>
      <c r="E40" s="238">
        <v>0.180673299596842</v>
      </c>
      <c r="F40" s="238">
        <v>5.8340889319946701E-2</v>
      </c>
      <c r="G40" s="238">
        <v>0.17605947271696201</v>
      </c>
      <c r="H40" s="238">
        <v>0.21610048001248999</v>
      </c>
      <c r="I40" s="238">
        <v>0.18920726549382599</v>
      </c>
      <c r="J40" s="238">
        <v>2.35506672609678E-2</v>
      </c>
    </row>
    <row r="41" spans="1:10" x14ac:dyDescent="0.35">
      <c r="A41" t="s">
        <v>1338</v>
      </c>
      <c r="B41" t="s">
        <v>386</v>
      </c>
      <c r="C41" t="s">
        <v>386</v>
      </c>
      <c r="D41" s="238">
        <v>0.367739724058396</v>
      </c>
      <c r="E41" s="238">
        <v>0.37095840554633402</v>
      </c>
      <c r="F41" s="238">
        <v>0.28164036028817602</v>
      </c>
      <c r="G41" s="238">
        <v>0.36923745485050402</v>
      </c>
      <c r="H41" s="238">
        <v>0.29609188754204002</v>
      </c>
      <c r="I41" s="238">
        <v>0.37437298331341101</v>
      </c>
      <c r="J41" s="238">
        <v>0.230918769513066</v>
      </c>
    </row>
    <row r="42" spans="1:10" x14ac:dyDescent="0.35">
      <c r="A42" t="s">
        <v>1339</v>
      </c>
      <c r="B42" t="s">
        <v>386</v>
      </c>
      <c r="C42" t="s">
        <v>386</v>
      </c>
      <c r="D42" s="238">
        <v>0.192673084034818</v>
      </c>
      <c r="E42" s="238">
        <v>0.199972624801043</v>
      </c>
      <c r="F42" s="238">
        <v>7.8772820771070007E-2</v>
      </c>
      <c r="G42" s="238">
        <v>0.196344162833683</v>
      </c>
      <c r="H42" s="238">
        <v>0.23289282867303299</v>
      </c>
      <c r="I42" s="238">
        <v>0.20714021834392701</v>
      </c>
      <c r="J42" s="238">
        <v>3.5348412527190301E-2</v>
      </c>
    </row>
    <row r="43" spans="1:10" x14ac:dyDescent="0.35">
      <c r="A43" t="s">
        <v>1340</v>
      </c>
      <c r="B43" t="s">
        <v>195</v>
      </c>
      <c r="C43" t="s">
        <v>195</v>
      </c>
      <c r="D43" s="238">
        <v>0.35714299655942899</v>
      </c>
      <c r="E43" s="238">
        <v>0.35714287060130001</v>
      </c>
      <c r="F43" s="238">
        <v>0.35708754614183602</v>
      </c>
      <c r="G43" s="238">
        <v>0.35711390838086199</v>
      </c>
      <c r="H43" s="238"/>
      <c r="I43" s="238">
        <v>0.35726486427007398</v>
      </c>
      <c r="J43" s="238">
        <v>0.35713143162920702</v>
      </c>
    </row>
    <row r="44" spans="1:10" x14ac:dyDescent="0.35">
      <c r="A44" t="s">
        <v>1337</v>
      </c>
      <c r="B44" t="s">
        <v>195</v>
      </c>
      <c r="C44" t="s">
        <v>195</v>
      </c>
      <c r="D44" s="238">
        <v>5.0888157738144701E-2</v>
      </c>
      <c r="E44" s="238">
        <v>5.2644671187007101E-2</v>
      </c>
      <c r="F44" s="238">
        <v>4.11631165919282E-2</v>
      </c>
      <c r="G44" s="238">
        <v>5.2443923850106697E-2</v>
      </c>
      <c r="H44" s="238"/>
      <c r="I44" s="238">
        <v>5.2777740441769999E-2</v>
      </c>
      <c r="J44" s="238">
        <v>2.3358637254902E-2</v>
      </c>
    </row>
    <row r="45" spans="1:10" x14ac:dyDescent="0.35">
      <c r="A45" t="s">
        <v>1341</v>
      </c>
      <c r="B45" t="s">
        <v>195</v>
      </c>
      <c r="C45" t="s">
        <v>195</v>
      </c>
      <c r="D45" s="238">
        <v>1.7571049973164998E-2</v>
      </c>
      <c r="E45" s="238">
        <v>2.0573247717787801E-2</v>
      </c>
      <c r="F45" s="238">
        <v>8.6788922155688602E-3</v>
      </c>
      <c r="G45" s="238">
        <v>2.0190593893872202E-2</v>
      </c>
      <c r="H45" s="238"/>
      <c r="I45" s="238">
        <v>2.0833318595435499E-2</v>
      </c>
      <c r="J45" s="238">
        <v>2.8529970033217E-3</v>
      </c>
    </row>
    <row r="46" spans="1:10" x14ac:dyDescent="0.35">
      <c r="A46" t="s">
        <v>1338</v>
      </c>
      <c r="B46" t="s">
        <v>195</v>
      </c>
      <c r="C46" t="s">
        <v>195</v>
      </c>
      <c r="D46" s="238">
        <v>6.6468263706847705E-2</v>
      </c>
      <c r="E46" s="238">
        <v>6.6468253213590803E-2</v>
      </c>
      <c r="F46" s="238">
        <v>6.64259655333269E-2</v>
      </c>
      <c r="G46" s="238">
        <v>6.6468262882076704E-2</v>
      </c>
      <c r="H46" s="238"/>
      <c r="I46" s="238">
        <v>6.6478876792393393E-2</v>
      </c>
      <c r="J46" s="238">
        <v>6.6468715348077301E-2</v>
      </c>
    </row>
    <row r="47" spans="1:10" x14ac:dyDescent="0.35">
      <c r="A47" t="s">
        <v>1339</v>
      </c>
      <c r="B47" t="s">
        <v>195</v>
      </c>
      <c r="C47" t="s">
        <v>195</v>
      </c>
      <c r="D47" s="238">
        <v>2.1244529726262201E-2</v>
      </c>
      <c r="E47" s="238">
        <v>2.34333655221983E-2</v>
      </c>
      <c r="F47" s="238">
        <v>1.28330078125E-2</v>
      </c>
      <c r="G47" s="238">
        <v>2.3168572329533899E-2</v>
      </c>
      <c r="H47" s="238"/>
      <c r="I47" s="238">
        <v>2.36110944081603E-2</v>
      </c>
      <c r="J47" s="238">
        <v>4.9381611386326999E-3</v>
      </c>
    </row>
    <row r="48" spans="1:10" x14ac:dyDescent="0.35">
      <c r="A48" t="s">
        <v>1340</v>
      </c>
      <c r="B48" t="s">
        <v>61</v>
      </c>
      <c r="C48" t="s">
        <v>61</v>
      </c>
      <c r="D48" s="238">
        <v>1.35104829667103</v>
      </c>
      <c r="E48" s="238">
        <v>1.3510495945857099</v>
      </c>
      <c r="F48" s="238">
        <v>1.34997210354982</v>
      </c>
      <c r="G48" s="238">
        <v>1.35234387892524</v>
      </c>
      <c r="H48" s="238">
        <v>2.2220727434705299</v>
      </c>
      <c r="I48" s="238">
        <v>1.35040521667696</v>
      </c>
      <c r="J48" s="238">
        <v>1.3517778360169801</v>
      </c>
    </row>
    <row r="49" spans="1:10" x14ac:dyDescent="0.35">
      <c r="A49" t="s">
        <v>1337</v>
      </c>
      <c r="B49" t="s">
        <v>61</v>
      </c>
      <c r="C49" t="s">
        <v>61</v>
      </c>
      <c r="D49" s="238">
        <v>0.63774482634284102</v>
      </c>
      <c r="E49" s="238">
        <v>0.66632903050091996</v>
      </c>
      <c r="F49" s="238">
        <v>0.26203349254854102</v>
      </c>
      <c r="G49" s="238">
        <v>0.55432273764979401</v>
      </c>
      <c r="H49" s="238">
        <v>1.86654110451525</v>
      </c>
      <c r="I49" s="238">
        <v>0.66827930200864905</v>
      </c>
      <c r="J49" s="238">
        <v>0.17772998764742301</v>
      </c>
    </row>
    <row r="50" spans="1:10" x14ac:dyDescent="0.35">
      <c r="A50" t="s">
        <v>1341</v>
      </c>
      <c r="B50" t="s">
        <v>61</v>
      </c>
      <c r="C50" t="s">
        <v>61</v>
      </c>
      <c r="D50" s="238">
        <v>0.46067355475806998</v>
      </c>
      <c r="E50" s="238">
        <v>0.50595066200171801</v>
      </c>
      <c r="F50" s="238">
        <v>0.113458227297102</v>
      </c>
      <c r="G50" s="238">
        <v>0.34788650362826901</v>
      </c>
      <c r="H50" s="238">
        <v>1.42212655582114</v>
      </c>
      <c r="I50" s="238">
        <v>0.50916518248277998</v>
      </c>
      <c r="J50" s="238">
        <v>7.0722254496579595E-2</v>
      </c>
    </row>
    <row r="51" spans="1:10" x14ac:dyDescent="0.35">
      <c r="A51" t="s">
        <v>1338</v>
      </c>
      <c r="B51" t="s">
        <v>61</v>
      </c>
      <c r="C51" t="s">
        <v>61</v>
      </c>
      <c r="D51" s="238">
        <v>0.79256635879764703</v>
      </c>
      <c r="E51" s="238">
        <v>0.80256366150442005</v>
      </c>
      <c r="F51" s="238">
        <v>0.54824325064210599</v>
      </c>
      <c r="G51" s="238">
        <v>0.75299528931492099</v>
      </c>
      <c r="H51" s="238">
        <v>2.0887483788623</v>
      </c>
      <c r="I51" s="238">
        <v>0.802887927511856</v>
      </c>
      <c r="J51" s="238">
        <v>0.44941521965431902</v>
      </c>
    </row>
    <row r="52" spans="1:10" x14ac:dyDescent="0.35">
      <c r="A52" t="s">
        <v>1339</v>
      </c>
      <c r="B52" t="s">
        <v>61</v>
      </c>
      <c r="C52" t="s">
        <v>61</v>
      </c>
      <c r="D52" s="238">
        <v>0.54457712728831098</v>
      </c>
      <c r="E52" s="238">
        <v>0.58347306310048397</v>
      </c>
      <c r="F52" s="238">
        <v>0.16657203956538899</v>
      </c>
      <c r="G52" s="238">
        <v>0.43921139922538299</v>
      </c>
      <c r="H52" s="238">
        <v>1.64433383016819</v>
      </c>
      <c r="I52" s="238">
        <v>0.58619547667799399</v>
      </c>
      <c r="J52" s="238">
        <v>0.10704792606769099</v>
      </c>
    </row>
    <row r="53" spans="1:10" x14ac:dyDescent="0.35">
      <c r="A53" t="s">
        <v>1340</v>
      </c>
      <c r="B53" t="s">
        <v>285</v>
      </c>
      <c r="C53" t="s">
        <v>803</v>
      </c>
      <c r="D53" s="238">
        <v>1.93526473194923</v>
      </c>
      <c r="E53" s="238">
        <v>0.48076924003813398</v>
      </c>
      <c r="F53" s="238">
        <v>0.48232686316798501</v>
      </c>
      <c r="G53" s="238">
        <v>0.48076919186592298</v>
      </c>
      <c r="H53" s="238"/>
      <c r="I53" s="238">
        <v>2.1698263316528101</v>
      </c>
      <c r="J53" s="238">
        <v>0.71662774004584495</v>
      </c>
    </row>
    <row r="54" spans="1:10" x14ac:dyDescent="0.35">
      <c r="A54" t="s">
        <v>1337</v>
      </c>
      <c r="B54" t="s">
        <v>285</v>
      </c>
      <c r="C54" t="s">
        <v>803</v>
      </c>
      <c r="D54" s="238">
        <v>2.3916083936910302</v>
      </c>
      <c r="E54" s="238">
        <v>0.54487180404467705</v>
      </c>
      <c r="F54" s="238">
        <v>0.546429427270549</v>
      </c>
      <c r="G54" s="238">
        <v>0.54487179836375299</v>
      </c>
      <c r="H54" s="238"/>
      <c r="I54" s="238">
        <v>2.6848105090933698</v>
      </c>
      <c r="J54" s="238">
        <v>0.86831213810131502</v>
      </c>
    </row>
    <row r="55" spans="1:10" x14ac:dyDescent="0.35">
      <c r="A55" t="s">
        <v>1341</v>
      </c>
      <c r="B55" t="s">
        <v>285</v>
      </c>
      <c r="C55" t="s">
        <v>803</v>
      </c>
      <c r="D55" s="238">
        <v>2.3916083936910302</v>
      </c>
      <c r="E55" s="238">
        <v>0.54487180404467705</v>
      </c>
      <c r="F55" s="238">
        <v>0.546429427270549</v>
      </c>
      <c r="G55" s="238">
        <v>0.54487179836375299</v>
      </c>
      <c r="H55" s="238"/>
      <c r="I55" s="238">
        <v>2.6848105090933698</v>
      </c>
      <c r="J55" s="238">
        <v>0.86831213810131502</v>
      </c>
    </row>
    <row r="56" spans="1:10" x14ac:dyDescent="0.35">
      <c r="A56" t="s">
        <v>1338</v>
      </c>
      <c r="B56" t="s">
        <v>285</v>
      </c>
      <c r="C56" t="s">
        <v>803</v>
      </c>
      <c r="D56" s="238">
        <v>2.3916083936910302</v>
      </c>
      <c r="E56" s="238">
        <v>0.54487180404467705</v>
      </c>
      <c r="F56" s="238">
        <v>0.546429427270549</v>
      </c>
      <c r="G56" s="238">
        <v>0.54487179836375299</v>
      </c>
      <c r="H56" s="238"/>
      <c r="I56" s="238">
        <v>2.6848105090933698</v>
      </c>
      <c r="J56" s="238">
        <v>0.86831213810131502</v>
      </c>
    </row>
    <row r="57" spans="1:10" x14ac:dyDescent="0.35">
      <c r="A57" t="s">
        <v>1339</v>
      </c>
      <c r="B57" t="s">
        <v>285</v>
      </c>
      <c r="C57" t="s">
        <v>803</v>
      </c>
      <c r="D57" s="238">
        <v>2.3916083936910302</v>
      </c>
      <c r="E57" s="238">
        <v>0.54487180404467705</v>
      </c>
      <c r="F57" s="238">
        <v>0.546429427270549</v>
      </c>
      <c r="G57" s="238">
        <v>0.54487179836375299</v>
      </c>
      <c r="H57" s="238"/>
      <c r="I57" s="238">
        <v>2.6848105090933698</v>
      </c>
      <c r="J57" s="238">
        <v>0.86831213810131502</v>
      </c>
    </row>
    <row r="58" spans="1:10" x14ac:dyDescent="0.35">
      <c r="A58" t="s">
        <v>1340</v>
      </c>
      <c r="B58" t="s">
        <v>153</v>
      </c>
      <c r="C58" t="s">
        <v>153</v>
      </c>
      <c r="D58" s="238">
        <v>0.36856255908498298</v>
      </c>
      <c r="E58" s="238">
        <v>0.39843787176795498</v>
      </c>
      <c r="F58" s="238">
        <v>0.90470044265293703</v>
      </c>
      <c r="G58" s="238">
        <v>0.36309415069878498</v>
      </c>
      <c r="H58" s="238"/>
      <c r="I58" s="238">
        <v>0.37846106371063698</v>
      </c>
      <c r="J58" s="238">
        <v>0.15327282484693999</v>
      </c>
    </row>
    <row r="59" spans="1:10" x14ac:dyDescent="0.35">
      <c r="A59" t="s">
        <v>1337</v>
      </c>
      <c r="B59" t="s">
        <v>153</v>
      </c>
      <c r="C59" t="s">
        <v>153</v>
      </c>
      <c r="D59" s="238">
        <v>0.212329671271244</v>
      </c>
      <c r="E59" s="238">
        <v>0.26212716733161601</v>
      </c>
      <c r="F59" s="238">
        <v>-2.6351007867425499E-2</v>
      </c>
      <c r="G59" s="238">
        <v>0.19678597405699499</v>
      </c>
      <c r="H59" s="238"/>
      <c r="I59" s="238">
        <v>0.215702745462266</v>
      </c>
      <c r="J59" s="238">
        <v>1.8928726686111799E-2</v>
      </c>
    </row>
    <row r="60" spans="1:10" x14ac:dyDescent="0.35">
      <c r="A60" t="s">
        <v>1341</v>
      </c>
      <c r="B60" t="s">
        <v>153</v>
      </c>
      <c r="C60" t="s">
        <v>153</v>
      </c>
      <c r="D60" s="238">
        <v>0.14605689394817201</v>
      </c>
      <c r="E60" s="238">
        <v>0.201199043380899</v>
      </c>
      <c r="F60" s="238">
        <v>-1.27271303107884E-2</v>
      </c>
      <c r="G60" s="238">
        <v>0.13136925902883501</v>
      </c>
      <c r="H60" s="238"/>
      <c r="I60" s="238">
        <v>0.15001642998449899</v>
      </c>
      <c r="J60" s="238">
        <v>9.2980924626887805E-3</v>
      </c>
    </row>
    <row r="61" spans="1:10" x14ac:dyDescent="0.35">
      <c r="A61" t="s">
        <v>1338</v>
      </c>
      <c r="B61" t="s">
        <v>153</v>
      </c>
      <c r="C61" t="s">
        <v>153</v>
      </c>
      <c r="D61" s="238">
        <v>0.43588744270027102</v>
      </c>
      <c r="E61" s="238">
        <v>0.45966181210671098</v>
      </c>
      <c r="F61" s="238">
        <v>0.45380391330245201</v>
      </c>
      <c r="G61" s="238">
        <v>0.43039858490523802</v>
      </c>
      <c r="H61" s="238"/>
      <c r="I61" s="238">
        <v>0.44236613836886501</v>
      </c>
      <c r="J61" s="238">
        <v>0.182376107860825</v>
      </c>
    </row>
    <row r="62" spans="1:10" x14ac:dyDescent="0.35">
      <c r="A62" t="s">
        <v>1339</v>
      </c>
      <c r="B62" t="s">
        <v>153</v>
      </c>
      <c r="C62" t="s">
        <v>153</v>
      </c>
      <c r="D62" s="238">
        <v>0.33504103374340999</v>
      </c>
      <c r="E62" s="238">
        <v>0.45420099236414402</v>
      </c>
      <c r="F62" s="238">
        <v>-6.8122614061822503E-2</v>
      </c>
      <c r="G62" s="238">
        <v>0.30665761258342999</v>
      </c>
      <c r="H62" s="238"/>
      <c r="I62" s="238">
        <v>0.34871853258354202</v>
      </c>
      <c r="J62" s="238">
        <v>2.3240962228801999E-2</v>
      </c>
    </row>
    <row r="63" spans="1:10" x14ac:dyDescent="0.35">
      <c r="A63" t="s">
        <v>1340</v>
      </c>
      <c r="B63" t="s">
        <v>243</v>
      </c>
      <c r="C63" t="s">
        <v>243</v>
      </c>
      <c r="D63" s="238">
        <v>0.25626683800579603</v>
      </c>
      <c r="E63" s="238">
        <v>0.25743626795666302</v>
      </c>
      <c r="F63" s="238">
        <v>0.25485246430268599</v>
      </c>
      <c r="G63" s="238">
        <v>0.25626740177053298</v>
      </c>
      <c r="H63" s="238">
        <v>9.5098042230092897E-2</v>
      </c>
      <c r="I63" s="238">
        <v>0.256753958368653</v>
      </c>
      <c r="J63" s="238">
        <v>0.23968761698011201</v>
      </c>
    </row>
    <row r="64" spans="1:10" x14ac:dyDescent="0.35">
      <c r="A64" t="s">
        <v>1337</v>
      </c>
      <c r="B64" t="s">
        <v>243</v>
      </c>
      <c r="C64" t="s">
        <v>243</v>
      </c>
      <c r="D64" s="238">
        <v>0.225425602818004</v>
      </c>
      <c r="E64" s="238">
        <v>0.23256948479147199</v>
      </c>
      <c r="F64" s="238">
        <v>0.22104843985529099</v>
      </c>
      <c r="G64" s="238">
        <v>0.22542805650653799</v>
      </c>
      <c r="H64" s="238">
        <v>3.7254903141685898E-2</v>
      </c>
      <c r="I64" s="238">
        <v>0.227832372053872</v>
      </c>
      <c r="J64" s="238">
        <v>0.210983025866987</v>
      </c>
    </row>
    <row r="65" spans="1:10" x14ac:dyDescent="0.35">
      <c r="A65" t="s">
        <v>1341</v>
      </c>
      <c r="B65" t="s">
        <v>243</v>
      </c>
      <c r="C65" t="s">
        <v>243</v>
      </c>
      <c r="D65" s="238">
        <v>0.229069504840308</v>
      </c>
      <c r="E65" s="238">
        <v>0.24360690317356401</v>
      </c>
      <c r="F65" s="238">
        <v>0.222333709165738</v>
      </c>
      <c r="G65" s="238">
        <v>0.22907365717768199</v>
      </c>
      <c r="H65" s="238">
        <v>4.8366002775520799E-2</v>
      </c>
      <c r="I65" s="238">
        <v>0.233387911590486</v>
      </c>
      <c r="J65" s="238">
        <v>0.210811852036796</v>
      </c>
    </row>
    <row r="66" spans="1:10" x14ac:dyDescent="0.35">
      <c r="A66" t="s">
        <v>1338</v>
      </c>
      <c r="B66" t="s">
        <v>243</v>
      </c>
      <c r="C66" t="s">
        <v>243</v>
      </c>
      <c r="D66" s="238">
        <v>0.25822462664115797</v>
      </c>
      <c r="E66" s="238">
        <v>0.258224627342511</v>
      </c>
      <c r="F66" s="238">
        <v>0.25810586022453402</v>
      </c>
      <c r="G66" s="238">
        <v>0.25822462564932502</v>
      </c>
      <c r="H66" s="238">
        <v>9.8039218793910199E-2</v>
      </c>
      <c r="I66" s="238">
        <v>0.25822454718346599</v>
      </c>
      <c r="J66" s="238">
        <v>0.257879798498163</v>
      </c>
    </row>
    <row r="67" spans="1:10" x14ac:dyDescent="0.35">
      <c r="A67" t="s">
        <v>1339</v>
      </c>
      <c r="B67" t="s">
        <v>243</v>
      </c>
      <c r="C67" t="s">
        <v>243</v>
      </c>
      <c r="D67" s="238">
        <v>0.23517439997946399</v>
      </c>
      <c r="E67" s="238">
        <v>0.250157851124713</v>
      </c>
      <c r="F67" s="238">
        <v>0.22723739705746299</v>
      </c>
      <c r="G67" s="238">
        <v>0.235179101675388</v>
      </c>
      <c r="H67" s="238">
        <v>6.1437895417553498E-2</v>
      </c>
      <c r="I67" s="238">
        <v>0.23992385525736601</v>
      </c>
      <c r="J67" s="238">
        <v>0.211762891213327</v>
      </c>
    </row>
    <row r="68" spans="1:10" x14ac:dyDescent="0.35">
      <c r="A68" t="s">
        <v>1340</v>
      </c>
      <c r="B68" t="s">
        <v>266</v>
      </c>
      <c r="C68" t="s">
        <v>266</v>
      </c>
      <c r="D68" s="238">
        <v>0</v>
      </c>
      <c r="E68" s="238">
        <v>0</v>
      </c>
      <c r="F68" s="238">
        <v>0</v>
      </c>
      <c r="G68" s="238">
        <v>0</v>
      </c>
      <c r="H68" s="238">
        <v>0</v>
      </c>
      <c r="I68" s="238">
        <v>0</v>
      </c>
      <c r="J68" s="238">
        <v>0</v>
      </c>
    </row>
    <row r="69" spans="1:10" x14ac:dyDescent="0.35">
      <c r="A69" t="s">
        <v>1337</v>
      </c>
      <c r="B69" t="s">
        <v>266</v>
      </c>
      <c r="C69" t="s">
        <v>266</v>
      </c>
      <c r="D69" s="238">
        <v>7.9365080050802801E-3</v>
      </c>
      <c r="E69" s="238">
        <v>7.9365079417902506E-3</v>
      </c>
      <c r="F69" s="238">
        <v>7.9326923076923107E-3</v>
      </c>
      <c r="G69" s="238">
        <v>9.52380905413301E-3</v>
      </c>
      <c r="H69" s="238">
        <v>9.5238098934345601E-3</v>
      </c>
      <c r="I69" s="238">
        <v>7.9365094835564601E-3</v>
      </c>
      <c r="J69" s="238">
        <v>7.9365082365554594E-3</v>
      </c>
    </row>
    <row r="70" spans="1:10" x14ac:dyDescent="0.35">
      <c r="A70" t="s">
        <v>1341</v>
      </c>
      <c r="B70" t="s">
        <v>266</v>
      </c>
      <c r="C70" t="s">
        <v>266</v>
      </c>
      <c r="D70" s="238">
        <v>0</v>
      </c>
      <c r="E70" s="238">
        <v>0</v>
      </c>
      <c r="F70" s="238">
        <v>0</v>
      </c>
      <c r="G70" s="238">
        <v>0</v>
      </c>
      <c r="H70" s="238">
        <v>0</v>
      </c>
      <c r="I70" s="238">
        <v>0</v>
      </c>
      <c r="J70" s="238">
        <v>0</v>
      </c>
    </row>
    <row r="71" spans="1:10" x14ac:dyDescent="0.35">
      <c r="A71" t="s">
        <v>1338</v>
      </c>
      <c r="B71" t="s">
        <v>266</v>
      </c>
      <c r="C71" t="s">
        <v>266</v>
      </c>
      <c r="D71" s="238">
        <v>0</v>
      </c>
      <c r="E71" s="238">
        <v>0</v>
      </c>
      <c r="F71" s="238">
        <v>0</v>
      </c>
      <c r="G71" s="238">
        <v>0</v>
      </c>
      <c r="H71" s="238">
        <v>0</v>
      </c>
      <c r="I71" s="238">
        <v>0</v>
      </c>
      <c r="J71" s="238">
        <v>0</v>
      </c>
    </row>
    <row r="72" spans="1:10" x14ac:dyDescent="0.35">
      <c r="A72" t="s">
        <v>1339</v>
      </c>
      <c r="B72" t="s">
        <v>266</v>
      </c>
      <c r="C72" t="s">
        <v>266</v>
      </c>
      <c r="D72" s="238">
        <v>0</v>
      </c>
      <c r="E72" s="238">
        <v>0</v>
      </c>
      <c r="F72" s="238">
        <v>0</v>
      </c>
      <c r="G72" s="238">
        <v>0</v>
      </c>
      <c r="H72" s="238">
        <v>0</v>
      </c>
      <c r="I72" s="238">
        <v>0</v>
      </c>
      <c r="J72" s="238">
        <v>0</v>
      </c>
    </row>
    <row r="73" spans="1:10" x14ac:dyDescent="0.35">
      <c r="A73" t="s">
        <v>1340</v>
      </c>
      <c r="B73" t="s">
        <v>1523</v>
      </c>
      <c r="C73" t="s">
        <v>1523</v>
      </c>
      <c r="D73" s="238"/>
      <c r="E73" s="238"/>
      <c r="F73" s="238"/>
      <c r="G73" s="238"/>
      <c r="H73" s="238"/>
      <c r="I73" s="238"/>
      <c r="J73" s="238"/>
    </row>
    <row r="74" spans="1:10" x14ac:dyDescent="0.35">
      <c r="A74" t="s">
        <v>1337</v>
      </c>
      <c r="B74" t="s">
        <v>1523</v>
      </c>
      <c r="C74" t="s">
        <v>1523</v>
      </c>
      <c r="D74" s="238"/>
      <c r="E74" s="238"/>
      <c r="F74" s="238"/>
      <c r="G74" s="238"/>
      <c r="H74" s="238"/>
      <c r="I74" s="238"/>
      <c r="J74" s="238"/>
    </row>
    <row r="75" spans="1:10" x14ac:dyDescent="0.35">
      <c r="A75" t="s">
        <v>1341</v>
      </c>
      <c r="B75" t="s">
        <v>1523</v>
      </c>
      <c r="C75" t="s">
        <v>1523</v>
      </c>
      <c r="D75" s="238">
        <v>2.5604649197955201E-2</v>
      </c>
      <c r="E75" s="238">
        <v>3.4086956693009297E-2</v>
      </c>
      <c r="F75" s="238">
        <v>3.4103370786516901E-2</v>
      </c>
      <c r="G75" s="238">
        <v>2.3787435209897501E-2</v>
      </c>
      <c r="H75" s="238"/>
      <c r="I75" s="238">
        <v>3.4086967026028099E-2</v>
      </c>
      <c r="J75" s="238">
        <v>3.07304549837058E-3</v>
      </c>
    </row>
    <row r="76" spans="1:10" x14ac:dyDescent="0.35">
      <c r="A76" t="s">
        <v>1338</v>
      </c>
      <c r="B76" t="s">
        <v>1523</v>
      </c>
      <c r="C76" t="s">
        <v>1523</v>
      </c>
      <c r="D76" s="238"/>
      <c r="E76" s="238"/>
      <c r="F76" s="238"/>
      <c r="G76" s="238"/>
      <c r="H76" s="238"/>
      <c r="I76" s="238"/>
      <c r="J76" s="238"/>
    </row>
    <row r="77" spans="1:10" x14ac:dyDescent="0.35">
      <c r="A77" t="s">
        <v>1339</v>
      </c>
      <c r="B77" t="s">
        <v>1523</v>
      </c>
      <c r="C77" t="s">
        <v>1523</v>
      </c>
      <c r="D77" s="238">
        <v>6.9351376082042296E-2</v>
      </c>
      <c r="E77" s="238">
        <v>7.5680000112197707E-2</v>
      </c>
      <c r="F77" s="238">
        <v>7.5686413474775296E-2</v>
      </c>
      <c r="G77" s="238">
        <v>6.3656953976126501E-2</v>
      </c>
      <c r="H77" s="238"/>
      <c r="I77" s="238">
        <v>9.2400056152672494E-2</v>
      </c>
      <c r="J77" s="238">
        <v>9.4467228392127595E-3</v>
      </c>
    </row>
    <row r="78" spans="1:10" x14ac:dyDescent="0.35">
      <c r="A78" t="s">
        <v>1340</v>
      </c>
      <c r="B78" t="s">
        <v>610</v>
      </c>
      <c r="C78" t="s">
        <v>610</v>
      </c>
      <c r="D78" s="238">
        <v>0.63492657353255999</v>
      </c>
      <c r="E78" s="238">
        <v>0.63776141843204304</v>
      </c>
      <c r="F78" s="238">
        <v>0.63195211409657004</v>
      </c>
      <c r="G78" s="238">
        <v>0.63457036380280096</v>
      </c>
      <c r="H78" s="238">
        <v>0.67898188635801704</v>
      </c>
      <c r="I78" s="238">
        <v>0.63496825604822404</v>
      </c>
      <c r="J78" s="238">
        <v>0.62067003705970902</v>
      </c>
    </row>
    <row r="79" spans="1:10" x14ac:dyDescent="0.35">
      <c r="A79" t="s">
        <v>1337</v>
      </c>
      <c r="B79" t="s">
        <v>610</v>
      </c>
      <c r="C79" t="s">
        <v>610</v>
      </c>
      <c r="D79" s="238">
        <v>0.41974607403352199</v>
      </c>
      <c r="E79" s="238">
        <v>0.43441526534442099</v>
      </c>
      <c r="F79" s="238">
        <v>0.407047351896829</v>
      </c>
      <c r="G79" s="238">
        <v>0.41979357570671</v>
      </c>
      <c r="H79" s="238">
        <v>0.45640614145550001</v>
      </c>
      <c r="I79" s="238">
        <v>0.42563617811524301</v>
      </c>
      <c r="J79" s="238">
        <v>0.35859990677916798</v>
      </c>
    </row>
    <row r="80" spans="1:10" x14ac:dyDescent="0.35">
      <c r="A80" t="s">
        <v>1341</v>
      </c>
      <c r="B80" t="s">
        <v>610</v>
      </c>
      <c r="C80" t="s">
        <v>610</v>
      </c>
      <c r="D80" s="238">
        <v>0.62193035363616</v>
      </c>
      <c r="E80" s="238">
        <v>0.75611801666833001</v>
      </c>
      <c r="F80" s="238">
        <v>0.52807519228149702</v>
      </c>
      <c r="G80" s="238">
        <v>0.62023281420285004</v>
      </c>
      <c r="H80" s="238">
        <v>0.71983375025422502</v>
      </c>
      <c r="I80" s="238">
        <v>0.67213535569914296</v>
      </c>
      <c r="J80" s="238">
        <v>0.204175312154279</v>
      </c>
    </row>
    <row r="81" spans="1:10" x14ac:dyDescent="0.35">
      <c r="A81" t="s">
        <v>1338</v>
      </c>
      <c r="B81" t="s">
        <v>610</v>
      </c>
      <c r="C81" t="s">
        <v>610</v>
      </c>
      <c r="D81" s="238">
        <v>0.66246021244745801</v>
      </c>
      <c r="E81" s="238">
        <v>0.66274029297575199</v>
      </c>
      <c r="F81" s="238">
        <v>0.66233581664639796</v>
      </c>
      <c r="G81" s="238">
        <v>0.66246684600283601</v>
      </c>
      <c r="H81" s="238">
        <v>0.71114255091710699</v>
      </c>
      <c r="I81" s="238">
        <v>0.66168787434272303</v>
      </c>
      <c r="J81" s="238">
        <v>0.66096665470164895</v>
      </c>
    </row>
    <row r="82" spans="1:10" x14ac:dyDescent="0.35">
      <c r="A82" t="s">
        <v>1339</v>
      </c>
      <c r="B82" t="s">
        <v>610</v>
      </c>
      <c r="C82" t="s">
        <v>610</v>
      </c>
      <c r="D82" s="238">
        <v>0.61662271330241203</v>
      </c>
      <c r="E82" s="238">
        <v>0.695346584891126</v>
      </c>
      <c r="F82" s="238">
        <v>0.55362331994112701</v>
      </c>
      <c r="G82" s="238">
        <v>0.61560204928487205</v>
      </c>
      <c r="H82" s="238">
        <v>0.69359707407621796</v>
      </c>
      <c r="I82" s="238">
        <v>0.64602006721699901</v>
      </c>
      <c r="J82" s="238">
        <v>0.27054708499275898</v>
      </c>
    </row>
    <row r="83" spans="1:10" x14ac:dyDescent="0.35">
      <c r="A83" t="s">
        <v>1340</v>
      </c>
      <c r="B83" t="s">
        <v>273</v>
      </c>
      <c r="C83" t="s">
        <v>803</v>
      </c>
      <c r="D83" s="238">
        <v>0.119047621897676</v>
      </c>
      <c r="E83" s="238">
        <v>0.119047618486851</v>
      </c>
      <c r="F83" s="238">
        <v>0.11894273127753301</v>
      </c>
      <c r="G83" s="238">
        <v>0.11904763089338601</v>
      </c>
      <c r="H83" s="238">
        <v>0.11904731186138599</v>
      </c>
      <c r="I83" s="238">
        <v>0.119047905208402</v>
      </c>
      <c r="J83" s="238">
        <v>0.11904769978954299</v>
      </c>
    </row>
    <row r="84" spans="1:10" x14ac:dyDescent="0.35">
      <c r="A84" t="s">
        <v>1337</v>
      </c>
      <c r="B84" t="s">
        <v>273</v>
      </c>
      <c r="C84" t="s">
        <v>803</v>
      </c>
      <c r="D84" s="238">
        <v>0.119047621897676</v>
      </c>
      <c r="E84" s="238">
        <v>0.119047618486851</v>
      </c>
      <c r="F84" s="238">
        <v>0.11894273127753301</v>
      </c>
      <c r="G84" s="238">
        <v>0.11904763089338601</v>
      </c>
      <c r="H84" s="238">
        <v>0.11904731186138599</v>
      </c>
      <c r="I84" s="238">
        <v>0.119047905208402</v>
      </c>
      <c r="J84" s="238">
        <v>0.11904769978954299</v>
      </c>
    </row>
    <row r="85" spans="1:10" x14ac:dyDescent="0.35">
      <c r="A85" t="s">
        <v>1341</v>
      </c>
      <c r="B85" t="s">
        <v>273</v>
      </c>
      <c r="C85" t="s">
        <v>803</v>
      </c>
      <c r="D85" s="238">
        <v>9.5238097518140802E-2</v>
      </c>
      <c r="E85" s="238">
        <v>9.5238094789480504E-2</v>
      </c>
      <c r="F85" s="238">
        <v>9.5154185022026397E-2</v>
      </c>
      <c r="G85" s="238">
        <v>9.5238104714708796E-2</v>
      </c>
      <c r="H85" s="238">
        <v>9.52378494891086E-2</v>
      </c>
      <c r="I85" s="238">
        <v>9.5238324166721899E-2</v>
      </c>
      <c r="J85" s="238">
        <v>9.5238159831634195E-2</v>
      </c>
    </row>
    <row r="86" spans="1:10" x14ac:dyDescent="0.35">
      <c r="A86" t="s">
        <v>1338</v>
      </c>
      <c r="B86" t="s">
        <v>273</v>
      </c>
      <c r="C86" t="s">
        <v>803</v>
      </c>
      <c r="D86" s="238">
        <v>0.119047621897676</v>
      </c>
      <c r="E86" s="238">
        <v>0.119047618486851</v>
      </c>
      <c r="F86" s="238">
        <v>0.11894273127753301</v>
      </c>
      <c r="G86" s="238">
        <v>0.11904763089338601</v>
      </c>
      <c r="H86" s="238">
        <v>0.11904731186138599</v>
      </c>
      <c r="I86" s="238">
        <v>0.119047905208402</v>
      </c>
      <c r="J86" s="238">
        <v>0.11904769978954299</v>
      </c>
    </row>
    <row r="87" spans="1:10" x14ac:dyDescent="0.35">
      <c r="A87" t="s">
        <v>1339</v>
      </c>
      <c r="B87" t="s">
        <v>273</v>
      </c>
      <c r="C87" t="s">
        <v>803</v>
      </c>
      <c r="D87" s="238">
        <v>0.107142859707908</v>
      </c>
      <c r="E87" s="238">
        <v>0.107142856638166</v>
      </c>
      <c r="F87" s="238">
        <v>0.10704845814977999</v>
      </c>
      <c r="G87" s="238">
        <v>0.107142867804047</v>
      </c>
      <c r="H87" s="238">
        <v>0.107142580675247</v>
      </c>
      <c r="I87" s="238">
        <v>0.107143114687562</v>
      </c>
      <c r="J87" s="238">
        <v>0.107142929810588</v>
      </c>
    </row>
    <row r="88" spans="1:10" x14ac:dyDescent="0.35">
      <c r="A88" t="s">
        <v>1340</v>
      </c>
      <c r="B88" t="s">
        <v>209</v>
      </c>
      <c r="C88" t="s">
        <v>803</v>
      </c>
      <c r="D88" s="238">
        <v>7.14285732105266E-3</v>
      </c>
      <c r="E88" s="238">
        <v>7.1428570446856899E-3</v>
      </c>
      <c r="F88" s="238">
        <v>7.13429256594724E-3</v>
      </c>
      <c r="G88" s="238">
        <v>7.1428568680076601E-3</v>
      </c>
      <c r="H88" s="238">
        <v>0</v>
      </c>
      <c r="I88" s="238">
        <v>7.142857454692E-3</v>
      </c>
      <c r="J88" s="238">
        <v>7.1428577142382699E-3</v>
      </c>
    </row>
    <row r="89" spans="1:10" x14ac:dyDescent="0.35">
      <c r="A89" t="s">
        <v>1337</v>
      </c>
      <c r="B89" t="s">
        <v>209</v>
      </c>
      <c r="C89" t="s">
        <v>803</v>
      </c>
      <c r="D89" s="238">
        <v>0</v>
      </c>
      <c r="E89" s="238">
        <v>0</v>
      </c>
      <c r="F89" s="238">
        <v>0</v>
      </c>
      <c r="G89" s="238">
        <v>0</v>
      </c>
      <c r="H89" s="238">
        <v>0</v>
      </c>
      <c r="I89" s="238">
        <v>0</v>
      </c>
      <c r="J89" s="238">
        <v>0</v>
      </c>
    </row>
    <row r="90" spans="1:10" x14ac:dyDescent="0.35">
      <c r="A90" t="s">
        <v>1341</v>
      </c>
      <c r="B90" t="s">
        <v>209</v>
      </c>
      <c r="C90" t="s">
        <v>803</v>
      </c>
      <c r="D90" s="238">
        <v>0</v>
      </c>
      <c r="E90" s="238">
        <v>0</v>
      </c>
      <c r="F90" s="238">
        <v>0</v>
      </c>
      <c r="G90" s="238">
        <v>0</v>
      </c>
      <c r="H90" s="238">
        <v>0</v>
      </c>
      <c r="I90" s="238">
        <v>0</v>
      </c>
      <c r="J90" s="238">
        <v>0</v>
      </c>
    </row>
    <row r="91" spans="1:10" x14ac:dyDescent="0.35">
      <c r="A91" t="s">
        <v>1338</v>
      </c>
      <c r="B91" t="s">
        <v>209</v>
      </c>
      <c r="C91" t="s">
        <v>803</v>
      </c>
      <c r="D91" s="238">
        <v>0</v>
      </c>
      <c r="E91" s="238">
        <v>0</v>
      </c>
      <c r="F91" s="238">
        <v>0</v>
      </c>
      <c r="G91" s="238">
        <v>0</v>
      </c>
      <c r="H91" s="238">
        <v>0</v>
      </c>
      <c r="I91" s="238">
        <v>0</v>
      </c>
      <c r="J91" s="238">
        <v>0</v>
      </c>
    </row>
    <row r="92" spans="1:10" x14ac:dyDescent="0.35">
      <c r="A92" t="s">
        <v>1339</v>
      </c>
      <c r="B92" t="s">
        <v>209</v>
      </c>
      <c r="C92" t="s">
        <v>803</v>
      </c>
      <c r="D92" s="238">
        <v>0</v>
      </c>
      <c r="E92" s="238">
        <v>0</v>
      </c>
      <c r="F92" s="238">
        <v>0</v>
      </c>
      <c r="G92" s="238">
        <v>0</v>
      </c>
      <c r="H92" s="238">
        <v>0</v>
      </c>
      <c r="I92" s="238">
        <v>0</v>
      </c>
      <c r="J92" s="238">
        <v>0</v>
      </c>
    </row>
    <row r="93" spans="1:10" x14ac:dyDescent="0.35">
      <c r="A93" t="s">
        <v>1340</v>
      </c>
      <c r="B93" t="s">
        <v>169</v>
      </c>
      <c r="C93" t="s">
        <v>169</v>
      </c>
      <c r="D93" s="238">
        <v>4.0000000482864298E-2</v>
      </c>
      <c r="E93" s="238">
        <v>3.9999999983845499E-2</v>
      </c>
      <c r="F93" s="238">
        <v>3.9968152866242002E-2</v>
      </c>
      <c r="G93" s="238">
        <v>3.9999999180194298E-2</v>
      </c>
      <c r="H93" s="238"/>
      <c r="I93" s="238">
        <v>3.9999995560476502E-2</v>
      </c>
      <c r="J93" s="238">
        <v>3.9999950337155497E-2</v>
      </c>
    </row>
    <row r="94" spans="1:10" x14ac:dyDescent="0.35">
      <c r="A94" t="s">
        <v>1337</v>
      </c>
      <c r="B94" t="s">
        <v>169</v>
      </c>
      <c r="C94" t="s">
        <v>169</v>
      </c>
      <c r="D94" s="238">
        <v>2.9841095297803499E-2</v>
      </c>
      <c r="E94" s="238">
        <v>3.0519603175881E-2</v>
      </c>
      <c r="F94" s="238">
        <v>2.1238461538461501E-2</v>
      </c>
      <c r="G94" s="238">
        <v>2.8751114977002199E-2</v>
      </c>
      <c r="H94" s="238"/>
      <c r="I94" s="238">
        <v>3.0344836296333701E-2</v>
      </c>
      <c r="J94" s="238">
        <v>8.0442153713841096E-3</v>
      </c>
    </row>
    <row r="95" spans="1:10" x14ac:dyDescent="0.35">
      <c r="A95" t="s">
        <v>1341</v>
      </c>
      <c r="B95" t="s">
        <v>169</v>
      </c>
      <c r="C95" t="s">
        <v>169</v>
      </c>
      <c r="D95" s="238">
        <v>2.6028343073603799E-2</v>
      </c>
      <c r="E95" s="238">
        <v>2.76218156049137E-2</v>
      </c>
      <c r="F95" s="238">
        <v>1.2642962962963E-2</v>
      </c>
      <c r="G95" s="238">
        <v>2.3697159419942101E-2</v>
      </c>
      <c r="H95" s="238"/>
      <c r="I95" s="238">
        <v>2.7199996981123999E-2</v>
      </c>
      <c r="J95" s="238">
        <v>3.2409181182389501E-3</v>
      </c>
    </row>
    <row r="96" spans="1:10" x14ac:dyDescent="0.35">
      <c r="A96" t="s">
        <v>1338</v>
      </c>
      <c r="B96" t="s">
        <v>169</v>
      </c>
      <c r="C96" t="s">
        <v>169</v>
      </c>
      <c r="D96" s="238">
        <v>4.0000000482864298E-2</v>
      </c>
      <c r="E96" s="238">
        <v>3.9999999983845499E-2</v>
      </c>
      <c r="F96" s="238">
        <v>3.9968152866242002E-2</v>
      </c>
      <c r="G96" s="238">
        <v>3.9999999180194298E-2</v>
      </c>
      <c r="H96" s="238"/>
      <c r="I96" s="238">
        <v>3.9999995560476502E-2</v>
      </c>
      <c r="J96" s="238">
        <v>3.9999950337155497E-2</v>
      </c>
    </row>
    <row r="97" spans="1:10" x14ac:dyDescent="0.35">
      <c r="A97" t="s">
        <v>1339</v>
      </c>
      <c r="B97" t="s">
        <v>169</v>
      </c>
      <c r="C97" t="s">
        <v>169</v>
      </c>
      <c r="D97" s="238">
        <v>5.8198886487795198E-2</v>
      </c>
      <c r="E97" s="238">
        <v>6.0636616789026598E-2</v>
      </c>
      <c r="F97" s="238">
        <v>3.35814751286449E-2</v>
      </c>
      <c r="G97" s="238">
        <v>5.4465041980295302E-2</v>
      </c>
      <c r="H97" s="238"/>
      <c r="I97" s="238">
        <v>6.0000038418982E-2</v>
      </c>
      <c r="J97" s="238">
        <v>9.8644226712934595E-3</v>
      </c>
    </row>
    <row r="98" spans="1:10" x14ac:dyDescent="0.35">
      <c r="A98" t="s">
        <v>1340</v>
      </c>
      <c r="B98" t="s">
        <v>230</v>
      </c>
      <c r="C98" t="s">
        <v>230</v>
      </c>
      <c r="D98" s="238">
        <v>1.5223378853574899E-2</v>
      </c>
      <c r="E98" s="238">
        <v>1.5241122117304801E-2</v>
      </c>
      <c r="F98" s="238">
        <v>1.1227183958631299E-2</v>
      </c>
      <c r="G98" s="238">
        <v>1.51111398391428E-2</v>
      </c>
      <c r="H98" s="238">
        <v>1.52642254795494E-2</v>
      </c>
      <c r="I98" s="238">
        <v>1.5264227587590599E-2</v>
      </c>
      <c r="J98" s="238">
        <v>8.3584566214148209E-3</v>
      </c>
    </row>
    <row r="99" spans="1:10" x14ac:dyDescent="0.35">
      <c r="A99" t="s">
        <v>1337</v>
      </c>
      <c r="B99" t="s">
        <v>230</v>
      </c>
      <c r="C99" t="s">
        <v>230</v>
      </c>
      <c r="D99" s="238">
        <v>9.8097240689350596E-3</v>
      </c>
      <c r="E99" s="238">
        <v>9.8916838461325807E-3</v>
      </c>
      <c r="F99" s="238">
        <v>2.2663043478260902E-3</v>
      </c>
      <c r="G99" s="238">
        <v>9.3144740938890993E-3</v>
      </c>
      <c r="H99" s="238">
        <v>9.9999921949484507E-3</v>
      </c>
      <c r="I99" s="238">
        <v>9.9999995030021008E-3</v>
      </c>
      <c r="J99" s="238">
        <v>7.0244981794416895E-4</v>
      </c>
    </row>
    <row r="100" spans="1:10" x14ac:dyDescent="0.35">
      <c r="A100" t="s">
        <v>1341</v>
      </c>
      <c r="B100" t="s">
        <v>230</v>
      </c>
      <c r="C100" t="s">
        <v>230</v>
      </c>
      <c r="D100" s="238">
        <v>5.7478236743377402E-3</v>
      </c>
      <c r="E100" s="238">
        <v>5.8140405372594699E-3</v>
      </c>
      <c r="F100" s="238">
        <v>1.03290870488323E-3</v>
      </c>
      <c r="G100" s="238">
        <v>5.3563530677605596E-3</v>
      </c>
      <c r="H100" s="238">
        <v>5.9021959454393699E-3</v>
      </c>
      <c r="I100" s="238">
        <v>5.90219291527448E-3</v>
      </c>
      <c r="J100" s="238">
        <v>3.0539214321925198E-4</v>
      </c>
    </row>
    <row r="101" spans="1:10" x14ac:dyDescent="0.35">
      <c r="A101" t="s">
        <v>1338</v>
      </c>
      <c r="B101" t="s">
        <v>230</v>
      </c>
      <c r="C101" t="s">
        <v>230</v>
      </c>
      <c r="D101" s="238">
        <v>5.94847476201848E-3</v>
      </c>
      <c r="E101" s="238">
        <v>5.9887001008228297E-3</v>
      </c>
      <c r="F101" s="238">
        <v>1.6098242811501599E-3</v>
      </c>
      <c r="G101" s="238">
        <v>5.7026729817014196E-3</v>
      </c>
      <c r="H101" s="238">
        <v>6.04166692532585E-3</v>
      </c>
      <c r="I101" s="238">
        <v>6.0416663663971004E-3</v>
      </c>
      <c r="J101" s="238">
        <v>5.1680010638092695E-4</v>
      </c>
    </row>
    <row r="102" spans="1:10" x14ac:dyDescent="0.35">
      <c r="A102" t="s">
        <v>1339</v>
      </c>
      <c r="B102" t="s">
        <v>230</v>
      </c>
      <c r="C102" t="s">
        <v>230</v>
      </c>
      <c r="D102" s="238">
        <v>3.86885925229024E-3</v>
      </c>
      <c r="E102" s="238">
        <v>3.9073192079007698E-3</v>
      </c>
      <c r="F102" s="238">
        <v>7.8136094674556198E-4</v>
      </c>
      <c r="G102" s="238">
        <v>3.6390041974815098E-3</v>
      </c>
      <c r="H102" s="238">
        <v>3.9583335027996904E-3</v>
      </c>
      <c r="I102" s="238">
        <v>3.9583331366050004E-3</v>
      </c>
      <c r="J102" s="238">
        <v>2.35878256872624E-4</v>
      </c>
    </row>
    <row r="103" spans="1:10" x14ac:dyDescent="0.35">
      <c r="A103" t="s">
        <v>1340</v>
      </c>
      <c r="B103" t="s">
        <v>248</v>
      </c>
      <c r="C103" t="s">
        <v>248</v>
      </c>
      <c r="D103" s="238">
        <v>0.71938865215176295</v>
      </c>
      <c r="E103" s="238">
        <v>0.71155175829844697</v>
      </c>
      <c r="F103" s="238">
        <v>0.67820403535235896</v>
      </c>
      <c r="G103" s="238">
        <v>0.69421619069137996</v>
      </c>
      <c r="H103" s="238">
        <v>0.71165943131940301</v>
      </c>
      <c r="I103" s="238">
        <v>0.73720810613549703</v>
      </c>
      <c r="J103" s="238">
        <v>0.50423879999653498</v>
      </c>
    </row>
    <row r="104" spans="1:10" x14ac:dyDescent="0.35">
      <c r="A104" t="s">
        <v>1337</v>
      </c>
      <c r="B104" t="s">
        <v>248</v>
      </c>
      <c r="C104" t="s">
        <v>248</v>
      </c>
      <c r="D104" s="238">
        <v>0.19752119951418601</v>
      </c>
      <c r="E104" s="238">
        <v>0.13604506898640201</v>
      </c>
      <c r="F104" s="238">
        <v>0.104941919191919</v>
      </c>
      <c r="G104" s="238">
        <v>0.118416811475169</v>
      </c>
      <c r="H104" s="238">
        <v>0.136169587816132</v>
      </c>
      <c r="I104" s="238">
        <v>0.220796668550027</v>
      </c>
      <c r="J104" s="238">
        <v>8.5178358788722403E-2</v>
      </c>
    </row>
    <row r="105" spans="1:10" x14ac:dyDescent="0.35">
      <c r="A105" t="s">
        <v>1341</v>
      </c>
      <c r="B105" t="s">
        <v>248</v>
      </c>
      <c r="C105" t="s">
        <v>248</v>
      </c>
      <c r="D105" s="238">
        <v>0.315196938960766</v>
      </c>
      <c r="E105" s="238">
        <v>0.41443892510105601</v>
      </c>
      <c r="F105" s="238">
        <v>0.26868270944741501</v>
      </c>
      <c r="G105" s="238">
        <v>0.32563922732600598</v>
      </c>
      <c r="H105" s="238">
        <v>0.41513466826965201</v>
      </c>
      <c r="I105" s="238">
        <v>0.33976034343691203</v>
      </c>
      <c r="J105" s="238">
        <v>0.21079754448111801</v>
      </c>
    </row>
    <row r="106" spans="1:10" x14ac:dyDescent="0.35">
      <c r="A106" t="s">
        <v>1338</v>
      </c>
      <c r="B106" t="s">
        <v>248</v>
      </c>
      <c r="C106" t="s">
        <v>248</v>
      </c>
      <c r="D106" s="238">
        <v>0.55958877313760702</v>
      </c>
      <c r="E106" s="238">
        <v>0.63718838008253198</v>
      </c>
      <c r="F106" s="238">
        <v>0.54167833775420005</v>
      </c>
      <c r="G106" s="238">
        <v>0.58624218799761696</v>
      </c>
      <c r="H106" s="238">
        <v>0.637528240556965</v>
      </c>
      <c r="I106" s="238">
        <v>0.58784619830521101</v>
      </c>
      <c r="J106" s="238">
        <v>0.39660304710334698</v>
      </c>
    </row>
    <row r="107" spans="1:10" x14ac:dyDescent="0.35">
      <c r="A107" t="s">
        <v>1339</v>
      </c>
      <c r="B107" t="s">
        <v>248</v>
      </c>
      <c r="C107" t="s">
        <v>248</v>
      </c>
      <c r="D107" s="238">
        <v>0.39408363229746501</v>
      </c>
      <c r="E107" s="238">
        <v>0.48863224022468399</v>
      </c>
      <c r="F107" s="238">
        <v>0.34448630714135198</v>
      </c>
      <c r="G107" s="238">
        <v>0.40362025683564801</v>
      </c>
      <c r="H107" s="238">
        <v>0.48926585903208902</v>
      </c>
      <c r="I107" s="238">
        <v>0.42245562839301198</v>
      </c>
      <c r="J107" s="238">
        <v>0.26496502571893699</v>
      </c>
    </row>
    <row r="108" spans="1:10" x14ac:dyDescent="0.35">
      <c r="A108" t="s">
        <v>1340</v>
      </c>
      <c r="B108" t="s">
        <v>282</v>
      </c>
      <c r="C108" t="s">
        <v>803</v>
      </c>
      <c r="D108" s="238"/>
      <c r="E108" s="238"/>
      <c r="F108" s="238"/>
      <c r="G108" s="238"/>
      <c r="H108" s="238"/>
      <c r="I108" s="238"/>
      <c r="J108" s="238"/>
    </row>
    <row r="109" spans="1:10" x14ac:dyDescent="0.35">
      <c r="A109" t="s">
        <v>1337</v>
      </c>
      <c r="B109" t="s">
        <v>282</v>
      </c>
      <c r="C109" t="s">
        <v>803</v>
      </c>
      <c r="D109" s="238"/>
      <c r="E109" s="238"/>
      <c r="F109" s="238"/>
      <c r="G109" s="238"/>
      <c r="H109" s="238"/>
      <c r="I109" s="238"/>
      <c r="J109" s="238"/>
    </row>
    <row r="110" spans="1:10" x14ac:dyDescent="0.35">
      <c r="A110" t="s">
        <v>1341</v>
      </c>
      <c r="B110" t="s">
        <v>282</v>
      </c>
      <c r="C110" t="s">
        <v>803</v>
      </c>
      <c r="D110" s="238"/>
      <c r="E110" s="238"/>
      <c r="F110" s="238"/>
      <c r="G110" s="238"/>
      <c r="H110" s="238"/>
      <c r="I110" s="238"/>
      <c r="J110" s="238"/>
    </row>
    <row r="111" spans="1:10" x14ac:dyDescent="0.35">
      <c r="A111" t="s">
        <v>1338</v>
      </c>
      <c r="B111" t="s">
        <v>282</v>
      </c>
      <c r="C111" t="s">
        <v>803</v>
      </c>
      <c r="D111" s="238"/>
      <c r="E111" s="238"/>
      <c r="F111" s="238"/>
      <c r="G111" s="238"/>
      <c r="H111" s="238"/>
      <c r="I111" s="238"/>
      <c r="J111" s="238"/>
    </row>
    <row r="112" spans="1:10" x14ac:dyDescent="0.35">
      <c r="A112" t="s">
        <v>1339</v>
      </c>
      <c r="B112" t="s">
        <v>282</v>
      </c>
      <c r="C112" t="s">
        <v>803</v>
      </c>
      <c r="D112" s="238"/>
      <c r="E112" s="238"/>
      <c r="F112" s="238"/>
      <c r="G112" s="238"/>
      <c r="H112" s="238"/>
      <c r="I112" s="238"/>
      <c r="J112" s="238"/>
    </row>
    <row r="113" spans="1:10" x14ac:dyDescent="0.35">
      <c r="A113" t="s">
        <v>1340</v>
      </c>
      <c r="B113" t="s">
        <v>1524</v>
      </c>
      <c r="C113" t="s">
        <v>1524</v>
      </c>
      <c r="D113" s="238">
        <v>0.100000026543825</v>
      </c>
      <c r="E113" s="238">
        <v>9.9999999121227201E-2</v>
      </c>
      <c r="F113" s="238">
        <v>0.1</v>
      </c>
      <c r="G113" s="238">
        <v>0.100000001808129</v>
      </c>
      <c r="H113" s="238">
        <v>9.9999861147814895E-2</v>
      </c>
      <c r="I113" s="238"/>
      <c r="J113" s="238">
        <v>9.9896113074204998E-2</v>
      </c>
    </row>
    <row r="114" spans="1:10" x14ac:dyDescent="0.35">
      <c r="A114" t="s">
        <v>1337</v>
      </c>
      <c r="B114" t="s">
        <v>1524</v>
      </c>
      <c r="C114" t="s">
        <v>1524</v>
      </c>
      <c r="D114" s="238"/>
      <c r="E114" s="238"/>
      <c r="F114" s="238"/>
      <c r="G114" s="238"/>
      <c r="H114" s="238"/>
      <c r="I114" s="238"/>
      <c r="J114" s="238"/>
    </row>
    <row r="115" spans="1:10" x14ac:dyDescent="0.35">
      <c r="A115" t="s">
        <v>1341</v>
      </c>
      <c r="B115" t="s">
        <v>1524</v>
      </c>
      <c r="C115" t="s">
        <v>1524</v>
      </c>
      <c r="D115" s="238">
        <v>2.1642229340772599E-3</v>
      </c>
      <c r="E115" s="238">
        <v>2.1404801471027498E-3</v>
      </c>
      <c r="F115" s="238">
        <v>7.1961597542242702E-4</v>
      </c>
      <c r="G115" s="238">
        <v>2.09456728170258E-3</v>
      </c>
      <c r="H115" s="238">
        <v>2.1944444025872901E-3</v>
      </c>
      <c r="I115" s="238">
        <v>2.1944445177487898E-3</v>
      </c>
      <c r="J115" s="238">
        <v>3.8956152679025402E-4</v>
      </c>
    </row>
    <row r="116" spans="1:10" x14ac:dyDescent="0.35">
      <c r="A116" t="s">
        <v>1338</v>
      </c>
      <c r="B116" t="s">
        <v>1524</v>
      </c>
      <c r="C116" t="s">
        <v>1524</v>
      </c>
      <c r="D116" s="238">
        <v>1.15497076536879E-2</v>
      </c>
      <c r="E116" s="238">
        <v>1.1549707619682799E-2</v>
      </c>
      <c r="F116" s="238">
        <v>1.1545906457923799E-2</v>
      </c>
      <c r="G116" s="238">
        <v>1.15497069478814E-2</v>
      </c>
      <c r="H116" s="238">
        <v>1.1549707710498401E-2</v>
      </c>
      <c r="I116" s="238">
        <v>1.1549707589243599E-2</v>
      </c>
      <c r="J116" s="238">
        <v>1.15537113622169E-2</v>
      </c>
    </row>
    <row r="117" spans="1:10" x14ac:dyDescent="0.35">
      <c r="A117" t="s">
        <v>1339</v>
      </c>
      <c r="B117" t="s">
        <v>1524</v>
      </c>
      <c r="C117" t="s">
        <v>1524</v>
      </c>
      <c r="D117" s="238">
        <v>5.4695585377618802E-2</v>
      </c>
      <c r="E117" s="238">
        <v>5.4694045702893601E-2</v>
      </c>
      <c r="F117" s="238">
        <v>3.2194218293467997E-2</v>
      </c>
      <c r="G117" s="238">
        <v>5.4137612699983399E-2</v>
      </c>
      <c r="H117" s="238">
        <v>5.0999995518738898E-2</v>
      </c>
      <c r="I117" s="238">
        <v>5.5249978112835399E-2</v>
      </c>
      <c r="J117" s="238">
        <v>2.3465854354474101E-2</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bef41168-3428-4273-a921-f55228944d76" xsi:nil="true"/>
    <DefaultSectionNames xmlns="144d90d6-c2c6-45da-808c-d03b27899ab5" xsi:nil="true"/>
    <Teams_Channel_Section_Location xmlns="144d90d6-c2c6-45da-808c-d03b27899ab5" xsi:nil="true"/>
    <Self_Registration_Enabled xmlns="144d90d6-c2c6-45da-808c-d03b27899ab5" xsi:nil="true"/>
    <CultureName xmlns="144d90d6-c2c6-45da-808c-d03b27899ab5" xsi:nil="true"/>
    <Leaders xmlns="144d90d6-c2c6-45da-808c-d03b27899ab5">
      <UserInfo>
        <DisplayName/>
        <AccountId xsi:nil="true"/>
        <AccountType/>
      </UserInfo>
    </Leaders>
    <Distribution_Groups xmlns="144d90d6-c2c6-45da-808c-d03b27899ab5" xsi:nil="true"/>
    <lcf76f155ced4ddcb4097134ff3c332f xmlns="144d90d6-c2c6-45da-808c-d03b27899ab5">
      <Terms xmlns="http://schemas.microsoft.com/office/infopath/2007/PartnerControls"/>
    </lcf76f155ced4ddcb4097134ff3c332f>
    <Invited_Members xmlns="144d90d6-c2c6-45da-808c-d03b27899ab5" xsi:nil="true"/>
    <Is_Collaboration_Space_Locked xmlns="144d90d6-c2c6-45da-808c-d03b27899ab5" xsi:nil="true"/>
    <Math_Settings xmlns="144d90d6-c2c6-45da-808c-d03b27899ab5" xsi:nil="true"/>
    <Member_Groups xmlns="144d90d6-c2c6-45da-808c-d03b27899ab5">
      <UserInfo>
        <DisplayName/>
        <AccountId xsi:nil="true"/>
        <AccountType/>
      </UserInfo>
    </Member_Groups>
    <Invited_Leaders xmlns="144d90d6-c2c6-45da-808c-d03b27899ab5" xsi:nil="true"/>
    <Templates xmlns="144d90d6-c2c6-45da-808c-d03b27899ab5" xsi:nil="true"/>
    <Members xmlns="144d90d6-c2c6-45da-808c-d03b27899ab5">
      <UserInfo>
        <DisplayName/>
        <AccountId xsi:nil="true"/>
        <AccountType/>
      </UserInfo>
    </Members>
    <NotebookType xmlns="144d90d6-c2c6-45da-808c-d03b27899ab5" xsi:nil="true"/>
    <FolderType xmlns="144d90d6-c2c6-45da-808c-d03b27899ab5" xsi:nil="true"/>
    <AppVersion xmlns="144d90d6-c2c6-45da-808c-d03b27899ab5" xsi:nil="true"/>
    <TeamsChannelId xmlns="144d90d6-c2c6-45da-808c-d03b27899ab5" xsi:nil="true"/>
    <Has_Leaders_Only_SectionGroup xmlns="144d90d6-c2c6-45da-808c-d03b27899ab5" xsi:nil="true"/>
    <Owner xmlns="144d90d6-c2c6-45da-808c-d03b27899ab5">
      <UserInfo>
        <DisplayName/>
        <AccountId xsi:nil="true"/>
        <AccountType/>
      </UserInfo>
    </Owner>
    <LMS_Mappings xmlns="144d90d6-c2c6-45da-808c-d03b27899ab5" xsi:nil="true"/>
    <IsNotebookLocked xmlns="144d90d6-c2c6-45da-808c-d03b27899ab5"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kument" ma:contentTypeID="0x0101000ED29F2D1D429C4BBD3AF60AC5734EC0" ma:contentTypeVersion="39" ma:contentTypeDescription="Skapa ett nytt dokument." ma:contentTypeScope="" ma:versionID="7199fb8c326eeefaf794347ce9d677e7">
  <xsd:schema xmlns:xsd="http://www.w3.org/2001/XMLSchema" xmlns:xs="http://www.w3.org/2001/XMLSchema" xmlns:p="http://schemas.microsoft.com/office/2006/metadata/properties" xmlns:ns2="144d90d6-c2c6-45da-808c-d03b27899ab5" xmlns:ns3="bef41168-3428-4273-a921-f55228944d76" targetNamespace="http://schemas.microsoft.com/office/2006/metadata/properties" ma:root="true" ma:fieldsID="0e6a481996ad1cc1835fd7f79b0d2eda" ns2:_="" ns3:_="">
    <xsd:import namespace="144d90d6-c2c6-45da-808c-d03b27899ab5"/>
    <xsd:import namespace="bef41168-3428-4273-a921-f55228944d76"/>
    <xsd:element name="properties">
      <xsd:complexType>
        <xsd:sequence>
          <xsd:element name="documentManagement">
            <xsd:complexType>
              <xsd:all>
                <xsd:element ref="ns2:MediaServiceMetadata" minOccurs="0"/>
                <xsd:element ref="ns2:MediaServiceFastMetadata" minOccurs="0"/>
                <xsd:element ref="ns2:NotebookType" minOccurs="0"/>
                <xsd:element ref="ns2:FolderType" minOccurs="0"/>
                <xsd:element ref="ns2:CultureName" minOccurs="0"/>
                <xsd:element ref="ns2:AppVersion" minOccurs="0"/>
                <xsd:element ref="ns2:TeamsChannelId" minOccurs="0"/>
                <xsd:element ref="ns2:Owner" minOccurs="0"/>
                <xsd:element ref="ns2:Math_Settings" minOccurs="0"/>
                <xsd:element ref="ns2:DefaultSectionNames" minOccurs="0"/>
                <xsd:element ref="ns2:Templates" minOccurs="0"/>
                <xsd:element ref="ns2:Leaders" minOccurs="0"/>
                <xsd:element ref="ns2:Members" minOccurs="0"/>
                <xsd:element ref="ns2:Member_Groups" minOccurs="0"/>
                <xsd:element ref="ns2:Distribution_Groups" minOccurs="0"/>
                <xsd:element ref="ns2:LMS_Mappings" minOccurs="0"/>
                <xsd:element ref="ns2:Invited_Leaders" minOccurs="0"/>
                <xsd:element ref="ns2:Invited_Members" minOccurs="0"/>
                <xsd:element ref="ns2:Self_Registration_Enabled" minOccurs="0"/>
                <xsd:element ref="ns2:Has_Leaders_Only_SectionGroup" minOccurs="0"/>
                <xsd:element ref="ns2:Is_Collaboration_Space_Locked" minOccurs="0"/>
                <xsd:element ref="ns2:IsNotebookLocked" minOccurs="0"/>
                <xsd:element ref="ns2:Teams_Channel_Section_Location"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LengthInSeconds" minOccurs="0"/>
                <xsd:element ref="ns2:lcf76f155ced4ddcb4097134ff3c332f" minOccurs="0"/>
                <xsd:element ref="ns3:TaxCatchAll" minOccurs="0"/>
                <xsd:element ref="ns2:MediaServiceObjectDetectorVersions" minOccurs="0"/>
                <xsd:element ref="ns2:MediaServiceSearchPropertie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44d90d6-c2c6-45da-808c-d03b27899ab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NotebookType" ma:index="10" nillable="true" ma:displayName="Notebook Type" ma:internalName="NotebookType">
      <xsd:simpleType>
        <xsd:restriction base="dms:Text"/>
      </xsd:simpleType>
    </xsd:element>
    <xsd:element name="FolderType" ma:index="11" nillable="true" ma:displayName="Folder Type" ma:internalName="FolderType">
      <xsd:simpleType>
        <xsd:restriction base="dms:Text"/>
      </xsd:simpleType>
    </xsd:element>
    <xsd:element name="CultureName" ma:index="12" nillable="true" ma:displayName="Culture Name" ma:internalName="CultureName">
      <xsd:simpleType>
        <xsd:restriction base="dms:Text"/>
      </xsd:simpleType>
    </xsd:element>
    <xsd:element name="AppVersion" ma:index="13" nillable="true" ma:displayName="App Version" ma:internalName="AppVersion">
      <xsd:simpleType>
        <xsd:restriction base="dms:Text"/>
      </xsd:simpleType>
    </xsd:element>
    <xsd:element name="TeamsChannelId" ma:index="14" nillable="true" ma:displayName="Teams Channel Id" ma:internalName="TeamsChannelId">
      <xsd:simpleType>
        <xsd:restriction base="dms:Text"/>
      </xsd:simpleType>
    </xsd:element>
    <xsd:element name="Owner" ma:index="15" nillable="true" ma:displayName="Owner" ma:internalName="Owne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ath_Settings" ma:index="16" nillable="true" ma:displayName="Math Settings" ma:internalName="Math_Settings">
      <xsd:simpleType>
        <xsd:restriction base="dms:Text"/>
      </xsd:simpleType>
    </xsd:element>
    <xsd:element name="DefaultSectionNames" ma:index="17" nillable="true" ma:displayName="Default Section Names" ma:internalName="DefaultSectionNames">
      <xsd:simpleType>
        <xsd:restriction base="dms:Note">
          <xsd:maxLength value="255"/>
        </xsd:restriction>
      </xsd:simpleType>
    </xsd:element>
    <xsd:element name="Templates" ma:index="18" nillable="true" ma:displayName="Templates" ma:internalName="Templates">
      <xsd:simpleType>
        <xsd:restriction base="dms:Note">
          <xsd:maxLength value="255"/>
        </xsd:restriction>
      </xsd:simpleType>
    </xsd:element>
    <xsd:element name="Leaders" ma:index="19" nillable="true" ma:displayName="Leaders" ma:internalName="Leade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mbers" ma:index="20" nillable="true" ma:displayName="Members" ma:internalName="Member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mber_Groups" ma:index="21" nillable="true" ma:displayName="Member Groups" ma:internalName="Member_Groups">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Distribution_Groups" ma:index="22" nillable="true" ma:displayName="Distribution Groups" ma:internalName="Distribution_Groups">
      <xsd:simpleType>
        <xsd:restriction base="dms:Note">
          <xsd:maxLength value="255"/>
        </xsd:restriction>
      </xsd:simpleType>
    </xsd:element>
    <xsd:element name="LMS_Mappings" ma:index="23" nillable="true" ma:displayName="LMS Mappings" ma:internalName="LMS_Mappings">
      <xsd:simpleType>
        <xsd:restriction base="dms:Note">
          <xsd:maxLength value="255"/>
        </xsd:restriction>
      </xsd:simpleType>
    </xsd:element>
    <xsd:element name="Invited_Leaders" ma:index="24" nillable="true" ma:displayName="Invited Leaders" ma:internalName="Invited_Leaders">
      <xsd:simpleType>
        <xsd:restriction base="dms:Note">
          <xsd:maxLength value="255"/>
        </xsd:restriction>
      </xsd:simpleType>
    </xsd:element>
    <xsd:element name="Invited_Members" ma:index="25" nillable="true" ma:displayName="Invited Members" ma:internalName="Invited_Members">
      <xsd:simpleType>
        <xsd:restriction base="dms:Note">
          <xsd:maxLength value="255"/>
        </xsd:restriction>
      </xsd:simpleType>
    </xsd:element>
    <xsd:element name="Self_Registration_Enabled" ma:index="26" nillable="true" ma:displayName="Self Registration Enabled" ma:internalName="Self_Registration_Enabled">
      <xsd:simpleType>
        <xsd:restriction base="dms:Boolean"/>
      </xsd:simpleType>
    </xsd:element>
    <xsd:element name="Has_Leaders_Only_SectionGroup" ma:index="27" nillable="true" ma:displayName="Has Leaders Only SectionGroup" ma:internalName="Has_Leaders_Only_SectionGroup">
      <xsd:simpleType>
        <xsd:restriction base="dms:Boolean"/>
      </xsd:simpleType>
    </xsd:element>
    <xsd:element name="Is_Collaboration_Space_Locked" ma:index="28" nillable="true" ma:displayName="Is Collaboration Space Locked" ma:internalName="Is_Collaboration_Space_Locked">
      <xsd:simpleType>
        <xsd:restriction base="dms:Boolean"/>
      </xsd:simpleType>
    </xsd:element>
    <xsd:element name="IsNotebookLocked" ma:index="29" nillable="true" ma:displayName="Is Notebook Locked" ma:internalName="IsNotebookLocked">
      <xsd:simpleType>
        <xsd:restriction base="dms:Boolean"/>
      </xsd:simpleType>
    </xsd:element>
    <xsd:element name="Teams_Channel_Section_Location" ma:index="30" nillable="true" ma:displayName="Teams Channel Section Location" ma:internalName="Teams_Channel_Section_Location">
      <xsd:simpleType>
        <xsd:restriction base="dms:Text"/>
      </xsd:simpleType>
    </xsd:element>
    <xsd:element name="MediaServiceAutoKeyPoints" ma:index="31" nillable="true" ma:displayName="MediaServiceAutoKeyPoints" ma:hidden="true" ma:internalName="MediaServiceAutoKeyPoints" ma:readOnly="true">
      <xsd:simpleType>
        <xsd:restriction base="dms:Note"/>
      </xsd:simpleType>
    </xsd:element>
    <xsd:element name="MediaServiceKeyPoints" ma:index="32" nillable="true" ma:displayName="KeyPoints" ma:internalName="MediaServiceKeyPoints" ma:readOnly="true">
      <xsd:simpleType>
        <xsd:restriction base="dms:Note">
          <xsd:maxLength value="255"/>
        </xsd:restriction>
      </xsd:simpleType>
    </xsd:element>
    <xsd:element name="MediaServiceDateTaken" ma:index="33" nillable="true" ma:displayName="MediaServiceDateTaken" ma:hidden="true" ma:internalName="MediaServiceDateTaken" ma:readOnly="true">
      <xsd:simpleType>
        <xsd:restriction base="dms:Text"/>
      </xsd:simpleType>
    </xsd:element>
    <xsd:element name="MediaServiceAutoTags" ma:index="34" nillable="true" ma:displayName="Tags" ma:internalName="MediaServiceAutoTags" ma:readOnly="true">
      <xsd:simpleType>
        <xsd:restriction base="dms:Text"/>
      </xsd:simpleType>
    </xsd:element>
    <xsd:element name="MediaServiceOCR" ma:index="35" nillable="true" ma:displayName="Extracted Text" ma:internalName="MediaServiceOCR" ma:readOnly="true">
      <xsd:simpleType>
        <xsd:restriction base="dms:Note">
          <xsd:maxLength value="255"/>
        </xsd:restriction>
      </xsd:simpleType>
    </xsd:element>
    <xsd:element name="MediaServiceGenerationTime" ma:index="36" nillable="true" ma:displayName="MediaServiceGenerationTime" ma:hidden="true" ma:internalName="MediaServiceGenerationTime" ma:readOnly="true">
      <xsd:simpleType>
        <xsd:restriction base="dms:Text"/>
      </xsd:simpleType>
    </xsd:element>
    <xsd:element name="MediaServiceEventHashCode" ma:index="37" nillable="true" ma:displayName="MediaServiceEventHashCode" ma:hidden="true" ma:internalName="MediaServiceEventHashCode" ma:readOnly="true">
      <xsd:simpleType>
        <xsd:restriction base="dms:Text"/>
      </xsd:simpleType>
    </xsd:element>
    <xsd:element name="MediaLengthInSeconds" ma:index="40" nillable="true" ma:displayName="MediaLengthInSeconds" ma:hidden="true" ma:internalName="MediaLengthInSeconds" ma:readOnly="true">
      <xsd:simpleType>
        <xsd:restriction base="dms:Unknown"/>
      </xsd:simpleType>
    </xsd:element>
    <xsd:element name="lcf76f155ced4ddcb4097134ff3c332f" ma:index="42" nillable="true" ma:taxonomy="true" ma:internalName="lcf76f155ced4ddcb4097134ff3c332f" ma:taxonomyFieldName="MediaServiceImageTags" ma:displayName="Bildmarkeringar" ma:readOnly="false" ma:fieldId="{5cf76f15-5ced-4ddc-b409-7134ff3c332f}" ma:taxonomyMulti="true" ma:sspId="357ce2f8-f89c-471c-b8ae-5f01d944964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4" nillable="true" ma:displayName="MediaServiceObjectDetectorVersions" ma:hidden="true" ma:indexed="true" ma:internalName="MediaServiceObjectDetectorVersions" ma:readOnly="true">
      <xsd:simpleType>
        <xsd:restriction base="dms:Text"/>
      </xsd:simpleType>
    </xsd:element>
    <xsd:element name="MediaServiceSearchProperties" ma:index="45" nillable="true" ma:displayName="MediaServiceSearchProperties" ma:hidden="true" ma:internalName="MediaServiceSearchProperties" ma:readOnly="true">
      <xsd:simpleType>
        <xsd:restriction base="dms:Note"/>
      </xsd:simpleType>
    </xsd:element>
    <xsd:element name="MediaServiceLocation" ma:index="46"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ef41168-3428-4273-a921-f55228944d76" elementFormDefault="qualified">
    <xsd:import namespace="http://schemas.microsoft.com/office/2006/documentManagement/types"/>
    <xsd:import namespace="http://schemas.microsoft.com/office/infopath/2007/PartnerControls"/>
    <xsd:element name="SharedWithUsers" ma:index="38" nillable="true" ma:displayName="Dela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9" nillable="true" ma:displayName="Delat med information" ma:internalName="SharedWithDetails" ma:readOnly="true">
      <xsd:simpleType>
        <xsd:restriction base="dms:Note">
          <xsd:maxLength value="255"/>
        </xsd:restriction>
      </xsd:simpleType>
    </xsd:element>
    <xsd:element name="TaxCatchAll" ma:index="43" nillable="true" ma:displayName="Taxonomy Catch All Column" ma:hidden="true" ma:list="{bfc51ab9-1400-41f7-ad90-f24c31b0a13e}" ma:internalName="TaxCatchAll" ma:showField="CatchAllData" ma:web="bef41168-3428-4273-a921-f55228944d7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ehållstyp"/>
        <xsd:element ref="dc:title" minOccurs="0" maxOccurs="1" ma:index="4" ma:displayName="Rubrik"/>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7FEA8AB-B0A1-417D-B17D-80293825ABE5}">
  <ds:schemaRefs>
    <ds:schemaRef ds:uri="http://schemas.microsoft.com/sharepoint/v3/contenttype/forms"/>
  </ds:schemaRefs>
</ds:datastoreItem>
</file>

<file path=customXml/itemProps2.xml><?xml version="1.0" encoding="utf-8"?>
<ds:datastoreItem xmlns:ds="http://schemas.openxmlformats.org/officeDocument/2006/customXml" ds:itemID="{8C4D8812-F0F6-47B9-97E1-38FA23DD060D}">
  <ds:schemaRefs>
    <ds:schemaRef ds:uri="http://purl.org/dc/elements/1.1/"/>
    <ds:schemaRef ds:uri="http://schemas.microsoft.com/office/2006/metadata/properties"/>
    <ds:schemaRef ds:uri="http://schemas.microsoft.com/office/infopath/2007/PartnerControls"/>
    <ds:schemaRef ds:uri="http://purl.org/dc/terms/"/>
    <ds:schemaRef ds:uri="http://schemas.microsoft.com/office/2006/documentManagement/types"/>
    <ds:schemaRef ds:uri="http://schemas.openxmlformats.org/package/2006/metadata/core-properties"/>
    <ds:schemaRef ds:uri="144d90d6-c2c6-45da-808c-d03b27899ab5"/>
    <ds:schemaRef ds:uri="bef41168-3428-4273-a921-f55228944d76"/>
    <ds:schemaRef ds:uri="http://www.w3.org/XML/1998/namespace"/>
    <ds:schemaRef ds:uri="http://purl.org/dc/dcmitype/"/>
  </ds:schemaRefs>
</ds:datastoreItem>
</file>

<file path=customXml/itemProps3.xml><?xml version="1.0" encoding="utf-8"?>
<ds:datastoreItem xmlns:ds="http://schemas.openxmlformats.org/officeDocument/2006/customXml" ds:itemID="{88B6E3A1-5E5D-4738-94F1-246679C78600}">
  <ds:schemaRefs>
    <ds:schemaRef ds:uri="http://schemas.microsoft.com/DataMashup"/>
  </ds:schemaRefs>
</ds:datastoreItem>
</file>

<file path=customXml/itemProps4.xml><?xml version="1.0" encoding="utf-8"?>
<ds:datastoreItem xmlns:ds="http://schemas.openxmlformats.org/officeDocument/2006/customXml" ds:itemID="{CEDBA199-E7C1-4A89-B3AD-6C5567E17BC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44d90d6-c2c6-45da-808c-d03b27899ab5"/>
    <ds:schemaRef ds:uri="bef41168-3428-4273-a921-f55228944d7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Title Sheet</vt:lpstr>
      <vt:lpstr>1.Scenario Diets</vt:lpstr>
      <vt:lpstr>2.Product Database</vt:lpstr>
      <vt:lpstr>3.Justifications</vt:lpstr>
      <vt:lpstr>4.Key Swaps</vt:lpstr>
      <vt:lpstr>5.Diets + Import Proportions</vt:lpstr>
      <vt:lpstr>6.Export Trends_SWE</vt:lpstr>
      <vt:lpstr>7.Targets+Benchmarking</vt:lpstr>
      <vt:lpstr>8.Results-all_solution</vt:lpstr>
      <vt:lpstr>9.Results-group_totals</vt:lpstr>
      <vt:lpstr>10.Results-diet_totals</vt:lpstr>
      <vt:lpstr>11.Group intake</vt:lpstr>
      <vt:lpstr>12.NNR_RDAs_db</vt:lpstr>
      <vt:lpstr>13.SA-waste_all_solution</vt:lpstr>
      <vt:lpstr>14.SA-waste_group_totals</vt:lpstr>
      <vt:lpstr>15.SA-waste_diet_totals</vt:lpstr>
      <vt:lpstr>16.Protein quality</vt:lpstr>
      <vt:lpstr>17.%of CF from ASF</vt:lpstr>
      <vt:lpstr>18.Impact Proportions_SE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Rachel Mazac</dc:creator>
  <cp:keywords/>
  <dc:description/>
  <cp:lastModifiedBy>Rachel Mazac</cp:lastModifiedBy>
  <cp:revision/>
  <dcterms:created xsi:type="dcterms:W3CDTF">2015-06-05T18:17:20Z</dcterms:created>
  <dcterms:modified xsi:type="dcterms:W3CDTF">2025-06-03T09:27:19Z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0x0101000ED29F2D1D429C4BBD3AF60AC5734EC0</vt:lpwstr>
  </property>
  <property fmtid="{D5CDD505-2E9C-101B-9397-08002B2CF9AE}" pid="3" name="MediaServiceImageTags">
    <vt:lpwstr/>
  </property>
</Properties>
</file>